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240" yWindow="780" windowWidth="13920" windowHeight="3615" tabRatio="885" activeTab="7"/>
  </bookViews>
  <sheets>
    <sheet name="SCH B-1" sheetId="16" r:id="rId1"/>
    <sheet name="SCH H-1" sheetId="20" r:id="rId2"/>
    <sheet name="SCH J-1 E" sheetId="48" r:id="rId3"/>
    <sheet name="SCH J-1.1|J-1.2" sheetId="46" r:id="rId4"/>
    <sheet name="&lt;&lt;&lt;IMPORT" sheetId="45" r:id="rId5"/>
    <sheet name="Rate Case Constants" sheetId="5" r:id="rId6"/>
    <sheet name="Index C" sheetId="17" r:id="rId7"/>
    <sheet name="SCH C-1" sheetId="47" r:id="rId8"/>
    <sheet name="SCH C-2" sheetId="12" r:id="rId9"/>
    <sheet name="SCH C-2.1 B" sheetId="10" r:id="rId10"/>
    <sheet name="SCH C-2.1 F" sheetId="43" r:id="rId11"/>
    <sheet name="SCH C-2.2 B" sheetId="38" r:id="rId12"/>
    <sheet name="SCH C-2.2 F" sheetId="39" r:id="rId13"/>
    <sheet name="Index D" sheetId="35" r:id="rId14"/>
    <sheet name="SCH D-1" sheetId="27" r:id="rId15"/>
    <sheet name="SCH D-2 B" sheetId="32" r:id="rId16"/>
    <sheet name="SCH D-2 F" sheetId="33" r:id="rId17"/>
    <sheet name="SCH D-2.1" sheetId="34" r:id="rId18"/>
    <sheet name="DATA&gt;&gt;&gt;" sheetId="7" r:id="rId19"/>
    <sheet name="Rider Adj B" sheetId="30" r:id="rId20"/>
    <sheet name="Rider Adj F" sheetId="28" r:id="rId21"/>
    <sheet name="IntSync" sheetId="53" r:id="rId22"/>
    <sheet name="ProForma Adj F" sheetId="31" r:id="rId23"/>
    <sheet name="IS E" sheetId="42" r:id="rId24"/>
    <sheet name="IS TC" sheetId="44" r:id="rId25"/>
    <sheet name="Revenue" sheetId="19" r:id="rId26"/>
    <sheet name="Rev-Tracker" sheetId="25" r:id="rId27"/>
    <sheet name="DSM Expenses" sheetId="52" r:id="rId28"/>
    <sheet name="ECR EXP B" sheetId="55" r:id="rId29"/>
    <sheet name="ECR EXP F" sheetId="56" r:id="rId30"/>
    <sheet name="Excess ADIT" sheetId="57" r:id="rId31"/>
    <sheet name="OSS" sheetId="54" r:id="rId32"/>
    <sheet name="TaxProvision_Elec B" sheetId="58" r:id="rId33"/>
    <sheet name="TaxProvision_Elec F" sheetId="59" r:id="rId34"/>
    <sheet name="WPH-1 Effective Tax Rate" sheetId="29" r:id="rId35"/>
  </sheets>
  <externalReferences>
    <externalReference r:id="rId36"/>
  </externalReferences>
  <definedNames>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 localSheetId="13" hidden="1">#REF!</definedName>
    <definedName name="\\\\" localSheetId="21" hidden="1">#REF!</definedName>
    <definedName name="\\\\" localSheetId="22" hidden="1">#REF!</definedName>
    <definedName name="\\\\" localSheetId="19" hidden="1">#REF!</definedName>
    <definedName name="\\\\" localSheetId="20" hidden="1">#REF!</definedName>
    <definedName name="\\\\" localSheetId="0"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4" hidden="1">#REF!</definedName>
    <definedName name="\\\\" localSheetId="15" hidden="1">#REF!</definedName>
    <definedName name="\\\\" localSheetId="16" hidden="1">#REF!</definedName>
    <definedName name="\\\\" localSheetId="17" hidden="1">#REF!</definedName>
    <definedName name="\\\\" localSheetId="1" hidden="1">#REF!</definedName>
    <definedName name="\\\\" localSheetId="2" hidden="1">#REF!</definedName>
    <definedName name="\\\\" localSheetId="3" hidden="1">#REF!</definedName>
    <definedName name="\\\\" localSheetId="34" hidden="1">#REF!</definedName>
    <definedName name="\\\\" hidden="1">#REF!</definedName>
    <definedName name="__123Graph_1" localSheetId="7" hidden="1">#REF!</definedName>
    <definedName name="__123Graph_1" localSheetId="2" hidden="1">#REF!</definedName>
    <definedName name="__123Graph_1" hidden="1">#REF!</definedName>
    <definedName name="__123Graph_2" localSheetId="7" hidden="1">#REF!</definedName>
    <definedName name="__123Graph_2" localSheetId="2" hidden="1">#REF!</definedName>
    <definedName name="__123Graph_2" hidden="1">#REF!</definedName>
    <definedName name="__123Graph_3" localSheetId="7" hidden="1">#REF!</definedName>
    <definedName name="__123Graph_3" localSheetId="2" hidden="1">#REF!</definedName>
    <definedName name="__123Graph_3" hidden="1">#REF!</definedName>
    <definedName name="__123Graph_4" localSheetId="7" hidden="1">#REF!</definedName>
    <definedName name="__123Graph_4" localSheetId="2" hidden="1">#REF!</definedName>
    <definedName name="__123Graph_4" hidden="1">#REF!</definedName>
    <definedName name="__123Graph_5" localSheetId="7" hidden="1">#REF!</definedName>
    <definedName name="__123Graph_5" localSheetId="2" hidden="1">#REF!</definedName>
    <definedName name="__123Graph_5" hidden="1">#REF!</definedName>
    <definedName name="__123Graph_6" localSheetId="7" hidden="1">#REF!</definedName>
    <definedName name="__123Graph_6" localSheetId="2" hidden="1">#REF!</definedName>
    <definedName name="__123Graph_6" hidden="1">#REF!</definedName>
    <definedName name="__123Graph_8" localSheetId="7" hidden="1">#REF!</definedName>
    <definedName name="__123Graph_8" localSheetId="2" hidden="1">#REF!</definedName>
    <definedName name="__123Graph_8" hidden="1">#REF!</definedName>
    <definedName name="__123Graph_A" localSheetId="13" hidden="1">#REF!</definedName>
    <definedName name="__123Graph_A" localSheetId="22" hidden="1">#REF!</definedName>
    <definedName name="__123Graph_A" localSheetId="19" hidden="1">#REF!</definedName>
    <definedName name="__123Graph_A" localSheetId="20" hidden="1">#REF!</definedName>
    <definedName name="__123Graph_A" localSheetId="7" hidden="1">#REF!</definedName>
    <definedName name="__123Graph_A" localSheetId="10"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2" hidden="1">#REF!</definedName>
    <definedName name="__123Graph_A" localSheetId="3" hidden="1">#REF!</definedName>
    <definedName name="__123Graph_A" localSheetId="34" hidden="1">#REF!</definedName>
    <definedName name="__123Graph_A" hidden="1">#REF!</definedName>
    <definedName name="__123Graph_B" localSheetId="13" hidden="1">#REF!</definedName>
    <definedName name="__123Graph_B" localSheetId="22" hidden="1">#REF!</definedName>
    <definedName name="__123Graph_B" localSheetId="19" hidden="1">#REF!</definedName>
    <definedName name="__123Graph_B" localSheetId="20" hidden="1">#REF!</definedName>
    <definedName name="__123Graph_B" localSheetId="7" hidden="1">#REF!</definedName>
    <definedName name="__123Graph_B" localSheetId="10"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2" hidden="1">#REF!</definedName>
    <definedName name="__123Graph_B" localSheetId="3" hidden="1">#REF!</definedName>
    <definedName name="__123Graph_B" localSheetId="34" hidden="1">#REF!</definedName>
    <definedName name="__123Graph_B" hidden="1">#REF!</definedName>
    <definedName name="__123Graph_C" localSheetId="13" hidden="1">#REF!</definedName>
    <definedName name="__123Graph_C" localSheetId="22" hidden="1">#REF!</definedName>
    <definedName name="__123Graph_C" localSheetId="19" hidden="1">#REF!</definedName>
    <definedName name="__123Graph_C" localSheetId="20" hidden="1">#REF!</definedName>
    <definedName name="__123Graph_C" localSheetId="7" hidden="1">#REF!</definedName>
    <definedName name="__123Graph_C" localSheetId="10"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2" hidden="1">#REF!</definedName>
    <definedName name="__123Graph_C" localSheetId="3" hidden="1">#REF!</definedName>
    <definedName name="__123Graph_C" localSheetId="34" hidden="1">#REF!</definedName>
    <definedName name="__123Graph_C" hidden="1">#REF!</definedName>
    <definedName name="__123Graph_D" localSheetId="13" hidden="1">#REF!</definedName>
    <definedName name="__123Graph_D" localSheetId="22" hidden="1">#REF!</definedName>
    <definedName name="__123Graph_D" localSheetId="19" hidden="1">#REF!</definedName>
    <definedName name="__123Graph_D" localSheetId="20" hidden="1">#REF!</definedName>
    <definedName name="__123Graph_D" localSheetId="7" hidden="1">#REF!</definedName>
    <definedName name="__123Graph_D" localSheetId="10"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2" hidden="1">#REF!</definedName>
    <definedName name="__123Graph_D" localSheetId="3" hidden="1">#REF!</definedName>
    <definedName name="__123Graph_D" localSheetId="34" hidden="1">#REF!</definedName>
    <definedName name="__123Graph_D" hidden="1">#REF!</definedName>
    <definedName name="__123Graph_E" localSheetId="13" hidden="1">#REF!</definedName>
    <definedName name="__123Graph_E" localSheetId="22" hidden="1">#REF!</definedName>
    <definedName name="__123Graph_E" localSheetId="19" hidden="1">#REF!</definedName>
    <definedName name="__123Graph_E" localSheetId="20" hidden="1">#REF!</definedName>
    <definedName name="__123Graph_E" localSheetId="7" hidden="1">#REF!</definedName>
    <definedName name="__123Graph_E" localSheetId="10"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2" hidden="1">#REF!</definedName>
    <definedName name="__123Graph_E" localSheetId="3" hidden="1">#REF!</definedName>
    <definedName name="__123Graph_E" localSheetId="34" hidden="1">#REF!</definedName>
    <definedName name="__123Graph_E" hidden="1">#REF!</definedName>
    <definedName name="__123Graph_F" localSheetId="13" hidden="1">#REF!</definedName>
    <definedName name="__123Graph_F" localSheetId="22" hidden="1">#REF!</definedName>
    <definedName name="__123Graph_F" localSheetId="19" hidden="1">#REF!</definedName>
    <definedName name="__123Graph_F" localSheetId="20" hidden="1">#REF!</definedName>
    <definedName name="__123Graph_F" localSheetId="7" hidden="1">#REF!</definedName>
    <definedName name="__123Graph_F" localSheetId="10"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2" hidden="1">#REF!</definedName>
    <definedName name="__123Graph_F" localSheetId="3" hidden="1">#REF!</definedName>
    <definedName name="__123Graph_F" localSheetId="34" hidden="1">#REF!</definedName>
    <definedName name="__123Graph_F" hidden="1">#REF!</definedName>
    <definedName name="__123Graph_X" localSheetId="13" hidden="1">#REF!</definedName>
    <definedName name="__123Graph_X" localSheetId="21" hidden="1">#REF!</definedName>
    <definedName name="__123Graph_X" localSheetId="22" hidden="1">#REF!</definedName>
    <definedName name="__123Graph_X" localSheetId="19" hidden="1">#REF!</definedName>
    <definedName name="__123Graph_X" localSheetId="20" hidden="1">#REF!</definedName>
    <definedName name="__123Graph_X" localSheetId="0"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 hidden="1">#REF!</definedName>
    <definedName name="__123Graph_X" localSheetId="2" hidden="1">#REF!</definedName>
    <definedName name="__123Graph_X" localSheetId="3" hidden="1">#REF!</definedName>
    <definedName name="__123Graph_X" localSheetId="34" hidden="1">#REF!</definedName>
    <definedName name="__123Graph_X" hidden="1">#REF!</definedName>
    <definedName name="__key3" hidden="1">#REF!</definedName>
    <definedName name="_Fill" localSheetId="6" hidden="1">#REF!</definedName>
    <definedName name="_Fill" localSheetId="13" hidden="1">#REF!</definedName>
    <definedName name="_Fill" localSheetId="21" hidden="1">#REF!</definedName>
    <definedName name="_Fill" localSheetId="22" hidden="1">#REF!</definedName>
    <definedName name="_Fill" localSheetId="19" hidden="1">#REF!</definedName>
    <definedName name="_Fill" localSheetId="20" hidden="1">#REF!</definedName>
    <definedName name="_Fill" localSheetId="0" hidden="1">#REF!</definedName>
    <definedName name="_Fill" localSheetId="7" hidden="1">#REF!</definedName>
    <definedName name="_Fill" localSheetId="10"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34" hidden="1">#REF!</definedName>
    <definedName name="_Fill" hidden="1">#REF!</definedName>
    <definedName name="_Key1" hidden="1">#REF!</definedName>
    <definedName name="_Key2" hidden="1">#REF!</definedName>
    <definedName name="_Key3" hidden="1">#REF!</definedName>
    <definedName name="_key4" hidden="1">#REF!</definedName>
    <definedName name="_Order1" hidden="1">0</definedName>
    <definedName name="_Order2" hidden="1">0</definedName>
    <definedName name="_Regression_Int" localSheetId="6" hidden="1">1</definedName>
    <definedName name="_Regression_Int" localSheetId="13" hidden="1">1</definedName>
    <definedName name="_Sort" hidden="1">#REF!</definedName>
    <definedName name="ahahahahaha" localSheetId="4" hidden="1">{"'Server Configuration'!$A$1:$DB$281"}</definedName>
    <definedName name="ahahahahaha" localSheetId="21" hidden="1">{"'Server Configuration'!$A$1:$DB$281"}</definedName>
    <definedName name="ahahahahaha" localSheetId="23" hidden="1">{"'Server Configuration'!$A$1:$DB$281"}</definedName>
    <definedName name="ahahahahaha" localSheetId="1" hidden="1">{"'Server Configuration'!$A$1:$DB$281"}</definedName>
    <definedName name="ahahahahaha" localSheetId="2" hidden="1">{"'Server Configuration'!$A$1:$DB$281"}</definedName>
    <definedName name="ahahahahaha" localSheetId="3" hidden="1">{"'Server Configuration'!$A$1:$DB$281"}</definedName>
    <definedName name="ahahahahaha" localSheetId="34" hidden="1">{"'Server Configuration'!$A$1:$DB$281"}</definedName>
    <definedName name="ahahahahaha" hidden="1">{"'Server Configuration'!$A$1:$DB$281"}</definedName>
    <definedName name="blip" localSheetId="4" hidden="1">{"'Server Configuration'!$A$1:$DB$281"}</definedName>
    <definedName name="blip" localSheetId="21" hidden="1">{"'Server Configuration'!$A$1:$DB$281"}</definedName>
    <definedName name="blip" localSheetId="23" hidden="1">{"'Server Configuration'!$A$1:$DB$281"}</definedName>
    <definedName name="blip" localSheetId="1" hidden="1">{"'Server Configuration'!$A$1:$DB$281"}</definedName>
    <definedName name="blip" localSheetId="2" hidden="1">{"'Server Configuration'!$A$1:$DB$281"}</definedName>
    <definedName name="blip" localSheetId="3" hidden="1">{"'Server Configuration'!$A$1:$DB$281"}</definedName>
    <definedName name="blip" localSheetId="34" hidden="1">{"'Server Configuration'!$A$1:$DB$281"}</definedName>
    <definedName name="blip" hidden="1">{"'Server Configuration'!$A$1:$DB$281"}</definedName>
    <definedName name="BNE_MESSAGES_HIDDEN" hidden="1">#REF!</definedName>
    <definedName name="faf" hidden="1">#REF!</definedName>
    <definedName name="fl" hidden="1">[1]PopCache!$A$1:$A$2</definedName>
    <definedName name="HTML_CodePage" hidden="1">1252</definedName>
    <definedName name="HTML_Control" localSheetId="4" hidden="1">{"'Server Configuration'!$A$1:$DB$281"}</definedName>
    <definedName name="HTML_Control" localSheetId="21" hidden="1">{"'Server Configuration'!$A$1:$DB$281"}</definedName>
    <definedName name="HTML_Control" localSheetId="23" hidden="1">{"'Server Configuration'!$A$1:$DB$281"}</definedName>
    <definedName name="HTML_Control" localSheetId="1" hidden="1">{"'Server Configuration'!$A$1:$DB$281"}</definedName>
    <definedName name="HTML_Control" localSheetId="2" hidden="1">{"'Server Configuration'!$A$1:$DB$281"}</definedName>
    <definedName name="HTML_Control" localSheetId="3" hidden="1">{"'Server Configuration'!$A$1:$DB$281"}</definedName>
    <definedName name="HTML_Control" localSheetId="34" hidden="1">{"'Server Configuration'!$A$1:$DB$281"}</definedName>
    <definedName name="HTML_Control" hidden="1">{"'Server Configuration'!$A$1:$DB$281"}</definedName>
    <definedName name="HTML_Description" hidden="1">""</definedName>
    <definedName name="HTML_Email" hidden="1">""</definedName>
    <definedName name="HTML_Header" hidden="1">"Server Configuration"</definedName>
    <definedName name="HTML_LastUpdate" hidden="1">"2/9/01"</definedName>
    <definedName name="HTML_LineAfter" hidden="1">FALSE</definedName>
    <definedName name="HTML_LineBefore" hidden="1">FALSE</definedName>
    <definedName name="HTML_Name" hidden="1">"Corporate Network Services"</definedName>
    <definedName name="HTML_OBDlg2" hidden="1">TRUE</definedName>
    <definedName name="HTML_OBDlg4" hidden="1">TRUE</definedName>
    <definedName name="HTML_OS" hidden="1">0</definedName>
    <definedName name="HTML_PathFile" hidden="1">"C:\WINNT\Profiles\E003999\Desktop\MyHTML.htm"</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jijul" hidden="1">#REF!</definedName>
    <definedName name="_xlnm.Print_Area" localSheetId="21">IntSync!$A$1:$F$27</definedName>
    <definedName name="_xlnm.Print_Area" localSheetId="19">'Rider Adj B'!$A$1:$P$96</definedName>
    <definedName name="_xlnm.Print_Area" localSheetId="20">'Rider Adj F'!$A$1:$P$94</definedName>
    <definedName name="_xlnm.Print_Area" localSheetId="7">'SCH C-1'!$A$1:$G$40</definedName>
    <definedName name="_xlnm.Print_Area" localSheetId="8">'SCH C-2'!$A$1:$G$43</definedName>
    <definedName name="_xlnm.Print_Area" localSheetId="9">'SCH C-2.1 B'!$A$1:$J$237</definedName>
    <definedName name="_xlnm.Print_Area" localSheetId="10">'SCH C-2.1 F'!$A$1:$J$237</definedName>
    <definedName name="_xlnm.Print_Area" localSheetId="11">'SCH C-2.2 B'!$A$1:$P$134</definedName>
    <definedName name="_xlnm.Print_Area" localSheetId="12">'SCH C-2.2 F'!$A$1:$P$135</definedName>
    <definedName name="_xlnm.Print_Area" localSheetId="14">'SCH D-1'!$A$1:$I$275</definedName>
    <definedName name="_xlnm.Print_Area" localSheetId="15">'SCH D-2 B'!$A$1:$L$238</definedName>
    <definedName name="_xlnm.Print_Area" localSheetId="16">'SCH D-2 F'!$A$1:$L$238</definedName>
    <definedName name="_xlnm.Print_Area" localSheetId="17">'SCH D-2.1'!$A$1:$H$238</definedName>
    <definedName name="_xlnm.Print_Area" localSheetId="2">'SCH J-1 E'!$A$1:$M$44</definedName>
    <definedName name="_xlnm.Print_Area" localSheetId="32">'TaxProvision_Elec B'!$A$1:$D$46</definedName>
    <definedName name="_xlnm.Print_Area" localSheetId="33">'TaxProvision_Elec F'!$A$1:$D$45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rn.Wkp._.Capital._.Structure." localSheetId="4"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4" hidden="1">{"Wkp ComEquity",#N/A,FALSE,"Cap Struct WPs"}</definedName>
    <definedName name="wrn.Wkp._.ComEquity." localSheetId="21" hidden="1">{"Wkp ComEquity",#N/A,FALSE,"Cap Struct WPs"}</definedName>
    <definedName name="wrn.Wkp._.ComEquity." localSheetId="2" hidden="1">{"Wkp ComEquity",#N/A,FALSE,"Cap Struct WPs"}</definedName>
    <definedName name="wrn.Wkp._.ComEquity." localSheetId="3" hidden="1">{"Wkp ComEquity",#N/A,FALSE,"Cap Struct WPs"}</definedName>
    <definedName name="wrn.Wkp._.ComEquity." hidden="1">{"Wkp ComEquity",#N/A,FALSE,"Cap Struct WPs"}</definedName>
    <definedName name="wrn.Wkp._.JDITC." localSheetId="4" hidden="1">{"Wkp JDITC",#N/A,FALSE,"Cap Struct WPs"}</definedName>
    <definedName name="wrn.Wkp._.JDITC." localSheetId="21" hidden="1">{"Wkp JDITC",#N/A,FALSE,"Cap Struct WPs"}</definedName>
    <definedName name="wrn.Wkp._.JDITC." localSheetId="2" hidden="1">{"Wkp JDITC",#N/A,FALSE,"Cap Struct WPs"}</definedName>
    <definedName name="wrn.Wkp._.JDITC." localSheetId="3" hidden="1">{"Wkp JDITC",#N/A,FALSE,"Cap Struct WPs"}</definedName>
    <definedName name="wrn.Wkp._.JDITC." hidden="1">{"Wkp JDITC",#N/A,FALSE,"Cap Struct WPs"}</definedName>
    <definedName name="wrn.Wkp._.LTerm._.Debt." localSheetId="4" hidden="1">{"Wkp LTerm Debt",#N/A,FALSE,"Cap Struct WPs"}</definedName>
    <definedName name="wrn.Wkp._.LTerm._.Debt." localSheetId="21" hidden="1">{"Wkp LTerm Debt",#N/A,FALSE,"Cap Struct WPs"}</definedName>
    <definedName name="wrn.Wkp._.LTerm._.Debt." localSheetId="2" hidden="1">{"Wkp LTerm Debt",#N/A,FALSE,"Cap Struct WPs"}</definedName>
    <definedName name="wrn.Wkp._.LTerm._.Debt." localSheetId="3" hidden="1">{"Wkp LTerm Debt",#N/A,FALSE,"Cap Struct WPs"}</definedName>
    <definedName name="wrn.Wkp._.LTerm._.Debt." hidden="1">{"Wkp LTerm Debt",#N/A,FALSE,"Cap Struct WPs"}</definedName>
    <definedName name="wrn.Wkp._.LTerm._.Debt._.13Mo._.Avg." localSheetId="4" hidden="1">{"Wkp LTerm Debt 13MoAvg",#N/A,FALSE,"Cap Struct WPs"}</definedName>
    <definedName name="wrn.Wkp._.LTerm._.Debt._.13Mo._.Avg." localSheetId="21" hidden="1">{"Wkp LTerm Debt 13MoAvg",#N/A,FALSE,"Cap Struct WPs"}</definedName>
    <definedName name="wrn.Wkp._.LTerm._.Debt._.13Mo._.Avg." localSheetId="2" hidden="1">{"Wkp LTerm Debt 13MoAvg",#N/A,FALSE,"Cap Struct WPs"}</definedName>
    <definedName name="wrn.Wkp._.LTerm._.Debt._.13Mo._.Avg." localSheetId="3" hidden="1">{"Wkp LTerm Debt 13MoAvg",#N/A,FALSE,"Cap Struct WPs"}</definedName>
    <definedName name="wrn.Wkp._.LTerm._.Debt._.13Mo._.Avg." hidden="1">{"Wkp LTerm Debt 13MoAvg",#N/A,FALSE,"Cap Struct WPs"}</definedName>
    <definedName name="wrn.Wkp._.LTerm._.Debt._.Amort." localSheetId="4" hidden="1">{"Wkp Lterm Debt Amort",#N/A,FALSE,"Cap Struct WPs"}</definedName>
    <definedName name="wrn.Wkp._.LTerm._.Debt._.Amort." localSheetId="21" hidden="1">{"Wkp Lterm Debt Amort",#N/A,FALSE,"Cap Struct WPs"}</definedName>
    <definedName name="wrn.Wkp._.LTerm._.Debt._.Amort." localSheetId="2" hidden="1">{"Wkp Lterm Debt Amort",#N/A,FALSE,"Cap Struct WPs"}</definedName>
    <definedName name="wrn.Wkp._.LTerm._.Debt._.Amort." localSheetId="3" hidden="1">{"Wkp Lterm Debt Amort",#N/A,FALSE,"Cap Struct WPs"}</definedName>
    <definedName name="wrn.Wkp._.LTerm._.Debt._.Amort." hidden="1">{"Wkp Lterm Debt Amort",#N/A,FALSE,"Cap Struct WPs"}</definedName>
    <definedName name="wrn.Wkp._.LTerm._.Debt._.Int." localSheetId="4" hidden="1">{"Wkp LTerm Debt Int",#N/A,FALSE,"Cap Struct WPs"}</definedName>
    <definedName name="wrn.Wkp._.LTerm._.Debt._.Int." localSheetId="21" hidden="1">{"Wkp LTerm Debt Int",#N/A,FALSE,"Cap Struct WPs"}</definedName>
    <definedName name="wrn.Wkp._.LTerm._.Debt._.Int." localSheetId="2" hidden="1">{"Wkp LTerm Debt Int",#N/A,FALSE,"Cap Struct WPs"}</definedName>
    <definedName name="wrn.Wkp._.LTerm._.Debt._.Int." localSheetId="3" hidden="1">{"Wkp LTerm Debt Int",#N/A,FALSE,"Cap Struct WPs"}</definedName>
    <definedName name="wrn.Wkp._.LTerm._.Debt._.Int." hidden="1">{"Wkp LTerm Debt Int",#N/A,FALSE,"Cap Struct WPs"}</definedName>
    <definedName name="wrn.Wkp._.PreStock." localSheetId="4" hidden="1">{"Wkp PreStock",#N/A,FALSE,"Cap Struct WPs"}</definedName>
    <definedName name="wrn.Wkp._.PreStock." localSheetId="21" hidden="1">{"Wkp PreStock",#N/A,FALSE,"Cap Struct WPs"}</definedName>
    <definedName name="wrn.Wkp._.PreStock." localSheetId="2" hidden="1">{"Wkp PreStock",#N/A,FALSE,"Cap Struct WPs"}</definedName>
    <definedName name="wrn.Wkp._.PreStock." localSheetId="3" hidden="1">{"Wkp PreStock",#N/A,FALSE,"Cap Struct WPs"}</definedName>
    <definedName name="wrn.Wkp._.PreStock." hidden="1">{"Wkp PreStock",#N/A,FALSE,"Cap Struct WPs"}</definedName>
    <definedName name="wrn.Wkp._.PreStock._.13MoAvg." localSheetId="4" hidden="1">{"Wkp PreStock 13MoAvg",#N/A,FALSE,"Cap Struct WPs"}</definedName>
    <definedName name="wrn.Wkp._.PreStock._.13MoAvg." localSheetId="21" hidden="1">{"Wkp PreStock 13MoAvg",#N/A,FALSE,"Cap Struct WPs"}</definedName>
    <definedName name="wrn.Wkp._.PreStock._.13MoAvg." localSheetId="2" hidden="1">{"Wkp PreStock 13MoAvg",#N/A,FALSE,"Cap Struct WPs"}</definedName>
    <definedName name="wrn.Wkp._.PreStock._.13MoAvg." localSheetId="3" hidden="1">{"Wkp PreStock 13MoAvg",#N/A,FALSE,"Cap Struct WPs"}</definedName>
    <definedName name="wrn.Wkp._.PreStock._.13MoAvg." hidden="1">{"Wkp PreStock 13MoAvg",#N/A,FALSE,"Cap Struct WPs"}</definedName>
    <definedName name="wrn.Wkp._.PreStock._.Amort." localSheetId="4" hidden="1">{"Wkp PreStock Amort",#N/A,FALSE,"Cap Struct WPs"}</definedName>
    <definedName name="wrn.Wkp._.PreStock._.Amort." localSheetId="21" hidden="1">{"Wkp PreStock Amort",#N/A,FALSE,"Cap Struct WPs"}</definedName>
    <definedName name="wrn.Wkp._.PreStock._.Amort." localSheetId="2" hidden="1">{"Wkp PreStock Amort",#N/A,FALSE,"Cap Struct WPs"}</definedName>
    <definedName name="wrn.Wkp._.PreStock._.Amort." localSheetId="3" hidden="1">{"Wkp PreStock Amort",#N/A,FALSE,"Cap Struct WPs"}</definedName>
    <definedName name="wrn.Wkp._.PreStock._.Amort." hidden="1">{"Wkp PreStock Amort",#N/A,FALSE,"Cap Struct WPs"}</definedName>
    <definedName name="wrn.Wkp._.PreStock._.Dividend." localSheetId="4" hidden="1">{"Wkp PreStock Dividend",#N/A,FALSE,"Cap Struct WPs"}</definedName>
    <definedName name="wrn.Wkp._.PreStock._.Dividend." localSheetId="21" hidden="1">{"Wkp PreStock Dividend",#N/A,FALSE,"Cap Struct WPs"}</definedName>
    <definedName name="wrn.Wkp._.PreStock._.Dividend." localSheetId="2" hidden="1">{"Wkp PreStock Dividend",#N/A,FALSE,"Cap Struct WPs"}</definedName>
    <definedName name="wrn.Wkp._.PreStock._.Dividend." localSheetId="3" hidden="1">{"Wkp PreStock Dividend",#N/A,FALSE,"Cap Struct WPs"}</definedName>
    <definedName name="wrn.Wkp._.PreStock._.Dividend." hidden="1">{"Wkp PreStock Dividend",#N/A,FALSE,"Cap Struct WPs"}</definedName>
    <definedName name="wrn.Wkp._.STerm._.Debt." localSheetId="4" hidden="1">{"Wkp STerm Debt",#N/A,FALSE,"Cap Struct WPs"}</definedName>
    <definedName name="wrn.Wkp._.STerm._.Debt." localSheetId="21" hidden="1">{"Wkp STerm Debt",#N/A,FALSE,"Cap Struct WPs"}</definedName>
    <definedName name="wrn.Wkp._.STerm._.Debt." localSheetId="2" hidden="1">{"Wkp STerm Debt",#N/A,FALSE,"Cap Struct WPs"}</definedName>
    <definedName name="wrn.Wkp._.STerm._.Debt." localSheetId="3" hidden="1">{"Wkp STerm Debt",#N/A,FALSE,"Cap Struct WPs"}</definedName>
    <definedName name="wrn.Wkp._.STerm._.Debt." hidden="1">{"Wkp STerm Debt",#N/A,FALSE,"Cap Struct WPs"}</definedName>
    <definedName name="wrn.Wkp._.Unamort._.Debt._.Exp." localSheetId="4" hidden="1">{"Wkp Unamort Debt Exp",#N/A,FALSE,"Cap Struct WPs"}</definedName>
    <definedName name="wrn.Wkp._.Unamort._.Debt._.Exp." localSheetId="21" hidden="1">{"Wkp Unamort Debt Exp",#N/A,FALSE,"Cap Struct WPs"}</definedName>
    <definedName name="wrn.Wkp._.Unamort._.Debt._.Exp." localSheetId="2" hidden="1">{"Wkp Unamort Debt Exp",#N/A,FALSE,"Cap Struct WPs"}</definedName>
    <definedName name="wrn.Wkp._.Unamort._.Debt._.Exp." localSheetId="3" hidden="1">{"Wkp Unamort Debt Exp",#N/A,FALSE,"Cap Struct WPs"}</definedName>
    <definedName name="wrn.Wkp._.Unamort._.Debt._.Exp." hidden="1">{"Wkp Unamort Debt Exp",#N/A,FALSE,"Cap Struct WPs"}</definedName>
    <definedName name="wrn.Wkp._.Unamort._.PreStock._.Exp." localSheetId="4" hidden="1">{"Wkp Unamort PreStock Exp",#N/A,FALSE,"Cap Struct WPs"}</definedName>
    <definedName name="wrn.Wkp._.Unamort._.PreStock._.Exp." localSheetId="21" hidden="1">{"Wkp Unamort PreStock Exp",#N/A,FALSE,"Cap Struct WPs"}</definedName>
    <definedName name="wrn.Wkp._.Unamort._.PreStock._.Exp." localSheetId="2" hidden="1">{"Wkp Unamort PreStock Exp",#N/A,FALSE,"Cap Struct WPs"}</definedName>
    <definedName name="wrn.Wkp._.Unamort._.PreStock._.Exp." localSheetId="3" hidden="1">{"Wkp Unamort PreStock Exp",#N/A,FALSE,"Cap Struct WPs"}</definedName>
    <definedName name="wrn.Wkp._.Unamort._.PreStock._.Exp." hidden="1">{"Wkp Unamort PreStock Exp",#N/A,FALSE,"Cap Struct WPs"}</definedName>
  </definedNames>
  <calcPr calcId="152511" iterate="1"/>
  <webPublishing codePage="0"/>
</workbook>
</file>

<file path=xl/calcChain.xml><?xml version="1.0" encoding="utf-8"?>
<calcChain xmlns="http://schemas.openxmlformats.org/spreadsheetml/2006/main">
  <c r="G45" i="46" l="1"/>
  <c r="E43" i="46"/>
  <c r="A33" i="46"/>
  <c r="A32" i="46"/>
  <c r="A31" i="46"/>
  <c r="A30" i="46"/>
  <c r="A27" i="46"/>
  <c r="A26" i="46"/>
  <c r="F20" i="46"/>
  <c r="H20" i="46" s="1"/>
  <c r="J41" i="46"/>
  <c r="D41" i="46"/>
  <c r="J39" i="46"/>
  <c r="G22" i="46"/>
  <c r="E20" i="46"/>
  <c r="D22" i="46"/>
  <c r="K33" i="46"/>
  <c r="A28" i="46"/>
  <c r="A25" i="46"/>
  <c r="A24" i="46"/>
  <c r="E41" i="48"/>
  <c r="D43" i="48"/>
  <c r="D21" i="48"/>
  <c r="O17" i="48"/>
  <c r="O15" i="48"/>
  <c r="T15" i="48" s="1"/>
  <c r="L21" i="48"/>
  <c r="F15" i="48"/>
  <c r="K31" i="48"/>
  <c r="F17" i="16"/>
  <c r="F19" i="16" s="1"/>
  <c r="F28" i="16" s="1"/>
  <c r="D17" i="16"/>
  <c r="D19" i="16" s="1"/>
  <c r="D39" i="46" l="1"/>
  <c r="D43" i="46"/>
  <c r="F43" i="46" s="1"/>
  <c r="H43" i="46" s="1"/>
  <c r="E18" i="46"/>
  <c r="F16" i="46"/>
  <c r="F18" i="46"/>
  <c r="H18" i="46" s="1"/>
  <c r="E41" i="46"/>
  <c r="F41" i="46" s="1"/>
  <c r="H41" i="46" s="1"/>
  <c r="Q17" i="48"/>
  <c r="T17" i="48"/>
  <c r="S17" i="48"/>
  <c r="P17" i="48"/>
  <c r="G17" i="48" s="1"/>
  <c r="R17" i="48"/>
  <c r="F41" i="48"/>
  <c r="F19" i="48"/>
  <c r="O39" i="48"/>
  <c r="Q15" i="48"/>
  <c r="E19" i="48"/>
  <c r="O19" i="48"/>
  <c r="O21" i="48" s="1"/>
  <c r="E39" i="48"/>
  <c r="F39" i="48" s="1"/>
  <c r="S15" i="48"/>
  <c r="R15" i="48"/>
  <c r="E17" i="48"/>
  <c r="F17" i="48" s="1"/>
  <c r="H17" i="48" s="1"/>
  <c r="O37" i="48"/>
  <c r="O41" i="48"/>
  <c r="P15" i="48"/>
  <c r="F37" i="48"/>
  <c r="F39" i="46" l="1"/>
  <c r="D45" i="46"/>
  <c r="H16" i="46"/>
  <c r="F22" i="46"/>
  <c r="G15" i="48"/>
  <c r="Q37" i="48"/>
  <c r="T37" i="48"/>
  <c r="O43" i="48"/>
  <c r="S37" i="48"/>
  <c r="P37" i="48"/>
  <c r="R37" i="48"/>
  <c r="S22" i="48"/>
  <c r="F43" i="48"/>
  <c r="S39" i="48"/>
  <c r="Q39" i="48"/>
  <c r="R39" i="48"/>
  <c r="T39" i="48"/>
  <c r="P39" i="48"/>
  <c r="R19" i="48"/>
  <c r="R22" i="48" s="1"/>
  <c r="T19" i="48"/>
  <c r="T22" i="48" s="1"/>
  <c r="P19" i="48"/>
  <c r="S19" i="48"/>
  <c r="Q19" i="48"/>
  <c r="Q22" i="48" s="1"/>
  <c r="Q41" i="48"/>
  <c r="P41" i="48"/>
  <c r="S41" i="48"/>
  <c r="T41" i="48"/>
  <c r="R41" i="48"/>
  <c r="F21" i="48"/>
  <c r="F45" i="46" l="1"/>
  <c r="H39" i="46"/>
  <c r="H22" i="46"/>
  <c r="I16" i="46"/>
  <c r="G19" i="48"/>
  <c r="H19" i="48" s="1"/>
  <c r="G39" i="48"/>
  <c r="H39" i="48" s="1"/>
  <c r="R44" i="48"/>
  <c r="T44" i="48"/>
  <c r="G21" i="48"/>
  <c r="H15" i="48"/>
  <c r="P44" i="48"/>
  <c r="G37" i="48"/>
  <c r="Q44" i="48"/>
  <c r="P22" i="48"/>
  <c r="G41" i="48"/>
  <c r="H41" i="48" s="1"/>
  <c r="S44" i="48"/>
  <c r="K16" i="46" l="1"/>
  <c r="I20" i="46"/>
  <c r="K20" i="46" s="1"/>
  <c r="I18" i="46"/>
  <c r="K18" i="46" s="1"/>
  <c r="H45" i="46"/>
  <c r="I39" i="46"/>
  <c r="G43" i="48"/>
  <c r="H37" i="48"/>
  <c r="H21" i="48"/>
  <c r="I17" i="48" s="1"/>
  <c r="K17" i="48" s="1"/>
  <c r="K39" i="46" l="1"/>
  <c r="I22" i="46"/>
  <c r="I41" i="46"/>
  <c r="K41" i="46" s="1"/>
  <c r="I43" i="46"/>
  <c r="K43" i="46" s="1"/>
  <c r="K22" i="46"/>
  <c r="I19" i="48"/>
  <c r="K19" i="48" s="1"/>
  <c r="H43" i="48"/>
  <c r="I37" i="48"/>
  <c r="I15" i="48"/>
  <c r="I45" i="46" l="1"/>
  <c r="K45" i="46"/>
  <c r="I21" i="48"/>
  <c r="K15" i="48"/>
  <c r="K21" i="48" s="1"/>
  <c r="I43" i="48"/>
  <c r="K37" i="48"/>
  <c r="K43" i="48" s="1"/>
  <c r="I39" i="48"/>
  <c r="K39" i="48" s="1"/>
  <c r="I41" i="48"/>
  <c r="K41" i="48" s="1"/>
  <c r="I8" i="27" l="1"/>
  <c r="I197" i="27" l="1"/>
  <c r="I109" i="27" l="1"/>
  <c r="I231" i="27"/>
  <c r="I138" i="27"/>
  <c r="I41" i="27"/>
  <c r="I167" i="27"/>
  <c r="I262" i="27"/>
  <c r="I75" i="27"/>
  <c r="E10" i="34" l="1"/>
  <c r="A67" i="28"/>
  <c r="A48" i="28"/>
  <c r="H10" i="33"/>
  <c r="H10" i="32"/>
  <c r="AC35" i="57" l="1"/>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B35"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B28"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B18" i="57"/>
  <c r="AC13" i="57"/>
  <c r="AC20" i="57" s="1"/>
  <c r="AB13" i="57"/>
  <c r="AB20" i="57" s="1"/>
  <c r="AA13" i="57"/>
  <c r="AA20" i="57" s="1"/>
  <c r="Z13" i="57"/>
  <c r="Z20" i="57" s="1"/>
  <c r="Y13" i="57"/>
  <c r="Y20" i="57" s="1"/>
  <c r="X13" i="57"/>
  <c r="X20" i="57" s="1"/>
  <c r="W13" i="57"/>
  <c r="W20" i="57" s="1"/>
  <c r="V13" i="57"/>
  <c r="V20" i="57" s="1"/>
  <c r="U13" i="57"/>
  <c r="U20" i="57" s="1"/>
  <c r="T13" i="57"/>
  <c r="T20" i="57" s="1"/>
  <c r="S13" i="57"/>
  <c r="S20" i="57" s="1"/>
  <c r="R13" i="57"/>
  <c r="R20" i="57" s="1"/>
  <c r="Q13" i="57"/>
  <c r="Q20" i="57" s="1"/>
  <c r="P13" i="57"/>
  <c r="P20" i="57" s="1"/>
  <c r="O13" i="57"/>
  <c r="O20" i="57" s="1"/>
  <c r="N13" i="57"/>
  <c r="N20" i="57" s="1"/>
  <c r="M13" i="57"/>
  <c r="M20" i="57" s="1"/>
  <c r="L13" i="57"/>
  <c r="L20" i="57" s="1"/>
  <c r="K13" i="57"/>
  <c r="K20" i="57" s="1"/>
  <c r="J13" i="57"/>
  <c r="J20" i="57" s="1"/>
  <c r="I13" i="57"/>
  <c r="I20" i="57" s="1"/>
  <c r="H13" i="57"/>
  <c r="H20" i="57" s="1"/>
  <c r="G13" i="57"/>
  <c r="G20" i="57" s="1"/>
  <c r="F13" i="57"/>
  <c r="F20" i="57" s="1"/>
  <c r="E13" i="57"/>
  <c r="E20" i="57" s="1"/>
  <c r="D13" i="57"/>
  <c r="D20" i="57" s="1"/>
  <c r="C13" i="57"/>
  <c r="C20" i="57" s="1"/>
  <c r="B13" i="57"/>
  <c r="B20" i="57" s="1"/>
  <c r="AC7" i="57"/>
  <c r="AC22" i="57" s="1"/>
  <c r="AB7" i="57"/>
  <c r="AB22" i="57" s="1"/>
  <c r="AA7" i="57"/>
  <c r="AA22" i="57" s="1"/>
  <c r="Z7" i="57"/>
  <c r="Z22" i="57" s="1"/>
  <c r="Y7" i="57"/>
  <c r="Y22" i="57" s="1"/>
  <c r="X7" i="57"/>
  <c r="X22" i="57" s="1"/>
  <c r="W7" i="57"/>
  <c r="W22" i="57" s="1"/>
  <c r="V7" i="57"/>
  <c r="V22" i="57" s="1"/>
  <c r="U7" i="57"/>
  <c r="U22" i="57" s="1"/>
  <c r="T7" i="57"/>
  <c r="T22" i="57" s="1"/>
  <c r="S7" i="57"/>
  <c r="S22" i="57" s="1"/>
  <c r="R7" i="57"/>
  <c r="R22" i="57" s="1"/>
  <c r="Q7" i="57"/>
  <c r="Q22" i="57" s="1"/>
  <c r="P7" i="57"/>
  <c r="P22" i="57" s="1"/>
  <c r="O7" i="57"/>
  <c r="O22" i="57" s="1"/>
  <c r="N7" i="57"/>
  <c r="N22" i="57" s="1"/>
  <c r="M7" i="57"/>
  <c r="M22" i="57" s="1"/>
  <c r="L7" i="57"/>
  <c r="L22" i="57" s="1"/>
  <c r="K7" i="57"/>
  <c r="K22" i="57" s="1"/>
  <c r="J7" i="57"/>
  <c r="J22" i="57" s="1"/>
  <c r="I7" i="57"/>
  <c r="I22" i="57" s="1"/>
  <c r="H7" i="57"/>
  <c r="H22" i="57" s="1"/>
  <c r="G7" i="57"/>
  <c r="G22" i="57" s="1"/>
  <c r="F7" i="57"/>
  <c r="F22" i="57" s="1"/>
  <c r="E7" i="57"/>
  <c r="E22" i="57" s="1"/>
  <c r="D7" i="57"/>
  <c r="D22" i="57" s="1"/>
  <c r="C7" i="57"/>
  <c r="C22" i="57" s="1"/>
  <c r="B7" i="57"/>
  <c r="B22" i="57" s="1"/>
  <c r="AC17" i="52" l="1"/>
  <c r="AB17" i="52"/>
  <c r="AA17" i="52"/>
  <c r="Z17" i="52"/>
  <c r="Y17" i="52"/>
  <c r="X17" i="52"/>
  <c r="W17" i="52"/>
  <c r="V17" i="52"/>
  <c r="U17" i="52"/>
  <c r="T17" i="52"/>
  <c r="S17" i="52"/>
  <c r="R17" i="52"/>
  <c r="M17" i="52"/>
  <c r="L17" i="52"/>
  <c r="K17" i="52"/>
  <c r="J17" i="52"/>
  <c r="I17" i="52"/>
  <c r="H17" i="52"/>
  <c r="G17" i="52"/>
  <c r="F17" i="52"/>
  <c r="E17" i="52"/>
  <c r="D17" i="52"/>
  <c r="C17" i="52"/>
  <c r="B17" i="52"/>
  <c r="AC11" i="52"/>
  <c r="AB11" i="52"/>
  <c r="AA11" i="52"/>
  <c r="Z11" i="52"/>
  <c r="Y11" i="52"/>
  <c r="X11" i="52"/>
  <c r="W11" i="52"/>
  <c r="V11" i="52"/>
  <c r="U11" i="52"/>
  <c r="T11" i="52"/>
  <c r="S11" i="52"/>
  <c r="R11" i="52"/>
  <c r="M11" i="52"/>
  <c r="L11" i="52"/>
  <c r="K11" i="52"/>
  <c r="J11" i="52"/>
  <c r="I11" i="52"/>
  <c r="H11" i="52"/>
  <c r="G11" i="52"/>
  <c r="F11" i="52"/>
  <c r="E11" i="52"/>
  <c r="D11" i="52"/>
  <c r="C11" i="52"/>
  <c r="B11" i="52"/>
  <c r="AC5" i="52"/>
  <c r="AB5" i="52"/>
  <c r="AA5" i="52"/>
  <c r="Z5" i="52"/>
  <c r="Y5" i="52"/>
  <c r="X5" i="52"/>
  <c r="W5" i="52"/>
  <c r="V5" i="52"/>
  <c r="U5" i="52"/>
  <c r="T5" i="52"/>
  <c r="S5" i="52"/>
  <c r="R5" i="52"/>
  <c r="M5" i="52"/>
  <c r="L5" i="52"/>
  <c r="K5" i="52"/>
  <c r="J5" i="52"/>
  <c r="I5" i="52"/>
  <c r="H5" i="52"/>
  <c r="G5" i="52"/>
  <c r="F5" i="52"/>
  <c r="E5" i="52"/>
  <c r="D5" i="52"/>
  <c r="C5" i="52"/>
  <c r="B5" i="52"/>
  <c r="C77" i="19" l="1"/>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E19" i="53" l="1"/>
  <c r="D19" i="53"/>
  <c r="D230" i="43" l="1"/>
  <c r="D231" i="43"/>
  <c r="D229" i="43" s="1"/>
  <c r="D230" i="10"/>
  <c r="D231" i="10"/>
  <c r="D229" i="10" s="1"/>
  <c r="O44" i="28" l="1"/>
  <c r="N44" i="28"/>
  <c r="M44" i="28"/>
  <c r="L44" i="28"/>
  <c r="K44" i="28"/>
  <c r="J44" i="28"/>
  <c r="I44" i="28"/>
  <c r="H44" i="28"/>
  <c r="G44" i="28"/>
  <c r="F44" i="28"/>
  <c r="E44" i="28"/>
  <c r="D44" i="28"/>
  <c r="O41" i="28"/>
  <c r="N41" i="28"/>
  <c r="M41" i="28"/>
  <c r="L41" i="28"/>
  <c r="K41" i="28"/>
  <c r="J41" i="28"/>
  <c r="I41" i="28"/>
  <c r="H41" i="28"/>
  <c r="G41" i="28"/>
  <c r="F41" i="28"/>
  <c r="E41" i="28"/>
  <c r="D41" i="28"/>
  <c r="O40" i="28"/>
  <c r="N40" i="28"/>
  <c r="M40" i="28"/>
  <c r="L40" i="28"/>
  <c r="K40" i="28"/>
  <c r="J40" i="28"/>
  <c r="I40" i="28"/>
  <c r="H40" i="28"/>
  <c r="G40" i="28"/>
  <c r="F40" i="28"/>
  <c r="E40" i="28"/>
  <c r="D40" i="28"/>
  <c r="O39" i="28"/>
  <c r="N39" i="28"/>
  <c r="M39" i="28"/>
  <c r="L39" i="28"/>
  <c r="K39" i="28"/>
  <c r="J39" i="28"/>
  <c r="I39" i="28"/>
  <c r="H39" i="28"/>
  <c r="G39" i="28"/>
  <c r="F39" i="28"/>
  <c r="E39" i="28"/>
  <c r="D39" i="28"/>
  <c r="O38" i="28"/>
  <c r="N38" i="28"/>
  <c r="M38" i="28"/>
  <c r="L38" i="28"/>
  <c r="K38" i="28"/>
  <c r="J38" i="28"/>
  <c r="I38" i="28"/>
  <c r="H38" i="28"/>
  <c r="G38" i="28"/>
  <c r="F38" i="28"/>
  <c r="E38" i="28"/>
  <c r="D38" i="28"/>
  <c r="O37" i="28"/>
  <c r="N37" i="28"/>
  <c r="M37" i="28"/>
  <c r="L37" i="28"/>
  <c r="K37" i="28"/>
  <c r="J37" i="28"/>
  <c r="I37" i="28"/>
  <c r="H37" i="28"/>
  <c r="G37" i="28"/>
  <c r="F37" i="28"/>
  <c r="E37" i="28"/>
  <c r="D37" i="28"/>
  <c r="O36" i="28"/>
  <c r="N36" i="28"/>
  <c r="M36" i="28"/>
  <c r="L36" i="28"/>
  <c r="K36" i="28"/>
  <c r="J36" i="28"/>
  <c r="I36" i="28"/>
  <c r="H36" i="28"/>
  <c r="G36" i="28"/>
  <c r="F36" i="28"/>
  <c r="E36" i="28"/>
  <c r="D36" i="28"/>
  <c r="O35" i="28"/>
  <c r="N35" i="28"/>
  <c r="M35" i="28"/>
  <c r="L35" i="28"/>
  <c r="K35" i="28"/>
  <c r="J35" i="28"/>
  <c r="I35" i="28"/>
  <c r="H35" i="28"/>
  <c r="G35" i="28"/>
  <c r="F35" i="28"/>
  <c r="E35" i="28"/>
  <c r="D35" i="28"/>
  <c r="O34" i="28"/>
  <c r="N34" i="28"/>
  <c r="M34" i="28"/>
  <c r="L34" i="28"/>
  <c r="K34" i="28"/>
  <c r="J34" i="28"/>
  <c r="I34" i="28"/>
  <c r="H34" i="28"/>
  <c r="G34" i="28"/>
  <c r="F34" i="28"/>
  <c r="E34" i="28"/>
  <c r="D34" i="28"/>
  <c r="O33" i="28"/>
  <c r="N33" i="28"/>
  <c r="M33" i="28"/>
  <c r="L33" i="28"/>
  <c r="K33" i="28"/>
  <c r="J33" i="28"/>
  <c r="I33" i="28"/>
  <c r="H33" i="28"/>
  <c r="G33" i="28"/>
  <c r="F33" i="28"/>
  <c r="E33" i="28"/>
  <c r="D33" i="28"/>
  <c r="O46" i="28"/>
  <c r="N46" i="28"/>
  <c r="M46" i="28"/>
  <c r="L46" i="28"/>
  <c r="K46" i="28"/>
  <c r="J46" i="28"/>
  <c r="I46" i="28"/>
  <c r="H46" i="28"/>
  <c r="G46" i="28"/>
  <c r="F46" i="28"/>
  <c r="E46" i="28"/>
  <c r="D46" i="28"/>
  <c r="O45" i="28"/>
  <c r="N45" i="28"/>
  <c r="M45" i="28"/>
  <c r="L45" i="28"/>
  <c r="K45" i="28"/>
  <c r="J45" i="28"/>
  <c r="I45" i="28"/>
  <c r="H45" i="28"/>
  <c r="G45" i="28"/>
  <c r="F45" i="28"/>
  <c r="E45" i="28"/>
  <c r="D45" i="28"/>
  <c r="O22" i="28"/>
  <c r="N22" i="28"/>
  <c r="M22" i="28"/>
  <c r="L22" i="28"/>
  <c r="K22" i="28"/>
  <c r="J22" i="28"/>
  <c r="I22" i="28"/>
  <c r="H22" i="28"/>
  <c r="G22" i="28"/>
  <c r="F22" i="28"/>
  <c r="E22" i="28"/>
  <c r="D22" i="28"/>
  <c r="P22" i="28" s="1"/>
  <c r="O21" i="28"/>
  <c r="N21" i="28"/>
  <c r="M21" i="28"/>
  <c r="L21" i="28"/>
  <c r="K21" i="28"/>
  <c r="J21" i="28"/>
  <c r="I21" i="28"/>
  <c r="H21" i="28"/>
  <c r="G21" i="28"/>
  <c r="F21" i="28"/>
  <c r="E21" i="28"/>
  <c r="D21" i="28"/>
  <c r="P21" i="28" l="1"/>
  <c r="P45" i="28"/>
  <c r="P46" i="28"/>
  <c r="G84" i="30"/>
  <c r="O48" i="30"/>
  <c r="N48" i="30"/>
  <c r="M48" i="30"/>
  <c r="L48" i="30"/>
  <c r="K48" i="30"/>
  <c r="J48" i="30"/>
  <c r="I48" i="30"/>
  <c r="H48" i="30"/>
  <c r="G48" i="30"/>
  <c r="F48" i="30"/>
  <c r="E48" i="30"/>
  <c r="O47" i="30"/>
  <c r="N47" i="30"/>
  <c r="M47" i="30"/>
  <c r="L47" i="30"/>
  <c r="K47" i="30"/>
  <c r="J47" i="30"/>
  <c r="I47" i="30"/>
  <c r="H47" i="30"/>
  <c r="G47" i="30"/>
  <c r="F47" i="30"/>
  <c r="E47" i="30"/>
  <c r="D48" i="30"/>
  <c r="D47" i="30"/>
  <c r="O46" i="30"/>
  <c r="N46" i="30"/>
  <c r="M46" i="30"/>
  <c r="L46" i="30"/>
  <c r="K46" i="30"/>
  <c r="J46" i="30"/>
  <c r="O41" i="30"/>
  <c r="N41" i="30"/>
  <c r="M41" i="30"/>
  <c r="L41" i="30"/>
  <c r="K41" i="30"/>
  <c r="J41" i="30"/>
  <c r="I41" i="30"/>
  <c r="H41" i="30"/>
  <c r="G41" i="30"/>
  <c r="F41" i="30"/>
  <c r="E41" i="30"/>
  <c r="D41" i="30"/>
  <c r="O40" i="30"/>
  <c r="N40" i="30"/>
  <c r="M40" i="30"/>
  <c r="L40" i="30"/>
  <c r="K40" i="30"/>
  <c r="J40" i="30"/>
  <c r="O39" i="30"/>
  <c r="N39" i="30"/>
  <c r="M39" i="30"/>
  <c r="L39" i="30"/>
  <c r="K39" i="30"/>
  <c r="J39" i="30"/>
  <c r="O38" i="30"/>
  <c r="N38" i="30"/>
  <c r="M38" i="30"/>
  <c r="L38" i="30"/>
  <c r="K38" i="30"/>
  <c r="J38" i="30"/>
  <c r="O37" i="30"/>
  <c r="N37" i="30"/>
  <c r="M37" i="30"/>
  <c r="L37" i="30"/>
  <c r="K37" i="30"/>
  <c r="J37" i="30"/>
  <c r="O36" i="30"/>
  <c r="N36" i="30"/>
  <c r="M36" i="30"/>
  <c r="L36" i="30"/>
  <c r="K36" i="30"/>
  <c r="J36" i="30"/>
  <c r="O35" i="30"/>
  <c r="N35" i="30"/>
  <c r="M35" i="30"/>
  <c r="L35" i="30"/>
  <c r="K35" i="30"/>
  <c r="J35" i="30"/>
  <c r="O34" i="30"/>
  <c r="N34" i="30"/>
  <c r="M34" i="30"/>
  <c r="L34" i="30"/>
  <c r="K34" i="30"/>
  <c r="J34" i="30"/>
  <c r="O33" i="30"/>
  <c r="N33" i="30"/>
  <c r="M33" i="30"/>
  <c r="L33" i="30"/>
  <c r="K33" i="30"/>
  <c r="J33" i="30"/>
  <c r="O22" i="30"/>
  <c r="N22" i="30"/>
  <c r="M22" i="30"/>
  <c r="L22" i="30"/>
  <c r="K22" i="30"/>
  <c r="J22" i="30"/>
  <c r="I22" i="30"/>
  <c r="H22" i="30"/>
  <c r="G22" i="30"/>
  <c r="F22" i="30"/>
  <c r="E22" i="30"/>
  <c r="D22" i="30"/>
  <c r="O21" i="30"/>
  <c r="N21" i="30"/>
  <c r="M21" i="30"/>
  <c r="L21" i="30"/>
  <c r="K21" i="30"/>
  <c r="J21" i="30"/>
  <c r="I21" i="30"/>
  <c r="H21" i="30"/>
  <c r="G21" i="30"/>
  <c r="F21" i="30"/>
  <c r="E21" i="30"/>
  <c r="D21" i="30"/>
  <c r="C2" i="57"/>
  <c r="D2" i="57" s="1"/>
  <c r="E2" i="57" s="1"/>
  <c r="F2" i="57" s="1"/>
  <c r="G2" i="57" s="1"/>
  <c r="H2" i="57" s="1"/>
  <c r="I2" i="57" s="1"/>
  <c r="J2" i="57" s="1"/>
  <c r="K2" i="57" s="1"/>
  <c r="L2" i="57" s="1"/>
  <c r="M2" i="57" s="1"/>
  <c r="N2" i="57" s="1"/>
  <c r="O2" i="57" s="1"/>
  <c r="P2" i="57" s="1"/>
  <c r="Q2" i="57" s="1"/>
  <c r="R2" i="57" s="1"/>
  <c r="S2" i="57" s="1"/>
  <c r="T2" i="57" s="1"/>
  <c r="U2" i="57" s="1"/>
  <c r="V2" i="57" s="1"/>
  <c r="W2" i="57" s="1"/>
  <c r="X2" i="57" s="1"/>
  <c r="Y2" i="57" s="1"/>
  <c r="Z2" i="57" s="1"/>
  <c r="AA2" i="57" s="1"/>
  <c r="AB2" i="57" s="1"/>
  <c r="AC2" i="57" s="1"/>
  <c r="P47" i="30" l="1"/>
  <c r="P21" i="30"/>
  <c r="P22" i="30"/>
  <c r="P48" i="30"/>
  <c r="M22" i="56"/>
  <c r="L22" i="56"/>
  <c r="K22" i="56"/>
  <c r="J22" i="56"/>
  <c r="I22" i="56"/>
  <c r="H22" i="56"/>
  <c r="G22" i="56"/>
  <c r="F22" i="56"/>
  <c r="E22" i="56"/>
  <c r="D22" i="56"/>
  <c r="C22" i="56"/>
  <c r="B22" i="56"/>
  <c r="M21" i="56"/>
  <c r="L21" i="56"/>
  <c r="K21" i="56"/>
  <c r="J21" i="56"/>
  <c r="I21" i="56"/>
  <c r="H21" i="56"/>
  <c r="G21" i="56"/>
  <c r="F21" i="56"/>
  <c r="E21" i="56"/>
  <c r="D21" i="56"/>
  <c r="C21" i="56"/>
  <c r="B21" i="56"/>
  <c r="M20" i="56"/>
  <c r="L20" i="56"/>
  <c r="K20" i="56"/>
  <c r="J20" i="56"/>
  <c r="I20" i="56"/>
  <c r="H20" i="56"/>
  <c r="G20" i="56"/>
  <c r="F20" i="56"/>
  <c r="E20" i="56"/>
  <c r="D20" i="56"/>
  <c r="C20" i="56"/>
  <c r="B20" i="56"/>
  <c r="M19" i="56"/>
  <c r="M24" i="56" s="1"/>
  <c r="L19" i="56"/>
  <c r="L24" i="56" s="1"/>
  <c r="K19" i="56"/>
  <c r="K24" i="56" s="1"/>
  <c r="J19" i="56"/>
  <c r="J24" i="56" s="1"/>
  <c r="I19" i="56"/>
  <c r="I24" i="56" s="1"/>
  <c r="H19" i="56"/>
  <c r="H24" i="56" s="1"/>
  <c r="G19" i="56"/>
  <c r="G24" i="56" s="1"/>
  <c r="F19" i="56"/>
  <c r="F24" i="56" s="1"/>
  <c r="E19" i="56"/>
  <c r="E24" i="56" s="1"/>
  <c r="D19" i="56"/>
  <c r="D24" i="56" s="1"/>
  <c r="C19" i="56"/>
  <c r="C24" i="56" s="1"/>
  <c r="B19" i="56"/>
  <c r="B24" i="56" s="1"/>
  <c r="M16" i="56"/>
  <c r="L16" i="56"/>
  <c r="K16" i="56"/>
  <c r="J16" i="56"/>
  <c r="I16" i="56"/>
  <c r="H16" i="56"/>
  <c r="G16" i="56"/>
  <c r="F16" i="56"/>
  <c r="E16" i="56"/>
  <c r="D16" i="56"/>
  <c r="C16" i="56"/>
  <c r="B16" i="56"/>
  <c r="N15" i="56"/>
  <c r="N14" i="56"/>
  <c r="N13" i="56"/>
  <c r="N12" i="56"/>
  <c r="N11" i="56"/>
  <c r="N10" i="56"/>
  <c r="N9" i="56"/>
  <c r="N8" i="56"/>
  <c r="N7" i="56"/>
  <c r="N6" i="56"/>
  <c r="N5" i="56"/>
  <c r="H60" i="55"/>
  <c r="G60" i="55"/>
  <c r="F60" i="55"/>
  <c r="E60" i="55"/>
  <c r="D60" i="55"/>
  <c r="C60" i="55"/>
  <c r="A58" i="55"/>
  <c r="A57" i="55"/>
  <c r="A56" i="55"/>
  <c r="A55" i="55"/>
  <c r="A54" i="55"/>
  <c r="A53" i="55"/>
  <c r="A52" i="55"/>
  <c r="A51" i="55"/>
  <c r="A50" i="55"/>
  <c r="A49" i="55"/>
  <c r="A48" i="55"/>
  <c r="A46" i="55"/>
  <c r="A45" i="55"/>
  <c r="A44" i="55"/>
  <c r="A43" i="55"/>
  <c r="A42" i="55"/>
  <c r="A41" i="55"/>
  <c r="A40" i="55"/>
  <c r="A39" i="55"/>
  <c r="A38" i="55"/>
  <c r="A37" i="55"/>
  <c r="A36" i="55"/>
  <c r="A35" i="55"/>
  <c r="A34" i="55"/>
  <c r="A33" i="55"/>
  <c r="A31" i="55"/>
  <c r="N23" i="55"/>
  <c r="M23" i="55"/>
  <c r="L23" i="55"/>
  <c r="K23" i="55"/>
  <c r="J23" i="55"/>
  <c r="I23" i="55"/>
  <c r="N22" i="55"/>
  <c r="M22" i="55"/>
  <c r="L22" i="55"/>
  <c r="K22" i="55"/>
  <c r="J22" i="55"/>
  <c r="I22" i="55"/>
  <c r="N21" i="55"/>
  <c r="M21" i="55"/>
  <c r="L21" i="55"/>
  <c r="K21" i="55"/>
  <c r="J21" i="55"/>
  <c r="I21" i="55"/>
  <c r="N20" i="55"/>
  <c r="M20" i="55"/>
  <c r="L20" i="55"/>
  <c r="K20" i="55"/>
  <c r="J20" i="55"/>
  <c r="I20" i="55"/>
  <c r="N17" i="55"/>
  <c r="M17" i="55"/>
  <c r="L17" i="55"/>
  <c r="K17" i="55"/>
  <c r="J17" i="55"/>
  <c r="I17" i="55"/>
  <c r="O15" i="55"/>
  <c r="H5" i="55"/>
  <c r="I46" i="30" s="1"/>
  <c r="G5" i="55"/>
  <c r="H46" i="30" s="1"/>
  <c r="F5" i="55"/>
  <c r="G46" i="30" s="1"/>
  <c r="E5" i="55"/>
  <c r="F46" i="30" s="1"/>
  <c r="D5" i="55"/>
  <c r="E46" i="30" s="1"/>
  <c r="C5" i="55"/>
  <c r="D46" i="30" s="1"/>
  <c r="H74" i="55" l="1"/>
  <c r="H16" i="55" s="1"/>
  <c r="N24" i="56"/>
  <c r="N25" i="56" s="1"/>
  <c r="N20" i="56"/>
  <c r="N21" i="56"/>
  <c r="N22" i="56"/>
  <c r="I25" i="55"/>
  <c r="M25" i="55"/>
  <c r="L25" i="55"/>
  <c r="N16" i="56"/>
  <c r="J25" i="55"/>
  <c r="N25" i="55"/>
  <c r="K25" i="55"/>
  <c r="N19" i="56"/>
  <c r="O5" i="55"/>
  <c r="C65" i="55"/>
  <c r="G65" i="55"/>
  <c r="E66" i="55"/>
  <c r="E7" i="55" s="1"/>
  <c r="F34" i="30" s="1"/>
  <c r="C67" i="55"/>
  <c r="C8" i="55" s="1"/>
  <c r="G67" i="55"/>
  <c r="G8" i="55" s="1"/>
  <c r="E68" i="55"/>
  <c r="E9" i="55" s="1"/>
  <c r="F35" i="30" s="1"/>
  <c r="C69" i="55"/>
  <c r="C10" i="55" s="1"/>
  <c r="D36" i="30" s="1"/>
  <c r="G69" i="55"/>
  <c r="G10" i="55" s="1"/>
  <c r="E70" i="55"/>
  <c r="E11" i="55" s="1"/>
  <c r="C71" i="55"/>
  <c r="C12" i="55" s="1"/>
  <c r="D38" i="30" s="1"/>
  <c r="G71" i="55"/>
  <c r="G12" i="55" s="1"/>
  <c r="E72" i="55"/>
  <c r="C73" i="55"/>
  <c r="C14" i="55" s="1"/>
  <c r="D40" i="30" s="1"/>
  <c r="G73" i="55"/>
  <c r="G14" i="55" s="1"/>
  <c r="E74" i="55"/>
  <c r="E16" i="55" s="1"/>
  <c r="D65" i="55"/>
  <c r="H65" i="55"/>
  <c r="F66" i="55"/>
  <c r="F7" i="55" s="1"/>
  <c r="G34" i="30" s="1"/>
  <c r="D67" i="55"/>
  <c r="D8" i="55" s="1"/>
  <c r="H67" i="55"/>
  <c r="H8" i="55" s="1"/>
  <c r="F68" i="55"/>
  <c r="F9" i="55" s="1"/>
  <c r="G35" i="30" s="1"/>
  <c r="D69" i="55"/>
  <c r="D10" i="55" s="1"/>
  <c r="H69" i="55"/>
  <c r="H10" i="55" s="1"/>
  <c r="F70" i="55"/>
  <c r="F11" i="55" s="1"/>
  <c r="D71" i="55"/>
  <c r="D12" i="55" s="1"/>
  <c r="H71" i="55"/>
  <c r="H12" i="55" s="1"/>
  <c r="F72" i="55"/>
  <c r="D73" i="55"/>
  <c r="D14" i="55" s="1"/>
  <c r="H73" i="55"/>
  <c r="H14" i="55" s="1"/>
  <c r="F74" i="55"/>
  <c r="F16" i="55" s="1"/>
  <c r="E65" i="55"/>
  <c r="C66" i="55"/>
  <c r="C7" i="55" s="1"/>
  <c r="D34" i="30" s="1"/>
  <c r="G66" i="55"/>
  <c r="G7" i="55" s="1"/>
  <c r="H34" i="30" s="1"/>
  <c r="E67" i="55"/>
  <c r="E8" i="55" s="1"/>
  <c r="C68" i="55"/>
  <c r="C9" i="55" s="1"/>
  <c r="D35" i="30" s="1"/>
  <c r="G68" i="55"/>
  <c r="G9" i="55" s="1"/>
  <c r="H35" i="30" s="1"/>
  <c r="E69" i="55"/>
  <c r="E10" i="55" s="1"/>
  <c r="C70" i="55"/>
  <c r="C11" i="55" s="1"/>
  <c r="D37" i="30" s="1"/>
  <c r="G70" i="55"/>
  <c r="G11" i="55" s="1"/>
  <c r="E71" i="55"/>
  <c r="E12" i="55" s="1"/>
  <c r="C72" i="55"/>
  <c r="G72" i="55"/>
  <c r="E73" i="55"/>
  <c r="E14" i="55" s="1"/>
  <c r="C74" i="55"/>
  <c r="C16" i="55" s="1"/>
  <c r="G74" i="55"/>
  <c r="G16" i="55" s="1"/>
  <c r="F65" i="55"/>
  <c r="D66" i="55"/>
  <c r="D7" i="55" s="1"/>
  <c r="E34" i="30" s="1"/>
  <c r="H66" i="55"/>
  <c r="H7" i="55" s="1"/>
  <c r="I34" i="30" s="1"/>
  <c r="F67" i="55"/>
  <c r="F8" i="55" s="1"/>
  <c r="D68" i="55"/>
  <c r="D9" i="55" s="1"/>
  <c r="E35" i="30" s="1"/>
  <c r="H68" i="55"/>
  <c r="H9" i="55" s="1"/>
  <c r="I35" i="30" s="1"/>
  <c r="F69" i="55"/>
  <c r="F10" i="55" s="1"/>
  <c r="D70" i="55"/>
  <c r="D11" i="55" s="1"/>
  <c r="H70" i="55"/>
  <c r="H11" i="55" s="1"/>
  <c r="F71" i="55"/>
  <c r="F12" i="55" s="1"/>
  <c r="D72" i="55"/>
  <c r="H72" i="55"/>
  <c r="F73" i="55"/>
  <c r="F14" i="55" s="1"/>
  <c r="D74" i="55"/>
  <c r="D16" i="55" s="1"/>
  <c r="H22" i="55" l="1"/>
  <c r="I38" i="30"/>
  <c r="D20" i="55"/>
  <c r="E36" i="30"/>
  <c r="G23" i="55"/>
  <c r="H40" i="30"/>
  <c r="H21" i="55"/>
  <c r="I37" i="30"/>
  <c r="E20" i="55"/>
  <c r="F36" i="30"/>
  <c r="H23" i="55"/>
  <c r="I40" i="30"/>
  <c r="D22" i="55"/>
  <c r="E38" i="30"/>
  <c r="E21" i="55"/>
  <c r="F37" i="30"/>
  <c r="D21" i="55"/>
  <c r="E37" i="30"/>
  <c r="F20" i="55"/>
  <c r="G36" i="30"/>
  <c r="E22" i="55"/>
  <c r="F38" i="30"/>
  <c r="D23" i="55"/>
  <c r="E40" i="30"/>
  <c r="F21" i="55"/>
  <c r="G37" i="30"/>
  <c r="G20" i="55"/>
  <c r="H36" i="30"/>
  <c r="F23" i="55"/>
  <c r="G40" i="30"/>
  <c r="F22" i="55"/>
  <c r="G38" i="30"/>
  <c r="E23" i="55"/>
  <c r="F40" i="30"/>
  <c r="G21" i="55"/>
  <c r="H37" i="30"/>
  <c r="H20" i="55"/>
  <c r="I36" i="30"/>
  <c r="G22" i="55"/>
  <c r="H38" i="30"/>
  <c r="C76" i="55"/>
  <c r="C13" i="55"/>
  <c r="D39" i="30" s="1"/>
  <c r="H6" i="55"/>
  <c r="I33" i="30" s="1"/>
  <c r="H75" i="55"/>
  <c r="O14" i="55"/>
  <c r="C23" i="55"/>
  <c r="C6" i="55"/>
  <c r="D33" i="30" s="1"/>
  <c r="C75" i="55"/>
  <c r="H76" i="55"/>
  <c r="H13" i="55"/>
  <c r="I39" i="30" s="1"/>
  <c r="D76" i="55"/>
  <c r="D13" i="55"/>
  <c r="E39" i="30" s="1"/>
  <c r="O16" i="55"/>
  <c r="O7" i="55"/>
  <c r="D6" i="55"/>
  <c r="D75" i="55"/>
  <c r="E76" i="55"/>
  <c r="E13" i="55"/>
  <c r="F39" i="30" s="1"/>
  <c r="O8" i="55"/>
  <c r="O9" i="55"/>
  <c r="E6" i="55"/>
  <c r="F33" i="30" s="1"/>
  <c r="E75" i="55"/>
  <c r="F76" i="55"/>
  <c r="F13" i="55"/>
  <c r="G39" i="30" s="1"/>
  <c r="O10" i="55"/>
  <c r="C20" i="55"/>
  <c r="F75" i="55"/>
  <c r="F6" i="55"/>
  <c r="G33" i="30" s="1"/>
  <c r="G76" i="55"/>
  <c r="G13" i="55"/>
  <c r="H39" i="30" s="1"/>
  <c r="C21" i="55"/>
  <c r="O11" i="55"/>
  <c r="C22" i="55"/>
  <c r="O12" i="55"/>
  <c r="G6" i="55"/>
  <c r="H33" i="30" s="1"/>
  <c r="G75" i="55"/>
  <c r="D25" i="55" l="1"/>
  <c r="G25" i="55"/>
  <c r="F25" i="55"/>
  <c r="O22" i="55"/>
  <c r="H25" i="55"/>
  <c r="E25" i="55"/>
  <c r="O21" i="55"/>
  <c r="O23" i="55"/>
  <c r="D17" i="55"/>
  <c r="E33" i="30"/>
  <c r="O6" i="55"/>
  <c r="C17" i="55"/>
  <c r="H17" i="55"/>
  <c r="C25" i="55"/>
  <c r="O20" i="55"/>
  <c r="O13" i="55"/>
  <c r="G17" i="55"/>
  <c r="F17" i="55"/>
  <c r="E17" i="55"/>
  <c r="O25" i="55" l="1"/>
  <c r="O17" i="55"/>
  <c r="O57" i="30" l="1"/>
  <c r="N57" i="30"/>
  <c r="M57" i="30"/>
  <c r="L57" i="30"/>
  <c r="K57" i="30"/>
  <c r="J57" i="30"/>
  <c r="I57" i="30"/>
  <c r="H57" i="30"/>
  <c r="G57" i="30"/>
  <c r="F57" i="30"/>
  <c r="E57" i="30"/>
  <c r="D57" i="30"/>
  <c r="O65" i="28"/>
  <c r="N65" i="28"/>
  <c r="M65" i="28"/>
  <c r="L65" i="28"/>
  <c r="K65" i="28"/>
  <c r="J65" i="28"/>
  <c r="I65" i="28"/>
  <c r="H65" i="28"/>
  <c r="G65" i="28"/>
  <c r="F65" i="28"/>
  <c r="E65" i="28"/>
  <c r="D65" i="28"/>
  <c r="A189" i="42" l="1"/>
  <c r="D10" i="34" l="1"/>
  <c r="O83" i="39"/>
  <c r="N83" i="39"/>
  <c r="M83" i="39"/>
  <c r="L83" i="39"/>
  <c r="K83" i="39"/>
  <c r="J83" i="39"/>
  <c r="I83" i="39"/>
  <c r="H83" i="39"/>
  <c r="G83" i="39"/>
  <c r="F83" i="39"/>
  <c r="E83" i="39"/>
  <c r="D83" i="39"/>
  <c r="D240" i="32"/>
  <c r="D240" i="33"/>
  <c r="H240" i="34"/>
  <c r="F240" i="34"/>
  <c r="E240" i="34"/>
  <c r="D240" i="34"/>
  <c r="F11" i="29"/>
  <c r="F13" i="29" s="1"/>
  <c r="D20" i="20"/>
  <c r="D22" i="20" s="1"/>
  <c r="E22" i="20" s="1"/>
  <c r="E18" i="20"/>
  <c r="E16" i="20"/>
  <c r="E20" i="20" s="1"/>
  <c r="F15" i="29" l="1"/>
  <c r="D242" i="33"/>
  <c r="F242" i="34"/>
  <c r="D242" i="34"/>
  <c r="E242" i="34"/>
  <c r="D242" i="32"/>
  <c r="H242" i="34"/>
  <c r="E24" i="20"/>
  <c r="E26" i="20" s="1"/>
  <c r="E28" i="20" s="1"/>
  <c r="E30" i="20" s="1"/>
  <c r="E23" i="53" l="1"/>
  <c r="D23" i="53"/>
  <c r="O83" i="38"/>
  <c r="N83" i="38"/>
  <c r="M83" i="38"/>
  <c r="L83" i="38"/>
  <c r="K83" i="38"/>
  <c r="J83" i="38"/>
  <c r="I83" i="38"/>
  <c r="H83" i="38"/>
  <c r="G83" i="38"/>
  <c r="F83" i="38"/>
  <c r="E83" i="38"/>
  <c r="D83" i="38"/>
  <c r="A213" i="32" l="1"/>
  <c r="A172" i="32"/>
  <c r="A131" i="32"/>
  <c r="A90" i="32"/>
  <c r="A49" i="32"/>
  <c r="A213" i="33"/>
  <c r="A172" i="33"/>
  <c r="A131" i="33"/>
  <c r="A90" i="33"/>
  <c r="A49" i="33"/>
  <c r="A213" i="34"/>
  <c r="A172" i="34"/>
  <c r="A131" i="34"/>
  <c r="A90" i="34"/>
  <c r="A49" i="34"/>
  <c r="A76" i="19" l="1"/>
  <c r="A75" i="19"/>
  <c r="A74" i="19"/>
  <c r="A73" i="19"/>
  <c r="A72" i="19"/>
  <c r="A71" i="19"/>
  <c r="A70" i="19"/>
  <c r="A69" i="19"/>
  <c r="A68" i="19"/>
  <c r="A67" i="19"/>
  <c r="A66" i="19"/>
  <c r="A65" i="19"/>
  <c r="A64" i="19"/>
  <c r="A63" i="19"/>
  <c r="A62" i="19"/>
  <c r="A21" i="31" l="1"/>
  <c r="A11" i="31"/>
  <c r="O42" i="28" l="1"/>
  <c r="N42" i="28"/>
  <c r="M42" i="28"/>
  <c r="L42" i="28"/>
  <c r="K42" i="28"/>
  <c r="J42" i="28"/>
  <c r="I42" i="28"/>
  <c r="H42" i="28"/>
  <c r="G42" i="28"/>
  <c r="F42" i="28"/>
  <c r="E42" i="28"/>
  <c r="D42" i="28"/>
  <c r="B41" i="28"/>
  <c r="B40" i="28"/>
  <c r="B39" i="28"/>
  <c r="B38" i="28"/>
  <c r="B37" i="28"/>
  <c r="B36" i="28"/>
  <c r="P34" i="28"/>
  <c r="O42" i="30"/>
  <c r="N42" i="30"/>
  <c r="M42" i="30"/>
  <c r="L42" i="30"/>
  <c r="K42" i="30"/>
  <c r="J42" i="30"/>
  <c r="P33" i="30"/>
  <c r="O93" i="28" l="1"/>
  <c r="N93" i="28"/>
  <c r="M93" i="28"/>
  <c r="L93" i="28"/>
  <c r="K93" i="28"/>
  <c r="J93" i="28"/>
  <c r="I93" i="28"/>
  <c r="H93" i="28"/>
  <c r="G93" i="28"/>
  <c r="F93" i="28"/>
  <c r="E93" i="28"/>
  <c r="O92" i="28"/>
  <c r="N92" i="28"/>
  <c r="M92" i="28"/>
  <c r="L92" i="28"/>
  <c r="K92" i="28"/>
  <c r="J92" i="28"/>
  <c r="I92" i="28"/>
  <c r="H92" i="28"/>
  <c r="G92" i="28"/>
  <c r="F92" i="28"/>
  <c r="E92" i="28"/>
  <c r="O91" i="28"/>
  <c r="N91" i="28"/>
  <c r="M91" i="28"/>
  <c r="L91" i="28"/>
  <c r="K91" i="28"/>
  <c r="J91" i="28"/>
  <c r="I91" i="28"/>
  <c r="H91" i="28"/>
  <c r="G91" i="28"/>
  <c r="F91" i="28"/>
  <c r="E91" i="28"/>
  <c r="O90" i="28"/>
  <c r="N90" i="28"/>
  <c r="M90" i="28"/>
  <c r="L90" i="28"/>
  <c r="K90" i="28"/>
  <c r="J90" i="28"/>
  <c r="I90" i="28"/>
  <c r="H90" i="28"/>
  <c r="G90" i="28"/>
  <c r="F90" i="28"/>
  <c r="E90" i="28"/>
  <c r="O89" i="28"/>
  <c r="N89" i="28"/>
  <c r="M89" i="28"/>
  <c r="L89" i="28"/>
  <c r="K89" i="28"/>
  <c r="J89" i="28"/>
  <c r="I89" i="28"/>
  <c r="H89" i="28"/>
  <c r="G89" i="28"/>
  <c r="F89" i="28"/>
  <c r="E89" i="28"/>
  <c r="O88" i="28"/>
  <c r="N88" i="28"/>
  <c r="M88" i="28"/>
  <c r="L88" i="28"/>
  <c r="K88" i="28"/>
  <c r="J88" i="28"/>
  <c r="I88" i="28"/>
  <c r="H88" i="28"/>
  <c r="G88" i="28"/>
  <c r="F88" i="28"/>
  <c r="E88" i="28"/>
  <c r="O87" i="28"/>
  <c r="N87" i="28"/>
  <c r="M87" i="28"/>
  <c r="L87" i="28"/>
  <c r="K87" i="28"/>
  <c r="J87" i="28"/>
  <c r="I87" i="28"/>
  <c r="H87" i="28"/>
  <c r="G87" i="28"/>
  <c r="F87" i="28"/>
  <c r="E87" i="28"/>
  <c r="O86" i="28"/>
  <c r="N86" i="28"/>
  <c r="M86" i="28"/>
  <c r="L86" i="28"/>
  <c r="K86" i="28"/>
  <c r="J86" i="28"/>
  <c r="I86" i="28"/>
  <c r="H86" i="28"/>
  <c r="G86" i="28"/>
  <c r="F86" i="28"/>
  <c r="E86" i="28"/>
  <c r="O85" i="28"/>
  <c r="N85" i="28"/>
  <c r="M85" i="28"/>
  <c r="L85" i="28"/>
  <c r="K85" i="28"/>
  <c r="J85" i="28"/>
  <c r="I85" i="28"/>
  <c r="H85" i="28"/>
  <c r="G85" i="28"/>
  <c r="F85" i="28"/>
  <c r="E85" i="28"/>
  <c r="O84" i="28"/>
  <c r="N84" i="28"/>
  <c r="M84" i="28"/>
  <c r="L84" i="28"/>
  <c r="K84" i="28"/>
  <c r="J84" i="28"/>
  <c r="I84" i="28"/>
  <c r="H84" i="28"/>
  <c r="G84" i="28"/>
  <c r="F84" i="28"/>
  <c r="E84" i="28"/>
  <c r="O83" i="28"/>
  <c r="N83" i="28"/>
  <c r="M83" i="28"/>
  <c r="L83" i="28"/>
  <c r="K83" i="28"/>
  <c r="J83" i="28"/>
  <c r="I83" i="28"/>
  <c r="H83" i="28"/>
  <c r="G83" i="28"/>
  <c r="F83" i="28"/>
  <c r="E83" i="28"/>
  <c r="O82" i="28"/>
  <c r="N82" i="28"/>
  <c r="M82" i="28"/>
  <c r="L82" i="28"/>
  <c r="K82" i="28"/>
  <c r="J82" i="28"/>
  <c r="I82" i="28"/>
  <c r="H82" i="28"/>
  <c r="G82" i="28"/>
  <c r="F82" i="28"/>
  <c r="E82" i="28"/>
  <c r="O81" i="28"/>
  <c r="N81" i="28"/>
  <c r="M81" i="28"/>
  <c r="L81" i="28"/>
  <c r="K81" i="28"/>
  <c r="J81" i="28"/>
  <c r="I81" i="28"/>
  <c r="H81" i="28"/>
  <c r="G81" i="28"/>
  <c r="F81" i="28"/>
  <c r="E81" i="28"/>
  <c r="O80" i="28"/>
  <c r="N80" i="28"/>
  <c r="M80" i="28"/>
  <c r="L80" i="28"/>
  <c r="K80" i="28"/>
  <c r="J80" i="28"/>
  <c r="I80" i="28"/>
  <c r="H80" i="28"/>
  <c r="G80" i="28"/>
  <c r="F80" i="28"/>
  <c r="E80" i="28"/>
  <c r="O79" i="28"/>
  <c r="N79" i="28"/>
  <c r="M79" i="28"/>
  <c r="L79" i="28"/>
  <c r="K79" i="28"/>
  <c r="J79" i="28"/>
  <c r="I79" i="28"/>
  <c r="H79" i="28"/>
  <c r="G79" i="28"/>
  <c r="F79" i="28"/>
  <c r="E79" i="28"/>
  <c r="O78" i="28"/>
  <c r="N78" i="28"/>
  <c r="M78" i="28"/>
  <c r="L78" i="28"/>
  <c r="K78" i="28"/>
  <c r="J78" i="28"/>
  <c r="I78" i="28"/>
  <c r="H78" i="28"/>
  <c r="G78" i="28"/>
  <c r="F78" i="28"/>
  <c r="E78" i="28"/>
  <c r="D93" i="28"/>
  <c r="D92" i="28"/>
  <c r="D91" i="28"/>
  <c r="D90" i="28"/>
  <c r="D89" i="28"/>
  <c r="D88" i="28"/>
  <c r="D87" i="28"/>
  <c r="D86" i="28"/>
  <c r="D85" i="28"/>
  <c r="D84" i="28"/>
  <c r="D83" i="28"/>
  <c r="D82" i="28"/>
  <c r="D81" i="28"/>
  <c r="D80" i="28"/>
  <c r="D79" i="28"/>
  <c r="D78" i="28"/>
  <c r="N17" i="54"/>
  <c r="AB17" i="54"/>
  <c r="AB31" i="54"/>
  <c r="O72" i="28"/>
  <c r="N72" i="28"/>
  <c r="M72" i="28"/>
  <c r="L72" i="28"/>
  <c r="K72" i="28"/>
  <c r="J72" i="28"/>
  <c r="I72" i="28"/>
  <c r="H72" i="28"/>
  <c r="G72" i="28"/>
  <c r="F72" i="28"/>
  <c r="E72" i="28"/>
  <c r="O71" i="28"/>
  <c r="N71" i="28"/>
  <c r="M71" i="28"/>
  <c r="L71" i="28"/>
  <c r="K71" i="28"/>
  <c r="J71" i="28"/>
  <c r="I71" i="28"/>
  <c r="H71" i="28"/>
  <c r="G71" i="28"/>
  <c r="F71" i="28"/>
  <c r="E71" i="28"/>
  <c r="O70" i="28"/>
  <c r="N70" i="28"/>
  <c r="M70" i="28"/>
  <c r="L70" i="28"/>
  <c r="K70" i="28"/>
  <c r="J70" i="28"/>
  <c r="I70" i="28"/>
  <c r="H70" i="28"/>
  <c r="G70" i="28"/>
  <c r="F70" i="28"/>
  <c r="E70" i="28"/>
  <c r="O69" i="28"/>
  <c r="N69" i="28"/>
  <c r="M69" i="28"/>
  <c r="L69" i="28"/>
  <c r="K69" i="28"/>
  <c r="J69" i="28"/>
  <c r="I69" i="28"/>
  <c r="H69" i="28"/>
  <c r="G69" i="28"/>
  <c r="F69" i="28"/>
  <c r="E69" i="28"/>
  <c r="O68" i="28"/>
  <c r="N68" i="28"/>
  <c r="M68" i="28"/>
  <c r="L68" i="28"/>
  <c r="K68" i="28"/>
  <c r="J68" i="28"/>
  <c r="I68" i="28"/>
  <c r="H68" i="28"/>
  <c r="G68" i="28"/>
  <c r="F68" i="28"/>
  <c r="E68" i="28"/>
  <c r="D72" i="28"/>
  <c r="D71" i="28"/>
  <c r="D70" i="28"/>
  <c r="D69" i="28"/>
  <c r="D68" i="28"/>
  <c r="O53" i="28"/>
  <c r="N53" i="28"/>
  <c r="M53" i="28"/>
  <c r="L53" i="28"/>
  <c r="K53" i="28"/>
  <c r="J53" i="28"/>
  <c r="I53" i="28"/>
  <c r="H53" i="28"/>
  <c r="G53" i="28"/>
  <c r="F53" i="28"/>
  <c r="E53" i="28"/>
  <c r="O52" i="28"/>
  <c r="N52" i="28"/>
  <c r="M52" i="28"/>
  <c r="L52" i="28"/>
  <c r="K52" i="28"/>
  <c r="J52" i="28"/>
  <c r="I52" i="28"/>
  <c r="H52" i="28"/>
  <c r="G52" i="28"/>
  <c r="F52" i="28"/>
  <c r="E52" i="28"/>
  <c r="O51" i="28"/>
  <c r="N51" i="28"/>
  <c r="M51" i="28"/>
  <c r="L51" i="28"/>
  <c r="K51" i="28"/>
  <c r="J51" i="28"/>
  <c r="I51" i="28"/>
  <c r="H51" i="28"/>
  <c r="G51" i="28"/>
  <c r="F51" i="28"/>
  <c r="E51" i="28"/>
  <c r="O50" i="28"/>
  <c r="N50" i="28"/>
  <c r="M50" i="28"/>
  <c r="L50" i="28"/>
  <c r="K50" i="28"/>
  <c r="J50" i="28"/>
  <c r="I50" i="28"/>
  <c r="H50" i="28"/>
  <c r="G50" i="28"/>
  <c r="F50" i="28"/>
  <c r="E50" i="28"/>
  <c r="O49" i="28"/>
  <c r="N49" i="28"/>
  <c r="M49" i="28"/>
  <c r="L49" i="28"/>
  <c r="K49" i="28"/>
  <c r="J49" i="28"/>
  <c r="I49" i="28"/>
  <c r="H49" i="28"/>
  <c r="G49" i="28"/>
  <c r="F49" i="28"/>
  <c r="E49" i="28"/>
  <c r="D53" i="28"/>
  <c r="D52" i="28"/>
  <c r="D51" i="28"/>
  <c r="D50" i="28"/>
  <c r="D49" i="28"/>
  <c r="O29" i="28"/>
  <c r="N29" i="28"/>
  <c r="M29" i="28"/>
  <c r="L29" i="28"/>
  <c r="K29" i="28"/>
  <c r="J29" i="28"/>
  <c r="I29" i="28"/>
  <c r="H29" i="28"/>
  <c r="G29" i="28"/>
  <c r="F29" i="28"/>
  <c r="E29" i="28"/>
  <c r="O28" i="28"/>
  <c r="N28" i="28"/>
  <c r="M28" i="28"/>
  <c r="L28" i="28"/>
  <c r="K28" i="28"/>
  <c r="J28" i="28"/>
  <c r="I28" i="28"/>
  <c r="H28" i="28"/>
  <c r="G28" i="28"/>
  <c r="F28" i="28"/>
  <c r="E28" i="28"/>
  <c r="O27" i="28"/>
  <c r="N27" i="28"/>
  <c r="M27" i="28"/>
  <c r="L27" i="28"/>
  <c r="K27" i="28"/>
  <c r="J27" i="28"/>
  <c r="I27" i="28"/>
  <c r="H27" i="28"/>
  <c r="G27" i="28"/>
  <c r="F27" i="28"/>
  <c r="E27" i="28"/>
  <c r="O26" i="28"/>
  <c r="N26" i="28"/>
  <c r="M26" i="28"/>
  <c r="L26" i="28"/>
  <c r="K26" i="28"/>
  <c r="J26" i="28"/>
  <c r="I26" i="28"/>
  <c r="H26" i="28"/>
  <c r="G26" i="28"/>
  <c r="F26" i="28"/>
  <c r="E26" i="28"/>
  <c r="O25" i="28"/>
  <c r="N25" i="28"/>
  <c r="M25" i="28"/>
  <c r="L25" i="28"/>
  <c r="K25" i="28"/>
  <c r="J25" i="28"/>
  <c r="I25" i="28"/>
  <c r="H25" i="28"/>
  <c r="G25" i="28"/>
  <c r="F25" i="28"/>
  <c r="E25" i="28"/>
  <c r="D29" i="28"/>
  <c r="D28" i="28"/>
  <c r="D27" i="28"/>
  <c r="D26" i="28"/>
  <c r="D25" i="28"/>
  <c r="O16" i="28"/>
  <c r="N16" i="28"/>
  <c r="M16" i="28"/>
  <c r="L16" i="28"/>
  <c r="K16" i="28"/>
  <c r="J16" i="28"/>
  <c r="I16" i="28"/>
  <c r="H16" i="28"/>
  <c r="G16" i="28"/>
  <c r="F16" i="28"/>
  <c r="E16" i="28"/>
  <c r="O15" i="28"/>
  <c r="N15" i="28"/>
  <c r="M15" i="28"/>
  <c r="L15" i="28"/>
  <c r="K15" i="28"/>
  <c r="J15" i="28"/>
  <c r="I15" i="28"/>
  <c r="H15" i="28"/>
  <c r="G15" i="28"/>
  <c r="F15" i="28"/>
  <c r="E15" i="28"/>
  <c r="O14" i="28"/>
  <c r="N14" i="28"/>
  <c r="M14" i="28"/>
  <c r="L14" i="28"/>
  <c r="K14" i="28"/>
  <c r="J14" i="28"/>
  <c r="I14" i="28"/>
  <c r="H14" i="28"/>
  <c r="G14" i="28"/>
  <c r="F14" i="28"/>
  <c r="E14" i="28"/>
  <c r="O13" i="28"/>
  <c r="N13" i="28"/>
  <c r="M13" i="28"/>
  <c r="L13" i="28"/>
  <c r="K13" i="28"/>
  <c r="J13" i="28"/>
  <c r="I13" i="28"/>
  <c r="H13" i="28"/>
  <c r="G13" i="28"/>
  <c r="F13" i="28"/>
  <c r="E13" i="28"/>
  <c r="O12" i="28"/>
  <c r="N12" i="28"/>
  <c r="M12" i="28"/>
  <c r="L12" i="28"/>
  <c r="K12" i="28"/>
  <c r="J12" i="28"/>
  <c r="I12" i="28"/>
  <c r="H12" i="28"/>
  <c r="G12" i="28"/>
  <c r="F12" i="28"/>
  <c r="E12" i="28"/>
  <c r="D16" i="28"/>
  <c r="D15" i="28"/>
  <c r="D14" i="28"/>
  <c r="D13" i="28"/>
  <c r="D12" i="28"/>
  <c r="O16" i="30"/>
  <c r="N16" i="30"/>
  <c r="M16" i="30"/>
  <c r="L16" i="30"/>
  <c r="K16" i="30"/>
  <c r="J16" i="30"/>
  <c r="I16" i="30"/>
  <c r="H16" i="30"/>
  <c r="G16" i="30"/>
  <c r="F16" i="30"/>
  <c r="E16" i="30"/>
  <c r="O15" i="30"/>
  <c r="N15" i="30"/>
  <c r="M15" i="30"/>
  <c r="L15" i="30"/>
  <c r="K15" i="30"/>
  <c r="J15" i="30"/>
  <c r="I15" i="30"/>
  <c r="H15" i="30"/>
  <c r="G15" i="30"/>
  <c r="F15" i="30"/>
  <c r="E15" i="30"/>
  <c r="O14" i="30"/>
  <c r="N14" i="30"/>
  <c r="M14" i="30"/>
  <c r="L14" i="30"/>
  <c r="K14" i="30"/>
  <c r="J14" i="30"/>
  <c r="I14" i="30"/>
  <c r="H14" i="30"/>
  <c r="G14" i="30"/>
  <c r="F14" i="30"/>
  <c r="E14" i="30"/>
  <c r="O13" i="30"/>
  <c r="N13" i="30"/>
  <c r="M13" i="30"/>
  <c r="L13" i="30"/>
  <c r="K13" i="30"/>
  <c r="J13" i="30"/>
  <c r="I13" i="30"/>
  <c r="H13" i="30"/>
  <c r="G13" i="30"/>
  <c r="F13" i="30"/>
  <c r="E13" i="30"/>
  <c r="O12" i="30"/>
  <c r="N12" i="30"/>
  <c r="M12" i="30"/>
  <c r="L12" i="30"/>
  <c r="K12" i="30"/>
  <c r="J12" i="30"/>
  <c r="I12" i="30"/>
  <c r="H12" i="30"/>
  <c r="G12" i="30"/>
  <c r="F12" i="30"/>
  <c r="E12" i="30"/>
  <c r="D16" i="30"/>
  <c r="D15" i="30"/>
  <c r="D14" i="30"/>
  <c r="D13" i="30"/>
  <c r="D12" i="30"/>
  <c r="O29" i="30"/>
  <c r="N29" i="30"/>
  <c r="M29" i="30"/>
  <c r="L29" i="30"/>
  <c r="K29" i="30"/>
  <c r="J29" i="30"/>
  <c r="I29" i="30"/>
  <c r="H29" i="30"/>
  <c r="G29" i="30"/>
  <c r="F29" i="30"/>
  <c r="E29" i="30"/>
  <c r="O28" i="30"/>
  <c r="N28" i="30"/>
  <c r="M28" i="30"/>
  <c r="L28" i="30"/>
  <c r="K28" i="30"/>
  <c r="J28" i="30"/>
  <c r="I28" i="30"/>
  <c r="H28" i="30"/>
  <c r="G28" i="30"/>
  <c r="F28" i="30"/>
  <c r="E28" i="30"/>
  <c r="O27" i="30"/>
  <c r="N27" i="30"/>
  <c r="M27" i="30"/>
  <c r="L27" i="30"/>
  <c r="K27" i="30"/>
  <c r="J27" i="30"/>
  <c r="I27" i="30"/>
  <c r="H27" i="30"/>
  <c r="G27" i="30"/>
  <c r="F27" i="30"/>
  <c r="E27" i="30"/>
  <c r="O26" i="30"/>
  <c r="N26" i="30"/>
  <c r="M26" i="30"/>
  <c r="L26" i="30"/>
  <c r="K26" i="30"/>
  <c r="J26" i="30"/>
  <c r="I26" i="30"/>
  <c r="H26" i="30"/>
  <c r="G26" i="30"/>
  <c r="F26" i="30"/>
  <c r="E26" i="30"/>
  <c r="O25" i="30"/>
  <c r="N25" i="30"/>
  <c r="M25" i="30"/>
  <c r="L25" i="30"/>
  <c r="K25" i="30"/>
  <c r="J25" i="30"/>
  <c r="I25" i="30"/>
  <c r="H25" i="30"/>
  <c r="G25" i="30"/>
  <c r="F25" i="30"/>
  <c r="E25" i="30"/>
  <c r="D29" i="30"/>
  <c r="D28" i="30"/>
  <c r="D27" i="30"/>
  <c r="D26" i="30"/>
  <c r="D25" i="30"/>
  <c r="O64" i="30"/>
  <c r="N64" i="30"/>
  <c r="M64" i="30"/>
  <c r="L64" i="30"/>
  <c r="K64" i="30"/>
  <c r="J64" i="30"/>
  <c r="I64" i="30"/>
  <c r="H64" i="30"/>
  <c r="G64" i="30"/>
  <c r="F64" i="30"/>
  <c r="E64" i="30"/>
  <c r="O63" i="30"/>
  <c r="N63" i="30"/>
  <c r="M63" i="30"/>
  <c r="L63" i="30"/>
  <c r="K63" i="30"/>
  <c r="J63" i="30"/>
  <c r="I63" i="30"/>
  <c r="H63" i="30"/>
  <c r="G63" i="30"/>
  <c r="F63" i="30"/>
  <c r="E63" i="30"/>
  <c r="O62" i="30"/>
  <c r="N62" i="30"/>
  <c r="M62" i="30"/>
  <c r="L62" i="30"/>
  <c r="K62" i="30"/>
  <c r="J62" i="30"/>
  <c r="I62" i="30"/>
  <c r="H62" i="30"/>
  <c r="G62" i="30"/>
  <c r="F62" i="30"/>
  <c r="E62" i="30"/>
  <c r="O61" i="30"/>
  <c r="N61" i="30"/>
  <c r="M61" i="30"/>
  <c r="L61" i="30"/>
  <c r="K61" i="30"/>
  <c r="J61" i="30"/>
  <c r="I61" i="30"/>
  <c r="H61" i="30"/>
  <c r="G61" i="30"/>
  <c r="F61" i="30"/>
  <c r="E61" i="30"/>
  <c r="O60" i="30"/>
  <c r="N60" i="30"/>
  <c r="M60" i="30"/>
  <c r="L60" i="30"/>
  <c r="K60" i="30"/>
  <c r="J60" i="30"/>
  <c r="I60" i="30"/>
  <c r="H60" i="30"/>
  <c r="G60" i="30"/>
  <c r="F60" i="30"/>
  <c r="E60" i="30"/>
  <c r="D64" i="30"/>
  <c r="D63" i="30"/>
  <c r="D62" i="30"/>
  <c r="D61" i="30"/>
  <c r="D60" i="30"/>
  <c r="O74" i="30"/>
  <c r="N74" i="30"/>
  <c r="M74" i="30"/>
  <c r="L74" i="30"/>
  <c r="K74" i="30"/>
  <c r="J74" i="30"/>
  <c r="I74" i="30"/>
  <c r="H74" i="30"/>
  <c r="G74" i="30"/>
  <c r="F74" i="30"/>
  <c r="E74" i="30"/>
  <c r="O73" i="30"/>
  <c r="N73" i="30"/>
  <c r="M73" i="30"/>
  <c r="L73" i="30"/>
  <c r="K73" i="30"/>
  <c r="J73" i="30"/>
  <c r="I73" i="30"/>
  <c r="H73" i="30"/>
  <c r="G73" i="30"/>
  <c r="F73" i="30"/>
  <c r="E73" i="30"/>
  <c r="O72" i="30"/>
  <c r="N72" i="30"/>
  <c r="M72" i="30"/>
  <c r="L72" i="30"/>
  <c r="K72" i="30"/>
  <c r="J72" i="30"/>
  <c r="I72" i="30"/>
  <c r="H72" i="30"/>
  <c r="G72" i="30"/>
  <c r="F72" i="30"/>
  <c r="E72" i="30"/>
  <c r="O71" i="30"/>
  <c r="N71" i="30"/>
  <c r="M71" i="30"/>
  <c r="L71" i="30"/>
  <c r="K71" i="30"/>
  <c r="J71" i="30"/>
  <c r="I71" i="30"/>
  <c r="H71" i="30"/>
  <c r="G71" i="30"/>
  <c r="F71" i="30"/>
  <c r="E71" i="30"/>
  <c r="O70" i="30"/>
  <c r="N70" i="30"/>
  <c r="M70" i="30"/>
  <c r="L70" i="30"/>
  <c r="K70" i="30"/>
  <c r="J70" i="30"/>
  <c r="I70" i="30"/>
  <c r="H70" i="30"/>
  <c r="G70" i="30"/>
  <c r="F70" i="30"/>
  <c r="E70" i="30"/>
  <c r="D74" i="30"/>
  <c r="D73" i="30"/>
  <c r="D72" i="30"/>
  <c r="D71" i="30"/>
  <c r="D70" i="30"/>
  <c r="AB50" i="54"/>
  <c r="N50" i="54"/>
  <c r="O95" i="30"/>
  <c r="N95" i="30"/>
  <c r="M95" i="30"/>
  <c r="L95" i="30"/>
  <c r="K95" i="30"/>
  <c r="J95" i="30"/>
  <c r="I95" i="30"/>
  <c r="H95" i="30"/>
  <c r="G95" i="30"/>
  <c r="F95" i="30"/>
  <c r="E95" i="30"/>
  <c r="O94" i="30"/>
  <c r="N94" i="30"/>
  <c r="M94" i="30"/>
  <c r="L94" i="30"/>
  <c r="K94" i="30"/>
  <c r="J94" i="30"/>
  <c r="I94" i="30"/>
  <c r="H94" i="30"/>
  <c r="G94" i="30"/>
  <c r="F94" i="30"/>
  <c r="E94" i="30"/>
  <c r="O93" i="30"/>
  <c r="N93" i="30"/>
  <c r="M93" i="30"/>
  <c r="L93" i="30"/>
  <c r="K93" i="30"/>
  <c r="J93" i="30"/>
  <c r="I93" i="30"/>
  <c r="H93" i="30"/>
  <c r="G93" i="30"/>
  <c r="F93" i="30"/>
  <c r="E93" i="30"/>
  <c r="O92" i="30"/>
  <c r="N92" i="30"/>
  <c r="M92" i="30"/>
  <c r="L92" i="30"/>
  <c r="K92" i="30"/>
  <c r="J92" i="30"/>
  <c r="I92" i="30"/>
  <c r="H92" i="30"/>
  <c r="G92" i="30"/>
  <c r="F92" i="30"/>
  <c r="E92" i="30"/>
  <c r="O91" i="30"/>
  <c r="N91" i="30"/>
  <c r="M91" i="30"/>
  <c r="L91" i="30"/>
  <c r="K91" i="30"/>
  <c r="J91" i="30"/>
  <c r="I91" i="30"/>
  <c r="H91" i="30"/>
  <c r="G91" i="30"/>
  <c r="F91" i="30"/>
  <c r="E91" i="30"/>
  <c r="O90" i="30"/>
  <c r="N90" i="30"/>
  <c r="M90" i="30"/>
  <c r="L90" i="30"/>
  <c r="K90" i="30"/>
  <c r="J90" i="30"/>
  <c r="I90" i="30"/>
  <c r="H90" i="30"/>
  <c r="G90" i="30"/>
  <c r="F90" i="30"/>
  <c r="E90" i="30"/>
  <c r="O89" i="30"/>
  <c r="N89" i="30"/>
  <c r="M89" i="30"/>
  <c r="L89" i="30"/>
  <c r="K89" i="30"/>
  <c r="J89" i="30"/>
  <c r="I89" i="30"/>
  <c r="H89" i="30"/>
  <c r="G89" i="30"/>
  <c r="F89" i="30"/>
  <c r="E89" i="30"/>
  <c r="O88" i="30"/>
  <c r="N88" i="30"/>
  <c r="M88" i="30"/>
  <c r="L88" i="30"/>
  <c r="K88" i="30"/>
  <c r="J88" i="30"/>
  <c r="I88" i="30"/>
  <c r="H88" i="30"/>
  <c r="G88" i="30"/>
  <c r="F88" i="30"/>
  <c r="E88" i="30"/>
  <c r="O87" i="30"/>
  <c r="N87" i="30"/>
  <c r="M87" i="30"/>
  <c r="L87" i="30"/>
  <c r="K87" i="30"/>
  <c r="J87" i="30"/>
  <c r="I87" i="30"/>
  <c r="H87" i="30"/>
  <c r="G87" i="30"/>
  <c r="F87" i="30"/>
  <c r="E87" i="30"/>
  <c r="O86" i="30"/>
  <c r="N86" i="30"/>
  <c r="M86" i="30"/>
  <c r="L86" i="30"/>
  <c r="K86" i="30"/>
  <c r="J86" i="30"/>
  <c r="I86" i="30"/>
  <c r="H86" i="30"/>
  <c r="G86" i="30"/>
  <c r="F86" i="30"/>
  <c r="E86" i="30"/>
  <c r="O85" i="30"/>
  <c r="N85" i="30"/>
  <c r="M85" i="30"/>
  <c r="L85" i="30"/>
  <c r="K85" i="30"/>
  <c r="J85" i="30"/>
  <c r="I85" i="30"/>
  <c r="H85" i="30"/>
  <c r="G85" i="30"/>
  <c r="F85" i="30"/>
  <c r="E85" i="30"/>
  <c r="O84" i="30"/>
  <c r="N84" i="30"/>
  <c r="M84" i="30"/>
  <c r="L84" i="30"/>
  <c r="K84" i="30"/>
  <c r="J84" i="30"/>
  <c r="I84" i="30"/>
  <c r="H84" i="30"/>
  <c r="F84" i="30"/>
  <c r="E84" i="30"/>
  <c r="O83" i="30"/>
  <c r="N83" i="30"/>
  <c r="M83" i="30"/>
  <c r="L83" i="30"/>
  <c r="K83" i="30"/>
  <c r="J83" i="30"/>
  <c r="I83" i="30"/>
  <c r="H83" i="30"/>
  <c r="G83" i="30"/>
  <c r="F83" i="30"/>
  <c r="E83" i="30"/>
  <c r="O82" i="30"/>
  <c r="N82" i="30"/>
  <c r="M82" i="30"/>
  <c r="L82" i="30"/>
  <c r="K82" i="30"/>
  <c r="J82" i="30"/>
  <c r="I82" i="30"/>
  <c r="H82" i="30"/>
  <c r="G82" i="30"/>
  <c r="F82" i="30"/>
  <c r="E82" i="30"/>
  <c r="O81" i="30"/>
  <c r="N81" i="30"/>
  <c r="M81" i="30"/>
  <c r="L81" i="30"/>
  <c r="K81" i="30"/>
  <c r="J81" i="30"/>
  <c r="I81" i="30"/>
  <c r="H81" i="30"/>
  <c r="G81" i="30"/>
  <c r="F81" i="30"/>
  <c r="E81" i="30"/>
  <c r="O80" i="30"/>
  <c r="N80" i="30"/>
  <c r="M80" i="30"/>
  <c r="L80" i="30"/>
  <c r="K80" i="30"/>
  <c r="J80" i="30"/>
  <c r="I80" i="30"/>
  <c r="H80" i="30"/>
  <c r="G80" i="30"/>
  <c r="F80" i="30"/>
  <c r="E80" i="30"/>
  <c r="D95" i="30"/>
  <c r="D94" i="30"/>
  <c r="D93" i="30"/>
  <c r="D92" i="30"/>
  <c r="D91" i="30"/>
  <c r="D90" i="30"/>
  <c r="D89" i="30"/>
  <c r="D88" i="30"/>
  <c r="D87" i="30"/>
  <c r="D86" i="30"/>
  <c r="D85" i="30"/>
  <c r="D84" i="30"/>
  <c r="D83" i="30"/>
  <c r="D82" i="30"/>
  <c r="D81" i="30"/>
  <c r="D80" i="30"/>
  <c r="G17" i="28" l="1"/>
  <c r="K17" i="28"/>
  <c r="O17" i="28"/>
  <c r="G75" i="30"/>
  <c r="K75" i="30"/>
  <c r="O75" i="30"/>
  <c r="G30" i="30"/>
  <c r="K30" i="30"/>
  <c r="O30" i="30"/>
  <c r="H30" i="30"/>
  <c r="E73" i="28"/>
  <c r="M73" i="28"/>
  <c r="D54" i="28"/>
  <c r="F54" i="28"/>
  <c r="J54" i="28"/>
  <c r="I73" i="28"/>
  <c r="D94" i="28"/>
  <c r="L30" i="30"/>
  <c r="N54" i="28"/>
  <c r="H17" i="28"/>
  <c r="D30" i="28"/>
  <c r="E65" i="30"/>
  <c r="F75" i="30"/>
  <c r="J75" i="30"/>
  <c r="F17" i="30"/>
  <c r="J17" i="30"/>
  <c r="N17" i="30"/>
  <c r="E94" i="28"/>
  <c r="I94" i="28"/>
  <c r="M94" i="28"/>
  <c r="D75" i="30"/>
  <c r="I65" i="30"/>
  <c r="M65" i="30"/>
  <c r="D30" i="30"/>
  <c r="E17" i="30"/>
  <c r="I17" i="30"/>
  <c r="M17" i="30"/>
  <c r="D17" i="28"/>
  <c r="N75" i="30"/>
  <c r="D65" i="30"/>
  <c r="F30" i="30"/>
  <c r="J30" i="30"/>
  <c r="N30" i="30"/>
  <c r="D17" i="30"/>
  <c r="D73" i="28"/>
  <c r="G17" i="30"/>
  <c r="L17" i="28"/>
  <c r="E17" i="28"/>
  <c r="I17" i="28"/>
  <c r="M17" i="28"/>
  <c r="G30" i="28"/>
  <c r="K30" i="28"/>
  <c r="O30" i="28"/>
  <c r="H30" i="28"/>
  <c r="L30" i="28"/>
  <c r="F73" i="28"/>
  <c r="J73" i="28"/>
  <c r="N73" i="28"/>
  <c r="F94" i="28"/>
  <c r="J94" i="28"/>
  <c r="N94" i="28"/>
  <c r="F17" i="28"/>
  <c r="J17" i="28"/>
  <c r="N17" i="28"/>
  <c r="E30" i="28"/>
  <c r="I30" i="28"/>
  <c r="M30" i="28"/>
  <c r="G54" i="28"/>
  <c r="K54" i="28"/>
  <c r="O54" i="28"/>
  <c r="H54" i="28"/>
  <c r="L54" i="28"/>
  <c r="G94" i="28"/>
  <c r="K94" i="28"/>
  <c r="O94" i="28"/>
  <c r="F30" i="28"/>
  <c r="J30" i="28"/>
  <c r="N30" i="28"/>
  <c r="E54" i="28"/>
  <c r="I54" i="28"/>
  <c r="M54" i="28"/>
  <c r="G73" i="28"/>
  <c r="K73" i="28"/>
  <c r="O73" i="28"/>
  <c r="H73" i="28"/>
  <c r="L73" i="28"/>
  <c r="H94" i="28"/>
  <c r="L94" i="28"/>
  <c r="H75" i="30"/>
  <c r="L75" i="30"/>
  <c r="E75" i="30"/>
  <c r="I75" i="30"/>
  <c r="M75" i="30"/>
  <c r="G65" i="30"/>
  <c r="K65" i="30"/>
  <c r="O65" i="30"/>
  <c r="H65" i="30"/>
  <c r="L65" i="30"/>
  <c r="K17" i="30"/>
  <c r="O17" i="30"/>
  <c r="F65" i="30"/>
  <c r="J65" i="30"/>
  <c r="N65" i="30"/>
  <c r="E30" i="30"/>
  <c r="I30" i="30"/>
  <c r="M30" i="30"/>
  <c r="H17" i="30"/>
  <c r="L17" i="30"/>
  <c r="O98" i="28"/>
  <c r="N98" i="28"/>
  <c r="M98" i="28"/>
  <c r="L98" i="28"/>
  <c r="K98" i="28"/>
  <c r="J98" i="28"/>
  <c r="I98" i="28"/>
  <c r="H98" i="28"/>
  <c r="G98" i="28"/>
  <c r="F98" i="28"/>
  <c r="E98" i="28"/>
  <c r="O97" i="28"/>
  <c r="N97" i="28"/>
  <c r="M97" i="28"/>
  <c r="L97" i="28"/>
  <c r="K97" i="28"/>
  <c r="J97" i="28"/>
  <c r="I97" i="28"/>
  <c r="H97" i="28"/>
  <c r="G97" i="28"/>
  <c r="F97" i="28"/>
  <c r="E97" i="28"/>
  <c r="D98" i="28"/>
  <c r="D97" i="28"/>
  <c r="O100" i="30"/>
  <c r="N100" i="30"/>
  <c r="M100" i="30"/>
  <c r="L100" i="30"/>
  <c r="K100" i="30"/>
  <c r="J100" i="30"/>
  <c r="I100" i="30"/>
  <c r="H100" i="30"/>
  <c r="G100" i="30"/>
  <c r="F100" i="30"/>
  <c r="E100" i="30"/>
  <c r="O99" i="30"/>
  <c r="N99" i="30"/>
  <c r="M99" i="30"/>
  <c r="L99" i="30"/>
  <c r="K99" i="30"/>
  <c r="J99" i="30"/>
  <c r="I99" i="30"/>
  <c r="H99" i="30"/>
  <c r="G99" i="30"/>
  <c r="F99" i="30"/>
  <c r="E99" i="30"/>
  <c r="D100" i="30"/>
  <c r="D99" i="30"/>
  <c r="P12" i="30" l="1"/>
  <c r="P13" i="30"/>
  <c r="P14" i="30"/>
  <c r="P15" i="30"/>
  <c r="P16" i="30"/>
  <c r="O23" i="31"/>
  <c r="N23" i="31"/>
  <c r="M23" i="31"/>
  <c r="L23" i="31"/>
  <c r="K23" i="31"/>
  <c r="J23" i="31"/>
  <c r="I23" i="31"/>
  <c r="H23" i="31"/>
  <c r="G23" i="31"/>
  <c r="F23" i="31"/>
  <c r="E23" i="31"/>
  <c r="O22" i="31"/>
  <c r="N22" i="31"/>
  <c r="M22" i="31"/>
  <c r="L22" i="31"/>
  <c r="K22" i="31"/>
  <c r="J22" i="31"/>
  <c r="I22" i="31"/>
  <c r="H22" i="31"/>
  <c r="G22" i="31"/>
  <c r="F22" i="31"/>
  <c r="E22" i="31"/>
  <c r="D23" i="31"/>
  <c r="D22" i="31"/>
  <c r="AF36" i="25"/>
  <c r="AF35" i="25"/>
  <c r="AF34" i="25"/>
  <c r="AF33" i="25"/>
  <c r="AF32" i="25"/>
  <c r="AF31" i="25"/>
  <c r="O36" i="25"/>
  <c r="O35" i="25"/>
  <c r="O34" i="25"/>
  <c r="O33" i="25"/>
  <c r="O32" i="25"/>
  <c r="O31" i="25"/>
  <c r="A35" i="25"/>
  <c r="A34" i="25"/>
  <c r="A31" i="25"/>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O136" i="39" l="1"/>
  <c r="N136" i="39"/>
  <c r="M136" i="39"/>
  <c r="L136" i="39"/>
  <c r="K136" i="39"/>
  <c r="J136" i="39"/>
  <c r="I136" i="39"/>
  <c r="H136" i="39"/>
  <c r="G136" i="39"/>
  <c r="F136" i="39"/>
  <c r="E136" i="39"/>
  <c r="D136" i="39"/>
  <c r="A12" i="39"/>
  <c r="A13" i="39" s="1"/>
  <c r="A12" i="38"/>
  <c r="A13" i="38" s="1"/>
  <c r="O136" i="38"/>
  <c r="N136" i="38"/>
  <c r="M136" i="38"/>
  <c r="L136" i="38"/>
  <c r="K136" i="38"/>
  <c r="J136" i="38"/>
  <c r="I136" i="38"/>
  <c r="H136" i="38"/>
  <c r="G136" i="38"/>
  <c r="F136" i="38"/>
  <c r="E136" i="38"/>
  <c r="D136" i="38"/>
  <c r="A222" i="42"/>
  <c r="A229" i="42"/>
  <c r="A236" i="42"/>
  <c r="A251" i="42"/>
  <c r="A254" i="42"/>
  <c r="A293" i="42"/>
  <c r="N99" i="28" l="1"/>
  <c r="N75" i="28" s="1"/>
  <c r="F99" i="28"/>
  <c r="F75" i="28" s="1"/>
  <c r="A62" i="28"/>
  <c r="J99" i="28"/>
  <c r="J75" i="28" s="1"/>
  <c r="P94" i="28"/>
  <c r="P93" i="28"/>
  <c r="B93" i="28"/>
  <c r="P92" i="28"/>
  <c r="B92" i="28"/>
  <c r="P91" i="28"/>
  <c r="B91" i="28"/>
  <c r="P90" i="28"/>
  <c r="B90" i="28"/>
  <c r="P89" i="28"/>
  <c r="B89" i="28"/>
  <c r="P88" i="28"/>
  <c r="B88" i="28"/>
  <c r="P87" i="28"/>
  <c r="B87" i="28"/>
  <c r="P86" i="28"/>
  <c r="B86" i="28"/>
  <c r="P85" i="28"/>
  <c r="B85" i="28"/>
  <c r="P84" i="28"/>
  <c r="B84" i="28"/>
  <c r="P83" i="28"/>
  <c r="B83" i="28"/>
  <c r="P82" i="28"/>
  <c r="B82" i="28"/>
  <c r="P81" i="28"/>
  <c r="B81" i="28"/>
  <c r="P80" i="28"/>
  <c r="B80" i="28"/>
  <c r="P79" i="28"/>
  <c r="B79" i="28"/>
  <c r="P78" i="28"/>
  <c r="B78" i="28"/>
  <c r="B75" i="28"/>
  <c r="P73" i="28"/>
  <c r="P72" i="28"/>
  <c r="B72" i="28"/>
  <c r="P71" i="28"/>
  <c r="B71" i="28"/>
  <c r="P70" i="28"/>
  <c r="P69" i="28"/>
  <c r="P68" i="28"/>
  <c r="B68" i="28"/>
  <c r="A61" i="28"/>
  <c r="K101" i="30"/>
  <c r="K77" i="30" s="1"/>
  <c r="A54" i="30"/>
  <c r="O96" i="30"/>
  <c r="N96" i="30"/>
  <c r="M96" i="30"/>
  <c r="L96" i="30"/>
  <c r="K96" i="30"/>
  <c r="J96" i="30"/>
  <c r="I96" i="30"/>
  <c r="H96" i="30"/>
  <c r="G96" i="30"/>
  <c r="F96" i="30"/>
  <c r="E96" i="30"/>
  <c r="D96" i="30"/>
  <c r="P95" i="30"/>
  <c r="B95" i="30"/>
  <c r="P94" i="30"/>
  <c r="B94" i="30"/>
  <c r="P93" i="30"/>
  <c r="B93" i="30"/>
  <c r="P92" i="30"/>
  <c r="B92" i="30"/>
  <c r="P91" i="30"/>
  <c r="B91" i="30"/>
  <c r="P90" i="30"/>
  <c r="B90" i="30"/>
  <c r="P89" i="30"/>
  <c r="B89" i="30"/>
  <c r="P88" i="30"/>
  <c r="B88" i="30"/>
  <c r="P87" i="30"/>
  <c r="B87" i="30"/>
  <c r="P86" i="30"/>
  <c r="B86" i="30"/>
  <c r="P85" i="30"/>
  <c r="B85" i="30"/>
  <c r="P84" i="30"/>
  <c r="B84" i="30"/>
  <c r="P83" i="30"/>
  <c r="B83" i="30"/>
  <c r="P82" i="30"/>
  <c r="B82" i="30"/>
  <c r="P81" i="30"/>
  <c r="B81" i="30"/>
  <c r="P80" i="30"/>
  <c r="B80" i="30"/>
  <c r="B77" i="30"/>
  <c r="P75" i="30"/>
  <c r="P74" i="30"/>
  <c r="B74" i="30"/>
  <c r="P73" i="30"/>
  <c r="B73" i="30"/>
  <c r="P72" i="30"/>
  <c r="P71" i="30"/>
  <c r="P70" i="30"/>
  <c r="B70" i="30"/>
  <c r="G216" i="33"/>
  <c r="G175" i="33"/>
  <c r="G134" i="33"/>
  <c r="G93" i="33"/>
  <c r="G52" i="33"/>
  <c r="G10" i="33"/>
  <c r="G216" i="32"/>
  <c r="G175" i="32"/>
  <c r="G134" i="32"/>
  <c r="G93" i="32"/>
  <c r="G52" i="32"/>
  <c r="G10" i="32"/>
  <c r="A69" i="30" s="1"/>
  <c r="E99" i="28" l="1"/>
  <c r="E75" i="28" s="1"/>
  <c r="I99" i="28"/>
  <c r="I75" i="28" s="1"/>
  <c r="M99" i="28"/>
  <c r="M75" i="28" s="1"/>
  <c r="D99" i="28"/>
  <c r="G99" i="28"/>
  <c r="G75" i="28" s="1"/>
  <c r="K99" i="28"/>
  <c r="K75" i="28" s="1"/>
  <c r="O99" i="28"/>
  <c r="O75" i="28" s="1"/>
  <c r="P96" i="30"/>
  <c r="D101" i="30"/>
  <c r="D77" i="30" s="1"/>
  <c r="E101" i="30"/>
  <c r="E77" i="30" s="1"/>
  <c r="I101" i="30"/>
  <c r="I77" i="30" s="1"/>
  <c r="M101" i="30"/>
  <c r="M77" i="30" s="1"/>
  <c r="G101" i="30"/>
  <c r="G77" i="30" s="1"/>
  <c r="O101" i="30"/>
  <c r="O77" i="30" s="1"/>
  <c r="F101" i="30"/>
  <c r="F77" i="30" s="1"/>
  <c r="J101" i="30"/>
  <c r="J77" i="30" s="1"/>
  <c r="N101" i="30"/>
  <c r="N77" i="30" s="1"/>
  <c r="H101" i="30"/>
  <c r="H77" i="30" s="1"/>
  <c r="L101" i="30"/>
  <c r="L77" i="30" s="1"/>
  <c r="H99" i="28"/>
  <c r="H75" i="28" s="1"/>
  <c r="L99" i="28"/>
  <c r="L75" i="28" s="1"/>
  <c r="G92" i="33"/>
  <c r="G215" i="33"/>
  <c r="G133" i="33"/>
  <c r="G174" i="33"/>
  <c r="G51" i="33"/>
  <c r="G92" i="32"/>
  <c r="G215" i="32"/>
  <c r="G133" i="32"/>
  <c r="G174" i="32"/>
  <c r="G51" i="32"/>
  <c r="F10" i="32"/>
  <c r="A59" i="30" s="1"/>
  <c r="F216" i="32"/>
  <c r="F175" i="32"/>
  <c r="F134" i="32"/>
  <c r="F93" i="32"/>
  <c r="F52" i="32"/>
  <c r="F10" i="33"/>
  <c r="F216" i="33"/>
  <c r="F175" i="33"/>
  <c r="F134" i="33"/>
  <c r="F93" i="33"/>
  <c r="F52" i="33"/>
  <c r="D75" i="28" l="1"/>
  <c r="P99" i="28"/>
  <c r="P75" i="28"/>
  <c r="P77" i="30"/>
  <c r="P101" i="30"/>
  <c r="F92" i="32"/>
  <c r="F215" i="32"/>
  <c r="F133" i="32"/>
  <c r="F174" i="32"/>
  <c r="F51" i="32"/>
  <c r="F92" i="33"/>
  <c r="F215" i="33"/>
  <c r="F133" i="33"/>
  <c r="F174" i="33"/>
  <c r="F51" i="33"/>
  <c r="AE417" i="44" l="1"/>
  <c r="AF298" i="42"/>
  <c r="AF303" i="42"/>
  <c r="A8" i="53"/>
  <c r="A5" i="53"/>
  <c r="A4" i="53"/>
  <c r="A2" i="53"/>
  <c r="A1" i="53"/>
  <c r="C38" i="5"/>
  <c r="C37" i="5"/>
  <c r="C36" i="5"/>
  <c r="E9" i="53" s="1"/>
  <c r="P63" i="28" l="1"/>
  <c r="P55" i="30"/>
  <c r="O7" i="25" l="1"/>
  <c r="O8" i="25"/>
  <c r="O9" i="25"/>
  <c r="O10" i="25"/>
  <c r="O11" i="25"/>
  <c r="O12" i="25"/>
  <c r="O13" i="25"/>
  <c r="O14" i="25"/>
  <c r="O15" i="25"/>
  <c r="O16" i="25"/>
  <c r="O17" i="25"/>
  <c r="O18" i="25"/>
  <c r="O19" i="25"/>
  <c r="O20" i="25"/>
  <c r="O21" i="25"/>
  <c r="O22" i="25"/>
  <c r="O23" i="25"/>
  <c r="O24" i="25"/>
  <c r="O25" i="25"/>
  <c r="O26" i="25"/>
  <c r="O27" i="25"/>
  <c r="O28" i="25"/>
  <c r="E13" i="53" l="1"/>
  <c r="E15" i="53" l="1"/>
  <c r="E17" i="53" s="1"/>
  <c r="E21" i="53" s="1"/>
  <c r="H239" i="33" l="1"/>
  <c r="A260" i="27" l="1"/>
  <c r="A229" i="27"/>
  <c r="A165" i="27"/>
  <c r="A107" i="27"/>
  <c r="A195" i="27" l="1"/>
  <c r="A80" i="39"/>
  <c r="A77" i="39"/>
  <c r="A80" i="38"/>
  <c r="A77" i="38"/>
  <c r="O20" i="28" l="1"/>
  <c r="N20" i="28"/>
  <c r="M20" i="28"/>
  <c r="L20" i="28"/>
  <c r="K20" i="28"/>
  <c r="J20" i="28"/>
  <c r="I20" i="28"/>
  <c r="H20" i="28"/>
  <c r="G20" i="28"/>
  <c r="F20" i="28"/>
  <c r="E20" i="28"/>
  <c r="D20" i="28"/>
  <c r="O20" i="30" l="1"/>
  <c r="N20" i="30"/>
  <c r="M20" i="30"/>
  <c r="L20" i="30"/>
  <c r="K20" i="30"/>
  <c r="J20" i="30"/>
  <c r="I20" i="30"/>
  <c r="H20" i="30"/>
  <c r="G20" i="30"/>
  <c r="F20" i="30"/>
  <c r="E20" i="30"/>
  <c r="D20" i="30"/>
  <c r="O19" i="28"/>
  <c r="L19" i="28"/>
  <c r="K19" i="28"/>
  <c r="I19" i="28"/>
  <c r="H19" i="28"/>
  <c r="E19" i="28"/>
  <c r="D19" i="28"/>
  <c r="M19" i="30"/>
  <c r="J19" i="30"/>
  <c r="I19" i="30"/>
  <c r="F19" i="30"/>
  <c r="E19" i="30"/>
  <c r="N19" i="28"/>
  <c r="M19" i="28"/>
  <c r="J19" i="28"/>
  <c r="G19" i="28"/>
  <c r="F19" i="28"/>
  <c r="O19" i="30"/>
  <c r="N19" i="30"/>
  <c r="L19" i="30"/>
  <c r="K19" i="30"/>
  <c r="H19" i="30"/>
  <c r="G19" i="30"/>
  <c r="D19" i="30"/>
  <c r="AF311" i="42" l="1"/>
  <c r="A6" i="30" l="1"/>
  <c r="A4" i="30"/>
  <c r="A52" i="30" s="1"/>
  <c r="A2" i="30"/>
  <c r="A50" i="30" s="1"/>
  <c r="A1" i="30"/>
  <c r="A49" i="30" s="1"/>
  <c r="A6" i="28"/>
  <c r="A4" i="28"/>
  <c r="A60" i="28" s="1"/>
  <c r="A2" i="28"/>
  <c r="A58" i="28" s="1"/>
  <c r="A1" i="28"/>
  <c r="A57" i="28" s="1"/>
  <c r="A6" i="31"/>
  <c r="A4" i="31"/>
  <c r="A2" i="31"/>
  <c r="A1" i="31"/>
  <c r="P22" i="31" l="1"/>
  <c r="P23" i="31"/>
  <c r="E37" i="47" l="1"/>
  <c r="G37" i="47" l="1"/>
  <c r="E33" i="47" l="1"/>
  <c r="A15" i="47"/>
  <c r="A16" i="47" s="1"/>
  <c r="A18" i="47" s="1"/>
  <c r="A20" i="47" s="1"/>
  <c r="A21" i="47" s="1"/>
  <c r="A22" i="47" s="1"/>
  <c r="A8" i="47"/>
  <c r="A5" i="47"/>
  <c r="A4" i="47"/>
  <c r="A2" i="47"/>
  <c r="A1" i="47"/>
  <c r="A23" i="47" l="1"/>
  <c r="A24" i="47" s="1"/>
  <c r="A25" i="47" s="1"/>
  <c r="A26" i="47" s="1"/>
  <c r="A27" i="47" s="1"/>
  <c r="A29" i="47" s="1"/>
  <c r="A31" i="47" s="1"/>
  <c r="A33" i="47" s="1"/>
  <c r="A35" i="47" s="1"/>
  <c r="A37" i="47" s="1"/>
  <c r="A39" i="47" s="1"/>
  <c r="G33" i="47"/>
  <c r="F231" i="43" l="1"/>
  <c r="F230" i="43"/>
  <c r="F229" i="43"/>
  <c r="F231" i="10"/>
  <c r="F230" i="10"/>
  <c r="F229" i="10"/>
  <c r="A210" i="43" l="1"/>
  <c r="A169" i="43"/>
  <c r="A128" i="43"/>
  <c r="A87" i="43"/>
  <c r="A46" i="43"/>
  <c r="A211" i="34"/>
  <c r="A170" i="34"/>
  <c r="A129" i="34"/>
  <c r="A88" i="34"/>
  <c r="A47" i="34"/>
  <c r="A211" i="33"/>
  <c r="A170" i="33"/>
  <c r="A129" i="33"/>
  <c r="A88" i="33"/>
  <c r="A47" i="33"/>
  <c r="A4" i="33"/>
  <c r="A4" i="34"/>
  <c r="D216" i="34" l="1"/>
  <c r="D175" i="34"/>
  <c r="D134" i="34"/>
  <c r="D93" i="34"/>
  <c r="D52" i="34"/>
  <c r="D92" i="34" l="1"/>
  <c r="D51" i="34"/>
  <c r="D174" i="34"/>
  <c r="D133" i="34"/>
  <c r="D215" i="34"/>
  <c r="P19" i="30" l="1"/>
  <c r="O17" i="31" l="1"/>
  <c r="N17" i="31"/>
  <c r="M17" i="31"/>
  <c r="L17" i="31"/>
  <c r="K17" i="31"/>
  <c r="J17" i="31"/>
  <c r="I17" i="31"/>
  <c r="H17" i="31"/>
  <c r="G17" i="31"/>
  <c r="F17" i="31"/>
  <c r="E17" i="31"/>
  <c r="O16" i="31"/>
  <c r="N16" i="31"/>
  <c r="M16" i="31"/>
  <c r="L16" i="31"/>
  <c r="K16" i="31"/>
  <c r="J16" i="31"/>
  <c r="I16" i="31"/>
  <c r="H16" i="31"/>
  <c r="G16" i="31"/>
  <c r="F16" i="31"/>
  <c r="E16" i="31"/>
  <c r="D17" i="31"/>
  <c r="D16" i="31"/>
  <c r="AD14" i="19" l="1"/>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O12" i="31"/>
  <c r="N12" i="31"/>
  <c r="M12" i="31"/>
  <c r="L12" i="31"/>
  <c r="K12" i="31"/>
  <c r="J12" i="31"/>
  <c r="I12" i="31"/>
  <c r="H12" i="31"/>
  <c r="G12" i="31"/>
  <c r="F12" i="31"/>
  <c r="E12" i="31"/>
  <c r="D12" i="31"/>
  <c r="O15" i="19" l="1"/>
  <c r="S15" i="19"/>
  <c r="D13" i="31" s="1"/>
  <c r="W15" i="19"/>
  <c r="H13" i="31" s="1"/>
  <c r="AA15" i="19"/>
  <c r="L13" i="31" s="1"/>
  <c r="AD15" i="19"/>
  <c r="O13" i="31" s="1"/>
  <c r="P15" i="19"/>
  <c r="T15" i="19"/>
  <c r="E13" i="31" s="1"/>
  <c r="X15" i="19"/>
  <c r="I13" i="31" s="1"/>
  <c r="AB15" i="19"/>
  <c r="M13" i="31" s="1"/>
  <c r="Q15" i="19"/>
  <c r="U15" i="19"/>
  <c r="F13" i="31" s="1"/>
  <c r="Y15" i="19"/>
  <c r="J13" i="31" s="1"/>
  <c r="AC15" i="19"/>
  <c r="N13" i="31" s="1"/>
  <c r="R15" i="19"/>
  <c r="V15" i="19"/>
  <c r="G13" i="31" s="1"/>
  <c r="Z15" i="19"/>
  <c r="K13" i="31" s="1"/>
  <c r="O67" i="30"/>
  <c r="N67" i="30"/>
  <c r="M67" i="30"/>
  <c r="L67" i="30"/>
  <c r="K67" i="30"/>
  <c r="J67" i="30"/>
  <c r="A4" i="39" l="1"/>
  <c r="A78" i="39" s="1"/>
  <c r="A6" i="39"/>
  <c r="A2" i="39"/>
  <c r="A76" i="39" s="1"/>
  <c r="A1" i="39"/>
  <c r="A75" i="39" s="1"/>
  <c r="A4" i="38"/>
  <c r="A78" i="38" s="1"/>
  <c r="A2" i="38"/>
  <c r="A76" i="38" s="1"/>
  <c r="A1" i="38"/>
  <c r="A75" i="38" s="1"/>
  <c r="A6" i="38"/>
  <c r="F22" i="43"/>
  <c r="D22" i="43"/>
  <c r="E22" i="43" s="1"/>
  <c r="A7" i="43"/>
  <c r="A129" i="43" s="1"/>
  <c r="A4" i="43"/>
  <c r="A85" i="43" s="1"/>
  <c r="I216" i="43"/>
  <c r="I175" i="43"/>
  <c r="I134" i="43"/>
  <c r="I93" i="43"/>
  <c r="I52" i="43"/>
  <c r="A14" i="43"/>
  <c r="A15" i="43" s="1"/>
  <c r="A16" i="43" s="1"/>
  <c r="A17" i="43" s="1"/>
  <c r="A18" i="43" s="1"/>
  <c r="A19" i="43" s="1"/>
  <c r="A20" i="43" s="1"/>
  <c r="A21" i="43" s="1"/>
  <c r="A22" i="43" s="1"/>
  <c r="A23" i="43" s="1"/>
  <c r="A25" i="43" s="1"/>
  <c r="A26" i="43" s="1"/>
  <c r="A27" i="43" s="1"/>
  <c r="A28" i="43" s="1"/>
  <c r="A29" i="43" s="1"/>
  <c r="A30" i="43" s="1"/>
  <c r="A32" i="43" s="1"/>
  <c r="A34" i="43" s="1"/>
  <c r="A35" i="43" s="1"/>
  <c r="A36" i="43" s="1"/>
  <c r="A37" i="43" s="1"/>
  <c r="A38" i="43" s="1"/>
  <c r="A39" i="43" s="1"/>
  <c r="A40" i="43" s="1"/>
  <c r="A53" i="43" s="1"/>
  <c r="A54" i="43" s="1"/>
  <c r="A55" i="43" s="1"/>
  <c r="A56" i="43" s="1"/>
  <c r="A57" i="43" s="1"/>
  <c r="A58" i="43" s="1"/>
  <c r="A59" i="43" s="1"/>
  <c r="A60" i="43" s="1"/>
  <c r="A61" i="43" s="1"/>
  <c r="A62" i="43" s="1"/>
  <c r="A64" i="43" s="1"/>
  <c r="A65" i="43" s="1"/>
  <c r="A66" i="43" s="1"/>
  <c r="A67" i="43" s="1"/>
  <c r="A68" i="43" s="1"/>
  <c r="A69" i="43" s="1"/>
  <c r="A70" i="43" s="1"/>
  <c r="A71" i="43" s="1"/>
  <c r="A72" i="43" s="1"/>
  <c r="A73" i="43" s="1"/>
  <c r="A74" i="43" s="1"/>
  <c r="A75" i="43" s="1"/>
  <c r="A76" i="43" s="1"/>
  <c r="A78" i="43" s="1"/>
  <c r="A79" i="43" s="1"/>
  <c r="A80" i="43" s="1"/>
  <c r="A81" i="43" s="1"/>
  <c r="A94" i="43" s="1"/>
  <c r="A95" i="43" s="1"/>
  <c r="A96" i="43" s="1"/>
  <c r="A97" i="43" s="1"/>
  <c r="A98" i="43" s="1"/>
  <c r="A99" i="43" s="1"/>
  <c r="A100" i="43" s="1"/>
  <c r="A102" i="43" s="1"/>
  <c r="A103" i="43" s="1"/>
  <c r="A104" i="43" s="1"/>
  <c r="A105" i="43" s="1"/>
  <c r="A106" i="43" s="1"/>
  <c r="A107" i="43" s="1"/>
  <c r="A109" i="43" s="1"/>
  <c r="A110" i="43" s="1"/>
  <c r="A111" i="43" s="1"/>
  <c r="A112" i="43" s="1"/>
  <c r="A113" i="43" s="1"/>
  <c r="A114" i="43" s="1"/>
  <c r="A115" i="43" s="1"/>
  <c r="A116" i="43" s="1"/>
  <c r="A117" i="43" s="1"/>
  <c r="A118" i="43" s="1"/>
  <c r="A119" i="43" s="1"/>
  <c r="A120" i="43" s="1"/>
  <c r="A121" i="43" s="1"/>
  <c r="A122" i="43" s="1"/>
  <c r="A135" i="43" s="1"/>
  <c r="A136" i="43" s="1"/>
  <c r="A137"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1" i="43" s="1"/>
  <c r="A162" i="43" s="1"/>
  <c r="A163" i="43" s="1"/>
  <c r="A176" i="43" s="1"/>
  <c r="A177" i="43" s="1"/>
  <c r="A178" i="43" s="1"/>
  <c r="A179" i="43" s="1"/>
  <c r="A181" i="43" s="1"/>
  <c r="A182" i="43" s="1"/>
  <c r="A183" i="43" s="1"/>
  <c r="A184" i="43" s="1"/>
  <c r="A185" i="43" s="1"/>
  <c r="A186" i="43" s="1"/>
  <c r="A188" i="43" s="1"/>
  <c r="A189" i="43" s="1"/>
  <c r="A190" i="43" s="1"/>
  <c r="A191" i="43" s="1"/>
  <c r="A192" i="43" s="1"/>
  <c r="A193" i="43" s="1"/>
  <c r="A195" i="43" s="1"/>
  <c r="A196" i="43" s="1"/>
  <c r="A197" i="43" s="1"/>
  <c r="A198" i="43" s="1"/>
  <c r="A199" i="43" s="1"/>
  <c r="A200" i="43" s="1"/>
  <c r="A201" i="43" s="1"/>
  <c r="A202" i="43" s="1"/>
  <c r="A203" i="43" s="1"/>
  <c r="A204" i="43" s="1"/>
  <c r="A217" i="43" s="1"/>
  <c r="A218" i="43" s="1"/>
  <c r="A219" i="43" s="1"/>
  <c r="A220" i="43" s="1"/>
  <c r="A221" i="43" s="1"/>
  <c r="A222" i="43" s="1"/>
  <c r="A224" i="43" s="1"/>
  <c r="A226" i="43" s="1"/>
  <c r="A2" i="43"/>
  <c r="A1" i="43"/>
  <c r="A82" i="43" s="1"/>
  <c r="P7" i="39"/>
  <c r="I216" i="10"/>
  <c r="I175" i="10"/>
  <c r="I134" i="10"/>
  <c r="I93" i="10"/>
  <c r="I52" i="10"/>
  <c r="F22" i="10"/>
  <c r="D22" i="10"/>
  <c r="E22" i="10" s="1"/>
  <c r="O56" i="28"/>
  <c r="N56" i="28"/>
  <c r="M56" i="28"/>
  <c r="L56" i="28"/>
  <c r="K56" i="28"/>
  <c r="J56" i="28"/>
  <c r="I56" i="28"/>
  <c r="H56" i="28"/>
  <c r="G56" i="28"/>
  <c r="F56" i="28"/>
  <c r="E56" i="28"/>
  <c r="D56" i="28"/>
  <c r="P33" i="28"/>
  <c r="P35" i="28"/>
  <c r="P36" i="28"/>
  <c r="P37" i="28"/>
  <c r="P38" i="28"/>
  <c r="P39" i="28"/>
  <c r="P40" i="28"/>
  <c r="P41" i="28"/>
  <c r="P42" i="28"/>
  <c r="A27" i="25"/>
  <c r="A26" i="25"/>
  <c r="A23" i="25"/>
  <c r="A19" i="25"/>
  <c r="A18" i="25"/>
  <c r="A15" i="25"/>
  <c r="A11" i="25"/>
  <c r="A10" i="25"/>
  <c r="A7" i="25"/>
  <c r="A11" i="19"/>
  <c r="A10" i="19"/>
  <c r="A7" i="19"/>
  <c r="A315" i="42"/>
  <c r="A314" i="42"/>
  <c r="A313" i="42"/>
  <c r="AF295" i="42"/>
  <c r="A289" i="42"/>
  <c r="AF277" i="42"/>
  <c r="AF273" i="42"/>
  <c r="A268" i="42"/>
  <c r="A267" i="42"/>
  <c r="A266" i="42"/>
  <c r="A264" i="42"/>
  <c r="A263" i="42"/>
  <c r="A262" i="42"/>
  <c r="A261" i="42"/>
  <c r="A260" i="42"/>
  <c r="A259" i="42"/>
  <c r="A258" i="42"/>
  <c r="A256" i="42"/>
  <c r="A250" i="42"/>
  <c r="A249" i="42"/>
  <c r="A248" i="42"/>
  <c r="A247" i="42"/>
  <c r="A246" i="42"/>
  <c r="A245" i="42"/>
  <c r="A244" i="42"/>
  <c r="A242" i="42"/>
  <c r="A241" i="42"/>
  <c r="A239" i="42"/>
  <c r="A237" i="42"/>
  <c r="A235" i="42"/>
  <c r="A234" i="42"/>
  <c r="A233" i="42"/>
  <c r="A232" i="42"/>
  <c r="A230" i="42"/>
  <c r="A228" i="42"/>
  <c r="A227" i="42"/>
  <c r="A226" i="42"/>
  <c r="A225" i="42"/>
  <c r="A223" i="42"/>
  <c r="A221" i="42"/>
  <c r="A220" i="42"/>
  <c r="A219" i="42"/>
  <c r="A218" i="42"/>
  <c r="A217"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1" i="42"/>
  <c r="A149" i="42"/>
  <c r="A148" i="42"/>
  <c r="A147" i="42"/>
  <c r="A146" i="42"/>
  <c r="A145" i="42"/>
  <c r="A144" i="42"/>
  <c r="A143" i="42"/>
  <c r="A142" i="42"/>
  <c r="A141" i="42"/>
  <c r="A140" i="42"/>
  <c r="A138" i="42"/>
  <c r="A137" i="42"/>
  <c r="A136" i="42"/>
  <c r="A135" i="42"/>
  <c r="A134" i="42"/>
  <c r="A133" i="42"/>
  <c r="A132" i="42"/>
  <c r="A131" i="42"/>
  <c r="A130" i="42"/>
  <c r="A129" i="42"/>
  <c r="A127" i="42"/>
  <c r="A125" i="42"/>
  <c r="A123" i="42"/>
  <c r="A122" i="42"/>
  <c r="A121" i="42"/>
  <c r="A120" i="42"/>
  <c r="A119" i="42"/>
  <c r="A118" i="42"/>
  <c r="A117" i="42"/>
  <c r="A115" i="42"/>
  <c r="A114" i="42"/>
  <c r="A113" i="42"/>
  <c r="A112" i="42"/>
  <c r="A111" i="42"/>
  <c r="A110" i="42"/>
  <c r="A109" i="42"/>
  <c r="A108" i="42"/>
  <c r="A107" i="42"/>
  <c r="A105" i="42"/>
  <c r="A103" i="42"/>
  <c r="A102" i="42"/>
  <c r="A101" i="42"/>
  <c r="A100" i="42"/>
  <c r="AF99" i="42"/>
  <c r="A99" i="42"/>
  <c r="A95" i="42"/>
  <c r="A93" i="42"/>
  <c r="A91" i="42"/>
  <c r="A90" i="42"/>
  <c r="A89" i="42"/>
  <c r="A88" i="42"/>
  <c r="A87" i="42"/>
  <c r="A85" i="42"/>
  <c r="A84" i="42"/>
  <c r="A83" i="42"/>
  <c r="A82" i="42"/>
  <c r="A81" i="42"/>
  <c r="A79" i="42"/>
  <c r="A77" i="42"/>
  <c r="A75" i="42"/>
  <c r="A74" i="42"/>
  <c r="A73" i="42"/>
  <c r="A72" i="42"/>
  <c r="A71" i="42"/>
  <c r="A70" i="42"/>
  <c r="A68" i="42"/>
  <c r="A67" i="42"/>
  <c r="A66" i="42"/>
  <c r="A65" i="42"/>
  <c r="A64" i="42"/>
  <c r="A62" i="42"/>
  <c r="A60" i="42"/>
  <c r="A58" i="42"/>
  <c r="A57" i="42"/>
  <c r="A56" i="42"/>
  <c r="A55" i="42"/>
  <c r="A54" i="42"/>
  <c r="A53" i="42"/>
  <c r="A51" i="42"/>
  <c r="A50" i="42"/>
  <c r="A49" i="42"/>
  <c r="A48" i="42"/>
  <c r="A47" i="42"/>
  <c r="A46" i="42"/>
  <c r="A45" i="42"/>
  <c r="A44" i="42"/>
  <c r="A43" i="42"/>
  <c r="A41" i="42"/>
  <c r="A39" i="42"/>
  <c r="A37" i="42"/>
  <c r="A35" i="42"/>
  <c r="A34" i="42"/>
  <c r="A26" i="42"/>
  <c r="A25" i="42"/>
  <c r="A24" i="42"/>
  <c r="A22" i="42"/>
  <c r="A21" i="42"/>
  <c r="A20" i="42"/>
  <c r="A19" i="42"/>
  <c r="A18" i="42"/>
  <c r="A17" i="42"/>
  <c r="A15" i="42"/>
  <c r="A14" i="39"/>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4" i="39" s="1"/>
  <c r="A14" i="38"/>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4" i="38" s="1"/>
  <c r="O25" i="39" l="1"/>
  <c r="K25" i="39"/>
  <c r="G25" i="39"/>
  <c r="O24" i="39"/>
  <c r="K24" i="39"/>
  <c r="G24" i="39"/>
  <c r="O23" i="39"/>
  <c r="K23" i="39"/>
  <c r="G23" i="39"/>
  <c r="O22" i="39"/>
  <c r="K22" i="39"/>
  <c r="G22" i="39"/>
  <c r="O21" i="39"/>
  <c r="K21" i="39"/>
  <c r="G21" i="39"/>
  <c r="O25" i="38"/>
  <c r="K25" i="38"/>
  <c r="G25" i="38"/>
  <c r="O24" i="38"/>
  <c r="K24" i="38"/>
  <c r="G24" i="38"/>
  <c r="O23" i="38"/>
  <c r="K23" i="38"/>
  <c r="G23" i="38"/>
  <c r="O22" i="38"/>
  <c r="K22" i="38"/>
  <c r="G22" i="38"/>
  <c r="O21" i="38"/>
  <c r="K21" i="38"/>
  <c r="G21" i="38"/>
  <c r="N25" i="39"/>
  <c r="J25" i="39"/>
  <c r="F25" i="39"/>
  <c r="N24" i="39"/>
  <c r="J24" i="39"/>
  <c r="F24" i="39"/>
  <c r="N23" i="39"/>
  <c r="J23" i="39"/>
  <c r="F23" i="39"/>
  <c r="N22" i="39"/>
  <c r="J22" i="39"/>
  <c r="F22" i="39"/>
  <c r="N21" i="39"/>
  <c r="J21" i="39"/>
  <c r="F21" i="39"/>
  <c r="N25" i="38"/>
  <c r="J25" i="38"/>
  <c r="F25" i="38"/>
  <c r="N24" i="38"/>
  <c r="J24" i="38"/>
  <c r="F24" i="38"/>
  <c r="N23" i="38"/>
  <c r="J23" i="38"/>
  <c r="F23" i="38"/>
  <c r="N22" i="38"/>
  <c r="J22" i="38"/>
  <c r="F22" i="38"/>
  <c r="N21" i="38"/>
  <c r="J21" i="38"/>
  <c r="F21" i="38"/>
  <c r="M25" i="39"/>
  <c r="I25" i="39"/>
  <c r="E25" i="39"/>
  <c r="M24" i="39"/>
  <c r="I24" i="39"/>
  <c r="E24" i="39"/>
  <c r="M23" i="39"/>
  <c r="I23" i="39"/>
  <c r="E23" i="39"/>
  <c r="M22" i="39"/>
  <c r="I22" i="39"/>
  <c r="E22" i="39"/>
  <c r="M21" i="39"/>
  <c r="I21" i="39"/>
  <c r="E21" i="39"/>
  <c r="M25" i="38"/>
  <c r="I25" i="38"/>
  <c r="E25" i="38"/>
  <c r="M24" i="38"/>
  <c r="I24" i="38"/>
  <c r="E24" i="38"/>
  <c r="M23" i="38"/>
  <c r="I23" i="38"/>
  <c r="E23" i="38"/>
  <c r="M22" i="38"/>
  <c r="I22" i="38"/>
  <c r="E22" i="38"/>
  <c r="M21" i="38"/>
  <c r="I21" i="38"/>
  <c r="E21" i="38"/>
  <c r="L25" i="39"/>
  <c r="H25" i="39"/>
  <c r="D25" i="39"/>
  <c r="L24" i="39"/>
  <c r="H24" i="39"/>
  <c r="D24" i="39"/>
  <c r="L23" i="39"/>
  <c r="H23" i="39"/>
  <c r="D23" i="39"/>
  <c r="L22" i="39"/>
  <c r="H22" i="39"/>
  <c r="D22" i="39"/>
  <c r="L21" i="39"/>
  <c r="H21" i="39"/>
  <c r="D21" i="39"/>
  <c r="L25" i="38"/>
  <c r="H25" i="38"/>
  <c r="D25" i="38"/>
  <c r="L24" i="38"/>
  <c r="H24" i="38"/>
  <c r="D24" i="38"/>
  <c r="L23" i="38"/>
  <c r="H23" i="38"/>
  <c r="D23" i="38"/>
  <c r="L22" i="38"/>
  <c r="H22" i="38"/>
  <c r="D22" i="38"/>
  <c r="L21" i="38"/>
  <c r="H21" i="38"/>
  <c r="D21" i="38"/>
  <c r="E20" i="38"/>
  <c r="E25" i="53"/>
  <c r="A227" i="43"/>
  <c r="A228" i="43" s="1"/>
  <c r="A229" i="43" s="1"/>
  <c r="A230" i="43" s="1"/>
  <c r="A231" i="43" s="1"/>
  <c r="A232" i="43" s="1"/>
  <c r="A234" i="43" s="1"/>
  <c r="A236" i="43" s="1"/>
  <c r="A170" i="43"/>
  <c r="L12" i="39"/>
  <c r="H12" i="39"/>
  <c r="D12" i="39"/>
  <c r="N12" i="38"/>
  <c r="J12" i="38"/>
  <c r="F12" i="38"/>
  <c r="O12" i="39"/>
  <c r="K12" i="39"/>
  <c r="G12" i="39"/>
  <c r="M12" i="38"/>
  <c r="I12" i="38"/>
  <c r="E12" i="38"/>
  <c r="N12" i="39"/>
  <c r="J12" i="39"/>
  <c r="F12" i="39"/>
  <c r="L12" i="38"/>
  <c r="H12" i="38"/>
  <c r="D12" i="38"/>
  <c r="M12" i="39"/>
  <c r="I12" i="39"/>
  <c r="E12" i="39"/>
  <c r="O12" i="38"/>
  <c r="K12" i="38"/>
  <c r="G12" i="38"/>
  <c r="N17" i="39"/>
  <c r="F89" i="38"/>
  <c r="J57" i="38"/>
  <c r="O45" i="38"/>
  <c r="A211" i="43"/>
  <c r="J17" i="38"/>
  <c r="F15" i="39"/>
  <c r="O15" i="38"/>
  <c r="N17" i="38"/>
  <c r="J15" i="39"/>
  <c r="F18" i="39"/>
  <c r="P7" i="30"/>
  <c r="P7" i="28"/>
  <c r="A123" i="43"/>
  <c r="A164" i="43"/>
  <c r="A205" i="43"/>
  <c r="N109" i="38"/>
  <c r="N15" i="38"/>
  <c r="P81" i="38"/>
  <c r="P81" i="39"/>
  <c r="G9" i="47"/>
  <c r="K35" i="38"/>
  <c r="M19" i="39"/>
  <c r="F15" i="38"/>
  <c r="J16" i="38"/>
  <c r="N18" i="38"/>
  <c r="J16" i="39"/>
  <c r="F19" i="39"/>
  <c r="G15" i="38"/>
  <c r="K16" i="38"/>
  <c r="F19" i="38"/>
  <c r="N16" i="39"/>
  <c r="J19" i="39"/>
  <c r="I8" i="43"/>
  <c r="I48" i="43" s="1"/>
  <c r="P7" i="38"/>
  <c r="O19" i="39"/>
  <c r="K19" i="39"/>
  <c r="G19" i="39"/>
  <c r="O18" i="39"/>
  <c r="K18" i="39"/>
  <c r="G18" i="39"/>
  <c r="O17" i="39"/>
  <c r="K17" i="39"/>
  <c r="G17" i="39"/>
  <c r="O16" i="39"/>
  <c r="K16" i="39"/>
  <c r="G16" i="39"/>
  <c r="O15" i="39"/>
  <c r="K15" i="39"/>
  <c r="G15" i="39"/>
  <c r="O19" i="38"/>
  <c r="K19" i="38"/>
  <c r="G19" i="38"/>
  <c r="O18" i="38"/>
  <c r="K18" i="38"/>
  <c r="G18" i="38"/>
  <c r="O17" i="38"/>
  <c r="K17" i="38"/>
  <c r="G17" i="38"/>
  <c r="O16" i="38"/>
  <c r="J15" i="38"/>
  <c r="F16" i="38"/>
  <c r="N16" i="38"/>
  <c r="F18" i="38"/>
  <c r="J19" i="38"/>
  <c r="N15" i="39"/>
  <c r="F17" i="39"/>
  <c r="J18" i="39"/>
  <c r="N19" i="39"/>
  <c r="K15" i="38"/>
  <c r="G16" i="38"/>
  <c r="F17" i="38"/>
  <c r="J18" i="38"/>
  <c r="N19" i="38"/>
  <c r="F16" i="39"/>
  <c r="J17" i="39"/>
  <c r="N18" i="39"/>
  <c r="D15" i="38"/>
  <c r="H15" i="38"/>
  <c r="L15" i="38"/>
  <c r="D16" i="38"/>
  <c r="H16" i="38"/>
  <c r="L16" i="38"/>
  <c r="D17" i="38"/>
  <c r="H17" i="38"/>
  <c r="L17" i="38"/>
  <c r="D18" i="38"/>
  <c r="H18" i="38"/>
  <c r="L18" i="38"/>
  <c r="D19" i="38"/>
  <c r="H19" i="38"/>
  <c r="L19" i="38"/>
  <c r="D15" i="39"/>
  <c r="H15" i="39"/>
  <c r="L15" i="39"/>
  <c r="D16" i="39"/>
  <c r="H16" i="39"/>
  <c r="L16" i="39"/>
  <c r="D17" i="39"/>
  <c r="H17" i="39"/>
  <c r="L17" i="39"/>
  <c r="D18" i="39"/>
  <c r="H18" i="39"/>
  <c r="L18" i="39"/>
  <c r="D19" i="39"/>
  <c r="H19" i="39"/>
  <c r="L19" i="39"/>
  <c r="E15" i="38"/>
  <c r="I15" i="38"/>
  <c r="M15" i="38"/>
  <c r="E16" i="38"/>
  <c r="I16" i="38"/>
  <c r="M16" i="38"/>
  <c r="E17" i="38"/>
  <c r="I17" i="38"/>
  <c r="M17" i="38"/>
  <c r="E18" i="38"/>
  <c r="I18" i="38"/>
  <c r="M18" i="38"/>
  <c r="E19" i="38"/>
  <c r="I19" i="38"/>
  <c r="M19" i="38"/>
  <c r="E15" i="39"/>
  <c r="I15" i="39"/>
  <c r="M15" i="39"/>
  <c r="E16" i="39"/>
  <c r="I16" i="39"/>
  <c r="M16" i="39"/>
  <c r="E17" i="39"/>
  <c r="I17" i="39"/>
  <c r="M17" i="39"/>
  <c r="E18" i="39"/>
  <c r="I18" i="39"/>
  <c r="M18" i="39"/>
  <c r="E19" i="39"/>
  <c r="I19" i="39"/>
  <c r="N96" i="39"/>
  <c r="N41" i="39"/>
  <c r="D11" i="39"/>
  <c r="L124" i="38"/>
  <c r="D120" i="38"/>
  <c r="H114" i="38"/>
  <c r="L108" i="38"/>
  <c r="D104" i="38"/>
  <c r="H98" i="38"/>
  <c r="L92" i="38"/>
  <c r="D88" i="38"/>
  <c r="H72" i="38"/>
  <c r="L66" i="38"/>
  <c r="D62" i="38"/>
  <c r="H56" i="38"/>
  <c r="G53" i="38"/>
  <c r="I50" i="38"/>
  <c r="E48" i="38"/>
  <c r="G45" i="38"/>
  <c r="I42" i="38"/>
  <c r="E40" i="38"/>
  <c r="G37" i="38"/>
  <c r="I34" i="38"/>
  <c r="E32" i="38"/>
  <c r="G29" i="38"/>
  <c r="I26" i="38"/>
  <c r="E14" i="38"/>
  <c r="F85" i="39"/>
  <c r="F37" i="39"/>
  <c r="F129" i="38"/>
  <c r="J123" i="38"/>
  <c r="N117" i="38"/>
  <c r="F113" i="38"/>
  <c r="J107" i="38"/>
  <c r="N101" i="38"/>
  <c r="F97" i="38"/>
  <c r="J91" i="38"/>
  <c r="N85" i="38"/>
  <c r="F71" i="38"/>
  <c r="J65" i="38"/>
  <c r="N59" i="38"/>
  <c r="K55" i="38"/>
  <c r="M52" i="38"/>
  <c r="O49" i="38"/>
  <c r="K47" i="38"/>
  <c r="M44" i="38"/>
  <c r="O41" i="38"/>
  <c r="K39" i="38"/>
  <c r="M36" i="38"/>
  <c r="O33" i="38"/>
  <c r="K31" i="38"/>
  <c r="M28" i="38"/>
  <c r="M20" i="38"/>
  <c r="K13" i="38"/>
  <c r="D66" i="39"/>
  <c r="L32" i="39"/>
  <c r="M13" i="39"/>
  <c r="D128" i="38"/>
  <c r="H122" i="38"/>
  <c r="L116" i="38"/>
  <c r="D112" i="38"/>
  <c r="H106" i="38"/>
  <c r="L100" i="38"/>
  <c r="D96" i="38"/>
  <c r="H90" i="38"/>
  <c r="L74" i="38"/>
  <c r="D70" i="38"/>
  <c r="H64" i="38"/>
  <c r="L58" i="38"/>
  <c r="I54" i="38"/>
  <c r="E52" i="38"/>
  <c r="G49" i="38"/>
  <c r="I46" i="38"/>
  <c r="E44" i="38"/>
  <c r="G41" i="38"/>
  <c r="I38" i="38"/>
  <c r="E36" i="38"/>
  <c r="G33" i="38"/>
  <c r="I30" i="38"/>
  <c r="E28" i="38"/>
  <c r="I11" i="38"/>
  <c r="K27" i="38"/>
  <c r="O37" i="38"/>
  <c r="M48" i="38"/>
  <c r="F63" i="38"/>
  <c r="N93" i="38"/>
  <c r="J115" i="38"/>
  <c r="O29" i="38"/>
  <c r="M40" i="38"/>
  <c r="K51" i="38"/>
  <c r="N67" i="38"/>
  <c r="J99" i="38"/>
  <c r="F121" i="38"/>
  <c r="D28" i="39"/>
  <c r="M14" i="38"/>
  <c r="M32" i="38"/>
  <c r="K43" i="38"/>
  <c r="O53" i="38"/>
  <c r="J73" i="38"/>
  <c r="F105" i="38"/>
  <c r="N125" i="38"/>
  <c r="N47" i="39"/>
  <c r="A165" i="43"/>
  <c r="A124" i="43"/>
  <c r="A206" i="43"/>
  <c r="A42" i="43"/>
  <c r="A83" i="43"/>
  <c r="A208" i="43"/>
  <c r="A167" i="43"/>
  <c r="A126" i="43"/>
  <c r="A44" i="43"/>
  <c r="A47" i="43"/>
  <c r="A88" i="43"/>
  <c r="A41" i="43"/>
  <c r="O132" i="39"/>
  <c r="G132" i="39"/>
  <c r="M131" i="39"/>
  <c r="E131" i="39"/>
  <c r="K130" i="39"/>
  <c r="I129" i="39"/>
  <c r="O128" i="39"/>
  <c r="G128" i="39"/>
  <c r="M127" i="39"/>
  <c r="E127" i="39"/>
  <c r="K126" i="39"/>
  <c r="I125" i="39"/>
  <c r="O124" i="39"/>
  <c r="G124" i="39"/>
  <c r="M123" i="39"/>
  <c r="E123" i="39"/>
  <c r="K122" i="39"/>
  <c r="I121" i="39"/>
  <c r="O120" i="39"/>
  <c r="G120" i="39"/>
  <c r="M119" i="39"/>
  <c r="E119" i="39"/>
  <c r="K118" i="39"/>
  <c r="I117" i="39"/>
  <c r="O116" i="39"/>
  <c r="G116" i="39"/>
  <c r="M115" i="39"/>
  <c r="E115" i="39"/>
  <c r="K114" i="39"/>
  <c r="I113" i="39"/>
  <c r="F113" i="39"/>
  <c r="L112" i="39"/>
  <c r="D112" i="39"/>
  <c r="N111" i="39"/>
  <c r="J111" i="39"/>
  <c r="F111" i="39"/>
  <c r="L110" i="39"/>
  <c r="H110" i="39"/>
  <c r="D110" i="39"/>
  <c r="N109" i="39"/>
  <c r="J109" i="39"/>
  <c r="F109" i="39"/>
  <c r="L108" i="39"/>
  <c r="H108" i="39"/>
  <c r="D108" i="39"/>
  <c r="N107" i="39"/>
  <c r="J107" i="39"/>
  <c r="F107" i="39"/>
  <c r="L106" i="39"/>
  <c r="H106" i="39"/>
  <c r="D106" i="39"/>
  <c r="N105" i="39"/>
  <c r="J105" i="39"/>
  <c r="F105" i="39"/>
  <c r="L104" i="39"/>
  <c r="H104" i="39"/>
  <c r="D104" i="39"/>
  <c r="N103" i="39"/>
  <c r="J103" i="39"/>
  <c r="F103" i="39"/>
  <c r="L102" i="39"/>
  <c r="H102" i="39"/>
  <c r="D102" i="39"/>
  <c r="N101" i="39"/>
  <c r="J101" i="39"/>
  <c r="K132" i="39"/>
  <c r="I131" i="39"/>
  <c r="G130" i="39"/>
  <c r="E129" i="39"/>
  <c r="O126" i="39"/>
  <c r="M125" i="39"/>
  <c r="K124" i="39"/>
  <c r="I123" i="39"/>
  <c r="G122" i="39"/>
  <c r="E121" i="39"/>
  <c r="O118" i="39"/>
  <c r="M117" i="39"/>
  <c r="K116" i="39"/>
  <c r="I115" i="39"/>
  <c r="G114" i="39"/>
  <c r="E113" i="39"/>
  <c r="H112" i="39"/>
  <c r="O111" i="39"/>
  <c r="I111" i="39"/>
  <c r="D111" i="39"/>
  <c r="M110" i="39"/>
  <c r="G110" i="39"/>
  <c r="K109" i="39"/>
  <c r="E109" i="39"/>
  <c r="N108" i="39"/>
  <c r="I108" i="39"/>
  <c r="L107" i="39"/>
  <c r="G107" i="39"/>
  <c r="O106" i="39"/>
  <c r="J106" i="39"/>
  <c r="E106" i="39"/>
  <c r="M105" i="39"/>
  <c r="H105" i="39"/>
  <c r="K104" i="39"/>
  <c r="F104" i="39"/>
  <c r="O103" i="39"/>
  <c r="I103" i="39"/>
  <c r="D103" i="39"/>
  <c r="M102" i="39"/>
  <c r="G102" i="39"/>
  <c r="K101" i="39"/>
  <c r="F101" i="39"/>
  <c r="L100" i="39"/>
  <c r="H100" i="39"/>
  <c r="D100" i="39"/>
  <c r="N99" i="39"/>
  <c r="J99" i="39"/>
  <c r="F99" i="39"/>
  <c r="L98" i="39"/>
  <c r="H98" i="39"/>
  <c r="D98" i="39"/>
  <c r="N97" i="39"/>
  <c r="J97" i="39"/>
  <c r="F97" i="39"/>
  <c r="L96" i="39"/>
  <c r="H96" i="39"/>
  <c r="D96" i="39"/>
  <c r="N95" i="39"/>
  <c r="J95" i="39"/>
  <c r="F95" i="39"/>
  <c r="L94" i="39"/>
  <c r="H94" i="39"/>
  <c r="D94" i="39"/>
  <c r="N93" i="39"/>
  <c r="J93" i="39"/>
  <c r="F93" i="39"/>
  <c r="L92" i="39"/>
  <c r="H92" i="39"/>
  <c r="D92" i="39"/>
  <c r="H132" i="39"/>
  <c r="F131" i="39"/>
  <c r="D130" i="39"/>
  <c r="N127" i="39"/>
  <c r="L126" i="39"/>
  <c r="J125" i="39"/>
  <c r="H124" i="39"/>
  <c r="F123" i="39"/>
  <c r="D122" i="39"/>
  <c r="N119" i="39"/>
  <c r="L118" i="39"/>
  <c r="J117" i="39"/>
  <c r="H116" i="39"/>
  <c r="F115" i="39"/>
  <c r="D114" i="39"/>
  <c r="G112" i="39"/>
  <c r="M111" i="39"/>
  <c r="H111" i="39"/>
  <c r="K110" i="39"/>
  <c r="F110" i="39"/>
  <c r="O109" i="39"/>
  <c r="I109" i="39"/>
  <c r="D109" i="39"/>
  <c r="M108" i="39"/>
  <c r="G108" i="39"/>
  <c r="K107" i="39"/>
  <c r="E107" i="39"/>
  <c r="N106" i="39"/>
  <c r="I106" i="39"/>
  <c r="L105" i="39"/>
  <c r="G105" i="39"/>
  <c r="O104" i="39"/>
  <c r="J104" i="39"/>
  <c r="E104" i="39"/>
  <c r="M103" i="39"/>
  <c r="H103" i="39"/>
  <c r="K102" i="39"/>
  <c r="F102" i="39"/>
  <c r="O101" i="39"/>
  <c r="I101" i="39"/>
  <c r="E101" i="39"/>
  <c r="O100" i="39"/>
  <c r="K100" i="39"/>
  <c r="G100" i="39"/>
  <c r="M99" i="39"/>
  <c r="I99" i="39"/>
  <c r="E99" i="39"/>
  <c r="O98" i="39"/>
  <c r="K98" i="39"/>
  <c r="G98" i="39"/>
  <c r="M97" i="39"/>
  <c r="I97" i="39"/>
  <c r="E97" i="39"/>
  <c r="O96" i="39"/>
  <c r="K96" i="39"/>
  <c r="G96" i="39"/>
  <c r="M95" i="39"/>
  <c r="I95" i="39"/>
  <c r="E95" i="39"/>
  <c r="O94" i="39"/>
  <c r="K94" i="39"/>
  <c r="G94" i="39"/>
  <c r="M93" i="39"/>
  <c r="I93" i="39"/>
  <c r="E93" i="39"/>
  <c r="O92" i="39"/>
  <c r="K92" i="39"/>
  <c r="G92" i="39"/>
  <c r="N131" i="39"/>
  <c r="J129" i="39"/>
  <c r="F127" i="39"/>
  <c r="L122" i="39"/>
  <c r="H120" i="39"/>
  <c r="D118" i="39"/>
  <c r="N115" i="39"/>
  <c r="J113" i="39"/>
  <c r="E111" i="39"/>
  <c r="I110" i="39"/>
  <c r="L109" i="39"/>
  <c r="O108" i="39"/>
  <c r="E108" i="39"/>
  <c r="H107" i="39"/>
  <c r="K106" i="39"/>
  <c r="O105" i="39"/>
  <c r="D105" i="39"/>
  <c r="G104" i="39"/>
  <c r="K103" i="39"/>
  <c r="N102" i="39"/>
  <c r="G101" i="39"/>
  <c r="M100" i="39"/>
  <c r="E100" i="39"/>
  <c r="K99" i="39"/>
  <c r="I98" i="39"/>
  <c r="O97" i="39"/>
  <c r="G97" i="39"/>
  <c r="M96" i="39"/>
  <c r="E96" i="39"/>
  <c r="K95" i="39"/>
  <c r="I94" i="39"/>
  <c r="O93" i="39"/>
  <c r="G93" i="39"/>
  <c r="M92" i="39"/>
  <c r="E92" i="39"/>
  <c r="M91" i="39"/>
  <c r="I91" i="39"/>
  <c r="E91" i="39"/>
  <c r="O90" i="39"/>
  <c r="K90" i="39"/>
  <c r="G90" i="39"/>
  <c r="M89" i="39"/>
  <c r="I89" i="39"/>
  <c r="E89" i="39"/>
  <c r="O88" i="39"/>
  <c r="K88" i="39"/>
  <c r="G88" i="39"/>
  <c r="M87" i="39"/>
  <c r="I87" i="39"/>
  <c r="E87" i="39"/>
  <c r="O86" i="39"/>
  <c r="K86" i="39"/>
  <c r="G86" i="39"/>
  <c r="M85" i="39"/>
  <c r="I85" i="39"/>
  <c r="E85" i="39"/>
  <c r="O74" i="39"/>
  <c r="K74" i="39"/>
  <c r="G74" i="39"/>
  <c r="M73" i="39"/>
  <c r="I73" i="39"/>
  <c r="E73" i="39"/>
  <c r="O72" i="39"/>
  <c r="K72" i="39"/>
  <c r="G72" i="39"/>
  <c r="M71" i="39"/>
  <c r="I71" i="39"/>
  <c r="E71" i="39"/>
  <c r="O70" i="39"/>
  <c r="K70" i="39"/>
  <c r="G70" i="39"/>
  <c r="M69" i="39"/>
  <c r="I69" i="39"/>
  <c r="E69" i="39"/>
  <c r="O68" i="39"/>
  <c r="K68" i="39"/>
  <c r="G68" i="39"/>
  <c r="M67" i="39"/>
  <c r="I67" i="39"/>
  <c r="E67" i="39"/>
  <c r="O66" i="39"/>
  <c r="K66" i="39"/>
  <c r="G66" i="39"/>
  <c r="M65" i="39"/>
  <c r="I65" i="39"/>
  <c r="E65" i="39"/>
  <c r="O64" i="39"/>
  <c r="K64" i="39"/>
  <c r="G64" i="39"/>
  <c r="M63" i="39"/>
  <c r="I63" i="39"/>
  <c r="E63" i="39"/>
  <c r="O62" i="39"/>
  <c r="K62" i="39"/>
  <c r="G62" i="39"/>
  <c r="M61" i="39"/>
  <c r="I61" i="39"/>
  <c r="E61" i="39"/>
  <c r="O60" i="39"/>
  <c r="K60" i="39"/>
  <c r="G60" i="39"/>
  <c r="M59" i="39"/>
  <c r="I59" i="39"/>
  <c r="E59" i="39"/>
  <c r="O58" i="39"/>
  <c r="K58" i="39"/>
  <c r="G58" i="39"/>
  <c r="M57" i="39"/>
  <c r="I57" i="39"/>
  <c r="E57" i="39"/>
  <c r="O56" i="39"/>
  <c r="K56" i="39"/>
  <c r="G56" i="39"/>
  <c r="M55" i="39"/>
  <c r="I55" i="39"/>
  <c r="E55" i="39"/>
  <c r="O54" i="39"/>
  <c r="K54" i="39"/>
  <c r="G54" i="39"/>
  <c r="M53" i="39"/>
  <c r="I53" i="39"/>
  <c r="E53" i="39"/>
  <c r="O52" i="39"/>
  <c r="K52" i="39"/>
  <c r="G52" i="39"/>
  <c r="M51" i="39"/>
  <c r="I51" i="39"/>
  <c r="E51" i="39"/>
  <c r="O50" i="39"/>
  <c r="K50" i="39"/>
  <c r="G50" i="39"/>
  <c r="M49" i="39"/>
  <c r="I49" i="39"/>
  <c r="E49" i="39"/>
  <c r="O48" i="39"/>
  <c r="K48" i="39"/>
  <c r="G48" i="39"/>
  <c r="M47" i="39"/>
  <c r="I47" i="39"/>
  <c r="E47" i="39"/>
  <c r="O46" i="39"/>
  <c r="K46" i="39"/>
  <c r="G46" i="39"/>
  <c r="M45" i="39"/>
  <c r="I45" i="39"/>
  <c r="E45" i="39"/>
  <c r="O130" i="39"/>
  <c r="K128" i="39"/>
  <c r="G126" i="39"/>
  <c r="M121" i="39"/>
  <c r="I119" i="39"/>
  <c r="E117" i="39"/>
  <c r="O114" i="39"/>
  <c r="O112" i="39"/>
  <c r="L111" i="39"/>
  <c r="O110" i="39"/>
  <c r="E110" i="39"/>
  <c r="H109" i="39"/>
  <c r="K108" i="39"/>
  <c r="O107" i="39"/>
  <c r="D107" i="39"/>
  <c r="G106" i="39"/>
  <c r="K105" i="39"/>
  <c r="N104" i="39"/>
  <c r="G103" i="39"/>
  <c r="J102" i="39"/>
  <c r="M101" i="39"/>
  <c r="D101" i="39"/>
  <c r="J100" i="39"/>
  <c r="H99" i="39"/>
  <c r="N98" i="39"/>
  <c r="F98" i="39"/>
  <c r="L97" i="39"/>
  <c r="D97" i="39"/>
  <c r="J96" i="39"/>
  <c r="H95" i="39"/>
  <c r="N94" i="39"/>
  <c r="F94" i="39"/>
  <c r="L93" i="39"/>
  <c r="D93" i="39"/>
  <c r="J92" i="39"/>
  <c r="L91" i="39"/>
  <c r="H91" i="39"/>
  <c r="D91" i="39"/>
  <c r="N90" i="39"/>
  <c r="J90" i="39"/>
  <c r="F90" i="39"/>
  <c r="L89" i="39"/>
  <c r="H89" i="39"/>
  <c r="D89" i="39"/>
  <c r="N88" i="39"/>
  <c r="J88" i="39"/>
  <c r="F88" i="39"/>
  <c r="L87" i="39"/>
  <c r="H87" i="39"/>
  <c r="D87" i="39"/>
  <c r="N86" i="39"/>
  <c r="J86" i="39"/>
  <c r="F86" i="39"/>
  <c r="L85" i="39"/>
  <c r="H85" i="39"/>
  <c r="D85" i="39"/>
  <c r="N74" i="39"/>
  <c r="J74" i="39"/>
  <c r="F74" i="39"/>
  <c r="L73" i="39"/>
  <c r="H73" i="39"/>
  <c r="D73" i="39"/>
  <c r="N72" i="39"/>
  <c r="J72" i="39"/>
  <c r="F72" i="39"/>
  <c r="L71" i="39"/>
  <c r="H71" i="39"/>
  <c r="D71" i="39"/>
  <c r="N70" i="39"/>
  <c r="J70" i="39"/>
  <c r="F70" i="39"/>
  <c r="L69" i="39"/>
  <c r="H69" i="39"/>
  <c r="D69" i="39"/>
  <c r="N68" i="39"/>
  <c r="J68" i="39"/>
  <c r="F68" i="39"/>
  <c r="L67" i="39"/>
  <c r="H67" i="39"/>
  <c r="D67" i="39"/>
  <c r="N66" i="39"/>
  <c r="J66" i="39"/>
  <c r="F66" i="39"/>
  <c r="L65" i="39"/>
  <c r="H65" i="39"/>
  <c r="D65" i="39"/>
  <c r="N64" i="39"/>
  <c r="J64" i="39"/>
  <c r="F64" i="39"/>
  <c r="L63" i="39"/>
  <c r="H63" i="39"/>
  <c r="D63" i="39"/>
  <c r="N62" i="39"/>
  <c r="J62" i="39"/>
  <c r="F62" i="39"/>
  <c r="L61" i="39"/>
  <c r="H61" i="39"/>
  <c r="D61" i="39"/>
  <c r="N60" i="39"/>
  <c r="J60" i="39"/>
  <c r="F60" i="39"/>
  <c r="L59" i="39"/>
  <c r="H59" i="39"/>
  <c r="D59" i="39"/>
  <c r="N58" i="39"/>
  <c r="J58" i="39"/>
  <c r="F58" i="39"/>
  <c r="L57" i="39"/>
  <c r="H57" i="39"/>
  <c r="D57" i="39"/>
  <c r="N56" i="39"/>
  <c r="J56" i="39"/>
  <c r="F56" i="39"/>
  <c r="L55" i="39"/>
  <c r="H55" i="39"/>
  <c r="D55" i="39"/>
  <c r="N54" i="39"/>
  <c r="J54" i="39"/>
  <c r="F54" i="39"/>
  <c r="L53" i="39"/>
  <c r="H53" i="39"/>
  <c r="D53" i="39"/>
  <c r="N52" i="39"/>
  <c r="J52" i="39"/>
  <c r="F52" i="39"/>
  <c r="L51" i="39"/>
  <c r="H51" i="39"/>
  <c r="D51" i="39"/>
  <c r="N50" i="39"/>
  <c r="J50" i="39"/>
  <c r="F50" i="39"/>
  <c r="L49" i="39"/>
  <c r="H49" i="39"/>
  <c r="D49" i="39"/>
  <c r="N48" i="39"/>
  <c r="J48" i="39"/>
  <c r="F48" i="39"/>
  <c r="L47" i="39"/>
  <c r="H47" i="39"/>
  <c r="D47" i="39"/>
  <c r="N46" i="39"/>
  <c r="J46" i="39"/>
  <c r="F46" i="39"/>
  <c r="L45" i="39"/>
  <c r="H45" i="39"/>
  <c r="D45" i="39"/>
  <c r="H128" i="39"/>
  <c r="N123" i="39"/>
  <c r="F119" i="39"/>
  <c r="L114" i="39"/>
  <c r="K111" i="39"/>
  <c r="J108" i="39"/>
  <c r="I105" i="39"/>
  <c r="I102" i="39"/>
  <c r="O99" i="39"/>
  <c r="M98" i="39"/>
  <c r="K97" i="39"/>
  <c r="I96" i="39"/>
  <c r="G95" i="39"/>
  <c r="E94" i="39"/>
  <c r="O91" i="39"/>
  <c r="G91" i="39"/>
  <c r="M90" i="39"/>
  <c r="E90" i="39"/>
  <c r="K89" i="39"/>
  <c r="I88" i="39"/>
  <c r="O87" i="39"/>
  <c r="G87" i="39"/>
  <c r="M86" i="39"/>
  <c r="E86" i="39"/>
  <c r="K85" i="39"/>
  <c r="I74" i="39"/>
  <c r="O73" i="39"/>
  <c r="G73" i="39"/>
  <c r="M72" i="39"/>
  <c r="E72" i="39"/>
  <c r="K71" i="39"/>
  <c r="I70" i="39"/>
  <c r="O69" i="39"/>
  <c r="G69" i="39"/>
  <c r="M68" i="39"/>
  <c r="E68" i="39"/>
  <c r="K67" i="39"/>
  <c r="I66" i="39"/>
  <c r="O65" i="39"/>
  <c r="G65" i="39"/>
  <c r="M64" i="39"/>
  <c r="E64" i="39"/>
  <c r="K63" i="39"/>
  <c r="I62" i="39"/>
  <c r="O61" i="39"/>
  <c r="G61" i="39"/>
  <c r="M60" i="39"/>
  <c r="E60" i="39"/>
  <c r="K59" i="39"/>
  <c r="I58" i="39"/>
  <c r="O57" i="39"/>
  <c r="G57" i="39"/>
  <c r="M56" i="39"/>
  <c r="E56" i="39"/>
  <c r="K55" i="39"/>
  <c r="I54" i="39"/>
  <c r="O53" i="39"/>
  <c r="G53" i="39"/>
  <c r="M52" i="39"/>
  <c r="E52" i="39"/>
  <c r="K51" i="39"/>
  <c r="I50" i="39"/>
  <c r="O49" i="39"/>
  <c r="G49" i="39"/>
  <c r="M48" i="39"/>
  <c r="E48" i="39"/>
  <c r="K47" i="39"/>
  <c r="I46" i="39"/>
  <c r="O45" i="39"/>
  <c r="G45" i="39"/>
  <c r="O44" i="39"/>
  <c r="K44" i="39"/>
  <c r="G44" i="39"/>
  <c r="M43" i="39"/>
  <c r="I43" i="39"/>
  <c r="E43" i="39"/>
  <c r="O42" i="39"/>
  <c r="K42" i="39"/>
  <c r="G42" i="39"/>
  <c r="M41" i="39"/>
  <c r="I41" i="39"/>
  <c r="E41" i="39"/>
  <c r="O40" i="39"/>
  <c r="K40" i="39"/>
  <c r="G40" i="39"/>
  <c r="M39" i="39"/>
  <c r="I39" i="39"/>
  <c r="E39" i="39"/>
  <c r="O38" i="39"/>
  <c r="K38" i="39"/>
  <c r="G38" i="39"/>
  <c r="M37" i="39"/>
  <c r="I37" i="39"/>
  <c r="E37" i="39"/>
  <c r="O36" i="39"/>
  <c r="K36" i="39"/>
  <c r="G36" i="39"/>
  <c r="M35" i="39"/>
  <c r="I35" i="39"/>
  <c r="E35" i="39"/>
  <c r="O34" i="39"/>
  <c r="K34" i="39"/>
  <c r="G34" i="39"/>
  <c r="M33" i="39"/>
  <c r="I33" i="39"/>
  <c r="E33" i="39"/>
  <c r="O32" i="39"/>
  <c r="K32" i="39"/>
  <c r="G32" i="39"/>
  <c r="M31" i="39"/>
  <c r="I31" i="39"/>
  <c r="E31" i="39"/>
  <c r="O30" i="39"/>
  <c r="K30" i="39"/>
  <c r="G30" i="39"/>
  <c r="M29" i="39"/>
  <c r="I29" i="39"/>
  <c r="E29" i="39"/>
  <c r="O28" i="39"/>
  <c r="K28" i="39"/>
  <c r="G28" i="39"/>
  <c r="M27" i="39"/>
  <c r="I27" i="39"/>
  <c r="E27" i="39"/>
  <c r="O26" i="39"/>
  <c r="K26" i="39"/>
  <c r="G26" i="39"/>
  <c r="O20" i="39"/>
  <c r="I127" i="39"/>
  <c r="O122" i="39"/>
  <c r="G118" i="39"/>
  <c r="M113" i="39"/>
  <c r="G111" i="39"/>
  <c r="M109" i="39"/>
  <c r="F108" i="39"/>
  <c r="M106" i="39"/>
  <c r="E105" i="39"/>
  <c r="L103" i="39"/>
  <c r="E102" i="39"/>
  <c r="N100" i="39"/>
  <c r="L99" i="39"/>
  <c r="J98" i="39"/>
  <c r="H97" i="39"/>
  <c r="F96" i="39"/>
  <c r="D95" i="39"/>
  <c r="N92" i="39"/>
  <c r="N91" i="39"/>
  <c r="F91" i="39"/>
  <c r="L90" i="39"/>
  <c r="D90" i="39"/>
  <c r="J89" i="39"/>
  <c r="H88" i="39"/>
  <c r="N87" i="39"/>
  <c r="F87" i="39"/>
  <c r="L86" i="39"/>
  <c r="D86" i="39"/>
  <c r="J85" i="39"/>
  <c r="H74" i="39"/>
  <c r="N73" i="39"/>
  <c r="F73" i="39"/>
  <c r="L72" i="39"/>
  <c r="D72" i="39"/>
  <c r="J71" i="39"/>
  <c r="H70" i="39"/>
  <c r="N69" i="39"/>
  <c r="F69" i="39"/>
  <c r="L68" i="39"/>
  <c r="D68" i="39"/>
  <c r="J67" i="39"/>
  <c r="H66" i="39"/>
  <c r="N65" i="39"/>
  <c r="F65" i="39"/>
  <c r="L64" i="39"/>
  <c r="D64" i="39"/>
  <c r="J63" i="39"/>
  <c r="H62" i="39"/>
  <c r="N61" i="39"/>
  <c r="F61" i="39"/>
  <c r="L60" i="39"/>
  <c r="D60" i="39"/>
  <c r="J59" i="39"/>
  <c r="H58" i="39"/>
  <c r="N57" i="39"/>
  <c r="F57" i="39"/>
  <c r="L56" i="39"/>
  <c r="D56" i="39"/>
  <c r="J55" i="39"/>
  <c r="H54" i="39"/>
  <c r="N53" i="39"/>
  <c r="F53" i="39"/>
  <c r="L52" i="39"/>
  <c r="D52" i="39"/>
  <c r="J51" i="39"/>
  <c r="H50" i="39"/>
  <c r="N49" i="39"/>
  <c r="F49" i="39"/>
  <c r="L48" i="39"/>
  <c r="D48" i="39"/>
  <c r="J47" i="39"/>
  <c r="H46" i="39"/>
  <c r="N45" i="39"/>
  <c r="F45" i="39"/>
  <c r="N44" i="39"/>
  <c r="J44" i="39"/>
  <c r="F44" i="39"/>
  <c r="L43" i="39"/>
  <c r="H43" i="39"/>
  <c r="D43" i="39"/>
  <c r="N42" i="39"/>
  <c r="J42" i="39"/>
  <c r="F42" i="39"/>
  <c r="L41" i="39"/>
  <c r="H41" i="39"/>
  <c r="D41" i="39"/>
  <c r="N40" i="39"/>
  <c r="J40" i="39"/>
  <c r="F40" i="39"/>
  <c r="L39" i="39"/>
  <c r="H39" i="39"/>
  <c r="D39" i="39"/>
  <c r="N38" i="39"/>
  <c r="J38" i="39"/>
  <c r="F38" i="39"/>
  <c r="L37" i="39"/>
  <c r="H37" i="39"/>
  <c r="D37" i="39"/>
  <c r="N36" i="39"/>
  <c r="J36" i="39"/>
  <c r="F36" i="39"/>
  <c r="L35" i="39"/>
  <c r="H35" i="39"/>
  <c r="D35" i="39"/>
  <c r="N34" i="39"/>
  <c r="J34" i="39"/>
  <c r="F34" i="39"/>
  <c r="L33" i="39"/>
  <c r="H33" i="39"/>
  <c r="D33" i="39"/>
  <c r="N32" i="39"/>
  <c r="J32" i="39"/>
  <c r="F32" i="39"/>
  <c r="L31" i="39"/>
  <c r="H31" i="39"/>
  <c r="D31" i="39"/>
  <c r="N30" i="39"/>
  <c r="J30" i="39"/>
  <c r="F30" i="39"/>
  <c r="L29" i="39"/>
  <c r="H29" i="39"/>
  <c r="D29" i="39"/>
  <c r="N28" i="39"/>
  <c r="J28" i="39"/>
  <c r="F28" i="39"/>
  <c r="L27" i="39"/>
  <c r="H27" i="39"/>
  <c r="D27" i="39"/>
  <c r="N26" i="39"/>
  <c r="J26" i="39"/>
  <c r="F26" i="39"/>
  <c r="N20" i="39"/>
  <c r="J20" i="39"/>
  <c r="L130" i="39"/>
  <c r="J121" i="39"/>
  <c r="K112" i="39"/>
  <c r="G109" i="39"/>
  <c r="F106" i="39"/>
  <c r="E103" i="39"/>
  <c r="I100" i="39"/>
  <c r="E98" i="39"/>
  <c r="O95" i="39"/>
  <c r="K93" i="39"/>
  <c r="K91" i="39"/>
  <c r="I90" i="39"/>
  <c r="G89" i="39"/>
  <c r="E88" i="39"/>
  <c r="O85" i="39"/>
  <c r="M74" i="39"/>
  <c r="K73" i="39"/>
  <c r="I72" i="39"/>
  <c r="G71" i="39"/>
  <c r="E70" i="39"/>
  <c r="O67" i="39"/>
  <c r="M66" i="39"/>
  <c r="K65" i="39"/>
  <c r="I64" i="39"/>
  <c r="G63" i="39"/>
  <c r="E62" i="39"/>
  <c r="O59" i="39"/>
  <c r="M58" i="39"/>
  <c r="K57" i="39"/>
  <c r="I56" i="39"/>
  <c r="G55" i="39"/>
  <c r="E54" i="39"/>
  <c r="O51" i="39"/>
  <c r="M50" i="39"/>
  <c r="K49" i="39"/>
  <c r="I48" i="39"/>
  <c r="G47" i="39"/>
  <c r="E46" i="39"/>
  <c r="I44" i="39"/>
  <c r="O43" i="39"/>
  <c r="G43" i="39"/>
  <c r="M42" i="39"/>
  <c r="E42" i="39"/>
  <c r="K41" i="39"/>
  <c r="I40" i="39"/>
  <c r="O39" i="39"/>
  <c r="G39" i="39"/>
  <c r="M38" i="39"/>
  <c r="E38" i="39"/>
  <c r="K37" i="39"/>
  <c r="I36" i="39"/>
  <c r="O35" i="39"/>
  <c r="G35" i="39"/>
  <c r="M34" i="39"/>
  <c r="E34" i="39"/>
  <c r="K33" i="39"/>
  <c r="I32" i="39"/>
  <c r="O31" i="39"/>
  <c r="G31" i="39"/>
  <c r="M30" i="39"/>
  <c r="E30" i="39"/>
  <c r="K29" i="39"/>
  <c r="I28" i="39"/>
  <c r="O27" i="39"/>
  <c r="G27" i="39"/>
  <c r="M26" i="39"/>
  <c r="E26" i="39"/>
  <c r="K20" i="39"/>
  <c r="F20" i="39"/>
  <c r="N14" i="39"/>
  <c r="J14" i="39"/>
  <c r="F14" i="39"/>
  <c r="L13" i="39"/>
  <c r="H13" i="39"/>
  <c r="D13" i="39"/>
  <c r="N11" i="39"/>
  <c r="J11" i="39"/>
  <c r="F11" i="39"/>
  <c r="N132" i="38"/>
  <c r="J132" i="38"/>
  <c r="F132" i="38"/>
  <c r="L131" i="38"/>
  <c r="H131" i="38"/>
  <c r="D131" i="38"/>
  <c r="N130" i="38"/>
  <c r="J130" i="38"/>
  <c r="F130" i="38"/>
  <c r="L129" i="38"/>
  <c r="H129" i="38"/>
  <c r="D129" i="38"/>
  <c r="N128" i="38"/>
  <c r="J128" i="38"/>
  <c r="F128" i="38"/>
  <c r="L127" i="38"/>
  <c r="H127" i="38"/>
  <c r="D127" i="38"/>
  <c r="N126" i="38"/>
  <c r="J126" i="38"/>
  <c r="F126" i="38"/>
  <c r="L125" i="38"/>
  <c r="H125" i="38"/>
  <c r="D125" i="38"/>
  <c r="N124" i="38"/>
  <c r="J124" i="38"/>
  <c r="F124" i="38"/>
  <c r="L123" i="38"/>
  <c r="H123" i="38"/>
  <c r="D123" i="38"/>
  <c r="N122" i="38"/>
  <c r="J122" i="38"/>
  <c r="F122" i="38"/>
  <c r="L121" i="38"/>
  <c r="H121" i="38"/>
  <c r="D121" i="38"/>
  <c r="N120" i="38"/>
  <c r="J120" i="38"/>
  <c r="F120" i="38"/>
  <c r="L119" i="38"/>
  <c r="H119" i="38"/>
  <c r="D119" i="38"/>
  <c r="N118" i="38"/>
  <c r="J118" i="38"/>
  <c r="F118" i="38"/>
  <c r="L117" i="38"/>
  <c r="H117" i="38"/>
  <c r="D117" i="38"/>
  <c r="N116" i="38"/>
  <c r="J116" i="38"/>
  <c r="F116" i="38"/>
  <c r="L115" i="38"/>
  <c r="H115" i="38"/>
  <c r="D115" i="38"/>
  <c r="N114" i="38"/>
  <c r="J114" i="38"/>
  <c r="F114" i="38"/>
  <c r="L113" i="38"/>
  <c r="H113" i="38"/>
  <c r="D113" i="38"/>
  <c r="N112" i="38"/>
  <c r="J112" i="38"/>
  <c r="F112" i="38"/>
  <c r="L111" i="38"/>
  <c r="H111" i="38"/>
  <c r="D111" i="38"/>
  <c r="N110" i="38"/>
  <c r="J110" i="38"/>
  <c r="F110" i="38"/>
  <c r="L109" i="38"/>
  <c r="H109" i="38"/>
  <c r="D109" i="38"/>
  <c r="N108" i="38"/>
  <c r="J108" i="38"/>
  <c r="F108" i="38"/>
  <c r="L107" i="38"/>
  <c r="H107" i="38"/>
  <c r="D107" i="38"/>
  <c r="N106" i="38"/>
  <c r="J106" i="38"/>
  <c r="F106" i="38"/>
  <c r="L105" i="38"/>
  <c r="H105" i="38"/>
  <c r="D105" i="38"/>
  <c r="N104" i="38"/>
  <c r="J104" i="38"/>
  <c r="F104" i="38"/>
  <c r="L103" i="38"/>
  <c r="H103" i="38"/>
  <c r="D103" i="38"/>
  <c r="N102" i="38"/>
  <c r="J102" i="38"/>
  <c r="F102" i="38"/>
  <c r="L101" i="38"/>
  <c r="H101" i="38"/>
  <c r="D101" i="38"/>
  <c r="N100" i="38"/>
  <c r="J100" i="38"/>
  <c r="F100" i="38"/>
  <c r="L99" i="38"/>
  <c r="H99" i="38"/>
  <c r="D99" i="38"/>
  <c r="N98" i="38"/>
  <c r="J98" i="38"/>
  <c r="F98" i="38"/>
  <c r="L97" i="38"/>
  <c r="H97" i="38"/>
  <c r="D97" i="38"/>
  <c r="N96" i="38"/>
  <c r="J96" i="38"/>
  <c r="F96" i="38"/>
  <c r="L95" i="38"/>
  <c r="H95" i="38"/>
  <c r="D95" i="38"/>
  <c r="N94" i="38"/>
  <c r="J94" i="38"/>
  <c r="F94" i="38"/>
  <c r="L93" i="38"/>
  <c r="H93" i="38"/>
  <c r="D93" i="38"/>
  <c r="N92" i="38"/>
  <c r="J92" i="38"/>
  <c r="F92" i="38"/>
  <c r="L91" i="38"/>
  <c r="H91" i="38"/>
  <c r="D91" i="38"/>
  <c r="N90" i="38"/>
  <c r="J90" i="38"/>
  <c r="F90" i="38"/>
  <c r="L89" i="38"/>
  <c r="H89" i="38"/>
  <c r="D89" i="38"/>
  <c r="N88" i="38"/>
  <c r="J88" i="38"/>
  <c r="F88" i="38"/>
  <c r="L87" i="38"/>
  <c r="H87" i="38"/>
  <c r="D87" i="38"/>
  <c r="N86" i="38"/>
  <c r="J86" i="38"/>
  <c r="F86" i="38"/>
  <c r="L85" i="38"/>
  <c r="H85" i="38"/>
  <c r="D85" i="38"/>
  <c r="N74" i="38"/>
  <c r="J74" i="38"/>
  <c r="F74" i="38"/>
  <c r="L73" i="38"/>
  <c r="H73" i="38"/>
  <c r="D73" i="38"/>
  <c r="N72" i="38"/>
  <c r="J72" i="38"/>
  <c r="F72" i="38"/>
  <c r="L71" i="38"/>
  <c r="H71" i="38"/>
  <c r="D71" i="38"/>
  <c r="N70" i="38"/>
  <c r="J70" i="38"/>
  <c r="F70" i="38"/>
  <c r="L69" i="38"/>
  <c r="H69" i="38"/>
  <c r="D69" i="38"/>
  <c r="N68" i="38"/>
  <c r="J68" i="38"/>
  <c r="F68" i="38"/>
  <c r="L67" i="38"/>
  <c r="H67" i="38"/>
  <c r="D67" i="38"/>
  <c r="N66" i="38"/>
  <c r="J66" i="38"/>
  <c r="F66" i="38"/>
  <c r="L65" i="38"/>
  <c r="H65" i="38"/>
  <c r="D65" i="38"/>
  <c r="N64" i="38"/>
  <c r="J64" i="38"/>
  <c r="F64" i="38"/>
  <c r="L63" i="38"/>
  <c r="H63" i="38"/>
  <c r="D63" i="38"/>
  <c r="N62" i="38"/>
  <c r="J62" i="38"/>
  <c r="F62" i="38"/>
  <c r="L61" i="38"/>
  <c r="H61" i="38"/>
  <c r="D61" i="38"/>
  <c r="N60" i="38"/>
  <c r="J60" i="38"/>
  <c r="F60" i="38"/>
  <c r="L59" i="38"/>
  <c r="H59" i="38"/>
  <c r="D59" i="38"/>
  <c r="N58" i="38"/>
  <c r="J58" i="38"/>
  <c r="F58" i="38"/>
  <c r="L57" i="38"/>
  <c r="H57" i="38"/>
  <c r="D57" i="38"/>
  <c r="N56" i="38"/>
  <c r="J56" i="38"/>
  <c r="F56" i="38"/>
  <c r="M129" i="39"/>
  <c r="K120" i="39"/>
  <c r="O102" i="39"/>
  <c r="F100" i="39"/>
  <c r="L95" i="39"/>
  <c r="H93" i="39"/>
  <c r="J91" i="39"/>
  <c r="H90" i="39"/>
  <c r="F89" i="39"/>
  <c r="D88" i="39"/>
  <c r="N85" i="39"/>
  <c r="L74" i="39"/>
  <c r="J73" i="39"/>
  <c r="H72" i="39"/>
  <c r="F71" i="39"/>
  <c r="D70" i="39"/>
  <c r="N67" i="39"/>
  <c r="L66" i="39"/>
  <c r="J65" i="39"/>
  <c r="H64" i="39"/>
  <c r="F63" i="39"/>
  <c r="D62" i="39"/>
  <c r="N59" i="39"/>
  <c r="L58" i="39"/>
  <c r="J57" i="39"/>
  <c r="H56" i="39"/>
  <c r="F55" i="39"/>
  <c r="D54" i="39"/>
  <c r="N51" i="39"/>
  <c r="L50" i="39"/>
  <c r="J49" i="39"/>
  <c r="H48" i="39"/>
  <c r="F47" i="39"/>
  <c r="D46" i="39"/>
  <c r="H44" i="39"/>
  <c r="N43" i="39"/>
  <c r="F43" i="39"/>
  <c r="L42" i="39"/>
  <c r="D42" i="39"/>
  <c r="J41" i="39"/>
  <c r="H40" i="39"/>
  <c r="N39" i="39"/>
  <c r="F39" i="39"/>
  <c r="L38" i="39"/>
  <c r="D38" i="39"/>
  <c r="J37" i="39"/>
  <c r="H36" i="39"/>
  <c r="N35" i="39"/>
  <c r="F35" i="39"/>
  <c r="L34" i="39"/>
  <c r="D34" i="39"/>
  <c r="J33" i="39"/>
  <c r="H32" i="39"/>
  <c r="N31" i="39"/>
  <c r="F31" i="39"/>
  <c r="L30" i="39"/>
  <c r="D30" i="39"/>
  <c r="J29" i="39"/>
  <c r="H28" i="39"/>
  <c r="N27" i="39"/>
  <c r="F27" i="39"/>
  <c r="L26" i="39"/>
  <c r="D26" i="39"/>
  <c r="I20" i="39"/>
  <c r="E20" i="39"/>
  <c r="M14" i="39"/>
  <c r="I14" i="39"/>
  <c r="E14" i="39"/>
  <c r="O13" i="39"/>
  <c r="K13" i="39"/>
  <c r="G13" i="39"/>
  <c r="M11" i="39"/>
  <c r="I11" i="39"/>
  <c r="E11" i="39"/>
  <c r="M132" i="38"/>
  <c r="I132" i="38"/>
  <c r="E132" i="38"/>
  <c r="O131" i="38"/>
  <c r="K131" i="38"/>
  <c r="G131" i="38"/>
  <c r="M130" i="38"/>
  <c r="I130" i="38"/>
  <c r="E130" i="38"/>
  <c r="O129" i="38"/>
  <c r="K129" i="38"/>
  <c r="G129" i="38"/>
  <c r="M128" i="38"/>
  <c r="I128" i="38"/>
  <c r="E128" i="38"/>
  <c r="O127" i="38"/>
  <c r="K127" i="38"/>
  <c r="G127" i="38"/>
  <c r="M126" i="38"/>
  <c r="I126" i="38"/>
  <c r="E126" i="38"/>
  <c r="O125" i="38"/>
  <c r="K125" i="38"/>
  <c r="G125" i="38"/>
  <c r="M124" i="38"/>
  <c r="I124" i="38"/>
  <c r="E124" i="38"/>
  <c r="O123" i="38"/>
  <c r="K123" i="38"/>
  <c r="G123" i="38"/>
  <c r="M122" i="38"/>
  <c r="I122" i="38"/>
  <c r="E122" i="38"/>
  <c r="O121" i="38"/>
  <c r="K121" i="38"/>
  <c r="G121" i="38"/>
  <c r="M120" i="38"/>
  <c r="I120" i="38"/>
  <c r="E120" i="38"/>
  <c r="O119" i="38"/>
  <c r="K119" i="38"/>
  <c r="G119" i="38"/>
  <c r="M118" i="38"/>
  <c r="I118" i="38"/>
  <c r="E118" i="38"/>
  <c r="O117" i="38"/>
  <c r="K117" i="38"/>
  <c r="G117" i="38"/>
  <c r="M116" i="38"/>
  <c r="I116" i="38"/>
  <c r="E116" i="38"/>
  <c r="O115" i="38"/>
  <c r="K115" i="38"/>
  <c r="G115" i="38"/>
  <c r="M114" i="38"/>
  <c r="I114" i="38"/>
  <c r="E114" i="38"/>
  <c r="O113" i="38"/>
  <c r="K113" i="38"/>
  <c r="G113" i="38"/>
  <c r="M112" i="38"/>
  <c r="I112" i="38"/>
  <c r="E112" i="38"/>
  <c r="O111" i="38"/>
  <c r="K111" i="38"/>
  <c r="G111" i="38"/>
  <c r="M110" i="38"/>
  <c r="I110" i="38"/>
  <c r="E110" i="38"/>
  <c r="O109" i="38"/>
  <c r="K109" i="38"/>
  <c r="G109" i="38"/>
  <c r="M108" i="38"/>
  <c r="I108" i="38"/>
  <c r="E108" i="38"/>
  <c r="O107" i="38"/>
  <c r="K107" i="38"/>
  <c r="G107" i="38"/>
  <c r="M106" i="38"/>
  <c r="I106" i="38"/>
  <c r="E106" i="38"/>
  <c r="O105" i="38"/>
  <c r="K105" i="38"/>
  <c r="G105" i="38"/>
  <c r="M104" i="38"/>
  <c r="I104" i="38"/>
  <c r="E104" i="38"/>
  <c r="O103" i="38"/>
  <c r="K103" i="38"/>
  <c r="G103" i="38"/>
  <c r="M102" i="38"/>
  <c r="I102" i="38"/>
  <c r="E102" i="38"/>
  <c r="O101" i="38"/>
  <c r="K101" i="38"/>
  <c r="G101" i="38"/>
  <c r="M100" i="38"/>
  <c r="I100" i="38"/>
  <c r="E100" i="38"/>
  <c r="O99" i="38"/>
  <c r="K99" i="38"/>
  <c r="G99" i="38"/>
  <c r="M98" i="38"/>
  <c r="I98" i="38"/>
  <c r="E98" i="38"/>
  <c r="O97" i="38"/>
  <c r="K97" i="38"/>
  <c r="G97" i="38"/>
  <c r="M96" i="38"/>
  <c r="I96" i="38"/>
  <c r="E96" i="38"/>
  <c r="O95" i="38"/>
  <c r="K95" i="38"/>
  <c r="G95" i="38"/>
  <c r="M94" i="38"/>
  <c r="I94" i="38"/>
  <c r="E94" i="38"/>
  <c r="O93" i="38"/>
  <c r="K93" i="38"/>
  <c r="G93" i="38"/>
  <c r="M92" i="38"/>
  <c r="I92" i="38"/>
  <c r="E92" i="38"/>
  <c r="O91" i="38"/>
  <c r="K91" i="38"/>
  <c r="G91" i="38"/>
  <c r="M90" i="38"/>
  <c r="I90" i="38"/>
  <c r="E90" i="38"/>
  <c r="O89" i="38"/>
  <c r="K89" i="38"/>
  <c r="G89" i="38"/>
  <c r="M88" i="38"/>
  <c r="I88" i="38"/>
  <c r="E88" i="38"/>
  <c r="O87" i="38"/>
  <c r="K87" i="38"/>
  <c r="G87" i="38"/>
  <c r="M86" i="38"/>
  <c r="I86" i="38"/>
  <c r="E86" i="38"/>
  <c r="O85" i="38"/>
  <c r="K85" i="38"/>
  <c r="G85" i="38"/>
  <c r="M74" i="38"/>
  <c r="I74" i="38"/>
  <c r="E74" i="38"/>
  <c r="O73" i="38"/>
  <c r="K73" i="38"/>
  <c r="G73" i="38"/>
  <c r="M72" i="38"/>
  <c r="I72" i="38"/>
  <c r="E72" i="38"/>
  <c r="O71" i="38"/>
  <c r="K71" i="38"/>
  <c r="G71" i="38"/>
  <c r="M70" i="38"/>
  <c r="I70" i="38"/>
  <c r="E70" i="38"/>
  <c r="O69" i="38"/>
  <c r="K69" i="38"/>
  <c r="G69" i="38"/>
  <c r="M68" i="38"/>
  <c r="I68" i="38"/>
  <c r="E68" i="38"/>
  <c r="O67" i="38"/>
  <c r="K67" i="38"/>
  <c r="G67" i="38"/>
  <c r="M66" i="38"/>
  <c r="I66" i="38"/>
  <c r="E66" i="38"/>
  <c r="O65" i="38"/>
  <c r="K65" i="38"/>
  <c r="G65" i="38"/>
  <c r="M64" i="38"/>
  <c r="I64" i="38"/>
  <c r="E64" i="38"/>
  <c r="O63" i="38"/>
  <c r="K63" i="38"/>
  <c r="G63" i="38"/>
  <c r="M62" i="38"/>
  <c r="I62" i="38"/>
  <c r="E62" i="38"/>
  <c r="O61" i="38"/>
  <c r="K61" i="38"/>
  <c r="G61" i="38"/>
  <c r="M60" i="38"/>
  <c r="I60" i="38"/>
  <c r="E60" i="38"/>
  <c r="O59" i="38"/>
  <c r="K59" i="38"/>
  <c r="G59" i="38"/>
  <c r="M58" i="38"/>
  <c r="I58" i="38"/>
  <c r="E58" i="38"/>
  <c r="O57" i="38"/>
  <c r="K57" i="38"/>
  <c r="G57" i="38"/>
  <c r="M56" i="38"/>
  <c r="I56" i="38"/>
  <c r="E56" i="38"/>
  <c r="O55" i="38"/>
  <c r="D126" i="39"/>
  <c r="N110" i="39"/>
  <c r="M104" i="39"/>
  <c r="G99" i="39"/>
  <c r="M94" i="39"/>
  <c r="M88" i="39"/>
  <c r="I86" i="39"/>
  <c r="E74" i="39"/>
  <c r="O71" i="39"/>
  <c r="K69" i="39"/>
  <c r="G67" i="39"/>
  <c r="M62" i="39"/>
  <c r="I60" i="39"/>
  <c r="E58" i="39"/>
  <c r="O55" i="39"/>
  <c r="K53" i="39"/>
  <c r="G51" i="39"/>
  <c r="M46" i="39"/>
  <c r="M44" i="39"/>
  <c r="K43" i="39"/>
  <c r="I42" i="39"/>
  <c r="G41" i="39"/>
  <c r="E40" i="39"/>
  <c r="O37" i="39"/>
  <c r="M36" i="39"/>
  <c r="K35" i="39"/>
  <c r="I34" i="39"/>
  <c r="G33" i="39"/>
  <c r="E32" i="39"/>
  <c r="O29" i="39"/>
  <c r="M28" i="39"/>
  <c r="K27" i="39"/>
  <c r="I26" i="39"/>
  <c r="M20" i="39"/>
  <c r="D20" i="39"/>
  <c r="L14" i="39"/>
  <c r="D14" i="39"/>
  <c r="J13" i="39"/>
  <c r="K11" i="39"/>
  <c r="K132" i="38"/>
  <c r="I131" i="38"/>
  <c r="O130" i="38"/>
  <c r="G130" i="38"/>
  <c r="M129" i="38"/>
  <c r="E129" i="38"/>
  <c r="K128" i="38"/>
  <c r="I127" i="38"/>
  <c r="O126" i="38"/>
  <c r="G126" i="38"/>
  <c r="M125" i="38"/>
  <c r="E125" i="38"/>
  <c r="K124" i="38"/>
  <c r="I123" i="38"/>
  <c r="O122" i="38"/>
  <c r="G122" i="38"/>
  <c r="M121" i="38"/>
  <c r="E121" i="38"/>
  <c r="K120" i="38"/>
  <c r="I119" i="38"/>
  <c r="O118" i="38"/>
  <c r="G118" i="38"/>
  <c r="M117" i="38"/>
  <c r="E117" i="38"/>
  <c r="K116" i="38"/>
  <c r="I115" i="38"/>
  <c r="O114" i="38"/>
  <c r="G114" i="38"/>
  <c r="M113" i="38"/>
  <c r="E113" i="38"/>
  <c r="K112" i="38"/>
  <c r="I111" i="38"/>
  <c r="O110" i="38"/>
  <c r="G110" i="38"/>
  <c r="M109" i="38"/>
  <c r="E109" i="38"/>
  <c r="K108" i="38"/>
  <c r="I107" i="38"/>
  <c r="O106" i="38"/>
  <c r="G106" i="38"/>
  <c r="M105" i="38"/>
  <c r="E105" i="38"/>
  <c r="K104" i="38"/>
  <c r="I103" i="38"/>
  <c r="O102" i="38"/>
  <c r="G102" i="38"/>
  <c r="M101" i="38"/>
  <c r="E101" i="38"/>
  <c r="K100" i="38"/>
  <c r="I99" i="38"/>
  <c r="O98" i="38"/>
  <c r="G98" i="38"/>
  <c r="M97" i="38"/>
  <c r="E97" i="38"/>
  <c r="K96" i="38"/>
  <c r="I95" i="38"/>
  <c r="O94" i="38"/>
  <c r="G94" i="38"/>
  <c r="M93" i="38"/>
  <c r="E93" i="38"/>
  <c r="K92" i="38"/>
  <c r="I91" i="38"/>
  <c r="O90" i="38"/>
  <c r="G90" i="38"/>
  <c r="M89" i="38"/>
  <c r="E89" i="38"/>
  <c r="K88" i="38"/>
  <c r="I87" i="38"/>
  <c r="O86" i="38"/>
  <c r="G86" i="38"/>
  <c r="M85" i="38"/>
  <c r="E85" i="38"/>
  <c r="K74" i="38"/>
  <c r="I73" i="38"/>
  <c r="O72" i="38"/>
  <c r="G72" i="38"/>
  <c r="M71" i="38"/>
  <c r="E71" i="38"/>
  <c r="K70" i="38"/>
  <c r="I69" i="38"/>
  <c r="O68" i="38"/>
  <c r="G68" i="38"/>
  <c r="M67" i="38"/>
  <c r="E67" i="38"/>
  <c r="K66" i="38"/>
  <c r="I65" i="38"/>
  <c r="O64" i="38"/>
  <c r="G64" i="38"/>
  <c r="M63" i="38"/>
  <c r="E63" i="38"/>
  <c r="K62" i="38"/>
  <c r="I61" i="38"/>
  <c r="O60" i="38"/>
  <c r="G60" i="38"/>
  <c r="M59" i="38"/>
  <c r="E59" i="38"/>
  <c r="K58" i="38"/>
  <c r="I57" i="38"/>
  <c r="O56" i="38"/>
  <c r="G56" i="38"/>
  <c r="N55" i="38"/>
  <c r="J55" i="38"/>
  <c r="F55" i="38"/>
  <c r="L54" i="38"/>
  <c r="H54" i="38"/>
  <c r="D54" i="38"/>
  <c r="N53" i="38"/>
  <c r="J53" i="38"/>
  <c r="F53" i="38"/>
  <c r="L52" i="38"/>
  <c r="H52" i="38"/>
  <c r="D52" i="38"/>
  <c r="N51" i="38"/>
  <c r="J51" i="38"/>
  <c r="F51" i="38"/>
  <c r="L50" i="38"/>
  <c r="H50" i="38"/>
  <c r="D50" i="38"/>
  <c r="N49" i="38"/>
  <c r="J49" i="38"/>
  <c r="F49" i="38"/>
  <c r="L48" i="38"/>
  <c r="H48" i="38"/>
  <c r="D48" i="38"/>
  <c r="N47" i="38"/>
  <c r="J47" i="38"/>
  <c r="F47" i="38"/>
  <c r="L46" i="38"/>
  <c r="H46" i="38"/>
  <c r="D46" i="38"/>
  <c r="N45" i="38"/>
  <c r="J45" i="38"/>
  <c r="F45" i="38"/>
  <c r="L44" i="38"/>
  <c r="H44" i="38"/>
  <c r="D44" i="38"/>
  <c r="N43" i="38"/>
  <c r="J43" i="38"/>
  <c r="F43" i="38"/>
  <c r="L42" i="38"/>
  <c r="H42" i="38"/>
  <c r="D42" i="38"/>
  <c r="N41" i="38"/>
  <c r="J41" i="38"/>
  <c r="F41" i="38"/>
  <c r="L40" i="38"/>
  <c r="H40" i="38"/>
  <c r="D40" i="38"/>
  <c r="N39" i="38"/>
  <c r="J39" i="38"/>
  <c r="F39" i="38"/>
  <c r="L38" i="38"/>
  <c r="H38" i="38"/>
  <c r="D38" i="38"/>
  <c r="N37" i="38"/>
  <c r="J37" i="38"/>
  <c r="F37" i="38"/>
  <c r="L36" i="38"/>
  <c r="H36" i="38"/>
  <c r="D36" i="38"/>
  <c r="N35" i="38"/>
  <c r="J35" i="38"/>
  <c r="F35" i="38"/>
  <c r="L34" i="38"/>
  <c r="H34" i="38"/>
  <c r="D34" i="38"/>
  <c r="N33" i="38"/>
  <c r="J33" i="38"/>
  <c r="F33" i="38"/>
  <c r="L32" i="38"/>
  <c r="H32" i="38"/>
  <c r="D32" i="38"/>
  <c r="N31" i="38"/>
  <c r="J31" i="38"/>
  <c r="F31" i="38"/>
  <c r="L30" i="38"/>
  <c r="H30" i="38"/>
  <c r="D30" i="38"/>
  <c r="N29" i="38"/>
  <c r="J29" i="38"/>
  <c r="F29" i="38"/>
  <c r="L28" i="38"/>
  <c r="H28" i="38"/>
  <c r="D28" i="38"/>
  <c r="N27" i="38"/>
  <c r="J27" i="38"/>
  <c r="F27" i="38"/>
  <c r="L26" i="38"/>
  <c r="H26" i="38"/>
  <c r="D26" i="38"/>
  <c r="L20" i="38"/>
  <c r="H20" i="38"/>
  <c r="D20" i="38"/>
  <c r="L14" i="38"/>
  <c r="H14" i="38"/>
  <c r="D14" i="38"/>
  <c r="N13" i="38"/>
  <c r="J13" i="38"/>
  <c r="F13" i="38"/>
  <c r="L11" i="38"/>
  <c r="H11" i="38"/>
  <c r="D11" i="38"/>
  <c r="M107" i="39"/>
  <c r="O89" i="39"/>
  <c r="G85" i="39"/>
  <c r="M70" i="39"/>
  <c r="E66" i="39"/>
  <c r="K61" i="39"/>
  <c r="I52" i="39"/>
  <c r="O47" i="39"/>
  <c r="K45" i="39"/>
  <c r="O41" i="39"/>
  <c r="I38" i="39"/>
  <c r="E36" i="39"/>
  <c r="O33" i="39"/>
  <c r="K31" i="39"/>
  <c r="G29" i="39"/>
  <c r="H20" i="39"/>
  <c r="H14" i="39"/>
  <c r="F13" i="39"/>
  <c r="G11" i="39"/>
  <c r="O132" i="38"/>
  <c r="M131" i="38"/>
  <c r="K130" i="38"/>
  <c r="E125" i="39"/>
  <c r="J110" i="39"/>
  <c r="I104" i="39"/>
  <c r="D99" i="39"/>
  <c r="J94" i="39"/>
  <c r="L88" i="39"/>
  <c r="H86" i="39"/>
  <c r="D74" i="39"/>
  <c r="N71" i="39"/>
  <c r="J69" i="39"/>
  <c r="F67" i="39"/>
  <c r="L62" i="39"/>
  <c r="H60" i="39"/>
  <c r="D58" i="39"/>
  <c r="N55" i="39"/>
  <c r="J53" i="39"/>
  <c r="F51" i="39"/>
  <c r="L46" i="39"/>
  <c r="L44" i="39"/>
  <c r="J43" i="39"/>
  <c r="H42" i="39"/>
  <c r="F41" i="39"/>
  <c r="D40" i="39"/>
  <c r="N37" i="39"/>
  <c r="L36" i="39"/>
  <c r="J35" i="39"/>
  <c r="H34" i="39"/>
  <c r="F33" i="39"/>
  <c r="D32" i="39"/>
  <c r="N29" i="39"/>
  <c r="L28" i="39"/>
  <c r="J27" i="39"/>
  <c r="H26" i="39"/>
  <c r="L20" i="39"/>
  <c r="K14" i="39"/>
  <c r="I13" i="39"/>
  <c r="H11" i="39"/>
  <c r="H132" i="38"/>
  <c r="N131" i="38"/>
  <c r="F131" i="38"/>
  <c r="L130" i="38"/>
  <c r="D130" i="38"/>
  <c r="J129" i="38"/>
  <c r="H128" i="38"/>
  <c r="N127" i="38"/>
  <c r="F127" i="38"/>
  <c r="L126" i="38"/>
  <c r="D126" i="38"/>
  <c r="J125" i="38"/>
  <c r="H124" i="38"/>
  <c r="N123" i="38"/>
  <c r="F123" i="38"/>
  <c r="L122" i="38"/>
  <c r="D122" i="38"/>
  <c r="J121" i="38"/>
  <c r="H120" i="38"/>
  <c r="N119" i="38"/>
  <c r="F119" i="38"/>
  <c r="L118" i="38"/>
  <c r="D118" i="38"/>
  <c r="J117" i="38"/>
  <c r="H116" i="38"/>
  <c r="N115" i="38"/>
  <c r="F115" i="38"/>
  <c r="L114" i="38"/>
  <c r="D114" i="38"/>
  <c r="J113" i="38"/>
  <c r="H112" i="38"/>
  <c r="N111" i="38"/>
  <c r="F111" i="38"/>
  <c r="L110" i="38"/>
  <c r="D110" i="38"/>
  <c r="J109" i="38"/>
  <c r="H108" i="38"/>
  <c r="N107" i="38"/>
  <c r="F107" i="38"/>
  <c r="L106" i="38"/>
  <c r="D106" i="38"/>
  <c r="J105" i="38"/>
  <c r="H104" i="38"/>
  <c r="N103" i="38"/>
  <c r="F103" i="38"/>
  <c r="L102" i="38"/>
  <c r="D102" i="38"/>
  <c r="J101" i="38"/>
  <c r="H100" i="38"/>
  <c r="N99" i="38"/>
  <c r="F99" i="38"/>
  <c r="L98" i="38"/>
  <c r="D98" i="38"/>
  <c r="J97" i="38"/>
  <c r="H96" i="38"/>
  <c r="N95" i="38"/>
  <c r="F95" i="38"/>
  <c r="L94" i="38"/>
  <c r="D94" i="38"/>
  <c r="J93" i="38"/>
  <c r="H92" i="38"/>
  <c r="N91" i="38"/>
  <c r="F91" i="38"/>
  <c r="L90" i="38"/>
  <c r="D90" i="38"/>
  <c r="J89" i="38"/>
  <c r="H88" i="38"/>
  <c r="N87" i="38"/>
  <c r="F87" i="38"/>
  <c r="L86" i="38"/>
  <c r="D86" i="38"/>
  <c r="J85" i="38"/>
  <c r="H74" i="38"/>
  <c r="N73" i="38"/>
  <c r="F73" i="38"/>
  <c r="L72" i="38"/>
  <c r="D72" i="38"/>
  <c r="J71" i="38"/>
  <c r="H70" i="38"/>
  <c r="N69" i="38"/>
  <c r="F69" i="38"/>
  <c r="L68" i="38"/>
  <c r="D68" i="38"/>
  <c r="J67" i="38"/>
  <c r="H66" i="38"/>
  <c r="N65" i="38"/>
  <c r="F65" i="38"/>
  <c r="L64" i="38"/>
  <c r="D64" i="38"/>
  <c r="J63" i="38"/>
  <c r="H62" i="38"/>
  <c r="N61" i="38"/>
  <c r="F61" i="38"/>
  <c r="L60" i="38"/>
  <c r="D60" i="38"/>
  <c r="J59" i="38"/>
  <c r="H58" i="38"/>
  <c r="N57" i="38"/>
  <c r="F57" i="38"/>
  <c r="L56" i="38"/>
  <c r="D56" i="38"/>
  <c r="M55" i="38"/>
  <c r="I55" i="38"/>
  <c r="E55" i="38"/>
  <c r="O54" i="38"/>
  <c r="K54" i="38"/>
  <c r="G54" i="38"/>
  <c r="M53" i="38"/>
  <c r="I53" i="38"/>
  <c r="E53" i="38"/>
  <c r="O52" i="38"/>
  <c r="K52" i="38"/>
  <c r="G52" i="38"/>
  <c r="M51" i="38"/>
  <c r="I51" i="38"/>
  <c r="E51" i="38"/>
  <c r="O50" i="38"/>
  <c r="K50" i="38"/>
  <c r="G50" i="38"/>
  <c r="M49" i="38"/>
  <c r="I49" i="38"/>
  <c r="E49" i="38"/>
  <c r="O48" i="38"/>
  <c r="K48" i="38"/>
  <c r="G48" i="38"/>
  <c r="M47" i="38"/>
  <c r="I47" i="38"/>
  <c r="E47" i="38"/>
  <c r="O46" i="38"/>
  <c r="K46" i="38"/>
  <c r="G46" i="38"/>
  <c r="M45" i="38"/>
  <c r="I45" i="38"/>
  <c r="E45" i="38"/>
  <c r="O44" i="38"/>
  <c r="K44" i="38"/>
  <c r="G44" i="38"/>
  <c r="M43" i="38"/>
  <c r="I43" i="38"/>
  <c r="E43" i="38"/>
  <c r="O42" i="38"/>
  <c r="K42" i="38"/>
  <c r="G42" i="38"/>
  <c r="M41" i="38"/>
  <c r="I41" i="38"/>
  <c r="E41" i="38"/>
  <c r="O40" i="38"/>
  <c r="K40" i="38"/>
  <c r="G40" i="38"/>
  <c r="M39" i="38"/>
  <c r="I39" i="38"/>
  <c r="E39" i="38"/>
  <c r="O38" i="38"/>
  <c r="K38" i="38"/>
  <c r="G38" i="38"/>
  <c r="M37" i="38"/>
  <c r="I37" i="38"/>
  <c r="E37" i="38"/>
  <c r="O36" i="38"/>
  <c r="K36" i="38"/>
  <c r="G36" i="38"/>
  <c r="M35" i="38"/>
  <c r="I35" i="38"/>
  <c r="E35" i="38"/>
  <c r="O34" i="38"/>
  <c r="K34" i="38"/>
  <c r="G34" i="38"/>
  <c r="M33" i="38"/>
  <c r="I33" i="38"/>
  <c r="E33" i="38"/>
  <c r="O32" i="38"/>
  <c r="K32" i="38"/>
  <c r="G32" i="38"/>
  <c r="M31" i="38"/>
  <c r="I31" i="38"/>
  <c r="E31" i="38"/>
  <c r="O30" i="38"/>
  <c r="K30" i="38"/>
  <c r="G30" i="38"/>
  <c r="M29" i="38"/>
  <c r="I29" i="38"/>
  <c r="E29" i="38"/>
  <c r="O28" i="38"/>
  <c r="K28" i="38"/>
  <c r="G28" i="38"/>
  <c r="M27" i="38"/>
  <c r="I27" i="38"/>
  <c r="E27" i="38"/>
  <c r="O26" i="38"/>
  <c r="K26" i="38"/>
  <c r="G26" i="38"/>
  <c r="O20" i="38"/>
  <c r="K20" i="38"/>
  <c r="G20" i="38"/>
  <c r="O14" i="38"/>
  <c r="K14" i="38"/>
  <c r="G14" i="38"/>
  <c r="M13" i="38"/>
  <c r="I13" i="38"/>
  <c r="E13" i="38"/>
  <c r="O11" i="38"/>
  <c r="K11" i="38"/>
  <c r="G11" i="38"/>
  <c r="L101" i="39"/>
  <c r="I92" i="39"/>
  <c r="K87" i="39"/>
  <c r="I68" i="39"/>
  <c r="O63" i="39"/>
  <c r="G59" i="39"/>
  <c r="M54" i="39"/>
  <c r="E50" i="39"/>
  <c r="E44" i="39"/>
  <c r="M40" i="39"/>
  <c r="K39" i="39"/>
  <c r="G37" i="39"/>
  <c r="M32" i="39"/>
  <c r="I30" i="39"/>
  <c r="E28" i="39"/>
  <c r="N13" i="39"/>
  <c r="O11" i="39"/>
  <c r="G132" i="38"/>
  <c r="E131" i="38"/>
  <c r="D13" i="38"/>
  <c r="N14" i="38"/>
  <c r="F20" i="38"/>
  <c r="J26" i="38"/>
  <c r="L27" i="38"/>
  <c r="N28" i="38"/>
  <c r="D31" i="38"/>
  <c r="F32" i="38"/>
  <c r="H33" i="38"/>
  <c r="J34" i="38"/>
  <c r="L35" i="38"/>
  <c r="N36" i="38"/>
  <c r="D39" i="38"/>
  <c r="F40" i="38"/>
  <c r="H41" i="38"/>
  <c r="J42" i="38"/>
  <c r="L43" i="38"/>
  <c r="N44" i="38"/>
  <c r="D47" i="38"/>
  <c r="F48" i="38"/>
  <c r="H49" i="38"/>
  <c r="J50" i="38"/>
  <c r="L51" i="38"/>
  <c r="N52" i="38"/>
  <c r="D55" i="38"/>
  <c r="L55" i="38"/>
  <c r="M57" i="38"/>
  <c r="G62" i="38"/>
  <c r="K64" i="38"/>
  <c r="O66" i="38"/>
  <c r="E69" i="38"/>
  <c r="I71" i="38"/>
  <c r="M73" i="38"/>
  <c r="G88" i="38"/>
  <c r="K90" i="38"/>
  <c r="O92" i="38"/>
  <c r="E95" i="38"/>
  <c r="I97" i="38"/>
  <c r="M99" i="38"/>
  <c r="G104" i="38"/>
  <c r="K106" i="38"/>
  <c r="O108" i="38"/>
  <c r="G112" i="38"/>
  <c r="K114" i="38"/>
  <c r="O116" i="38"/>
  <c r="G120" i="38"/>
  <c r="K122" i="38"/>
  <c r="O124" i="38"/>
  <c r="E127" i="38"/>
  <c r="G128" i="38"/>
  <c r="I129" i="38"/>
  <c r="J131" i="38"/>
  <c r="G20" i="39"/>
  <c r="F29" i="39"/>
  <c r="H38" i="39"/>
  <c r="F59" i="39"/>
  <c r="J87" i="39"/>
  <c r="E11" i="38"/>
  <c r="M11" i="38"/>
  <c r="G13" i="38"/>
  <c r="O13" i="38"/>
  <c r="I14" i="38"/>
  <c r="I20" i="38"/>
  <c r="E26" i="38"/>
  <c r="M26" i="38"/>
  <c r="G27" i="38"/>
  <c r="O27" i="38"/>
  <c r="I28" i="38"/>
  <c r="K29" i="38"/>
  <c r="E30" i="38"/>
  <c r="M30" i="38"/>
  <c r="G31" i="38"/>
  <c r="O31" i="38"/>
  <c r="I32" i="38"/>
  <c r="K33" i="38"/>
  <c r="E34" i="38"/>
  <c r="M34" i="38"/>
  <c r="G35" i="38"/>
  <c r="O35" i="38"/>
  <c r="I36" i="38"/>
  <c r="K37" i="38"/>
  <c r="E38" i="38"/>
  <c r="M38" i="38"/>
  <c r="G39" i="38"/>
  <c r="O39" i="38"/>
  <c r="I40" i="38"/>
  <c r="K41" i="38"/>
  <c r="E42" i="38"/>
  <c r="M42" i="38"/>
  <c r="G43" i="38"/>
  <c r="O43" i="38"/>
  <c r="I44" i="38"/>
  <c r="K45" i="38"/>
  <c r="E46" i="38"/>
  <c r="M46" i="38"/>
  <c r="G47" i="38"/>
  <c r="O47" i="38"/>
  <c r="I48" i="38"/>
  <c r="K49" i="38"/>
  <c r="E50" i="38"/>
  <c r="M50" i="38"/>
  <c r="G51" i="38"/>
  <c r="O51" i="38"/>
  <c r="I52" i="38"/>
  <c r="K53" i="38"/>
  <c r="E54" i="38"/>
  <c r="M54" i="38"/>
  <c r="G55" i="38"/>
  <c r="D58" i="38"/>
  <c r="F59" i="38"/>
  <c r="H60" i="38"/>
  <c r="J61" i="38"/>
  <c r="L62" i="38"/>
  <c r="N63" i="38"/>
  <c r="D66" i="38"/>
  <c r="F67" i="38"/>
  <c r="H68" i="38"/>
  <c r="J69" i="38"/>
  <c r="L70" i="38"/>
  <c r="N71" i="38"/>
  <c r="D74" i="38"/>
  <c r="F85" i="38"/>
  <c r="H86" i="38"/>
  <c r="J87" i="38"/>
  <c r="L88" i="38"/>
  <c r="N89" i="38"/>
  <c r="D92" i="38"/>
  <c r="F93" i="38"/>
  <c r="H94" i="38"/>
  <c r="J95" i="38"/>
  <c r="L96" i="38"/>
  <c r="N97" i="38"/>
  <c r="D100" i="38"/>
  <c r="F101" i="38"/>
  <c r="H102" i="38"/>
  <c r="J103" i="38"/>
  <c r="L104" i="38"/>
  <c r="N105" i="38"/>
  <c r="D108" i="38"/>
  <c r="F109" i="38"/>
  <c r="H110" i="38"/>
  <c r="J111" i="38"/>
  <c r="L112" i="38"/>
  <c r="N113" i="38"/>
  <c r="D116" i="38"/>
  <c r="F117" i="38"/>
  <c r="H118" i="38"/>
  <c r="J119" i="38"/>
  <c r="L120" i="38"/>
  <c r="N121" i="38"/>
  <c r="D124" i="38"/>
  <c r="F125" i="38"/>
  <c r="H126" i="38"/>
  <c r="J127" i="38"/>
  <c r="L128" i="38"/>
  <c r="N129" i="38"/>
  <c r="D132" i="38"/>
  <c r="G14" i="39"/>
  <c r="H30" i="39"/>
  <c r="J39" i="39"/>
  <c r="D44" i="39"/>
  <c r="H52" i="39"/>
  <c r="J61" i="39"/>
  <c r="L70" i="39"/>
  <c r="N89" i="39"/>
  <c r="I107" i="39"/>
  <c r="J11" i="38"/>
  <c r="L13" i="38"/>
  <c r="F14" i="38"/>
  <c r="N20" i="38"/>
  <c r="D27" i="38"/>
  <c r="F28" i="38"/>
  <c r="H29" i="38"/>
  <c r="J30" i="38"/>
  <c r="L31" i="38"/>
  <c r="N32" i="38"/>
  <c r="D35" i="38"/>
  <c r="F36" i="38"/>
  <c r="H37" i="38"/>
  <c r="J38" i="38"/>
  <c r="L39" i="38"/>
  <c r="N40" i="38"/>
  <c r="D43" i="38"/>
  <c r="F44" i="38"/>
  <c r="H45" i="38"/>
  <c r="J46" i="38"/>
  <c r="L47" i="38"/>
  <c r="N48" i="38"/>
  <c r="D51" i="38"/>
  <c r="F52" i="38"/>
  <c r="H53" i="38"/>
  <c r="J54" i="38"/>
  <c r="K56" i="38"/>
  <c r="O58" i="38"/>
  <c r="E61" i="38"/>
  <c r="I63" i="38"/>
  <c r="M65" i="38"/>
  <c r="G70" i="38"/>
  <c r="K72" i="38"/>
  <c r="O74" i="38"/>
  <c r="E87" i="38"/>
  <c r="I89" i="38"/>
  <c r="M91" i="38"/>
  <c r="G96" i="38"/>
  <c r="K98" i="38"/>
  <c r="O100" i="38"/>
  <c r="E103" i="38"/>
  <c r="I105" i="38"/>
  <c r="M107" i="38"/>
  <c r="E111" i="38"/>
  <c r="I113" i="38"/>
  <c r="M115" i="38"/>
  <c r="E119" i="38"/>
  <c r="I121" i="38"/>
  <c r="M123" i="38"/>
  <c r="L11" i="39"/>
  <c r="N33" i="39"/>
  <c r="D50" i="39"/>
  <c r="H68" i="39"/>
  <c r="H101" i="39"/>
  <c r="F11" i="38"/>
  <c r="N11" i="38"/>
  <c r="H13" i="38"/>
  <c r="J14" i="38"/>
  <c r="J20" i="38"/>
  <c r="F26" i="38"/>
  <c r="N26" i="38"/>
  <c r="H27" i="38"/>
  <c r="J28" i="38"/>
  <c r="D29" i="38"/>
  <c r="L29" i="38"/>
  <c r="F30" i="38"/>
  <c r="N30" i="38"/>
  <c r="H31" i="38"/>
  <c r="J32" i="38"/>
  <c r="D33" i="38"/>
  <c r="L33" i="38"/>
  <c r="F34" i="38"/>
  <c r="N34" i="38"/>
  <c r="H35" i="38"/>
  <c r="J36" i="38"/>
  <c r="D37" i="38"/>
  <c r="L37" i="38"/>
  <c r="F38" i="38"/>
  <c r="N38" i="38"/>
  <c r="H39" i="38"/>
  <c r="J40" i="38"/>
  <c r="D41" i="38"/>
  <c r="L41" i="38"/>
  <c r="F42" i="38"/>
  <c r="N42" i="38"/>
  <c r="H43" i="38"/>
  <c r="J44" i="38"/>
  <c r="D45" i="38"/>
  <c r="L45" i="38"/>
  <c r="F46" i="38"/>
  <c r="N46" i="38"/>
  <c r="H47" i="38"/>
  <c r="J48" i="38"/>
  <c r="D49" i="38"/>
  <c r="L49" i="38"/>
  <c r="F50" i="38"/>
  <c r="N50" i="38"/>
  <c r="H51" i="38"/>
  <c r="J52" i="38"/>
  <c r="D53" i="38"/>
  <c r="L53" i="38"/>
  <c r="F54" i="38"/>
  <c r="N54" i="38"/>
  <c r="H55" i="38"/>
  <c r="E57" i="38"/>
  <c r="G58" i="38"/>
  <c r="I59" i="38"/>
  <c r="K60" i="38"/>
  <c r="M61" i="38"/>
  <c r="O62" i="38"/>
  <c r="E65" i="38"/>
  <c r="G66" i="38"/>
  <c r="I67" i="38"/>
  <c r="K68" i="38"/>
  <c r="M69" i="38"/>
  <c r="O70" i="38"/>
  <c r="E73" i="38"/>
  <c r="G74" i="38"/>
  <c r="I85" i="38"/>
  <c r="K86" i="38"/>
  <c r="M87" i="38"/>
  <c r="O88" i="38"/>
  <c r="E91" i="38"/>
  <c r="G92" i="38"/>
  <c r="I93" i="38"/>
  <c r="K94" i="38"/>
  <c r="M95" i="38"/>
  <c r="O96" i="38"/>
  <c r="E99" i="38"/>
  <c r="G100" i="38"/>
  <c r="I101" i="38"/>
  <c r="K102" i="38"/>
  <c r="M103" i="38"/>
  <c r="O104" i="38"/>
  <c r="E107" i="38"/>
  <c r="G108" i="38"/>
  <c r="I109" i="38"/>
  <c r="K110" i="38"/>
  <c r="M111" i="38"/>
  <c r="O112" i="38"/>
  <c r="E115" i="38"/>
  <c r="G116" i="38"/>
  <c r="I117" i="38"/>
  <c r="K118" i="38"/>
  <c r="M119" i="38"/>
  <c r="O120" i="38"/>
  <c r="E123" i="38"/>
  <c r="G124" i="38"/>
  <c r="I125" i="38"/>
  <c r="K126" i="38"/>
  <c r="M127" i="38"/>
  <c r="O128" i="38"/>
  <c r="H130" i="38"/>
  <c r="L132" i="38"/>
  <c r="E13" i="39"/>
  <c r="O14" i="39"/>
  <c r="J31" i="39"/>
  <c r="D36" i="39"/>
  <c r="L40" i="39"/>
  <c r="J45" i="39"/>
  <c r="L54" i="39"/>
  <c r="N63" i="39"/>
  <c r="F92" i="39"/>
  <c r="L132" i="39"/>
  <c r="N113" i="39"/>
  <c r="H114" i="39"/>
  <c r="J115" i="39"/>
  <c r="D116" i="39"/>
  <c r="L116" i="39"/>
  <c r="F117" i="39"/>
  <c r="N117" i="39"/>
  <c r="H118" i="39"/>
  <c r="J119" i="39"/>
  <c r="D120" i="39"/>
  <c r="L120" i="39"/>
  <c r="F121" i="39"/>
  <c r="N121" i="39"/>
  <c r="H122" i="39"/>
  <c r="J123" i="39"/>
  <c r="D124" i="39"/>
  <c r="L124" i="39"/>
  <c r="F125" i="39"/>
  <c r="N125" i="39"/>
  <c r="H126" i="39"/>
  <c r="J127" i="39"/>
  <c r="D128" i="39"/>
  <c r="L128" i="39"/>
  <c r="F129" i="39"/>
  <c r="N129" i="39"/>
  <c r="H130" i="39"/>
  <c r="J131" i="39"/>
  <c r="D132" i="39"/>
  <c r="N132" i="39"/>
  <c r="J132" i="39"/>
  <c r="F132" i="39"/>
  <c r="L131" i="39"/>
  <c r="H131" i="39"/>
  <c r="D131" i="39"/>
  <c r="N130" i="39"/>
  <c r="J130" i="39"/>
  <c r="F130" i="39"/>
  <c r="L129" i="39"/>
  <c r="H129" i="39"/>
  <c r="D129" i="39"/>
  <c r="N128" i="39"/>
  <c r="J128" i="39"/>
  <c r="F128" i="39"/>
  <c r="L127" i="39"/>
  <c r="H127" i="39"/>
  <c r="D127" i="39"/>
  <c r="N126" i="39"/>
  <c r="J126" i="39"/>
  <c r="F126" i="39"/>
  <c r="L125" i="39"/>
  <c r="H125" i="39"/>
  <c r="D125" i="39"/>
  <c r="N124" i="39"/>
  <c r="J124" i="39"/>
  <c r="F124" i="39"/>
  <c r="L123" i="39"/>
  <c r="H123" i="39"/>
  <c r="D123" i="39"/>
  <c r="N122" i="39"/>
  <c r="J122" i="39"/>
  <c r="F122" i="39"/>
  <c r="L121" i="39"/>
  <c r="H121" i="39"/>
  <c r="D121" i="39"/>
  <c r="N120" i="39"/>
  <c r="J120" i="39"/>
  <c r="F120" i="39"/>
  <c r="L119" i="39"/>
  <c r="H119" i="39"/>
  <c r="D119" i="39"/>
  <c r="N118" i="39"/>
  <c r="J118" i="39"/>
  <c r="F118" i="39"/>
  <c r="L117" i="39"/>
  <c r="H117" i="39"/>
  <c r="D117" i="39"/>
  <c r="N116" i="39"/>
  <c r="J116" i="39"/>
  <c r="F116" i="39"/>
  <c r="L115" i="39"/>
  <c r="H115" i="39"/>
  <c r="D115" i="39"/>
  <c r="N114" i="39"/>
  <c r="J114" i="39"/>
  <c r="F114" i="39"/>
  <c r="L113" i="39"/>
  <c r="H113" i="39"/>
  <c r="D113" i="39"/>
  <c r="N112" i="39"/>
  <c r="J112" i="39"/>
  <c r="F112" i="39"/>
  <c r="M132" i="39"/>
  <c r="I132" i="39"/>
  <c r="E132" i="39"/>
  <c r="O131" i="39"/>
  <c r="K131" i="39"/>
  <c r="G131" i="39"/>
  <c r="M130" i="39"/>
  <c r="I130" i="39"/>
  <c r="E130" i="39"/>
  <c r="O129" i="39"/>
  <c r="K129" i="39"/>
  <c r="G129" i="39"/>
  <c r="M128" i="39"/>
  <c r="I128" i="39"/>
  <c r="E128" i="39"/>
  <c r="O127" i="39"/>
  <c r="K127" i="39"/>
  <c r="G127" i="39"/>
  <c r="M126" i="39"/>
  <c r="I126" i="39"/>
  <c r="E126" i="39"/>
  <c r="O125" i="39"/>
  <c r="K125" i="39"/>
  <c r="G125" i="39"/>
  <c r="M124" i="39"/>
  <c r="I124" i="39"/>
  <c r="E124" i="39"/>
  <c r="O123" i="39"/>
  <c r="K123" i="39"/>
  <c r="G123" i="39"/>
  <c r="M122" i="39"/>
  <c r="I122" i="39"/>
  <c r="E122" i="39"/>
  <c r="O121" i="39"/>
  <c r="K121" i="39"/>
  <c r="G121" i="39"/>
  <c r="M120" i="39"/>
  <c r="I120" i="39"/>
  <c r="E120" i="39"/>
  <c r="O119" i="39"/>
  <c r="K119" i="39"/>
  <c r="G119" i="39"/>
  <c r="M118" i="39"/>
  <c r="I118" i="39"/>
  <c r="E118" i="39"/>
  <c r="O117" i="39"/>
  <c r="K117" i="39"/>
  <c r="G117" i="39"/>
  <c r="M116" i="39"/>
  <c r="I116" i="39"/>
  <c r="E116" i="39"/>
  <c r="O115" i="39"/>
  <c r="K115" i="39"/>
  <c r="G115" i="39"/>
  <c r="M114" i="39"/>
  <c r="I114" i="39"/>
  <c r="E114" i="39"/>
  <c r="O113" i="39"/>
  <c r="K113" i="39"/>
  <c r="G113" i="39"/>
  <c r="M112" i="39"/>
  <c r="I112" i="39"/>
  <c r="E112" i="39"/>
  <c r="P12" i="39" l="1"/>
  <c r="P12" i="38"/>
  <c r="D134" i="39"/>
  <c r="D137" i="39" s="1"/>
  <c r="P16" i="38"/>
  <c r="D16" i="10" s="1"/>
  <c r="P18" i="39"/>
  <c r="F18" i="43" s="1"/>
  <c r="P19" i="38"/>
  <c r="F19" i="10" s="1"/>
  <c r="P15" i="38"/>
  <c r="F15" i="10" s="1"/>
  <c r="P18" i="38"/>
  <c r="F18" i="10" s="1"/>
  <c r="P19" i="39"/>
  <c r="D19" i="43" s="1"/>
  <c r="P15" i="39"/>
  <c r="F15" i="43" s="1"/>
  <c r="P17" i="38"/>
  <c r="F17" i="10" s="1"/>
  <c r="P16" i="39"/>
  <c r="F16" i="43" s="1"/>
  <c r="I171" i="43"/>
  <c r="I130" i="43"/>
  <c r="I212" i="43"/>
  <c r="I89" i="43"/>
  <c r="P17" i="39"/>
  <c r="O134" i="39"/>
  <c r="O137" i="39" s="1"/>
  <c r="I134" i="39"/>
  <c r="I137" i="39" s="1"/>
  <c r="D16" i="43"/>
  <c r="E134" i="38"/>
  <c r="E137" i="38" s="1"/>
  <c r="G134" i="38"/>
  <c r="G137" i="38" s="1"/>
  <c r="N134" i="38"/>
  <c r="N137" i="38" s="1"/>
  <c r="L134" i="39"/>
  <c r="L137" i="39" s="1"/>
  <c r="J134" i="38"/>
  <c r="J137" i="38" s="1"/>
  <c r="K134" i="38"/>
  <c r="K137" i="38" s="1"/>
  <c r="G134" i="39"/>
  <c r="G137" i="39" s="1"/>
  <c r="M134" i="39"/>
  <c r="M137" i="39" s="1"/>
  <c r="F134" i="39"/>
  <c r="F137" i="39" s="1"/>
  <c r="F134" i="38"/>
  <c r="F137" i="38" s="1"/>
  <c r="O134" i="38"/>
  <c r="O137" i="38" s="1"/>
  <c r="H134" i="39"/>
  <c r="H137" i="39" s="1"/>
  <c r="D134" i="38"/>
  <c r="D137" i="38" s="1"/>
  <c r="J134" i="39"/>
  <c r="J137" i="39" s="1"/>
  <c r="I134" i="38"/>
  <c r="I137" i="38" s="1"/>
  <c r="L134" i="38"/>
  <c r="L137" i="38" s="1"/>
  <c r="M134" i="38"/>
  <c r="M137" i="38" s="1"/>
  <c r="H134" i="38"/>
  <c r="H137" i="38" s="1"/>
  <c r="K134" i="39"/>
  <c r="K137" i="39" s="1"/>
  <c r="E134" i="39"/>
  <c r="E137" i="39" s="1"/>
  <c r="N134" i="39"/>
  <c r="N137" i="39" s="1"/>
  <c r="P50" i="39"/>
  <c r="P66" i="39"/>
  <c r="P74" i="39"/>
  <c r="P99" i="39"/>
  <c r="P46" i="39"/>
  <c r="P88" i="39"/>
  <c r="P28" i="39"/>
  <c r="P32" i="39"/>
  <c r="P96" i="38"/>
  <c r="P104" i="38"/>
  <c r="P128" i="38"/>
  <c r="P62" i="38"/>
  <c r="P53" i="38"/>
  <c r="P45" i="38"/>
  <c r="P37" i="38"/>
  <c r="P29" i="38"/>
  <c r="P21" i="38"/>
  <c r="P70" i="38"/>
  <c r="P88" i="38"/>
  <c r="P112" i="38"/>
  <c r="P120" i="38"/>
  <c r="P23" i="38"/>
  <c r="P113" i="39"/>
  <c r="P117" i="39"/>
  <c r="P121" i="39"/>
  <c r="P125" i="39"/>
  <c r="P129" i="39"/>
  <c r="P132" i="39"/>
  <c r="P124" i="39"/>
  <c r="P116" i="39"/>
  <c r="P51" i="38"/>
  <c r="P35" i="38"/>
  <c r="P132" i="38"/>
  <c r="P116" i="38"/>
  <c r="P100" i="38"/>
  <c r="P74" i="38"/>
  <c r="P58" i="38"/>
  <c r="P55" i="38"/>
  <c r="P39" i="38"/>
  <c r="P13" i="38"/>
  <c r="P56" i="38"/>
  <c r="P64" i="38"/>
  <c r="P72" i="38"/>
  <c r="P90" i="38"/>
  <c r="P98" i="38"/>
  <c r="P106" i="38"/>
  <c r="P114" i="38"/>
  <c r="P122" i="38"/>
  <c r="P130" i="38"/>
  <c r="P22" i="38"/>
  <c r="P26" i="38"/>
  <c r="P30" i="38"/>
  <c r="P34" i="38"/>
  <c r="P38" i="38"/>
  <c r="P42" i="38"/>
  <c r="P46" i="38"/>
  <c r="P50" i="38"/>
  <c r="P54" i="38"/>
  <c r="P14" i="39"/>
  <c r="P26" i="39"/>
  <c r="P34" i="39"/>
  <c r="P42" i="39"/>
  <c r="P59" i="38"/>
  <c r="P63" i="38"/>
  <c r="P67" i="38"/>
  <c r="P71" i="38"/>
  <c r="P85" i="38"/>
  <c r="P89" i="38"/>
  <c r="P93" i="38"/>
  <c r="P97" i="38"/>
  <c r="P101" i="38"/>
  <c r="P105" i="38"/>
  <c r="P109" i="38"/>
  <c r="P113" i="38"/>
  <c r="P117" i="38"/>
  <c r="P121" i="38"/>
  <c r="P125" i="38"/>
  <c r="P129" i="38"/>
  <c r="P95" i="39"/>
  <c r="P45" i="39"/>
  <c r="P49" i="39"/>
  <c r="P53" i="39"/>
  <c r="P57" i="39"/>
  <c r="P61" i="39"/>
  <c r="P65" i="39"/>
  <c r="P69" i="39"/>
  <c r="P73" i="39"/>
  <c r="P87" i="39"/>
  <c r="P91" i="39"/>
  <c r="P93" i="39"/>
  <c r="P101" i="39"/>
  <c r="P92" i="39"/>
  <c r="P96" i="39"/>
  <c r="P100" i="39"/>
  <c r="P11" i="38"/>
  <c r="P62" i="39"/>
  <c r="P23" i="39"/>
  <c r="P39" i="39"/>
  <c r="P60" i="39"/>
  <c r="P115" i="39"/>
  <c r="P127" i="39"/>
  <c r="P128" i="39"/>
  <c r="P120" i="39"/>
  <c r="P36" i="39"/>
  <c r="P43" i="38"/>
  <c r="P27" i="38"/>
  <c r="P44" i="39"/>
  <c r="P124" i="38"/>
  <c r="P108" i="38"/>
  <c r="P92" i="38"/>
  <c r="P66" i="38"/>
  <c r="P47" i="38"/>
  <c r="P31" i="38"/>
  <c r="P60" i="38"/>
  <c r="P68" i="38"/>
  <c r="P86" i="38"/>
  <c r="P94" i="38"/>
  <c r="P102" i="38"/>
  <c r="P110" i="38"/>
  <c r="P118" i="38"/>
  <c r="P126" i="38"/>
  <c r="P24" i="39"/>
  <c r="P40" i="39"/>
  <c r="P20" i="38"/>
  <c r="P24" i="38"/>
  <c r="P28" i="38"/>
  <c r="P32" i="38"/>
  <c r="P36" i="38"/>
  <c r="P40" i="38"/>
  <c r="P44" i="38"/>
  <c r="P48" i="38"/>
  <c r="P52" i="38"/>
  <c r="P20" i="39"/>
  <c r="P22" i="39"/>
  <c r="P30" i="39"/>
  <c r="P38" i="39"/>
  <c r="P57" i="38"/>
  <c r="P61" i="38"/>
  <c r="P65" i="38"/>
  <c r="P69" i="38"/>
  <c r="P73" i="38"/>
  <c r="P87" i="38"/>
  <c r="P91" i="38"/>
  <c r="P95" i="38"/>
  <c r="P99" i="38"/>
  <c r="P103" i="38"/>
  <c r="P107" i="38"/>
  <c r="P111" i="38"/>
  <c r="P115" i="38"/>
  <c r="P119" i="38"/>
  <c r="P123" i="38"/>
  <c r="P127" i="38"/>
  <c r="P131" i="38"/>
  <c r="P47" i="39"/>
  <c r="P51" i="39"/>
  <c r="P55" i="39"/>
  <c r="P59" i="39"/>
  <c r="P63" i="39"/>
  <c r="P67" i="39"/>
  <c r="P71" i="39"/>
  <c r="P85" i="39"/>
  <c r="P89" i="39"/>
  <c r="P97" i="39"/>
  <c r="P118" i="39"/>
  <c r="P94" i="39"/>
  <c r="P98" i="39"/>
  <c r="P27" i="39"/>
  <c r="P31" i="39"/>
  <c r="P35" i="39"/>
  <c r="P43" i="39"/>
  <c r="P52" i="39"/>
  <c r="P68" i="39"/>
  <c r="P86" i="39"/>
  <c r="P109" i="39"/>
  <c r="P114" i="39"/>
  <c r="P130" i="39"/>
  <c r="P111" i="39"/>
  <c r="P104" i="39"/>
  <c r="P108" i="39"/>
  <c r="P112" i="39"/>
  <c r="P119" i="39"/>
  <c r="P123" i="39"/>
  <c r="P131" i="39"/>
  <c r="P49" i="38"/>
  <c r="P41" i="38"/>
  <c r="P33" i="38"/>
  <c r="P25" i="38"/>
  <c r="P11" i="39"/>
  <c r="P58" i="39"/>
  <c r="P14" i="38"/>
  <c r="P126" i="39"/>
  <c r="P54" i="39"/>
  <c r="P70" i="39"/>
  <c r="P13" i="39"/>
  <c r="P21" i="39"/>
  <c r="P25" i="39"/>
  <c r="P29" i="39"/>
  <c r="P33" i="39"/>
  <c r="P37" i="39"/>
  <c r="P41" i="39"/>
  <c r="P48" i="39"/>
  <c r="P56" i="39"/>
  <c r="P64" i="39"/>
  <c r="P72" i="39"/>
  <c r="P90" i="39"/>
  <c r="P107" i="39"/>
  <c r="P105" i="39"/>
  <c r="P122" i="39"/>
  <c r="P103" i="39"/>
  <c r="P102" i="39"/>
  <c r="P106" i="39"/>
  <c r="P110" i="39"/>
  <c r="F227" i="43" l="1"/>
  <c r="D227" i="43"/>
  <c r="F227" i="10"/>
  <c r="D227" i="10"/>
  <c r="E16" i="43"/>
  <c r="D18" i="43"/>
  <c r="E18" i="43" s="1"/>
  <c r="D15" i="43"/>
  <c r="E15" i="43" s="1"/>
  <c r="F19" i="43"/>
  <c r="E19" i="43" s="1"/>
  <c r="D15" i="10"/>
  <c r="E15" i="10" s="1"/>
  <c r="D19" i="10"/>
  <c r="E19" i="10" s="1"/>
  <c r="D18" i="10"/>
  <c r="E18" i="10" s="1"/>
  <c r="F16" i="10"/>
  <c r="E16" i="10" s="1"/>
  <c r="D17" i="10"/>
  <c r="E17" i="10" s="1"/>
  <c r="D17" i="43"/>
  <c r="F17" i="43"/>
  <c r="P134" i="39"/>
  <c r="F238" i="43" s="1"/>
  <c r="P134" i="38"/>
  <c r="F238" i="10" s="1"/>
  <c r="F155" i="43"/>
  <c r="D155" i="43"/>
  <c r="F97" i="43"/>
  <c r="D97" i="43"/>
  <c r="D56" i="43"/>
  <c r="E56" i="43" s="1"/>
  <c r="F56" i="43"/>
  <c r="F203" i="43"/>
  <c r="D203" i="43"/>
  <c r="E203" i="43" s="1"/>
  <c r="D220" i="43"/>
  <c r="F220" i="43"/>
  <c r="F176" i="43"/>
  <c r="D176" i="43"/>
  <c r="F185" i="43"/>
  <c r="D185" i="43"/>
  <c r="F81" i="43"/>
  <c r="D81" i="43"/>
  <c r="F38" i="43"/>
  <c r="D38" i="43"/>
  <c r="F147" i="43"/>
  <c r="D147" i="43"/>
  <c r="D135" i="43"/>
  <c r="F135" i="43"/>
  <c r="D103" i="43"/>
  <c r="F103" i="43"/>
  <c r="F26" i="43"/>
  <c r="D26" i="43"/>
  <c r="F197" i="43"/>
  <c r="D197" i="43"/>
  <c r="F145" i="43"/>
  <c r="D145" i="43"/>
  <c r="E145" i="43" s="1"/>
  <c r="D105" i="43"/>
  <c r="F105" i="43"/>
  <c r="D71" i="43"/>
  <c r="E71" i="43" s="1"/>
  <c r="F71" i="43"/>
  <c r="F201" i="43"/>
  <c r="D201" i="43"/>
  <c r="F198" i="43"/>
  <c r="D198" i="43"/>
  <c r="F178" i="43"/>
  <c r="D178" i="43"/>
  <c r="E178" i="43" s="1"/>
  <c r="F199" i="43"/>
  <c r="D199" i="43"/>
  <c r="F120" i="43"/>
  <c r="D120" i="43"/>
  <c r="D67" i="43"/>
  <c r="E67" i="43" s="1"/>
  <c r="F67" i="43"/>
  <c r="F29" i="43"/>
  <c r="D29" i="43"/>
  <c r="F95" i="43"/>
  <c r="D95" i="43"/>
  <c r="D196" i="43"/>
  <c r="F196" i="43"/>
  <c r="D182" i="43"/>
  <c r="F182" i="43"/>
  <c r="F136" i="43"/>
  <c r="D136" i="43"/>
  <c r="E136" i="43" s="1"/>
  <c r="F58" i="43"/>
  <c r="D58" i="43"/>
  <c r="F150" i="43"/>
  <c r="D150" i="43"/>
  <c r="D115" i="43"/>
  <c r="F115" i="43"/>
  <c r="F80" i="43"/>
  <c r="D80" i="43"/>
  <c r="F61" i="43"/>
  <c r="D61" i="43"/>
  <c r="F21" i="43"/>
  <c r="D21" i="43"/>
  <c r="F66" i="43"/>
  <c r="D66" i="43"/>
  <c r="F204" i="43"/>
  <c r="D204" i="43"/>
  <c r="F27" i="43"/>
  <c r="D27" i="43"/>
  <c r="F153" i="43"/>
  <c r="D153" i="43"/>
  <c r="D146" i="43"/>
  <c r="F146" i="43"/>
  <c r="D117" i="43"/>
  <c r="F117" i="43"/>
  <c r="D94" i="43"/>
  <c r="F94" i="43"/>
  <c r="D218" i="43"/>
  <c r="F218" i="43"/>
  <c r="F184" i="43"/>
  <c r="D184" i="43"/>
  <c r="F55" i="43"/>
  <c r="D55" i="43"/>
  <c r="E55" i="43" s="1"/>
  <c r="D152" i="43"/>
  <c r="F152" i="43"/>
  <c r="F162" i="43"/>
  <c r="D162" i="43"/>
  <c r="F158" i="43"/>
  <c r="D158" i="43"/>
  <c r="F112" i="43"/>
  <c r="D112" i="43"/>
  <c r="D60" i="43"/>
  <c r="F60" i="43"/>
  <c r="F99" i="43"/>
  <c r="D99" i="43"/>
  <c r="D226" i="43"/>
  <c r="F226" i="43"/>
  <c r="F183" i="43"/>
  <c r="D183" i="43"/>
  <c r="F219" i="43"/>
  <c r="D219" i="43"/>
  <c r="F116" i="43"/>
  <c r="D116" i="43"/>
  <c r="F54" i="43"/>
  <c r="D54" i="43"/>
  <c r="F151" i="43"/>
  <c r="D151" i="43"/>
  <c r="E151" i="43" s="1"/>
  <c r="F142" i="43"/>
  <c r="D142" i="43"/>
  <c r="D111" i="43"/>
  <c r="F111" i="43"/>
  <c r="D73" i="43"/>
  <c r="F73" i="43"/>
  <c r="F53" i="43"/>
  <c r="D53" i="43"/>
  <c r="F28" i="43"/>
  <c r="D28" i="43"/>
  <c r="F70" i="43"/>
  <c r="D70" i="43"/>
  <c r="F59" i="43"/>
  <c r="D59" i="43"/>
  <c r="D189" i="43"/>
  <c r="F189" i="43"/>
  <c r="F110" i="43"/>
  <c r="D110" i="43"/>
  <c r="F149" i="43"/>
  <c r="D149" i="43"/>
  <c r="D144" i="43"/>
  <c r="F144" i="43"/>
  <c r="F113" i="43"/>
  <c r="D113" i="43"/>
  <c r="D75" i="43"/>
  <c r="F75" i="43"/>
  <c r="F68" i="43"/>
  <c r="D68" i="43"/>
  <c r="D232" i="43"/>
  <c r="F232" i="43"/>
  <c r="F190" i="43"/>
  <c r="D190" i="43"/>
  <c r="E190" i="43" s="1"/>
  <c r="D202" i="43"/>
  <c r="F202" i="43"/>
  <c r="F39" i="43"/>
  <c r="D39" i="43"/>
  <c r="F122" i="43"/>
  <c r="D122" i="43"/>
  <c r="E122" i="43" s="1"/>
  <c r="D163" i="43"/>
  <c r="F163" i="43"/>
  <c r="F228" i="43"/>
  <c r="D228" i="43"/>
  <c r="F104" i="43"/>
  <c r="D104" i="43"/>
  <c r="D140" i="43"/>
  <c r="F140" i="43"/>
  <c r="F57" i="43"/>
  <c r="D57" i="43"/>
  <c r="F141" i="43"/>
  <c r="D141" i="43"/>
  <c r="F114" i="43"/>
  <c r="D114" i="43"/>
  <c r="E114" i="43" s="1"/>
  <c r="D156" i="43"/>
  <c r="F156" i="43"/>
  <c r="F143" i="43"/>
  <c r="D143" i="43"/>
  <c r="F74" i="43"/>
  <c r="D74" i="43"/>
  <c r="F40" i="43"/>
  <c r="D40" i="43"/>
  <c r="E40" i="43" s="1"/>
  <c r="F118" i="43"/>
  <c r="D118" i="43"/>
  <c r="E118" i="43" s="1"/>
  <c r="D200" i="43"/>
  <c r="F200" i="43"/>
  <c r="F157" i="43"/>
  <c r="D157" i="43"/>
  <c r="D177" i="43"/>
  <c r="F177" i="43"/>
  <c r="F69" i="43"/>
  <c r="D69" i="43"/>
  <c r="F192" i="43"/>
  <c r="D192" i="43"/>
  <c r="E192" i="43" s="1"/>
  <c r="D119" i="43"/>
  <c r="E119" i="43" s="1"/>
  <c r="F119" i="43"/>
  <c r="D96" i="43"/>
  <c r="F96" i="43"/>
  <c r="F217" i="43"/>
  <c r="D217" i="43"/>
  <c r="D65" i="43"/>
  <c r="F65" i="43"/>
  <c r="D154" i="43"/>
  <c r="F154" i="43"/>
  <c r="F121" i="43"/>
  <c r="D121" i="43"/>
  <c r="F98" i="43"/>
  <c r="D98" i="43"/>
  <c r="D148" i="43"/>
  <c r="F148" i="43"/>
  <c r="F37" i="43"/>
  <c r="D37" i="43"/>
  <c r="F221" i="43"/>
  <c r="D221" i="43"/>
  <c r="D191" i="43"/>
  <c r="F191" i="43"/>
  <c r="F72" i="43"/>
  <c r="D72" i="43"/>
  <c r="F79" i="43"/>
  <c r="D79" i="43"/>
  <c r="D118" i="10"/>
  <c r="E118" i="10" s="1"/>
  <c r="F118" i="10"/>
  <c r="D71" i="10"/>
  <c r="F71" i="10"/>
  <c r="D191" i="10"/>
  <c r="F191" i="10"/>
  <c r="D135" i="10"/>
  <c r="F135" i="10"/>
  <c r="D103" i="10"/>
  <c r="F103" i="10"/>
  <c r="F72" i="10"/>
  <c r="D72" i="10"/>
  <c r="F53" i="10"/>
  <c r="D53" i="10"/>
  <c r="F219" i="10"/>
  <c r="D219" i="10"/>
  <c r="D151" i="10"/>
  <c r="F151" i="10"/>
  <c r="D97" i="10"/>
  <c r="F97" i="10"/>
  <c r="D96" i="10"/>
  <c r="F96" i="10"/>
  <c r="D190" i="10"/>
  <c r="F190" i="10"/>
  <c r="D80" i="10"/>
  <c r="F80" i="10"/>
  <c r="D75" i="10"/>
  <c r="F75" i="10"/>
  <c r="F200" i="10"/>
  <c r="D200" i="10"/>
  <c r="F163" i="10"/>
  <c r="D163" i="10"/>
  <c r="D144" i="10"/>
  <c r="F144" i="10"/>
  <c r="D113" i="10"/>
  <c r="F113" i="10"/>
  <c r="F66" i="10"/>
  <c r="D66" i="10"/>
  <c r="F28" i="10"/>
  <c r="D28" i="10"/>
  <c r="D155" i="10"/>
  <c r="F155" i="10"/>
  <c r="D104" i="10"/>
  <c r="F104" i="10"/>
  <c r="D114" i="10"/>
  <c r="E114" i="10" s="1"/>
  <c r="F114" i="10"/>
  <c r="F218" i="10"/>
  <c r="D218" i="10"/>
  <c r="F184" i="10"/>
  <c r="D184" i="10"/>
  <c r="D150" i="10"/>
  <c r="F150" i="10"/>
  <c r="D119" i="10"/>
  <c r="F119" i="10"/>
  <c r="D68" i="10"/>
  <c r="F68" i="10"/>
  <c r="F37" i="10"/>
  <c r="D37" i="10"/>
  <c r="D199" i="10"/>
  <c r="F199" i="10"/>
  <c r="D143" i="10"/>
  <c r="F143" i="10"/>
  <c r="F99" i="10"/>
  <c r="D99" i="10"/>
  <c r="F221" i="10"/>
  <c r="D221" i="10"/>
  <c r="D197" i="10"/>
  <c r="F197" i="10"/>
  <c r="D94" i="10"/>
  <c r="F94" i="10"/>
  <c r="F217" i="10"/>
  <c r="D217" i="10"/>
  <c r="D67" i="10"/>
  <c r="F67" i="10"/>
  <c r="F182" i="10"/>
  <c r="D182" i="10"/>
  <c r="D148" i="10"/>
  <c r="F148" i="10"/>
  <c r="D70" i="10"/>
  <c r="F70" i="10"/>
  <c r="F178" i="10"/>
  <c r="D178" i="10"/>
  <c r="F116" i="10"/>
  <c r="D116" i="10"/>
  <c r="F201" i="10"/>
  <c r="D201" i="10"/>
  <c r="D154" i="10"/>
  <c r="F154" i="10"/>
  <c r="D29" i="10"/>
  <c r="F29" i="10"/>
  <c r="D196" i="10"/>
  <c r="F196" i="10"/>
  <c r="D156" i="10"/>
  <c r="F156" i="10"/>
  <c r="D140" i="10"/>
  <c r="F140" i="10"/>
  <c r="D105" i="10"/>
  <c r="F105" i="10"/>
  <c r="F81" i="10"/>
  <c r="D81" i="10"/>
  <c r="D59" i="10"/>
  <c r="F59" i="10"/>
  <c r="D21" i="10"/>
  <c r="F21" i="10"/>
  <c r="F203" i="10"/>
  <c r="D203" i="10"/>
  <c r="F147" i="10"/>
  <c r="D147" i="10"/>
  <c r="D54" i="10"/>
  <c r="F54" i="10"/>
  <c r="D145" i="10"/>
  <c r="F145" i="10"/>
  <c r="D38" i="10"/>
  <c r="F38" i="10"/>
  <c r="F226" i="10"/>
  <c r="D226" i="10"/>
  <c r="F202" i="10"/>
  <c r="D202" i="10"/>
  <c r="F177" i="10"/>
  <c r="D177" i="10"/>
  <c r="D146" i="10"/>
  <c r="F146" i="10"/>
  <c r="D115" i="10"/>
  <c r="F115" i="10"/>
  <c r="D95" i="10"/>
  <c r="F95" i="10"/>
  <c r="D61" i="10"/>
  <c r="F61" i="10"/>
  <c r="D26" i="10"/>
  <c r="F26" i="10"/>
  <c r="D185" i="10"/>
  <c r="F185" i="10"/>
  <c r="D120" i="10"/>
  <c r="F120" i="10"/>
  <c r="F228" i="10"/>
  <c r="D228" i="10"/>
  <c r="F122" i="10"/>
  <c r="D122" i="10"/>
  <c r="E122" i="10" s="1"/>
  <c r="F183" i="10"/>
  <c r="D183" i="10"/>
  <c r="D40" i="10"/>
  <c r="F40" i="10"/>
  <c r="F110" i="10"/>
  <c r="D110" i="10"/>
  <c r="F157" i="10"/>
  <c r="D157" i="10"/>
  <c r="F204" i="10"/>
  <c r="D204" i="10"/>
  <c r="D117" i="10"/>
  <c r="F117" i="10"/>
  <c r="F39" i="10"/>
  <c r="D39" i="10"/>
  <c r="F232" i="10"/>
  <c r="D232" i="10"/>
  <c r="D56" i="10"/>
  <c r="F56" i="10"/>
  <c r="F220" i="10"/>
  <c r="D220" i="10"/>
  <c r="F189" i="10"/>
  <c r="D189" i="10"/>
  <c r="D152" i="10"/>
  <c r="F152" i="10"/>
  <c r="D121" i="10"/>
  <c r="F121" i="10"/>
  <c r="D98" i="10"/>
  <c r="F98" i="10"/>
  <c r="D74" i="10"/>
  <c r="F74" i="10"/>
  <c r="F55" i="10"/>
  <c r="D55" i="10"/>
  <c r="D192" i="10"/>
  <c r="F192" i="10"/>
  <c r="D136" i="10"/>
  <c r="F136" i="10"/>
  <c r="D73" i="10"/>
  <c r="F73" i="10"/>
  <c r="F176" i="10"/>
  <c r="D176" i="10"/>
  <c r="D69" i="10"/>
  <c r="F69" i="10"/>
  <c r="F198" i="10"/>
  <c r="D198" i="10"/>
  <c r="F158" i="10"/>
  <c r="D158" i="10"/>
  <c r="D142" i="10"/>
  <c r="F142" i="10"/>
  <c r="D111" i="10"/>
  <c r="F111" i="10"/>
  <c r="D79" i="10"/>
  <c r="F79" i="10"/>
  <c r="F57" i="10"/>
  <c r="D57" i="10"/>
  <c r="F162" i="10"/>
  <c r="D162" i="10"/>
  <c r="D112" i="10"/>
  <c r="F112" i="10"/>
  <c r="D65" i="10"/>
  <c r="F65" i="10"/>
  <c r="F153" i="10"/>
  <c r="D153" i="10"/>
  <c r="D58" i="10"/>
  <c r="F58" i="10"/>
  <c r="D27" i="10"/>
  <c r="F27" i="10"/>
  <c r="F141" i="10"/>
  <c r="D141" i="10"/>
  <c r="D60" i="10"/>
  <c r="F60" i="10"/>
  <c r="D149" i="10"/>
  <c r="F149" i="10"/>
  <c r="E227" i="43" l="1"/>
  <c r="E227" i="10"/>
  <c r="E157" i="43"/>
  <c r="E95" i="43"/>
  <c r="E149" i="43"/>
  <c r="E75" i="43"/>
  <c r="D20" i="43"/>
  <c r="D23" i="43" s="1"/>
  <c r="E17" i="43"/>
  <c r="E201" i="10"/>
  <c r="E37" i="10"/>
  <c r="E66" i="10"/>
  <c r="F20" i="43"/>
  <c r="F23" i="43" s="1"/>
  <c r="E95" i="10"/>
  <c r="E54" i="10"/>
  <c r="E38" i="10"/>
  <c r="E59" i="10"/>
  <c r="E105" i="10"/>
  <c r="E156" i="10"/>
  <c r="E29" i="10"/>
  <c r="E148" i="10"/>
  <c r="E94" i="10"/>
  <c r="E119" i="10"/>
  <c r="E155" i="10"/>
  <c r="E144" i="10"/>
  <c r="E80" i="10"/>
  <c r="E96" i="10"/>
  <c r="E151" i="10"/>
  <c r="E103" i="10"/>
  <c r="E191" i="10"/>
  <c r="E72" i="43"/>
  <c r="E148" i="43"/>
  <c r="E96" i="43"/>
  <c r="E177" i="43"/>
  <c r="E200" i="43"/>
  <c r="E104" i="43"/>
  <c r="E163" i="43"/>
  <c r="E53" i="43"/>
  <c r="E111" i="43"/>
  <c r="E99" i="43"/>
  <c r="F179" i="43"/>
  <c r="E218" i="43"/>
  <c r="E117" i="43"/>
  <c r="E201" i="43"/>
  <c r="E105" i="43"/>
  <c r="E97" i="43"/>
  <c r="E191" i="43"/>
  <c r="E154" i="43"/>
  <c r="E74" i="43"/>
  <c r="E156" i="43"/>
  <c r="E141" i="43"/>
  <c r="E202" i="43"/>
  <c r="E144" i="43"/>
  <c r="E28" i="43"/>
  <c r="E73" i="43"/>
  <c r="E219" i="43"/>
  <c r="E226" i="43"/>
  <c r="E60" i="43"/>
  <c r="E152" i="43"/>
  <c r="E94" i="43"/>
  <c r="E146" i="43"/>
  <c r="E61" i="43"/>
  <c r="E115" i="43"/>
  <c r="E135" i="43"/>
  <c r="E220" i="43"/>
  <c r="D76" i="43"/>
  <c r="E65" i="43"/>
  <c r="E221" i="43"/>
  <c r="E121" i="43"/>
  <c r="F76" i="43"/>
  <c r="E143" i="43"/>
  <c r="E57" i="43"/>
  <c r="E39" i="43"/>
  <c r="E68" i="43"/>
  <c r="E113" i="43"/>
  <c r="F193" i="43"/>
  <c r="E70" i="43"/>
  <c r="E116" i="43"/>
  <c r="E183" i="43"/>
  <c r="E112" i="43"/>
  <c r="E162" i="43"/>
  <c r="D179" i="43"/>
  <c r="E153" i="43"/>
  <c r="E204" i="43"/>
  <c r="E21" i="43"/>
  <c r="E80" i="43"/>
  <c r="E150" i="43"/>
  <c r="F222" i="43"/>
  <c r="E29" i="43"/>
  <c r="E120" i="43"/>
  <c r="E197" i="43"/>
  <c r="F106" i="43"/>
  <c r="E147" i="43"/>
  <c r="E81" i="43"/>
  <c r="E176" i="43"/>
  <c r="D100" i="43"/>
  <c r="E79" i="43"/>
  <c r="E189" i="43"/>
  <c r="D193" i="43"/>
  <c r="E196" i="43"/>
  <c r="D222" i="43"/>
  <c r="E103" i="43"/>
  <c r="D106" i="43"/>
  <c r="F100" i="43"/>
  <c r="D62" i="43"/>
  <c r="E37" i="43"/>
  <c r="E98" i="43"/>
  <c r="E69" i="43"/>
  <c r="F159" i="43"/>
  <c r="E228" i="43"/>
  <c r="D137" i="43"/>
  <c r="E59" i="43"/>
  <c r="E142" i="43"/>
  <c r="E54" i="43"/>
  <c r="E158" i="43"/>
  <c r="E184" i="43"/>
  <c r="E27" i="43"/>
  <c r="E66" i="43"/>
  <c r="E58" i="43"/>
  <c r="F186" i="43"/>
  <c r="E199" i="43"/>
  <c r="E198" i="43"/>
  <c r="D30" i="43"/>
  <c r="E26" i="43"/>
  <c r="E38" i="43"/>
  <c r="E185" i="43"/>
  <c r="E155" i="43"/>
  <c r="F62" i="43"/>
  <c r="D159" i="43"/>
  <c r="E140" i="43"/>
  <c r="E110" i="43"/>
  <c r="F137" i="43"/>
  <c r="D186" i="43"/>
  <c r="E182" i="43"/>
  <c r="F30" i="43"/>
  <c r="E60" i="10"/>
  <c r="E73" i="10"/>
  <c r="E74" i="10"/>
  <c r="E61" i="10"/>
  <c r="E21" i="10"/>
  <c r="E140" i="10"/>
  <c r="E154" i="10"/>
  <c r="E70" i="10"/>
  <c r="E68" i="10"/>
  <c r="E135" i="10"/>
  <c r="E203" i="10"/>
  <c r="E178" i="10"/>
  <c r="E221" i="10"/>
  <c r="E184" i="10"/>
  <c r="E200" i="10"/>
  <c r="E53" i="10"/>
  <c r="E27" i="10"/>
  <c r="E112" i="10"/>
  <c r="E111" i="10"/>
  <c r="E69" i="10"/>
  <c r="E185" i="10"/>
  <c r="E196" i="10"/>
  <c r="E197" i="10"/>
  <c r="E199" i="10"/>
  <c r="E150" i="10"/>
  <c r="E104" i="10"/>
  <c r="E113" i="10"/>
  <c r="E97" i="10"/>
  <c r="E143" i="10"/>
  <c r="E58" i="10"/>
  <c r="E79" i="10"/>
  <c r="E136" i="10"/>
  <c r="E152" i="10"/>
  <c r="E117" i="10"/>
  <c r="E26" i="10"/>
  <c r="E39" i="10"/>
  <c r="E204" i="10"/>
  <c r="E110" i="10"/>
  <c r="E183" i="10"/>
  <c r="E177" i="10"/>
  <c r="E226" i="10"/>
  <c r="E147" i="10"/>
  <c r="E81" i="10"/>
  <c r="E116" i="10"/>
  <c r="E182" i="10"/>
  <c r="E217" i="10"/>
  <c r="E99" i="10"/>
  <c r="E218" i="10"/>
  <c r="E28" i="10"/>
  <c r="E163" i="10"/>
  <c r="E219" i="10"/>
  <c r="E72" i="10"/>
  <c r="E65" i="10"/>
  <c r="E142" i="10"/>
  <c r="E98" i="10"/>
  <c r="E120" i="10"/>
  <c r="E149" i="10"/>
  <c r="E153" i="10"/>
  <c r="E57" i="10"/>
  <c r="E158" i="10"/>
  <c r="E228" i="10"/>
  <c r="E121" i="10"/>
  <c r="E56" i="10"/>
  <c r="E115" i="10"/>
  <c r="E141" i="10"/>
  <c r="E162" i="10"/>
  <c r="E198" i="10"/>
  <c r="E176" i="10"/>
  <c r="E55" i="10"/>
  <c r="E220" i="10"/>
  <c r="E232" i="10"/>
  <c r="E202" i="10"/>
  <c r="E146" i="10"/>
  <c r="F32" i="43" l="1"/>
  <c r="D32" i="43"/>
  <c r="D107" i="43"/>
  <c r="D224" i="43" s="1"/>
  <c r="D234" i="43" s="1"/>
  <c r="F107" i="43"/>
  <c r="F224" i="43" s="1"/>
  <c r="F234" i="43" s="1"/>
  <c r="H216" i="32"/>
  <c r="E216" i="32"/>
  <c r="D216" i="32"/>
  <c r="H175" i="32"/>
  <c r="E175" i="32"/>
  <c r="D175" i="32"/>
  <c r="H134" i="32"/>
  <c r="E134" i="32"/>
  <c r="D134" i="32"/>
  <c r="H93" i="32"/>
  <c r="E93" i="32"/>
  <c r="D93" i="32"/>
  <c r="H52" i="32"/>
  <c r="E52" i="32"/>
  <c r="D52" i="32"/>
  <c r="H216" i="33"/>
  <c r="E216" i="33"/>
  <c r="D216" i="33"/>
  <c r="H175" i="33"/>
  <c r="E175" i="33"/>
  <c r="D175" i="33"/>
  <c r="H134" i="33"/>
  <c r="E134" i="33"/>
  <c r="D134" i="33"/>
  <c r="H93" i="33"/>
  <c r="E93" i="33"/>
  <c r="D93" i="33"/>
  <c r="H52" i="33"/>
  <c r="E52" i="33"/>
  <c r="D52" i="33"/>
  <c r="E10" i="33"/>
  <c r="A24" i="28" s="1"/>
  <c r="D10" i="33"/>
  <c r="A11" i="28" s="1"/>
  <c r="E10" i="32"/>
  <c r="A24" i="30" s="1"/>
  <c r="D10" i="32"/>
  <c r="A11" i="30" s="1"/>
  <c r="E228" i="34" l="1"/>
  <c r="D228" i="34"/>
  <c r="D203" i="34"/>
  <c r="D178" i="34"/>
  <c r="D148" i="34"/>
  <c r="D118" i="34"/>
  <c r="D95" i="34"/>
  <c r="D62" i="34"/>
  <c r="D232" i="34"/>
  <c r="D191" i="34"/>
  <c r="D155" i="34"/>
  <c r="D136" i="34"/>
  <c r="D105" i="34"/>
  <c r="D68" i="34"/>
  <c r="D27" i="34"/>
  <c r="D220" i="34"/>
  <c r="D190" i="34"/>
  <c r="D150" i="34"/>
  <c r="D164" i="34"/>
  <c r="D97" i="34"/>
  <c r="D41" i="34"/>
  <c r="D141" i="34"/>
  <c r="D75" i="34"/>
  <c r="D28" i="34"/>
  <c r="D179" i="34"/>
  <c r="D74" i="34"/>
  <c r="D23" i="34"/>
  <c r="D123" i="34"/>
  <c r="D71" i="34"/>
  <c r="D60" i="34"/>
  <c r="D233" i="34"/>
  <c r="D199" i="34"/>
  <c r="D163" i="34"/>
  <c r="D144" i="34"/>
  <c r="D114" i="34"/>
  <c r="D80" i="34"/>
  <c r="D58" i="34"/>
  <c r="D221" i="34"/>
  <c r="D184" i="34"/>
  <c r="D151" i="34"/>
  <c r="D121" i="34"/>
  <c r="D98" i="34"/>
  <c r="D61" i="34"/>
  <c r="D18" i="34"/>
  <c r="D205" i="34"/>
  <c r="D183" i="34"/>
  <c r="D146" i="34"/>
  <c r="D145" i="34"/>
  <c r="D81" i="34"/>
  <c r="D29" i="34"/>
  <c r="D119" i="34"/>
  <c r="D67" i="34"/>
  <c r="D17" i="34"/>
  <c r="D153" i="34"/>
  <c r="D66" i="34"/>
  <c r="D16" i="34"/>
  <c r="D227" i="34"/>
  <c r="D115" i="34"/>
  <c r="D222" i="34"/>
  <c r="D192" i="34"/>
  <c r="D156" i="34"/>
  <c r="D137" i="34"/>
  <c r="D106" i="34"/>
  <c r="D73" i="34"/>
  <c r="D54" i="34"/>
  <c r="D202" i="34"/>
  <c r="D177" i="34"/>
  <c r="D147" i="34"/>
  <c r="D117" i="34"/>
  <c r="D76" i="34"/>
  <c r="D57" i="34"/>
  <c r="D201" i="34"/>
  <c r="D158" i="34"/>
  <c r="D142" i="34"/>
  <c r="D219" i="34"/>
  <c r="D120" i="34"/>
  <c r="D70" i="34"/>
  <c r="D19" i="34"/>
  <c r="D186" i="34"/>
  <c r="D111" i="34"/>
  <c r="D56" i="34"/>
  <c r="D116" i="34"/>
  <c r="D55" i="34"/>
  <c r="D200" i="34"/>
  <c r="D100" i="34"/>
  <c r="D30" i="34"/>
  <c r="D218" i="34"/>
  <c r="D185" i="34"/>
  <c r="D152" i="34"/>
  <c r="D122" i="34"/>
  <c r="D99" i="34"/>
  <c r="D69" i="34"/>
  <c r="D198" i="34"/>
  <c r="D159" i="34"/>
  <c r="D143" i="34"/>
  <c r="D113" i="34"/>
  <c r="D72" i="34"/>
  <c r="D38" i="34"/>
  <c r="D229" i="34"/>
  <c r="D197" i="34"/>
  <c r="D154" i="34"/>
  <c r="D193" i="34"/>
  <c r="D112" i="34"/>
  <c r="D59" i="34"/>
  <c r="D157" i="34"/>
  <c r="D96" i="34"/>
  <c r="D40" i="34"/>
  <c r="D204" i="34"/>
  <c r="D104" i="34"/>
  <c r="D39" i="34"/>
  <c r="D149" i="34"/>
  <c r="D82" i="34"/>
  <c r="D20" i="34"/>
  <c r="H228" i="33"/>
  <c r="G228" i="33"/>
  <c r="H228" i="32"/>
  <c r="G228" i="32"/>
  <c r="G232" i="33"/>
  <c r="G227" i="33"/>
  <c r="G221" i="33"/>
  <c r="G203" i="33"/>
  <c r="G199" i="33"/>
  <c r="G193" i="33"/>
  <c r="G183" i="33"/>
  <c r="G177" i="33"/>
  <c r="G163" i="33"/>
  <c r="G157" i="33"/>
  <c r="G153" i="33"/>
  <c r="G149" i="33"/>
  <c r="G145" i="33"/>
  <c r="G141" i="33"/>
  <c r="G121" i="33"/>
  <c r="G117" i="33"/>
  <c r="G113" i="33"/>
  <c r="G97" i="33"/>
  <c r="G73" i="33"/>
  <c r="G69" i="33"/>
  <c r="G59" i="33"/>
  <c r="G55" i="33"/>
  <c r="G41" i="33"/>
  <c r="G28" i="33"/>
  <c r="G22" i="33"/>
  <c r="G18" i="33"/>
  <c r="G220" i="33"/>
  <c r="G202" i="33"/>
  <c r="G198" i="33"/>
  <c r="G192" i="33"/>
  <c r="G186" i="33"/>
  <c r="G156" i="33"/>
  <c r="G152" i="33"/>
  <c r="G148" i="33"/>
  <c r="G144" i="33"/>
  <c r="G120" i="33"/>
  <c r="G116" i="33"/>
  <c r="G112" i="33"/>
  <c r="G106" i="33"/>
  <c r="G100" i="33"/>
  <c r="G96" i="33"/>
  <c r="G82" i="33"/>
  <c r="G76" i="33"/>
  <c r="G72" i="33"/>
  <c r="G68" i="33"/>
  <c r="G62" i="33"/>
  <c r="G58" i="33"/>
  <c r="G54" i="33"/>
  <c r="G40" i="33"/>
  <c r="G27" i="33"/>
  <c r="G17" i="33"/>
  <c r="G219" i="33"/>
  <c r="G205" i="33"/>
  <c r="G201" i="33"/>
  <c r="G197" i="33"/>
  <c r="G191" i="33"/>
  <c r="G185" i="33"/>
  <c r="G179" i="33"/>
  <c r="G159" i="33"/>
  <c r="G155" i="33"/>
  <c r="G218" i="33"/>
  <c r="G151" i="33"/>
  <c r="G143" i="33"/>
  <c r="G118" i="33"/>
  <c r="G98" i="33"/>
  <c r="G80" i="33"/>
  <c r="G70" i="33"/>
  <c r="G60" i="33"/>
  <c r="G29" i="33"/>
  <c r="G19" i="33"/>
  <c r="G233" i="33"/>
  <c r="G190" i="33"/>
  <c r="G164" i="33"/>
  <c r="G150" i="33"/>
  <c r="G142" i="33"/>
  <c r="G123" i="33"/>
  <c r="G115" i="33"/>
  <c r="G105" i="33"/>
  <c r="G95" i="33"/>
  <c r="G75" i="33"/>
  <c r="G67" i="33"/>
  <c r="G57" i="33"/>
  <c r="G39" i="33"/>
  <c r="G16" i="33"/>
  <c r="G229" i="33"/>
  <c r="G204" i="33"/>
  <c r="G184" i="33"/>
  <c r="G158" i="33"/>
  <c r="G147" i="33"/>
  <c r="G137" i="33"/>
  <c r="G122" i="33"/>
  <c r="G114" i="33"/>
  <c r="G104" i="33"/>
  <c r="G74" i="33"/>
  <c r="G66" i="33"/>
  <c r="G56" i="33"/>
  <c r="G38" i="33"/>
  <c r="G23" i="33"/>
  <c r="G222" i="33"/>
  <c r="G200" i="33"/>
  <c r="G178" i="33"/>
  <c r="G154" i="33"/>
  <c r="G146" i="33"/>
  <c r="G136" i="33"/>
  <c r="G119" i="33"/>
  <c r="G111" i="33"/>
  <c r="G99" i="33"/>
  <c r="G81" i="33"/>
  <c r="G71" i="33"/>
  <c r="G61" i="33"/>
  <c r="G30" i="33"/>
  <c r="G20" i="33"/>
  <c r="G232" i="32"/>
  <c r="G227" i="32"/>
  <c r="G221" i="32"/>
  <c r="G203" i="32"/>
  <c r="G199" i="32"/>
  <c r="G193" i="32"/>
  <c r="G183" i="32"/>
  <c r="G177" i="32"/>
  <c r="G163" i="32"/>
  <c r="G157" i="32"/>
  <c r="G153" i="32"/>
  <c r="G149" i="32"/>
  <c r="G145" i="32"/>
  <c r="G141" i="32"/>
  <c r="G121" i="32"/>
  <c r="G117" i="32"/>
  <c r="G113" i="32"/>
  <c r="G97" i="32"/>
  <c r="G73" i="32"/>
  <c r="G69" i="32"/>
  <c r="G59" i="32"/>
  <c r="G55" i="32"/>
  <c r="G41" i="32"/>
  <c r="G28" i="32"/>
  <c r="G22" i="32"/>
  <c r="G18" i="32"/>
  <c r="G220" i="32"/>
  <c r="G202" i="32"/>
  <c r="G198" i="32"/>
  <c r="G192" i="32"/>
  <c r="G186" i="32"/>
  <c r="G156" i="32"/>
  <c r="G152" i="32"/>
  <c r="G148" i="32"/>
  <c r="G144" i="32"/>
  <c r="G120" i="32"/>
  <c r="G116" i="32"/>
  <c r="G112" i="32"/>
  <c r="G106" i="32"/>
  <c r="G100" i="32"/>
  <c r="G96" i="32"/>
  <c r="G82" i="32"/>
  <c r="G76" i="32"/>
  <c r="G72" i="32"/>
  <c r="G68" i="32"/>
  <c r="G62" i="32"/>
  <c r="G58" i="32"/>
  <c r="G54" i="32"/>
  <c r="G40" i="32"/>
  <c r="G27" i="32"/>
  <c r="G17" i="32"/>
  <c r="G219" i="32"/>
  <c r="G205" i="32"/>
  <c r="G201" i="32"/>
  <c r="G197" i="32"/>
  <c r="G191" i="32"/>
  <c r="G185" i="32"/>
  <c r="G179" i="32"/>
  <c r="G159" i="32"/>
  <c r="G155" i="32"/>
  <c r="G218" i="32"/>
  <c r="G151" i="32"/>
  <c r="G143" i="32"/>
  <c r="G118" i="32"/>
  <c r="G98" i="32"/>
  <c r="G80" i="32"/>
  <c r="G70" i="32"/>
  <c r="G60" i="32"/>
  <c r="G29" i="32"/>
  <c r="G19" i="32"/>
  <c r="G233" i="32"/>
  <c r="G190" i="32"/>
  <c r="G164" i="32"/>
  <c r="G150" i="32"/>
  <c r="G142" i="32"/>
  <c r="G123" i="32"/>
  <c r="G115" i="32"/>
  <c r="G105" i="32"/>
  <c r="G95" i="32"/>
  <c r="G75" i="32"/>
  <c r="G67" i="32"/>
  <c r="G57" i="32"/>
  <c r="G39" i="32"/>
  <c r="G16" i="32"/>
  <c r="G229" i="32"/>
  <c r="G204" i="32"/>
  <c r="G184" i="32"/>
  <c r="G158" i="32"/>
  <c r="G147" i="32"/>
  <c r="G137" i="32"/>
  <c r="G122" i="32"/>
  <c r="G114" i="32"/>
  <c r="G104" i="32"/>
  <c r="G74" i="32"/>
  <c r="G66" i="32"/>
  <c r="G56" i="32"/>
  <c r="G38" i="32"/>
  <c r="G23" i="32"/>
  <c r="G222" i="32"/>
  <c r="G200" i="32"/>
  <c r="G178" i="32"/>
  <c r="G154" i="32"/>
  <c r="G146" i="32"/>
  <c r="G136" i="32"/>
  <c r="G119" i="32"/>
  <c r="G111" i="32"/>
  <c r="G99" i="32"/>
  <c r="G81" i="32"/>
  <c r="G71" i="32"/>
  <c r="G61" i="32"/>
  <c r="G30" i="32"/>
  <c r="G20" i="32"/>
  <c r="H174" i="33"/>
  <c r="H92" i="33"/>
  <c r="E92" i="32"/>
  <c r="H92" i="32"/>
  <c r="H133" i="32"/>
  <c r="D174" i="32"/>
  <c r="E174" i="32"/>
  <c r="H51" i="32"/>
  <c r="D92" i="32"/>
  <c r="H174" i="32"/>
  <c r="H215" i="32"/>
  <c r="D236" i="43"/>
  <c r="F236" i="43"/>
  <c r="F239" i="43" s="1"/>
  <c r="D51" i="33"/>
  <c r="D133" i="33"/>
  <c r="D215" i="33"/>
  <c r="E133" i="33"/>
  <c r="D92" i="33"/>
  <c r="D133" i="32"/>
  <c r="E215" i="33"/>
  <c r="E51" i="33"/>
  <c r="H133" i="33"/>
  <c r="D174" i="33"/>
  <c r="H215" i="33"/>
  <c r="D51" i="32"/>
  <c r="D215" i="32"/>
  <c r="H51" i="33"/>
  <c r="E92" i="33"/>
  <c r="E174" i="33"/>
  <c r="E51" i="32"/>
  <c r="E133" i="32"/>
  <c r="E215" i="32"/>
  <c r="D107" i="34" l="1"/>
  <c r="D223" i="34"/>
  <c r="D187" i="34"/>
  <c r="D101" i="34"/>
  <c r="D21" i="34"/>
  <c r="D160" i="34"/>
  <c r="F228" i="34"/>
  <c r="H228" i="34" s="1"/>
  <c r="G251" i="27" s="1"/>
  <c r="F33" i="12" s="1"/>
  <c r="D77" i="34"/>
  <c r="D194" i="34"/>
  <c r="D63" i="34"/>
  <c r="D138" i="34"/>
  <c r="D180" i="34"/>
  <c r="D31" i="34"/>
  <c r="G194" i="32"/>
  <c r="G194" i="33"/>
  <c r="G21" i="33"/>
  <c r="G24" i="33" s="1"/>
  <c r="G77" i="33"/>
  <c r="G223" i="33"/>
  <c r="G187" i="33"/>
  <c r="G138" i="33"/>
  <c r="G101" i="33"/>
  <c r="G31" i="33"/>
  <c r="G160" i="33"/>
  <c r="G63" i="33"/>
  <c r="G107" i="33"/>
  <c r="G180" i="33"/>
  <c r="G77" i="32"/>
  <c r="G223" i="32"/>
  <c r="G187" i="32"/>
  <c r="G160" i="32"/>
  <c r="G21" i="32"/>
  <c r="G24" i="32" s="1"/>
  <c r="G138" i="32"/>
  <c r="G101" i="32"/>
  <c r="G31" i="32"/>
  <c r="G63" i="32"/>
  <c r="G107" i="32"/>
  <c r="G180" i="32"/>
  <c r="E20" i="34"/>
  <c r="E19" i="34"/>
  <c r="E18" i="34"/>
  <c r="E17" i="34"/>
  <c r="E16" i="34"/>
  <c r="P12" i="31"/>
  <c r="P13" i="31"/>
  <c r="L18" i="31"/>
  <c r="H18" i="31"/>
  <c r="P16" i="31"/>
  <c r="P17" i="31"/>
  <c r="O14" i="31"/>
  <c r="N14" i="31"/>
  <c r="M14" i="31"/>
  <c r="L14" i="31"/>
  <c r="K14" i="31"/>
  <c r="J14" i="31"/>
  <c r="I14" i="31"/>
  <c r="H14" i="31"/>
  <c r="G14" i="31"/>
  <c r="F14" i="31"/>
  <c r="E14" i="31"/>
  <c r="D14" i="31"/>
  <c r="D108" i="34" l="1"/>
  <c r="D225" i="34" s="1"/>
  <c r="G108" i="33"/>
  <c r="G225" i="33" s="1"/>
  <c r="G33" i="33"/>
  <c r="G33" i="32"/>
  <c r="G108" i="32"/>
  <c r="G225" i="32" s="1"/>
  <c r="E18" i="31"/>
  <c r="I18" i="31"/>
  <c r="M18" i="31"/>
  <c r="P14" i="31"/>
  <c r="L15" i="31" s="1"/>
  <c r="L19" i="31" s="1"/>
  <c r="F18" i="31"/>
  <c r="J18" i="31"/>
  <c r="N18" i="31"/>
  <c r="G18" i="31"/>
  <c r="K18" i="31"/>
  <c r="O18" i="31"/>
  <c r="D18" i="31"/>
  <c r="G239" i="32" l="1"/>
  <c r="G239" i="33"/>
  <c r="P18" i="31"/>
  <c r="E15" i="31"/>
  <c r="E19" i="31" s="1"/>
  <c r="J15" i="31"/>
  <c r="J19" i="31" s="1"/>
  <c r="O15" i="31"/>
  <c r="O19" i="31" s="1"/>
  <c r="I15" i="31"/>
  <c r="I19" i="31" s="1"/>
  <c r="N15" i="31"/>
  <c r="N19" i="31" s="1"/>
  <c r="D15" i="31"/>
  <c r="D19" i="31" s="1"/>
  <c r="M15" i="31"/>
  <c r="M19" i="31" s="1"/>
  <c r="G15" i="31"/>
  <c r="G19" i="31" s="1"/>
  <c r="H15" i="31"/>
  <c r="H19" i="31" s="1"/>
  <c r="F15" i="31"/>
  <c r="F19" i="31" s="1"/>
  <c r="K15" i="31"/>
  <c r="K19" i="31" s="1"/>
  <c r="E216" i="34"/>
  <c r="E215" i="34"/>
  <c r="E175" i="34"/>
  <c r="E174" i="34"/>
  <c r="E134" i="34"/>
  <c r="E133" i="34"/>
  <c r="E93" i="34"/>
  <c r="E92" i="34"/>
  <c r="E51" i="34"/>
  <c r="E52" i="34"/>
  <c r="P19" i="31" l="1"/>
  <c r="D22" i="34" s="1"/>
  <c r="D24" i="34" s="1"/>
  <c r="D33" i="34" s="1"/>
  <c r="D239" i="34" s="1"/>
  <c r="P44" i="30" l="1"/>
  <c r="K8" i="33" l="1"/>
  <c r="K8" i="32"/>
  <c r="K211" i="33"/>
  <c r="K170" i="33"/>
  <c r="K129" i="33"/>
  <c r="K88" i="33"/>
  <c r="K47" i="33"/>
  <c r="K211" i="32"/>
  <c r="K170" i="32"/>
  <c r="K129" i="32"/>
  <c r="K88" i="32"/>
  <c r="K47" i="32"/>
  <c r="C17" i="35" l="1"/>
  <c r="C15" i="35"/>
  <c r="A11" i="35"/>
  <c r="A9" i="35"/>
  <c r="E233" i="34"/>
  <c r="E232" i="34"/>
  <c r="E229" i="34"/>
  <c r="E227" i="34"/>
  <c r="E222" i="34"/>
  <c r="E221" i="34"/>
  <c r="E220" i="34"/>
  <c r="E219" i="34"/>
  <c r="E218" i="34"/>
  <c r="E205" i="34"/>
  <c r="E204" i="34"/>
  <c r="E203" i="34"/>
  <c r="E202" i="34"/>
  <c r="E201" i="34"/>
  <c r="E200" i="34"/>
  <c r="E199" i="34"/>
  <c r="E198" i="34"/>
  <c r="E197" i="34"/>
  <c r="E193" i="34"/>
  <c r="E192" i="34"/>
  <c r="E191" i="34"/>
  <c r="E190" i="34"/>
  <c r="E186" i="34"/>
  <c r="E185" i="34"/>
  <c r="E184" i="34"/>
  <c r="E183" i="34"/>
  <c r="E179" i="34"/>
  <c r="E178" i="34"/>
  <c r="E177" i="34"/>
  <c r="E164" i="34"/>
  <c r="E163" i="34"/>
  <c r="E159" i="34"/>
  <c r="E158" i="34"/>
  <c r="E157" i="34"/>
  <c r="E156" i="34"/>
  <c r="E155" i="34"/>
  <c r="E154" i="34"/>
  <c r="E153" i="34"/>
  <c r="E152" i="34"/>
  <c r="E151" i="34"/>
  <c r="E150" i="34"/>
  <c r="E149" i="34"/>
  <c r="E148" i="34"/>
  <c r="E147" i="34"/>
  <c r="E146" i="34"/>
  <c r="E145" i="34"/>
  <c r="E144" i="34"/>
  <c r="E143" i="34"/>
  <c r="E142" i="34"/>
  <c r="E141" i="34"/>
  <c r="E137" i="34"/>
  <c r="E136" i="34"/>
  <c r="E123" i="34"/>
  <c r="E122" i="34"/>
  <c r="E121" i="34"/>
  <c r="E120" i="34"/>
  <c r="E119" i="34"/>
  <c r="E118" i="34"/>
  <c r="E117" i="34"/>
  <c r="E116" i="34"/>
  <c r="E115" i="34"/>
  <c r="E114" i="34"/>
  <c r="E113" i="34"/>
  <c r="E112" i="34"/>
  <c r="E111" i="34"/>
  <c r="E106" i="34"/>
  <c r="E105" i="34"/>
  <c r="E104" i="34"/>
  <c r="E100" i="34"/>
  <c r="E99" i="34"/>
  <c r="E98" i="34"/>
  <c r="E97" i="34"/>
  <c r="E96" i="34"/>
  <c r="E95" i="34"/>
  <c r="E82" i="34"/>
  <c r="E81" i="34"/>
  <c r="E80" i="34"/>
  <c r="E76" i="34"/>
  <c r="E75" i="34"/>
  <c r="E74" i="34"/>
  <c r="E73" i="34"/>
  <c r="E72" i="34"/>
  <c r="E71" i="34"/>
  <c r="E70" i="34"/>
  <c r="E69" i="34"/>
  <c r="E68" i="34"/>
  <c r="E67" i="34"/>
  <c r="E66" i="34"/>
  <c r="E62" i="34"/>
  <c r="E61" i="34"/>
  <c r="E60" i="34"/>
  <c r="E59" i="34"/>
  <c r="E58" i="34"/>
  <c r="E57" i="34"/>
  <c r="E56" i="34"/>
  <c r="E55" i="34"/>
  <c r="E54" i="34"/>
  <c r="E41" i="34"/>
  <c r="E40" i="34"/>
  <c r="E39" i="34"/>
  <c r="E38" i="34"/>
  <c r="E30" i="34"/>
  <c r="E29" i="34"/>
  <c r="E28" i="34"/>
  <c r="E27" i="34"/>
  <c r="E23" i="34"/>
  <c r="E22" i="34"/>
  <c r="A15" i="34"/>
  <c r="A16" i="34" s="1"/>
  <c r="A17" i="34" s="1"/>
  <c r="A18" i="34" s="1"/>
  <c r="A19" i="34" s="1"/>
  <c r="A20" i="34" s="1"/>
  <c r="A21" i="34" s="1"/>
  <c r="A22" i="34" s="1"/>
  <c r="A23" i="34" s="1"/>
  <c r="A24" i="34" s="1"/>
  <c r="A26" i="34" s="1"/>
  <c r="A27" i="34" s="1"/>
  <c r="A28" i="34" s="1"/>
  <c r="A29" i="34" s="1"/>
  <c r="A30" i="34" s="1"/>
  <c r="A31" i="34" s="1"/>
  <c r="A33" i="34" s="1"/>
  <c r="A35" i="34" s="1"/>
  <c r="A36" i="34" s="1"/>
  <c r="A37" i="34" s="1"/>
  <c r="A38" i="34" s="1"/>
  <c r="A39" i="34" s="1"/>
  <c r="A40" i="34" s="1"/>
  <c r="A41" i="34" s="1"/>
  <c r="A54" i="34" s="1"/>
  <c r="A55" i="34" s="1"/>
  <c r="A56" i="34" s="1"/>
  <c r="A57" i="34" s="1"/>
  <c r="A58" i="34" s="1"/>
  <c r="A59" i="34" s="1"/>
  <c r="A60" i="34" s="1"/>
  <c r="A61" i="34" s="1"/>
  <c r="A62" i="34" s="1"/>
  <c r="A63" i="34" s="1"/>
  <c r="A65" i="34" s="1"/>
  <c r="A66" i="34" s="1"/>
  <c r="A67" i="34" s="1"/>
  <c r="A68" i="34" s="1"/>
  <c r="A69" i="34" s="1"/>
  <c r="A70" i="34" s="1"/>
  <c r="A71" i="34" s="1"/>
  <c r="A72" i="34" s="1"/>
  <c r="A73" i="34" s="1"/>
  <c r="A74" i="34" s="1"/>
  <c r="A75" i="34" s="1"/>
  <c r="A76" i="34" s="1"/>
  <c r="A77" i="34" s="1"/>
  <c r="A79" i="34" s="1"/>
  <c r="A80" i="34" s="1"/>
  <c r="A81" i="34" s="1"/>
  <c r="A82" i="34" s="1"/>
  <c r="A95" i="34" s="1"/>
  <c r="A96" i="34" s="1"/>
  <c r="A97" i="34" s="1"/>
  <c r="A98" i="34" s="1"/>
  <c r="A99" i="34" s="1"/>
  <c r="A100" i="34" s="1"/>
  <c r="A101" i="34" s="1"/>
  <c r="A103" i="34" s="1"/>
  <c r="A104" i="34" s="1"/>
  <c r="A105" i="34" s="1"/>
  <c r="A106" i="34" s="1"/>
  <c r="A107" i="34" s="1"/>
  <c r="A108" i="34" s="1"/>
  <c r="A110" i="34" s="1"/>
  <c r="A111" i="34" s="1"/>
  <c r="A112" i="34" s="1"/>
  <c r="A113" i="34" s="1"/>
  <c r="A114" i="34" s="1"/>
  <c r="A115" i="34" s="1"/>
  <c r="A116" i="34" s="1"/>
  <c r="A117" i="34" s="1"/>
  <c r="A118" i="34" s="1"/>
  <c r="A119" i="34" s="1"/>
  <c r="A120" i="34" s="1"/>
  <c r="A121" i="34" s="1"/>
  <c r="A122" i="34" s="1"/>
  <c r="A123" i="34" s="1"/>
  <c r="A136" i="34" s="1"/>
  <c r="A137" i="34" s="1"/>
  <c r="A138"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2" i="34" s="1"/>
  <c r="A163" i="34" s="1"/>
  <c r="A164" i="34" s="1"/>
  <c r="A177" i="34" s="1"/>
  <c r="A178" i="34" s="1"/>
  <c r="A179" i="34" s="1"/>
  <c r="A180" i="34" s="1"/>
  <c r="A182" i="34" s="1"/>
  <c r="A183" i="34" s="1"/>
  <c r="A184" i="34" s="1"/>
  <c r="A185" i="34" s="1"/>
  <c r="A186" i="34" s="1"/>
  <c r="A187" i="34" s="1"/>
  <c r="A189" i="34" s="1"/>
  <c r="A190" i="34" s="1"/>
  <c r="A191" i="34" s="1"/>
  <c r="A192" i="34" s="1"/>
  <c r="A193" i="34" s="1"/>
  <c r="A194" i="34" s="1"/>
  <c r="A196" i="34" s="1"/>
  <c r="A197" i="34" s="1"/>
  <c r="A198" i="34" s="1"/>
  <c r="A199" i="34" s="1"/>
  <c r="A200" i="34" s="1"/>
  <c r="A201" i="34" s="1"/>
  <c r="A202" i="34" s="1"/>
  <c r="A203" i="34" s="1"/>
  <c r="A204" i="34" s="1"/>
  <c r="A205" i="34" s="1"/>
  <c r="A218" i="34" s="1"/>
  <c r="A219" i="34" s="1"/>
  <c r="A220" i="34" s="1"/>
  <c r="A221" i="34" s="1"/>
  <c r="A222" i="34" s="1"/>
  <c r="A223" i="34" s="1"/>
  <c r="A225" i="34" s="1"/>
  <c r="A227" i="34" s="1"/>
  <c r="A7" i="34"/>
  <c r="A171" i="34" s="1"/>
  <c r="A45" i="34"/>
  <c r="A2" i="34"/>
  <c r="A1" i="34"/>
  <c r="P56" i="28"/>
  <c r="K131" i="33"/>
  <c r="A15" i="33"/>
  <c r="A16" i="33" s="1"/>
  <c r="A17" i="33" s="1"/>
  <c r="A18" i="33" s="1"/>
  <c r="A19" i="33" s="1"/>
  <c r="A20" i="33" s="1"/>
  <c r="A21" i="33" s="1"/>
  <c r="A22" i="33" s="1"/>
  <c r="A23" i="33" s="1"/>
  <c r="A24" i="33" s="1"/>
  <c r="A26" i="33" s="1"/>
  <c r="A27" i="33" s="1"/>
  <c r="A28" i="33" s="1"/>
  <c r="A29" i="33" s="1"/>
  <c r="A30" i="33" s="1"/>
  <c r="A31" i="33" s="1"/>
  <c r="A33" i="33" s="1"/>
  <c r="A35" i="33" s="1"/>
  <c r="A36" i="33" s="1"/>
  <c r="A37" i="33" s="1"/>
  <c r="A38" i="33" s="1"/>
  <c r="A39" i="33" s="1"/>
  <c r="A40" i="33" s="1"/>
  <c r="A41" i="33" s="1"/>
  <c r="A54" i="33" s="1"/>
  <c r="A55" i="33" s="1"/>
  <c r="A56" i="33" s="1"/>
  <c r="A57" i="33" s="1"/>
  <c r="A58" i="33" s="1"/>
  <c r="A59" i="33" s="1"/>
  <c r="A60" i="33" s="1"/>
  <c r="A61" i="33" s="1"/>
  <c r="A62" i="33" s="1"/>
  <c r="A63" i="33" s="1"/>
  <c r="A65" i="33" s="1"/>
  <c r="A66" i="33" s="1"/>
  <c r="A67" i="33" s="1"/>
  <c r="A68" i="33" s="1"/>
  <c r="A69" i="33" s="1"/>
  <c r="A70" i="33" s="1"/>
  <c r="A71" i="33" s="1"/>
  <c r="A72" i="33" s="1"/>
  <c r="A73" i="33" s="1"/>
  <c r="A74" i="33" s="1"/>
  <c r="A75" i="33" s="1"/>
  <c r="A76" i="33" s="1"/>
  <c r="A77" i="33" s="1"/>
  <c r="A79" i="33" s="1"/>
  <c r="A80" i="33" s="1"/>
  <c r="A81" i="33" s="1"/>
  <c r="A82" i="33" s="1"/>
  <c r="A95" i="33" s="1"/>
  <c r="A96" i="33" s="1"/>
  <c r="A97" i="33" s="1"/>
  <c r="A98" i="33" s="1"/>
  <c r="A99" i="33" s="1"/>
  <c r="A100" i="33" s="1"/>
  <c r="A101" i="33" s="1"/>
  <c r="A103" i="33" s="1"/>
  <c r="A104" i="33" s="1"/>
  <c r="A105" i="33" s="1"/>
  <c r="A106" i="33" s="1"/>
  <c r="A107" i="33" s="1"/>
  <c r="A108" i="33" s="1"/>
  <c r="A110" i="33" s="1"/>
  <c r="A111" i="33" s="1"/>
  <c r="A112" i="33" s="1"/>
  <c r="A113" i="33" s="1"/>
  <c r="A114" i="33" s="1"/>
  <c r="A115" i="33" s="1"/>
  <c r="A116" i="33" s="1"/>
  <c r="A117" i="33" s="1"/>
  <c r="A118" i="33" s="1"/>
  <c r="A119" i="33" s="1"/>
  <c r="A120" i="33" s="1"/>
  <c r="A121" i="33" s="1"/>
  <c r="A122" i="33" s="1"/>
  <c r="A123" i="33" s="1"/>
  <c r="A136" i="33" s="1"/>
  <c r="A137" i="33" s="1"/>
  <c r="A138" i="33" s="1"/>
  <c r="A140" i="33" s="1"/>
  <c r="A141" i="33" s="1"/>
  <c r="A142" i="33" s="1"/>
  <c r="A143" i="33" s="1"/>
  <c r="A144" i="33" s="1"/>
  <c r="A145" i="33" s="1"/>
  <c r="A146" i="33" s="1"/>
  <c r="A147" i="33" s="1"/>
  <c r="A148" i="33" s="1"/>
  <c r="A149" i="33" s="1"/>
  <c r="A150" i="33" s="1"/>
  <c r="A151" i="33" s="1"/>
  <c r="A152" i="33" s="1"/>
  <c r="A153" i="33" s="1"/>
  <c r="A154" i="33" s="1"/>
  <c r="A155" i="33" s="1"/>
  <c r="A156" i="33" s="1"/>
  <c r="A157" i="33" s="1"/>
  <c r="A158" i="33" s="1"/>
  <c r="A159" i="33" s="1"/>
  <c r="A160" i="33" s="1"/>
  <c r="A162" i="33" s="1"/>
  <c r="A163" i="33" s="1"/>
  <c r="A164" i="33" s="1"/>
  <c r="A177" i="33" s="1"/>
  <c r="A178" i="33" s="1"/>
  <c r="A179" i="33" s="1"/>
  <c r="A180" i="33" s="1"/>
  <c r="A182" i="33" s="1"/>
  <c r="A183" i="33" s="1"/>
  <c r="A184" i="33" s="1"/>
  <c r="A185" i="33" s="1"/>
  <c r="A186" i="33" s="1"/>
  <c r="A187" i="33" s="1"/>
  <c r="A189" i="33" s="1"/>
  <c r="A190" i="33" s="1"/>
  <c r="A191" i="33" s="1"/>
  <c r="A192" i="33" s="1"/>
  <c r="A193" i="33" s="1"/>
  <c r="A194" i="33" s="1"/>
  <c r="A196" i="33" s="1"/>
  <c r="A197" i="33" s="1"/>
  <c r="A198" i="33" s="1"/>
  <c r="A199" i="33" s="1"/>
  <c r="A200" i="33" s="1"/>
  <c r="A201" i="33" s="1"/>
  <c r="A202" i="33" s="1"/>
  <c r="A203" i="33" s="1"/>
  <c r="A204" i="33" s="1"/>
  <c r="A205" i="33" s="1"/>
  <c r="A218" i="33" s="1"/>
  <c r="A219" i="33" s="1"/>
  <c r="A220" i="33" s="1"/>
  <c r="A221" i="33" s="1"/>
  <c r="A222" i="33" s="1"/>
  <c r="A223" i="33" s="1"/>
  <c r="A225" i="33" s="1"/>
  <c r="A227" i="33" s="1"/>
  <c r="K49" i="33"/>
  <c r="A7" i="33"/>
  <c r="A48" i="33" s="1"/>
  <c r="A86" i="33"/>
  <c r="A2" i="33"/>
  <c r="A1" i="33"/>
  <c r="A165" i="33" s="1"/>
  <c r="A228" i="34" l="1"/>
  <c r="A229" i="34" s="1"/>
  <c r="A230" i="34" s="1"/>
  <c r="A231" i="34" s="1"/>
  <c r="A232" i="34" s="1"/>
  <c r="A233" i="34" s="1"/>
  <c r="A235" i="34" s="1"/>
  <c r="A237" i="34" s="1"/>
  <c r="A228" i="33"/>
  <c r="A229" i="33" s="1"/>
  <c r="A230" i="33" s="1"/>
  <c r="A231" i="33" s="1"/>
  <c r="A232" i="33" s="1"/>
  <c r="A233" i="33" s="1"/>
  <c r="A235" i="33" s="1"/>
  <c r="A237" i="33" s="1"/>
  <c r="G240" i="33"/>
  <c r="G241" i="33" s="1"/>
  <c r="E240" i="33"/>
  <c r="H240" i="33"/>
  <c r="H241" i="33" s="1"/>
  <c r="H231" i="33" s="1"/>
  <c r="F240" i="33"/>
  <c r="H242" i="33"/>
  <c r="H243" i="33" s="1"/>
  <c r="H230" i="33" s="1"/>
  <c r="F242" i="33"/>
  <c r="G242" i="33"/>
  <c r="G243" i="33" s="1"/>
  <c r="G230" i="33" s="1"/>
  <c r="E242" i="33"/>
  <c r="D241" i="34"/>
  <c r="D231" i="34" s="1"/>
  <c r="D243" i="34"/>
  <c r="D230" i="34" s="1"/>
  <c r="F20" i="34"/>
  <c r="H20" i="34" s="1"/>
  <c r="G19" i="27" s="1"/>
  <c r="F22" i="34"/>
  <c r="H22" i="34" s="1"/>
  <c r="F40" i="34"/>
  <c r="F76" i="34"/>
  <c r="H76" i="34" s="1"/>
  <c r="G87" i="27" s="1"/>
  <c r="F82" i="34"/>
  <c r="H82" i="34" s="1"/>
  <c r="G93" i="27" s="1"/>
  <c r="F156" i="34"/>
  <c r="F200" i="34"/>
  <c r="H200" i="34" s="1"/>
  <c r="G223" i="27" s="1"/>
  <c r="A86" i="34"/>
  <c r="A212" i="34"/>
  <c r="A48" i="34"/>
  <c r="F197" i="34"/>
  <c r="H197" i="34" s="1"/>
  <c r="G220" i="27" s="1"/>
  <c r="F205" i="34"/>
  <c r="H205" i="34" s="1"/>
  <c r="G240" i="27" s="1"/>
  <c r="F17" i="34"/>
  <c r="H17" i="34" s="1"/>
  <c r="G16" i="27" s="1"/>
  <c r="F111" i="34"/>
  <c r="H111" i="34" s="1"/>
  <c r="G122" i="27" s="1"/>
  <c r="F123" i="34"/>
  <c r="H123" i="34" s="1"/>
  <c r="G146" i="27" s="1"/>
  <c r="F28" i="34"/>
  <c r="F58" i="34"/>
  <c r="F117" i="34"/>
  <c r="H117" i="34" s="1"/>
  <c r="G128" i="27" s="1"/>
  <c r="F121" i="34"/>
  <c r="H121" i="34" s="1"/>
  <c r="G144" i="27" s="1"/>
  <c r="F148" i="34"/>
  <c r="F149" i="34"/>
  <c r="F177" i="34"/>
  <c r="H177" i="34" s="1"/>
  <c r="G188" i="27" s="1"/>
  <c r="F184" i="34"/>
  <c r="F199" i="34"/>
  <c r="H199" i="34" s="1"/>
  <c r="G222" i="27" s="1"/>
  <c r="F203" i="34"/>
  <c r="H203" i="34" s="1"/>
  <c r="G238" i="27" s="1"/>
  <c r="F23" i="34"/>
  <c r="F72" i="34"/>
  <c r="H72" i="34" s="1"/>
  <c r="G83" i="27" s="1"/>
  <c r="F112" i="34"/>
  <c r="H112" i="34" s="1"/>
  <c r="G123" i="27" s="1"/>
  <c r="F116" i="34"/>
  <c r="H116" i="34" s="1"/>
  <c r="G127" i="27" s="1"/>
  <c r="F157" i="34"/>
  <c r="F233" i="34"/>
  <c r="H233" i="34" s="1"/>
  <c r="G268" i="27" s="1"/>
  <c r="F59" i="34"/>
  <c r="F95" i="34"/>
  <c r="H95" i="34" s="1"/>
  <c r="G94" i="27" s="1"/>
  <c r="F99" i="34"/>
  <c r="H99" i="34" s="1"/>
  <c r="G98" i="27" s="1"/>
  <c r="F141" i="34"/>
  <c r="F178" i="34"/>
  <c r="H178" i="34" s="1"/>
  <c r="G189" i="27" s="1"/>
  <c r="F113" i="34"/>
  <c r="H113" i="34" s="1"/>
  <c r="G124" i="27" s="1"/>
  <c r="F68" i="34"/>
  <c r="H68" i="34" s="1"/>
  <c r="G67" i="27" s="1"/>
  <c r="F105" i="34"/>
  <c r="H105" i="34" s="1"/>
  <c r="G116" i="27" s="1"/>
  <c r="F227" i="34"/>
  <c r="H227" i="34" s="1"/>
  <c r="F96" i="34"/>
  <c r="H96" i="34" s="1"/>
  <c r="G95" i="27" s="1"/>
  <c r="F97" i="34"/>
  <c r="H97" i="34" s="1"/>
  <c r="G96" i="27" s="1"/>
  <c r="F179" i="34"/>
  <c r="H179" i="34" s="1"/>
  <c r="G202" i="27" s="1"/>
  <c r="F186" i="34"/>
  <c r="F219" i="34"/>
  <c r="H219" i="34" s="1"/>
  <c r="G242" i="27" s="1"/>
  <c r="E138" i="34"/>
  <c r="F29" i="34"/>
  <c r="F61" i="34"/>
  <c r="F67" i="34"/>
  <c r="H67" i="34" s="1"/>
  <c r="G66" i="27" s="1"/>
  <c r="F100" i="34"/>
  <c r="H100" i="34" s="1"/>
  <c r="G99" i="27" s="1"/>
  <c r="F146" i="34"/>
  <c r="F154" i="34"/>
  <c r="F185" i="34"/>
  <c r="H185" i="34" s="1"/>
  <c r="E194" i="34"/>
  <c r="F192" i="34"/>
  <c r="H192" i="34" s="1"/>
  <c r="G215" i="27" s="1"/>
  <c r="E21" i="34"/>
  <c r="E24" i="34" s="1"/>
  <c r="F18" i="34"/>
  <c r="H18" i="34" s="1"/>
  <c r="G17" i="27" s="1"/>
  <c r="E31" i="34"/>
  <c r="F41" i="34"/>
  <c r="F62" i="34"/>
  <c r="F70" i="34"/>
  <c r="H70" i="34" s="1"/>
  <c r="G81" i="27" s="1"/>
  <c r="F71" i="34"/>
  <c r="H71" i="34" s="1"/>
  <c r="G82" i="27" s="1"/>
  <c r="F115" i="34"/>
  <c r="H115" i="34" s="1"/>
  <c r="G126" i="27" s="1"/>
  <c r="F120" i="34"/>
  <c r="H120" i="34" s="1"/>
  <c r="G143" i="27" s="1"/>
  <c r="F198" i="34"/>
  <c r="H198" i="34" s="1"/>
  <c r="G221" i="27" s="1"/>
  <c r="F201" i="34"/>
  <c r="H201" i="34" s="1"/>
  <c r="G236" i="27" s="1"/>
  <c r="F30" i="34"/>
  <c r="F74" i="34"/>
  <c r="H74" i="34" s="1"/>
  <c r="G85" i="27" s="1"/>
  <c r="F75" i="34"/>
  <c r="H75" i="34" s="1"/>
  <c r="G86" i="27" s="1"/>
  <c r="F119" i="34"/>
  <c r="H119" i="34" s="1"/>
  <c r="G130" i="27" s="1"/>
  <c r="F136" i="34"/>
  <c r="H136" i="34" s="1"/>
  <c r="G147" i="27" s="1"/>
  <c r="F137" i="34"/>
  <c r="H137" i="34" s="1"/>
  <c r="G148" i="27" s="1"/>
  <c r="F142" i="34"/>
  <c r="F144" i="34"/>
  <c r="F145" i="34"/>
  <c r="F150" i="34"/>
  <c r="F152" i="34"/>
  <c r="F153" i="34"/>
  <c r="F158" i="34"/>
  <c r="F163" i="34"/>
  <c r="F164" i="34"/>
  <c r="H164" i="34" s="1"/>
  <c r="G187" i="27" s="1"/>
  <c r="F183" i="34"/>
  <c r="F191" i="34"/>
  <c r="H191" i="34" s="1"/>
  <c r="G214" i="27" s="1"/>
  <c r="F218" i="34"/>
  <c r="H218" i="34" s="1"/>
  <c r="G241" i="27" s="1"/>
  <c r="F221" i="34"/>
  <c r="H221" i="34" s="1"/>
  <c r="G244" i="27" s="1"/>
  <c r="F16" i="34"/>
  <c r="F38" i="34"/>
  <c r="H38" i="34" s="1"/>
  <c r="F55" i="34"/>
  <c r="F57" i="34"/>
  <c r="F19" i="34"/>
  <c r="H19" i="34" s="1"/>
  <c r="G18" i="27" s="1"/>
  <c r="F27" i="34"/>
  <c r="H27" i="34" s="1"/>
  <c r="E77" i="34"/>
  <c r="F81" i="34"/>
  <c r="H81" i="34" s="1"/>
  <c r="G92" i="27" s="1"/>
  <c r="A207" i="34"/>
  <c r="A43" i="34"/>
  <c r="A84" i="34"/>
  <c r="A166" i="34"/>
  <c r="A125" i="34"/>
  <c r="F104" i="34"/>
  <c r="F190" i="34"/>
  <c r="A124" i="34"/>
  <c r="A206" i="34"/>
  <c r="A165" i="34"/>
  <c r="A83" i="34"/>
  <c r="F56" i="34"/>
  <c r="F73" i="34"/>
  <c r="H73" i="34" s="1"/>
  <c r="G84" i="27" s="1"/>
  <c r="F80" i="34"/>
  <c r="F98" i="34"/>
  <c r="H98" i="34" s="1"/>
  <c r="G97" i="27" s="1"/>
  <c r="E107" i="34"/>
  <c r="F106" i="34"/>
  <c r="H106" i="34" s="1"/>
  <c r="G117" i="27" s="1"/>
  <c r="E180" i="34"/>
  <c r="E187" i="34"/>
  <c r="A209" i="34"/>
  <c r="A127" i="34"/>
  <c r="E63" i="34"/>
  <c r="F39" i="34"/>
  <c r="H39" i="34" s="1"/>
  <c r="G50" i="27" s="1"/>
  <c r="A42" i="34"/>
  <c r="F54" i="34"/>
  <c r="F60" i="34"/>
  <c r="F66" i="34"/>
  <c r="F69" i="34"/>
  <c r="H69" i="34" s="1"/>
  <c r="G80" i="27" s="1"/>
  <c r="E101" i="34"/>
  <c r="A168" i="34"/>
  <c r="A89" i="34"/>
  <c r="E160" i="34"/>
  <c r="F193" i="34"/>
  <c r="H193" i="34" s="1"/>
  <c r="G216" i="27" s="1"/>
  <c r="F202" i="34"/>
  <c r="H202" i="34" s="1"/>
  <c r="G237" i="27" s="1"/>
  <c r="F220" i="34"/>
  <c r="H220" i="34" s="1"/>
  <c r="G243" i="27" s="1"/>
  <c r="F229" i="34"/>
  <c r="H229" i="34" s="1"/>
  <c r="G252" i="27" s="1"/>
  <c r="F114" i="34"/>
  <c r="H114" i="34" s="1"/>
  <c r="G125" i="27" s="1"/>
  <c r="F118" i="34"/>
  <c r="H118" i="34" s="1"/>
  <c r="G129" i="27" s="1"/>
  <c r="F122" i="34"/>
  <c r="H122" i="34" s="1"/>
  <c r="G145" i="27" s="1"/>
  <c r="A130" i="34"/>
  <c r="F143" i="34"/>
  <c r="F147" i="34"/>
  <c r="F151" i="34"/>
  <c r="F155" i="34"/>
  <c r="F159" i="34"/>
  <c r="E223" i="34"/>
  <c r="F204" i="34"/>
  <c r="H204" i="34" s="1"/>
  <c r="G239" i="27" s="1"/>
  <c r="F222" i="34"/>
  <c r="H222" i="34" s="1"/>
  <c r="G245" i="27" s="1"/>
  <c r="F232" i="34"/>
  <c r="H232" i="34" s="1"/>
  <c r="G267" i="27" s="1"/>
  <c r="A166" i="33"/>
  <c r="A84" i="33"/>
  <c r="A43" i="33"/>
  <c r="A125" i="33"/>
  <c r="A207" i="33"/>
  <c r="A130" i="33"/>
  <c r="A212" i="33"/>
  <c r="A171" i="33"/>
  <c r="A89" i="33"/>
  <c r="A168" i="33"/>
  <c r="A127" i="33"/>
  <c r="A45" i="33"/>
  <c r="A209" i="33"/>
  <c r="A206" i="33"/>
  <c r="A124" i="33"/>
  <c r="A83" i="33"/>
  <c r="K213" i="33"/>
  <c r="K172" i="33"/>
  <c r="K90" i="33"/>
  <c r="A42" i="33"/>
  <c r="K172" i="32"/>
  <c r="K90" i="32"/>
  <c r="P67" i="30"/>
  <c r="A15" i="32"/>
  <c r="A16" i="32" s="1"/>
  <c r="A17" i="32" s="1"/>
  <c r="A18" i="32" s="1"/>
  <c r="A19" i="32" s="1"/>
  <c r="A20" i="32" s="1"/>
  <c r="A21" i="32" s="1"/>
  <c r="A22" i="32" s="1"/>
  <c r="A23" i="32" s="1"/>
  <c r="A24" i="32" s="1"/>
  <c r="A26" i="32" s="1"/>
  <c r="A27" i="32" s="1"/>
  <c r="A28" i="32" s="1"/>
  <c r="A29" i="32" s="1"/>
  <c r="A30" i="32" s="1"/>
  <c r="A31" i="32" s="1"/>
  <c r="A33" i="32" s="1"/>
  <c r="A35" i="32" s="1"/>
  <c r="A36" i="32" s="1"/>
  <c r="A37" i="32" s="1"/>
  <c r="A38" i="32" s="1"/>
  <c r="A39" i="32" s="1"/>
  <c r="A40" i="32" s="1"/>
  <c r="A41" i="32" s="1"/>
  <c r="A54" i="32" s="1"/>
  <c r="A55" i="32" s="1"/>
  <c r="A56" i="32" s="1"/>
  <c r="A57" i="32" s="1"/>
  <c r="A58" i="32" s="1"/>
  <c r="A59" i="32" s="1"/>
  <c r="A60" i="32" s="1"/>
  <c r="A61" i="32" s="1"/>
  <c r="A62" i="32" s="1"/>
  <c r="A63" i="32" s="1"/>
  <c r="A65" i="32" s="1"/>
  <c r="A66" i="32" s="1"/>
  <c r="A67" i="32" s="1"/>
  <c r="A68" i="32" s="1"/>
  <c r="A69" i="32" s="1"/>
  <c r="A70" i="32" s="1"/>
  <c r="A71" i="32" s="1"/>
  <c r="A72" i="32" s="1"/>
  <c r="A73" i="32" s="1"/>
  <c r="A74" i="32" s="1"/>
  <c r="A75" i="32" s="1"/>
  <c r="A76" i="32" s="1"/>
  <c r="A77" i="32" s="1"/>
  <c r="A79" i="32" s="1"/>
  <c r="A80" i="32" s="1"/>
  <c r="A81" i="32" s="1"/>
  <c r="A82" i="32" s="1"/>
  <c r="A95" i="32" s="1"/>
  <c r="A96" i="32" s="1"/>
  <c r="A97" i="32" s="1"/>
  <c r="A98" i="32" s="1"/>
  <c r="A99" i="32" s="1"/>
  <c r="A100" i="32" s="1"/>
  <c r="A101" i="32" s="1"/>
  <c r="A103" i="32" s="1"/>
  <c r="A104" i="32" s="1"/>
  <c r="A105" i="32" s="1"/>
  <c r="A106" i="32" s="1"/>
  <c r="A107" i="32" s="1"/>
  <c r="A108" i="32" s="1"/>
  <c r="A110" i="32" s="1"/>
  <c r="A111" i="32" s="1"/>
  <c r="A112" i="32" s="1"/>
  <c r="A113" i="32" s="1"/>
  <c r="A114" i="32" s="1"/>
  <c r="A115" i="32" s="1"/>
  <c r="A116" i="32" s="1"/>
  <c r="A117" i="32" s="1"/>
  <c r="A118" i="32" s="1"/>
  <c r="A119" i="32" s="1"/>
  <c r="A120" i="32" s="1"/>
  <c r="A121" i="32" s="1"/>
  <c r="A122" i="32" s="1"/>
  <c r="A123" i="32" s="1"/>
  <c r="A136" i="32" s="1"/>
  <c r="A137" i="32" s="1"/>
  <c r="A138" i="32" s="1"/>
  <c r="A140" i="32" s="1"/>
  <c r="A141" i="32" s="1"/>
  <c r="A142" i="32" s="1"/>
  <c r="A143" i="32" s="1"/>
  <c r="A144" i="32" s="1"/>
  <c r="A145" i="32" s="1"/>
  <c r="A146" i="32" s="1"/>
  <c r="A147" i="32" s="1"/>
  <c r="A148" i="32" s="1"/>
  <c r="A149" i="32" s="1"/>
  <c r="A150" i="32" s="1"/>
  <c r="A151" i="32" s="1"/>
  <c r="A152" i="32" s="1"/>
  <c r="A153" i="32" s="1"/>
  <c r="A154" i="32" s="1"/>
  <c r="A155" i="32" s="1"/>
  <c r="A156" i="32" s="1"/>
  <c r="A157" i="32" s="1"/>
  <c r="A158" i="32" s="1"/>
  <c r="A159" i="32" s="1"/>
  <c r="A160" i="32" s="1"/>
  <c r="A162" i="32" s="1"/>
  <c r="A163" i="32" s="1"/>
  <c r="A164" i="32" s="1"/>
  <c r="A177" i="32" s="1"/>
  <c r="A178" i="32" s="1"/>
  <c r="A179" i="32" s="1"/>
  <c r="A180" i="32" s="1"/>
  <c r="A182" i="32" s="1"/>
  <c r="A183" i="32" s="1"/>
  <c r="A184" i="32" s="1"/>
  <c r="A185" i="32" s="1"/>
  <c r="A186" i="32" s="1"/>
  <c r="A187" i="32" s="1"/>
  <c r="A189" i="32" s="1"/>
  <c r="A190" i="32" s="1"/>
  <c r="A191" i="32" s="1"/>
  <c r="A192" i="32" s="1"/>
  <c r="A193" i="32" s="1"/>
  <c r="A194" i="32" s="1"/>
  <c r="A196" i="32" s="1"/>
  <c r="A197" i="32" s="1"/>
  <c r="A198" i="32" s="1"/>
  <c r="A199" i="32" s="1"/>
  <c r="A200" i="32" s="1"/>
  <c r="A201" i="32" s="1"/>
  <c r="A202" i="32" s="1"/>
  <c r="A203" i="32" s="1"/>
  <c r="A204" i="32" s="1"/>
  <c r="A205" i="32" s="1"/>
  <c r="A218" i="32" s="1"/>
  <c r="A219" i="32" s="1"/>
  <c r="A220" i="32" s="1"/>
  <c r="A221" i="32" s="1"/>
  <c r="A222" i="32" s="1"/>
  <c r="A223" i="32" s="1"/>
  <c r="A225" i="32" s="1"/>
  <c r="A227" i="32" s="1"/>
  <c r="K213" i="32"/>
  <c r="A7" i="32"/>
  <c r="A4" i="32"/>
  <c r="A86" i="32" s="1"/>
  <c r="A2" i="32"/>
  <c r="A43" i="32" s="1"/>
  <c r="A1" i="32"/>
  <c r="A124" i="32" s="1"/>
  <c r="G149" i="27" l="1"/>
  <c r="A228" i="32"/>
  <c r="A229" i="32" s="1"/>
  <c r="A230" i="32" s="1"/>
  <c r="A231" i="32" s="1"/>
  <c r="A232" i="32" s="1"/>
  <c r="A233" i="32" s="1"/>
  <c r="A235" i="32" s="1"/>
  <c r="A237" i="32" s="1"/>
  <c r="H240" i="32"/>
  <c r="F240" i="32"/>
  <c r="G240" i="32"/>
  <c r="G241" i="32" s="1"/>
  <c r="E240" i="32"/>
  <c r="H242" i="32"/>
  <c r="F242" i="32"/>
  <c r="G242" i="32"/>
  <c r="G243" i="32" s="1"/>
  <c r="G230" i="32" s="1"/>
  <c r="E242" i="32"/>
  <c r="G244" i="33"/>
  <c r="G231" i="33"/>
  <c r="G235" i="33" s="1"/>
  <c r="G237" i="33" s="1"/>
  <c r="H244" i="33"/>
  <c r="D235" i="34"/>
  <c r="D237" i="34" s="1"/>
  <c r="D244" i="34"/>
  <c r="H159" i="34"/>
  <c r="G182" i="27" s="1"/>
  <c r="H158" i="34"/>
  <c r="G181" i="27" s="1"/>
  <c r="H145" i="34"/>
  <c r="G156" i="27" s="1"/>
  <c r="H62" i="34"/>
  <c r="G61" i="27" s="1"/>
  <c r="H154" i="34"/>
  <c r="G177" i="27" s="1"/>
  <c r="H61" i="34"/>
  <c r="G60" i="27" s="1"/>
  <c r="H186" i="34"/>
  <c r="G209" i="27" s="1"/>
  <c r="H58" i="34"/>
  <c r="G57" i="27" s="1"/>
  <c r="H183" i="34"/>
  <c r="G206" i="27" s="1"/>
  <c r="H153" i="34"/>
  <c r="G176" i="27" s="1"/>
  <c r="H144" i="34"/>
  <c r="G155" i="27" s="1"/>
  <c r="H30" i="34"/>
  <c r="G29" i="27" s="1"/>
  <c r="H184" i="34"/>
  <c r="G207" i="27" s="1"/>
  <c r="H28" i="34"/>
  <c r="G27" i="27" s="1"/>
  <c r="H151" i="34"/>
  <c r="G174" i="27" s="1"/>
  <c r="H56" i="34"/>
  <c r="G55" i="27" s="1"/>
  <c r="H152" i="34"/>
  <c r="G175" i="27" s="1"/>
  <c r="H142" i="34"/>
  <c r="G153" i="27" s="1"/>
  <c r="H59" i="34"/>
  <c r="G58" i="27" s="1"/>
  <c r="H23" i="34"/>
  <c r="G22" i="27" s="1"/>
  <c r="H40" i="34"/>
  <c r="G51" i="27" s="1"/>
  <c r="H143" i="34"/>
  <c r="G154" i="27" s="1"/>
  <c r="H54" i="34"/>
  <c r="G53" i="27" s="1"/>
  <c r="H55" i="34"/>
  <c r="G54" i="27" s="1"/>
  <c r="H149" i="34"/>
  <c r="G172" i="27" s="1"/>
  <c r="H155" i="34"/>
  <c r="G178" i="27" s="1"/>
  <c r="H41" i="34"/>
  <c r="G52" i="27" s="1"/>
  <c r="H146" i="34"/>
  <c r="G157" i="27" s="1"/>
  <c r="H29" i="34"/>
  <c r="G28" i="27" s="1"/>
  <c r="H157" i="34"/>
  <c r="G180" i="27" s="1"/>
  <c r="H148" i="34"/>
  <c r="G159" i="27" s="1"/>
  <c r="H147" i="34"/>
  <c r="G158" i="27" s="1"/>
  <c r="H60" i="34"/>
  <c r="G59" i="27" s="1"/>
  <c r="H57" i="34"/>
  <c r="G56" i="27" s="1"/>
  <c r="H150" i="34"/>
  <c r="G173" i="27" s="1"/>
  <c r="H141" i="34"/>
  <c r="G152" i="27" s="1"/>
  <c r="H156" i="34"/>
  <c r="G179" i="27" s="1"/>
  <c r="G250" i="27"/>
  <c r="G21" i="27"/>
  <c r="G208" i="27"/>
  <c r="E33" i="34"/>
  <c r="F180" i="34"/>
  <c r="H163" i="34"/>
  <c r="F187" i="34"/>
  <c r="F77" i="34"/>
  <c r="H66" i="34"/>
  <c r="F223" i="34"/>
  <c r="F138" i="34"/>
  <c r="H190" i="34"/>
  <c r="F194" i="34"/>
  <c r="F160" i="34"/>
  <c r="E108" i="34"/>
  <c r="E225" i="34" s="1"/>
  <c r="H104" i="34"/>
  <c r="F107" i="34"/>
  <c r="F31" i="34"/>
  <c r="H16" i="34"/>
  <c r="F21" i="34"/>
  <c r="F24" i="34" s="1"/>
  <c r="H80" i="34"/>
  <c r="F101" i="34"/>
  <c r="F63" i="34"/>
  <c r="K131" i="32"/>
  <c r="K49" i="32"/>
  <c r="A168" i="32"/>
  <c r="A127" i="32"/>
  <c r="A42" i="32"/>
  <c r="A125" i="32"/>
  <c r="A207" i="32"/>
  <c r="A166" i="32"/>
  <c r="A84" i="32"/>
  <c r="A212" i="32"/>
  <c r="A130" i="32"/>
  <c r="A171" i="32"/>
  <c r="A48" i="32"/>
  <c r="A89" i="32"/>
  <c r="A165" i="32"/>
  <c r="A83" i="32"/>
  <c r="A206" i="32"/>
  <c r="A45" i="32"/>
  <c r="A209" i="32"/>
  <c r="G183" i="27" l="1"/>
  <c r="E239" i="34"/>
  <c r="G244" i="32"/>
  <c r="G231" i="32"/>
  <c r="G235" i="32" s="1"/>
  <c r="G237" i="32" s="1"/>
  <c r="H160" i="34"/>
  <c r="H187" i="34"/>
  <c r="H21" i="34"/>
  <c r="H24" i="34" s="1"/>
  <c r="G15" i="27"/>
  <c r="H194" i="34"/>
  <c r="G213" i="27"/>
  <c r="G186" i="27"/>
  <c r="G203" i="27" s="1"/>
  <c r="H31" i="34"/>
  <c r="G26" i="27"/>
  <c r="G91" i="27"/>
  <c r="H107" i="34"/>
  <c r="G115" i="27"/>
  <c r="H77" i="34"/>
  <c r="G65" i="27"/>
  <c r="G49" i="27"/>
  <c r="F33" i="34"/>
  <c r="F108" i="34"/>
  <c r="F225" i="34" s="1"/>
  <c r="F239" i="34" l="1"/>
  <c r="E241" i="34"/>
  <c r="E243" i="34"/>
  <c r="E230" i="34" s="1"/>
  <c r="H33" i="34"/>
  <c r="P20" i="30"/>
  <c r="P46" i="30"/>
  <c r="P41" i="30"/>
  <c r="B41" i="30"/>
  <c r="B40" i="30"/>
  <c r="B39" i="30"/>
  <c r="B38" i="30"/>
  <c r="B37" i="30"/>
  <c r="B36" i="30"/>
  <c r="P65" i="30"/>
  <c r="P64" i="30"/>
  <c r="B64" i="30"/>
  <c r="P63" i="30"/>
  <c r="B63" i="30"/>
  <c r="P62" i="30"/>
  <c r="P61" i="30"/>
  <c r="P60" i="30"/>
  <c r="B60" i="30"/>
  <c r="P17" i="30"/>
  <c r="B16" i="30"/>
  <c r="B15" i="30"/>
  <c r="B12" i="30"/>
  <c r="P11" i="30"/>
  <c r="P30" i="30"/>
  <c r="P29" i="30"/>
  <c r="B29" i="30"/>
  <c r="P28" i="30"/>
  <c r="B28" i="30"/>
  <c r="P27" i="30"/>
  <c r="P26" i="30"/>
  <c r="P25" i="30"/>
  <c r="B25" i="30"/>
  <c r="F241" i="34" l="1"/>
  <c r="F243" i="34"/>
  <c r="E231" i="34"/>
  <c r="E235" i="34" s="1"/>
  <c r="E237" i="34" s="1"/>
  <c r="E244" i="34"/>
  <c r="F19" i="32"/>
  <c r="F16" i="32"/>
  <c r="F18" i="32"/>
  <c r="F20" i="32"/>
  <c r="D228" i="32"/>
  <c r="E228" i="32"/>
  <c r="F221" i="32"/>
  <c r="F183" i="32"/>
  <c r="F153" i="32"/>
  <c r="F121" i="32"/>
  <c r="F73" i="32"/>
  <c r="F41" i="32"/>
  <c r="F202" i="32"/>
  <c r="F156" i="32"/>
  <c r="F120" i="32"/>
  <c r="F100" i="32"/>
  <c r="F72" i="32"/>
  <c r="F54" i="32"/>
  <c r="F205" i="32"/>
  <c r="F185" i="32"/>
  <c r="F151" i="32"/>
  <c r="F164" i="32"/>
  <c r="F111" i="32"/>
  <c r="F61" i="32"/>
  <c r="F184" i="32"/>
  <c r="F98" i="32"/>
  <c r="F29" i="32"/>
  <c r="F154" i="32"/>
  <c r="F105" i="32"/>
  <c r="F57" i="32"/>
  <c r="F122" i="32"/>
  <c r="F66" i="32"/>
  <c r="F114" i="32"/>
  <c r="F199" i="32"/>
  <c r="F145" i="32"/>
  <c r="F113" i="32"/>
  <c r="F22" i="32"/>
  <c r="F112" i="32"/>
  <c r="F82" i="32"/>
  <c r="F197" i="32"/>
  <c r="F233" i="32"/>
  <c r="F136" i="32"/>
  <c r="F143" i="32"/>
  <c r="F70" i="32"/>
  <c r="F75" i="32"/>
  <c r="F104" i="32"/>
  <c r="F193" i="32"/>
  <c r="F157" i="32"/>
  <c r="F97" i="32"/>
  <c r="F220" i="32"/>
  <c r="F144" i="32"/>
  <c r="F76" i="32"/>
  <c r="F219" i="32"/>
  <c r="F155" i="32"/>
  <c r="F119" i="32"/>
  <c r="F204" i="32"/>
  <c r="F60" i="32"/>
  <c r="F115" i="32"/>
  <c r="F137" i="32"/>
  <c r="F23" i="32"/>
  <c r="F228" i="32"/>
  <c r="F203" i="32"/>
  <c r="F177" i="32"/>
  <c r="F149" i="32"/>
  <c r="F117" i="32"/>
  <c r="F69" i="32"/>
  <c r="F28" i="32"/>
  <c r="F198" i="32"/>
  <c r="F152" i="32"/>
  <c r="F116" i="32"/>
  <c r="F96" i="32"/>
  <c r="F68" i="32"/>
  <c r="F40" i="32"/>
  <c r="F201" i="32"/>
  <c r="F179" i="32"/>
  <c r="F147" i="32"/>
  <c r="F146" i="32"/>
  <c r="F99" i="32"/>
  <c r="F30" i="32"/>
  <c r="F158" i="32"/>
  <c r="F80" i="32"/>
  <c r="F222" i="32"/>
  <c r="F142" i="32"/>
  <c r="F95" i="32"/>
  <c r="F218" i="32"/>
  <c r="F56" i="32"/>
  <c r="F232" i="32"/>
  <c r="F163" i="32"/>
  <c r="F59" i="32"/>
  <c r="F192" i="32"/>
  <c r="F148" i="32"/>
  <c r="F62" i="32"/>
  <c r="F27" i="32"/>
  <c r="F159" i="32"/>
  <c r="F81" i="32"/>
  <c r="F229" i="32"/>
  <c r="F200" i="32"/>
  <c r="F123" i="32"/>
  <c r="F150" i="32"/>
  <c r="F38" i="32"/>
  <c r="F227" i="32"/>
  <c r="F141" i="32"/>
  <c r="F55" i="32"/>
  <c r="F186" i="32"/>
  <c r="F106" i="32"/>
  <c r="F58" i="32"/>
  <c r="F191" i="32"/>
  <c r="F190" i="32"/>
  <c r="F71" i="32"/>
  <c r="F118" i="32"/>
  <c r="F178" i="32"/>
  <c r="F67" i="32"/>
  <c r="F74" i="32"/>
  <c r="F39" i="32"/>
  <c r="H17" i="32"/>
  <c r="F17" i="32"/>
  <c r="H18" i="32"/>
  <c r="H20" i="32"/>
  <c r="H16" i="32"/>
  <c r="H19" i="32"/>
  <c r="D233" i="32"/>
  <c r="D229" i="32"/>
  <c r="D183" i="32"/>
  <c r="D178" i="32"/>
  <c r="D164" i="32"/>
  <c r="D159" i="32"/>
  <c r="D157" i="32"/>
  <c r="D155" i="32"/>
  <c r="D153" i="32"/>
  <c r="D151" i="32"/>
  <c r="D149" i="32"/>
  <c r="D147" i="32"/>
  <c r="D145" i="32"/>
  <c r="D143" i="32"/>
  <c r="D141" i="32"/>
  <c r="D136" i="32"/>
  <c r="D122" i="32"/>
  <c r="D120" i="32"/>
  <c r="D118" i="32"/>
  <c r="D116" i="32"/>
  <c r="D114" i="32"/>
  <c r="D112" i="32"/>
  <c r="D106" i="32"/>
  <c r="D104" i="32"/>
  <c r="D99" i="32"/>
  <c r="D97" i="32"/>
  <c r="D95" i="32"/>
  <c r="D81" i="32"/>
  <c r="D76" i="32"/>
  <c r="D74" i="32"/>
  <c r="D72" i="32"/>
  <c r="D70" i="32"/>
  <c r="D68" i="32"/>
  <c r="D66" i="32"/>
  <c r="D61" i="32"/>
  <c r="D59" i="32"/>
  <c r="D57" i="32"/>
  <c r="D55" i="32"/>
  <c r="D39" i="32"/>
  <c r="D30" i="32"/>
  <c r="D28" i="32"/>
  <c r="D23" i="32"/>
  <c r="D177" i="32"/>
  <c r="D158" i="32"/>
  <c r="D154" i="32"/>
  <c r="D150" i="32"/>
  <c r="D146" i="32"/>
  <c r="D142" i="32"/>
  <c r="D123" i="32"/>
  <c r="D119" i="32"/>
  <c r="D115" i="32"/>
  <c r="D111" i="32"/>
  <c r="D100" i="32"/>
  <c r="D96" i="32"/>
  <c r="D80" i="32"/>
  <c r="D73" i="32"/>
  <c r="D69" i="32"/>
  <c r="D62" i="32"/>
  <c r="D58" i="32"/>
  <c r="D54" i="32"/>
  <c r="D38" i="32"/>
  <c r="D29" i="32"/>
  <c r="D22" i="32"/>
  <c r="D220" i="32"/>
  <c r="D221" i="32"/>
  <c r="D219" i="32"/>
  <c r="D205" i="32"/>
  <c r="D203" i="32"/>
  <c r="D201" i="32"/>
  <c r="D199" i="32"/>
  <c r="D197" i="32"/>
  <c r="D192" i="32"/>
  <c r="D190" i="32"/>
  <c r="D185" i="32"/>
  <c r="D41" i="32"/>
  <c r="D232" i="32"/>
  <c r="D179" i="32"/>
  <c r="D163" i="32"/>
  <c r="D156" i="32"/>
  <c r="D152" i="32"/>
  <c r="D148" i="32"/>
  <c r="D144" i="32"/>
  <c r="D137" i="32"/>
  <c r="D121" i="32"/>
  <c r="D117" i="32"/>
  <c r="D113" i="32"/>
  <c r="D105" i="32"/>
  <c r="D98" i="32"/>
  <c r="D82" i="32"/>
  <c r="D75" i="32"/>
  <c r="D71" i="32"/>
  <c r="D67" i="32"/>
  <c r="D60" i="32"/>
  <c r="D56" i="32"/>
  <c r="D27" i="32"/>
  <c r="D222" i="32"/>
  <c r="D218" i="32"/>
  <c r="D202" i="32"/>
  <c r="D191" i="32"/>
  <c r="D200" i="32"/>
  <c r="D186" i="32"/>
  <c r="D40" i="32"/>
  <c r="D198" i="32"/>
  <c r="D204" i="32"/>
  <c r="D193" i="32"/>
  <c r="D17" i="32"/>
  <c r="D18" i="32"/>
  <c r="D20" i="32"/>
  <c r="H221" i="32"/>
  <c r="H219" i="32"/>
  <c r="H205" i="32"/>
  <c r="H203" i="32"/>
  <c r="H201" i="32"/>
  <c r="H199" i="32"/>
  <c r="H197" i="32"/>
  <c r="H192" i="32"/>
  <c r="H190" i="32"/>
  <c r="H185" i="32"/>
  <c r="H41" i="32"/>
  <c r="H54" i="32"/>
  <c r="H29" i="32"/>
  <c r="H22" i="32"/>
  <c r="H222" i="32"/>
  <c r="H218" i="32"/>
  <c r="H202" i="32"/>
  <c r="H198" i="32"/>
  <c r="H191" i="32"/>
  <c r="H184" i="32"/>
  <c r="H229" i="32"/>
  <c r="H232" i="32"/>
  <c r="H227" i="32"/>
  <c r="H179" i="32"/>
  <c r="H177" i="32"/>
  <c r="H163" i="32"/>
  <c r="H158" i="32"/>
  <c r="H156" i="32"/>
  <c r="H154" i="32"/>
  <c r="H152" i="32"/>
  <c r="H150" i="32"/>
  <c r="H148" i="32"/>
  <c r="H146" i="32"/>
  <c r="H144" i="32"/>
  <c r="H142" i="32"/>
  <c r="H137" i="32"/>
  <c r="H123" i="32"/>
  <c r="H121" i="32"/>
  <c r="H119" i="32"/>
  <c r="H117" i="32"/>
  <c r="H115" i="32"/>
  <c r="H113" i="32"/>
  <c r="H111" i="32"/>
  <c r="H105" i="32"/>
  <c r="H100" i="32"/>
  <c r="H98" i="32"/>
  <c r="H96" i="32"/>
  <c r="H82" i="32"/>
  <c r="H80" i="32"/>
  <c r="H75" i="32"/>
  <c r="H73" i="32"/>
  <c r="H71" i="32"/>
  <c r="H69" i="32"/>
  <c r="H67" i="32"/>
  <c r="H62" i="32"/>
  <c r="H60" i="32"/>
  <c r="H58" i="32"/>
  <c r="H56" i="32"/>
  <c r="H38" i="32"/>
  <c r="H27" i="32"/>
  <c r="H220" i="32"/>
  <c r="H204" i="32"/>
  <c r="H200" i="32"/>
  <c r="H193" i="32"/>
  <c r="H186" i="32"/>
  <c r="H40" i="32"/>
  <c r="H233" i="32"/>
  <c r="H164" i="32"/>
  <c r="H153" i="32"/>
  <c r="H145" i="32"/>
  <c r="H122" i="32"/>
  <c r="H114" i="32"/>
  <c r="H99" i="32"/>
  <c r="H76" i="32"/>
  <c r="H68" i="32"/>
  <c r="H57" i="32"/>
  <c r="H30" i="32"/>
  <c r="H159" i="32"/>
  <c r="H151" i="32"/>
  <c r="H143" i="32"/>
  <c r="H120" i="32"/>
  <c r="H112" i="32"/>
  <c r="H97" i="32"/>
  <c r="H74" i="32"/>
  <c r="H66" i="32"/>
  <c r="H55" i="32"/>
  <c r="H28" i="32"/>
  <c r="H183" i="32"/>
  <c r="H157" i="32"/>
  <c r="H149" i="32"/>
  <c r="H141" i="32"/>
  <c r="H118" i="32"/>
  <c r="H106" i="32"/>
  <c r="H95" i="32"/>
  <c r="H72" i="32"/>
  <c r="H61" i="32"/>
  <c r="H23" i="32"/>
  <c r="H178" i="32"/>
  <c r="H155" i="32"/>
  <c r="H147" i="32"/>
  <c r="H136" i="32"/>
  <c r="H116" i="32"/>
  <c r="H104" i="32"/>
  <c r="H81" i="32"/>
  <c r="H70" i="32"/>
  <c r="H59" i="32"/>
  <c r="H39" i="32"/>
  <c r="D184" i="32"/>
  <c r="D16" i="32"/>
  <c r="D19" i="32"/>
  <c r="D227" i="32"/>
  <c r="E232" i="32"/>
  <c r="E221" i="32"/>
  <c r="E205" i="32"/>
  <c r="E201" i="32"/>
  <c r="E197" i="32"/>
  <c r="E190" i="32"/>
  <c r="E183" i="32"/>
  <c r="E164" i="32"/>
  <c r="E157" i="32"/>
  <c r="E153" i="32"/>
  <c r="I153" i="32" s="1"/>
  <c r="K153" i="32" s="1"/>
  <c r="G152" i="10" s="1"/>
  <c r="E149" i="32"/>
  <c r="E145" i="32"/>
  <c r="E141" i="32"/>
  <c r="E122" i="32"/>
  <c r="E118" i="32"/>
  <c r="E114" i="32"/>
  <c r="E106" i="32"/>
  <c r="E99" i="32"/>
  <c r="E95" i="32"/>
  <c r="E76" i="32"/>
  <c r="E72" i="32"/>
  <c r="E68" i="32"/>
  <c r="E61" i="32"/>
  <c r="E38" i="32"/>
  <c r="E27" i="32"/>
  <c r="E222" i="32"/>
  <c r="E218" i="32"/>
  <c r="E202" i="32"/>
  <c r="E198" i="32"/>
  <c r="E191" i="32"/>
  <c r="E184" i="32"/>
  <c r="E177" i="32"/>
  <c r="E158" i="32"/>
  <c r="E154" i="32"/>
  <c r="E150" i="32"/>
  <c r="E146" i="32"/>
  <c r="E142" i="32"/>
  <c r="E123" i="32"/>
  <c r="E119" i="32"/>
  <c r="E115" i="32"/>
  <c r="E111" i="32"/>
  <c r="E100" i="32"/>
  <c r="E96" i="32"/>
  <c r="E80" i="32"/>
  <c r="E62" i="32"/>
  <c r="E54" i="32"/>
  <c r="E227" i="32"/>
  <c r="E219" i="32"/>
  <c r="E203" i="32"/>
  <c r="E199" i="32"/>
  <c r="E192" i="32"/>
  <c r="E185" i="32"/>
  <c r="E178" i="32"/>
  <c r="E159" i="32"/>
  <c r="E155" i="32"/>
  <c r="E151" i="32"/>
  <c r="E147" i="32"/>
  <c r="E143" i="32"/>
  <c r="E136" i="32"/>
  <c r="E120" i="32"/>
  <c r="E116" i="32"/>
  <c r="E112" i="32"/>
  <c r="E104" i="32"/>
  <c r="E97" i="32"/>
  <c r="E81" i="32"/>
  <c r="E74" i="32"/>
  <c r="E70" i="32"/>
  <c r="E66" i="32"/>
  <c r="E59" i="32"/>
  <c r="E29" i="32"/>
  <c r="E22" i="32"/>
  <c r="E220" i="32"/>
  <c r="E204" i="32"/>
  <c r="E200" i="32"/>
  <c r="E193" i="32"/>
  <c r="E186" i="32"/>
  <c r="E179" i="32"/>
  <c r="E163" i="32"/>
  <c r="E156" i="32"/>
  <c r="E152" i="32"/>
  <c r="E148" i="32"/>
  <c r="E144" i="32"/>
  <c r="E137" i="32"/>
  <c r="E121" i="32"/>
  <c r="E117" i="32"/>
  <c r="E113" i="32"/>
  <c r="E105" i="32"/>
  <c r="E98" i="32"/>
  <c r="E82" i="32"/>
  <c r="E75" i="32"/>
  <c r="E71" i="32"/>
  <c r="E67" i="32"/>
  <c r="E56" i="32"/>
  <c r="E30" i="32"/>
  <c r="E23" i="32"/>
  <c r="E73" i="32"/>
  <c r="E69" i="32"/>
  <c r="E58" i="32"/>
  <c r="E41" i="32"/>
  <c r="E28" i="32"/>
  <c r="E18" i="32"/>
  <c r="E20" i="32"/>
  <c r="E16" i="32"/>
  <c r="E19" i="32"/>
  <c r="E17" i="32"/>
  <c r="P20" i="28"/>
  <c r="P19" i="28"/>
  <c r="I191" i="32" l="1"/>
  <c r="K191" i="32" s="1"/>
  <c r="G190" i="10" s="1"/>
  <c r="F244" i="34"/>
  <c r="I228" i="32"/>
  <c r="K228" i="32" s="1"/>
  <c r="F21" i="32"/>
  <c r="F24" i="32" s="1"/>
  <c r="I221" i="32"/>
  <c r="K221" i="32" s="1"/>
  <c r="G220" i="10" s="1"/>
  <c r="F31" i="32"/>
  <c r="I41" i="32"/>
  <c r="K41" i="32" s="1"/>
  <c r="G40" i="10" s="1"/>
  <c r="I99" i="32"/>
  <c r="K99" i="32" s="1"/>
  <c r="G98" i="10" s="1"/>
  <c r="F101" i="32"/>
  <c r="I192" i="32"/>
  <c r="K192" i="32" s="1"/>
  <c r="G191" i="10" s="1"/>
  <c r="I69" i="32"/>
  <c r="K69" i="32" s="1"/>
  <c r="G68" i="10" s="1"/>
  <c r="I184" i="32"/>
  <c r="K184" i="32" s="1"/>
  <c r="G183" i="10" s="1"/>
  <c r="F194" i="32"/>
  <c r="F180" i="32"/>
  <c r="F223" i="32"/>
  <c r="F77" i="32"/>
  <c r="F187" i="32"/>
  <c r="F138" i="32"/>
  <c r="F63" i="32"/>
  <c r="F160" i="32"/>
  <c r="F107" i="32"/>
  <c r="I73" i="32"/>
  <c r="K73" i="32" s="1"/>
  <c r="G72" i="10" s="1"/>
  <c r="I155" i="32"/>
  <c r="K155" i="32" s="1"/>
  <c r="G154" i="10" s="1"/>
  <c r="I96" i="32"/>
  <c r="K96" i="32" s="1"/>
  <c r="G95" i="10" s="1"/>
  <c r="I119" i="32"/>
  <c r="K119" i="32" s="1"/>
  <c r="G118" i="10" s="1"/>
  <c r="I150" i="32"/>
  <c r="K150" i="32" s="1"/>
  <c r="G149" i="10" s="1"/>
  <c r="I72" i="32"/>
  <c r="K72" i="32" s="1"/>
  <c r="G71" i="10" s="1"/>
  <c r="D107" i="32"/>
  <c r="I28" i="32"/>
  <c r="K28" i="32" s="1"/>
  <c r="G27" i="10" s="1"/>
  <c r="I117" i="32"/>
  <c r="K117" i="32" s="1"/>
  <c r="G116" i="10" s="1"/>
  <c r="I179" i="32"/>
  <c r="K179" i="32" s="1"/>
  <c r="G178" i="10" s="1"/>
  <c r="I29" i="32"/>
  <c r="K29" i="32" s="1"/>
  <c r="G28" i="10" s="1"/>
  <c r="I38" i="32"/>
  <c r="K38" i="32" s="1"/>
  <c r="G37" i="10" s="1"/>
  <c r="I106" i="32"/>
  <c r="K106" i="32" s="1"/>
  <c r="G105" i="10" s="1"/>
  <c r="I157" i="32"/>
  <c r="K157" i="32" s="1"/>
  <c r="G156" i="10" s="1"/>
  <c r="I123" i="32"/>
  <c r="K123" i="32" s="1"/>
  <c r="G122" i="10" s="1"/>
  <c r="I154" i="32"/>
  <c r="K154" i="32" s="1"/>
  <c r="G153" i="10" s="1"/>
  <c r="I82" i="32"/>
  <c r="K82" i="32" s="1"/>
  <c r="G81" i="10" s="1"/>
  <c r="I148" i="32"/>
  <c r="K148" i="32" s="1"/>
  <c r="G147" i="10" s="1"/>
  <c r="I70" i="32"/>
  <c r="K70" i="32" s="1"/>
  <c r="G69" i="10" s="1"/>
  <c r="I136" i="32"/>
  <c r="K136" i="32" s="1"/>
  <c r="G135" i="10" s="1"/>
  <c r="I218" i="32"/>
  <c r="K218" i="32" s="1"/>
  <c r="G217" i="10" s="1"/>
  <c r="H31" i="32"/>
  <c r="I204" i="32"/>
  <c r="K204" i="32" s="1"/>
  <c r="G203" i="10" s="1"/>
  <c r="I232" i="32"/>
  <c r="K232" i="32" s="1"/>
  <c r="G231" i="10" s="1"/>
  <c r="H231" i="10" s="1"/>
  <c r="D267" i="27" s="1"/>
  <c r="D187" i="32"/>
  <c r="H187" i="32"/>
  <c r="I186" i="32"/>
  <c r="K186" i="32" s="1"/>
  <c r="G185" i="10" s="1"/>
  <c r="H101" i="32"/>
  <c r="H21" i="32"/>
  <c r="H24" i="32" s="1"/>
  <c r="D21" i="32"/>
  <c r="D24" i="32" s="1"/>
  <c r="I17" i="32"/>
  <c r="K17" i="32" s="1"/>
  <c r="G16" i="10" s="1"/>
  <c r="I100" i="32"/>
  <c r="K100" i="32" s="1"/>
  <c r="G99" i="10" s="1"/>
  <c r="I201" i="32"/>
  <c r="K201" i="32" s="1"/>
  <c r="G200" i="10" s="1"/>
  <c r="D194" i="32"/>
  <c r="I18" i="32"/>
  <c r="K18" i="32" s="1"/>
  <c r="G17" i="10" s="1"/>
  <c r="I58" i="32"/>
  <c r="K58" i="32" s="1"/>
  <c r="G57" i="10" s="1"/>
  <c r="I30" i="32"/>
  <c r="K30" i="32" s="1"/>
  <c r="G29" i="10" s="1"/>
  <c r="I71" i="32"/>
  <c r="K71" i="32" s="1"/>
  <c r="G70" i="10" s="1"/>
  <c r="I105" i="32"/>
  <c r="K105" i="32" s="1"/>
  <c r="G104" i="10" s="1"/>
  <c r="I137" i="32"/>
  <c r="K137" i="32" s="1"/>
  <c r="G136" i="10" s="1"/>
  <c r="I156" i="32"/>
  <c r="K156" i="32" s="1"/>
  <c r="G155" i="10" s="1"/>
  <c r="I193" i="32"/>
  <c r="K193" i="32" s="1"/>
  <c r="G192" i="10" s="1"/>
  <c r="I59" i="32"/>
  <c r="K59" i="32" s="1"/>
  <c r="G58" i="10" s="1"/>
  <c r="I81" i="32"/>
  <c r="K81" i="32" s="1"/>
  <c r="G80" i="10" s="1"/>
  <c r="I116" i="32"/>
  <c r="K116" i="32" s="1"/>
  <c r="G115" i="10" s="1"/>
  <c r="I147" i="32"/>
  <c r="K147" i="32" s="1"/>
  <c r="G146" i="10" s="1"/>
  <c r="I178" i="32"/>
  <c r="K178" i="32" s="1"/>
  <c r="G177" i="10" s="1"/>
  <c r="I203" i="32"/>
  <c r="K203" i="32" s="1"/>
  <c r="G202" i="10" s="1"/>
  <c r="I62" i="32"/>
  <c r="K62" i="32" s="1"/>
  <c r="G61" i="10" s="1"/>
  <c r="I142" i="32"/>
  <c r="K142" i="32" s="1"/>
  <c r="G141" i="10" s="1"/>
  <c r="I158" i="32"/>
  <c r="K158" i="32" s="1"/>
  <c r="G157" i="10" s="1"/>
  <c r="I198" i="32"/>
  <c r="K198" i="32" s="1"/>
  <c r="G197" i="10" s="1"/>
  <c r="I61" i="32"/>
  <c r="K61" i="32" s="1"/>
  <c r="G60" i="10" s="1"/>
  <c r="I95" i="32"/>
  <c r="K95" i="32" s="1"/>
  <c r="G94" i="10" s="1"/>
  <c r="I118" i="32"/>
  <c r="K118" i="32" s="1"/>
  <c r="G117" i="10" s="1"/>
  <c r="I149" i="32"/>
  <c r="K149" i="32" s="1"/>
  <c r="G148" i="10" s="1"/>
  <c r="I183" i="32"/>
  <c r="K183" i="32" s="1"/>
  <c r="G182" i="10" s="1"/>
  <c r="I205" i="32"/>
  <c r="K205" i="32" s="1"/>
  <c r="G204" i="10" s="1"/>
  <c r="D180" i="32"/>
  <c r="D77" i="32"/>
  <c r="D101" i="32"/>
  <c r="I80" i="32"/>
  <c r="K80" i="32" s="1"/>
  <c r="G79" i="10" s="1"/>
  <c r="I115" i="32"/>
  <c r="K115" i="32" s="1"/>
  <c r="G114" i="10" s="1"/>
  <c r="I146" i="32"/>
  <c r="K146" i="32" s="1"/>
  <c r="G145" i="10" s="1"/>
  <c r="I177" i="32"/>
  <c r="K177" i="32" s="1"/>
  <c r="G176" i="10" s="1"/>
  <c r="I68" i="32"/>
  <c r="K68" i="32" s="1"/>
  <c r="G67" i="10" s="1"/>
  <c r="I122" i="32"/>
  <c r="K122" i="32" s="1"/>
  <c r="G121" i="10" s="1"/>
  <c r="D138" i="32"/>
  <c r="I19" i="32"/>
  <c r="K19" i="32" s="1"/>
  <c r="G18" i="10" s="1"/>
  <c r="I23" i="32"/>
  <c r="K23" i="32" s="1"/>
  <c r="G22" i="10" s="1"/>
  <c r="I67" i="32"/>
  <c r="K67" i="32" s="1"/>
  <c r="G66" i="10" s="1"/>
  <c r="I98" i="32"/>
  <c r="K98" i="32" s="1"/>
  <c r="G97" i="10" s="1"/>
  <c r="I121" i="32"/>
  <c r="K121" i="32" s="1"/>
  <c r="G120" i="10" s="1"/>
  <c r="I152" i="32"/>
  <c r="K152" i="32" s="1"/>
  <c r="G151" i="10" s="1"/>
  <c r="I220" i="32"/>
  <c r="K220" i="32" s="1"/>
  <c r="G219" i="10" s="1"/>
  <c r="I74" i="32"/>
  <c r="K74" i="32" s="1"/>
  <c r="G73" i="10" s="1"/>
  <c r="I112" i="32"/>
  <c r="K112" i="32" s="1"/>
  <c r="G111" i="10" s="1"/>
  <c r="I143" i="32"/>
  <c r="K143" i="32" s="1"/>
  <c r="G142" i="10" s="1"/>
  <c r="I159" i="32"/>
  <c r="K159" i="32" s="1"/>
  <c r="G158" i="10" s="1"/>
  <c r="I199" i="32"/>
  <c r="K199" i="32" s="1"/>
  <c r="G198" i="10" s="1"/>
  <c r="I54" i="32"/>
  <c r="K54" i="32" s="1"/>
  <c r="G53" i="10" s="1"/>
  <c r="I222" i="32"/>
  <c r="K222" i="32" s="1"/>
  <c r="G221" i="10" s="1"/>
  <c r="I76" i="32"/>
  <c r="K76" i="32" s="1"/>
  <c r="G75" i="10" s="1"/>
  <c r="I114" i="32"/>
  <c r="K114" i="32" s="1"/>
  <c r="G113" i="10" s="1"/>
  <c r="I145" i="32"/>
  <c r="K145" i="32" s="1"/>
  <c r="G144" i="10" s="1"/>
  <c r="I164" i="32"/>
  <c r="K164" i="32" s="1"/>
  <c r="G163" i="10" s="1"/>
  <c r="H107" i="32"/>
  <c r="H160" i="32"/>
  <c r="H138" i="32"/>
  <c r="H223" i="32"/>
  <c r="D31" i="32"/>
  <c r="D223" i="32"/>
  <c r="D160" i="32"/>
  <c r="H180" i="32"/>
  <c r="I20" i="32"/>
  <c r="K20" i="32" s="1"/>
  <c r="G19" i="10" s="1"/>
  <c r="I56" i="32"/>
  <c r="K56" i="32" s="1"/>
  <c r="G55" i="10" s="1"/>
  <c r="I75" i="32"/>
  <c r="K75" i="32" s="1"/>
  <c r="G74" i="10" s="1"/>
  <c r="I113" i="32"/>
  <c r="K113" i="32" s="1"/>
  <c r="G112" i="10" s="1"/>
  <c r="I144" i="32"/>
  <c r="K144" i="32" s="1"/>
  <c r="G143" i="10" s="1"/>
  <c r="I200" i="32"/>
  <c r="K200" i="32" s="1"/>
  <c r="G199" i="10" s="1"/>
  <c r="I22" i="32"/>
  <c r="I97" i="32"/>
  <c r="K97" i="32" s="1"/>
  <c r="G96" i="10" s="1"/>
  <c r="I120" i="32"/>
  <c r="K120" i="32" s="1"/>
  <c r="G119" i="10" s="1"/>
  <c r="I151" i="32"/>
  <c r="K151" i="32" s="1"/>
  <c r="G150" i="10" s="1"/>
  <c r="I185" i="32"/>
  <c r="K185" i="32" s="1"/>
  <c r="G184" i="10" s="1"/>
  <c r="I219" i="32"/>
  <c r="K219" i="32" s="1"/>
  <c r="G218" i="10" s="1"/>
  <c r="I202" i="32"/>
  <c r="K202" i="32" s="1"/>
  <c r="G201" i="10" s="1"/>
  <c r="H77" i="32"/>
  <c r="H194" i="32"/>
  <c r="I227" i="32"/>
  <c r="K227" i="32" s="1"/>
  <c r="I163" i="32"/>
  <c r="E180" i="32"/>
  <c r="I66" i="32"/>
  <c r="E77" i="32"/>
  <c r="E31" i="32"/>
  <c r="I27" i="32"/>
  <c r="I190" i="32"/>
  <c r="E194" i="32"/>
  <c r="I111" i="32"/>
  <c r="E138" i="32"/>
  <c r="E107" i="32"/>
  <c r="I104" i="32"/>
  <c r="I141" i="32"/>
  <c r="E160" i="32"/>
  <c r="I197" i="32"/>
  <c r="E223" i="32"/>
  <c r="D63" i="32"/>
  <c r="E21" i="32"/>
  <c r="E24" i="32" s="1"/>
  <c r="E187" i="32"/>
  <c r="H63" i="32"/>
  <c r="E101" i="32"/>
  <c r="I16" i="32"/>
  <c r="D33" i="32" l="1"/>
  <c r="G227" i="10"/>
  <c r="C37" i="12"/>
  <c r="C26" i="47" s="1"/>
  <c r="H33" i="32"/>
  <c r="F33" i="32"/>
  <c r="F108" i="32"/>
  <c r="F225" i="32" s="1"/>
  <c r="K187" i="32"/>
  <c r="I101" i="32"/>
  <c r="D108" i="32"/>
  <c r="D225" i="32" s="1"/>
  <c r="H108" i="32"/>
  <c r="H225" i="32" s="1"/>
  <c r="K101" i="32"/>
  <c r="I187" i="32"/>
  <c r="K22" i="32"/>
  <c r="G21" i="10" s="1"/>
  <c r="G226" i="10"/>
  <c r="E33" i="32"/>
  <c r="K141" i="32"/>
  <c r="I160" i="32"/>
  <c r="K111" i="32"/>
  <c r="I138" i="32"/>
  <c r="K163" i="32"/>
  <c r="I180" i="32"/>
  <c r="K104" i="32"/>
  <c r="I107" i="32"/>
  <c r="K197" i="32"/>
  <c r="I223" i="32"/>
  <c r="K190" i="32"/>
  <c r="I194" i="32"/>
  <c r="K66" i="32"/>
  <c r="I77" i="32"/>
  <c r="K27" i="32"/>
  <c r="I31" i="32"/>
  <c r="I21" i="32"/>
  <c r="I24" i="32" s="1"/>
  <c r="K16" i="32"/>
  <c r="H227" i="10" l="1"/>
  <c r="D251" i="27" s="1"/>
  <c r="F239" i="32"/>
  <c r="F243" i="32" s="1"/>
  <c r="F230" i="32" s="1"/>
  <c r="D239" i="32"/>
  <c r="G26" i="10"/>
  <c r="G30" i="10" s="1"/>
  <c r="K31" i="32"/>
  <c r="G189" i="10"/>
  <c r="K194" i="32"/>
  <c r="G103" i="10"/>
  <c r="K107" i="32"/>
  <c r="G110" i="10"/>
  <c r="K138" i="32"/>
  <c r="I33" i="32"/>
  <c r="G65" i="10"/>
  <c r="K77" i="32"/>
  <c r="G196" i="10"/>
  <c r="K223" i="32"/>
  <c r="G162" i="10"/>
  <c r="K180" i="32"/>
  <c r="G140" i="10"/>
  <c r="K160" i="32"/>
  <c r="G15" i="10"/>
  <c r="G20" i="10" s="1"/>
  <c r="G23" i="10" s="1"/>
  <c r="K21" i="32"/>
  <c r="K24" i="32" s="1"/>
  <c r="F38" i="12"/>
  <c r="F37" i="12"/>
  <c r="F34" i="12"/>
  <c r="P44" i="28"/>
  <c r="P54" i="28"/>
  <c r="P53" i="28"/>
  <c r="B53" i="28"/>
  <c r="P52" i="28"/>
  <c r="B52" i="28"/>
  <c r="P51" i="28"/>
  <c r="P50" i="28"/>
  <c r="P49" i="28"/>
  <c r="B49" i="28"/>
  <c r="P17" i="28"/>
  <c r="P16" i="28"/>
  <c r="B16" i="28"/>
  <c r="P15" i="28"/>
  <c r="B15" i="28"/>
  <c r="P14" i="28"/>
  <c r="P13" i="28"/>
  <c r="P12" i="28"/>
  <c r="B12" i="28"/>
  <c r="D228" i="33" s="1"/>
  <c r="P11" i="28"/>
  <c r="P30" i="28"/>
  <c r="P29" i="28"/>
  <c r="B29" i="28"/>
  <c r="P28" i="28"/>
  <c r="B28" i="28"/>
  <c r="P27" i="28"/>
  <c r="P26" i="28"/>
  <c r="P25" i="28"/>
  <c r="B25" i="28"/>
  <c r="A4" i="27"/>
  <c r="A136" i="27"/>
  <c r="A73" i="27"/>
  <c r="A39" i="27"/>
  <c r="A14" i="27"/>
  <c r="A15" i="27" s="1"/>
  <c r="A16" i="27" s="1"/>
  <c r="A17" i="27" s="1"/>
  <c r="A18" i="27" s="1"/>
  <c r="A19" i="27" s="1"/>
  <c r="A20" i="27" s="1"/>
  <c r="A21" i="27" s="1"/>
  <c r="A22" i="27" s="1"/>
  <c r="A23" i="27" s="1"/>
  <c r="A25" i="27" s="1"/>
  <c r="A26" i="27" s="1"/>
  <c r="A27" i="27" s="1"/>
  <c r="A28" i="27" s="1"/>
  <c r="A29" i="27" s="1"/>
  <c r="A30" i="27" s="1"/>
  <c r="A32" i="27" s="1"/>
  <c r="A46" i="27" s="1"/>
  <c r="A47" i="27" s="1"/>
  <c r="A48" i="27" s="1"/>
  <c r="A49" i="27" s="1"/>
  <c r="A50" i="27" s="1"/>
  <c r="A51" i="27" s="1"/>
  <c r="A52" i="27" s="1"/>
  <c r="A53" i="27" s="1"/>
  <c r="A54" i="27" s="1"/>
  <c r="A55" i="27" s="1"/>
  <c r="A56" i="27" s="1"/>
  <c r="A57" i="27" s="1"/>
  <c r="A58" i="27" s="1"/>
  <c r="A59" i="27" s="1"/>
  <c r="A60" i="27" s="1"/>
  <c r="A61" i="27" s="1"/>
  <c r="A62" i="27" s="1"/>
  <c r="A64" i="27" s="1"/>
  <c r="A65" i="27" s="1"/>
  <c r="A66" i="27" s="1"/>
  <c r="A67" i="27" s="1"/>
  <c r="A80" i="27" s="1"/>
  <c r="A81" i="27" s="1"/>
  <c r="A82" i="27" s="1"/>
  <c r="A83" i="27" s="1"/>
  <c r="A84" i="27" s="1"/>
  <c r="A85" i="27" s="1"/>
  <c r="A86" i="27" s="1"/>
  <c r="A87" i="27" s="1"/>
  <c r="A88" i="27" s="1"/>
  <c r="A90" i="27" s="1"/>
  <c r="A91" i="27" s="1"/>
  <c r="A92" i="27" s="1"/>
  <c r="A93" i="27" s="1"/>
  <c r="A94" i="27" s="1"/>
  <c r="A95" i="27" s="1"/>
  <c r="A96" i="27" s="1"/>
  <c r="A97" i="27" s="1"/>
  <c r="A98" i="27" s="1"/>
  <c r="A99" i="27" s="1"/>
  <c r="A100" i="27" s="1"/>
  <c r="A114" i="27" s="1"/>
  <c r="A115" i="27" s="1"/>
  <c r="A116" i="27" s="1"/>
  <c r="A117" i="27" s="1"/>
  <c r="A118" i="27" s="1"/>
  <c r="A119" i="27" s="1"/>
  <c r="A121" i="27" s="1"/>
  <c r="A122" i="27" s="1"/>
  <c r="A123" i="27" s="1"/>
  <c r="A124" i="27" s="1"/>
  <c r="A125" i="27" s="1"/>
  <c r="A126" i="27" s="1"/>
  <c r="A127" i="27" s="1"/>
  <c r="A128" i="27" s="1"/>
  <c r="A129" i="27" s="1"/>
  <c r="A130" i="27" s="1"/>
  <c r="A143" i="27" s="1"/>
  <c r="A144" i="27" s="1"/>
  <c r="A145" i="27" s="1"/>
  <c r="A146" i="27" s="1"/>
  <c r="A147" i="27" s="1"/>
  <c r="A148" i="27" s="1"/>
  <c r="A149" i="27" s="1"/>
  <c r="A151" i="27" s="1"/>
  <c r="A152" i="27" s="1"/>
  <c r="A153" i="27" s="1"/>
  <c r="A154" i="27" s="1"/>
  <c r="A155" i="27" s="1"/>
  <c r="A156" i="27" s="1"/>
  <c r="A157" i="27" s="1"/>
  <c r="A158" i="27" s="1"/>
  <c r="A7" i="27"/>
  <c r="A2" i="27"/>
  <c r="A1" i="27"/>
  <c r="AF28" i="25"/>
  <c r="AF27" i="25"/>
  <c r="AF26" i="25"/>
  <c r="AF25" i="25"/>
  <c r="AF24" i="25"/>
  <c r="AF23" i="25"/>
  <c r="AF22" i="25"/>
  <c r="AF21" i="25"/>
  <c r="AF20" i="25"/>
  <c r="AF19" i="25"/>
  <c r="AF18" i="25"/>
  <c r="AF17" i="25"/>
  <c r="AF16" i="25"/>
  <c r="AF15" i="25"/>
  <c r="AF14" i="25"/>
  <c r="AF13" i="25"/>
  <c r="AF12" i="25"/>
  <c r="AF11" i="25"/>
  <c r="AF10" i="25"/>
  <c r="AF9" i="25"/>
  <c r="AF8" i="25"/>
  <c r="AF7" i="25"/>
  <c r="C33" i="12" l="1"/>
  <c r="F241" i="32"/>
  <c r="F231" i="32" s="1"/>
  <c r="F235" i="32" s="1"/>
  <c r="F237" i="32" s="1"/>
  <c r="D241" i="32"/>
  <c r="D231" i="32" s="1"/>
  <c r="D243" i="32"/>
  <c r="D230" i="32" s="1"/>
  <c r="E233" i="33"/>
  <c r="F20" i="33"/>
  <c r="F18" i="33"/>
  <c r="E228" i="33"/>
  <c r="F19" i="33"/>
  <c r="F221" i="33"/>
  <c r="F183" i="33"/>
  <c r="F153" i="33"/>
  <c r="F121" i="33"/>
  <c r="F73" i="33"/>
  <c r="F41" i="33"/>
  <c r="F202" i="33"/>
  <c r="F156" i="33"/>
  <c r="F120" i="33"/>
  <c r="F100" i="33"/>
  <c r="F72" i="33"/>
  <c r="F54" i="33"/>
  <c r="F205" i="33"/>
  <c r="F185" i="33"/>
  <c r="F151" i="33"/>
  <c r="F184" i="33"/>
  <c r="F98" i="33"/>
  <c r="F29" i="33"/>
  <c r="F154" i="33"/>
  <c r="F105" i="33"/>
  <c r="F57" i="33"/>
  <c r="F122" i="33"/>
  <c r="F66" i="33"/>
  <c r="F233" i="33"/>
  <c r="F136" i="33"/>
  <c r="F81" i="33"/>
  <c r="F203" i="33"/>
  <c r="F177" i="33"/>
  <c r="F149" i="33"/>
  <c r="F117" i="33"/>
  <c r="F69" i="33"/>
  <c r="F28" i="33"/>
  <c r="F198" i="33"/>
  <c r="F152" i="33"/>
  <c r="F116" i="33"/>
  <c r="F96" i="33"/>
  <c r="F68" i="33"/>
  <c r="F40" i="33"/>
  <c r="F201" i="33"/>
  <c r="F179" i="33"/>
  <c r="F147" i="33"/>
  <c r="F158" i="33"/>
  <c r="F80" i="33"/>
  <c r="F222" i="33"/>
  <c r="F142" i="33"/>
  <c r="F95" i="33"/>
  <c r="F218" i="33"/>
  <c r="F114" i="33"/>
  <c r="F56" i="33"/>
  <c r="F190" i="33"/>
  <c r="F119" i="33"/>
  <c r="F71" i="33"/>
  <c r="F163" i="33"/>
  <c r="F113" i="33"/>
  <c r="F22" i="33"/>
  <c r="F148" i="33"/>
  <c r="F82" i="33"/>
  <c r="F62" i="33"/>
  <c r="F197" i="33"/>
  <c r="F229" i="33"/>
  <c r="F70" i="33"/>
  <c r="F123" i="33"/>
  <c r="F150" i="33"/>
  <c r="F38" i="33"/>
  <c r="F111" i="33"/>
  <c r="F228" i="33"/>
  <c r="F227" i="33"/>
  <c r="F193" i="33"/>
  <c r="F141" i="33"/>
  <c r="F55" i="33"/>
  <c r="F186" i="33"/>
  <c r="F144" i="33"/>
  <c r="F76" i="33"/>
  <c r="F219" i="33"/>
  <c r="F155" i="33"/>
  <c r="F118" i="33"/>
  <c r="F178" i="33"/>
  <c r="F67" i="33"/>
  <c r="F74" i="33"/>
  <c r="F146" i="33"/>
  <c r="F30" i="33"/>
  <c r="F232" i="33"/>
  <c r="F199" i="33"/>
  <c r="F145" i="33"/>
  <c r="F59" i="33"/>
  <c r="F192" i="33"/>
  <c r="F112" i="33"/>
  <c r="F27" i="33"/>
  <c r="F159" i="33"/>
  <c r="F143" i="33"/>
  <c r="F200" i="33"/>
  <c r="F75" i="33"/>
  <c r="F104" i="33"/>
  <c r="F164" i="33"/>
  <c r="F61" i="33"/>
  <c r="F157" i="33"/>
  <c r="F97" i="33"/>
  <c r="F220" i="33"/>
  <c r="F106" i="33"/>
  <c r="F58" i="33"/>
  <c r="F191" i="33"/>
  <c r="F204" i="33"/>
  <c r="F60" i="33"/>
  <c r="F115" i="33"/>
  <c r="F137" i="33"/>
  <c r="F23" i="33"/>
  <c r="F99" i="33"/>
  <c r="F39" i="33"/>
  <c r="F16" i="33"/>
  <c r="H17" i="33"/>
  <c r="F17" i="33"/>
  <c r="A224" i="27"/>
  <c r="A255" i="27"/>
  <c r="A227" i="27"/>
  <c r="A258" i="27"/>
  <c r="A230" i="27"/>
  <c r="A261" i="27"/>
  <c r="A225" i="27"/>
  <c r="A256" i="27"/>
  <c r="A102" i="27"/>
  <c r="A160" i="27"/>
  <c r="A103" i="27"/>
  <c r="A161" i="27"/>
  <c r="A108" i="27"/>
  <c r="A166" i="27"/>
  <c r="A105" i="27"/>
  <c r="A163" i="27"/>
  <c r="A190" i="27"/>
  <c r="A193" i="27"/>
  <c r="A196" i="27"/>
  <c r="A159" i="27"/>
  <c r="A172" i="27" s="1"/>
  <c r="A173" i="27" s="1"/>
  <c r="A174" i="27" s="1"/>
  <c r="A175" i="27" s="1"/>
  <c r="A176" i="27" s="1"/>
  <c r="A177" i="27" s="1"/>
  <c r="A178" i="27" s="1"/>
  <c r="A179" i="27" s="1"/>
  <c r="A180" i="27" s="1"/>
  <c r="A181" i="27" s="1"/>
  <c r="A182" i="27" s="1"/>
  <c r="A183" i="27" s="1"/>
  <c r="A185" i="27" s="1"/>
  <c r="A186" i="27" s="1"/>
  <c r="A187" i="27" s="1"/>
  <c r="A188" i="27" s="1"/>
  <c r="A189" i="27" s="1"/>
  <c r="A202" i="27" s="1"/>
  <c r="A203" i="27" s="1"/>
  <c r="A205" i="27" s="1"/>
  <c r="A206" i="27" s="1"/>
  <c r="A207" i="27" s="1"/>
  <c r="A208" i="27" s="1"/>
  <c r="A209" i="27" s="1"/>
  <c r="A210" i="27" s="1"/>
  <c r="A212" i="27" s="1"/>
  <c r="A213" i="27" s="1"/>
  <c r="A214" i="27" s="1"/>
  <c r="A215" i="27" s="1"/>
  <c r="A216" i="27" s="1"/>
  <c r="A217" i="27" s="1"/>
  <c r="A219" i="27" s="1"/>
  <c r="A220" i="27" s="1"/>
  <c r="A221" i="27" s="1"/>
  <c r="A222" i="27" s="1"/>
  <c r="A223" i="27" s="1"/>
  <c r="A236" i="27" s="1"/>
  <c r="A237" i="27" s="1"/>
  <c r="A238" i="27" s="1"/>
  <c r="A239" i="27" s="1"/>
  <c r="A240" i="27" s="1"/>
  <c r="A241" i="27" s="1"/>
  <c r="A242" i="27" s="1"/>
  <c r="A243" i="27" s="1"/>
  <c r="A244" i="27" s="1"/>
  <c r="A245" i="27" s="1"/>
  <c r="A246" i="27" s="1"/>
  <c r="A248" i="27" s="1"/>
  <c r="A250" i="27" s="1"/>
  <c r="D16" i="33"/>
  <c r="D19" i="33"/>
  <c r="D17" i="33"/>
  <c r="A132" i="27"/>
  <c r="A191" i="27"/>
  <c r="H20" i="33"/>
  <c r="E17" i="33"/>
  <c r="D18" i="33"/>
  <c r="D20" i="33"/>
  <c r="H222" i="33"/>
  <c r="H220" i="33"/>
  <c r="H218" i="33"/>
  <c r="H204" i="33"/>
  <c r="H202" i="33"/>
  <c r="H200" i="33"/>
  <c r="H198" i="33"/>
  <c r="H193" i="33"/>
  <c r="H191" i="33"/>
  <c r="H186" i="33"/>
  <c r="H184" i="33"/>
  <c r="H30" i="33"/>
  <c r="H28" i="33"/>
  <c r="H23" i="33"/>
  <c r="H219" i="33"/>
  <c r="H203" i="33"/>
  <c r="H199" i="33"/>
  <c r="H192" i="33"/>
  <c r="H190" i="33"/>
  <c r="H29" i="33"/>
  <c r="H22" i="33"/>
  <c r="H232" i="33"/>
  <c r="H233" i="33"/>
  <c r="H229" i="33"/>
  <c r="H183" i="33"/>
  <c r="H178" i="33"/>
  <c r="H164" i="33"/>
  <c r="H159" i="33"/>
  <c r="H157" i="33"/>
  <c r="H155" i="33"/>
  <c r="H153" i="33"/>
  <c r="H151" i="33"/>
  <c r="H149" i="33"/>
  <c r="H147" i="33"/>
  <c r="H145" i="33"/>
  <c r="H143" i="33"/>
  <c r="H141" i="33"/>
  <c r="H136" i="33"/>
  <c r="H122" i="33"/>
  <c r="H120" i="33"/>
  <c r="H118" i="33"/>
  <c r="H116" i="33"/>
  <c r="H114" i="33"/>
  <c r="H112" i="33"/>
  <c r="H106" i="33"/>
  <c r="H104" i="33"/>
  <c r="H99" i="33"/>
  <c r="H97" i="33"/>
  <c r="H95" i="33"/>
  <c r="H81" i="33"/>
  <c r="H76" i="33"/>
  <c r="H74" i="33"/>
  <c r="H72" i="33"/>
  <c r="H70" i="33"/>
  <c r="H68" i="33"/>
  <c r="H66" i="33"/>
  <c r="H61" i="33"/>
  <c r="H59" i="33"/>
  <c r="H57" i="33"/>
  <c r="H55" i="33"/>
  <c r="H41" i="33"/>
  <c r="H221" i="33"/>
  <c r="H205" i="33"/>
  <c r="H201" i="33"/>
  <c r="H197" i="33"/>
  <c r="H185" i="33"/>
  <c r="H38" i="33"/>
  <c r="H27" i="33"/>
  <c r="H227" i="33"/>
  <c r="H177" i="33"/>
  <c r="H154" i="33"/>
  <c r="H146" i="33"/>
  <c r="H123" i="33"/>
  <c r="H115" i="33"/>
  <c r="H100" i="33"/>
  <c r="H80" i="33"/>
  <c r="H69" i="33"/>
  <c r="H58" i="33"/>
  <c r="H150" i="33"/>
  <c r="H119" i="33"/>
  <c r="H96" i="33"/>
  <c r="H62" i="33"/>
  <c r="H156" i="33"/>
  <c r="H137" i="33"/>
  <c r="H105" i="33"/>
  <c r="H71" i="33"/>
  <c r="H40" i="33"/>
  <c r="H163" i="33"/>
  <c r="H152" i="33"/>
  <c r="H144" i="33"/>
  <c r="H121" i="33"/>
  <c r="H113" i="33"/>
  <c r="H98" i="33"/>
  <c r="H75" i="33"/>
  <c r="H67" i="33"/>
  <c r="H56" i="33"/>
  <c r="H158" i="33"/>
  <c r="H142" i="33"/>
  <c r="H111" i="33"/>
  <c r="H73" i="33"/>
  <c r="H54" i="33"/>
  <c r="H179" i="33"/>
  <c r="H148" i="33"/>
  <c r="H117" i="33"/>
  <c r="H82" i="33"/>
  <c r="H60" i="33"/>
  <c r="H39" i="33"/>
  <c r="H18" i="33"/>
  <c r="D232" i="33"/>
  <c r="D179" i="33"/>
  <c r="D177" i="33"/>
  <c r="D163" i="33"/>
  <c r="D158" i="33"/>
  <c r="D156" i="33"/>
  <c r="D154" i="33"/>
  <c r="D152" i="33"/>
  <c r="D150" i="33"/>
  <c r="D148" i="33"/>
  <c r="D146" i="33"/>
  <c r="D144" i="33"/>
  <c r="D142" i="33"/>
  <c r="D137" i="33"/>
  <c r="D123" i="33"/>
  <c r="D121" i="33"/>
  <c r="D119" i="33"/>
  <c r="D117" i="33"/>
  <c r="D115" i="33"/>
  <c r="D113" i="33"/>
  <c r="D111" i="33"/>
  <c r="D105" i="33"/>
  <c r="D100" i="33"/>
  <c r="D98" i="33"/>
  <c r="D96" i="33"/>
  <c r="D82" i="33"/>
  <c r="D80" i="33"/>
  <c r="D75" i="33"/>
  <c r="D73" i="33"/>
  <c r="D71" i="33"/>
  <c r="D69" i="33"/>
  <c r="D67" i="33"/>
  <c r="D62" i="33"/>
  <c r="D60" i="33"/>
  <c r="D58" i="33"/>
  <c r="D56" i="33"/>
  <c r="D54" i="33"/>
  <c r="D40" i="33"/>
  <c r="D233" i="33"/>
  <c r="D178" i="33"/>
  <c r="D159" i="33"/>
  <c r="D155" i="33"/>
  <c r="D151" i="33"/>
  <c r="D147" i="33"/>
  <c r="D143" i="33"/>
  <c r="D136" i="33"/>
  <c r="D120" i="33"/>
  <c r="D116" i="33"/>
  <c r="D112" i="33"/>
  <c r="D104" i="33"/>
  <c r="D97" i="33"/>
  <c r="D81" i="33"/>
  <c r="D74" i="33"/>
  <c r="D70" i="33"/>
  <c r="D68" i="33"/>
  <c r="D61" i="33"/>
  <c r="D57" i="33"/>
  <c r="D41" i="33"/>
  <c r="D221" i="33"/>
  <c r="D219" i="33"/>
  <c r="D205" i="33"/>
  <c r="D203" i="33"/>
  <c r="D222" i="33"/>
  <c r="D220" i="33"/>
  <c r="D218" i="33"/>
  <c r="D204" i="33"/>
  <c r="D202" i="33"/>
  <c r="D200" i="33"/>
  <c r="D198" i="33"/>
  <c r="D193" i="33"/>
  <c r="D191" i="33"/>
  <c r="D186" i="33"/>
  <c r="D39" i="33"/>
  <c r="D30" i="33"/>
  <c r="D28" i="33"/>
  <c r="D23" i="33"/>
  <c r="D229" i="33"/>
  <c r="D183" i="33"/>
  <c r="D164" i="33"/>
  <c r="D157" i="33"/>
  <c r="D153" i="33"/>
  <c r="D149" i="33"/>
  <c r="D145" i="33"/>
  <c r="D141" i="33"/>
  <c r="D122" i="33"/>
  <c r="D118" i="33"/>
  <c r="D114" i="33"/>
  <c r="D106" i="33"/>
  <c r="D99" i="33"/>
  <c r="D95" i="33"/>
  <c r="D76" i="33"/>
  <c r="D72" i="33"/>
  <c r="D66" i="33"/>
  <c r="D59" i="33"/>
  <c r="D55" i="33"/>
  <c r="D192" i="33"/>
  <c r="D38" i="33"/>
  <c r="D29" i="33"/>
  <c r="D185" i="33"/>
  <c r="D27" i="33"/>
  <c r="D197" i="33"/>
  <c r="D201" i="33"/>
  <c r="D190" i="33"/>
  <c r="D199" i="33"/>
  <c r="D22" i="33"/>
  <c r="D184" i="33"/>
  <c r="D227" i="33"/>
  <c r="H16" i="33"/>
  <c r="H19" i="33"/>
  <c r="E18" i="33"/>
  <c r="E20" i="33"/>
  <c r="E16" i="33"/>
  <c r="E19" i="33"/>
  <c r="E220" i="33"/>
  <c r="E204" i="33"/>
  <c r="E200" i="33"/>
  <c r="E193" i="33"/>
  <c r="E186" i="33"/>
  <c r="E183" i="33"/>
  <c r="E164" i="33"/>
  <c r="E157" i="33"/>
  <c r="E153" i="33"/>
  <c r="E149" i="33"/>
  <c r="E145" i="33"/>
  <c r="E141" i="33"/>
  <c r="E122" i="33"/>
  <c r="E118" i="33"/>
  <c r="E114" i="33"/>
  <c r="E106" i="33"/>
  <c r="E99" i="33"/>
  <c r="E95" i="33"/>
  <c r="E76" i="33"/>
  <c r="E72" i="33"/>
  <c r="E68" i="33"/>
  <c r="E61" i="33"/>
  <c r="E57" i="33"/>
  <c r="E41" i="33"/>
  <c r="E38" i="33"/>
  <c r="E27" i="33"/>
  <c r="E221" i="33"/>
  <c r="E205" i="33"/>
  <c r="E201" i="33"/>
  <c r="E197" i="33"/>
  <c r="E190" i="33"/>
  <c r="E177" i="33"/>
  <c r="E158" i="33"/>
  <c r="E154" i="33"/>
  <c r="E150" i="33"/>
  <c r="E146" i="33"/>
  <c r="E142" i="33"/>
  <c r="E123" i="33"/>
  <c r="E119" i="33"/>
  <c r="E115" i="33"/>
  <c r="E111" i="33"/>
  <c r="E100" i="33"/>
  <c r="E96" i="33"/>
  <c r="E80" i="33"/>
  <c r="E73" i="33"/>
  <c r="E69" i="33"/>
  <c r="E62" i="33"/>
  <c r="E58" i="33"/>
  <c r="E54" i="33"/>
  <c r="E39" i="33"/>
  <c r="E28" i="33"/>
  <c r="E229" i="33"/>
  <c r="E222" i="33"/>
  <c r="E218" i="33"/>
  <c r="E202" i="33"/>
  <c r="E198" i="33"/>
  <c r="E191" i="33"/>
  <c r="E184" i="33"/>
  <c r="E178" i="33"/>
  <c r="E159" i="33"/>
  <c r="E155" i="33"/>
  <c r="E151" i="33"/>
  <c r="E147" i="33"/>
  <c r="E143" i="33"/>
  <c r="E136" i="33"/>
  <c r="E120" i="33"/>
  <c r="E116" i="33"/>
  <c r="E112" i="33"/>
  <c r="E104" i="33"/>
  <c r="E97" i="33"/>
  <c r="E81" i="33"/>
  <c r="E74" i="33"/>
  <c r="E70" i="33"/>
  <c r="E66" i="33"/>
  <c r="E59" i="33"/>
  <c r="E55" i="33"/>
  <c r="E29" i="33"/>
  <c r="E22" i="33"/>
  <c r="E232" i="33"/>
  <c r="E219" i="33"/>
  <c r="E203" i="33"/>
  <c r="E199" i="33"/>
  <c r="E192" i="33"/>
  <c r="E185" i="33"/>
  <c r="E179" i="33"/>
  <c r="E163" i="33"/>
  <c r="E156" i="33"/>
  <c r="E152" i="33"/>
  <c r="E148" i="33"/>
  <c r="E144" i="33"/>
  <c r="E137" i="33"/>
  <c r="E121" i="33"/>
  <c r="E117" i="33"/>
  <c r="E113" i="33"/>
  <c r="E105" i="33"/>
  <c r="E98" i="33"/>
  <c r="E82" i="33"/>
  <c r="E75" i="33"/>
  <c r="E71" i="33"/>
  <c r="E67" i="33"/>
  <c r="E60" i="33"/>
  <c r="E56" i="33"/>
  <c r="E40" i="33"/>
  <c r="E30" i="33"/>
  <c r="E23" i="33"/>
  <c r="E227" i="33"/>
  <c r="K33" i="32"/>
  <c r="G32" i="10"/>
  <c r="F32" i="12"/>
  <c r="G118" i="27"/>
  <c r="F25" i="12"/>
  <c r="G30" i="27"/>
  <c r="F16" i="12" s="1"/>
  <c r="G88" i="27"/>
  <c r="G100" i="27"/>
  <c r="F23" i="12"/>
  <c r="F24" i="12"/>
  <c r="G210" i="27"/>
  <c r="F26" i="12" s="1"/>
  <c r="G217" i="27"/>
  <c r="F27" i="12" s="1"/>
  <c r="G246" i="27"/>
  <c r="F28" i="12" s="1"/>
  <c r="G20" i="27"/>
  <c r="G23" i="27" s="1"/>
  <c r="F15" i="12" s="1"/>
  <c r="G62" i="27"/>
  <c r="A71" i="27"/>
  <c r="A134" i="27"/>
  <c r="A37" i="27"/>
  <c r="A35" i="27"/>
  <c r="A137" i="27"/>
  <c r="A40" i="27"/>
  <c r="A74" i="27"/>
  <c r="A131" i="27"/>
  <c r="A34" i="27"/>
  <c r="A68" i="27"/>
  <c r="A69" i="27"/>
  <c r="C23" i="47" l="1"/>
  <c r="F244" i="32"/>
  <c r="D244" i="32"/>
  <c r="I56" i="33"/>
  <c r="K56" i="33" s="1"/>
  <c r="G55" i="43" s="1"/>
  <c r="H55" i="43" s="1"/>
  <c r="F55" i="27" s="1"/>
  <c r="A251" i="27"/>
  <c r="A252" i="27" s="1"/>
  <c r="A253" i="27" s="1"/>
  <c r="A254" i="27" s="1"/>
  <c r="A267" i="27" s="1"/>
  <c r="A268" i="27" s="1"/>
  <c r="A270" i="27" s="1"/>
  <c r="A272" i="27" s="1"/>
  <c r="I113" i="33"/>
  <c r="K113" i="33" s="1"/>
  <c r="G112" i="43" s="1"/>
  <c r="H112" i="43" s="1"/>
  <c r="F124" i="27" s="1"/>
  <c r="I17" i="33"/>
  <c r="K17" i="33" s="1"/>
  <c r="G16" i="43" s="1"/>
  <c r="H16" i="43" s="1"/>
  <c r="F16" i="27" s="1"/>
  <c r="I19" i="33"/>
  <c r="K19" i="33" s="1"/>
  <c r="G18" i="43" s="1"/>
  <c r="H18" i="43" s="1"/>
  <c r="F18" i="27" s="1"/>
  <c r="I228" i="33"/>
  <c r="K228" i="33" s="1"/>
  <c r="G227" i="43" s="1"/>
  <c r="H227" i="43" s="1"/>
  <c r="F251" i="27" s="1"/>
  <c r="I68" i="33"/>
  <c r="K68" i="33" s="1"/>
  <c r="G67" i="43" s="1"/>
  <c r="H67" i="43" s="1"/>
  <c r="F67" i="27" s="1"/>
  <c r="F63" i="33"/>
  <c r="F31" i="33"/>
  <c r="F21" i="33"/>
  <c r="F24" i="33" s="1"/>
  <c r="F223" i="33"/>
  <c r="F101" i="33"/>
  <c r="F77" i="33"/>
  <c r="I96" i="33"/>
  <c r="K96" i="33" s="1"/>
  <c r="G95" i="43" s="1"/>
  <c r="H95" i="43" s="1"/>
  <c r="F95" i="27" s="1"/>
  <c r="F194" i="33"/>
  <c r="F187" i="33"/>
  <c r="F107" i="33"/>
  <c r="F160" i="33"/>
  <c r="F138" i="33"/>
  <c r="F180" i="33"/>
  <c r="I75" i="33"/>
  <c r="K75" i="33" s="1"/>
  <c r="G74" i="43" s="1"/>
  <c r="H74" i="43" s="1"/>
  <c r="F86" i="27" s="1"/>
  <c r="I144" i="33"/>
  <c r="K144" i="33" s="1"/>
  <c r="G143" i="43" s="1"/>
  <c r="H143" i="43" s="1"/>
  <c r="F155" i="27" s="1"/>
  <c r="I97" i="33"/>
  <c r="K97" i="33" s="1"/>
  <c r="G96" i="43" s="1"/>
  <c r="H96" i="43" s="1"/>
  <c r="F96" i="27" s="1"/>
  <c r="I120" i="33"/>
  <c r="K120" i="33" s="1"/>
  <c r="G119" i="43" s="1"/>
  <c r="H119" i="43" s="1"/>
  <c r="F143" i="27" s="1"/>
  <c r="I151" i="33"/>
  <c r="K151" i="33" s="1"/>
  <c r="G150" i="43" s="1"/>
  <c r="H150" i="43" s="1"/>
  <c r="F174" i="27" s="1"/>
  <c r="I184" i="33"/>
  <c r="K184" i="33" s="1"/>
  <c r="G183" i="43" s="1"/>
  <c r="H183" i="43" s="1"/>
  <c r="F207" i="27" s="1"/>
  <c r="I100" i="33"/>
  <c r="K100" i="33" s="1"/>
  <c r="G99" i="43" s="1"/>
  <c r="H99" i="43" s="1"/>
  <c r="F99" i="27" s="1"/>
  <c r="I154" i="33"/>
  <c r="K154" i="33" s="1"/>
  <c r="G153" i="43" s="1"/>
  <c r="H153" i="43" s="1"/>
  <c r="F177" i="27" s="1"/>
  <c r="I204" i="33"/>
  <c r="K204" i="33" s="1"/>
  <c r="G203" i="43" s="1"/>
  <c r="H203" i="43" s="1"/>
  <c r="F239" i="27" s="1"/>
  <c r="D21" i="33"/>
  <c r="D24" i="33" s="1"/>
  <c r="I22" i="33"/>
  <c r="K22" i="33" s="1"/>
  <c r="G21" i="43" s="1"/>
  <c r="H21" i="43" s="1"/>
  <c r="F21" i="27" s="1"/>
  <c r="I191" i="33"/>
  <c r="K191" i="33" s="1"/>
  <c r="G190" i="43" s="1"/>
  <c r="H190" i="43" s="1"/>
  <c r="F214" i="27" s="1"/>
  <c r="I222" i="33"/>
  <c r="K222" i="33" s="1"/>
  <c r="G221" i="43" s="1"/>
  <c r="H221" i="43" s="1"/>
  <c r="F245" i="27" s="1"/>
  <c r="I54" i="33"/>
  <c r="K54" i="33" s="1"/>
  <c r="G53" i="43" s="1"/>
  <c r="H53" i="43" s="1"/>
  <c r="F53" i="27" s="1"/>
  <c r="I158" i="33"/>
  <c r="K158" i="33" s="1"/>
  <c r="G157" i="43" s="1"/>
  <c r="H157" i="43" s="1"/>
  <c r="F181" i="27" s="1"/>
  <c r="I99" i="33"/>
  <c r="K99" i="33" s="1"/>
  <c r="G98" i="43" s="1"/>
  <c r="H98" i="43" s="1"/>
  <c r="F98" i="27" s="1"/>
  <c r="I122" i="33"/>
  <c r="K122" i="33" s="1"/>
  <c r="G121" i="43" s="1"/>
  <c r="H121" i="43" s="1"/>
  <c r="F145" i="27" s="1"/>
  <c r="I153" i="33"/>
  <c r="K153" i="33" s="1"/>
  <c r="G152" i="43" s="1"/>
  <c r="H152" i="43" s="1"/>
  <c r="F176" i="27" s="1"/>
  <c r="I41" i="33"/>
  <c r="K41" i="33" s="1"/>
  <c r="G40" i="43" s="1"/>
  <c r="H40" i="43" s="1"/>
  <c r="F52" i="27" s="1"/>
  <c r="I227" i="33"/>
  <c r="K227" i="33" s="1"/>
  <c r="G226" i="43" s="1"/>
  <c r="H226" i="43" s="1"/>
  <c r="I199" i="33"/>
  <c r="K199" i="33" s="1"/>
  <c r="G198" i="43" s="1"/>
  <c r="H198" i="43" s="1"/>
  <c r="F222" i="27" s="1"/>
  <c r="I218" i="33"/>
  <c r="K218" i="33" s="1"/>
  <c r="G217" i="43" s="1"/>
  <c r="H217" i="43" s="1"/>
  <c r="F241" i="27" s="1"/>
  <c r="I39" i="33"/>
  <c r="K39" i="33" s="1"/>
  <c r="G38" i="43" s="1"/>
  <c r="H38" i="43" s="1"/>
  <c r="F50" i="27" s="1"/>
  <c r="I69" i="33"/>
  <c r="K69" i="33" s="1"/>
  <c r="G68" i="43" s="1"/>
  <c r="H68" i="43" s="1"/>
  <c r="F80" i="27" s="1"/>
  <c r="I123" i="33"/>
  <c r="K123" i="33" s="1"/>
  <c r="G122" i="43" s="1"/>
  <c r="H122" i="43" s="1"/>
  <c r="F146" i="27" s="1"/>
  <c r="I61" i="33"/>
  <c r="K61" i="33" s="1"/>
  <c r="G60" i="43" s="1"/>
  <c r="H60" i="43" s="1"/>
  <c r="F60" i="27" s="1"/>
  <c r="I95" i="33"/>
  <c r="K95" i="33" s="1"/>
  <c r="G94" i="43" s="1"/>
  <c r="H94" i="43" s="1"/>
  <c r="F94" i="27" s="1"/>
  <c r="I118" i="33"/>
  <c r="K118" i="33" s="1"/>
  <c r="G117" i="43" s="1"/>
  <c r="H117" i="43" s="1"/>
  <c r="F129" i="27" s="1"/>
  <c r="I149" i="33"/>
  <c r="K149" i="33" s="1"/>
  <c r="G148" i="43" s="1"/>
  <c r="H148" i="43" s="1"/>
  <c r="F172" i="27" s="1"/>
  <c r="H21" i="33"/>
  <c r="H24" i="33" s="1"/>
  <c r="H101" i="33"/>
  <c r="H31" i="33"/>
  <c r="I198" i="33"/>
  <c r="K198" i="33" s="1"/>
  <c r="G197" i="43" s="1"/>
  <c r="H197" i="43" s="1"/>
  <c r="F221" i="27" s="1"/>
  <c r="I58" i="33"/>
  <c r="K58" i="33" s="1"/>
  <c r="G57" i="43" s="1"/>
  <c r="H57" i="43" s="1"/>
  <c r="F57" i="27" s="1"/>
  <c r="I115" i="33"/>
  <c r="K115" i="33" s="1"/>
  <c r="G114" i="43" s="1"/>
  <c r="H114" i="43" s="1"/>
  <c r="F126" i="27" s="1"/>
  <c r="I177" i="33"/>
  <c r="K177" i="33" s="1"/>
  <c r="G176" i="43" s="1"/>
  <c r="H176" i="43" s="1"/>
  <c r="F188" i="27" s="1"/>
  <c r="I18" i="33"/>
  <c r="K18" i="33" s="1"/>
  <c r="G17" i="43" s="1"/>
  <c r="H17" i="43" s="1"/>
  <c r="F17" i="27" s="1"/>
  <c r="I202" i="33"/>
  <c r="K202" i="33" s="1"/>
  <c r="G201" i="43" s="1"/>
  <c r="H201" i="43" s="1"/>
  <c r="F237" i="27" s="1"/>
  <c r="I28" i="33"/>
  <c r="K28" i="33" s="1"/>
  <c r="G27" i="43" s="1"/>
  <c r="H27" i="43" s="1"/>
  <c r="F27" i="27" s="1"/>
  <c r="I150" i="33"/>
  <c r="K150" i="33" s="1"/>
  <c r="G149" i="43" s="1"/>
  <c r="H149" i="43" s="1"/>
  <c r="F173" i="27" s="1"/>
  <c r="I57" i="33"/>
  <c r="K57" i="33" s="1"/>
  <c r="G56" i="43" s="1"/>
  <c r="H56" i="43" s="1"/>
  <c r="F56" i="27" s="1"/>
  <c r="I76" i="33"/>
  <c r="K76" i="33" s="1"/>
  <c r="G75" i="43" s="1"/>
  <c r="H75" i="43" s="1"/>
  <c r="F87" i="27" s="1"/>
  <c r="I114" i="33"/>
  <c r="K114" i="33" s="1"/>
  <c r="G113" i="43" s="1"/>
  <c r="H113" i="43" s="1"/>
  <c r="F125" i="27" s="1"/>
  <c r="I145" i="33"/>
  <c r="K145" i="33" s="1"/>
  <c r="G144" i="43" s="1"/>
  <c r="H144" i="43" s="1"/>
  <c r="F156" i="27" s="1"/>
  <c r="I164" i="33"/>
  <c r="K164" i="33" s="1"/>
  <c r="G163" i="43" s="1"/>
  <c r="H163" i="43" s="1"/>
  <c r="F187" i="27" s="1"/>
  <c r="D31" i="33"/>
  <c r="D160" i="33"/>
  <c r="H180" i="33"/>
  <c r="I60" i="33"/>
  <c r="K60" i="33" s="1"/>
  <c r="G59" i="43" s="1"/>
  <c r="H59" i="43" s="1"/>
  <c r="F59" i="27" s="1"/>
  <c r="I82" i="33"/>
  <c r="K82" i="33" s="1"/>
  <c r="G81" i="43" s="1"/>
  <c r="H81" i="43" s="1"/>
  <c r="F93" i="27" s="1"/>
  <c r="I148" i="33"/>
  <c r="K148" i="33" s="1"/>
  <c r="G147" i="43" s="1"/>
  <c r="H147" i="43" s="1"/>
  <c r="F159" i="27" s="1"/>
  <c r="I179" i="33"/>
  <c r="K179" i="33" s="1"/>
  <c r="G178" i="43" s="1"/>
  <c r="H178" i="43" s="1"/>
  <c r="F202" i="27" s="1"/>
  <c r="I70" i="33"/>
  <c r="K70" i="33" s="1"/>
  <c r="G69" i="43" s="1"/>
  <c r="H69" i="43" s="1"/>
  <c r="F81" i="27" s="1"/>
  <c r="I136" i="33"/>
  <c r="K136" i="33" s="1"/>
  <c r="G135" i="43" s="1"/>
  <c r="H135" i="43" s="1"/>
  <c r="F147" i="27" s="1"/>
  <c r="I155" i="33"/>
  <c r="K155" i="33" s="1"/>
  <c r="G154" i="43" s="1"/>
  <c r="H154" i="43" s="1"/>
  <c r="F178" i="27" s="1"/>
  <c r="I142" i="33"/>
  <c r="K142" i="33" s="1"/>
  <c r="G141" i="43" s="1"/>
  <c r="H141" i="43" s="1"/>
  <c r="F153" i="27" s="1"/>
  <c r="I40" i="33"/>
  <c r="K40" i="33" s="1"/>
  <c r="G39" i="43" s="1"/>
  <c r="H39" i="43" s="1"/>
  <c r="F51" i="27" s="1"/>
  <c r="I71" i="33"/>
  <c r="K71" i="33" s="1"/>
  <c r="G70" i="43" s="1"/>
  <c r="H70" i="43" s="1"/>
  <c r="F82" i="27" s="1"/>
  <c r="I105" i="33"/>
  <c r="K105" i="33" s="1"/>
  <c r="G104" i="43" s="1"/>
  <c r="H104" i="43" s="1"/>
  <c r="F116" i="27" s="1"/>
  <c r="I137" i="33"/>
  <c r="K137" i="33" s="1"/>
  <c r="G136" i="43" s="1"/>
  <c r="H136" i="43" s="1"/>
  <c r="F148" i="27" s="1"/>
  <c r="I156" i="33"/>
  <c r="K156" i="33" s="1"/>
  <c r="G155" i="43" s="1"/>
  <c r="H155" i="43" s="1"/>
  <c r="F179" i="27" s="1"/>
  <c r="I232" i="33"/>
  <c r="K232" i="33" s="1"/>
  <c r="G231" i="43" s="1"/>
  <c r="H231" i="43" s="1"/>
  <c r="F267" i="27" s="1"/>
  <c r="E267" i="27" s="1"/>
  <c r="I59" i="33"/>
  <c r="K59" i="33" s="1"/>
  <c r="G58" i="43" s="1"/>
  <c r="H58" i="43" s="1"/>
  <c r="F58" i="27" s="1"/>
  <c r="I62" i="33"/>
  <c r="K62" i="33" s="1"/>
  <c r="G61" i="43" s="1"/>
  <c r="H61" i="43" s="1"/>
  <c r="F61" i="27" s="1"/>
  <c r="I221" i="33"/>
  <c r="K221" i="33" s="1"/>
  <c r="G220" i="43" s="1"/>
  <c r="H220" i="43" s="1"/>
  <c r="F244" i="27" s="1"/>
  <c r="D180" i="33"/>
  <c r="I203" i="33"/>
  <c r="K203" i="33" s="1"/>
  <c r="G202" i="43" s="1"/>
  <c r="H202" i="43" s="1"/>
  <c r="F238" i="27" s="1"/>
  <c r="I73" i="33"/>
  <c r="K73" i="33" s="1"/>
  <c r="G72" i="43" s="1"/>
  <c r="H72" i="43" s="1"/>
  <c r="F84" i="27" s="1"/>
  <c r="I220" i="33"/>
  <c r="K220" i="33" s="1"/>
  <c r="G219" i="43" s="1"/>
  <c r="H219" i="43" s="1"/>
  <c r="F243" i="27" s="1"/>
  <c r="I20" i="33"/>
  <c r="K20" i="33" s="1"/>
  <c r="G19" i="43" s="1"/>
  <c r="H19" i="43" s="1"/>
  <c r="F19" i="27" s="1"/>
  <c r="D194" i="33"/>
  <c r="D101" i="33"/>
  <c r="H138" i="33"/>
  <c r="H63" i="33"/>
  <c r="H194" i="33"/>
  <c r="H77" i="33"/>
  <c r="I23" i="33"/>
  <c r="K23" i="33" s="1"/>
  <c r="G22" i="43" s="1"/>
  <c r="H22" i="43" s="1"/>
  <c r="F22" i="27" s="1"/>
  <c r="I117" i="33"/>
  <c r="K117" i="33" s="1"/>
  <c r="G116" i="43" s="1"/>
  <c r="H116" i="43" s="1"/>
  <c r="F128" i="27" s="1"/>
  <c r="I29" i="33"/>
  <c r="K29" i="33" s="1"/>
  <c r="G28" i="43" s="1"/>
  <c r="H28" i="43" s="1"/>
  <c r="F28" i="27" s="1"/>
  <c r="I201" i="33"/>
  <c r="K201" i="33" s="1"/>
  <c r="G200" i="43" s="1"/>
  <c r="H200" i="43" s="1"/>
  <c r="F236" i="27" s="1"/>
  <c r="I186" i="33"/>
  <c r="K186" i="33" s="1"/>
  <c r="G185" i="43" s="1"/>
  <c r="H185" i="43" s="1"/>
  <c r="F209" i="27" s="1"/>
  <c r="I30" i="33"/>
  <c r="K30" i="33" s="1"/>
  <c r="G29" i="43" s="1"/>
  <c r="H29" i="43" s="1"/>
  <c r="F29" i="27" s="1"/>
  <c r="I67" i="33"/>
  <c r="K67" i="33" s="1"/>
  <c r="G66" i="43" s="1"/>
  <c r="H66" i="43" s="1"/>
  <c r="F66" i="27" s="1"/>
  <c r="I98" i="33"/>
  <c r="K98" i="33" s="1"/>
  <c r="G97" i="43" s="1"/>
  <c r="H97" i="43" s="1"/>
  <c r="F97" i="27" s="1"/>
  <c r="I121" i="33"/>
  <c r="K121" i="33" s="1"/>
  <c r="G120" i="43" s="1"/>
  <c r="H120" i="43" s="1"/>
  <c r="F144" i="27" s="1"/>
  <c r="I152" i="33"/>
  <c r="K152" i="33" s="1"/>
  <c r="G151" i="43" s="1"/>
  <c r="H151" i="43" s="1"/>
  <c r="F175" i="27" s="1"/>
  <c r="I185" i="33"/>
  <c r="K185" i="33" s="1"/>
  <c r="G184" i="43" s="1"/>
  <c r="H184" i="43" s="1"/>
  <c r="F208" i="27" s="1"/>
  <c r="I219" i="33"/>
  <c r="K219" i="33" s="1"/>
  <c r="G218" i="43" s="1"/>
  <c r="H218" i="43" s="1"/>
  <c r="F242" i="27" s="1"/>
  <c r="I55" i="33"/>
  <c r="K55" i="33" s="1"/>
  <c r="G54" i="43" s="1"/>
  <c r="H54" i="43" s="1"/>
  <c r="F54" i="27" s="1"/>
  <c r="I74" i="33"/>
  <c r="K74" i="33" s="1"/>
  <c r="G73" i="43" s="1"/>
  <c r="H73" i="43" s="1"/>
  <c r="F85" i="27" s="1"/>
  <c r="I112" i="33"/>
  <c r="K112" i="33" s="1"/>
  <c r="G111" i="43" s="1"/>
  <c r="H111" i="43" s="1"/>
  <c r="F123" i="27" s="1"/>
  <c r="I143" i="33"/>
  <c r="K143" i="33" s="1"/>
  <c r="G142" i="43" s="1"/>
  <c r="H142" i="43" s="1"/>
  <c r="F154" i="27" s="1"/>
  <c r="I159" i="33"/>
  <c r="K159" i="33" s="1"/>
  <c r="G158" i="43" s="1"/>
  <c r="H158" i="43" s="1"/>
  <c r="F182" i="27" s="1"/>
  <c r="I229" i="33"/>
  <c r="K229" i="33" s="1"/>
  <c r="G228" i="43" s="1"/>
  <c r="H228" i="43" s="1"/>
  <c r="F252" i="27" s="1"/>
  <c r="I146" i="33"/>
  <c r="K146" i="33" s="1"/>
  <c r="G145" i="43" s="1"/>
  <c r="H145" i="43" s="1"/>
  <c r="F157" i="27" s="1"/>
  <c r="I205" i="33"/>
  <c r="K205" i="33" s="1"/>
  <c r="G204" i="43" s="1"/>
  <c r="H204" i="43" s="1"/>
  <c r="F240" i="27" s="1"/>
  <c r="I72" i="33"/>
  <c r="K72" i="33" s="1"/>
  <c r="G71" i="43" s="1"/>
  <c r="H71" i="43" s="1"/>
  <c r="F83" i="27" s="1"/>
  <c r="I106" i="33"/>
  <c r="K106" i="33" s="1"/>
  <c r="G105" i="43" s="1"/>
  <c r="H105" i="43" s="1"/>
  <c r="F117" i="27" s="1"/>
  <c r="I157" i="33"/>
  <c r="K157" i="33" s="1"/>
  <c r="G156" i="43" s="1"/>
  <c r="H156" i="43" s="1"/>
  <c r="F180" i="27" s="1"/>
  <c r="I193" i="33"/>
  <c r="K193" i="33" s="1"/>
  <c r="G192" i="43" s="1"/>
  <c r="H192" i="43" s="1"/>
  <c r="F216" i="27" s="1"/>
  <c r="I233" i="33"/>
  <c r="K233" i="33" s="1"/>
  <c r="G232" i="43" s="1"/>
  <c r="H232" i="43" s="1"/>
  <c r="E38" i="12" s="1"/>
  <c r="D187" i="33"/>
  <c r="D107" i="33"/>
  <c r="H107" i="33"/>
  <c r="I192" i="33"/>
  <c r="K192" i="33" s="1"/>
  <c r="G191" i="43" s="1"/>
  <c r="H191" i="43" s="1"/>
  <c r="F215" i="27" s="1"/>
  <c r="I81" i="33"/>
  <c r="K81" i="33" s="1"/>
  <c r="G80" i="43" s="1"/>
  <c r="H80" i="43" s="1"/>
  <c r="F92" i="27" s="1"/>
  <c r="I116" i="33"/>
  <c r="K116" i="33" s="1"/>
  <c r="G115" i="43" s="1"/>
  <c r="H115" i="43" s="1"/>
  <c r="F127" i="27" s="1"/>
  <c r="I147" i="33"/>
  <c r="K147" i="33" s="1"/>
  <c r="G146" i="43" s="1"/>
  <c r="H146" i="43" s="1"/>
  <c r="F158" i="27" s="1"/>
  <c r="I178" i="33"/>
  <c r="K178" i="33" s="1"/>
  <c r="G177" i="43" s="1"/>
  <c r="H177" i="43" s="1"/>
  <c r="F189" i="27" s="1"/>
  <c r="I119" i="33"/>
  <c r="K119" i="33" s="1"/>
  <c r="G118" i="43" s="1"/>
  <c r="H118" i="43" s="1"/>
  <c r="F130" i="27" s="1"/>
  <c r="I200" i="33"/>
  <c r="K200" i="33" s="1"/>
  <c r="G199" i="43" s="1"/>
  <c r="H199" i="43" s="1"/>
  <c r="F223" i="27" s="1"/>
  <c r="D223" i="33"/>
  <c r="D63" i="33"/>
  <c r="D77" i="33"/>
  <c r="D138" i="33"/>
  <c r="H223" i="33"/>
  <c r="H160" i="33"/>
  <c r="H187" i="33"/>
  <c r="E21" i="33"/>
  <c r="E24" i="33" s="1"/>
  <c r="I80" i="33"/>
  <c r="E101" i="33"/>
  <c r="E160" i="33"/>
  <c r="I141" i="33"/>
  <c r="I16" i="33"/>
  <c r="K16" i="33" s="1"/>
  <c r="G15" i="43" s="1"/>
  <c r="E194" i="33"/>
  <c r="I190" i="33"/>
  <c r="I163" i="33"/>
  <c r="E180" i="33"/>
  <c r="I66" i="33"/>
  <c r="E77" i="33"/>
  <c r="E223" i="33"/>
  <c r="I197" i="33"/>
  <c r="E31" i="33"/>
  <c r="I27" i="33"/>
  <c r="E187" i="33"/>
  <c r="I183" i="33"/>
  <c r="E107" i="33"/>
  <c r="I104" i="33"/>
  <c r="I111" i="33"/>
  <c r="E138" i="33"/>
  <c r="I38" i="33"/>
  <c r="E63" i="33"/>
  <c r="F18" i="12"/>
  <c r="G119" i="27"/>
  <c r="G32" i="27"/>
  <c r="D235" i="32" l="1"/>
  <c r="D237" i="32" s="1"/>
  <c r="F33" i="33"/>
  <c r="E33" i="12"/>
  <c r="D33" i="12" s="1"/>
  <c r="F108" i="33"/>
  <c r="F225" i="33" s="1"/>
  <c r="H251" i="27"/>
  <c r="E251" i="27"/>
  <c r="H159" i="27"/>
  <c r="H33" i="33"/>
  <c r="E37" i="12"/>
  <c r="F268" i="27"/>
  <c r="E34" i="12"/>
  <c r="D33" i="33"/>
  <c r="I21" i="33"/>
  <c r="I24" i="33" s="1"/>
  <c r="E33" i="33"/>
  <c r="H108" i="33"/>
  <c r="H225" i="33" s="1"/>
  <c r="H235" i="33" s="1"/>
  <c r="D108" i="33"/>
  <c r="D225" i="33" s="1"/>
  <c r="E108" i="33"/>
  <c r="E225" i="33" s="1"/>
  <c r="K183" i="33"/>
  <c r="I187" i="33"/>
  <c r="I101" i="33"/>
  <c r="K80" i="33"/>
  <c r="K104" i="33"/>
  <c r="I107" i="33"/>
  <c r="K27" i="33"/>
  <c r="I31" i="33"/>
  <c r="I33" i="33" s="1"/>
  <c r="K190" i="33"/>
  <c r="I194" i="33"/>
  <c r="I223" i="33"/>
  <c r="K197" i="33"/>
  <c r="I138" i="33"/>
  <c r="K111" i="33"/>
  <c r="K163" i="33"/>
  <c r="I180" i="33"/>
  <c r="K141" i="33"/>
  <c r="I160" i="33"/>
  <c r="K38" i="33"/>
  <c r="I63" i="33"/>
  <c r="K66" i="33"/>
  <c r="I77" i="33"/>
  <c r="F250" i="27"/>
  <c r="E32" i="12"/>
  <c r="G20" i="43"/>
  <c r="G23" i="43" s="1"/>
  <c r="H15" i="43"/>
  <c r="K21" i="33"/>
  <c r="K24" i="33" s="1"/>
  <c r="H267" i="27"/>
  <c r="G248" i="27"/>
  <c r="F22" i="12"/>
  <c r="F30" i="12" s="1"/>
  <c r="D239" i="33" l="1"/>
  <c r="E239" i="33"/>
  <c r="F239" i="33"/>
  <c r="G33" i="12"/>
  <c r="E23" i="47" s="1"/>
  <c r="G23" i="47" s="1"/>
  <c r="H237" i="33"/>
  <c r="I108" i="33"/>
  <c r="I225" i="33" s="1"/>
  <c r="K160" i="33"/>
  <c r="G140" i="43"/>
  <c r="G162" i="43"/>
  <c r="K180" i="33"/>
  <c r="G26" i="43"/>
  <c r="K31" i="33"/>
  <c r="K33" i="33" s="1"/>
  <c r="G79" i="43"/>
  <c r="K101" i="33"/>
  <c r="G189" i="43"/>
  <c r="K194" i="33"/>
  <c r="G103" i="43"/>
  <c r="K107" i="33"/>
  <c r="K63" i="33"/>
  <c r="G37" i="43"/>
  <c r="G196" i="43"/>
  <c r="K223" i="33"/>
  <c r="G182" i="43"/>
  <c r="K187" i="33"/>
  <c r="G65" i="43"/>
  <c r="K77" i="33"/>
  <c r="G110" i="43"/>
  <c r="K138" i="33"/>
  <c r="F15" i="27"/>
  <c r="H15" i="27" s="1"/>
  <c r="H20" i="43"/>
  <c r="H23" i="43" s="1"/>
  <c r="H27" i="27"/>
  <c r="H143" i="27"/>
  <c r="H19" i="27"/>
  <c r="H129" i="27"/>
  <c r="H21" i="27"/>
  <c r="H66" i="27"/>
  <c r="H130" i="27"/>
  <c r="H173" i="27"/>
  <c r="H239" i="27"/>
  <c r="H241" i="27"/>
  <c r="H17" i="27"/>
  <c r="H22" i="27"/>
  <c r="H29" i="27"/>
  <c r="H67" i="27"/>
  <c r="H16" i="27"/>
  <c r="H18" i="27"/>
  <c r="H28" i="27"/>
  <c r="H80" i="27"/>
  <c r="F243" i="33" l="1"/>
  <c r="F230" i="33" s="1"/>
  <c r="F241" i="33"/>
  <c r="E243" i="33"/>
  <c r="E230" i="33" s="1"/>
  <c r="E241" i="33"/>
  <c r="E231" i="33" s="1"/>
  <c r="D243" i="33"/>
  <c r="D230" i="33" s="1"/>
  <c r="D241" i="33"/>
  <c r="D231" i="33" s="1"/>
  <c r="D23" i="47"/>
  <c r="K108" i="33"/>
  <c r="K225" i="33" s="1"/>
  <c r="K239" i="33" s="1"/>
  <c r="H189" i="43"/>
  <c r="G193" i="43"/>
  <c r="H26" i="43"/>
  <c r="G30" i="43"/>
  <c r="G32" i="43" s="1"/>
  <c r="G222" i="43"/>
  <c r="H196" i="43"/>
  <c r="H182" i="43"/>
  <c r="G186" i="43"/>
  <c r="G76" i="43"/>
  <c r="H65" i="43"/>
  <c r="G159" i="43"/>
  <c r="H140" i="43"/>
  <c r="G137" i="43"/>
  <c r="H110" i="43"/>
  <c r="H37" i="43"/>
  <c r="G62" i="43"/>
  <c r="H103" i="43"/>
  <c r="G106" i="43"/>
  <c r="G100" i="43"/>
  <c r="H79" i="43"/>
  <c r="G179" i="43"/>
  <c r="H162" i="43"/>
  <c r="E15" i="12"/>
  <c r="H58" i="27"/>
  <c r="H57" i="27"/>
  <c r="H54" i="27"/>
  <c r="H50" i="27"/>
  <c r="H60" i="27"/>
  <c r="H59" i="27"/>
  <c r="H61" i="27"/>
  <c r="H53" i="27"/>
  <c r="F20" i="27"/>
  <c r="F23" i="27" s="1"/>
  <c r="H268" i="27"/>
  <c r="H20" i="27"/>
  <c r="H23" i="27" s="1"/>
  <c r="H55" i="27"/>
  <c r="H51" i="27"/>
  <c r="D235" i="33" l="1"/>
  <c r="D237" i="33" s="1"/>
  <c r="D244" i="33"/>
  <c r="F244" i="33"/>
  <c r="F231" i="33"/>
  <c r="F235" i="33" s="1"/>
  <c r="F237" i="33" s="1"/>
  <c r="I230" i="33"/>
  <c r="K230" i="33" s="1"/>
  <c r="E235" i="33"/>
  <c r="E237" i="33" s="1"/>
  <c r="E244" i="33"/>
  <c r="G107" i="43"/>
  <c r="G224" i="43" s="1"/>
  <c r="F115" i="27"/>
  <c r="H106" i="43"/>
  <c r="H76" i="43"/>
  <c r="F65" i="27"/>
  <c r="H65" i="27" s="1"/>
  <c r="H62" i="43"/>
  <c r="F49" i="27"/>
  <c r="H49" i="27" s="1"/>
  <c r="F152" i="27"/>
  <c r="F183" i="27" s="1"/>
  <c r="H159" i="43"/>
  <c r="E24" i="12" s="1"/>
  <c r="H137" i="43"/>
  <c r="E23" i="12" s="1"/>
  <c r="F122" i="27"/>
  <c r="F149" i="27" s="1"/>
  <c r="F220" i="27"/>
  <c r="H222" i="43"/>
  <c r="E28" i="12" s="1"/>
  <c r="F91" i="27"/>
  <c r="H100" i="43"/>
  <c r="F213" i="27"/>
  <c r="H193" i="43"/>
  <c r="E27" i="12" s="1"/>
  <c r="F186" i="27"/>
  <c r="F203" i="27" s="1"/>
  <c r="H179" i="43"/>
  <c r="E25" i="12" s="1"/>
  <c r="F206" i="27"/>
  <c r="H186" i="43"/>
  <c r="E26" i="12" s="1"/>
  <c r="F26" i="27"/>
  <c r="H30" i="43"/>
  <c r="H56" i="27"/>
  <c r="I231" i="33" l="1"/>
  <c r="K231" i="33" s="1"/>
  <c r="G230" i="43" s="1"/>
  <c r="H230" i="43" s="1"/>
  <c r="E16" i="12"/>
  <c r="H32" i="43"/>
  <c r="H26" i="27"/>
  <c r="H30" i="27" s="1"/>
  <c r="H32" i="27" s="1"/>
  <c r="F30" i="27"/>
  <c r="F32" i="27" s="1"/>
  <c r="H107" i="43"/>
  <c r="I235" i="33" l="1"/>
  <c r="I237" i="33" s="1"/>
  <c r="F254" i="27"/>
  <c r="E36" i="12"/>
  <c r="G229" i="43"/>
  <c r="K235" i="33"/>
  <c r="K237" i="33" s="1"/>
  <c r="G238" i="43" s="1"/>
  <c r="E22" i="12"/>
  <c r="H224" i="43"/>
  <c r="H52" i="27"/>
  <c r="H62" i="27" s="1"/>
  <c r="F62" i="27"/>
  <c r="H229" i="43" l="1"/>
  <c r="H234" i="43" s="1"/>
  <c r="H236" i="43" s="1"/>
  <c r="G234" i="43"/>
  <c r="G236" i="43" s="1"/>
  <c r="C17" i="17"/>
  <c r="C15" i="17"/>
  <c r="A11" i="17"/>
  <c r="A9" i="17"/>
  <c r="F253" i="27" l="1"/>
  <c r="E35" i="12"/>
  <c r="A5" i="12"/>
  <c r="A15" i="12"/>
  <c r="A16" i="12" s="1"/>
  <c r="D37" i="12" l="1"/>
  <c r="G37" i="12"/>
  <c r="E26" i="47" l="1"/>
  <c r="G9" i="12"/>
  <c r="A8" i="12"/>
  <c r="A4" i="12"/>
  <c r="A2" i="12"/>
  <c r="A1" i="12"/>
  <c r="G26" i="47" l="1"/>
  <c r="D26" i="47"/>
  <c r="H86" i="27"/>
  <c r="H116" i="27"/>
  <c r="H93" i="27"/>
  <c r="H124" i="27"/>
  <c r="H245" i="27"/>
  <c r="H97" i="27"/>
  <c r="H147" i="27"/>
  <c r="H99" i="27"/>
  <c r="H180" i="27"/>
  <c r="A18" i="12"/>
  <c r="A20" i="12" s="1"/>
  <c r="A21" i="12" s="1"/>
  <c r="H223" i="27" l="1"/>
  <c r="H83" i="27"/>
  <c r="H98" i="27"/>
  <c r="H127" i="27"/>
  <c r="H92" i="27"/>
  <c r="H148" i="27"/>
  <c r="H237" i="27"/>
  <c r="H209" i="27"/>
  <c r="H176" i="27"/>
  <c r="H222" i="27"/>
  <c r="H145" i="27"/>
  <c r="H189" i="27"/>
  <c r="H87" i="27"/>
  <c r="H208" i="27"/>
  <c r="H128" i="27"/>
  <c r="H215" i="27"/>
  <c r="H202" i="27"/>
  <c r="H174" i="27"/>
  <c r="H96" i="27"/>
  <c r="H187" i="27"/>
  <c r="H242" i="27"/>
  <c r="H182" i="27"/>
  <c r="H155" i="27"/>
  <c r="H244" i="27"/>
  <c r="H238" i="27"/>
  <c r="H157" i="27"/>
  <c r="H243" i="27"/>
  <c r="H172" i="27"/>
  <c r="H179" i="27"/>
  <c r="H240" i="27"/>
  <c r="H178" i="27"/>
  <c r="H123" i="27"/>
  <c r="H156" i="27"/>
  <c r="H177" i="27"/>
  <c r="H236" i="27"/>
  <c r="H186" i="27"/>
  <c r="H84" i="27"/>
  <c r="H144" i="27"/>
  <c r="H125" i="27"/>
  <c r="H158" i="27"/>
  <c r="H153" i="27"/>
  <c r="H94" i="27"/>
  <c r="G15" i="12"/>
  <c r="G38" i="12"/>
  <c r="A22" i="12"/>
  <c r="A23" i="12" s="1"/>
  <c r="A24" i="12" s="1"/>
  <c r="A25" i="12" s="1"/>
  <c r="A26" i="12" s="1"/>
  <c r="A27" i="12" s="1"/>
  <c r="A28" i="12" s="1"/>
  <c r="A30" i="12" s="1"/>
  <c r="A32" i="12" s="1"/>
  <c r="A33" i="12" l="1"/>
  <c r="A34" i="12" s="1"/>
  <c r="A35" i="12" s="1"/>
  <c r="A36" i="12" s="1"/>
  <c r="A37" i="12" s="1"/>
  <c r="A38" i="12" s="1"/>
  <c r="A40" i="12" s="1"/>
  <c r="A42" i="12" s="1"/>
  <c r="E15" i="47"/>
  <c r="E27" i="47"/>
  <c r="G27" i="47" s="1"/>
  <c r="H117" i="27"/>
  <c r="H250" i="27"/>
  <c r="G32" i="12"/>
  <c r="G34" i="12"/>
  <c r="H252" i="27"/>
  <c r="H188" i="27"/>
  <c r="H203" i="27" s="1"/>
  <c r="H214" i="27"/>
  <c r="H85" i="27"/>
  <c r="H207" i="27"/>
  <c r="G25" i="12"/>
  <c r="H181" i="27"/>
  <c r="H146" i="27"/>
  <c r="H82" i="27"/>
  <c r="H221" i="27"/>
  <c r="H154" i="27"/>
  <c r="H216" i="27"/>
  <c r="H91" i="27"/>
  <c r="H152" i="27"/>
  <c r="H122" i="27"/>
  <c r="G16" i="12"/>
  <c r="E18" i="12"/>
  <c r="E24" i="47" l="1"/>
  <c r="E22" i="47"/>
  <c r="G22" i="47" s="1"/>
  <c r="E16" i="47"/>
  <c r="G23" i="12"/>
  <c r="G28" i="12"/>
  <c r="G26" i="12"/>
  <c r="H220" i="27"/>
  <c r="H246" i="27" s="1"/>
  <c r="F246" i="27"/>
  <c r="G27" i="12"/>
  <c r="H115" i="27"/>
  <c r="H118" i="27" s="1"/>
  <c r="F118" i="27"/>
  <c r="G18" i="12"/>
  <c r="G16" i="47" l="1"/>
  <c r="E18" i="47"/>
  <c r="G24" i="12"/>
  <c r="H126" i="27"/>
  <c r="H149" i="27" s="1"/>
  <c r="H95" i="27"/>
  <c r="H100" i="27" s="1"/>
  <c r="F100" i="27"/>
  <c r="H213" i="27"/>
  <c r="H217" i="27" s="1"/>
  <c r="F217" i="27"/>
  <c r="H206" i="27"/>
  <c r="H210" i="27" s="1"/>
  <c r="F210" i="27"/>
  <c r="H81" i="27"/>
  <c r="H88" i="27" s="1"/>
  <c r="F88" i="27"/>
  <c r="A14" i="10"/>
  <c r="A15" i="10" s="1"/>
  <c r="A16" i="10" s="1"/>
  <c r="A17" i="10" s="1"/>
  <c r="A18" i="10" s="1"/>
  <c r="A19" i="10" s="1"/>
  <c r="A20" i="10" s="1"/>
  <c r="A21" i="10" s="1"/>
  <c r="A22" i="10" s="1"/>
  <c r="A23" i="10" s="1"/>
  <c r="A25" i="10" s="1"/>
  <c r="A26" i="10" s="1"/>
  <c r="A27" i="10" s="1"/>
  <c r="A28" i="10" s="1"/>
  <c r="A29" i="10" s="1"/>
  <c r="A30" i="10" s="1"/>
  <c r="A32" i="10" s="1"/>
  <c r="A34" i="10" s="1"/>
  <c r="A35" i="10" s="1"/>
  <c r="A36" i="10" s="1"/>
  <c r="A37" i="10" s="1"/>
  <c r="A38" i="10" s="1"/>
  <c r="A39" i="10" s="1"/>
  <c r="A40" i="10" s="1"/>
  <c r="A53" i="10" s="1"/>
  <c r="A54" i="10" s="1"/>
  <c r="A55" i="10" s="1"/>
  <c r="A56" i="10" s="1"/>
  <c r="A57" i="10" s="1"/>
  <c r="A58" i="10" s="1"/>
  <c r="A59" i="10" s="1"/>
  <c r="A60" i="10" s="1"/>
  <c r="A61" i="10" s="1"/>
  <c r="A62" i="10" s="1"/>
  <c r="A64" i="10" s="1"/>
  <c r="A65" i="10" s="1"/>
  <c r="A66" i="10" s="1"/>
  <c r="A67" i="10" s="1"/>
  <c r="A68" i="10" s="1"/>
  <c r="A69" i="10" s="1"/>
  <c r="A70" i="10" s="1"/>
  <c r="A71" i="10" s="1"/>
  <c r="A72" i="10" s="1"/>
  <c r="A73" i="10" s="1"/>
  <c r="A74" i="10" s="1"/>
  <c r="A75" i="10" s="1"/>
  <c r="A76" i="10" s="1"/>
  <c r="A78" i="10" s="1"/>
  <c r="A79" i="10" s="1"/>
  <c r="A80" i="10" s="1"/>
  <c r="A81" i="10" s="1"/>
  <c r="A94" i="10" s="1"/>
  <c r="A95" i="10" s="1"/>
  <c r="A96" i="10" s="1"/>
  <c r="A97" i="10" s="1"/>
  <c r="A98" i="10" s="1"/>
  <c r="A99" i="10" s="1"/>
  <c r="A100" i="10" s="1"/>
  <c r="A102" i="10" s="1"/>
  <c r="A103" i="10" s="1"/>
  <c r="A104" i="10" s="1"/>
  <c r="A105" i="10" s="1"/>
  <c r="A106" i="10" s="1"/>
  <c r="A107" i="10" s="1"/>
  <c r="A109" i="10" s="1"/>
  <c r="A110" i="10" s="1"/>
  <c r="A111" i="10" s="1"/>
  <c r="A112" i="10" s="1"/>
  <c r="A113" i="10" s="1"/>
  <c r="A114" i="10" s="1"/>
  <c r="A115" i="10" s="1"/>
  <c r="A116" i="10" s="1"/>
  <c r="A117" i="10" s="1"/>
  <c r="A118" i="10" s="1"/>
  <c r="A119" i="10" s="1"/>
  <c r="A120" i="10" s="1"/>
  <c r="A121" i="10" s="1"/>
  <c r="A122" i="10" s="1"/>
  <c r="A135" i="10" s="1"/>
  <c r="A136" i="10" s="1"/>
  <c r="A137"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1" i="10" s="1"/>
  <c r="A162" i="10" s="1"/>
  <c r="A163" i="10" s="1"/>
  <c r="A176" i="10" s="1"/>
  <c r="A177" i="10" s="1"/>
  <c r="A178" i="10" s="1"/>
  <c r="A179" i="10" s="1"/>
  <c r="A181" i="10" s="1"/>
  <c r="A182" i="10" s="1"/>
  <c r="A183" i="10" s="1"/>
  <c r="A184" i="10" s="1"/>
  <c r="A185" i="10" s="1"/>
  <c r="A186" i="10" s="1"/>
  <c r="A188" i="10" s="1"/>
  <c r="A189" i="10" s="1"/>
  <c r="A190" i="10" s="1"/>
  <c r="A191" i="10" s="1"/>
  <c r="A192" i="10" s="1"/>
  <c r="A193" i="10" s="1"/>
  <c r="A195" i="10" s="1"/>
  <c r="A196" i="10" s="1"/>
  <c r="A197" i="10" s="1"/>
  <c r="A198" i="10" s="1"/>
  <c r="A199" i="10" s="1"/>
  <c r="A200" i="10" s="1"/>
  <c r="A201" i="10" s="1"/>
  <c r="A202" i="10" s="1"/>
  <c r="A203" i="10" s="1"/>
  <c r="A204" i="10" s="1"/>
  <c r="A217" i="10" s="1"/>
  <c r="A218" i="10" s="1"/>
  <c r="A219" i="10" s="1"/>
  <c r="A220" i="10" s="1"/>
  <c r="A221" i="10" s="1"/>
  <c r="A222" i="10" s="1"/>
  <c r="A224" i="10" s="1"/>
  <c r="A226" i="10" s="1"/>
  <c r="I8" i="10"/>
  <c r="I171" i="10" s="1"/>
  <c r="A7" i="10"/>
  <c r="A170" i="10" s="1"/>
  <c r="A2" i="10"/>
  <c r="A165" i="10" s="1"/>
  <c r="A1" i="10"/>
  <c r="A164" i="10" s="1"/>
  <c r="A4" i="10"/>
  <c r="A167" i="10" s="1"/>
  <c r="C48" i="5"/>
  <c r="C47" i="5"/>
  <c r="C46" i="5"/>
  <c r="C45" i="5"/>
  <c r="C44" i="5"/>
  <c r="C43" i="5"/>
  <c r="C42" i="5"/>
  <c r="C41" i="5"/>
  <c r="C40" i="5"/>
  <c r="C39" i="5"/>
  <c r="A227" i="10" l="1"/>
  <c r="A228" i="10" s="1"/>
  <c r="A229" i="10" s="1"/>
  <c r="A230" i="10" s="1"/>
  <c r="A231" i="10" s="1"/>
  <c r="A232" i="10" s="1"/>
  <c r="A234" i="10" s="1"/>
  <c r="A236" i="10" s="1"/>
  <c r="P7" i="31"/>
  <c r="H8" i="34"/>
  <c r="F119" i="27"/>
  <c r="H119" i="27"/>
  <c r="H175" i="27"/>
  <c r="H183" i="27" s="1"/>
  <c r="A205" i="10"/>
  <c r="A82" i="10"/>
  <c r="A211" i="10"/>
  <c r="A88" i="10"/>
  <c r="A208" i="10"/>
  <c r="A85" i="10"/>
  <c r="I212" i="10"/>
  <c r="I89" i="10"/>
  <c r="A206" i="10"/>
  <c r="A83" i="10"/>
  <c r="E30" i="12"/>
  <c r="E40" i="12" s="1"/>
  <c r="E42" i="12" s="1"/>
  <c r="G22" i="12"/>
  <c r="G30" i="12" s="1"/>
  <c r="H15" i="10"/>
  <c r="D15" i="27" s="1"/>
  <c r="H22" i="10"/>
  <c r="D22" i="27" s="1"/>
  <c r="E22" i="27" s="1"/>
  <c r="H17" i="10"/>
  <c r="D17" i="27" s="1"/>
  <c r="E17" i="27" s="1"/>
  <c r="H27" i="10"/>
  <c r="D27" i="27" s="1"/>
  <c r="E27" i="27" s="1"/>
  <c r="H19" i="10"/>
  <c r="D19" i="27" s="1"/>
  <c r="E19" i="27" s="1"/>
  <c r="H29" i="10"/>
  <c r="D29" i="27" s="1"/>
  <c r="E29" i="27" s="1"/>
  <c r="H16" i="10"/>
  <c r="D16" i="27" s="1"/>
  <c r="E16" i="27" s="1"/>
  <c r="H18" i="10"/>
  <c r="D18" i="27" s="1"/>
  <c r="E18" i="27" s="1"/>
  <c r="H21" i="10"/>
  <c r="D21" i="27" s="1"/>
  <c r="E21" i="27" s="1"/>
  <c r="H26" i="10"/>
  <c r="D26" i="27" s="1"/>
  <c r="H28" i="10"/>
  <c r="D28" i="27" s="1"/>
  <c r="E28" i="27" s="1"/>
  <c r="H226" i="10"/>
  <c r="A42" i="10"/>
  <c r="A124" i="10"/>
  <c r="A129" i="10"/>
  <c r="A47" i="10"/>
  <c r="A126" i="10"/>
  <c r="A44" i="10"/>
  <c r="I130" i="10"/>
  <c r="I48" i="10"/>
  <c r="A123" i="10"/>
  <c r="A41" i="10"/>
  <c r="F186" i="10"/>
  <c r="F222" i="10"/>
  <c r="F193" i="10"/>
  <c r="D62" i="10"/>
  <c r="D100" i="10"/>
  <c r="D137" i="10"/>
  <c r="H116" i="10"/>
  <c r="D128" i="27" s="1"/>
  <c r="E128" i="27" s="1"/>
  <c r="D179" i="10"/>
  <c r="F179" i="10"/>
  <c r="D76" i="10"/>
  <c r="D106" i="10"/>
  <c r="D159" i="10"/>
  <c r="D186" i="10"/>
  <c r="D193" i="10"/>
  <c r="D222" i="10"/>
  <c r="F76" i="10"/>
  <c r="F100" i="10"/>
  <c r="F106" i="10"/>
  <c r="F159" i="10"/>
  <c r="H148" i="10"/>
  <c r="D172" i="27" s="1"/>
  <c r="E172" i="27" s="1"/>
  <c r="H152" i="10"/>
  <c r="D176" i="27" s="1"/>
  <c r="E176" i="27" s="1"/>
  <c r="F62" i="10"/>
  <c r="H112" i="10"/>
  <c r="D124" i="27" s="1"/>
  <c r="E124" i="27" s="1"/>
  <c r="H135" i="10"/>
  <c r="D147" i="27" s="1"/>
  <c r="E147" i="27" s="1"/>
  <c r="H150" i="10"/>
  <c r="D174" i="27" s="1"/>
  <c r="E174" i="27" s="1"/>
  <c r="H154" i="10"/>
  <c r="D178" i="27" s="1"/>
  <c r="E178" i="27" s="1"/>
  <c r="H183" i="10"/>
  <c r="D207" i="27" s="1"/>
  <c r="E207" i="27" s="1"/>
  <c r="H219" i="10"/>
  <c r="D243" i="27" s="1"/>
  <c r="E243" i="27" s="1"/>
  <c r="F137" i="10"/>
  <c r="H71" i="10"/>
  <c r="D83" i="27" s="1"/>
  <c r="E83" i="27" s="1"/>
  <c r="H98" i="10"/>
  <c r="D98" i="27" s="1"/>
  <c r="E98" i="27" s="1"/>
  <c r="H204" i="10"/>
  <c r="D240" i="27" s="1"/>
  <c r="E240" i="27" s="1"/>
  <c r="H61" i="10"/>
  <c r="D61" i="27" s="1"/>
  <c r="E61" i="27" s="1"/>
  <c r="H81" i="10"/>
  <c r="D93" i="27" s="1"/>
  <c r="E93" i="27" s="1"/>
  <c r="H142" i="10"/>
  <c r="D154" i="27" s="1"/>
  <c r="E154" i="27" s="1"/>
  <c r="H176" i="10"/>
  <c r="D188" i="27" s="1"/>
  <c r="E188" i="27" s="1"/>
  <c r="H178" i="10"/>
  <c r="D202" i="27" s="1"/>
  <c r="E202" i="27" s="1"/>
  <c r="H199" i="10"/>
  <c r="D223" i="27" s="1"/>
  <c r="E223" i="27" s="1"/>
  <c r="H136" i="10"/>
  <c r="D148" i="27" s="1"/>
  <c r="E148" i="27" s="1"/>
  <c r="H191" i="10"/>
  <c r="D215" i="27" s="1"/>
  <c r="E215" i="27" s="1"/>
  <c r="H58" i="10"/>
  <c r="D58" i="27" s="1"/>
  <c r="E58" i="27" s="1"/>
  <c r="H158" i="10"/>
  <c r="D182" i="27" s="1"/>
  <c r="E182" i="27" s="1"/>
  <c r="H163" i="10"/>
  <c r="D187" i="27" s="1"/>
  <c r="E187" i="27" s="1"/>
  <c r="H79" i="10"/>
  <c r="D91" i="27" s="1"/>
  <c r="H111" i="10"/>
  <c r="D123" i="27" s="1"/>
  <c r="E123" i="27" s="1"/>
  <c r="H60" i="10"/>
  <c r="D60" i="27" s="1"/>
  <c r="E60" i="27" s="1"/>
  <c r="H97" i="10"/>
  <c r="D97" i="27" s="1"/>
  <c r="E97" i="27" s="1"/>
  <c r="H99" i="10"/>
  <c r="D99" i="27" s="1"/>
  <c r="E99" i="27" s="1"/>
  <c r="H115" i="10"/>
  <c r="D127" i="27" s="1"/>
  <c r="E127" i="27" s="1"/>
  <c r="H144" i="10"/>
  <c r="D156" i="27" s="1"/>
  <c r="E156" i="27" s="1"/>
  <c r="H153" i="10"/>
  <c r="D177" i="27" s="1"/>
  <c r="E177" i="27" s="1"/>
  <c r="H177" i="10"/>
  <c r="D189" i="27" s="1"/>
  <c r="E189" i="27" s="1"/>
  <c r="H203" i="10"/>
  <c r="D239" i="27" s="1"/>
  <c r="E239" i="27" s="1"/>
  <c r="H217" i="10"/>
  <c r="D241" i="27" s="1"/>
  <c r="E241" i="27" s="1"/>
  <c r="H74" i="10"/>
  <c r="D86" i="27" s="1"/>
  <c r="E86" i="27" s="1"/>
  <c r="H149" i="10"/>
  <c r="D173" i="27" s="1"/>
  <c r="E173" i="27" s="1"/>
  <c r="H197" i="10"/>
  <c r="D221" i="27" s="1"/>
  <c r="E221" i="27" s="1"/>
  <c r="H57" i="10"/>
  <c r="D57" i="27" s="1"/>
  <c r="E57" i="27" s="1"/>
  <c r="H96" i="10"/>
  <c r="D96" i="27" s="1"/>
  <c r="E96" i="27" s="1"/>
  <c r="H202" i="10"/>
  <c r="D238" i="27" s="1"/>
  <c r="E238" i="27" s="1"/>
  <c r="H75" i="10"/>
  <c r="D87" i="27" s="1"/>
  <c r="E87" i="27" s="1"/>
  <c r="H80" i="10"/>
  <c r="D92" i="27" s="1"/>
  <c r="E92" i="27" s="1"/>
  <c r="H105" i="10"/>
  <c r="D117" i="27" s="1"/>
  <c r="E117" i="27" s="1"/>
  <c r="H117" i="10"/>
  <c r="D129" i="27" s="1"/>
  <c r="E129" i="27" s="1"/>
  <c r="H143" i="10"/>
  <c r="D155" i="27" s="1"/>
  <c r="E155" i="27" s="1"/>
  <c r="H162" i="10"/>
  <c r="D186" i="27" s="1"/>
  <c r="H184" i="10"/>
  <c r="D208" i="27" s="1"/>
  <c r="E208" i="27" s="1"/>
  <c r="H198" i="10"/>
  <c r="D222" i="27" s="1"/>
  <c r="E222" i="27" s="1"/>
  <c r="H201" i="10"/>
  <c r="D237" i="27" s="1"/>
  <c r="E237" i="27" s="1"/>
  <c r="H220" i="10"/>
  <c r="D244" i="27" s="1"/>
  <c r="E244" i="27" s="1"/>
  <c r="H53" i="10"/>
  <c r="D53" i="27" s="1"/>
  <c r="E53" i="27" s="1"/>
  <c r="H104" i="10"/>
  <c r="D116" i="27" s="1"/>
  <c r="E116" i="27" s="1"/>
  <c r="H121" i="10"/>
  <c r="D145" i="27" s="1"/>
  <c r="E145" i="27" s="1"/>
  <c r="H147" i="10"/>
  <c r="D159" i="27" s="1"/>
  <c r="E159" i="27" s="1"/>
  <c r="H155" i="10"/>
  <c r="D179" i="27" s="1"/>
  <c r="E179" i="27" s="1"/>
  <c r="H185" i="10"/>
  <c r="D209" i="27" s="1"/>
  <c r="E209" i="27" s="1"/>
  <c r="H200" i="10"/>
  <c r="D236" i="27" s="1"/>
  <c r="E236" i="27" s="1"/>
  <c r="H218" i="10"/>
  <c r="D242" i="27" s="1"/>
  <c r="E242" i="27" s="1"/>
  <c r="H221" i="10"/>
  <c r="D245" i="27" s="1"/>
  <c r="E245" i="27" s="1"/>
  <c r="F30" i="10"/>
  <c r="D30" i="10"/>
  <c r="D20" i="10"/>
  <c r="D23" i="10" s="1"/>
  <c r="F20" i="10"/>
  <c r="F23" i="10" s="1"/>
  <c r="D203" i="27" l="1"/>
  <c r="H49" i="34"/>
  <c r="H63" i="34" s="1"/>
  <c r="H90" i="34"/>
  <c r="H101" i="34" s="1"/>
  <c r="H172" i="34"/>
  <c r="H180" i="34" s="1"/>
  <c r="H131" i="34"/>
  <c r="H138" i="34" s="1"/>
  <c r="H213" i="34"/>
  <c r="H223" i="34" s="1"/>
  <c r="E21" i="47"/>
  <c r="F248" i="27"/>
  <c r="F270" i="27" s="1"/>
  <c r="F272" i="27" s="1"/>
  <c r="H248" i="27"/>
  <c r="D30" i="27"/>
  <c r="E26" i="27"/>
  <c r="E30" i="27" s="1"/>
  <c r="D20" i="27"/>
  <c r="D23" i="27" s="1"/>
  <c r="E15" i="27"/>
  <c r="E20" i="27" s="1"/>
  <c r="E23" i="27" s="1"/>
  <c r="H73" i="10"/>
  <c r="D85" i="27" s="1"/>
  <c r="E85" i="27" s="1"/>
  <c r="H72" i="10"/>
  <c r="D84" i="27" s="1"/>
  <c r="E84" i="27" s="1"/>
  <c r="G106" i="10"/>
  <c r="H145" i="10"/>
  <c r="D157" i="27" s="1"/>
  <c r="E157" i="27" s="1"/>
  <c r="H156" i="10"/>
  <c r="D180" i="27" s="1"/>
  <c r="E180" i="27" s="1"/>
  <c r="H114" i="10"/>
  <c r="D126" i="27" s="1"/>
  <c r="E126" i="27" s="1"/>
  <c r="H113" i="10"/>
  <c r="D125" i="27" s="1"/>
  <c r="E125" i="27" s="1"/>
  <c r="H55" i="10"/>
  <c r="D55" i="27" s="1"/>
  <c r="E55" i="27" s="1"/>
  <c r="H140" i="10"/>
  <c r="D152" i="27" s="1"/>
  <c r="H151" i="10"/>
  <c r="D175" i="27" s="1"/>
  <c r="E175" i="27" s="1"/>
  <c r="H141" i="10"/>
  <c r="D153" i="27" s="1"/>
  <c r="E153" i="27" s="1"/>
  <c r="H40" i="10"/>
  <c r="D52" i="27" s="1"/>
  <c r="E52" i="27" s="1"/>
  <c r="H110" i="10"/>
  <c r="D122" i="27" s="1"/>
  <c r="H122" i="10"/>
  <c r="D146" i="27" s="1"/>
  <c r="E146" i="27" s="1"/>
  <c r="H120" i="10"/>
  <c r="D144" i="27" s="1"/>
  <c r="E144" i="27" s="1"/>
  <c r="D250" i="27"/>
  <c r="E250" i="27" s="1"/>
  <c r="C32" i="12"/>
  <c r="C22" i="47" s="1"/>
  <c r="D22" i="47" s="1"/>
  <c r="H65" i="10"/>
  <c r="D65" i="27" s="1"/>
  <c r="H95" i="10"/>
  <c r="D95" i="27" s="1"/>
  <c r="E95" i="27" s="1"/>
  <c r="H94" i="10"/>
  <c r="D94" i="27" s="1"/>
  <c r="E94" i="27" s="1"/>
  <c r="G179" i="10"/>
  <c r="H70" i="10"/>
  <c r="D82" i="27" s="1"/>
  <c r="E82" i="27" s="1"/>
  <c r="H69" i="10"/>
  <c r="D81" i="27" s="1"/>
  <c r="E81" i="27" s="1"/>
  <c r="H157" i="10"/>
  <c r="D181" i="27" s="1"/>
  <c r="E181" i="27" s="1"/>
  <c r="H146" i="10"/>
  <c r="D158" i="27" s="1"/>
  <c r="E158" i="27" s="1"/>
  <c r="E91" i="27"/>
  <c r="E186" i="27"/>
  <c r="E203" i="27" s="1"/>
  <c r="H103" i="10"/>
  <c r="D115" i="27" s="1"/>
  <c r="G222" i="10"/>
  <c r="H196" i="10"/>
  <c r="H37" i="10"/>
  <c r="D49" i="27" s="1"/>
  <c r="H30" i="10"/>
  <c r="C16" i="12" s="1"/>
  <c r="H20" i="10"/>
  <c r="H23" i="10" s="1"/>
  <c r="H179" i="10"/>
  <c r="C25" i="12" s="1"/>
  <c r="D25" i="12" s="1"/>
  <c r="H192" i="10"/>
  <c r="D216" i="27" s="1"/>
  <c r="E216" i="27" s="1"/>
  <c r="H190" i="10"/>
  <c r="D214" i="27" s="1"/>
  <c r="E214" i="27" s="1"/>
  <c r="F32" i="10"/>
  <c r="H67" i="10"/>
  <c r="D67" i="27" s="1"/>
  <c r="E67" i="27" s="1"/>
  <c r="H68" i="10"/>
  <c r="D80" i="27" s="1"/>
  <c r="E80" i="27" s="1"/>
  <c r="H66" i="10"/>
  <c r="D66" i="27" s="1"/>
  <c r="E66" i="27" s="1"/>
  <c r="H119" i="10"/>
  <c r="D143" i="27" s="1"/>
  <c r="E143" i="27" s="1"/>
  <c r="H118" i="10"/>
  <c r="D130" i="27" s="1"/>
  <c r="E130" i="27" s="1"/>
  <c r="D107" i="10"/>
  <c r="D224" i="10" s="1"/>
  <c r="D234" i="10" s="1"/>
  <c r="F107" i="10"/>
  <c r="D32" i="10"/>
  <c r="D149" i="27" l="1"/>
  <c r="D183" i="27"/>
  <c r="H108" i="34"/>
  <c r="H225" i="34" s="1"/>
  <c r="H239" i="34" s="1"/>
  <c r="C16" i="47"/>
  <c r="D32" i="12"/>
  <c r="D32" i="27"/>
  <c r="E100" i="27"/>
  <c r="D16" i="12"/>
  <c r="H159" i="10"/>
  <c r="C24" i="12" s="1"/>
  <c r="D24" i="12" s="1"/>
  <c r="H100" i="10"/>
  <c r="D88" i="27"/>
  <c r="E65" i="27"/>
  <c r="E88" i="27" s="1"/>
  <c r="G137" i="10"/>
  <c r="D100" i="27"/>
  <c r="H76" i="10"/>
  <c r="G100" i="10"/>
  <c r="E152" i="27"/>
  <c r="E183" i="27" s="1"/>
  <c r="E115" i="27"/>
  <c r="E118" i="27" s="1"/>
  <c r="D118" i="27"/>
  <c r="H106" i="10"/>
  <c r="E49" i="27"/>
  <c r="G186" i="10"/>
  <c r="H182" i="10"/>
  <c r="G159" i="10"/>
  <c r="H32" i="10"/>
  <c r="C15" i="12"/>
  <c r="H137" i="10"/>
  <c r="C23" i="12" s="1"/>
  <c r="D23" i="12" s="1"/>
  <c r="H222" i="10"/>
  <c r="C28" i="12" s="1"/>
  <c r="D28" i="12" s="1"/>
  <c r="D220" i="27"/>
  <c r="E122" i="27"/>
  <c r="E149" i="27" s="1"/>
  <c r="G193" i="10"/>
  <c r="H189" i="10"/>
  <c r="G76" i="10"/>
  <c r="E32" i="27"/>
  <c r="F224" i="10"/>
  <c r="F234" i="10" s="1"/>
  <c r="F236" i="10" s="1"/>
  <c r="F239" i="10" s="1"/>
  <c r="F240" i="10" s="1"/>
  <c r="D236" i="10"/>
  <c r="H241" i="34" l="1"/>
  <c r="H243" i="34"/>
  <c r="D16" i="47"/>
  <c r="C18" i="12"/>
  <c r="C15" i="47"/>
  <c r="D15" i="47" s="1"/>
  <c r="D15" i="12"/>
  <c r="D18" i="12" s="1"/>
  <c r="D246" i="27"/>
  <c r="E220" i="27"/>
  <c r="E246" i="27" s="1"/>
  <c r="H193" i="10"/>
  <c r="C27" i="12" s="1"/>
  <c r="D27" i="12" s="1"/>
  <c r="D213" i="27"/>
  <c r="H186" i="10"/>
  <c r="D206" i="27"/>
  <c r="H244" i="34" l="1"/>
  <c r="D18" i="47"/>
  <c r="C18" i="47"/>
  <c r="C26" i="12"/>
  <c r="E213" i="27"/>
  <c r="E217" i="27" s="1"/>
  <c r="D217" i="27"/>
  <c r="E206" i="27"/>
  <c r="E210" i="27" s="1"/>
  <c r="D210" i="27"/>
  <c r="D26" i="12" l="1"/>
  <c r="F230" i="34" l="1"/>
  <c r="H230" i="34" s="1"/>
  <c r="G253" i="27" l="1"/>
  <c r="F231" i="34"/>
  <c r="F235" i="34" l="1"/>
  <c r="F237" i="34" s="1"/>
  <c r="H231" i="34"/>
  <c r="F35" i="12"/>
  <c r="H253" i="27"/>
  <c r="G35" i="12" l="1"/>
  <c r="G254" i="27"/>
  <c r="H235" i="34"/>
  <c r="H237" i="34" s="1"/>
  <c r="F36" i="12" l="1"/>
  <c r="H254" i="27"/>
  <c r="H270" i="27" s="1"/>
  <c r="H272" i="27" s="1"/>
  <c r="G270" i="27"/>
  <c r="G272" i="27" s="1"/>
  <c r="G36" i="12" l="1"/>
  <c r="F40" i="12"/>
  <c r="F42" i="12" s="1"/>
  <c r="E25" i="47" l="1"/>
  <c r="G40" i="12"/>
  <c r="G42" i="12" s="1"/>
  <c r="E29" i="47" l="1"/>
  <c r="E31" i="47" s="1"/>
  <c r="E39" i="47" s="1"/>
  <c r="E35" i="47" l="1"/>
  <c r="P34" i="30" l="1"/>
  <c r="I42" i="30"/>
  <c r="P36" i="30"/>
  <c r="E39" i="32" s="1"/>
  <c r="P35" i="30"/>
  <c r="E233" i="32" s="1"/>
  <c r="I233" i="32" s="1"/>
  <c r="K233" i="32" s="1"/>
  <c r="P37" i="30"/>
  <c r="E40" i="32" s="1"/>
  <c r="I40" i="32" s="1"/>
  <c r="K40" i="32" s="1"/>
  <c r="P38" i="30"/>
  <c r="E55" i="32" s="1"/>
  <c r="I55" i="32" s="1"/>
  <c r="K55" i="32" s="1"/>
  <c r="G42" i="30"/>
  <c r="P40" i="30"/>
  <c r="E60" i="32" s="1"/>
  <c r="I60" i="32" s="1"/>
  <c r="K60" i="32" s="1"/>
  <c r="E42" i="30"/>
  <c r="F42" i="30"/>
  <c r="H42" i="30"/>
  <c r="G59" i="10" l="1"/>
  <c r="H59" i="10" s="1"/>
  <c r="D59" i="27" s="1"/>
  <c r="E59" i="27" s="1"/>
  <c r="G232" i="10"/>
  <c r="H232" i="10" s="1"/>
  <c r="C38" i="12" s="1"/>
  <c r="G54" i="10"/>
  <c r="H54" i="10" s="1"/>
  <c r="D54" i="27" s="1"/>
  <c r="E54" i="27" s="1"/>
  <c r="G39" i="10"/>
  <c r="H39" i="10" s="1"/>
  <c r="D51" i="27" s="1"/>
  <c r="E51" i="27" s="1"/>
  <c r="I39" i="32"/>
  <c r="P39" i="30"/>
  <c r="E57" i="32" s="1"/>
  <c r="I57" i="32" s="1"/>
  <c r="K57" i="32" s="1"/>
  <c r="E229" i="32"/>
  <c r="I229" i="32" s="1"/>
  <c r="K229" i="32" s="1"/>
  <c r="D268" i="27" l="1"/>
  <c r="E268" i="27" s="1"/>
  <c r="G56" i="10"/>
  <c r="H56" i="10" s="1"/>
  <c r="D56" i="27" s="1"/>
  <c r="E56" i="27" s="1"/>
  <c r="G228" i="10"/>
  <c r="H228" i="10" s="1"/>
  <c r="D252" i="27" s="1"/>
  <c r="E252" i="27" s="1"/>
  <c r="P42" i="30"/>
  <c r="E63" i="32"/>
  <c r="E108" i="32" s="1"/>
  <c r="E225" i="32" s="1"/>
  <c r="E239" i="32" s="1"/>
  <c r="D42" i="30"/>
  <c r="I63" i="32"/>
  <c r="I108" i="32" s="1"/>
  <c r="I225" i="32" s="1"/>
  <c r="K39" i="32"/>
  <c r="C27" i="47"/>
  <c r="D27" i="47" s="1"/>
  <c r="D38" i="12"/>
  <c r="G15" i="47" l="1"/>
  <c r="G18" i="47" s="1"/>
  <c r="F18" i="47"/>
  <c r="C34" i="12"/>
  <c r="K63" i="32"/>
  <c r="K108" i="32" s="1"/>
  <c r="K225" i="32" s="1"/>
  <c r="G38" i="10"/>
  <c r="E243" i="32"/>
  <c r="E241" i="32"/>
  <c r="E231" i="32" s="1"/>
  <c r="F21" i="47" l="1"/>
  <c r="F25" i="47"/>
  <c r="G25" i="47" s="1"/>
  <c r="F24" i="47"/>
  <c r="G24" i="47" s="1"/>
  <c r="C24" i="47"/>
  <c r="D24" i="47" s="1"/>
  <c r="D34" i="12"/>
  <c r="E230" i="32"/>
  <c r="K239" i="32"/>
  <c r="E244" i="32"/>
  <c r="H38" i="10"/>
  <c r="G62" i="10"/>
  <c r="G107" i="10" s="1"/>
  <c r="G224" i="10" s="1"/>
  <c r="G21" i="47" l="1"/>
  <c r="G29" i="47" s="1"/>
  <c r="F29" i="47"/>
  <c r="F41" i="47" s="1"/>
  <c r="D50" i="27"/>
  <c r="H62" i="10"/>
  <c r="H107" i="10" s="1"/>
  <c r="E235" i="32"/>
  <c r="E237" i="32" s="1"/>
  <c r="G41" i="47" l="1"/>
  <c r="G31" i="47"/>
  <c r="C22" i="12"/>
  <c r="H224" i="10"/>
  <c r="E50" i="27"/>
  <c r="E62" i="27" s="1"/>
  <c r="E119" i="27" s="1"/>
  <c r="E248" i="27" s="1"/>
  <c r="D62" i="27"/>
  <c r="D119" i="27" s="1"/>
  <c r="D248" i="27" s="1"/>
  <c r="G35" i="47" l="1"/>
  <c r="G39" i="47"/>
  <c r="F31" i="47"/>
  <c r="D22" i="12"/>
  <c r="D30" i="12" s="1"/>
  <c r="C30" i="12"/>
  <c r="C21" i="47" l="1"/>
  <c r="D21" i="47" l="1"/>
  <c r="D13" i="53" l="1"/>
  <c r="C33" i="47"/>
  <c r="D33" i="47" s="1"/>
  <c r="D15" i="53" l="1"/>
  <c r="D17" i="53" s="1"/>
  <c r="D21" i="53" s="1"/>
  <c r="H239" i="32" l="1"/>
  <c r="D25" i="53"/>
  <c r="H243" i="32" l="1"/>
  <c r="H230" i="32" s="1"/>
  <c r="H241" i="32"/>
  <c r="H231" i="32" l="1"/>
  <c r="I231" i="32" s="1"/>
  <c r="K231" i="32" s="1"/>
  <c r="H244" i="32"/>
  <c r="I230" i="32"/>
  <c r="G230" i="10" l="1"/>
  <c r="H230" i="10" s="1"/>
  <c r="C36" i="12" s="1"/>
  <c r="D36" i="12" s="1"/>
  <c r="H235" i="32"/>
  <c r="H237" i="32" s="1"/>
  <c r="K230" i="32"/>
  <c r="I235" i="32"/>
  <c r="I237" i="32" s="1"/>
  <c r="D254" i="27" l="1"/>
  <c r="E254" i="27" s="1"/>
  <c r="G229" i="10"/>
  <c r="K235" i="32"/>
  <c r="K237" i="32" s="1"/>
  <c r="G238" i="10" l="1"/>
  <c r="H229" i="10"/>
  <c r="G234" i="10"/>
  <c r="G236" i="10" s="1"/>
  <c r="C35" i="12" l="1"/>
  <c r="D253" i="27"/>
  <c r="H234" i="10"/>
  <c r="H236" i="10" s="1"/>
  <c r="H239" i="10" s="1"/>
  <c r="E253" i="27" l="1"/>
  <c r="E270" i="27" s="1"/>
  <c r="E272" i="27" s="1"/>
  <c r="D270" i="27"/>
  <c r="D272" i="27" s="1"/>
  <c r="D35" i="12"/>
  <c r="D40" i="12" s="1"/>
  <c r="D42" i="12" s="1"/>
  <c r="C40" i="12"/>
  <c r="C42" i="12" s="1"/>
  <c r="C25" i="47"/>
  <c r="D25" i="47" l="1"/>
  <c r="D29" i="47" s="1"/>
  <c r="D31" i="47" s="1"/>
  <c r="C29" i="47"/>
  <c r="C31" i="47" s="1"/>
  <c r="C35" i="47" s="1"/>
  <c r="D28" i="16" l="1"/>
  <c r="C37" i="47" s="1"/>
  <c r="C39" i="47" l="1"/>
  <c r="D37" i="47"/>
</calcChain>
</file>

<file path=xl/sharedStrings.xml><?xml version="1.0" encoding="utf-8"?>
<sst xmlns="http://schemas.openxmlformats.org/spreadsheetml/2006/main" count="4141" uniqueCount="1350">
  <si>
    <t>PROPERTY INSURANCE</t>
  </si>
  <si>
    <t>Actual</t>
  </si>
  <si>
    <t>Forecast</t>
  </si>
  <si>
    <t>TOTAL</t>
  </si>
  <si>
    <t>Line</t>
  </si>
  <si>
    <t>No.</t>
  </si>
  <si>
    <t>Acct</t>
  </si>
  <si>
    <t>Account Description</t>
  </si>
  <si>
    <t>DATA: __X__BASE PERIOD_____FORECASTED PERIOD</t>
  </si>
  <si>
    <t>WORKPAPER REFERENCE NO(S):________</t>
  </si>
  <si>
    <t>TAXES OTHER THAN INCOME TAXES</t>
  </si>
  <si>
    <t>RESIDENTIAL REVENUE</t>
  </si>
  <si>
    <t>PUBLIC STREET AND HIGHWAY LIGHTING REVENUE</t>
  </si>
  <si>
    <t>PROVISION FOR REFUND REVENUE</t>
  </si>
  <si>
    <t>SALES FOR RESALE REVENUE</t>
  </si>
  <si>
    <t>FORFEITED DISCOUNTS</t>
  </si>
  <si>
    <t>ELECTRIC SERVICE REVENUE</t>
  </si>
  <si>
    <t>RENT FROM ELECTRIC PROPERTY</t>
  </si>
  <si>
    <t>OTHER MISCELLANEOUS REVENUE</t>
  </si>
  <si>
    <t>FUEL</t>
  </si>
  <si>
    <t>STEAM EXPENSES</t>
  </si>
  <si>
    <t>STEAM TRANSFERRED-CREDIT</t>
  </si>
  <si>
    <t>ELECTRIC EXPENSES</t>
  </si>
  <si>
    <t>MISC STEAM POWER EXPENSES</t>
  </si>
  <si>
    <t>RENTS</t>
  </si>
  <si>
    <t>ALLOWANCES</t>
  </si>
  <si>
    <t>MAINTENANCE SUPERVISION AND ENGINEERING</t>
  </si>
  <si>
    <t>MAINTENANCE OF STRUCTURES</t>
  </si>
  <si>
    <t>MAINTENANCE OF BOILER PLANT</t>
  </si>
  <si>
    <t>MAINTENANCE OF ELECTRIC PLANT</t>
  </si>
  <si>
    <t>MAINTENANCE OF MISC STEAM PLANT</t>
  </si>
  <si>
    <t>STEAM OPERATION SUPERVISION AND ENGINEERING</t>
  </si>
  <si>
    <t>HYDRO OPERATION SUPERVISION AND ENGINEERING</t>
  </si>
  <si>
    <t>WATER FOR POWER</t>
  </si>
  <si>
    <t>HYDRAULIC EXPENSES</t>
  </si>
  <si>
    <t>MISC HYDRAULIC POWER GENERATION EXPENSES</t>
  </si>
  <si>
    <t>HYDRO MAINTENANCE SUPERVISION AND ENGINEERING</t>
  </si>
  <si>
    <t>MAINTENANCE OF RESERVOIRS, DAMS AND WATERWAYS</t>
  </si>
  <si>
    <t>MAINTENANCE OF MISC HYDRAULIC PLANT</t>
  </si>
  <si>
    <t>OTHER OPERATION SUPERVISION AND ENGINEERING</t>
  </si>
  <si>
    <t>OTHER FUEL</t>
  </si>
  <si>
    <t>GENERATION EXPENSES</t>
  </si>
  <si>
    <t>MISC OTHER POWER GENERATION EXPENSES</t>
  </si>
  <si>
    <t>MAINTENANCE OF GENERATING AND ELECTRIC PLANT</t>
  </si>
  <si>
    <t>MAINTENANCE OF MISC OTHER POWER GENERATION PLANT</t>
  </si>
  <si>
    <t>PURCHASED POWER</t>
  </si>
  <si>
    <t>SYSTEM CONTROL AND LOAD DISPATCHING</t>
  </si>
  <si>
    <t>OTHER EXPENSES</t>
  </si>
  <si>
    <t>TRANS OPERATION SUPERVISION AND ENGINEERING</t>
  </si>
  <si>
    <t>LOAD DISPATCHING</t>
  </si>
  <si>
    <t>STATION EXPENSES</t>
  </si>
  <si>
    <t>OVERHEAD LINE EXPENSES</t>
  </si>
  <si>
    <t>UNDERGROUND LINE EXPENSES</t>
  </si>
  <si>
    <t>TRANSMISSION OF ELECTRICITY BY OTHERS</t>
  </si>
  <si>
    <t>MISC TRANSMISSION EXPENSES</t>
  </si>
  <si>
    <t>TRANS MAINTENANCE SUPERVISION AND ENGINEERING</t>
  </si>
  <si>
    <t>MAINTENANCE OF STATION EQUIPMENT</t>
  </si>
  <si>
    <t>MAINTENANCE OF OVERHEAD LINES</t>
  </si>
  <si>
    <t>MAINTENANCE OF UNDERGROUND LINES</t>
  </si>
  <si>
    <t>MAINTENANCE OF MISC TRANSMISSION PLANT</t>
  </si>
  <si>
    <t>MISO DAY 1 AND 2 EXPENSE</t>
  </si>
  <si>
    <t>DISTR OPERATION SUPERVISION AND ENGINEERING</t>
  </si>
  <si>
    <t>STREET LIGHTING AND SIGNAL SYSTEM EXPENSES</t>
  </si>
  <si>
    <t>METER EXPENSES</t>
  </si>
  <si>
    <t>CUSTOMER INSTALLATIONS EXPENSES</t>
  </si>
  <si>
    <t>MISC DISTRIBUTION EXPENSES</t>
  </si>
  <si>
    <t>DISTR MAINTENANCE SUPERVISION AND ENGINEERING</t>
  </si>
  <si>
    <t>MAINTENANCE OF LINE TRANSFORMERS</t>
  </si>
  <si>
    <t>MAINTENANCE OF STREET LIGHTING AND SIGNAL SYSTEMS</t>
  </si>
  <si>
    <t>MAINTENANCE OF METERS</t>
  </si>
  <si>
    <t>MAINTENANCE OF MISC DISTRIBUTION PLANT</t>
  </si>
  <si>
    <t>METER READING EXPENSES</t>
  </si>
  <si>
    <t>CUSTOMER RECORDS AND COLLECTION EXPENSES</t>
  </si>
  <si>
    <t>UNCOLLECTIBLE ACCOUNTS</t>
  </si>
  <si>
    <t>MISC CUSTOMER ACCOUNTS EXPENSE</t>
  </si>
  <si>
    <t>CUSTOMER ACCTS SUPERVISION</t>
  </si>
  <si>
    <t>CUSTOMER SERVICE AND INFO SUPERVISION</t>
  </si>
  <si>
    <t>CUSTOMER ASSISTANCE EXPENSES</t>
  </si>
  <si>
    <t>INFORMATIONAL AND INSTRUCTURAL ADVERTISING EXP</t>
  </si>
  <si>
    <t>MISC CUSTOMER SERVICE AND INFO EXPENSES</t>
  </si>
  <si>
    <t>SALES SUPERVISION</t>
  </si>
  <si>
    <t>DEMONSTRATING AND SELLING EXPENSES</t>
  </si>
  <si>
    <t>ADVERTISING EXPENSES</t>
  </si>
  <si>
    <t>MISC SALES EXPENSES</t>
  </si>
  <si>
    <t>ADMINISTRATIVE AND GENERAL SALARIES</t>
  </si>
  <si>
    <t>OFFICE SUPPLIES AND EXPENSES</t>
  </si>
  <si>
    <t>ADMINISTRATIVE EXPENSES TRANSFERRED--CREDIT</t>
  </si>
  <si>
    <t xml:space="preserve">OUTSIDE SERVICES </t>
  </si>
  <si>
    <t>INJURIES AND DAMAGES</t>
  </si>
  <si>
    <t>EMPLOYEE PENSION AND BENEFITS</t>
  </si>
  <si>
    <t>FRANCHISE REQUIREMENTS</t>
  </si>
  <si>
    <t>REGULATORY COMMISSION EXPENSES</t>
  </si>
  <si>
    <t>DUPLICATE CHARGES--CREDIT</t>
  </si>
  <si>
    <t>GENERAL ADVERTISING EXPENSES</t>
  </si>
  <si>
    <t>MISC GENERAL EXPENSES</t>
  </si>
  <si>
    <t>MAINTENANCE OF GENERAL PLANT</t>
  </si>
  <si>
    <t>OPERATING (INCOME) LOSS</t>
  </si>
  <si>
    <t>OTHER SALES TO PUBLIC AUTHORITIES REVENUE</t>
  </si>
  <si>
    <t xml:space="preserve">     908.3 - Dsm Electric Cust Mktg/Assist</t>
  </si>
  <si>
    <t xml:space="preserve">     908.4 - Dsm Gas Cust Mktg/Assist</t>
  </si>
  <si>
    <t>TOTAL OPERATING EXPENSES</t>
  </si>
  <si>
    <t>NET OPERATING INCOME</t>
  </si>
  <si>
    <t>CHECK AMOUNT TO SOURCE</t>
  </si>
  <si>
    <t>SCHEDULE C-2.2</t>
  </si>
  <si>
    <t>Rate Case Constants</t>
  </si>
  <si>
    <t>Rate Case Constants:</t>
  </si>
  <si>
    <t>Company:</t>
  </si>
  <si>
    <t>PSC Case Number:</t>
  </si>
  <si>
    <t>Base Year:</t>
  </si>
  <si>
    <t>Forecasted Test Year:</t>
  </si>
  <si>
    <t>Types of Filing:</t>
  </si>
  <si>
    <t>Updated:</t>
  </si>
  <si>
    <r>
      <t>TYPE OF FILING: ___</t>
    </r>
    <r>
      <rPr>
        <u/>
        <sz val="10"/>
        <rFont val="Arial"/>
        <family val="2"/>
      </rPr>
      <t>__</t>
    </r>
    <r>
      <rPr>
        <sz val="10"/>
        <rFont val="Arial"/>
        <family val="2"/>
      </rPr>
      <t xml:space="preserve"> ORIGINAL  __X__ UPDATED  _____ REVISED</t>
    </r>
  </si>
  <si>
    <t>Revised:</t>
  </si>
  <si>
    <r>
      <t>TYPE OF FILING: ___</t>
    </r>
    <r>
      <rPr>
        <u/>
        <sz val="10"/>
        <rFont val="Arial"/>
        <family val="2"/>
      </rPr>
      <t>__</t>
    </r>
    <r>
      <rPr>
        <sz val="10"/>
        <rFont val="Arial"/>
        <family val="2"/>
      </rPr>
      <t xml:space="preserve"> ORIGINAL  _____ UPDATED  __X__ REVISED</t>
    </r>
  </si>
  <si>
    <t>WITNESS:</t>
  </si>
  <si>
    <t>SCHEDULE</t>
  </si>
  <si>
    <t>DESCRIPTION</t>
  </si>
  <si>
    <t>DATA: ____BASE PERIOD__X___FORECASTED PERIOD</t>
  </si>
  <si>
    <t>STATE</t>
  </si>
  <si>
    <t>(1)</t>
  </si>
  <si>
    <t>(2)</t>
  </si>
  <si>
    <t>(6)</t>
  </si>
  <si>
    <t>OPERATING REVENUES</t>
  </si>
  <si>
    <t>OPERATING EXPENSES</t>
  </si>
  <si>
    <t>OTHER OPERATING REVENUES</t>
  </si>
  <si>
    <t>TOTAL OTHER REVENUES</t>
  </si>
  <si>
    <t>TOTAL OPERATING REVENUES</t>
  </si>
  <si>
    <t>TOTAL STEAM GENERATION</t>
  </si>
  <si>
    <t>TOTAL HYDRO GENERATION</t>
  </si>
  <si>
    <t>TOTAL OTHER GENERATION</t>
  </si>
  <si>
    <t>556-SYSTEM CONTROL &amp; DISP</t>
  </si>
  <si>
    <t>557-OTHER EXPENSES</t>
  </si>
  <si>
    <t>TOTAL PRODUCTION EXPENSES</t>
  </si>
  <si>
    <t>TOTAL TRANSMISSION EXPENSES</t>
  </si>
  <si>
    <t>TOTAL DISTRIBUTION EXPENSES</t>
  </si>
  <si>
    <t>TOTAL CUSTOMER ACCOUNTS</t>
  </si>
  <si>
    <t>TOTAL CUSTOMER SERVICE</t>
  </si>
  <si>
    <t>SALES EXPENSE</t>
  </si>
  <si>
    <t>TOTAL SALES EXPENSE</t>
  </si>
  <si>
    <t>TOTAL ADMINISTRATIVE &amp; GEN</t>
  </si>
  <si>
    <t>TOTAL OPERATION &amp; MAINTENANCE</t>
  </si>
  <si>
    <t>TOTAL OTHER TAXES</t>
  </si>
  <si>
    <t>440-RESIDENTIAL</t>
  </si>
  <si>
    <t>442-COMMERCIAL</t>
  </si>
  <si>
    <t>442-INDUSTRIAL</t>
  </si>
  <si>
    <t>444-PUBLIC ST &amp; HWY LIGHTING</t>
  </si>
  <si>
    <t>445-OTHER PUBLIC AUTHORITIES</t>
  </si>
  <si>
    <t>COMMERCIAL REVENUE</t>
  </si>
  <si>
    <t>INDUSTRIAL REVENUE</t>
  </si>
  <si>
    <t>DATA:__X__BASE  PERIOD____FORECASTED  PERIOD</t>
  </si>
  <si>
    <t xml:space="preserve">WORKPAPER REFERENCE NO(S).: </t>
  </si>
  <si>
    <t>LINE NO.</t>
  </si>
  <si>
    <t>ACCT. NO.</t>
  </si>
  <si>
    <t>JURIS. PERCENT</t>
  </si>
  <si>
    <t>$</t>
  </si>
  <si>
    <t>UNADJUSTED TOTAL COMPANY</t>
  </si>
  <si>
    <t>ACCOUNT TITLE</t>
  </si>
  <si>
    <t>UNADJUSTED JURISDICTION</t>
  </si>
  <si>
    <t>JURISDICTIONAL METHOD / DESCRIPTION</t>
  </si>
  <si>
    <t>SCHEDULE C-2.1</t>
  </si>
  <si>
    <t>JURISDICTIONAL OPERATING REVENUES AND EXPENSES BY ACCOUNT</t>
  </si>
  <si>
    <t>(3)</t>
  </si>
  <si>
    <t>(4)</t>
  </si>
  <si>
    <t>DIFFERENCE</t>
  </si>
  <si>
    <t>SALES OF ELECTRICITY:</t>
  </si>
  <si>
    <t>RESIDENTIAL</t>
  </si>
  <si>
    <t>COMMERCIAL</t>
  </si>
  <si>
    <t>INDUSTRIAL</t>
  </si>
  <si>
    <t>OTHER SALES TO PUBLIC AUTHORITIES</t>
  </si>
  <si>
    <t>PUBLIC STREET AND HIGHWAY LIGHTING</t>
  </si>
  <si>
    <t>TOTAL SALES TO ULITIMATE CONSUMERS</t>
  </si>
  <si>
    <t>SALES FOR RESALE</t>
  </si>
  <si>
    <t>PROVISION FOR RATE REFUNDS</t>
  </si>
  <si>
    <t>TOTAL SALES OF ELECTRICITY</t>
  </si>
  <si>
    <t>OTHER OPERATING REVENUES:</t>
  </si>
  <si>
    <t>ELECTRIC SERVICE REVENUES</t>
  </si>
  <si>
    <t>LATE PAYMENT CHARGES</t>
  </si>
  <si>
    <t>STEAM GENERATION:</t>
  </si>
  <si>
    <t>HYDRAULIC GENERATION:</t>
  </si>
  <si>
    <t>TOTAL HYDRAULIC GENERATION</t>
  </si>
  <si>
    <t>OTHER GENERATION:</t>
  </si>
  <si>
    <t>OTHER POWER SUPPLY:</t>
  </si>
  <si>
    <t>TOTAL OTHER POWER SUPPLY</t>
  </si>
  <si>
    <t>TRANSMISSION EXPENSES:</t>
  </si>
  <si>
    <t>DISTRIBUTION EXPENSES:</t>
  </si>
  <si>
    <t>CUSTOMER ACCOUNTS EXPENSES:</t>
  </si>
  <si>
    <t>TOTAL CUSTOMER ACCOUNTS EXPENSES</t>
  </si>
  <si>
    <t>CUSTOMER SERVICE AND INFORMATIONAL EXPENSES:</t>
  </si>
  <si>
    <t>TOTAL CUSTOMER SERVICE AND INFORMATIONAL EXPENSES</t>
  </si>
  <si>
    <t>SALES EXPENSES:</t>
  </si>
  <si>
    <t>TOTAL SALES EXPENSES</t>
  </si>
  <si>
    <t>ADMINISTRATIVE AND GENERAL EXPENSES:</t>
  </si>
  <si>
    <t>TOTAL ADMINISTRATIVE AND GENERAL EXPENSES</t>
  </si>
  <si>
    <t>OPERATION AND MAINTENANCE EXPENSES:</t>
  </si>
  <si>
    <t>TOTAL OPERATION AND MAINTENANCE EXPENSES</t>
  </si>
  <si>
    <t>403-404</t>
  </si>
  <si>
    <t>DEPRECIATION AND AMORTIZATION</t>
  </si>
  <si>
    <t>409-411</t>
  </si>
  <si>
    <t>FEDERAL INCOME TAXES</t>
  </si>
  <si>
    <t>STATE INCOME TAXES</t>
  </si>
  <si>
    <t>TOTAL OTHER OPERATING REVENUES</t>
  </si>
  <si>
    <t>LOSS/(GAIN) FROM DISPOSITION OF ALLOWANCES</t>
  </si>
  <si>
    <t>INVESTMENT TAX CREDIT</t>
  </si>
  <si>
    <t>LOSSES/(GAINS) FROM DISPOSITION OF ALLOWANCES</t>
  </si>
  <si>
    <t>DATA:____BASE  PERIOD__X__FORECASTED  PERIOD</t>
  </si>
  <si>
    <t>JURISDICTIONAL ADJUSTED OPERATING INCOME STATEMENT</t>
  </si>
  <si>
    <t>DATA:__X__BASE  PERIOD__X__FORECASTED  PERIOD</t>
  </si>
  <si>
    <t>SCHEDULE C-2</t>
  </si>
  <si>
    <t>PAGE 1 OF 1</t>
  </si>
  <si>
    <t>MAJOR ACCOUNT OR GROUP CLASSIFICATION</t>
  </si>
  <si>
    <t>BASE PERIOD JURISDICTIONAL</t>
  </si>
  <si>
    <t>JURISDICTIONAL ADJUSTMENTS TO BASE PERIOD</t>
  </si>
  <si>
    <t>PRODUCTION EXPENSE</t>
  </si>
  <si>
    <t>TRANSMISSION EXPENSE</t>
  </si>
  <si>
    <t>DISTRIBUTION EXPENSE</t>
  </si>
  <si>
    <t>CUSTOMER ACCOUNTS EXPENSE</t>
  </si>
  <si>
    <t>CUSTOMER SERVICE AND INFORMATIONAL EXPENSE</t>
  </si>
  <si>
    <t>ADMINISTRATIVE AND GENERAL EXPENSE</t>
  </si>
  <si>
    <t>FORECASTED PERIOD JURISDICTIONAL</t>
  </si>
  <si>
    <t>JURISDICTIONAL PRO FORMA ADJUSTMENTS TO FORECASTED PERIOD</t>
  </si>
  <si>
    <t>PRO FORMA FORECASTED PERIOD JURISDICTIONAL</t>
  </si>
  <si>
    <t>SCHEDULE C-1</t>
  </si>
  <si>
    <t>OPERATION AND MAINTENANCE EXPENSE</t>
  </si>
  <si>
    <t>TOTAL INCOME TAXES</t>
  </si>
  <si>
    <t>BASE PERIOD RETURN AT CURRENT RATES</t>
  </si>
  <si>
    <t>FORECASTED ADJUSTMENTS AT CURRENT RATES</t>
  </si>
  <si>
    <t>FORECASTED RETURN AT CURRENT RATES</t>
  </si>
  <si>
    <t>FORECASTED RETURN AT PROPOSED RATES</t>
  </si>
  <si>
    <t>JURISDICTIONAL OPERATING INCOME SUMMARY</t>
  </si>
  <si>
    <t>JURISDICTIONAL RATE BASE SUMMARY</t>
  </si>
  <si>
    <t>SCHEDULE B-1</t>
  </si>
  <si>
    <t>TYPE OF FILING: __X__ ORIGINAL  _____ UPDATED  _____ REVISED</t>
  </si>
  <si>
    <t>WORKPAPER REFERENCE NO(S).: SEE BELOW</t>
  </si>
  <si>
    <t>RATE BASE COMPONENT</t>
  </si>
  <si>
    <t>SUPPORTING SCHEDULE REFERENCE</t>
  </si>
  <si>
    <t>BASE PERIOD</t>
  </si>
  <si>
    <t>13 MONTH AVG FORECAST PERIOD</t>
  </si>
  <si>
    <t>ELECTRIC:</t>
  </si>
  <si>
    <t>Plant in Service</t>
  </si>
  <si>
    <t>B-2</t>
  </si>
  <si>
    <t>Property Held for Future Use</t>
  </si>
  <si>
    <t>B-2.6</t>
  </si>
  <si>
    <t>Accumulated Depreciation and Amortization</t>
  </si>
  <si>
    <t>B-3</t>
  </si>
  <si>
    <t>Net Plant in Service (Lines 1+2+3)</t>
  </si>
  <si>
    <t>Construction Work in Progress</t>
  </si>
  <si>
    <t>B-4</t>
  </si>
  <si>
    <t>Net Plant (Lines 4+5)</t>
  </si>
  <si>
    <t>Cash Working Capital Allowance</t>
  </si>
  <si>
    <t>B-5</t>
  </si>
  <si>
    <t>Other Working Capital Allowances</t>
  </si>
  <si>
    <t>Customer Advances for Construction</t>
  </si>
  <si>
    <t>B-6</t>
  </si>
  <si>
    <t>Deferred Income Taxes</t>
  </si>
  <si>
    <t>Investment Tax Credits</t>
  </si>
  <si>
    <t>Other Items</t>
  </si>
  <si>
    <t>Rate Base (Lines 6 through 12)</t>
  </si>
  <si>
    <t>ELECTRIC SALES REVENUES</t>
  </si>
  <si>
    <t>SCHEDULE  C</t>
  </si>
  <si>
    <t>JURISDICTIONAL OPERATING INCOME SUMMARY FOR THE BASE AND FORECASTED PERIOD</t>
  </si>
  <si>
    <t>BASE PERIOD :</t>
  </si>
  <si>
    <t xml:space="preserve">C-1       </t>
  </si>
  <si>
    <t xml:space="preserve">C-2     </t>
  </si>
  <si>
    <t xml:space="preserve">C-2.1   </t>
  </si>
  <si>
    <t xml:space="preserve">C-2.2    </t>
  </si>
  <si>
    <t>JURISDICTIONAL OPERATING REVENUES AND EXPENSES BY ACCOUNTS</t>
  </si>
  <si>
    <t>TOTAL REVENUE</t>
  </si>
  <si>
    <t>LGE Electric </t>
  </si>
  <si>
    <t>ECR (Base and Factor):</t>
  </si>
  <si>
    <t>TOTAL ECR (Base and Factor)</t>
  </si>
  <si>
    <t>DSM:</t>
  </si>
  <si>
    <t>Total DSM</t>
  </si>
  <si>
    <t>FAC (excl Base Fuel):</t>
  </si>
  <si>
    <t>Total FAC (excl Base Fuel)</t>
  </si>
  <si>
    <t>COMPUTATION OF GROSS REVENUE CONVERSION FACTOR</t>
  </si>
  <si>
    <t>SCHEDULE H-1</t>
  </si>
  <si>
    <t>PERCENTAGE OF INCREMENTAL GROSS REVENUE</t>
  </si>
  <si>
    <t>FEDERAL</t>
  </si>
  <si>
    <t>OPERATING REVENUE</t>
  </si>
  <si>
    <t>LESS: UNCOLLECTIBLE ACCOUNTS EXPENSE</t>
  </si>
  <si>
    <t>LESS: PSC FEES</t>
  </si>
  <si>
    <t>INCOME BEFORE STATE INCOME TAX</t>
  </si>
  <si>
    <t>STATE INCOME TAX</t>
  </si>
  <si>
    <t>INCOME BEFORE FEDERAL INCOME TAX</t>
  </si>
  <si>
    <t>FEDERAL INCOME TAX</t>
  </si>
  <si>
    <t>COST OF CAPITAL SUMMARY</t>
  </si>
  <si>
    <t>THIRTEEN MONTH AVERAGE</t>
  </si>
  <si>
    <t>DATE OF CAPITAL STRUCTURE: 13 MO AVG FOR FORECASTED  PERIOD</t>
  </si>
  <si>
    <t>SCHEDULE J-1.1/J-1.2</t>
  </si>
  <si>
    <t>CLASS OF CAPITAL</t>
  </si>
  <si>
    <t>WORKPAPER REFERENCE</t>
  </si>
  <si>
    <t>13 MONTH AVERAGE AMOUNT</t>
  </si>
  <si>
    <t>ADJUSTMENT AMOUNT</t>
  </si>
  <si>
    <t>PERCENT OF TOTAL</t>
  </si>
  <si>
    <t>COST RATE</t>
  </si>
  <si>
    <t>13 MONTH AVERAGE WEIGHTED COST</t>
  </si>
  <si>
    <t>(A)</t>
  </si>
  <si>
    <t>(B)</t>
  </si>
  <si>
    <t>(C)</t>
  </si>
  <si>
    <t>(D)</t>
  </si>
  <si>
    <t>(F)</t>
  </si>
  <si>
    <t>%</t>
  </si>
  <si>
    <t>SHORT-TERM DEBT</t>
  </si>
  <si>
    <t>J-2</t>
  </si>
  <si>
    <t>LONG-TERM DEBT</t>
  </si>
  <si>
    <t>J-3</t>
  </si>
  <si>
    <t>COMMON EQUITY</t>
  </si>
  <si>
    <t>TOTAL CAPITAL</t>
  </si>
  <si>
    <t>(000s)</t>
  </si>
  <si>
    <t>408.14- ECR PROPERTY TAX</t>
  </si>
  <si>
    <t>411.8-GAIN-DISP OF ALLOW</t>
  </si>
  <si>
    <t>509.3 - ECR SO2/NOX EMISSION ALLOWANCES</t>
  </si>
  <si>
    <t xml:space="preserve">     Subtotal ECR COS</t>
  </si>
  <si>
    <t>LG&amp;E </t>
  </si>
  <si>
    <t>Forecast Period Total</t>
  </si>
  <si>
    <t>(5)</t>
  </si>
  <si>
    <t>SUMMARY OF JURISDICTIONAL ADJUSTMENTS TO OPERATING REVENUES AND EXPENSES BY ACCOUNT</t>
  </si>
  <si>
    <t>SCHEDULE D-2</t>
  </si>
  <si>
    <t>PAGE 1 OF 4</t>
  </si>
  <si>
    <t>PAGE 2 OF 4</t>
  </si>
  <si>
    <t>Calculation of Composite Federal and Kentucky</t>
  </si>
  <si>
    <t>Income Tax Rate</t>
  </si>
  <si>
    <t xml:space="preserve">1. Assume pre-tax income of </t>
  </si>
  <si>
    <t>JURISDICTIONAL ADJUSTMENTS</t>
  </si>
  <si>
    <t>PROPOSED INCREASE</t>
  </si>
  <si>
    <t>PAGE 1 OF 12</t>
  </si>
  <si>
    <t>PAGE 2 OF 12</t>
  </si>
  <si>
    <t>PAGE 3 OF 12</t>
  </si>
  <si>
    <t>PAGE 4 OF 12</t>
  </si>
  <si>
    <t>PAGE 5 OF 12</t>
  </si>
  <si>
    <t>PAGE 6 OF 12</t>
  </si>
  <si>
    <t>JURISDICTIONAL ADJUSTMENTS TO OPERATING REVENUES AND EXPENSES BY ACCOUNT</t>
  </si>
  <si>
    <t>SCHEDULE D-2.1</t>
  </si>
  <si>
    <t>TOTAL ADJUSTMENTS</t>
  </si>
  <si>
    <t>REMOVE ECR MECHANISM</t>
  </si>
  <si>
    <t>REMOVE DSM MECHANISM</t>
  </si>
  <si>
    <t>REMOVE FAC MECHANISM</t>
  </si>
  <si>
    <t>ECR</t>
  </si>
  <si>
    <t>DSM</t>
  </si>
  <si>
    <t>FAC</t>
  </si>
  <si>
    <t>PAGE 12 OF 12</t>
  </si>
  <si>
    <t>PAGE 10 OF 12</t>
  </si>
  <si>
    <t>PAGE 9 OF 12</t>
  </si>
  <si>
    <t>PAGE 8 OF 12</t>
  </si>
  <si>
    <t>PAGE 7 OF 12</t>
  </si>
  <si>
    <t>PAGE 11 OF 12</t>
  </si>
  <si>
    <t>JURISDICTIONAL PRO FORMA ADJUSTMENTS TO FORECAST PERIOD</t>
  </si>
  <si>
    <t>PAGE 1 OF 6</t>
  </si>
  <si>
    <t>PAGE 2 OF 6</t>
  </si>
  <si>
    <t>PAGE 3 OF 6</t>
  </si>
  <si>
    <t>PAGE 4 OF 6</t>
  </si>
  <si>
    <t>PAGE 5 OF 6</t>
  </si>
  <si>
    <t>PAGE 6 OF 6</t>
  </si>
  <si>
    <t>JURISDICTIONAL PRO FORMA ADJUSTMENTS TO OPERATING REVENUES AND EXPENSES BY ACCOUNT</t>
  </si>
  <si>
    <t>SCHEDULE  D</t>
  </si>
  <si>
    <t>JURISDICTIONAL ADJUSTMENT OF OPERATING INCOME</t>
  </si>
  <si>
    <t xml:space="preserve">D-1       </t>
  </si>
  <si>
    <t xml:space="preserve">D-2     </t>
  </si>
  <si>
    <t xml:space="preserve">D-2.1   </t>
  </si>
  <si>
    <t>JURISDICTIONAL PRO FORMA ADJUSTMENTS</t>
  </si>
  <si>
    <t>SUMMARY OF JURISDICTIONAL ADJUSTMENTS</t>
  </si>
  <si>
    <t>SCHEDULE D-1</t>
  </si>
  <si>
    <t>D-2</t>
  </si>
  <si>
    <t>JURISDICTIONAL ADJUSTMENTS SCH D-2</t>
  </si>
  <si>
    <t>OSS</t>
  </si>
  <si>
    <t>ECR FOR OFF-SYSTEM SALES</t>
  </si>
  <si>
    <t>ECR Factor Calculated</t>
  </si>
  <si>
    <t>447.1 - Intercompany Sales</t>
  </si>
  <si>
    <t>Average ECR Factor</t>
  </si>
  <si>
    <t>Total Off-System Sales</t>
  </si>
  <si>
    <t>ECR FOR OFF-SYSTEM SALES ADJUSTMENT:</t>
  </si>
  <si>
    <t>ECR Revenue</t>
  </si>
  <si>
    <t>12 Month Average Ky Juris Revenue less ECR</t>
  </si>
  <si>
    <t>&lt;CRITERIA ID FOR FORMULA - HIDE ROW WHEN COMPLETE&gt;</t>
  </si>
  <si>
    <t>COMPARISON OF ELECTRIC UTILITY ACTIVITY</t>
  </si>
  <si>
    <t>DEPRECIATION AND AMORTIZATION EXPENSE</t>
  </si>
  <si>
    <t>SALES:</t>
  </si>
  <si>
    <t>ELECTRIC SALES - ULTIMATE CONSUMERS</t>
  </si>
  <si>
    <t>GAS SALES - ULTIMATE CONSUMERS</t>
  </si>
  <si>
    <t>456.4-PROVISION FOR RATE REFUND</t>
  </si>
  <si>
    <t>Distribution Goal Seek Revenue</t>
  </si>
  <si>
    <t>FERC Revenue Adjustments</t>
  </si>
  <si>
    <t>Sub-total Rate Revenue (excl Rate Case)</t>
  </si>
  <si>
    <t>INTERSYSTEM SALES:</t>
  </si>
  <si>
    <t>447-DEMAND</t>
  </si>
  <si>
    <t>447-ENERGY</t>
  </si>
  <si>
    <t>447-PARIS REVENUES</t>
  </si>
  <si>
    <t>447.12&amp;13-BROKERED FINANCIAL SWAP</t>
  </si>
  <si>
    <t>483-SALES FOR RESALE GAS</t>
  </si>
  <si>
    <t>TOTAL INTERSYSTEM SALES</t>
  </si>
  <si>
    <t>TOTAL REVENUES</t>
  </si>
  <si>
    <t>450,487-LATE PAYMENT - DIRECT</t>
  </si>
  <si>
    <t>POWER CHARGES (N/A)</t>
  </si>
  <si>
    <t>454-FACILITY LEASES</t>
  </si>
  <si>
    <t>456-TRANSMISSION REVENUE</t>
  </si>
  <si>
    <t>456-ANCILLARY SERVICES</t>
  </si>
  <si>
    <t>451,456-MISC ELECTRIC REVENUE</t>
  </si>
  <si>
    <t>489-GAS TRANSPORTATION REVENUE</t>
  </si>
  <si>
    <t>488,493,495-MISC GAS REVENUE</t>
  </si>
  <si>
    <t>OPERATION &amp; MAINTENANCE EXP:</t>
  </si>
  <si>
    <t>PRODUCTION EXPENSE-STEAM:</t>
  </si>
  <si>
    <t>500-SUPERV &amp; ENGINEERING</t>
  </si>
  <si>
    <t>501-FUEL</t>
  </si>
  <si>
    <t>501-I/S SALES &amp; PARIS VAR EXP.</t>
  </si>
  <si>
    <t>502 &amp; 504-STEAM EXPENSES</t>
  </si>
  <si>
    <t>503 - STEAM FORM OTHER SOURCES</t>
  </si>
  <si>
    <t>505-ELECTRIC EXPENSES</t>
  </si>
  <si>
    <t>506-MISC STEAM POWER EXP</t>
  </si>
  <si>
    <t>507-RENTS</t>
  </si>
  <si>
    <t>509-ALLOWANCE</t>
  </si>
  <si>
    <t>TOTAL STEAM OPERATIONS</t>
  </si>
  <si>
    <t>510-SUPERV &amp; ENGINEERING</t>
  </si>
  <si>
    <t>511-STRUCTURES</t>
  </si>
  <si>
    <t>512-BOILER PLANT</t>
  </si>
  <si>
    <t>513-ELECTRIC PLANT</t>
  </si>
  <si>
    <t>514-MISC STEAM PLANT</t>
  </si>
  <si>
    <t>TOTAL STEAM MAINTENANCE</t>
  </si>
  <si>
    <t>PRODUCTION EXPENSE-HYDRO:</t>
  </si>
  <si>
    <t>535-SUPERV &amp; ENGINEERING</t>
  </si>
  <si>
    <t>536-WATER FOR POWER</t>
  </si>
  <si>
    <t>538-ELECTRIC EXPENSES</t>
  </si>
  <si>
    <t>539-MISC HYDR POWER GENER</t>
  </si>
  <si>
    <t>540-RENTS</t>
  </si>
  <si>
    <t>TOTAL HYDRO OPERATIONS</t>
  </si>
  <si>
    <t>541-SUPERV &amp; ENGINEERING</t>
  </si>
  <si>
    <t>542-STRUCTURES</t>
  </si>
  <si>
    <t>543-RESERV, DAMS &amp; WATERWAY</t>
  </si>
  <si>
    <t>544-ELECTRIC PLANT</t>
  </si>
  <si>
    <t>545-MISC HYDRAULIC PLANT</t>
  </si>
  <si>
    <t>TOTAL HYDRO MAINTENANCE</t>
  </si>
  <si>
    <t>PRODUCTION EXPENSE-OTHER:</t>
  </si>
  <si>
    <t>546-SUPERV &amp; ENGINEERING</t>
  </si>
  <si>
    <t>547-FUEL</t>
  </si>
  <si>
    <t>548-GENERATION EXPENSES</t>
  </si>
  <si>
    <t>549-MISC</t>
  </si>
  <si>
    <t>550-RENTS</t>
  </si>
  <si>
    <t>TOTAL OTHER OPERATIONS</t>
  </si>
  <si>
    <t>551-SUPERV &amp; ENGINEERING</t>
  </si>
  <si>
    <t>552-STRUCTURES</t>
  </si>
  <si>
    <t>553-GENERATING &amp; ELECT PLT</t>
  </si>
  <si>
    <t>554-MISC OTH POWER GEN PLT</t>
  </si>
  <si>
    <t>TOTAL OTHER MAINTENANCE</t>
  </si>
  <si>
    <t>555-PURCHASED POWER:</t>
  </si>
  <si>
    <t>CAPACITY COMPONENT</t>
  </si>
  <si>
    <t>ENERGY COMPONENT</t>
  </si>
  <si>
    <t>555-TOTAL ACCT 555</t>
  </si>
  <si>
    <t>560-SUPERV &amp; ENGINEERING</t>
  </si>
  <si>
    <t>561-LOAD DISPATCHING</t>
  </si>
  <si>
    <t>562-STATION EXPENSES</t>
  </si>
  <si>
    <t>563-OVERHEAD LINE EXPENSES</t>
  </si>
  <si>
    <t>564-UNDERGROUND LINE EXP</t>
  </si>
  <si>
    <t>565-TRANSM OF ELECT BY OTH</t>
  </si>
  <si>
    <t>566-MISC TRANSMISSION EXP</t>
  </si>
  <si>
    <t>567-RENTS</t>
  </si>
  <si>
    <t>575-MISO DAY 1 &amp;2 EXP</t>
  </si>
  <si>
    <t>TOTAL TRANSM OPERATIONS</t>
  </si>
  <si>
    <t>568-SUPERV &amp; ENGINEERING</t>
  </si>
  <si>
    <t>569-MAINT OF STRUCTURES</t>
  </si>
  <si>
    <t>570-MAINT OF STATION EQUIP</t>
  </si>
  <si>
    <t>571-MAINT OF OH LINES</t>
  </si>
  <si>
    <t>572-MAINT OF UG LINES</t>
  </si>
  <si>
    <t>573-MAINT OF MISC TRAN PLT</t>
  </si>
  <si>
    <t>TOTAL TRANSM MAINTENANCE</t>
  </si>
  <si>
    <t>580-SUPERV &amp; ENGINEERING</t>
  </si>
  <si>
    <t>581-DIST SYSTEM CONTROL</t>
  </si>
  <si>
    <t>582-STATION EXPENSES</t>
  </si>
  <si>
    <t>583-OVERHEAD LINES</t>
  </si>
  <si>
    <t>584-UNDERGROUND LINES</t>
  </si>
  <si>
    <t>585-STREET LIGHTING</t>
  </si>
  <si>
    <t>586-METERS</t>
  </si>
  <si>
    <t>587-CUSTOMER INSTALLATIONS</t>
  </si>
  <si>
    <t>588-MISCELLANEOUS EXP</t>
  </si>
  <si>
    <t>589-RENTS</t>
  </si>
  <si>
    <t>TOTAL DISTR OPERATIONS</t>
  </si>
  <si>
    <t>590-SUPERV &amp; ENGINEERING</t>
  </si>
  <si>
    <t>591-MAINT OF STRUCTURES</t>
  </si>
  <si>
    <t>592-MAINT OF STATION EQUIP</t>
  </si>
  <si>
    <t>593-MAINT OF OH LINES</t>
  </si>
  <si>
    <t>594-MAINT OF UG LINES</t>
  </si>
  <si>
    <t>595-MAINT OF LINE TRANSF</t>
  </si>
  <si>
    <t>596-MAINT OF ST LIGHTING</t>
  </si>
  <si>
    <t>597-MAINT OF METERS</t>
  </si>
  <si>
    <t>598-MISCELLANEOUS</t>
  </si>
  <si>
    <t>TOTAL DISTR MAINTENANCE</t>
  </si>
  <si>
    <t>803 - GAS TRANSMISSION LINE PURCHASES</t>
  </si>
  <si>
    <t>805 - GAS (OVER)/UNDER</t>
  </si>
  <si>
    <t>806 - EXCHANGE GAS</t>
  </si>
  <si>
    <t>807 - GAS PROCUREMENT EXP</t>
  </si>
  <si>
    <t>808 - GAS WITHDRAWN FR/DELIVERED TO STORAGE</t>
  </si>
  <si>
    <t>812 - GAS USED FOR UTILITY OPERATIONS</t>
  </si>
  <si>
    <t>813 - OTHER GAS SUPPLY EXPENSES</t>
  </si>
  <si>
    <t>823 - GAS LOSSES</t>
  </si>
  <si>
    <t>TOTAL GAS SUPPLY EXPENSES</t>
  </si>
  <si>
    <t>814 - SUPV-STOR/COMPR STA</t>
  </si>
  <si>
    <t>816 - WELLS EXPENSE</t>
  </si>
  <si>
    <t>817 - LINES EXPENSE</t>
  </si>
  <si>
    <t>818 - COMPR STATION EXP</t>
  </si>
  <si>
    <t>819 - COMPR STATION FUEL U/G</t>
  </si>
  <si>
    <t>821 - PURIFICATION EXP</t>
  </si>
  <si>
    <t>824 - OTHER EXPENSES</t>
  </si>
  <si>
    <t>825 - ROYALTIES</t>
  </si>
  <si>
    <t>826 - RENTS-STORAGE FIELDS</t>
  </si>
  <si>
    <t>TOTAL GAS STORAGE OPERATION</t>
  </si>
  <si>
    <t>830 - MTCE-SUPERV AND ENGINEERING</t>
  </si>
  <si>
    <t>832 - MTCE-RESERVOIRS AND WELLS</t>
  </si>
  <si>
    <t>833 - MTCE-LINES</t>
  </si>
  <si>
    <t>834 - MTCE-COMP STA EQUIP</t>
  </si>
  <si>
    <t>835 - MTCE-M/R EQ-COMPR</t>
  </si>
  <si>
    <t>836 - MTCE-PURIFICATION EQUP</t>
  </si>
  <si>
    <t>837 - MTCE-OTHER EQUIP</t>
  </si>
  <si>
    <t>TOTAL GAS STORAGE MAINTENANCE</t>
  </si>
  <si>
    <t>810 - GAS USED FOR COMPRESSOR STATION - CR</t>
  </si>
  <si>
    <t>850 - OPERATION SUPERV AND ENGINEERING</t>
  </si>
  <si>
    <t>851 - SYS CTRL/DSPTCH-GAS</t>
  </si>
  <si>
    <t>856 - MAIN EXPENSES</t>
  </si>
  <si>
    <t>860 - RENTS-GAS TRANS</t>
  </si>
  <si>
    <t>TOTAL GAS TRANSMISSION OPERATION</t>
  </si>
  <si>
    <t>863 - MTCE-GAS MAINS-TRANS</t>
  </si>
  <si>
    <t>TOTAL GAS TRANSMISSION MAINTENANCE</t>
  </si>
  <si>
    <t>871 - DISTR LOAD DISPATCH</t>
  </si>
  <si>
    <t>874 - OTHER MAINS/SERV EXP</t>
  </si>
  <si>
    <t>875 - MEAS/REG STA-GENERAL</t>
  </si>
  <si>
    <t>876 - MEAS/REG STA-INDUSTRIAL</t>
  </si>
  <si>
    <t>877 - MEAS/REG STA-CITY GATE</t>
  </si>
  <si>
    <t>878 - METER/REG EXPENSE</t>
  </si>
  <si>
    <t>879 - CUST INSTALL EXPENSE</t>
  </si>
  <si>
    <t>880 - OTH GAS DISTR EXPENSE</t>
  </si>
  <si>
    <t>881 - RENTS-GAS DISTR</t>
  </si>
  <si>
    <t>TOTAL GAS DISTRIBUTION OPERATION</t>
  </si>
  <si>
    <t>886 - MTCE-GAS DIST STRUCT</t>
  </si>
  <si>
    <t>887 - MTCE-GAS MAINS-DISTR</t>
  </si>
  <si>
    <t>889 - MTCE-M/R STA EQ-GENL</t>
  </si>
  <si>
    <t>890 - MTCE-M/R STA EQ-INDL</t>
  </si>
  <si>
    <t>891 - MTCE-M/R ST EQ-CITY GATE</t>
  </si>
  <si>
    <t>892 - MTCE-OTH SERVICES</t>
  </si>
  <si>
    <t>894 - MTCE-OTHER EQUIP</t>
  </si>
  <si>
    <t>TOTAL GAS DISTRIBUTION MAINTENANCE</t>
  </si>
  <si>
    <t>CUSTOMER ACCOUNTING EXPENSES:</t>
  </si>
  <si>
    <t>901-SUPERVISION</t>
  </si>
  <si>
    <t>902-METER READING</t>
  </si>
  <si>
    <t>903-CUSTOMER RECORDS</t>
  </si>
  <si>
    <t>904-UNCOLLECTIBLE ACCOUNTS</t>
  </si>
  <si>
    <t>905-MISCELLANEOUS</t>
  </si>
  <si>
    <t>CUSTOMER SERVICES:</t>
  </si>
  <si>
    <t>907-SUPERVISION</t>
  </si>
  <si>
    <t>908-CUSTOMER ASSISTANCE</t>
  </si>
  <si>
    <t>909-INFORMATION &amp; INSTRUCT</t>
  </si>
  <si>
    <t>910-MISCELLANEOUS</t>
  </si>
  <si>
    <t>SALES EXPENSE:</t>
  </si>
  <si>
    <t>911-SUPERVISION</t>
  </si>
  <si>
    <t>912-DEMONSTRATING &amp; SELLING</t>
  </si>
  <si>
    <t>913-ADVERTISING</t>
  </si>
  <si>
    <t>916-MISCELLANEOUS</t>
  </si>
  <si>
    <t>ADMINISTRATIVE &amp; GENERAL:</t>
  </si>
  <si>
    <t>PLANT COMPONENT:</t>
  </si>
  <si>
    <t>924-PROPERTY INSURANCE</t>
  </si>
  <si>
    <t>LABOR COMPONENT:</t>
  </si>
  <si>
    <t>920-ADMIN &amp; GENERAL EXP</t>
  </si>
  <si>
    <t>921-OFFICE SUPPLIES &amp; EXP</t>
  </si>
  <si>
    <t>922-ADMIN EXP TRANSF-CRED</t>
  </si>
  <si>
    <t>923-OUTSIDE SERVICES</t>
  </si>
  <si>
    <t>925-INJURIES &amp; DAMAGES</t>
  </si>
  <si>
    <t>926-PENSIONS &amp; BENEFITS</t>
  </si>
  <si>
    <t>929-DUPLICATE CHARGES-CR</t>
  </si>
  <si>
    <t>930.1-MISC GENERAL ADVERTISING EXPENSE</t>
  </si>
  <si>
    <t>930.2-MISC GENERAL OTHER EXPENSE</t>
  </si>
  <si>
    <t>931-RENTS</t>
  </si>
  <si>
    <t>Subtotal Oper Labor Component</t>
  </si>
  <si>
    <t>935-MAINTENANCE</t>
  </si>
  <si>
    <t>TOTAL LABOR COMPONENT</t>
  </si>
  <si>
    <t>928-REGULATORY COMMISSION:</t>
  </si>
  <si>
    <t>928-FEDERAL JURISDICTION</t>
  </si>
  <si>
    <t>928.1-ALLOCATED</t>
  </si>
  <si>
    <t>928.2-KY JURISDICTION</t>
  </si>
  <si>
    <t>928.3-VA JURISDICTION</t>
  </si>
  <si>
    <t>928.4-TN JURISDICTION</t>
  </si>
  <si>
    <t>TOTAL ACCOUNT 928</t>
  </si>
  <si>
    <t>927-FRANCHISE NJ VA</t>
  </si>
  <si>
    <t>TOTAL OPERATION</t>
  </si>
  <si>
    <t>TOTAL MAINTENANCE</t>
  </si>
  <si>
    <t>TOTAL OPERATION LESS FUEL AND PURCHASED POWER</t>
  </si>
  <si>
    <t>DEPRECIATION &amp; AMORT EXPENSE:</t>
  </si>
  <si>
    <t>403/404-DEPRECIATION &amp; AMORT EXPENSE</t>
  </si>
  <si>
    <t>OTHER TAXES &amp; OTHER EXPENSES:</t>
  </si>
  <si>
    <t>TAXES OTHER THAN INCOME TAX:</t>
  </si>
  <si>
    <t>408.1-MISCELLANEOUS</t>
  </si>
  <si>
    <t>408.2-GROSS RECEIPT</t>
  </si>
  <si>
    <t>408.3-PROPERTY TAXES</t>
  </si>
  <si>
    <t>408.6-FICA &amp; UNEMPLOYMENT</t>
  </si>
  <si>
    <t>408.7-PSC ASSESSMENT-KY REVENUE</t>
  </si>
  <si>
    <t>408.14-PROPERTY TAX ECR &amp; GLT</t>
  </si>
  <si>
    <t>GAINS/LOSSES:</t>
  </si>
  <si>
    <t>411.8-GAIN DISPOSITION OF ALLOWANCES</t>
  </si>
  <si>
    <t>TOTAL GAINS/LOSSES</t>
  </si>
  <si>
    <t>OPERATING INC BEFORE INC TAXES &amp; INTEREST</t>
  </si>
  <si>
    <t>ALL ELECTRIC 100%</t>
  </si>
  <si>
    <t>LOUISVILLE GAS AND ELECTRIC COMPANY</t>
  </si>
  <si>
    <t>TOTAL LGE REVENUE LESS ECR</t>
  </si>
  <si>
    <t>12 MO AVG LGE REVENUE LESS ECR</t>
  </si>
  <si>
    <t xml:space="preserve">     447.11 - Sales for Resale - OSS</t>
  </si>
  <si>
    <t>447.11 - Sales for Resale - OSS</t>
  </si>
  <si>
    <t>REVENUE</t>
  </si>
  <si>
    <t>Sales to Ultimate Customers:</t>
  </si>
  <si>
    <t xml:space="preserve">     440 - Residential Sales Electric</t>
  </si>
  <si>
    <t xml:space="preserve">     480 - Residential Sales Gas</t>
  </si>
  <si>
    <t xml:space="preserve">          Residential Sales</t>
  </si>
  <si>
    <t xml:space="preserve">     442 - Commercial Sales Electric</t>
  </si>
  <si>
    <t xml:space="preserve">     481 - Commercial Sales Gas</t>
  </si>
  <si>
    <t xml:space="preserve">          Commercial Sales</t>
  </si>
  <si>
    <t xml:space="preserve">     442.1 - Industrial Sales Electric</t>
  </si>
  <si>
    <t xml:space="preserve">     481.1 - Industrial Sales Gas</t>
  </si>
  <si>
    <t xml:space="preserve">          Industrial Sales</t>
  </si>
  <si>
    <t xml:space="preserve">     444 - Public Street &amp; Lighting Electric</t>
  </si>
  <si>
    <t xml:space="preserve">          Public Street &amp; Highway Lighting</t>
  </si>
  <si>
    <t xml:space="preserve">     445 - Other Public Authority Electric</t>
  </si>
  <si>
    <t xml:space="preserve">     482 - Other Sales To Public Auth Gas</t>
  </si>
  <si>
    <t xml:space="preserve">          Other Sales to Public Authorities</t>
  </si>
  <si>
    <t xml:space="preserve">     456.4 - Prov For Rate Refunds Electric</t>
  </si>
  <si>
    <t xml:space="preserve">          Rate Refunds</t>
  </si>
  <si>
    <t xml:space="preserve">     ECR Revenue</t>
  </si>
  <si>
    <t xml:space="preserve">     DSM Revenue - Electric</t>
  </si>
  <si>
    <t xml:space="preserve">     DSM Revenue - Gas</t>
  </si>
  <si>
    <t xml:space="preserve">     GLT Revenue - Gas</t>
  </si>
  <si>
    <t xml:space="preserve">          Rider Revenue</t>
  </si>
  <si>
    <t>Total Revenue Ultimate Consumers</t>
  </si>
  <si>
    <t xml:space="preserve">     447 - Sales For Resale</t>
  </si>
  <si>
    <t xml:space="preserve">     447 - Sales for Resale Electric Swap</t>
  </si>
  <si>
    <t xml:space="preserve">     447.1 - Intercompany Sales</t>
  </si>
  <si>
    <t xml:space="preserve">     483 - Sales For Resale Gas</t>
  </si>
  <si>
    <t xml:space="preserve">     484 - Intercompany Sales Gas (Rollup)</t>
  </si>
  <si>
    <t xml:space="preserve">          Sales for Resale</t>
  </si>
  <si>
    <t xml:space="preserve">     450 - Forfeited Discounts Electric</t>
  </si>
  <si>
    <t xml:space="preserve">     451 - Misc Electric Service Revenue</t>
  </si>
  <si>
    <t xml:space="preserve">     454 - Rent From Electric Property</t>
  </si>
  <si>
    <t xml:space="preserve">     454.2 - Rent From Electric Property I/C</t>
  </si>
  <si>
    <t xml:space="preserve">     454.3 - Rent From Electric Property I/C PPL</t>
  </si>
  <si>
    <t xml:space="preserve">     456 - Transmission Revenue</t>
  </si>
  <si>
    <t xml:space="preserve">     456 - Other Electric Rev</t>
  </si>
  <si>
    <t xml:space="preserve">          Misc Electric Revenues</t>
  </si>
  <si>
    <t xml:space="preserve">     487 - Forfeited Discounts Gas</t>
  </si>
  <si>
    <t xml:space="preserve">     488 - Misc Service Rev Gas</t>
  </si>
  <si>
    <t xml:space="preserve">     489.0 - Transportation Distribution Gas</t>
  </si>
  <si>
    <t xml:space="preserve">     489.3 - Transp Transmission Gas (Fuel Exp)</t>
  </si>
  <si>
    <t xml:space="preserve">     493 - Rent From Gas Property</t>
  </si>
  <si>
    <t xml:space="preserve">     493.1 - Rent From Gas Property I/C</t>
  </si>
  <si>
    <t xml:space="preserve">     493.2 - Rent From Gas Property I/C PPL</t>
  </si>
  <si>
    <t xml:space="preserve">     495 - Other Gas Revenue</t>
  </si>
  <si>
    <t xml:space="preserve">          Misc Gas Revenues</t>
  </si>
  <si>
    <t xml:space="preserve">     </t>
  </si>
  <si>
    <t xml:space="preserve">     489.1 - Transp Transmission Gas GSC</t>
  </si>
  <si>
    <t>TOTAL OPERATING REVENUE</t>
  </si>
  <si>
    <t>EXPENSE:</t>
  </si>
  <si>
    <t xml:space="preserve">     501 - Steam Fuel Exp Recoverable</t>
  </si>
  <si>
    <t xml:space="preserve">     501.3 - Steam Fuel Exp Rec OSS</t>
  </si>
  <si>
    <t xml:space="preserve">          Electric Fuel</t>
  </si>
  <si>
    <t xml:space="preserve">     401.2- Non Utility Operating Exp</t>
  </si>
  <si>
    <t xml:space="preserve">     500 - Oper Super/Eng</t>
  </si>
  <si>
    <t xml:space="preserve">     502 -Boiler Systems Opr</t>
  </si>
  <si>
    <t xml:space="preserve">     502.1 -Ecr Boiler Systems Opr</t>
  </si>
  <si>
    <t xml:space="preserve">     502.2 - Boiler Systems OSS</t>
  </si>
  <si>
    <t xml:space="preserve">     502.3 - Boiler Systems COS</t>
  </si>
  <si>
    <t xml:space="preserve">     503 - Steam From Other Sources</t>
  </si>
  <si>
    <t xml:space="preserve">     505 - Electric Sys Opr</t>
  </si>
  <si>
    <t xml:space="preserve">     506 - Non Ecr Environmental</t>
  </si>
  <si>
    <t xml:space="preserve">     506.1 - Ecr Environmental</t>
  </si>
  <si>
    <t xml:space="preserve">     506.2 - Misc Steam Power OSS</t>
  </si>
  <si>
    <t xml:space="preserve">     506.3 - Misc Steam Power COS</t>
  </si>
  <si>
    <t xml:space="preserve">     509 - So2/Nox Emission Allowances</t>
  </si>
  <si>
    <t xml:space="preserve">     509.1 - Ecr So2/Nox Emission Allowances</t>
  </si>
  <si>
    <t xml:space="preserve">     509.2 - So2/Nox Emission Allowances OSS</t>
  </si>
  <si>
    <t xml:space="preserve">          Operations Expenses</t>
  </si>
  <si>
    <t xml:space="preserve">     510 - Mtce Super/Eng - Steam</t>
  </si>
  <si>
    <t xml:space="preserve">     511 - Mtce-Structures</t>
  </si>
  <si>
    <t xml:space="preserve">     512 - Mtce-Boiler Plant</t>
  </si>
  <si>
    <t xml:space="preserve">     512.1 - Ecr Mtce-Boiler Plant</t>
  </si>
  <si>
    <t xml:space="preserve">     513 - Mtce-Electric Plant</t>
  </si>
  <si>
    <t xml:space="preserve">     514 - Mtce-Misc/Stm Plant</t>
  </si>
  <si>
    <t xml:space="preserve">          Maintenance</t>
  </si>
  <si>
    <t xml:space="preserve">     507 - Rents Steam</t>
  </si>
  <si>
    <t xml:space="preserve">          Rents</t>
  </si>
  <si>
    <t xml:space="preserve">          Total Steam Power Generation Expenses</t>
  </si>
  <si>
    <t xml:space="preserve">     535 - Oper Super/Eng-Hydro</t>
  </si>
  <si>
    <t xml:space="preserve">     536 - Water For Power</t>
  </si>
  <si>
    <t xml:space="preserve">     538 - Electric Expenses</t>
  </si>
  <si>
    <t xml:space="preserve">     539 - Misc Hyd Pwr Gen Exp</t>
  </si>
  <si>
    <t xml:space="preserve">     541 - Mtce-Super/Eng - Hydro</t>
  </si>
  <si>
    <t xml:space="preserve">     542 - Maint Of Structures - Hydro</t>
  </si>
  <si>
    <t xml:space="preserve">     543 - Mtce-Res/Dams/Waterw</t>
  </si>
  <si>
    <t xml:space="preserve">     544 - Mtce-Electric Plant</t>
  </si>
  <si>
    <t xml:space="preserve">     545 - Mtce-Misc Hydaulic Plant</t>
  </si>
  <si>
    <t xml:space="preserve">     540 - Rents-Hydro</t>
  </si>
  <si>
    <t xml:space="preserve">          Total Hydraulic Generation Expenses</t>
  </si>
  <si>
    <t xml:space="preserve">     547 - Fuel</t>
  </si>
  <si>
    <t xml:space="preserve">     547.1  - Fuel Pwr Gen OSS</t>
  </si>
  <si>
    <t xml:space="preserve">          Fuel</t>
  </si>
  <si>
    <t xml:space="preserve">     546 - Oper Super/Eng - Turbines</t>
  </si>
  <si>
    <t xml:space="preserve">     548 - Generation Exp</t>
  </si>
  <si>
    <t xml:space="preserve">     549 - Misc Oth Pwr Gen Exp</t>
  </si>
  <si>
    <t xml:space="preserve">     549.1 - ECR Misc Oth Pwr Gen Exp</t>
  </si>
  <si>
    <t xml:space="preserve">     549.2 - Misc Oth Pwr Gen Exp COS</t>
  </si>
  <si>
    <t xml:space="preserve">     551 - Mtce-Super/Eng - Turbines</t>
  </si>
  <si>
    <t xml:space="preserve">     552 - Mtce-Structures - Oth Pwr</t>
  </si>
  <si>
    <t xml:space="preserve">     553 - Mtce-Gen/Elect Eq</t>
  </si>
  <si>
    <t xml:space="preserve">     554 - Mtce-Misc Oth Pwr Gen</t>
  </si>
  <si>
    <t xml:space="preserve">     550 - Rents - Oth Prod</t>
  </si>
  <si>
    <t xml:space="preserve">          Total Other Power Generation Expenses</t>
  </si>
  <si>
    <t xml:space="preserve">     555 - External Purchased Power</t>
  </si>
  <si>
    <t xml:space="preserve">     555.1 - Internal Purchased Power</t>
  </si>
  <si>
    <t xml:space="preserve">     555.1 - Purchase Power - OSS</t>
  </si>
  <si>
    <t xml:space="preserve">     555.3 - Purchase Power - OSS I/C</t>
  </si>
  <si>
    <t xml:space="preserve">     555.4  - Purchased Power Demand</t>
  </si>
  <si>
    <t xml:space="preserve">     556 - Sys Ctrl / Dispatching - Indirect</t>
  </si>
  <si>
    <t xml:space="preserve">     557 - Rto Other (Non-Miso) - Nl &amp; OSS</t>
  </si>
  <si>
    <t xml:space="preserve">     557.1 - Other Misc Exp OSS</t>
  </si>
  <si>
    <t xml:space="preserve">     557.2 - Other Misc Exp COS</t>
  </si>
  <si>
    <t xml:space="preserve">          Total Power Supply Expenses</t>
  </si>
  <si>
    <t>Total Power Production Expenses</t>
  </si>
  <si>
    <t xml:space="preserve">     560 - Op Super/Eng-Sstoper</t>
  </si>
  <si>
    <t xml:space="preserve">     561 - Load Dispatch - Indirect</t>
  </si>
  <si>
    <t xml:space="preserve">     561.4 - Scheduling, System Conrol And Dispatch Services</t>
  </si>
  <si>
    <t xml:space="preserve">     561.5 - Reliability, Planning And Standards Development</t>
  </si>
  <si>
    <t xml:space="preserve">     561.6 - Transmission Service Studies</t>
  </si>
  <si>
    <t xml:space="preserve">     561.8 - Reliability, Planning And Standards Development Services</t>
  </si>
  <si>
    <t xml:space="preserve">     562 - Sta Exp-Subst Oper</t>
  </si>
  <si>
    <t xml:space="preserve">     563 - Other Insp-Elec Tran</t>
  </si>
  <si>
    <t xml:space="preserve">     565 - Transmission By Others</t>
  </si>
  <si>
    <t xml:space="preserve">     565.1 - Transmission By Others OSS</t>
  </si>
  <si>
    <t xml:space="preserve">     565.3 - Transmission By Others OSS I/C</t>
  </si>
  <si>
    <t xml:space="preserve">     565.4 - Transmission By Others I/C</t>
  </si>
  <si>
    <t xml:space="preserve">     566 - Misc Trans Exp-Sstmt</t>
  </si>
  <si>
    <t xml:space="preserve">     566.1 - Misc Trans Exp-COS</t>
  </si>
  <si>
    <t xml:space="preserve">     575.7 - Market Facilitation, Monitoring And Compliance Services</t>
  </si>
  <si>
    <t xml:space="preserve">     569 - Maintenance Of Structures</t>
  </si>
  <si>
    <t xml:space="preserve">     570 - Mtce-St Eq-Sstmtce</t>
  </si>
  <si>
    <t xml:space="preserve">     571 - Mtce Of Overhead Lines</t>
  </si>
  <si>
    <t xml:space="preserve">     573 - Mtce-Misc Tr Plt-Sstmt</t>
  </si>
  <si>
    <t xml:space="preserve">     567 - Rents-Elec/Substation Operations</t>
  </si>
  <si>
    <t xml:space="preserve">     567.1 - Rents Exp Transmission I/C</t>
  </si>
  <si>
    <t>Total Electric Transmission Expenses</t>
  </si>
  <si>
    <t xml:space="preserve">     580 - Op Super/Eng-Sstoper</t>
  </si>
  <si>
    <t xml:space="preserve">     581 - Load Dispatching</t>
  </si>
  <si>
    <t xml:space="preserve">     582 - Station Exp-Sstoper</t>
  </si>
  <si>
    <t xml:space="preserve">     583 - Opr-O/H Lines</t>
  </si>
  <si>
    <t xml:space="preserve">     584 - Opr-Undergrnd Lines</t>
  </si>
  <si>
    <t xml:space="preserve">     585 - Street Lighting And Signal System Expense</t>
  </si>
  <si>
    <t xml:space="preserve">     586 - Meter Exp</t>
  </si>
  <si>
    <t xml:space="preserve">     587 - Customer Installations Expenses</t>
  </si>
  <si>
    <t xml:space="preserve">     588 - Misc Dist Exp-Substation Operations</t>
  </si>
  <si>
    <t xml:space="preserve">     590 Maintenance Supervision And Engineering</t>
  </si>
  <si>
    <t xml:space="preserve">     591 - Maintenance Of Structures</t>
  </si>
  <si>
    <t xml:space="preserve">     592 - Mtce-St Eq-Sstmtce</t>
  </si>
  <si>
    <t xml:space="preserve">     593 - Mtce-Pole/Fixt-Distr</t>
  </si>
  <si>
    <t xml:space="preserve">     594 - Mtce-U/G Cond Etc</t>
  </si>
  <si>
    <t xml:space="preserve">     595 - Mtce-Transf/Reg</t>
  </si>
  <si>
    <t xml:space="preserve">     596 - Mtce Of Street Lighting And Signals</t>
  </si>
  <si>
    <t xml:space="preserve">     598 - Mtce Of Misc Distribution Plant</t>
  </si>
  <si>
    <t xml:space="preserve">     589 - Rents-Distr / Substat Oper</t>
  </si>
  <si>
    <t>Total Electric Distribution Expenses</t>
  </si>
  <si>
    <t xml:space="preserve">     TOTAL ELECTRIC OPERATIONS EXPENSE</t>
  </si>
  <si>
    <t xml:space="preserve">     803 -Gas Transmission Line Purchases</t>
  </si>
  <si>
    <t xml:space="preserve">     803.1 -Gas Trans Line Purchases (Util Rev)</t>
  </si>
  <si>
    <t xml:space="preserve">     803.2 -Gas Trans Line Purchases (Util Rev)</t>
  </si>
  <si>
    <t xml:space="preserve">     805.1 -Gas (Over)/Under</t>
  </si>
  <si>
    <t xml:space="preserve">     806 - Exchange Gas</t>
  </si>
  <si>
    <t xml:space="preserve">          Purchased Gas</t>
  </si>
  <si>
    <t xml:space="preserve">     807.4 - Purchased Gas Calculations Exp</t>
  </si>
  <si>
    <t xml:space="preserve">     807.5 - Other Purchased Gas Exp</t>
  </si>
  <si>
    <t xml:space="preserve">     807.6 - Other Purchased Gas Exp O&amp;M</t>
  </si>
  <si>
    <t xml:space="preserve">          Other Operations Expenses</t>
  </si>
  <si>
    <t xml:space="preserve">     808.0 - Gas Withdrawn From Storage</t>
  </si>
  <si>
    <t xml:space="preserve">          Gas from Storage</t>
  </si>
  <si>
    <t xml:space="preserve">     808.2 - Gas Delivered To Storage</t>
  </si>
  <si>
    <t xml:space="preserve">          Gas to Storage - Credit</t>
  </si>
  <si>
    <t xml:space="preserve">     812 - Gas Used For Other Utility Operations</t>
  </si>
  <si>
    <t xml:space="preserve">          Other Gas Supply Expenses</t>
  </si>
  <si>
    <t>Total Gas Supply Expenses</t>
  </si>
  <si>
    <t xml:space="preserve">     814 - Supv-Stor/Compr Sta</t>
  </si>
  <si>
    <t xml:space="preserve">     816 - Wells Expense</t>
  </si>
  <si>
    <t xml:space="preserve">     817 - Lines Expense</t>
  </si>
  <si>
    <t xml:space="preserve">     818 - Compr Station Exp</t>
  </si>
  <si>
    <t xml:space="preserve">     819 - Compr Sta Fuel-U/G</t>
  </si>
  <si>
    <t xml:space="preserve">     821 - Purification Exp</t>
  </si>
  <si>
    <t xml:space="preserve">     823 - Gas Losses</t>
  </si>
  <si>
    <t xml:space="preserve">     824 - Other Expenses</t>
  </si>
  <si>
    <t xml:space="preserve">     830 - Mtce-Supervision And Engineering</t>
  </si>
  <si>
    <t xml:space="preserve">     832 - Mtce-Reservoirs And Wells</t>
  </si>
  <si>
    <t xml:space="preserve">     833 - Mtce-Lines</t>
  </si>
  <si>
    <t xml:space="preserve">     834 - Mtce-Comp Sta Equip</t>
  </si>
  <si>
    <t xml:space="preserve">     835 - Mtce-M/R Eq-Compr</t>
  </si>
  <si>
    <t xml:space="preserve">     836 - Mtce-Purification Equp</t>
  </si>
  <si>
    <t xml:space="preserve">     837 - Mtce-Other Equip</t>
  </si>
  <si>
    <t xml:space="preserve">          Maintenance </t>
  </si>
  <si>
    <t xml:space="preserve">     825 - Royalties</t>
  </si>
  <si>
    <t xml:space="preserve">     826 - Rents-Storage Fields</t>
  </si>
  <si>
    <t>Total Gas Storage Expenses</t>
  </si>
  <si>
    <t xml:space="preserve">     810 - Gas Used For Compressor Station - Credit</t>
  </si>
  <si>
    <t xml:space="preserve">     850 - Operation Supervision And Engineering</t>
  </si>
  <si>
    <t xml:space="preserve">     851 - Sys Ctrl/Dsptch-Gas</t>
  </si>
  <si>
    <t xml:space="preserve">     856 - Mains Expenses</t>
  </si>
  <si>
    <t xml:space="preserve">     863 - Mtce-Gas Mains-Trans</t>
  </si>
  <si>
    <t xml:space="preserve">     860 - Rents-Gas Trans</t>
  </si>
  <si>
    <t>Total Gas Transmission Expenses</t>
  </si>
  <si>
    <t xml:space="preserve">     871 - Distr Load Dispatch</t>
  </si>
  <si>
    <t xml:space="preserve">     874 - Other Mains/Serv Exp</t>
  </si>
  <si>
    <t xml:space="preserve">     874.1 - Other Mains/Serv Exp GLT</t>
  </si>
  <si>
    <t xml:space="preserve">     875 - Meas/Reg Sta-General</t>
  </si>
  <si>
    <t xml:space="preserve">     876 - Meas/Reg Sta-Industrial</t>
  </si>
  <si>
    <t xml:space="preserve">     877 - Meas/Reg Sta-City Gate</t>
  </si>
  <si>
    <t xml:space="preserve">     878 - Meter/Reg Expense</t>
  </si>
  <si>
    <t xml:space="preserve">     878.1 - Meter/Reg Expense GLT</t>
  </si>
  <si>
    <t xml:space="preserve">     879 - Cust Install Expense</t>
  </si>
  <si>
    <t xml:space="preserve">     879.1 - Cust Install Expense GLT</t>
  </si>
  <si>
    <t xml:space="preserve">     880 - Oth Gas Distr Expense</t>
  </si>
  <si>
    <t xml:space="preserve">     880.1 - Oth Gas Distribution Exp GLT</t>
  </si>
  <si>
    <t xml:space="preserve">     886 - Mtce-Gas Dist Struct</t>
  </si>
  <si>
    <t xml:space="preserve">     887 - Mtce-Gas Mains-Distr</t>
  </si>
  <si>
    <t xml:space="preserve">     887.1 - Mtce-Gas Mains-Distr GLT</t>
  </si>
  <si>
    <t xml:space="preserve">     889 - Mtce-M/R Sta Eq-Genl</t>
  </si>
  <si>
    <t xml:space="preserve">     890 - Mtce-M/R Sta Eq-Indl</t>
  </si>
  <si>
    <t xml:space="preserve">     891 - Mtce-M/R St Eq-City Gate</t>
  </si>
  <si>
    <t xml:space="preserve">     892 - Mtce-Oth Services</t>
  </si>
  <si>
    <t xml:space="preserve">     892.1 - Mtce-Oth Services GLT</t>
  </si>
  <si>
    <t xml:space="preserve">     894 - Mtce-Other Equip</t>
  </si>
  <si>
    <t xml:space="preserve">     881 - Rents-Gas Distr</t>
  </si>
  <si>
    <t>Total Gas Distribution Expenses</t>
  </si>
  <si>
    <t xml:space="preserve">     TOTAL GAS OPERATIONS EXPENSE</t>
  </si>
  <si>
    <t xml:space="preserve">     904 - Uncollectible Accts</t>
  </si>
  <si>
    <t xml:space="preserve">     904.1 - Uncollectible Accts (Spec Items)</t>
  </si>
  <si>
    <t xml:space="preserve">     904.2 - Uncollectible Accts (GSC)</t>
  </si>
  <si>
    <t xml:space="preserve">          Provision for Uncollectible Accounts</t>
  </si>
  <si>
    <t xml:space="preserve">     901 - Supv-Cust Accts</t>
  </si>
  <si>
    <t xml:space="preserve">     902 - Meter Reading</t>
  </si>
  <si>
    <t xml:space="preserve">     903 - Cust Bill/Acctg</t>
  </si>
  <si>
    <t xml:space="preserve">     905 - Misc Cust Serv Exp</t>
  </si>
  <si>
    <t xml:space="preserve">          Other Customer Accounts Expenses</t>
  </si>
  <si>
    <t xml:space="preserve">          Total Customer Accounts Expenses</t>
  </si>
  <si>
    <t xml:space="preserve">     907 - Supv-Cust Ser/Info</t>
  </si>
  <si>
    <t xml:space="preserve">     908.2 - Cust Mktg/Assist</t>
  </si>
  <si>
    <t xml:space="preserve">     909 - Informational And Instructional Expenses</t>
  </si>
  <si>
    <t xml:space="preserve">     910.1 - Misc Cust Ser/Info</t>
  </si>
  <si>
    <t xml:space="preserve">          Total Customer Service and Information Expenses</t>
  </si>
  <si>
    <t xml:space="preserve">     913 - Advertising Expenses</t>
  </si>
  <si>
    <t xml:space="preserve">          Sales Expenses</t>
  </si>
  <si>
    <t>TOTAL CUSTOMER AND SALES EXPENSE</t>
  </si>
  <si>
    <t xml:space="preserve">     920 - Other General And Admin Salaries</t>
  </si>
  <si>
    <t xml:space="preserve">     921 - Gen Office Suppl/Exp</t>
  </si>
  <si>
    <t xml:space="preserve">     922 - A/G Sal Transfer-Cr</t>
  </si>
  <si>
    <t xml:space="preserve">     923 - Outside Services</t>
  </si>
  <si>
    <t xml:space="preserve">     924 - Property Insurance</t>
  </si>
  <si>
    <t xml:space="preserve">     925 - Other Injuries And Damages</t>
  </si>
  <si>
    <t xml:space="preserve">     926 - Employee Benefits</t>
  </si>
  <si>
    <t xml:space="preserve">     928 - Reg Upkeep Assessmts</t>
  </si>
  <si>
    <t xml:space="preserve">     929.1 - Gas Used-Gas Dept GSC</t>
  </si>
  <si>
    <t xml:space="preserve">     930.1 - Gen Public Info Exp</t>
  </si>
  <si>
    <t xml:space="preserve">     930.2 - Other Misc Gen Exp</t>
  </si>
  <si>
    <t xml:space="preserve">          Other Administrative and General Expenses</t>
  </si>
  <si>
    <t xml:space="preserve">     935 - Mtce-Gen Plant</t>
  </si>
  <si>
    <t xml:space="preserve">     931 - Rents-Other</t>
  </si>
  <si>
    <t xml:space="preserve">     931.1 - Rents Other I/C</t>
  </si>
  <si>
    <t>TOTAL ADMINSTRATIVE AND GENERAL EXPENSE</t>
  </si>
  <si>
    <t xml:space="preserve">     Total Operation Expenses</t>
  </si>
  <si>
    <t xml:space="preserve">     Total Maintenance Expenses</t>
  </si>
  <si>
    <t xml:space="preserve">     Total Rent Expenses</t>
  </si>
  <si>
    <t xml:space="preserve">     403 - Depreciation Expense</t>
  </si>
  <si>
    <t xml:space="preserve">          Depreciation</t>
  </si>
  <si>
    <t xml:space="preserve">     404 - Amort Limited Term Electric Plant</t>
  </si>
  <si>
    <t xml:space="preserve">          Amortization Expense</t>
  </si>
  <si>
    <t xml:space="preserve">     409.0 - Federal Income Taxes</t>
  </si>
  <si>
    <t xml:space="preserve">     409.5 - Federal Income Taxes Special Items</t>
  </si>
  <si>
    <t xml:space="preserve">          Federal Income Taxes</t>
  </si>
  <si>
    <t xml:space="preserve">     409.1 - State Income Taxes</t>
  </si>
  <si>
    <t xml:space="preserve">     409.6 - State Income Taxes Special Items</t>
  </si>
  <si>
    <t xml:space="preserve">          State Income Taxes</t>
  </si>
  <si>
    <t xml:space="preserve">     410.0 Prov For Def Inc Tax Federal</t>
  </si>
  <si>
    <t xml:space="preserve">     410.5 - Def Fed Inc Tax Exp Opr Inc (Spec Items)</t>
  </si>
  <si>
    <t xml:space="preserve">          Deferred Federal Income Taxes - Net</t>
  </si>
  <si>
    <t xml:space="preserve">     410.3 Prov For Def Inc Tax State</t>
  </si>
  <si>
    <t xml:space="preserve">     410.6 - Def State Inc Tax Exp Opr Inc (Spec Items)</t>
  </si>
  <si>
    <t xml:space="preserve">          Deferred State Income Taxes - Net</t>
  </si>
  <si>
    <t xml:space="preserve">     408.1 - Taxes Other Than Income Taxes</t>
  </si>
  <si>
    <t xml:space="preserve">          Property and Other Taxes</t>
  </si>
  <si>
    <t xml:space="preserve">     910.0 - Foreign Income Tax</t>
  </si>
  <si>
    <t xml:space="preserve">          Foreign Income Tax</t>
  </si>
  <si>
    <t xml:space="preserve">     411.5 - Investment Tax Credit Adj</t>
  </si>
  <si>
    <t xml:space="preserve">          Amortization of Investment Tax Credit</t>
  </si>
  <si>
    <t xml:space="preserve">     411.8 - Gains, Losses From Disposition Of Allowances</t>
  </si>
  <si>
    <t xml:space="preserve">          Loss (Gain) from Disposition of Allowances</t>
  </si>
  <si>
    <t>Total Operating Expenses &amp; Taxes</t>
  </si>
  <si>
    <t xml:space="preserve">     400.1 - Non Utility Revenues (421)</t>
  </si>
  <si>
    <t xml:space="preserve">     400.2 - Cost Of Sales General (421)</t>
  </si>
  <si>
    <t xml:space="preserve">     401 - Non Utility Operating Exp</t>
  </si>
  <si>
    <t xml:space="preserve">     402 - Non Utility Maintenance Exp</t>
  </si>
  <si>
    <t xml:space="preserve">     408.2 - Taxes Other Than Income Taxes</t>
  </si>
  <si>
    <t xml:space="preserve">     409.2 - Income Taxes Federal </t>
  </si>
  <si>
    <t xml:space="preserve">     409.4 - Income Taxes State </t>
  </si>
  <si>
    <t xml:space="preserve">     409.7 - Fed Inc Tax Util Opr (Spec Item) BTL</t>
  </si>
  <si>
    <t xml:space="preserve">     409.8 - State Inc Tax Util Opr (Spec Item) BTL</t>
  </si>
  <si>
    <t xml:space="preserve">     410.1 - Def Fed Inc Tax Spec Items BTL</t>
  </si>
  <si>
    <t xml:space="preserve">     410.2 - Provision For Fed Def Taxes</t>
  </si>
  <si>
    <t xml:space="preserve">     410.4 - Provision For State Def Taxes</t>
  </si>
  <si>
    <t xml:space="preserve">     410.7 - Def State Inc Tax Spec Items BTL</t>
  </si>
  <si>
    <t xml:space="preserve">     411.2 - Def Fed Inc Tax CR Spec Items BTL</t>
  </si>
  <si>
    <t xml:space="preserve">     411.3 - Def State Inc Tax CR Spec Items BTL</t>
  </si>
  <si>
    <t xml:space="preserve">     411.4 - Provision For Deferred Inc Taxes</t>
  </si>
  <si>
    <t xml:space="preserve">     411.9 - Gain on Disp of Renewable Energy Credits</t>
  </si>
  <si>
    <t xml:space="preserve">     415 - Merc, Job And Contr Work Rev (Util Rev)</t>
  </si>
  <si>
    <t xml:space="preserve">     416 - ERB - Other Expenses</t>
  </si>
  <si>
    <t xml:space="preserve">     416.1 - Merch, Job And Contr Work Exp (O&amp;M)</t>
  </si>
  <si>
    <t xml:space="preserve">     417.0 - Non Utility Revenue</t>
  </si>
  <si>
    <t xml:space="preserve">     417.5 - Rev Non Utility Operations</t>
  </si>
  <si>
    <t xml:space="preserve">     418.0 - Equity In Earnings Of Sub Co</t>
  </si>
  <si>
    <t xml:space="preserve">     418.2 - Minority Interest (EEI Earnings)</t>
  </si>
  <si>
    <t xml:space="preserve">     418.4 - Impairment of Subs - EEI</t>
  </si>
  <si>
    <t xml:space="preserve">     419 - Interest And Dividend Income</t>
  </si>
  <si>
    <t xml:space="preserve">     420 - Investment Tax Credits</t>
  </si>
  <si>
    <t xml:space="preserve">     421.0 - Misc Nonoperating Income</t>
  </si>
  <si>
    <t xml:space="preserve">     421.1 - Gain On Disposition Of Property</t>
  </si>
  <si>
    <t xml:space="preserve">     421.2 - Gain/Loss on Property Disposition O&amp;M</t>
  </si>
  <si>
    <t xml:space="preserve">     421.6 - AOCI Adj EEI (Special Items)</t>
  </si>
  <si>
    <t xml:space="preserve">     421.8 - Other Special Items</t>
  </si>
  <si>
    <t xml:space="preserve">     426.0 - Donations</t>
  </si>
  <si>
    <t xml:space="preserve">     426.6 - Life Insurance (O&amp;M)</t>
  </si>
  <si>
    <t xml:space="preserve">     426.7 - Penalties</t>
  </si>
  <si>
    <t xml:space="preserve">     426.4 - Exp For Civic And Political Activities</t>
  </si>
  <si>
    <t xml:space="preserve">     426 - Other Deductions Rollup</t>
  </si>
  <si>
    <t xml:space="preserve">          Other Income Less Deductions</t>
  </si>
  <si>
    <t xml:space="preserve">     419 - AFUDC Income</t>
  </si>
  <si>
    <t xml:space="preserve">          AFUDC - Equity</t>
  </si>
  <si>
    <t>Total Income and Deducts</t>
  </si>
  <si>
    <t xml:space="preserve">     Net Income Before Interest Charges</t>
  </si>
  <si>
    <t xml:space="preserve">     427 - Interest On Long Term Debt</t>
  </si>
  <si>
    <t xml:space="preserve">     430 - Interest On Debt To Assoc. Companies</t>
  </si>
  <si>
    <t xml:space="preserve">          Interest on Long-Term Debt</t>
  </si>
  <si>
    <t xml:space="preserve">     428 - Amort Of Debt Disc And Expense</t>
  </si>
  <si>
    <t xml:space="preserve">          Amortization of Debt Expense - Net</t>
  </si>
  <si>
    <t xml:space="preserve">     430.1 - Interest On Debt To Assoc Co LKE</t>
  </si>
  <si>
    <t xml:space="preserve">     430.2 - Interest On Debt To Assoc Co Non LKE</t>
  </si>
  <si>
    <t xml:space="preserve">     431 - Other Interest Expenses</t>
  </si>
  <si>
    <t xml:space="preserve">          Other Interest Expenses</t>
  </si>
  <si>
    <t xml:space="preserve">     432 - Allowance For Borrowed Funds Used During Constr Credit</t>
  </si>
  <si>
    <t xml:space="preserve">          AFUDC - Borrowed Funds</t>
  </si>
  <si>
    <t>Total Interest Charges</t>
  </si>
  <si>
    <t xml:space="preserve">     433 - Discontinued Ops</t>
  </si>
  <si>
    <t xml:space="preserve">          Discontinued Ops</t>
  </si>
  <si>
    <t>NET INCOME</t>
  </si>
  <si>
    <t>FORECAST PERIOD JURISDICTIONAL</t>
  </si>
  <si>
    <t>JURISDICTIONAL RATE BASE PERCENTAGE</t>
  </si>
  <si>
    <t>JURISDICTIONAL CAPITAL</t>
  </si>
  <si>
    <t>JURISDICTIONAL ADJUSTED CAPITAL</t>
  </si>
  <si>
    <t>(E=CxD)</t>
  </si>
  <si>
    <t>(G=E+F)</t>
  </si>
  <si>
    <t>(H)</t>
  </si>
  <si>
    <t>(I)</t>
  </si>
  <si>
    <t>(J=HxI)</t>
  </si>
  <si>
    <t>OVEC and Non-Utility</t>
  </si>
  <si>
    <t>ITC</t>
  </si>
  <si>
    <t>GAS:</t>
  </si>
  <si>
    <t>DATE OF CAPITAL STRUCTURE: AS OF END OF FORECASTED  PERIOD</t>
  </si>
  <si>
    <t>SCHEDULE J-1</t>
  </si>
  <si>
    <t>AMOUNT</t>
  </si>
  <si>
    <t>WEIGHTED COST</t>
  </si>
  <si>
    <t>(J-1.1/J-1.2)</t>
  </si>
  <si>
    <t>DATE OF CAPITAL STRUCTURE: AS OF END OF BASE PERIOD</t>
  </si>
  <si>
    <t>COMPARISON OF ELECTRIC UTILITY ACCOUNT BALANCES</t>
  </si>
  <si>
    <t>CHECK:</t>
  </si>
  <si>
    <t xml:space="preserve"> </t>
  </si>
  <si>
    <t>INTEREST SYNCHRONIZATION</t>
  </si>
  <si>
    <t>INT</t>
  </si>
  <si>
    <t>TC1</t>
  </si>
  <si>
    <t>CAPITALIZATION ALLOCATED TO ELECTRIC OPERATIONS</t>
  </si>
  <si>
    <t>ELECTRIC RATE BASE</t>
  </si>
  <si>
    <t>RATE OF RETURN ON CAPITALIZATION</t>
  </si>
  <si>
    <t>RATE OF RETURN ON RATE BASE</t>
  </si>
  <si>
    <t>ADV</t>
  </si>
  <si>
    <t>ADVERTISING EXPENSES:</t>
  </si>
  <si>
    <t>ADJ</t>
  </si>
  <si>
    <t>ID</t>
  </si>
  <si>
    <t>Description</t>
  </si>
  <si>
    <t>SHEET 1 OF 1</t>
  </si>
  <si>
    <t>SCHEDULE WPD-2</t>
  </si>
  <si>
    <t>ECR Expenses:</t>
  </si>
  <si>
    <t>KU</t>
  </si>
  <si>
    <t xml:space="preserve">     DSM Expense Budget</t>
  </si>
  <si>
    <t xml:space="preserve">     Jur Other DSM O&amp;M</t>
  </si>
  <si>
    <t>908.3 Total O&amp;M</t>
  </si>
  <si>
    <t>403.3 Depreciation</t>
  </si>
  <si>
    <t>LGEE</t>
  </si>
  <si>
    <t>LGEG</t>
  </si>
  <si>
    <t>SHEET 1 OF 4</t>
  </si>
  <si>
    <t>SHEET 2 OF 4</t>
  </si>
  <si>
    <t>SHEET 3 OF 4</t>
  </si>
  <si>
    <t>SHEET 4 OF 4</t>
  </si>
  <si>
    <t>D-2.1</t>
  </si>
  <si>
    <t>$(000)</t>
  </si>
  <si>
    <t>FORECASTED PERIOD :</t>
  </si>
  <si>
    <t>JURISDICTIONAL ADJUSTMENTS WORKPAPER</t>
  </si>
  <si>
    <t>JURISDICTIONAL PROFORMA ADJUSTMENTS WORKPAPER</t>
  </si>
  <si>
    <t xml:space="preserve">WPD-2     </t>
  </si>
  <si>
    <t>JURISDICTIONAL PRO FORMA ADJUSTMENTS WORKPAPER</t>
  </si>
  <si>
    <t>Total FAC Expense</t>
  </si>
  <si>
    <t>Total</t>
  </si>
  <si>
    <t>Total DSM Revenues</t>
  </si>
  <si>
    <t>ECR for OSS Adjustment (total sales x avg factor)</t>
  </si>
  <si>
    <t>PAGE 1 OF 9</t>
  </si>
  <si>
    <t>PAGE 2 OF 9</t>
  </si>
  <si>
    <t>PAGE 3 OF 9</t>
  </si>
  <si>
    <t>PAGE 4 OF 9</t>
  </si>
  <si>
    <t>PAGE 5 OF 9</t>
  </si>
  <si>
    <t>PAGE 6 OF 9</t>
  </si>
  <si>
    <t>PAGE 7 OF 9</t>
  </si>
  <si>
    <t>PAGE 8 OF 9</t>
  </si>
  <si>
    <t>PAGE 9 OF 9</t>
  </si>
  <si>
    <r>
      <t>JURISDICTIONAL PRO FORMA ADJUSTMENTS TO FORECASTED PERIOD (</t>
    </r>
    <r>
      <rPr>
        <i/>
        <sz val="10"/>
        <rFont val="Arial"/>
        <family val="2"/>
      </rPr>
      <t>Note1</t>
    </r>
    <r>
      <rPr>
        <sz val="10"/>
        <rFont val="Arial"/>
        <family val="2"/>
      </rPr>
      <t>)</t>
    </r>
  </si>
  <si>
    <r>
      <t>DESCRIPTION OF JURISDICTIONAL ADJUSTMENTS TO THE BASE PERIOD (</t>
    </r>
    <r>
      <rPr>
        <i/>
        <sz val="10"/>
        <rFont val="Arial"/>
        <family val="2"/>
      </rPr>
      <t>Note 2</t>
    </r>
    <r>
      <rPr>
        <sz val="10"/>
        <rFont val="Arial"/>
        <family val="2"/>
      </rPr>
      <t>)</t>
    </r>
  </si>
  <si>
    <t>Variance reflects trend in this account and is based on a historic average.</t>
  </si>
  <si>
    <t>Item not budgeted in forecast period due to immateriality.</t>
  </si>
  <si>
    <t>Customary changes in the ordinary course of business.</t>
  </si>
  <si>
    <t>Expenses are removed from net operating income in setting base rates.</t>
  </si>
  <si>
    <t>Note 1 - See Schedule D-2.1 and testimony for a descriptions of the adjustments.</t>
  </si>
  <si>
    <t>Note 2 - In general, these adjustments represent variances between the Base Period and the end of the Forecasted Period.</t>
  </si>
  <si>
    <t>C. M. GARRETT</t>
  </si>
  <si>
    <t>CALCULATION OF CURRENT TAX ADJUSTMENT FROM INTEREST SYNCHRONIZATION</t>
  </si>
  <si>
    <t>FORECASTED PERIOD</t>
  </si>
  <si>
    <t>ADJUSTED JURISDICTIONAL CAPITALIZATION</t>
  </si>
  <si>
    <t>J-1 , J-1.1/J-1.2</t>
  </si>
  <si>
    <t>WEIGHTED COST OF DEBT</t>
  </si>
  <si>
    <t xml:space="preserve"> INTEREST SYNCHRONIZATION</t>
  </si>
  <si>
    <t xml:space="preserve"> KENTUCKY JURISDICTIONAL INTEREST PER BOOKS (EXCLUDING OTHER INTEREST)</t>
  </si>
  <si>
    <t>INTEREST SYNCHRONIZATION ADJUSTMENT (LINE 4 - 3)</t>
  </si>
  <si>
    <t>COMPOSITE FEDERAL AND STATE TAX RATE</t>
  </si>
  <si>
    <t>CURRENT TAX ADJUSTMENT FROM INTEREST SYNCHRONIZATION</t>
  </si>
  <si>
    <t>447-OSS SALES FOR RESALE</t>
  </si>
  <si>
    <t>501 Fuel Costs for External OSS</t>
  </si>
  <si>
    <t>547 Fuel Costs for External OSS</t>
  </si>
  <si>
    <t>555 Purchased Power - OSS</t>
  </si>
  <si>
    <t>501 Fuel Costs for Utility OSS</t>
  </si>
  <si>
    <t>547 Fuel Costs for Utility OSS</t>
  </si>
  <si>
    <t>555 Purchased Power Costs - External OSS</t>
  </si>
  <si>
    <t>565 Transmission - OSS External</t>
  </si>
  <si>
    <t>565 Transmission - OSS Utility</t>
  </si>
  <si>
    <t>557 RTO Costs - OSS External</t>
  </si>
  <si>
    <t>502 ECR Consumables - OSS External</t>
  </si>
  <si>
    <t>506 ECR Consumables - OSS External</t>
  </si>
  <si>
    <t>502 Other Consumables - OSS External</t>
  </si>
  <si>
    <t>506 Other Consumables - OSS External</t>
  </si>
  <si>
    <t>502 Other Consumables - OSS Utility</t>
  </si>
  <si>
    <t>506 Other Consumables - OSS Utility</t>
  </si>
  <si>
    <t>501 Inter-System Losses</t>
  </si>
  <si>
    <t>893 - MTCE-OTH SERVICES</t>
  </si>
  <si>
    <t>407-REGULATORY DEBITS</t>
  </si>
  <si>
    <t>421-GAIN/LOSS PROP DISPOSITION - BTL</t>
  </si>
  <si>
    <t>INCOME TAXES:</t>
  </si>
  <si>
    <t>StateIncome Taxes</t>
  </si>
  <si>
    <t>Federal Income Taxes</t>
  </si>
  <si>
    <t>Total Income Taxes</t>
  </si>
  <si>
    <t>Total Income Taxes to Use</t>
  </si>
  <si>
    <t>JURISDICTIONAL NET OPERATING INCOME</t>
  </si>
  <si>
    <t>Other income (expense) - actual input</t>
  </si>
  <si>
    <t>Federal Taxes - BTL</t>
  </si>
  <si>
    <t>State Taxes - BTL</t>
  </si>
  <si>
    <t>Other income (expense) - net of Taxes</t>
  </si>
  <si>
    <t>431     Interest Expense</t>
  </si>
  <si>
    <t>Interest</t>
  </si>
  <si>
    <t>REGULATORY DEBITS-ARO PONDS</t>
  </si>
  <si>
    <t xml:space="preserve">     501.6 - Steam Fuel Exp Rec OSS - Utility</t>
  </si>
  <si>
    <t xml:space="preserve">     502.4 -  Steam Expenses OSS - ECR</t>
  </si>
  <si>
    <t xml:space="preserve">     502.5 -  Steam Expenses Utiltiy OSS</t>
  </si>
  <si>
    <t xml:space="preserve">     506.4 - Misc Steam Power Exp OSS - ECR</t>
  </si>
  <si>
    <t xml:space="preserve">     506.5 - Misc Steam Power Exp Utilty OS</t>
  </si>
  <si>
    <t xml:space="preserve">     509.5 - So2/Nox Emission Allow Utility OSS</t>
  </si>
  <si>
    <t xml:space="preserve">     547.6  - Fuel Pwr Gen OSS - Utility</t>
  </si>
  <si>
    <t xml:space="preserve">     597 - Mtce of Meters</t>
  </si>
  <si>
    <t xml:space="preserve">     893 - Mtce-Meter/House Reg</t>
  </si>
  <si>
    <t xml:space="preserve">     927 - Franchise</t>
  </si>
  <si>
    <t xml:space="preserve">     929 - Dupilicate Charges - Credit</t>
  </si>
  <si>
    <t xml:space="preserve">     407.3 - Regulatory Debits</t>
  </si>
  <si>
    <t xml:space="preserve">          Regulatory Debits</t>
  </si>
  <si>
    <t>OSS Tracker Adjustment:</t>
  </si>
  <si>
    <t>Total OSS Tracker</t>
  </si>
  <si>
    <t>REGULATORY DEBITS</t>
  </si>
  <si>
    <t>Off System Sales:</t>
  </si>
  <si>
    <t>External OSS Sales:</t>
  </si>
  <si>
    <t>Wholesale Market Sales (GWhs)</t>
  </si>
  <si>
    <t>Wholesale Market Sales ($/MWh)</t>
  </si>
  <si>
    <t>Wholesale Market Sales</t>
  </si>
  <si>
    <t>447 External OSS Sales</t>
  </si>
  <si>
    <t>Intercompany OSS Sales (GWhs)</t>
  </si>
  <si>
    <t>Intercompany OSS Sales ($/MWh)</t>
  </si>
  <si>
    <t>Intercompany OSS Sales</t>
  </si>
  <si>
    <t>447 Internal OSS Sales</t>
  </si>
  <si>
    <t>Off Sytem Sales, Total</t>
  </si>
  <si>
    <t>Off System Fuel Costs:</t>
  </si>
  <si>
    <t>External OSS Fuel Costs:</t>
  </si>
  <si>
    <t>External OSS Costs</t>
  </si>
  <si>
    <t>Internal OSS Costs, Total</t>
  </si>
  <si>
    <t>Off System Sales Costs, Total</t>
  </si>
  <si>
    <t>Off System Sales Net Revenue</t>
  </si>
  <si>
    <t>Off System Expenses:</t>
  </si>
  <si>
    <t>Off System Sales Expenses, Total</t>
  </si>
  <si>
    <t>Off System Sales Gross Margin</t>
  </si>
  <si>
    <t>OSS Margin Tracker calculation:</t>
  </si>
  <si>
    <t>Inter-System Losses</t>
  </si>
  <si>
    <t>Off System Sales Margin</t>
  </si>
  <si>
    <t>OSS Tracker - Customer Share</t>
  </si>
  <si>
    <t>OSS Tracker - Utility Share</t>
  </si>
  <si>
    <t>407 - ECR CLOSURE COSTS</t>
  </si>
  <si>
    <t>408 - ECR PROPERTY TAX</t>
  </si>
  <si>
    <t>501 - ECR STEAM FUEL EXP RECOVERABLE</t>
  </si>
  <si>
    <t>502 - ECR BOILER EXPENSE</t>
  </si>
  <si>
    <t>506 - ECR ENVIRONMENTAL EXP</t>
  </si>
  <si>
    <t>509 - ECR SO2/NOX EMISSION ALLOWANCES</t>
  </si>
  <si>
    <t>512 - ECR BOILER-ENVRNL</t>
  </si>
  <si>
    <t>549 - ECR MISC OTH PWR GEN EXP</t>
  </si>
  <si>
    <t>403 - ECR DEPRECIATION EXP</t>
  </si>
  <si>
    <t>923 - ECR CONSULTANT FEE</t>
  </si>
  <si>
    <t>ECR CASH WORKING CAPITAL</t>
  </si>
  <si>
    <t>ECR O&amp;M WORKING CAPITAL ALLOWANCE</t>
  </si>
  <si>
    <t>FROM ECR EXPENSE MONTH FILINGS:</t>
  </si>
  <si>
    <t>407.3-REGULATORY DEBITS</t>
  </si>
  <si>
    <t>501253 - ECR Fly Ash Disposal</t>
  </si>
  <si>
    <t>502011 - ECR Other Waste Disposal</t>
  </si>
  <si>
    <t>BENEFICIAL REUSE IN BASE RATES (ES FORM 2.61)</t>
  </si>
  <si>
    <t xml:space="preserve"> 502056 - ECR Scrubber Operations</t>
  </si>
  <si>
    <t xml:space="preserve"> 512055 - ECR Scrubber Maintenance</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</si>
  <si>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</si>
  <si>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</si>
  <si>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</si>
  <si>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</si>
  <si>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</si>
  <si>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</si>
  <si>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</si>
  <si>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</si>
  <si>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</si>
  <si>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403 - ECR Depreciation</t>
  </si>
  <si>
    <t>407 - ECR Closure Costs</t>
  </si>
  <si>
    <t>408 - ECR Property Tax</t>
  </si>
  <si>
    <t>411 - ECR Gain Disp Allowances</t>
  </si>
  <si>
    <t>501 - ECR Fly Ash Disposal</t>
  </si>
  <si>
    <t>502 - ECR Other Waste Disposal</t>
  </si>
  <si>
    <t>506 - ECR Operation</t>
  </si>
  <si>
    <t>509 - ECR Allowances</t>
  </si>
  <si>
    <t>512 - ECR Steam Maintenance</t>
  </si>
  <si>
    <t>Total ECR O&amp;M</t>
  </si>
  <si>
    <t>ECR O&amp;M for Working Capital</t>
  </si>
  <si>
    <t>411 - ECR GAIN-DISP OF ALLOW</t>
  </si>
  <si>
    <t>908 - DSM PROGRAM EXP</t>
  </si>
  <si>
    <t>403 - DSM DEPRECIATION EXP</t>
  </si>
  <si>
    <t>WITNESS:   C. M. GARRETT</t>
  </si>
  <si>
    <t>WITNESS:   D. K. ARBOUGH</t>
  </si>
  <si>
    <t>INCOME TAX CALCULATION</t>
  </si>
  <si>
    <t>Other Operating Revenues Electric ($000s)</t>
  </si>
  <si>
    <t xml:space="preserve">  450-LATE PAYMENT CHARGES</t>
  </si>
  <si>
    <t xml:space="preserve">  451-RECONNECT CHARGES</t>
  </si>
  <si>
    <t xml:space="preserve">  451-OTHER SERVICE CHARGES</t>
  </si>
  <si>
    <t xml:space="preserve">  454-RENT FROM ELEC PROPERTY</t>
  </si>
  <si>
    <t xml:space="preserve">  454-RENT FROM ELEC PROPERTY I/C</t>
  </si>
  <si>
    <t xml:space="preserve">  456-TRANSMISSION SERVICE</t>
  </si>
  <si>
    <t xml:space="preserve">  456-ANCILLARY SERVICES</t>
  </si>
  <si>
    <t xml:space="preserve">  456-TAX REMITTANCE COMPENSATION</t>
  </si>
  <si>
    <t xml:space="preserve">  456-RETURN CHECK CHARGES</t>
  </si>
  <si>
    <t xml:space="preserve">  456-OTHER MISC REVENUES</t>
  </si>
  <si>
    <t xml:space="preserve">  456-EXCESS FACILITIES CHARGES</t>
  </si>
  <si>
    <t>WORKPAPER REFERENCE NO(S).:  SCHEDULE WPD-2</t>
  </si>
  <si>
    <t>WORKPAPER REFERENCE NO(S).:  SCHEDULE WPD-2.1</t>
  </si>
  <si>
    <t>SCHEDULE WPD-2.1</t>
  </si>
  <si>
    <t>SHEET 1 OF 5</t>
  </si>
  <si>
    <t>SHEET 2 OF 5</t>
  </si>
  <si>
    <t>SHEET 3 OF 5</t>
  </si>
  <si>
    <t>SHEET 4 OF 5</t>
  </si>
  <si>
    <t>SHEET 5 OF 5</t>
  </si>
  <si>
    <t>WPD-2.1</t>
  </si>
  <si>
    <t>OSS:</t>
  </si>
  <si>
    <t>OSS Expenses:</t>
  </si>
  <si>
    <t>REMOVE OSS MECHANISM</t>
  </si>
  <si>
    <t xml:space="preserve">Variance is due to increase in plant-in-service and higher proposed depreciation rates.  </t>
  </si>
  <si>
    <t>Lower amortization of ITC.</t>
  </si>
  <si>
    <t>For the 2018 Rate Case Filing</t>
  </si>
  <si>
    <t>CASE NO. 2018-00</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</si>
  <si>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</si>
  <si>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</si>
  <si>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</si>
  <si>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</si>
  <si>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</si>
  <si>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</si>
  <si>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</si>
  <si>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</si>
  <si>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</si>
  <si>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</si>
  <si>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</si>
  <si>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</si>
  <si>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WORKPAPER REFERENCE NO(S).: WPH-1</t>
  </si>
  <si>
    <t>OPERATING INCOME PERCENTAGE (LINES 4 - 5 - 7)</t>
  </si>
  <si>
    <t>GROSS REVENUE CONVERSTION FACTOR (100% / LINE 8)</t>
  </si>
  <si>
    <t>WORKPAPER WPH-1</t>
  </si>
  <si>
    <t>2.  State Tax Rate</t>
  </si>
  <si>
    <t>3.  Taxable income for Federal income tax (Line 1 - Line 2)</t>
  </si>
  <si>
    <t>4.  Federal income tax at 21% (Line 3 x 21%)</t>
  </si>
  <si>
    <t>5.  Total State and Federal income taxes (Line 2 + Line 4)</t>
  </si>
  <si>
    <t>484-INTERCOMPANY SALES</t>
  </si>
  <si>
    <t>859 - OTH GAS TRANS EXP</t>
  </si>
  <si>
    <t>a-Dec 2017</t>
  </si>
  <si>
    <t>a-Jan 2018</t>
  </si>
  <si>
    <t>a-Feb 2018</t>
  </si>
  <si>
    <t>a-Mar 2018</t>
  </si>
  <si>
    <t>a-Apr 2018</t>
  </si>
  <si>
    <t>a-May 2018</t>
  </si>
  <si>
    <t>a-Jun 2018</t>
  </si>
  <si>
    <t>Jul 2018</t>
  </si>
  <si>
    <t>Aug 2018</t>
  </si>
  <si>
    <t>Sep 2018</t>
  </si>
  <si>
    <t>Oct 2018</t>
  </si>
  <si>
    <t>Nov 2018</t>
  </si>
  <si>
    <t>Dec 2018</t>
  </si>
  <si>
    <t>Jan 2019</t>
  </si>
  <si>
    <t>Feb 2019</t>
  </si>
  <si>
    <t>Mar 2019</t>
  </si>
  <si>
    <t>Apr 2019</t>
  </si>
  <si>
    <t>May 2019</t>
  </si>
  <si>
    <t>Jun 2019</t>
  </si>
  <si>
    <t>Jul 2019</t>
  </si>
  <si>
    <t>Aug 2019</t>
  </si>
  <si>
    <t>Sep 2019</t>
  </si>
  <si>
    <t>Oct 2019</t>
  </si>
  <si>
    <t>Nov 2019</t>
  </si>
  <si>
    <t>Dec 2019</t>
  </si>
  <si>
    <t>Jan 2020</t>
  </si>
  <si>
    <t>Feb 2020</t>
  </si>
  <si>
    <t>Mar 2020</t>
  </si>
  <si>
    <t>Apr 2020</t>
  </si>
  <si>
    <t xml:space="preserve">  451-UNAUTHORIZED RECONNECT</t>
  </si>
  <si>
    <t xml:space="preserve">  454-CATV ATTACH RENT</t>
  </si>
  <si>
    <t xml:space="preserve">  454-ELECTRIC VEHICLE CHARGING STATION RENTAL</t>
  </si>
  <si>
    <t xml:space="preserve">  456-REFINED COAL EXCLUSIVITY FEE KPSC</t>
  </si>
  <si>
    <t>YE DEC 18</t>
  </si>
  <si>
    <t>YE-Dec 2018</t>
  </si>
  <si>
    <t>411 - ECR AMORT EXCESS ADIT</t>
  </si>
  <si>
    <t>411.8 - ECR GAIN-DISP OF ALLOW</t>
  </si>
  <si>
    <t>512108 - ECR CCR Ben Reuse System Maint</t>
  </si>
  <si>
    <t>411 - AMORTIZATION OF EXCESS ADIT</t>
  </si>
  <si>
    <t>411 - ECR Amort Excess ADIT</t>
  </si>
  <si>
    <t>YE-Apr 2020</t>
  </si>
  <si>
    <t>Excess Deferred Tax  Amortization</t>
  </si>
  <si>
    <t>($000s)</t>
  </si>
  <si>
    <t>LG&amp;E ECR</t>
  </si>
  <si>
    <t>LG&amp;E ECR 2009 Plan</t>
  </si>
  <si>
    <t>Federal</t>
  </si>
  <si>
    <t>State</t>
  </si>
  <si>
    <t>Total LG&amp;E ECR 2009 Plan</t>
  </si>
  <si>
    <t>LG&amp;E CCR ARO 2016 Plan</t>
  </si>
  <si>
    <t>Active Ponds</t>
  </si>
  <si>
    <t>Total Active Ponds</t>
  </si>
  <si>
    <t>Retired Ponds</t>
  </si>
  <si>
    <t>Total Retired Ponds</t>
  </si>
  <si>
    <t>Total LG&amp;E CCR ARO 2016 Plan</t>
  </si>
  <si>
    <t>Total Excess Deferred LG&amp;E ECR</t>
  </si>
  <si>
    <t>LG&amp;E DSM</t>
  </si>
  <si>
    <t>Total LG&amp;E DSM</t>
  </si>
  <si>
    <t>LG&amp;E GLT</t>
  </si>
  <si>
    <t>Total LG&amp;E GLT</t>
  </si>
  <si>
    <t>411 - DSM AMORT EXCESS ADIT-FEDERAL</t>
  </si>
  <si>
    <t>411 - DSM AMORT EXCESS ADIT-STATE</t>
  </si>
  <si>
    <t>411 - ECR AMORT EXCESS ADIT-FEDERAL</t>
  </si>
  <si>
    <t>411 - ECR AMORT EXCESS ADIT-STATE</t>
  </si>
  <si>
    <t>WPH-1</t>
  </si>
  <si>
    <t>12M Total 12/31/18</t>
  </si>
  <si>
    <t>12M Total</t>
  </si>
  <si>
    <t>Development of Income Taxes</t>
  </si>
  <si>
    <t>Operating Income Before Tax</t>
  </si>
  <si>
    <t>Operating Income (including change in accounting)</t>
  </si>
  <si>
    <t>Add Back:  Income Taxes</t>
  </si>
  <si>
    <t xml:space="preserve">     SUBTOTAL</t>
  </si>
  <si>
    <t>Interest expense including AFUDC Debt</t>
  </si>
  <si>
    <t>Customer deposits</t>
  </si>
  <si>
    <t>Other interest expense taxed below the line</t>
  </si>
  <si>
    <t>State income tax</t>
  </si>
  <si>
    <t>Parking</t>
  </si>
  <si>
    <t>Meals</t>
  </si>
  <si>
    <t>OPERATING TAXABLE INCOME</t>
  </si>
  <si>
    <t>Income Tax</t>
  </si>
  <si>
    <t>Adjustments:</t>
  </si>
  <si>
    <t>Tax return prior year true-up</t>
  </si>
  <si>
    <t>Tax Adjustments</t>
  </si>
  <si>
    <t>203(E) Excess deferred taxes prior year true-up</t>
  </si>
  <si>
    <t>Excess deferred taxes - protected (ARAM, NOL, CCR)</t>
  </si>
  <si>
    <t>Excess deferred taxes - unprotected</t>
  </si>
  <si>
    <t>ITC depreciation basis adjustment</t>
  </si>
  <si>
    <t>Investment Tax Credit</t>
  </si>
  <si>
    <t>R&amp;E Credit</t>
  </si>
  <si>
    <t>Hydro Credit</t>
  </si>
  <si>
    <t>Coal Credit</t>
  </si>
  <si>
    <t>Total Operating Income Tax</t>
  </si>
  <si>
    <t>Difference</t>
  </si>
  <si>
    <t>12ME 04/30/20</t>
  </si>
  <si>
    <t>ELECTRIC</t>
  </si>
  <si>
    <t>12ME</t>
  </si>
  <si>
    <t>ITC depreciation basid adjustment</t>
  </si>
  <si>
    <t>KY FERC Income Statement</t>
  </si>
  <si>
    <t xml:space="preserve">     859 - Oth Gas Trans Exp</t>
  </si>
  <si>
    <t>CASE NO. 2018-00295</t>
  </si>
  <si>
    <t>Variance is driven by higher intercompany sales to KU partially offset by the ECR off-system sales revenue proforma adjustment.</t>
  </si>
  <si>
    <t>Decrease is driven by storms.  Forecasted Period is based on a three-year average while storm expenses in the Base Period exceeded this average.</t>
  </si>
  <si>
    <t xml:space="preserve">Increase due to higher contract costs for line locating in the Forecasted Period, offset by decrease in storms.  Forecasted Period for storms is based on a three-year average.  </t>
  </si>
  <si>
    <t xml:space="preserve">Increase due to higher anticipated costs for underground defective equipment repair and network vaults.  </t>
  </si>
  <si>
    <t>Variance reflects changes in headcount and wage inflation.</t>
  </si>
  <si>
    <t>Increase due to higher level of contracted support for customer education initiatives, legal counsel, increases in hardware and software maintenance contracts.</t>
  </si>
  <si>
    <t xml:space="preserve">Increase due to the Base Period including a membership credit that will not continue; also includes estimates for additional premiums for new assets put into service.  </t>
  </si>
  <si>
    <t>Lower Substation maintenance in Forecasted Period due to enhanced testing and evaluation of asset performance data.</t>
  </si>
  <si>
    <t>Variance is due to changes in pre-tax income and increase in amortization of excess deferred taxes.  See Schedule E.</t>
  </si>
  <si>
    <t>Increase due to higher third party contractor support in the Forecasted Period.</t>
  </si>
  <si>
    <t>Variance reflects elimination of the TCJA surcredit and changes in billing determinants and base fuel.</t>
  </si>
  <si>
    <t>Variance is due to increase in net utility plant and higher tax rates.</t>
  </si>
  <si>
    <t>Increase due to reset in eight year average of major planned turbine overhauls and labor increases in the Forecasted Period.</t>
  </si>
  <si>
    <t>Increase due to process water system operations and chemicals in the Forecasted Period.</t>
  </si>
  <si>
    <t>Decrease due to the Forecasted Period labor budgeted to other operational FERC accounts.</t>
  </si>
  <si>
    <t xml:space="preserve">
Decrease due to lower tools, consumables, and maintenance on gypsum barge loader in the Forecasted Period.</t>
  </si>
  <si>
    <t xml:space="preserve">Increase due to higher vegetation management and corrosion prevention as part of the Transmission System Improvement Plan, switch maintenance and increase in storm expense based on reset of historical 3 year average in the Forecasted Period.   </t>
  </si>
  <si>
    <t xml:space="preserve">Increase due to higher anticipated costs for street lighting repairs based on historical trends and growth projected for new contracts.  </t>
  </si>
  <si>
    <t xml:space="preserve">Increase due to third party pole attachment audit in Forecasted Period.  </t>
  </si>
  <si>
    <t>Increase due to rate case expense amortization.</t>
  </si>
  <si>
    <t>Increase due to higher depancaking expense.</t>
  </si>
  <si>
    <t>Decrease primarily due to the Bluegrass contract that will end in April 2019, partially offset by higher intercompany purchased power and higher OVEC costs.</t>
  </si>
  <si>
    <t xml:space="preserve">Increase due to Field Services contracts expiring in May 2019 and increasing due to market conditions.  In addition, labor is expected to increase in the Forecasted Period due to open positions and more capital work in the Base Period.  </t>
  </si>
  <si>
    <t xml:space="preserve">The Forecasted Period includes write-offs based on a 5-year average (0.182%) of revenues. </t>
  </si>
  <si>
    <t xml:space="preserve">Increase primarily due to educating customers on their energy choices and ways to reduce their usage through energy efficiency. </t>
  </si>
  <si>
    <t>Variance reflects trend in this account and is based on a historic average.  Base Period includes Intra-company elimination account offset in FERC account 565.</t>
  </si>
  <si>
    <t>Increase due to process water system maintenance, reset in eight year average of major planned generator overhauls and labor increases in the Forecasted Period.</t>
  </si>
  <si>
    <t>Higher costs are due to Contact Centers pay rate increases effective September 2018.</t>
  </si>
  <si>
    <t>Variance reflects elimination of the TCJA surcredit, billing determinants adjusted for normal weather and changes in base fuel.</t>
  </si>
  <si>
    <t>Variance reflects changes in the sale to ultimate customers and sale for resale.</t>
  </si>
  <si>
    <t>Decrease due to lower repairs to wicket gates and bus maintenance in the Forecasted Period.</t>
  </si>
  <si>
    <t xml:space="preserve">Higher labor in the Forecasted Period due to open positions and labor charged to capital projects in the Base Period. Higher GIS Spatial Record software expense in the Forecasted Period.  </t>
  </si>
  <si>
    <t xml:space="preserve">Increase due to contracts expiring in May 2019 and increasing due to market conditions. </t>
  </si>
  <si>
    <t>Increase due to higher facilities and corporate security costs.</t>
  </si>
  <si>
    <t xml:space="preserve">Increase primarily due to increased headcount for the Substation Protection and Control department and anticipated increases for corrective maintenance.  </t>
  </si>
  <si>
    <t>Increase due to an inclusion of a new bond required for Trimble County and discontinuation of a credit received for excess liability continuity.</t>
  </si>
  <si>
    <t>Decrease due to changes in actuarial assumptions for pension and OPRB in the Forecasted Period, partially offset by increases due to inflation on medical costs, increased premiums for LTD and life insurance, an increase in retirement income account expenses due to new employees not included in the pension plan, and an increase in the Forecasted Period jurisdictional factor as a result of the municipals' departure.</t>
  </si>
  <si>
    <t>Variance reflects changes in the sale to ultimate customers and sales for resale.</t>
  </si>
  <si>
    <t xml:space="preserve">Increase due to new product offerings.  </t>
  </si>
  <si>
    <t>Variance is driven by a reclass of legal counsel costs and research and development costs being forecasted and budgeted to FERC Account 500, but actuals are hitting FERC Account 930.</t>
  </si>
  <si>
    <t>Increase due to reset in eight-year average of major planned generator overhauls in Forecasted Period.</t>
  </si>
  <si>
    <t>Increase due to the reset in eight-year average of major planned generator overhauls in the Forecasted Period and higher maintenance costs in the Forecasted Period due to  Cane Run 7 warranty claims lowering expenses in the Base Period.</t>
  </si>
  <si>
    <t>Increase due to System Operations OATI expense forecasted entirely to LG&amp;E.  Redistribution of labor costs from FERC Account 581 to FERC Account 561 related to Distribution SCADA functions absorbed into Data Automation.</t>
  </si>
  <si>
    <t>Credit in the Base Period is Intra-company elimination account, the offset of this elimination account is in FERC Account 456.</t>
  </si>
  <si>
    <t xml:space="preserve"> Redistribution of labor costs from FERC Account 581 to FERC Account 561 related to Distribution SCADA functions absorbed into Data Automation.</t>
  </si>
  <si>
    <t>Decrease due to reset in eight-year average of major planned generator overhauls in Forecasted Period.  Eight-year average is higher in total but is FERC account specific causing the decrease in this account.</t>
  </si>
  <si>
    <t>Forecasted Period includes a decrease for storms based on a historical three-year average and for the extension of amortization associated with the 2008 wind storm and 2009 winter storm regulatory assets and 2011 summer storm regulatory liability.  This is offset by an increase for the amortization of the requested regulatory asset for the July 2018 storm.</t>
  </si>
  <si>
    <t>CASE NO. 2018-00295 - ELECTRIC OPERATIONS - RESPONSE TO PSC 2-75 (SLIPPAGE FACTOR 97.153%)</t>
  </si>
  <si>
    <t>TYPE OF FILING: _____ ORIGINAL  _____ UPDATED  __X__ REVISED</t>
  </si>
  <si>
    <t>CASE NO. 2018-00295 - RESPONSE TO PSC 2-75 (SLIPPAGE FACTOR 97.153%)</t>
  </si>
</sst>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quot; &quot;"/>
    <numFmt numFmtId="166" formatCode="[$-409]mmmm\-yy;@"/>
    <numFmt numFmtId="167" formatCode="[$-409]mmmm\ d\,\ yyyy;@"/>
    <numFmt numFmtId="168" formatCode="0\ 00\ 000\ 000"/>
    <numFmt numFmtId="169" formatCode="[$-409]d\-mmm\-yy;@"/>
    <numFmt numFmtId="170" formatCode="&quot;$&quot;#,##0\ ;\(&quot;$&quot;#,##0\)"/>
    <numFmt numFmtId="171" formatCode="_-* #,##0.00\ [$€]_-;\-* #,##0.00\ [$€]_-;_-* &quot;-&quot;??\ [$€]_-;_-@_-"/>
    <numFmt numFmtId="172" formatCode="[$-409]d\-mmm\-yyyy;@"/>
    <numFmt numFmtId="173" formatCode="#,##0.00;[Red]\(#,##0.00\)"/>
    <numFmt numFmtId="174" formatCode=";;;"/>
    <numFmt numFmtId="175" formatCode="0.0000%"/>
    <numFmt numFmtId="176" formatCode="0.000%"/>
    <numFmt numFmtId="177" formatCode="###0;###0"/>
    <numFmt numFmtId="178" formatCode="[$-409]mmm\-yy;@"/>
    <numFmt numFmtId="179" formatCode="_([$€-2]* #,##0.00_);_([$€-2]* \(#,##0.00\);_([$€-2]* &quot;-&quot;??_)"/>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0000000"/>
    <numFmt numFmtId="185" formatCode="0_);\(0\)"/>
    <numFmt numFmtId="186" formatCode="&quot;$&quot;#,##0.00"/>
    <numFmt numFmtId="187" formatCode="0.000000%"/>
    <numFmt numFmtId="188" formatCode="_(* #,##0.000000_);_(* \(#,##0.000000\);_(* &quot;-&quot;??_);_(@_)"/>
    <numFmt numFmtId="189" formatCode="###,000"/>
    <numFmt numFmtId="190" formatCode="#,##0.00\ &quot;DM&quot;;[Red]\-#,##0.00\ &quot;DM&quot;"/>
    <numFmt numFmtId="191" formatCode="#,##0.000_);\(#,##0.000\)"/>
    <numFmt numFmtId="192" formatCode="_(&quot;$&quot;* #,##0_);_(&quot;$&quot;* \(#,##0\);_(&quot;$&quot;* &quot;-&quot;??_);_(@_)"/>
    <numFmt numFmtId="193" formatCode="_(&quot;$&quot;* #,##0.0000_);_(&quot;$&quot;* \(#,##0.0000\);_(&quot;$&quot;* &quot;-&quot;??_);_(@_)"/>
    <numFmt numFmtId="194" formatCode="_(* #,##0.0000_);_(* \(#,##0.0000\);_(* &quot;-&quot;??_);_(@_)"/>
    <numFmt numFmtId="195" formatCode="#,##0.000_);[Red]\(#,##0.000\);&quot; &quot;"/>
    <numFmt numFmtId="196" formatCode="&quot;$&quot;#,##0_);[Red]\(&quot;$&quot;#,##0\);&quot; &quot;"/>
    <numFmt numFmtId="197" formatCode="#,##0.00%_);[Red]\(#,##0.00%\);&quot; &quot;"/>
    <numFmt numFmtId="198" formatCode="\-"/>
    <numFmt numFmtId="199" formatCode="0.000"/>
    <numFmt numFmtId="200" formatCode="_(* #,##0.000_);_(* \(#,##0.000\);_(* &quot;-&quot;??_);_(@_)"/>
    <numFmt numFmtId="201" formatCode="0.000_);\(0.000\)"/>
    <numFmt numFmtId="202" formatCode="#,##0.00_);[Red]\(#,##0.00\);&quot; &quot;"/>
    <numFmt numFmtId="203" formatCode="&quot;$&quot;#,##0.00_);[Red]\(&quot;$&quot;#,##0.00\);&quot; &quot;"/>
    <numFmt numFmtId="204" formatCode="&quot;$&quot;#,##0.000_);[Red]\(&quot;$&quot;#,##0.000\);&quot; &quot;"/>
    <numFmt numFmtId="205" formatCode="#,##0.0_);[Red]\(#,##0.0\);&quot; &quot;"/>
    <numFmt numFmtId="206" formatCode="_(* #,##0.0_);_(* \(#,##0.0\);_(* &quot;-&quot;??_);_(@_)"/>
    <numFmt numFmtId="207" formatCode="#,##0.0000000_);[Red]\(#,##0.0000000\);&quot; &quot;"/>
    <numFmt numFmtId="208" formatCode="_(&quot;$&quot;* #,##0.00_);_(&quot;$&quot;* \(#,##0.00\);_(&quot;$&quot;* &quot;-&quot;_);_(@_)"/>
  </numFmts>
  <fonts count="1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1"/>
      <color theme="1"/>
      <name val="Calibri"/>
      <family val="2"/>
    </font>
    <font>
      <b/>
      <sz val="11"/>
      <color theme="1"/>
      <name val="Calibri"/>
      <family val="2"/>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2"/>
      <name val="Arial"/>
      <family val="2"/>
    </font>
    <font>
      <u/>
      <sz val="10"/>
      <name val="Arial"/>
      <family val="2"/>
    </font>
    <font>
      <sz val="10"/>
      <name val="Courier"/>
      <family val="3"/>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0"/>
      <color rgb="FF000000"/>
      <name val="Times New Roman"/>
      <family val="1"/>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8"/>
      <color indexed="8"/>
      <name val="Wingdings"/>
      <charset val="2"/>
    </font>
    <font>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Times New Roman"/>
      <family val="2"/>
    </font>
    <font>
      <sz val="11"/>
      <color rgb="FF9C0006"/>
      <name val="Times New Roman"/>
      <family val="2"/>
    </font>
    <font>
      <sz val="10"/>
      <name val="Helv"/>
    </font>
    <font>
      <b/>
      <sz val="11"/>
      <color theme="0"/>
      <name val="Times New Roman"/>
      <family val="2"/>
    </font>
    <font>
      <sz val="11"/>
      <name val="Times New Roman"/>
      <family val="1"/>
    </font>
    <font>
      <sz val="12"/>
      <name val="Tms Rmn"/>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8"/>
      <name val="Arial"/>
      <family val="2"/>
    </font>
    <font>
      <sz val="18"/>
      <name val="Arial"/>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b/>
      <sz val="12"/>
      <name val="Tms Rmn"/>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6"/>
      <color indexed="13"/>
      <name val="Arial"/>
      <family val="2"/>
    </font>
    <font>
      <sz val="12"/>
      <color indexed="13"/>
      <name val="Tms Rmn"/>
    </font>
    <font>
      <b/>
      <sz val="18"/>
      <color indexed="56"/>
      <name val="Cambria"/>
      <family val="2"/>
    </font>
    <font>
      <b/>
      <sz val="11"/>
      <color theme="1"/>
      <name val="Times New Roman"/>
      <family val="2"/>
    </font>
    <font>
      <sz val="11"/>
      <color rgb="FFFF0000"/>
      <name val="Times New Roman"/>
      <family val="2"/>
    </font>
    <font>
      <sz val="12"/>
      <color indexed="10"/>
      <name val="Times New Roman"/>
      <family val="1"/>
    </font>
    <font>
      <b/>
      <sz val="11"/>
      <color indexed="52"/>
      <name val="Calibri"/>
      <family val="2"/>
    </font>
    <font>
      <b/>
      <sz val="11"/>
      <color rgb="FFFA7D00"/>
      <name val="Times New Roman"/>
      <family val="2"/>
    </font>
    <font>
      <sz val="11"/>
      <color rgb="FF3F3F76"/>
      <name val="Times New Roman"/>
      <family val="2"/>
    </font>
    <font>
      <sz val="11"/>
      <color indexed="8"/>
      <name val="Times New Roman"/>
      <family val="2"/>
    </font>
    <font>
      <sz val="9"/>
      <color theme="1"/>
      <name val="Times New Roman"/>
      <family val="2"/>
    </font>
    <font>
      <b/>
      <sz val="11"/>
      <color rgb="FFFF0000"/>
      <name val="Calibri"/>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0"/>
      <color theme="1"/>
      <name val="Arial"/>
      <family val="2"/>
    </font>
    <font>
      <b/>
      <sz val="12"/>
      <color rgb="FF000000"/>
      <name val="Arial"/>
      <family val="2"/>
    </font>
    <font>
      <u/>
      <sz val="12"/>
      <name val="Arial"/>
      <family val="2"/>
    </font>
    <font>
      <b/>
      <sz val="10"/>
      <color rgb="FF000000"/>
      <name val="Arial"/>
      <family val="2"/>
    </font>
    <font>
      <b/>
      <sz val="10"/>
      <color rgb="FFFF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sz val="11"/>
      <color theme="0"/>
      <name val="Calibri"/>
      <family val="2"/>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sz val="10"/>
      <name val="Courier"/>
      <family val="3"/>
    </font>
    <font>
      <sz val="11"/>
      <name val="Calibri"/>
      <family val="2"/>
      <scheme val="minor"/>
    </font>
    <font>
      <b/>
      <sz val="11"/>
      <color rgb="FF000000"/>
      <name val="Arial"/>
      <family val="2"/>
    </font>
    <font>
      <i/>
      <sz val="11"/>
      <color theme="1"/>
      <name val="Calibri"/>
      <family val="2"/>
      <scheme val="minor"/>
    </font>
    <font>
      <sz val="11"/>
      <color indexed="63"/>
      <name val="Calibri"/>
      <family val="2"/>
    </font>
    <font>
      <b/>
      <i/>
      <sz val="11"/>
      <color theme="1"/>
      <name val="Calibri"/>
      <family val="2"/>
    </font>
    <font>
      <i/>
      <sz val="11"/>
      <color theme="1"/>
      <name val="Calibri"/>
      <family val="2"/>
    </font>
  </fonts>
  <fills count="86">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0625"/>
    </fill>
  </fills>
  <borders count="4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style="thin">
        <color indexed="64"/>
      </top>
      <bottom style="thin">
        <color indexed="64"/>
      </bottom>
      <diagonal/>
    </border>
    <border>
      <left/>
      <right/>
      <top/>
      <bottom style="double">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64"/>
      </top>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right/>
      <top style="thin">
        <color indexed="64"/>
      </top>
      <bottom style="double">
        <color indexed="64"/>
      </bottom>
      <diagonal/>
    </border>
  </borders>
  <cellStyleXfs count="62019">
    <xf numFmtId="0" fontId="0" fillId="0" borderId="0"/>
    <xf numFmtId="9" fontId="13" fillId="0" borderId="0" applyFont="0" applyFill="0" applyBorder="0" applyAlignment="0" applyProtection="0"/>
    <xf numFmtId="44" fontId="13" fillId="0" borderId="0" applyFont="0" applyFill="0" applyBorder="0" applyAlignment="0" applyProtection="0"/>
    <xf numFmtId="42"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0" fontId="14" fillId="0" borderId="0"/>
    <xf numFmtId="0" fontId="14" fillId="0" borderId="0"/>
    <xf numFmtId="0" fontId="13" fillId="0" borderId="0"/>
    <xf numFmtId="37" fontId="22" fillId="0" borderId="0"/>
    <xf numFmtId="0" fontId="13" fillId="16" borderId="0"/>
    <xf numFmtId="0" fontId="13" fillId="16" borderId="0"/>
    <xf numFmtId="166" fontId="13" fillId="0" borderId="0"/>
    <xf numFmtId="166" fontId="13" fillId="0" borderId="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3" fillId="17"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4"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3" fillId="18"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24"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3" fillId="19"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24"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2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23" fillId="21"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3" fillId="2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24"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3" fillId="1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24"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3" fillId="22"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24"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3" fillId="18"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24"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3" fillId="23"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24"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3" fillId="2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24"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3" fillId="2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2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3"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4"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26"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167" fontId="26" fillId="18" borderId="0" applyNumberFormat="0" applyBorder="0" applyAlignment="0" applyProtection="0"/>
    <xf numFmtId="0" fontId="25" fillId="27"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167" fontId="26" fillId="28" borderId="0" applyNumberFormat="0" applyBorder="0" applyAlignment="0" applyProtection="0"/>
    <xf numFmtId="0" fontId="25" fillId="24"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167" fontId="26" fillId="20" borderId="0" applyNumberFormat="0" applyBorder="0" applyAlignment="0" applyProtection="0"/>
    <xf numFmtId="0" fontId="25" fillId="22"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167" fontId="26" fillId="25" borderId="0" applyNumberFormat="0" applyBorder="0" applyAlignment="0" applyProtection="0"/>
    <xf numFmtId="0" fontId="25" fillId="18"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167" fontId="26" fillId="21" borderId="0" applyNumberFormat="0" applyBorder="0" applyAlignment="0" applyProtection="0"/>
    <xf numFmtId="0" fontId="25" fillId="29"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26"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167" fontId="26" fillId="31" borderId="0" applyNumberFormat="0" applyBorder="0" applyAlignment="0" applyProtection="0"/>
    <xf numFmtId="0" fontId="25" fillId="27"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167" fontId="26" fillId="32" borderId="0" applyNumberFormat="0" applyBorder="0" applyAlignment="0" applyProtection="0"/>
    <xf numFmtId="0" fontId="25"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167" fontId="26" fillId="33" borderId="0" applyNumberFormat="0" applyBorder="0" applyAlignment="0" applyProtection="0"/>
    <xf numFmtId="0" fontId="25"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167" fontId="26" fillId="30" borderId="0" applyNumberFormat="0" applyBorder="0" applyAlignment="0" applyProtection="0"/>
    <xf numFmtId="0" fontId="25" fillId="31"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167" fontId="26" fillId="26" borderId="0" applyNumberFormat="0" applyBorder="0" applyAlignment="0" applyProtection="0"/>
    <xf numFmtId="0" fontId="27" fillId="34"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167" fontId="30" fillId="36"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167" fontId="32" fillId="37" borderId="9" applyNumberFormat="0" applyAlignment="0" applyProtection="0"/>
    <xf numFmtId="167" fontId="32" fillId="37" borderId="9" applyNumberFormat="0" applyAlignment="0" applyProtection="0"/>
    <xf numFmtId="168" fontId="33" fillId="0" borderId="10" applyBorder="0">
      <alignment horizontal="center" vertical="center"/>
    </xf>
    <xf numFmtId="169" fontId="32" fillId="38" borderId="0">
      <alignment horizontal="left"/>
    </xf>
    <xf numFmtId="0" fontId="32" fillId="38" borderId="0">
      <alignment horizontal="left"/>
    </xf>
    <xf numFmtId="167" fontId="32" fillId="38" borderId="0">
      <alignment horizontal="left"/>
    </xf>
    <xf numFmtId="169" fontId="34" fillId="38" borderId="0">
      <alignment horizontal="right"/>
    </xf>
    <xf numFmtId="0" fontId="34" fillId="38" borderId="0">
      <alignment horizontal="right"/>
    </xf>
    <xf numFmtId="167" fontId="34" fillId="38" borderId="0">
      <alignment horizontal="right"/>
    </xf>
    <xf numFmtId="169" fontId="35" fillId="35" borderId="0">
      <alignment horizontal="center"/>
    </xf>
    <xf numFmtId="0" fontId="35" fillId="35" borderId="0">
      <alignment horizontal="center"/>
    </xf>
    <xf numFmtId="167" fontId="35" fillId="35" borderId="0">
      <alignment horizontal="center"/>
    </xf>
    <xf numFmtId="169" fontId="34" fillId="38" borderId="0">
      <alignment horizontal="right"/>
    </xf>
    <xf numFmtId="0" fontId="34" fillId="38" borderId="0">
      <alignment horizontal="right"/>
    </xf>
    <xf numFmtId="167" fontId="34" fillId="38" borderId="0">
      <alignment horizontal="right"/>
    </xf>
    <xf numFmtId="169" fontId="36" fillId="35" borderId="0">
      <alignment horizontal="left"/>
    </xf>
    <xf numFmtId="0" fontId="36" fillId="35" borderId="0">
      <alignment horizontal="left"/>
    </xf>
    <xf numFmtId="167" fontId="36" fillId="35" borderId="0">
      <alignment horizontal="left"/>
    </xf>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7" fillId="0" borderId="0" applyFont="0" applyFill="0" applyBorder="0" applyAlignment="0" applyProtection="0"/>
    <xf numFmtId="37" fontId="1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0"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44" fontId="10" fillId="0" borderId="0" applyFont="0" applyFill="0" applyBorder="0" applyAlignment="0" applyProtection="0"/>
    <xf numFmtId="44" fontId="13" fillId="0" borderId="0" applyFont="0" applyFill="0" applyBorder="0" applyAlignment="0" applyProtection="0"/>
    <xf numFmtId="5" fontId="19"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39" borderId="11" applyNumberFormat="0" applyFont="0" applyAlignment="0">
      <protection locked="0"/>
    </xf>
    <xf numFmtId="0" fontId="13" fillId="39" borderId="11" applyNumberFormat="0" applyFont="0" applyAlignment="0">
      <protection locked="0"/>
    </xf>
    <xf numFmtId="171" fontId="13" fillId="0" borderId="0" applyFont="0" applyFill="0" applyBorder="0" applyAlignment="0" applyProtection="0"/>
    <xf numFmtId="171"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40"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0" fontId="12" fillId="0" borderId="0" applyProtection="0"/>
    <xf numFmtId="167" fontId="12" fillId="0" borderId="0" applyProtection="0"/>
    <xf numFmtId="0" fontId="42" fillId="0" borderId="0" applyProtection="0"/>
    <xf numFmtId="167" fontId="42" fillId="0" borderId="0" applyProtection="0"/>
    <xf numFmtId="0" fontId="43" fillId="0" borderId="0" applyProtection="0"/>
    <xf numFmtId="167" fontId="43" fillId="0" borderId="0" applyProtection="0"/>
    <xf numFmtId="0" fontId="11" fillId="0" borderId="0" applyProtection="0"/>
    <xf numFmtId="167" fontId="11" fillId="0" borderId="0" applyProtection="0"/>
    <xf numFmtId="167" fontId="11" fillId="0" borderId="0" applyProtection="0"/>
    <xf numFmtId="0" fontId="13" fillId="0" borderId="0" applyProtection="0"/>
    <xf numFmtId="0" fontId="13" fillId="0" borderId="0" applyProtection="0"/>
    <xf numFmtId="167" fontId="13" fillId="0" borderId="0" applyProtection="0"/>
    <xf numFmtId="167" fontId="13" fillId="0" borderId="0" applyProtection="0"/>
    <xf numFmtId="0" fontId="12" fillId="0" borderId="0" applyProtection="0"/>
    <xf numFmtId="167" fontId="12" fillId="0" borderId="0" applyProtection="0"/>
    <xf numFmtId="0" fontId="44" fillId="0" borderId="0" applyProtection="0"/>
    <xf numFmtId="167" fontId="44" fillId="0" borderId="0" applyProtection="0"/>
    <xf numFmtId="2" fontId="19"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22" borderId="0" applyNumberFormat="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46" fillId="0" borderId="12" applyNumberFormat="0" applyFill="0" applyAlignment="0" applyProtection="0"/>
    <xf numFmtId="167" fontId="47" fillId="0" borderId="13" applyNumberFormat="0" applyFill="0" applyAlignment="0" applyProtection="0"/>
    <xf numFmtId="0" fontId="16" fillId="0" borderId="4" applyNumberFormat="0" applyFill="0" applyAlignment="0" applyProtection="0"/>
    <xf numFmtId="167" fontId="47" fillId="0" borderId="13" applyNumberFormat="0" applyFill="0" applyAlignment="0" applyProtection="0"/>
    <xf numFmtId="0" fontId="48" fillId="0" borderId="14" applyNumberFormat="0" applyFill="0" applyAlignment="0" applyProtection="0"/>
    <xf numFmtId="167" fontId="49" fillId="0" borderId="15"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0" fontId="50" fillId="0" borderId="16"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167" fontId="51" fillId="0" borderId="17" applyNumberFormat="0" applyFill="0" applyAlignment="0" applyProtection="0"/>
    <xf numFmtId="0" fontId="50" fillId="0" borderId="0" applyNumberFormat="0" applyFill="0" applyBorder="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169" fontId="52" fillId="0" borderId="0" applyNumberFormat="0" applyFill="0" applyBorder="0" applyAlignment="0" applyProtection="0">
      <alignment vertical="top"/>
      <protection locked="0"/>
    </xf>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167" fontId="54" fillId="21"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169" fontId="32" fillId="38" borderId="0">
      <alignment horizontal="left"/>
    </xf>
    <xf numFmtId="0" fontId="32" fillId="38" borderId="0">
      <alignment horizontal="left"/>
    </xf>
    <xf numFmtId="167" fontId="32" fillId="38" borderId="0">
      <alignment horizontal="left"/>
    </xf>
    <xf numFmtId="169" fontId="55" fillId="35" borderId="0">
      <alignment horizontal="left"/>
    </xf>
    <xf numFmtId="0" fontId="55" fillId="35" borderId="0">
      <alignment horizontal="left"/>
    </xf>
    <xf numFmtId="0" fontId="55" fillId="35" borderId="0">
      <alignment horizontal="left"/>
    </xf>
    <xf numFmtId="167" fontId="55" fillId="35" borderId="0">
      <alignment horizontal="left"/>
    </xf>
    <xf numFmtId="0" fontId="56" fillId="0" borderId="18" applyNumberFormat="0" applyFill="0" applyAlignment="0" applyProtection="0"/>
    <xf numFmtId="167" fontId="57" fillId="0" borderId="19" applyNumberFormat="0" applyFill="0" applyAlignment="0" applyProtection="0"/>
    <xf numFmtId="167" fontId="57" fillId="0" borderId="19" applyNumberFormat="0" applyFill="0" applyAlignment="0" applyProtection="0"/>
    <xf numFmtId="0" fontId="58" fillId="23" borderId="0" applyNumberFormat="0" applyBorder="0" applyAlignment="0" applyProtection="0"/>
    <xf numFmtId="167" fontId="59" fillId="23" borderId="0" applyNumberFormat="0" applyBorder="0" applyAlignment="0" applyProtection="0"/>
    <xf numFmtId="167" fontId="59" fillId="23" borderId="0" applyNumberFormat="0" applyBorder="0" applyAlignment="0" applyProtection="0"/>
    <xf numFmtId="169" fontId="13" fillId="0" borderId="0"/>
    <xf numFmtId="0" fontId="13" fillId="0" borderId="0"/>
    <xf numFmtId="167" fontId="13" fillId="0" borderId="0"/>
    <xf numFmtId="169"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3" fillId="0" borderId="0"/>
    <xf numFmtId="0" fontId="10"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167" fontId="13" fillId="0" borderId="0"/>
    <xf numFmtId="166" fontId="13" fillId="0" borderId="0"/>
    <xf numFmtId="166"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3" fillId="0" borderId="0"/>
    <xf numFmtId="167" fontId="13" fillId="0" borderId="0"/>
    <xf numFmtId="0" fontId="13" fillId="0" borderId="0"/>
    <xf numFmtId="166" fontId="13" fillId="0" borderId="0"/>
    <xf numFmtId="166" fontId="13" fillId="0" borderId="0"/>
    <xf numFmtId="166"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172"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0"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67" fontId="13" fillId="0" borderId="0"/>
    <xf numFmtId="0" fontId="13" fillId="0" borderId="0"/>
    <xf numFmtId="0" fontId="24" fillId="0" borderId="0"/>
    <xf numFmtId="172" fontId="13"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0" fillId="0" borderId="0"/>
    <xf numFmtId="172" fontId="13" fillId="0" borderId="0"/>
    <xf numFmtId="0" fontId="10" fillId="0" borderId="0"/>
    <xf numFmtId="0" fontId="13"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13" fillId="0" borderId="0"/>
    <xf numFmtId="0" fontId="10" fillId="0" borderId="0"/>
    <xf numFmtId="0" fontId="10" fillId="0" borderId="0"/>
    <xf numFmtId="167" fontId="13" fillId="0" borderId="0"/>
    <xf numFmtId="37" fontId="42" fillId="0" borderId="0"/>
    <xf numFmtId="0" fontId="10" fillId="0" borderId="0"/>
    <xf numFmtId="0" fontId="10" fillId="0" borderId="0"/>
    <xf numFmtId="0" fontId="38" fillId="0" borderId="0"/>
    <xf numFmtId="37" fontId="22" fillId="0" borderId="0"/>
    <xf numFmtId="169"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3"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3"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9" fontId="6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10" fillId="0" borderId="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10"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10" fillId="0" borderId="0"/>
    <xf numFmtId="0" fontId="10" fillId="0" borderId="0"/>
    <xf numFmtId="0" fontId="10" fillId="0" borderId="0"/>
    <xf numFmtId="173" fontId="62" fillId="35" borderId="0">
      <alignment horizontal="right"/>
    </xf>
    <xf numFmtId="40" fontId="63" fillId="41" borderId="0">
      <alignment horizontal="right"/>
    </xf>
    <xf numFmtId="4" fontId="62" fillId="41" borderId="0">
      <alignment horizontal="right"/>
    </xf>
    <xf numFmtId="0" fontId="10" fillId="0" borderId="0"/>
    <xf numFmtId="40" fontId="63" fillId="41" borderId="0">
      <alignment horizontal="right"/>
    </xf>
    <xf numFmtId="169" fontId="64" fillId="42" borderId="0">
      <alignment horizontal="center"/>
    </xf>
    <xf numFmtId="0" fontId="65" fillId="41" borderId="0">
      <alignment horizontal="right"/>
    </xf>
    <xf numFmtId="0" fontId="10" fillId="0" borderId="0"/>
    <xf numFmtId="0" fontId="64" fillId="41" borderId="0">
      <alignment horizontal="center" vertical="center"/>
    </xf>
    <xf numFmtId="0" fontId="10" fillId="0" borderId="0"/>
    <xf numFmtId="0" fontId="65" fillId="41" borderId="0">
      <alignment horizontal="right"/>
    </xf>
    <xf numFmtId="169" fontId="32" fillId="43" borderId="0"/>
    <xf numFmtId="0" fontId="66" fillId="41" borderId="10"/>
    <xf numFmtId="0" fontId="55" fillId="41" borderId="10"/>
    <xf numFmtId="0" fontId="10" fillId="0" borderId="0"/>
    <xf numFmtId="0" fontId="55" fillId="41" borderId="10"/>
    <xf numFmtId="0" fontId="10" fillId="0" borderId="0"/>
    <xf numFmtId="0" fontId="66" fillId="41" borderId="10"/>
    <xf numFmtId="169" fontId="67" fillId="35" borderId="0" applyBorder="0">
      <alignment horizontal="centerContinuous"/>
    </xf>
    <xf numFmtId="0" fontId="66" fillId="0" borderId="0" applyBorder="0">
      <alignment horizontal="centerContinuous"/>
    </xf>
    <xf numFmtId="0" fontId="10" fillId="0" borderId="0"/>
    <xf numFmtId="0" fontId="64" fillId="41" borderId="0" applyBorder="0">
      <alignment horizontal="centerContinuous"/>
    </xf>
    <xf numFmtId="0" fontId="10" fillId="0" borderId="0"/>
    <xf numFmtId="0" fontId="66" fillId="0" borderId="0" applyBorder="0">
      <alignment horizontal="centerContinuous"/>
    </xf>
    <xf numFmtId="169" fontId="68" fillId="43" borderId="0" applyBorder="0">
      <alignment horizontal="centerContinuous"/>
    </xf>
    <xf numFmtId="0" fontId="69" fillId="0" borderId="0" applyBorder="0">
      <alignment horizontal="centerContinuous"/>
    </xf>
    <xf numFmtId="0" fontId="10" fillId="0" borderId="0"/>
    <xf numFmtId="0" fontId="70" fillId="41" borderId="0" applyBorder="0">
      <alignment horizontal="centerContinuous"/>
    </xf>
    <xf numFmtId="0" fontId="10" fillId="0" borderId="0"/>
    <xf numFmtId="0" fontId="69" fillId="0" borderId="0" applyBorder="0">
      <alignment horizontal="centerContinuous"/>
    </xf>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3">
      <alignment horizontal="center"/>
    </xf>
    <xf numFmtId="3" fontId="71" fillId="0" borderId="0" applyFont="0" applyFill="0" applyBorder="0" applyAlignment="0" applyProtection="0"/>
    <xf numFmtId="0" fontId="71" fillId="44" borderId="0" applyNumberFormat="0" applyFont="0" applyBorder="0" applyAlignment="0" applyProtection="0"/>
    <xf numFmtId="169" fontId="55" fillId="23" borderId="0">
      <alignment horizontal="center"/>
    </xf>
    <xf numFmtId="0" fontId="55" fillId="23" borderId="0">
      <alignment horizontal="center"/>
    </xf>
    <xf numFmtId="0" fontId="55" fillId="23" borderId="0">
      <alignment horizontal="center"/>
    </xf>
    <xf numFmtId="0" fontId="10" fillId="0" borderId="0"/>
    <xf numFmtId="49" fontId="73" fillId="35" borderId="0">
      <alignment horizontal="center"/>
    </xf>
    <xf numFmtId="0" fontId="10" fillId="0" borderId="0"/>
    <xf numFmtId="169" fontId="34" fillId="38" borderId="0">
      <alignment horizontal="center"/>
    </xf>
    <xf numFmtId="0" fontId="34" fillId="38" borderId="0">
      <alignment horizontal="center"/>
    </xf>
    <xf numFmtId="0" fontId="10" fillId="0" borderId="0"/>
    <xf numFmtId="169" fontId="34" fillId="38" borderId="0">
      <alignment horizontal="centerContinuous"/>
    </xf>
    <xf numFmtId="0" fontId="34" fillId="38" borderId="0">
      <alignment horizontal="centerContinuous"/>
    </xf>
    <xf numFmtId="0" fontId="10" fillId="0" borderId="0"/>
    <xf numFmtId="169" fontId="74" fillId="35" borderId="0">
      <alignment horizontal="left"/>
    </xf>
    <xf numFmtId="0" fontId="74" fillId="35" borderId="0">
      <alignment horizontal="left"/>
    </xf>
    <xf numFmtId="0" fontId="10" fillId="0" borderId="0"/>
    <xf numFmtId="49" fontId="74" fillId="35" borderId="0">
      <alignment horizontal="center"/>
    </xf>
    <xf numFmtId="0" fontId="10" fillId="0" borderId="0"/>
    <xf numFmtId="169" fontId="32" fillId="38" borderId="0">
      <alignment horizontal="left"/>
    </xf>
    <xf numFmtId="0" fontId="32" fillId="38" borderId="0">
      <alignment horizontal="left"/>
    </xf>
    <xf numFmtId="0" fontId="10" fillId="0" borderId="0"/>
    <xf numFmtId="49" fontId="74" fillId="35" borderId="0">
      <alignment horizontal="left"/>
    </xf>
    <xf numFmtId="0" fontId="10" fillId="0" borderId="0"/>
    <xf numFmtId="169" fontId="32" fillId="38" borderId="0">
      <alignment horizontal="centerContinuous"/>
    </xf>
    <xf numFmtId="0" fontId="32" fillId="38" borderId="0">
      <alignment horizontal="centerContinuous"/>
    </xf>
    <xf numFmtId="0" fontId="10" fillId="0" borderId="0"/>
    <xf numFmtId="169" fontId="32" fillId="38" borderId="0">
      <alignment horizontal="right"/>
    </xf>
    <xf numFmtId="0" fontId="32" fillId="38" borderId="0">
      <alignment horizontal="right"/>
    </xf>
    <xf numFmtId="0" fontId="10" fillId="0" borderId="0"/>
    <xf numFmtId="49" fontId="55" fillId="35" borderId="0">
      <alignment horizontal="left"/>
    </xf>
    <xf numFmtId="49" fontId="55" fillId="35" borderId="0">
      <alignment horizontal="left"/>
    </xf>
    <xf numFmtId="0" fontId="10" fillId="0" borderId="0"/>
    <xf numFmtId="169" fontId="34" fillId="38" borderId="0">
      <alignment horizontal="right"/>
    </xf>
    <xf numFmtId="0" fontId="34" fillId="38" borderId="0">
      <alignment horizontal="right"/>
    </xf>
    <xf numFmtId="0" fontId="10" fillId="0" borderId="0"/>
    <xf numFmtId="169" fontId="74" fillId="21" borderId="0">
      <alignment horizontal="center"/>
    </xf>
    <xf numFmtId="0" fontId="74" fillId="21" borderId="0">
      <alignment horizontal="center"/>
    </xf>
    <xf numFmtId="0" fontId="10" fillId="0" borderId="0"/>
    <xf numFmtId="169" fontId="75" fillId="21" borderId="0">
      <alignment horizontal="center"/>
    </xf>
    <xf numFmtId="0" fontId="75" fillId="21" borderId="0">
      <alignment horizontal="center"/>
    </xf>
    <xf numFmtId="0" fontId="10" fillId="0" borderId="0"/>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2" fillId="43" borderId="0" applyNumberFormat="0" applyProtection="0">
      <alignment horizontal="left" vertical="center" indent="1"/>
    </xf>
    <xf numFmtId="4" fontId="12" fillId="43" borderId="0" applyNumberFormat="0" applyProtection="0">
      <alignment horizontal="left" vertical="center"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3" fillId="26" borderId="0" applyNumberFormat="0" applyProtection="0">
      <alignment horizontal="left" vertical="center" indent="1"/>
    </xf>
    <xf numFmtId="4" fontId="13" fillId="26" borderId="0" applyNumberFormat="0" applyProtection="0">
      <alignment horizontal="left" vertical="center" indent="1"/>
    </xf>
    <xf numFmtId="4" fontId="73" fillId="51" borderId="0" applyNumberFormat="0" applyProtection="0">
      <alignment horizontal="left" vertical="center" indent="1"/>
    </xf>
    <xf numFmtId="4" fontId="73" fillId="51" borderId="0" applyNumberFormat="0" applyProtection="0">
      <alignment horizontal="left" vertical="center" indent="1"/>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0" applyNumberFormat="0" applyProtection="0">
      <alignment horizontal="left" vertical="center" indent="1"/>
    </xf>
    <xf numFmtId="4" fontId="13" fillId="26" borderId="0" applyNumberFormat="0" applyProtection="0">
      <alignment horizontal="left" vertical="center" indent="1"/>
    </xf>
    <xf numFmtId="4" fontId="13" fillId="46" borderId="0" applyNumberFormat="0" applyProtection="0">
      <alignment horizontal="left" vertical="center" indent="1"/>
    </xf>
    <xf numFmtId="4" fontId="13" fillId="46" borderId="0"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79" fillId="0" borderId="0" applyNumberFormat="0" applyProtection="0">
      <alignment horizontal="left" vertical="center"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applyNumberFormat="0" applyFill="0" applyBorder="0" applyAlignment="0" applyProtection="0"/>
    <xf numFmtId="0" fontId="10" fillId="0" borderId="0"/>
    <xf numFmtId="0" fontId="10" fillId="0" borderId="0"/>
    <xf numFmtId="0" fontId="81" fillId="0" borderId="25" applyNumberFormat="0" applyFill="0" applyAlignment="0" applyProtection="0"/>
    <xf numFmtId="0" fontId="81" fillId="0" borderId="25" applyNumberFormat="0" applyFill="0" applyAlignment="0" applyProtection="0"/>
    <xf numFmtId="0" fontId="10"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0" fillId="0" borderId="0"/>
    <xf numFmtId="0" fontId="18" fillId="0" borderId="7" applyNumberFormat="0" applyFill="0" applyAlignment="0" applyProtection="0"/>
    <xf numFmtId="0" fontId="10" fillId="0" borderId="0"/>
    <xf numFmtId="0" fontId="10" fillId="0" borderId="0"/>
    <xf numFmtId="0" fontId="22" fillId="0" borderId="0"/>
    <xf numFmtId="169" fontId="82" fillId="35" borderId="0">
      <alignment horizontal="center"/>
    </xf>
    <xf numFmtId="0" fontId="82" fillId="35" borderId="0">
      <alignment horizontal="center"/>
    </xf>
    <xf numFmtId="0" fontId="10" fillId="0" borderId="0"/>
    <xf numFmtId="0" fontId="56" fillId="0" borderId="0" applyNumberFormat="0" applyFill="0" applyBorder="0" applyAlignment="0" applyProtection="0"/>
    <xf numFmtId="0" fontId="10" fillId="0" borderId="0"/>
    <xf numFmtId="0" fontId="10" fillId="0" borderId="0"/>
    <xf numFmtId="0" fontId="10" fillId="0" borderId="0"/>
    <xf numFmtId="9" fontId="22" fillId="0" borderId="0" applyFont="0" applyFill="0" applyBorder="0" applyAlignment="0" applyProtection="0"/>
    <xf numFmtId="166" fontId="13" fillId="0" borderId="0"/>
    <xf numFmtId="166" fontId="13" fillId="0" borderId="0"/>
    <xf numFmtId="0" fontId="13" fillId="0" borderId="0"/>
    <xf numFmtId="0" fontId="23" fillId="72" borderId="0" applyNumberFormat="0" applyBorder="0" applyAlignment="0" applyProtection="0"/>
    <xf numFmtId="178" fontId="24" fillId="4" borderId="0" applyNumberFormat="0" applyBorder="0" applyAlignment="0" applyProtection="0"/>
    <xf numFmtId="178" fontId="24"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178" fontId="24" fillId="6" borderId="0" applyNumberFormat="0" applyBorder="0" applyAlignment="0" applyProtection="0"/>
    <xf numFmtId="178" fontId="24"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178" fontId="24" fillId="8" borderId="0" applyNumberFormat="0" applyBorder="0" applyAlignment="0" applyProtection="0"/>
    <xf numFmtId="178" fontId="24"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8" fontId="24" fillId="10" borderId="0" applyNumberFormat="0" applyBorder="0" applyAlignment="0" applyProtection="0"/>
    <xf numFmtId="178" fontId="24"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23" fillId="22" borderId="0" applyNumberFormat="0" applyBorder="0" applyAlignment="0" applyProtection="0"/>
    <xf numFmtId="178" fontId="24" fillId="12" borderId="0" applyNumberFormat="0" applyBorder="0" applyAlignment="0" applyProtection="0"/>
    <xf numFmtId="178" fontId="24"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178" fontId="24" fillId="14" borderId="0" applyNumberFormat="0" applyBorder="0" applyAlignment="0" applyProtection="0"/>
    <xf numFmtId="178" fontId="24"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178" fontId="24" fillId="5" borderId="0" applyNumberFormat="0" applyBorder="0" applyAlignment="0" applyProtection="0"/>
    <xf numFmtId="178" fontId="24"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18" borderId="0" applyNumberFormat="0" applyBorder="0" applyAlignment="0" applyProtection="0"/>
    <xf numFmtId="178" fontId="24" fillId="7" borderId="0" applyNumberFormat="0" applyBorder="0" applyAlignment="0" applyProtection="0"/>
    <xf numFmtId="178" fontId="24"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178" fontId="24" fillId="9" borderId="0" applyNumberFormat="0" applyBorder="0" applyAlignment="0" applyProtection="0"/>
    <xf numFmtId="178" fontId="24"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178" fontId="24" fillId="11" borderId="0" applyNumberFormat="0" applyBorder="0" applyAlignment="0" applyProtection="0"/>
    <xf numFmtId="178" fontId="24"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178" fontId="24" fillId="13" borderId="0" applyNumberFormat="0" applyBorder="0" applyAlignment="0" applyProtection="0"/>
    <xf numFmtId="178" fontId="24"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178" fontId="24" fillId="15" borderId="0" applyNumberFormat="0" applyBorder="0" applyAlignment="0" applyProtection="0"/>
    <xf numFmtId="178" fontId="24"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178" fontId="97" fillId="61" borderId="0" applyNumberFormat="0" applyBorder="0" applyAlignment="0" applyProtection="0"/>
    <xf numFmtId="178" fontId="97" fillId="61" borderId="0" applyNumberFormat="0" applyBorder="0" applyAlignment="0" applyProtection="0"/>
    <xf numFmtId="0" fontId="25" fillId="22"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25" fillId="7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8" fontId="97" fillId="63" borderId="0" applyNumberFormat="0" applyBorder="0" applyAlignment="0" applyProtection="0"/>
    <xf numFmtId="178" fontId="97" fillId="63" borderId="0" applyNumberFormat="0" applyBorder="0" applyAlignment="0" applyProtection="0"/>
    <xf numFmtId="0" fontId="25" fillId="26"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25" fillId="1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178" fontId="97" fillId="65" borderId="0" applyNumberFormat="0" applyBorder="0" applyAlignment="0" applyProtection="0"/>
    <xf numFmtId="178" fontId="97" fillId="65" borderId="0" applyNumberFormat="0" applyBorder="0" applyAlignment="0" applyProtection="0"/>
    <xf numFmtId="0" fontId="25" fillId="27"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25" fillId="39"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7" borderId="0" applyNumberFormat="0" applyBorder="0" applyAlignment="0" applyProtection="0"/>
    <xf numFmtId="178" fontId="97" fillId="67" borderId="0" applyNumberFormat="0" applyBorder="0" applyAlignment="0" applyProtection="0"/>
    <xf numFmtId="0" fontId="25" fillId="2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9" borderId="0" applyNumberFormat="0" applyBorder="0" applyAlignment="0" applyProtection="0"/>
    <xf numFmtId="178" fontId="97" fillId="69" borderId="0" applyNumberFormat="0" applyBorder="0" applyAlignment="0" applyProtection="0"/>
    <xf numFmtId="0" fontId="25" fillId="22"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78" fontId="97" fillId="71" borderId="0" applyNumberFormat="0" applyBorder="0" applyAlignment="0" applyProtection="0"/>
    <xf numFmtId="178" fontId="97" fillId="71" borderId="0" applyNumberFormat="0" applyBorder="0" applyAlignment="0" applyProtection="0"/>
    <xf numFmtId="0" fontId="25" fillId="18"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25" fillId="49" borderId="0" applyNumberFormat="0" applyBorder="0" applyAlignment="0" applyProtection="0"/>
    <xf numFmtId="0" fontId="60" fillId="0" borderId="2" applyBorder="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0" fontId="25" fillId="75" borderId="0" applyNumberFormat="0" applyBorder="0" applyAlignment="0" applyProtection="0"/>
    <xf numFmtId="178" fontId="97" fillId="60" borderId="0" applyNumberFormat="0" applyBorder="0" applyAlignment="0" applyProtection="0"/>
    <xf numFmtId="178" fontId="97" fillId="60" borderId="0" applyNumberFormat="0" applyBorder="0" applyAlignment="0" applyProtection="0"/>
    <xf numFmtId="0" fontId="25" fillId="29"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25" fillId="7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178" fontId="97" fillId="62" borderId="0" applyNumberFormat="0" applyBorder="0" applyAlignment="0" applyProtection="0"/>
    <xf numFmtId="178" fontId="97" fillId="62" borderId="0" applyNumberFormat="0" applyBorder="0" applyAlignment="0" applyProtection="0"/>
    <xf numFmtId="0" fontId="25" fillId="26"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178" fontId="97" fillId="64" borderId="0" applyNumberFormat="0" applyBorder="0" applyAlignment="0" applyProtection="0"/>
    <xf numFmtId="178" fontId="97" fillId="64" borderId="0" applyNumberFormat="0" applyBorder="0" applyAlignment="0" applyProtection="0"/>
    <xf numFmtId="0" fontId="25" fillId="27"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25" fillId="32"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178" fontId="97" fillId="66" borderId="0" applyNumberFormat="0" applyBorder="0" applyAlignment="0" applyProtection="0"/>
    <xf numFmtId="178" fontId="97" fillId="66" borderId="0" applyNumberFormat="0" applyBorder="0" applyAlignment="0" applyProtection="0"/>
    <xf numFmtId="0" fontId="25" fillId="33"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25" fillId="74"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8" fontId="97" fillId="68" borderId="0" applyNumberFormat="0" applyBorder="0" applyAlignment="0" applyProtection="0"/>
    <xf numFmtId="178" fontId="97" fillId="68" borderId="0" applyNumberFormat="0" applyBorder="0" applyAlignment="0" applyProtection="0"/>
    <xf numFmtId="0"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178" fontId="97" fillId="70" borderId="0" applyNumberFormat="0" applyBorder="0" applyAlignment="0" applyProtection="0"/>
    <xf numFmtId="178" fontId="97" fillId="70" borderId="0" applyNumberFormat="0" applyBorder="0" applyAlignment="0" applyProtection="0"/>
    <xf numFmtId="0" fontId="25" fillId="31"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25" fillId="26"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78" fontId="98" fillId="55" borderId="0" applyNumberFormat="0" applyBorder="0" applyAlignment="0" applyProtection="0"/>
    <xf numFmtId="178" fontId="98" fillId="55" borderId="0" applyNumberFormat="0" applyBorder="0" applyAlignment="0" applyProtection="0"/>
    <xf numFmtId="0" fontId="27" fillId="3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7" fillId="24" borderId="0" applyNumberFormat="0" applyBorder="0" applyAlignment="0" applyProtection="0"/>
    <xf numFmtId="164" fontId="99" fillId="0" borderId="26"/>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29" fillId="35" borderId="8"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0" fontId="31" fillId="37" borderId="9" applyNumberFormat="0" applyAlignment="0" applyProtection="0"/>
    <xf numFmtId="178" fontId="100" fillId="59" borderId="32" applyNumberFormat="0" applyAlignment="0" applyProtection="0"/>
    <xf numFmtId="178" fontId="100" fillId="59" borderId="32" applyNumberFormat="0" applyAlignment="0" applyProtection="0"/>
    <xf numFmtId="0"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166" fontId="31" fillId="37" borderId="9" applyNumberFormat="0" applyAlignment="0" applyProtection="0"/>
    <xf numFmtId="0" fontId="31" fillId="37" borderId="9" applyNumberFormat="0" applyAlignment="0" applyProtection="0"/>
    <xf numFmtId="0" fontId="32" fillId="38" borderId="0">
      <alignment horizontal="left"/>
    </xf>
    <xf numFmtId="169" fontId="32" fillId="38" borderId="0">
      <alignment horizontal="left"/>
    </xf>
    <xf numFmtId="0" fontId="34" fillId="38" borderId="0">
      <alignment horizontal="right"/>
    </xf>
    <xf numFmtId="169" fontId="34" fillId="38" borderId="0">
      <alignment horizontal="right"/>
    </xf>
    <xf numFmtId="0" fontId="35" fillId="35" borderId="0">
      <alignment horizontal="center"/>
    </xf>
    <xf numFmtId="169" fontId="35" fillId="35" borderId="0">
      <alignment horizontal="center"/>
    </xf>
    <xf numFmtId="0" fontId="34" fillId="38" borderId="0">
      <alignment horizontal="right"/>
    </xf>
    <xf numFmtId="169" fontId="34" fillId="38" borderId="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3" fontId="13" fillId="0" borderId="0" applyFont="0" applyFill="0" applyBorder="0" applyAlignment="0" applyProtection="0"/>
    <xf numFmtId="3" fontId="19" fillId="0" borderId="0" applyFont="0" applyFill="0" applyBorder="0" applyAlignment="0" applyProtection="0"/>
    <xf numFmtId="3" fontId="13" fillId="0" borderId="0" applyFont="0" applyFill="0" applyBorder="0" applyAlignment="0" applyProtection="0"/>
    <xf numFmtId="3" fontId="13" fillId="76" borderId="0"/>
    <xf numFmtId="3" fontId="13" fillId="76"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102" fillId="0" borderId="0"/>
    <xf numFmtId="0" fontId="102" fillId="0" borderId="33"/>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78" fontId="103" fillId="0" borderId="0" applyNumberFormat="0" applyFill="0" applyBorder="0" applyAlignment="0" applyProtection="0"/>
    <xf numFmtId="178" fontId="103"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0" fontId="40" fillId="0" borderId="0" applyNumberFormat="0" applyFill="0" applyBorder="0" applyAlignment="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78" fontId="42" fillId="0" borderId="0" applyProtection="0"/>
    <xf numFmtId="178"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78" fontId="43" fillId="0" borderId="0" applyProtection="0"/>
    <xf numFmtId="178" fontId="43" fillId="0" borderId="0" applyProtection="0"/>
    <xf numFmtId="0" fontId="43"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178" fontId="11" fillId="0" borderId="0" applyProtection="0"/>
    <xf numFmtId="178" fontId="11" fillId="0" borderId="0" applyProtection="0"/>
    <xf numFmtId="0" fontId="11"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0" fontId="13" fillId="0" borderId="0" applyProtection="0"/>
    <xf numFmtId="178" fontId="13" fillId="0" borderId="0" applyProtection="0"/>
    <xf numFmtId="178" fontId="13" fillId="0" borderId="0" applyProtection="0"/>
    <xf numFmtId="0" fontId="13"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0" fontId="12" fillId="0" borderId="0" applyProtection="0"/>
    <xf numFmtId="178" fontId="12" fillId="0" borderId="0" applyProtection="0"/>
    <xf numFmtId="178" fontId="12" fillId="0" borderId="0" applyProtection="0"/>
    <xf numFmtId="0" fontId="12"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78" fontId="44" fillId="0" borderId="0" applyProtection="0"/>
    <xf numFmtId="178" fontId="44" fillId="0" borderId="0" applyProtection="0"/>
    <xf numFmtId="0" fontId="44" fillId="0" borderId="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5" fillId="40" borderId="0" applyNumberFormat="0" applyBorder="0" applyAlignment="0" applyProtection="0"/>
    <xf numFmtId="178" fontId="104" fillId="54" borderId="0" applyNumberFormat="0" applyBorder="0" applyAlignment="0" applyProtection="0"/>
    <xf numFmtId="178" fontId="104" fillId="54" borderId="0" applyNumberFormat="0" applyBorder="0" applyAlignment="0" applyProtection="0"/>
    <xf numFmtId="0" fontId="45" fillId="22"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166" fontId="45" fillId="40" borderId="0" applyNumberFormat="0" applyBorder="0" applyAlignment="0" applyProtection="0"/>
    <xf numFmtId="0" fontId="45" fillId="40" borderId="0" applyNumberFormat="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178" fontId="106" fillId="0" borderId="4" applyNumberFormat="0" applyFill="0" applyAlignment="0" applyProtection="0"/>
    <xf numFmtId="178" fontId="106" fillId="0" borderId="4"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9" fontId="108" fillId="0" borderId="0" applyNumberFormat="0" applyFon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166" fontId="105" fillId="0" borderId="34" applyNumberFormat="0" applyFill="0" applyAlignment="0" applyProtection="0"/>
    <xf numFmtId="0" fontId="105" fillId="0" borderId="34"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0" fontId="109" fillId="0" borderId="35" applyNumberFormat="0" applyFill="0" applyAlignment="0" applyProtection="0"/>
    <xf numFmtId="178" fontId="110" fillId="0" borderId="5" applyNumberFormat="0" applyFill="0" applyAlignment="0" applyProtection="0"/>
    <xf numFmtId="178" fontId="11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11" fillId="0" borderId="0" applyNumberFormat="0" applyFon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166" fontId="109" fillId="0" borderId="35"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0" fontId="111" fillId="0" borderId="36" applyNumberFormat="0" applyFill="0" applyAlignment="0" applyProtection="0"/>
    <xf numFmtId="178" fontId="112" fillId="0" borderId="28" applyNumberFormat="0" applyFill="0" applyAlignment="0" applyProtection="0"/>
    <xf numFmtId="178" fontId="112" fillId="0" borderId="28" applyNumberFormat="0" applyFill="0" applyAlignment="0" applyProtection="0"/>
    <xf numFmtId="0" fontId="50" fillId="0" borderId="1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111" fillId="0" borderId="36" applyNumberFormat="0" applyFill="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178" fontId="112" fillId="0" borderId="0" applyNumberFormat="0" applyFill="0" applyBorder="0" applyAlignment="0" applyProtection="0"/>
    <xf numFmtId="178" fontId="112" fillId="0" borderId="0" applyNumberFormat="0" applyFill="0" applyBorder="0" applyAlignment="0" applyProtection="0"/>
    <xf numFmtId="0" fontId="50"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166" fontId="111" fillId="0" borderId="0" applyNumberFormat="0" applyFill="0" applyBorder="0" applyAlignment="0" applyProtection="0"/>
    <xf numFmtId="0" fontId="111" fillId="0" borderId="0" applyNumberFormat="0" applyFill="0" applyBorder="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53" fillId="23" borderId="8" applyNumberFormat="0" applyAlignment="0" applyProtection="0"/>
    <xf numFmtId="0" fontId="113" fillId="42" borderId="33"/>
    <xf numFmtId="0" fontId="32" fillId="38" borderId="0">
      <alignment horizontal="left"/>
    </xf>
    <xf numFmtId="169" fontId="32" fillId="38" borderId="0">
      <alignment horizontal="left"/>
    </xf>
    <xf numFmtId="0" fontId="55" fillId="35" borderId="0">
      <alignment horizontal="left"/>
    </xf>
    <xf numFmtId="169" fontId="55" fillId="35" borderId="0">
      <alignment horizontal="left"/>
    </xf>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178" fontId="115" fillId="0" borderId="31" applyNumberFormat="0" applyFill="0" applyAlignment="0" applyProtection="0"/>
    <xf numFmtId="178" fontId="115" fillId="0" borderId="31" applyNumberFormat="0" applyFill="0" applyAlignment="0" applyProtection="0"/>
    <xf numFmtId="0" fontId="56" fillId="0" borderId="18"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166" fontId="114" fillId="0" borderId="19" applyNumberFormat="0" applyFill="0" applyAlignment="0" applyProtection="0"/>
    <xf numFmtId="0" fontId="114" fillId="0" borderId="19" applyNumberFormat="0" applyFill="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0" fontId="116" fillId="23" borderId="0" applyNumberFormat="0" applyBorder="0" applyAlignment="0" applyProtection="0"/>
    <xf numFmtId="178" fontId="117" fillId="56" borderId="0" applyNumberFormat="0" applyBorder="0" applyAlignment="0" applyProtection="0"/>
    <xf numFmtId="178" fontId="117" fillId="56" borderId="0" applyNumberFormat="0" applyBorder="0" applyAlignment="0" applyProtection="0"/>
    <xf numFmtId="0" fontId="58"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166" fontId="116" fillId="23" borderId="0" applyNumberFormat="0" applyBorder="0" applyAlignment="0" applyProtection="0"/>
    <xf numFmtId="0" fontId="116" fillId="23" borderId="0" applyNumberFormat="0" applyBorder="0" applyAlignment="0" applyProtection="0"/>
    <xf numFmtId="184"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169" fontId="13"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6" fontId="13" fillId="0" borderId="0"/>
    <xf numFmtId="178" fontId="13" fillId="0" borderId="0"/>
    <xf numFmtId="178" fontId="13" fillId="0" borderId="0"/>
    <xf numFmtId="0" fontId="39" fillId="0" borderId="0"/>
    <xf numFmtId="0" fontId="101" fillId="0" borderId="0"/>
    <xf numFmtId="0" fontId="101" fillId="0" borderId="0"/>
    <xf numFmtId="0" fontId="101" fillId="0" borderId="0"/>
    <xf numFmtId="169" fontId="13" fillId="0" borderId="0"/>
    <xf numFmtId="0" fontId="101" fillId="0" borderId="0"/>
    <xf numFmtId="41" fontId="39" fillId="0" borderId="0"/>
    <xf numFmtId="0" fontId="13" fillId="0" borderId="0"/>
    <xf numFmtId="166" fontId="13" fillId="0" borderId="0"/>
    <xf numFmtId="166" fontId="13" fillId="0" borderId="0"/>
    <xf numFmtId="166" fontId="13" fillId="0" borderId="0"/>
    <xf numFmtId="166" fontId="13" fillId="0" borderId="0"/>
    <xf numFmtId="166"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101" fillId="0" borderId="0"/>
    <xf numFmtId="166" fontId="13" fillId="0" borderId="0"/>
    <xf numFmtId="0"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0"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166" fontId="13" fillId="0" borderId="0"/>
    <xf numFmtId="169"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166" fontId="71" fillId="0" borderId="0"/>
    <xf numFmtId="166" fontId="71" fillId="0" borderId="0"/>
    <xf numFmtId="166" fontId="71" fillId="0" borderId="0"/>
    <xf numFmtId="166" fontId="71" fillId="0" borderId="0"/>
    <xf numFmtId="166" fontId="71" fillId="0" borderId="0"/>
    <xf numFmtId="178" fontId="24" fillId="0" borderId="0"/>
    <xf numFmtId="178" fontId="24"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0" fontId="3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24" fillId="0" borderId="0"/>
    <xf numFmtId="166" fontId="13" fillId="0" borderId="0"/>
    <xf numFmtId="166" fontId="71" fillId="0" borderId="0"/>
    <xf numFmtId="166" fontId="71" fillId="0" borderId="0"/>
    <xf numFmtId="166" fontId="71" fillId="0" borderId="0"/>
    <xf numFmtId="166" fontId="71"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13"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13" fillId="0" borderId="0"/>
    <xf numFmtId="37" fontId="22" fillId="0" borderId="0"/>
    <xf numFmtId="0" fontId="9" fillId="0" borderId="0"/>
    <xf numFmtId="0" fontId="9" fillId="0" borderId="0"/>
    <xf numFmtId="0" fontId="13" fillId="0" borderId="0"/>
    <xf numFmtId="0" fontId="13" fillId="0" borderId="0"/>
    <xf numFmtId="0" fontId="13"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1" fillId="0" borderId="0"/>
    <xf numFmtId="0" fontId="101" fillId="0" borderId="0"/>
    <xf numFmtId="0" fontId="13" fillId="0" borderId="0"/>
    <xf numFmtId="0" fontId="13" fillId="0" borderId="0"/>
    <xf numFmtId="0" fontId="13" fillId="0" borderId="0"/>
    <xf numFmtId="0" fontId="13" fillId="0" borderId="0"/>
    <xf numFmtId="0" fontId="10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1" fillId="0" borderId="0"/>
    <xf numFmtId="0" fontId="101" fillId="0" borderId="0"/>
    <xf numFmtId="37" fontId="22" fillId="0" borderId="0"/>
    <xf numFmtId="37" fontId="22" fillId="0" borderId="0"/>
    <xf numFmtId="0" fontId="13" fillId="0" borderId="0"/>
    <xf numFmtId="0" fontId="13" fillId="0" borderId="0"/>
    <xf numFmtId="0" fontId="101" fillId="0" borderId="0"/>
    <xf numFmtId="0" fontId="101" fillId="0" borderId="0"/>
    <xf numFmtId="0" fontId="101" fillId="0" borderId="0"/>
    <xf numFmtId="37" fontId="22" fillId="0" borderId="0"/>
    <xf numFmtId="0" fontId="9" fillId="0" borderId="0"/>
    <xf numFmtId="0" fontId="13" fillId="0" borderId="0"/>
    <xf numFmtId="37" fontId="22" fillId="0" borderId="0"/>
    <xf numFmtId="0" fontId="9" fillId="0" borderId="0"/>
    <xf numFmtId="0" fontId="9" fillId="0" borderId="0"/>
    <xf numFmtId="0" fontId="9" fillId="0" borderId="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39" fillId="19" borderId="20" applyNumberFormat="0" applyFon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0" fontId="61" fillId="20" borderId="21" applyNumberFormat="0" applyAlignment="0" applyProtection="0"/>
    <xf numFmtId="178" fontId="118" fillId="58" borderId="30" applyNumberFormat="0" applyAlignment="0" applyProtection="0"/>
    <xf numFmtId="178" fontId="118" fillId="58" borderId="30"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0" fontId="61" fillId="35"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166" fontId="61" fillId="20" borderId="21" applyNumberFormat="0" applyAlignment="0" applyProtection="0"/>
    <xf numFmtId="0" fontId="61" fillId="20" borderId="21" applyNumberFormat="0" applyAlignment="0" applyProtection="0"/>
    <xf numFmtId="173" fontId="62" fillId="35" borderId="0">
      <alignment horizontal="right"/>
    </xf>
    <xf numFmtId="40" fontId="63" fillId="41" borderId="0">
      <alignment horizontal="right"/>
    </xf>
    <xf numFmtId="173" fontId="62" fillId="35" borderId="0">
      <alignment horizontal="right"/>
    </xf>
    <xf numFmtId="173" fontId="62" fillId="35" borderId="0">
      <alignment horizontal="right"/>
    </xf>
    <xf numFmtId="4" fontId="62" fillId="41" borderId="0">
      <alignment horizontal="right"/>
    </xf>
    <xf numFmtId="40" fontId="63" fillId="41" borderId="0">
      <alignment horizontal="right"/>
    </xf>
    <xf numFmtId="40" fontId="63"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4" fontId="62" fillId="41"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173" fontId="62" fillId="35" borderId="0">
      <alignment horizontal="right"/>
    </xf>
    <xf numFmtId="0" fontId="64" fillId="42" borderId="0">
      <alignment horizontal="center"/>
    </xf>
    <xf numFmtId="0" fontId="64" fillId="42" borderId="0">
      <alignment horizontal="center"/>
    </xf>
    <xf numFmtId="169" fontId="64" fillId="42" borderId="0">
      <alignment horizontal="center"/>
    </xf>
    <xf numFmtId="0" fontId="64" fillId="42" borderId="0">
      <alignment horizontal="center"/>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5" fillId="41" borderId="0">
      <alignment horizontal="right"/>
    </xf>
    <xf numFmtId="0" fontId="64" fillId="42" borderId="0">
      <alignment horizontal="center"/>
    </xf>
    <xf numFmtId="0" fontId="65" fillId="41" borderId="0">
      <alignment horizontal="right"/>
    </xf>
    <xf numFmtId="0" fontId="65" fillId="41" borderId="0">
      <alignment horizontal="right"/>
    </xf>
    <xf numFmtId="0" fontId="64" fillId="41" borderId="0">
      <alignment horizontal="center" vertical="center"/>
    </xf>
    <xf numFmtId="0" fontId="64" fillId="41" borderId="0">
      <alignment horizontal="center" vertical="center"/>
    </xf>
    <xf numFmtId="0" fontId="64" fillId="41" borderId="0">
      <alignment horizontal="center" vertical="center"/>
    </xf>
    <xf numFmtId="178" fontId="64" fillId="41" borderId="0">
      <alignment horizontal="center" vertical="center"/>
    </xf>
    <xf numFmtId="178" fontId="64" fillId="41" borderId="0">
      <alignment horizontal="center" vertical="center"/>
    </xf>
    <xf numFmtId="0" fontId="32" fillId="43" borderId="0"/>
    <xf numFmtId="0" fontId="32" fillId="43" borderId="0"/>
    <xf numFmtId="169" fontId="32" fillId="43" borderId="0"/>
    <xf numFmtId="166" fontId="66" fillId="41" borderId="10"/>
    <xf numFmtId="0" fontId="55" fillId="41" borderId="10"/>
    <xf numFmtId="0" fontId="32" fillId="43" borderId="0"/>
    <xf numFmtId="0" fontId="66" fillId="41" borderId="10"/>
    <xf numFmtId="0" fontId="66" fillId="41" borderId="10"/>
    <xf numFmtId="0" fontId="66" fillId="41" borderId="10"/>
    <xf numFmtId="0" fontId="66" fillId="41" borderId="10"/>
    <xf numFmtId="0" fontId="66" fillId="41" borderId="10"/>
    <xf numFmtId="0" fontId="32" fillId="43" borderId="0"/>
    <xf numFmtId="166" fontId="66" fillId="41" borderId="10"/>
    <xf numFmtId="0" fontId="66" fillId="41" borderId="10"/>
    <xf numFmtId="0" fontId="66" fillId="41" borderId="10"/>
    <xf numFmtId="0" fontId="55" fillId="41" borderId="10"/>
    <xf numFmtId="0" fontId="55" fillId="41" borderId="10"/>
    <xf numFmtId="0" fontId="55" fillId="41" borderId="10"/>
    <xf numFmtId="178" fontId="55" fillId="41" borderId="10"/>
    <xf numFmtId="178" fontId="55" fillId="41" borderId="10"/>
    <xf numFmtId="0" fontId="67" fillId="35" borderId="0" applyBorder="0">
      <alignment horizontal="centerContinuous"/>
    </xf>
    <xf numFmtId="0" fontId="67" fillId="35" borderId="0" applyBorder="0">
      <alignment horizontal="centerContinuous"/>
    </xf>
    <xf numFmtId="169" fontId="67" fillId="35"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6" fillId="0" borderId="0" applyBorder="0">
      <alignment horizontal="centerContinuous"/>
    </xf>
    <xf numFmtId="0" fontId="67" fillId="35" borderId="0" applyBorder="0">
      <alignment horizontal="centerContinuous"/>
    </xf>
    <xf numFmtId="0" fontId="66" fillId="0" borderId="0" applyBorder="0">
      <alignment horizontal="centerContinuous"/>
    </xf>
    <xf numFmtId="0" fontId="66" fillId="0" borderId="0" applyBorder="0">
      <alignment horizontal="centerContinuous"/>
    </xf>
    <xf numFmtId="0" fontId="64" fillId="41" borderId="0" applyBorder="0">
      <alignment horizontal="centerContinuous"/>
    </xf>
    <xf numFmtId="0" fontId="64" fillId="41" borderId="0" applyBorder="0">
      <alignment horizontal="centerContinuous"/>
    </xf>
    <xf numFmtId="0" fontId="64" fillId="41" borderId="0" applyBorder="0">
      <alignment horizontal="centerContinuous"/>
    </xf>
    <xf numFmtId="178" fontId="64" fillId="41" borderId="0" applyBorder="0">
      <alignment horizontal="centerContinuous"/>
    </xf>
    <xf numFmtId="178" fontId="64" fillId="41" borderId="0" applyBorder="0">
      <alignment horizontal="centerContinuous"/>
    </xf>
    <xf numFmtId="0" fontId="68" fillId="43" borderId="0" applyBorder="0">
      <alignment horizontal="centerContinuous"/>
    </xf>
    <xf numFmtId="0" fontId="68" fillId="43" borderId="0" applyBorder="0">
      <alignment horizontal="centerContinuous"/>
    </xf>
    <xf numFmtId="169" fontId="68" fillId="43" borderId="0" applyBorder="0">
      <alignment horizontal="centerContinuous"/>
    </xf>
    <xf numFmtId="0" fontId="119" fillId="43"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9" fillId="0" borderId="0" applyBorder="0">
      <alignment horizontal="centerContinuous"/>
    </xf>
    <xf numFmtId="0" fontId="68" fillId="43" borderId="0" applyBorder="0">
      <alignment horizontal="centerContinuous"/>
    </xf>
    <xf numFmtId="0" fontId="69" fillId="0" borderId="0" applyBorder="0">
      <alignment horizontal="centerContinuous"/>
    </xf>
    <xf numFmtId="0" fontId="69" fillId="0" borderId="0" applyBorder="0">
      <alignment horizontal="centerContinuous"/>
    </xf>
    <xf numFmtId="0" fontId="70" fillId="41" borderId="0" applyBorder="0">
      <alignment horizontal="centerContinuous"/>
    </xf>
    <xf numFmtId="0" fontId="70" fillId="41" borderId="0" applyBorder="0">
      <alignment horizontal="centerContinuous"/>
    </xf>
    <xf numFmtId="0" fontId="70" fillId="41" borderId="0" applyBorder="0">
      <alignment horizontal="centerContinuous"/>
    </xf>
    <xf numFmtId="178" fontId="70" fillId="41" borderId="0" applyBorder="0">
      <alignment horizontal="centerContinuous"/>
    </xf>
    <xf numFmtId="178" fontId="70" fillId="41"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5" fillId="23" borderId="0">
      <alignment horizontal="center"/>
    </xf>
    <xf numFmtId="169" fontId="55" fillId="23" borderId="0">
      <alignment horizontal="center"/>
    </xf>
    <xf numFmtId="49" fontId="73" fillId="35" borderId="0">
      <alignment horizontal="center"/>
    </xf>
    <xf numFmtId="0" fontId="102" fillId="0" borderId="0"/>
    <xf numFmtId="0" fontId="34" fillId="38" borderId="0">
      <alignment horizontal="center"/>
    </xf>
    <xf numFmtId="169" fontId="34" fillId="38" borderId="0">
      <alignment horizontal="center"/>
    </xf>
    <xf numFmtId="0" fontId="34" fillId="38" borderId="0">
      <alignment horizontal="centerContinuous"/>
    </xf>
    <xf numFmtId="169" fontId="34" fillId="38" borderId="0">
      <alignment horizontal="centerContinuous"/>
    </xf>
    <xf numFmtId="0" fontId="74" fillId="35" borderId="0">
      <alignment horizontal="left"/>
    </xf>
    <xf numFmtId="169" fontId="74" fillId="35" borderId="0">
      <alignment horizontal="left"/>
    </xf>
    <xf numFmtId="49" fontId="74" fillId="35" borderId="0">
      <alignment horizontal="center"/>
    </xf>
    <xf numFmtId="0" fontId="32" fillId="38" borderId="0">
      <alignment horizontal="left"/>
    </xf>
    <xf numFmtId="169" fontId="32" fillId="38" borderId="0">
      <alignment horizontal="left"/>
    </xf>
    <xf numFmtId="49" fontId="74" fillId="35" borderId="0">
      <alignment horizontal="left"/>
    </xf>
    <xf numFmtId="0" fontId="32" fillId="38" borderId="0">
      <alignment horizontal="centerContinuous"/>
    </xf>
    <xf numFmtId="169" fontId="32" fillId="38" borderId="0">
      <alignment horizontal="centerContinuous"/>
    </xf>
    <xf numFmtId="0" fontId="32" fillId="38" borderId="0">
      <alignment horizontal="right"/>
    </xf>
    <xf numFmtId="169" fontId="32" fillId="38" borderId="0">
      <alignment horizontal="right"/>
    </xf>
    <xf numFmtId="49" fontId="55" fillId="35" borderId="0">
      <alignment horizontal="left"/>
    </xf>
    <xf numFmtId="0" fontId="34" fillId="38" borderId="0">
      <alignment horizontal="right"/>
    </xf>
    <xf numFmtId="169" fontId="34" fillId="38" borderId="0">
      <alignment horizontal="right"/>
    </xf>
    <xf numFmtId="0" fontId="74" fillId="21" borderId="0">
      <alignment horizontal="center"/>
    </xf>
    <xf numFmtId="169" fontId="74" fillId="21" borderId="0">
      <alignment horizontal="center"/>
    </xf>
    <xf numFmtId="0" fontId="75" fillId="21" borderId="0">
      <alignment horizontal="center"/>
    </xf>
    <xf numFmtId="169" fontId="75" fillId="21" borderId="0">
      <alignment horizont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12" fillId="45" borderId="22"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76" fillId="45" borderId="23" applyNumberFormat="0" applyProtection="0">
      <alignment vertical="center"/>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4" fontId="12" fillId="45" borderId="22" applyNumberFormat="0" applyProtection="0">
      <alignment horizontal="left" vertical="center"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0" fontId="12" fillId="46" borderId="23" applyNumberFormat="0" applyProtection="0">
      <alignment horizontal="left" vertical="top" indent="1"/>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13" fillId="45"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7"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77" fillId="48"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23"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17"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13" fillId="24"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31"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77" fillId="49"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30" borderId="23"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2"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62"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78" fillId="52" borderId="23" applyNumberFormat="0" applyProtection="0">
      <alignment vertical="center"/>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4" fontId="13" fillId="26" borderId="23" applyNumberFormat="0" applyProtection="0">
      <alignment horizontal="left" vertical="center"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0" fontId="13" fillId="26" borderId="23" applyNumberFormat="0" applyProtection="0">
      <alignment horizontal="left" vertical="top" indent="1"/>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3"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2" fillId="53" borderId="22" applyNumberFormat="0" applyProtection="0">
      <alignment horizontal="right" vertical="center"/>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4" fontId="13" fillId="26" borderId="22" applyNumberFormat="0" applyProtection="0">
      <alignment horizontal="left" vertical="center"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0" fontId="13" fillId="26" borderId="22" applyNumberFormat="0" applyProtection="0">
      <alignment horizontal="left" vertical="top" indent="1"/>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4" fontId="13" fillId="0" borderId="23" applyNumberFormat="0" applyProtection="0">
      <alignment horizontal="right" vertical="center"/>
    </xf>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24"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33"/>
    <xf numFmtId="49" fontId="13" fillId="0" borderId="37">
      <alignment horizontal="center" vertical="center"/>
      <protection locked="0"/>
    </xf>
    <xf numFmtId="0" fontId="120" fillId="38" borderId="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78" fontId="84" fillId="0" borderId="0" applyNumberFormat="0" applyFill="0" applyBorder="0" applyAlignment="0" applyProtection="0"/>
    <xf numFmtId="178" fontId="84" fillId="0" borderId="0" applyNumberFormat="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166" fontId="121" fillId="0" borderId="0" applyNumberFormat="0" applyFill="0" applyBorder="0" applyAlignment="0" applyProtection="0"/>
    <xf numFmtId="0" fontId="121" fillId="0" borderId="0" applyNumberFormat="0" applyFill="0" applyBorder="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0" fontId="81" fillId="0" borderId="38" applyNumberFormat="0" applyFill="0" applyAlignment="0" applyProtection="0"/>
    <xf numFmtId="178" fontId="122" fillId="0" borderId="7" applyNumberFormat="0" applyFill="0" applyAlignment="0" applyProtection="0"/>
    <xf numFmtId="178" fontId="122" fillId="0" borderId="7" applyNumberFormat="0" applyFill="0" applyAlignment="0" applyProtection="0"/>
    <xf numFmtId="0" fontId="13" fillId="0" borderId="39" applyNumberFormat="0" applyFont="0" applyFill="0" applyAlignment="0" applyProtection="0"/>
    <xf numFmtId="0" fontId="13" fillId="0" borderId="39" applyNumberFormat="0" applyFont="0" applyFill="0" applyAlignment="0" applyProtection="0"/>
    <xf numFmtId="169" fontId="19" fillId="0" borderId="40" applyNumberFormat="0" applyFont="0" applyBorder="0" applyAlignment="0" applyProtection="0"/>
    <xf numFmtId="0" fontId="13" fillId="0" borderId="39" applyNumberFormat="0" applyFont="0" applyFill="0" applyAlignment="0" applyProtection="0"/>
    <xf numFmtId="0" fontId="13" fillId="0" borderId="39" applyNumberFormat="0" applyFon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13" fillId="0" borderId="39" applyNumberFormat="0" applyFont="0" applyFill="0" applyAlignment="0" applyProtection="0"/>
    <xf numFmtId="166" fontId="81" fillId="0" borderId="38" applyNumberFormat="0" applyFill="0" applyAlignment="0" applyProtection="0"/>
    <xf numFmtId="169" fontId="19" fillId="0" borderId="40" applyNumberFormat="0" applyFont="0" applyBorder="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166" fontId="81" fillId="0" borderId="38" applyNumberFormat="0" applyFill="0" applyAlignment="0" applyProtection="0"/>
    <xf numFmtId="0" fontId="81" fillId="0" borderId="38" applyNumberFormat="0" applyFill="0" applyAlignment="0" applyProtection="0"/>
    <xf numFmtId="0" fontId="113" fillId="0" borderId="41"/>
    <xf numFmtId="0" fontId="113" fillId="0" borderId="33"/>
    <xf numFmtId="0" fontId="22" fillId="0" borderId="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78" fontId="123" fillId="0" borderId="0" applyNumberFormat="0" applyFill="0" applyBorder="0" applyAlignment="0" applyProtection="0"/>
    <xf numFmtId="178" fontId="123" fillId="0" borderId="0" applyNumberFormat="0" applyFill="0" applyBorder="0" applyAlignment="0" applyProtection="0"/>
    <xf numFmtId="0"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56" fillId="0" borderId="0" applyNumberFormat="0" applyFill="0" applyBorder="0" applyAlignment="0" applyProtection="0"/>
    <xf numFmtId="37" fontId="22" fillId="0" borderId="0"/>
    <xf numFmtId="43" fontId="13" fillId="0" borderId="0" applyFont="0" applyFill="0" applyBorder="0" applyAlignment="0" applyProtection="0"/>
    <xf numFmtId="44" fontId="13" fillId="0" borderId="0" applyFont="0" applyFill="0" applyBorder="0" applyAlignment="0" applyProtection="0"/>
    <xf numFmtId="37" fontId="22" fillId="0" borderId="0"/>
    <xf numFmtId="4" fontId="62" fillId="41" borderId="0">
      <alignment horizontal="right"/>
    </xf>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0" fontId="80" fillId="0" borderId="0" applyNumberFormat="0" applyFill="0" applyBorder="0" applyAlignment="0" applyProtection="0"/>
    <xf numFmtId="0" fontId="13" fillId="0" borderId="0"/>
    <xf numFmtId="0" fontId="13" fillId="0" borderId="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 fillId="4"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166" fontId="23" fillId="72" borderId="0" applyNumberFormat="0" applyBorder="0" applyAlignment="0" applyProtection="0"/>
    <xf numFmtId="0" fontId="23" fillId="72"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166" fontId="23" fillId="24" borderId="0" applyNumberFormat="0" applyBorder="0" applyAlignment="0" applyProtection="0"/>
    <xf numFmtId="0" fontId="23" fillId="2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166" fontId="23" fillId="40" borderId="0" applyNumberFormat="0" applyBorder="0" applyAlignment="0" applyProtection="0"/>
    <xf numFmtId="0" fontId="23" fillId="4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166" fontId="23" fillId="22"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166"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166" fontId="23" fillId="18" borderId="0" applyNumberFormat="0" applyBorder="0" applyAlignment="0" applyProtection="0"/>
    <xf numFmtId="0" fontId="23" fillId="1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166" fontId="23" fillId="39" borderId="0" applyNumberFormat="0" applyBorder="0" applyAlignment="0" applyProtection="0"/>
    <xf numFmtId="0" fontId="23" fillId="3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166" fontId="23" fillId="34" borderId="0" applyNumberFormat="0" applyBorder="0" applyAlignment="0" applyProtection="0"/>
    <xf numFmtId="0" fontId="23" fillId="3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166" fontId="23" fillId="17" borderId="0" applyNumberFormat="0" applyBorder="0" applyAlignment="0" applyProtection="0"/>
    <xf numFmtId="0" fontId="23" fillId="1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166" fontId="23" fillId="27" borderId="0" applyNumberFormat="0" applyBorder="0" applyAlignment="0" applyProtection="0"/>
    <xf numFmtId="0" fontId="23" fillId="27" borderId="0" applyNumberFormat="0" applyBorder="0" applyAlignment="0" applyProtection="0"/>
    <xf numFmtId="0" fontId="96" fillId="61" borderId="0" applyNumberFormat="0" applyBorder="0" applyAlignment="0" applyProtection="0"/>
    <xf numFmtId="166" fontId="25" fillId="73" borderId="0" applyNumberFormat="0" applyBorder="0" applyAlignment="0" applyProtection="0"/>
    <xf numFmtId="166" fontId="25" fillId="73" borderId="0" applyNumberFormat="0" applyBorder="0" applyAlignment="0" applyProtection="0"/>
    <xf numFmtId="0" fontId="96" fillId="63" borderId="0" applyNumberFormat="0" applyBorder="0" applyAlignment="0" applyProtection="0"/>
    <xf numFmtId="166" fontId="25" fillId="18" borderId="0" applyNumberFormat="0" applyBorder="0" applyAlignment="0" applyProtection="0"/>
    <xf numFmtId="166" fontId="25" fillId="18" borderId="0" applyNumberFormat="0" applyBorder="0" applyAlignment="0" applyProtection="0"/>
    <xf numFmtId="0" fontId="96" fillId="65" borderId="0" applyNumberFormat="0" applyBorder="0" applyAlignment="0" applyProtection="0"/>
    <xf numFmtId="166" fontId="25" fillId="39" borderId="0" applyNumberFormat="0" applyBorder="0" applyAlignment="0" applyProtection="0"/>
    <xf numFmtId="166" fontId="25" fillId="39" borderId="0" applyNumberFormat="0" applyBorder="0" applyAlignment="0" applyProtection="0"/>
    <xf numFmtId="0" fontId="96" fillId="67"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9"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1" borderId="0" applyNumberFormat="0" applyBorder="0" applyAlignment="0" applyProtection="0"/>
    <xf numFmtId="166" fontId="25" fillId="49" borderId="0" applyNumberFormat="0" applyBorder="0" applyAlignment="0" applyProtection="0"/>
    <xf numFmtId="166" fontId="25" fillId="49" borderId="0" applyNumberFormat="0" applyBorder="0" applyAlignment="0" applyProtection="0"/>
    <xf numFmtId="0" fontId="96" fillId="60" borderId="0" applyNumberFormat="0" applyBorder="0" applyAlignment="0" applyProtection="0"/>
    <xf numFmtId="166" fontId="25" fillId="75" borderId="0" applyNumberFormat="0" applyBorder="0" applyAlignment="0" applyProtection="0"/>
    <xf numFmtId="166" fontId="25" fillId="75" borderId="0" applyNumberFormat="0" applyBorder="0" applyAlignment="0" applyProtection="0"/>
    <xf numFmtId="0" fontId="96" fillId="62" borderId="0" applyNumberFormat="0" applyBorder="0" applyAlignment="0" applyProtection="0"/>
    <xf numFmtId="166" fontId="25" fillId="31" borderId="0" applyNumberFormat="0" applyBorder="0" applyAlignment="0" applyProtection="0"/>
    <xf numFmtId="166" fontId="25" fillId="31" borderId="0" applyNumberFormat="0" applyBorder="0" applyAlignment="0" applyProtection="0"/>
    <xf numFmtId="0" fontId="96" fillId="64" borderId="0" applyNumberFormat="0" applyBorder="0" applyAlignment="0" applyProtection="0"/>
    <xf numFmtId="166" fontId="25" fillId="32" borderId="0" applyNumberFormat="0" applyBorder="0" applyAlignment="0" applyProtection="0"/>
    <xf numFmtId="166" fontId="25" fillId="32" borderId="0" applyNumberFormat="0" applyBorder="0" applyAlignment="0" applyProtection="0"/>
    <xf numFmtId="0" fontId="96" fillId="66" borderId="0" applyNumberFormat="0" applyBorder="0" applyAlignment="0" applyProtection="0"/>
    <xf numFmtId="166" fontId="25" fillId="74" borderId="0" applyNumberFormat="0" applyBorder="0" applyAlignment="0" applyProtection="0"/>
    <xf numFmtId="166" fontId="25" fillId="74" borderId="0" applyNumberFormat="0" applyBorder="0" applyAlignment="0" applyProtection="0"/>
    <xf numFmtId="0" fontId="96" fillId="68" borderId="0" applyNumberFormat="0" applyBorder="0" applyAlignment="0" applyProtection="0"/>
    <xf numFmtId="166" fontId="25" fillId="30" borderId="0" applyNumberFormat="0" applyBorder="0" applyAlignment="0" applyProtection="0"/>
    <xf numFmtId="166" fontId="25" fillId="30" borderId="0" applyNumberFormat="0" applyBorder="0" applyAlignment="0" applyProtection="0"/>
    <xf numFmtId="0" fontId="96" fillId="70" borderId="0" applyNumberFormat="0" applyBorder="0" applyAlignment="0" applyProtection="0"/>
    <xf numFmtId="166" fontId="25" fillId="26" borderId="0" applyNumberFormat="0" applyBorder="0" applyAlignment="0" applyProtection="0"/>
    <xf numFmtId="166" fontId="25" fillId="26" borderId="0" applyNumberFormat="0" applyBorder="0" applyAlignment="0" applyProtection="0"/>
    <xf numFmtId="0" fontId="87" fillId="55" borderId="0" applyNumberFormat="0" applyBorder="0" applyAlignment="0" applyProtection="0"/>
    <xf numFmtId="166" fontId="27" fillId="24" borderId="0" applyNumberFormat="0" applyBorder="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0" fontId="125" fillId="20" borderId="8" applyNumberFormat="0" applyAlignment="0" applyProtection="0"/>
    <xf numFmtId="178" fontId="126" fillId="58" borderId="29" applyNumberFormat="0" applyAlignment="0" applyProtection="0"/>
    <xf numFmtId="178" fontId="126" fillId="58" borderId="29" applyNumberFormat="0" applyAlignment="0" applyProtection="0"/>
    <xf numFmtId="0" fontId="91" fillId="58" borderId="29"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166" fontId="125" fillId="20" borderId="8" applyNumberFormat="0" applyAlignment="0" applyProtection="0"/>
    <xf numFmtId="0" fontId="125" fillId="20" borderId="8" applyNumberFormat="0" applyAlignment="0" applyProtection="0"/>
    <xf numFmtId="0" fontId="93" fillId="59" borderId="32" applyNumberFormat="0" applyAlignment="0" applyProtection="0"/>
    <xf numFmtId="166" fontId="31" fillId="37" borderId="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166" fontId="40" fillId="0" borderId="0" applyNumberFormat="0" applyFill="0" applyBorder="0" applyAlignment="0" applyProtection="0"/>
    <xf numFmtId="0" fontId="86" fillId="54" borderId="0" applyNumberFormat="0" applyBorder="0" applyAlignment="0" applyProtection="0"/>
    <xf numFmtId="166" fontId="45" fillId="40" borderId="0" applyNumberFormat="0" applyBorder="0" applyAlignment="0" applyProtection="0"/>
    <xf numFmtId="0" fontId="85" fillId="0" borderId="28"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166" fontId="111" fillId="0" borderId="36" applyNumberFormat="0" applyFill="0" applyAlignment="0" applyProtection="0"/>
    <xf numFmtId="0" fontId="85" fillId="0" borderId="0" applyNumberFormat="0" applyFill="0" applyBorder="0" applyAlignment="0" applyProtection="0"/>
    <xf numFmtId="166" fontId="111" fillId="0" borderId="0" applyNumberFormat="0" applyFill="0" applyBorder="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0" fontId="53" fillId="21" borderId="8" applyNumberFormat="0" applyAlignment="0" applyProtection="0"/>
    <xf numFmtId="178" fontId="127" fillId="57" borderId="29" applyNumberFormat="0" applyAlignment="0" applyProtection="0"/>
    <xf numFmtId="178" fontId="127" fillId="57" borderId="29" applyNumberFormat="0" applyAlignment="0" applyProtection="0"/>
    <xf numFmtId="0" fontId="89" fillId="57" borderId="29"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166" fontId="53" fillId="21" borderId="8" applyNumberFormat="0" applyAlignment="0" applyProtection="0"/>
    <xf numFmtId="0" fontId="53" fillId="21" borderId="8" applyNumberFormat="0" applyAlignment="0" applyProtection="0"/>
    <xf numFmtId="0" fontId="92" fillId="0" borderId="31" applyNumberFormat="0" applyFill="0" applyAlignment="0" applyProtection="0"/>
    <xf numFmtId="166" fontId="114" fillId="0" borderId="19" applyNumberFormat="0" applyFill="0" applyAlignment="0" applyProtection="0"/>
    <xf numFmtId="0" fontId="88" fillId="56" borderId="0" applyNumberFormat="0" applyBorder="0" applyAlignment="0" applyProtection="0"/>
    <xf numFmtId="166" fontId="116" fillId="23" borderId="0" applyNumberFormat="0" applyBorder="0" applyAlignment="0" applyProtection="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71" fillId="0" borderId="0"/>
    <xf numFmtId="166" fontId="71" fillId="0" borderId="0"/>
    <xf numFmtId="166" fontId="71" fillId="0" borderId="0"/>
    <xf numFmtId="0" fontId="13" fillId="0" borderId="0"/>
    <xf numFmtId="178" fontId="24" fillId="0" borderId="0"/>
    <xf numFmtId="178" fontId="24" fillId="0" borderId="0"/>
    <xf numFmtId="178" fontId="24" fillId="0" borderId="0"/>
    <xf numFmtId="0" fontId="13"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178" fontId="24" fillId="0" borderId="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0"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166" fontId="128" fillId="19" borderId="20" applyNumberFormat="0" applyFont="0" applyAlignment="0" applyProtection="0"/>
    <xf numFmtId="178" fontId="128" fillId="3" borderId="6" applyNumberFormat="0" applyFont="0" applyAlignment="0" applyProtection="0"/>
    <xf numFmtId="178" fontId="128" fillId="3" borderId="6" applyNumberFormat="0" applyFont="0" applyAlignment="0" applyProtection="0"/>
    <xf numFmtId="0" fontId="128" fillId="19" borderId="20" applyNumberFormat="0" applyFont="0" applyAlignment="0" applyProtection="0"/>
    <xf numFmtId="0" fontId="90" fillId="58" borderId="30" applyNumberFormat="0" applyAlignment="0" applyProtection="0"/>
    <xf numFmtId="166" fontId="61" fillId="20" borderId="21" applyNumberFormat="0" applyAlignment="0" applyProtection="0"/>
    <xf numFmtId="0" fontId="64" fillId="41" borderId="0">
      <alignment horizontal="center" vertical="center"/>
    </xf>
    <xf numFmtId="0" fontId="64" fillId="41" borderId="0">
      <alignment horizontal="center" vertical="center"/>
    </xf>
    <xf numFmtId="0" fontId="55" fillId="41" borderId="10"/>
    <xf numFmtId="0" fontId="64" fillId="41" borderId="0" applyBorder="0">
      <alignment horizontal="centerContinuous"/>
    </xf>
    <xf numFmtId="0" fontId="64" fillId="41" borderId="0" applyBorder="0">
      <alignment horizontal="centerContinuous"/>
    </xf>
    <xf numFmtId="0" fontId="70"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13" fillId="0" borderId="0" applyFont="0" applyFill="0" applyBorder="0" applyAlignment="0" applyProtection="0"/>
    <xf numFmtId="0" fontId="84" fillId="0" borderId="0" applyNumberFormat="0" applyFill="0" applyBorder="0" applyAlignment="0" applyProtection="0"/>
    <xf numFmtId="166" fontId="121" fillId="0" borderId="0" applyNumberFormat="0" applyFill="0" applyBorder="0" applyAlignment="0" applyProtection="0"/>
    <xf numFmtId="0" fontId="94" fillId="0" borderId="0" applyNumberFormat="0" applyFill="0" applyBorder="0" applyAlignment="0" applyProtection="0"/>
    <xf numFmtId="166" fontId="56" fillId="0" borderId="0" applyNumberFormat="0" applyFill="0" applyBorder="0" applyAlignment="0" applyProtection="0"/>
    <xf numFmtId="166" fontId="56" fillId="0" borderId="0" applyNumberFormat="0" applyFill="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43" fontId="13" fillId="0" borderId="0" applyFont="0" applyFill="0" applyBorder="0" applyAlignment="0" applyProtection="0"/>
    <xf numFmtId="44" fontId="13" fillId="0" borderId="0" applyFont="0" applyFill="0" applyBorder="0" applyAlignment="0" applyProtection="0"/>
    <xf numFmtId="179" fontId="13" fillId="0" borderId="0" applyFont="0" applyFill="0" applyBorder="0" applyAlignment="0" applyProtection="0"/>
    <xf numFmtId="0" fontId="13" fillId="0" borderId="0" applyProtection="0"/>
    <xf numFmtId="0" fontId="13" fillId="0" borderId="0"/>
    <xf numFmtId="0" fontId="13" fillId="0" borderId="0"/>
    <xf numFmtId="0" fontId="13" fillId="0" borderId="0"/>
    <xf numFmtId="9" fontId="13"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3" fillId="1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3" fillId="18"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3" fillId="19"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3" fillId="21"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3" fillId="2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3" fillId="1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3"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3"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3" fillId="2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3"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3" fillId="2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3"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9" fontId="36" fillId="35" borderId="0">
      <alignment horizontal="left"/>
    </xf>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12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9" fillId="0" borderId="0" applyFont="0" applyFill="0" applyBorder="0" applyAlignment="0" applyProtection="0"/>
    <xf numFmtId="44" fontId="3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166" fontId="13" fillId="0" borderId="0"/>
    <xf numFmtId="166" fontId="13" fillId="0" borderId="0"/>
    <xf numFmtId="166" fontId="13" fillId="0" borderId="0"/>
    <xf numFmtId="166" fontId="13" fillId="0" borderId="0"/>
    <xf numFmtId="166"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3" fillId="0" borderId="0"/>
    <xf numFmtId="166" fontId="13" fillId="0" borderId="0"/>
    <xf numFmtId="0" fontId="9" fillId="0" borderId="0"/>
    <xf numFmtId="0" fontId="9" fillId="0" borderId="0"/>
    <xf numFmtId="166" fontId="13"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166" fontId="13" fillId="0" borderId="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9" fillId="3" borderId="6" applyNumberFormat="0" applyFont="0" applyAlignment="0" applyProtection="0"/>
    <xf numFmtId="0" fontId="42" fillId="19" borderId="20" applyNumberFormat="0" applyFont="0" applyAlignment="0" applyProtection="0"/>
    <xf numFmtId="173" fontId="62" fillId="35" borderId="0">
      <alignment horizontal="right"/>
    </xf>
    <xf numFmtId="40" fontId="63" fillId="41" borderId="0">
      <alignment horizontal="right"/>
    </xf>
    <xf numFmtId="169" fontId="64" fillId="42" borderId="0">
      <alignment horizontal="center"/>
    </xf>
    <xf numFmtId="169" fontId="67" fillId="35" borderId="0" applyBorder="0">
      <alignment horizontal="centerContinuous"/>
    </xf>
    <xf numFmtId="169" fontId="68" fillId="43" borderId="0" applyBorder="0">
      <alignment horizontal="centerContinuous"/>
    </xf>
    <xf numFmtId="9" fontId="13" fillId="0" borderId="0" applyFont="0" applyFill="0" applyBorder="0" applyAlignment="0" applyProtection="0"/>
    <xf numFmtId="185" fontId="124" fillId="77" borderId="42">
      <alignment horizontal="left"/>
    </xf>
    <xf numFmtId="169" fontId="82" fillId="35" borderId="0">
      <alignment horizontal="center"/>
    </xf>
    <xf numFmtId="43" fontId="9"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0" fontId="23" fillId="72" borderId="0" applyNumberFormat="0" applyBorder="0" applyAlignment="0" applyProtection="0"/>
    <xf numFmtId="0" fontId="9" fillId="4" borderId="0" applyNumberFormat="0" applyBorder="0" applyAlignment="0" applyProtection="0"/>
    <xf numFmtId="0" fontId="23" fillId="24" borderId="0" applyNumberFormat="0" applyBorder="0" applyAlignment="0" applyProtection="0"/>
    <xf numFmtId="0" fontId="9" fillId="6" borderId="0" applyNumberFormat="0" applyBorder="0" applyAlignment="0" applyProtection="0"/>
    <xf numFmtId="0" fontId="23" fillId="40" borderId="0" applyNumberFormat="0" applyBorder="0" applyAlignment="0" applyProtection="0"/>
    <xf numFmtId="0" fontId="9" fillId="8" borderId="0" applyNumberFormat="0" applyBorder="0" applyAlignment="0" applyProtection="0"/>
    <xf numFmtId="0" fontId="23" fillId="34"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23" fillId="21" borderId="0" applyNumberFormat="0" applyBorder="0" applyAlignment="0" applyProtection="0"/>
    <xf numFmtId="0" fontId="9" fillId="14" borderId="0" applyNumberFormat="0" applyBorder="0" applyAlignment="0" applyProtection="0"/>
    <xf numFmtId="0" fontId="23" fillId="17"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23" fillId="39" borderId="0" applyNumberFormat="0" applyBorder="0" applyAlignment="0" applyProtection="0"/>
    <xf numFmtId="0" fontId="9" fillId="9" borderId="0" applyNumberFormat="0" applyBorder="0" applyAlignment="0" applyProtection="0"/>
    <xf numFmtId="0" fontId="23" fillId="34" borderId="0" applyNumberFormat="0" applyBorder="0" applyAlignment="0" applyProtection="0"/>
    <xf numFmtId="0" fontId="9" fillId="11" borderId="0" applyNumberFormat="0" applyBorder="0" applyAlignment="0" applyProtection="0"/>
    <xf numFmtId="0" fontId="23" fillId="17" borderId="0" applyNumberFormat="0" applyBorder="0" applyAlignment="0" applyProtection="0"/>
    <xf numFmtId="0" fontId="9" fillId="13" borderId="0" applyNumberFormat="0" applyBorder="0" applyAlignment="0" applyProtection="0"/>
    <xf numFmtId="0" fontId="23" fillId="27" borderId="0" applyNumberFormat="0" applyBorder="0" applyAlignment="0" applyProtection="0"/>
    <xf numFmtId="0" fontId="9" fillId="15" borderId="0" applyNumberFormat="0" applyBorder="0" applyAlignment="0" applyProtection="0"/>
    <xf numFmtId="0" fontId="25" fillId="73" borderId="0" applyNumberFormat="0" applyBorder="0" applyAlignment="0" applyProtection="0"/>
    <xf numFmtId="0" fontId="96" fillId="61" borderId="0" applyNumberFormat="0" applyBorder="0" applyAlignment="0" applyProtection="0"/>
    <xf numFmtId="0" fontId="25" fillId="18" borderId="0" applyNumberFormat="0" applyBorder="0" applyAlignment="0" applyProtection="0"/>
    <xf numFmtId="0" fontId="96" fillId="63" borderId="0" applyNumberFormat="0" applyBorder="0" applyAlignment="0" applyProtection="0"/>
    <xf numFmtId="0" fontId="25" fillId="39" borderId="0" applyNumberFormat="0" applyBorder="0" applyAlignment="0" applyProtection="0"/>
    <xf numFmtId="0" fontId="96" fillId="65" borderId="0" applyNumberFormat="0" applyBorder="0" applyAlignment="0" applyProtection="0"/>
    <xf numFmtId="0" fontId="25" fillId="74" borderId="0" applyNumberFormat="0" applyBorder="0" applyAlignment="0" applyProtection="0"/>
    <xf numFmtId="0" fontId="96" fillId="67" borderId="0" applyNumberFormat="0" applyBorder="0" applyAlignment="0" applyProtection="0"/>
    <xf numFmtId="0" fontId="25" fillId="30" borderId="0" applyNumberFormat="0" applyBorder="0" applyAlignment="0" applyProtection="0"/>
    <xf numFmtId="0" fontId="96" fillId="69" borderId="0" applyNumberFormat="0" applyBorder="0" applyAlignment="0" applyProtection="0"/>
    <xf numFmtId="0" fontId="25" fillId="49" borderId="0" applyNumberFormat="0" applyBorder="0" applyAlignment="0" applyProtection="0"/>
    <xf numFmtId="0" fontId="96" fillId="71" borderId="0" applyNumberFormat="0" applyBorder="0" applyAlignment="0" applyProtection="0"/>
    <xf numFmtId="0" fontId="25" fillId="75" borderId="0" applyNumberFormat="0" applyBorder="0" applyAlignment="0" applyProtection="0"/>
    <xf numFmtId="0" fontId="96" fillId="60" borderId="0" applyNumberFormat="0" applyBorder="0" applyAlignment="0" applyProtection="0"/>
    <xf numFmtId="0" fontId="25" fillId="31" borderId="0" applyNumberFormat="0" applyBorder="0" applyAlignment="0" applyProtection="0"/>
    <xf numFmtId="0" fontId="96" fillId="62" borderId="0" applyNumberFormat="0" applyBorder="0" applyAlignment="0" applyProtection="0"/>
    <xf numFmtId="0" fontId="25" fillId="32" borderId="0" applyNumberFormat="0" applyBorder="0" applyAlignment="0" applyProtection="0"/>
    <xf numFmtId="0" fontId="96" fillId="64" borderId="0" applyNumberFormat="0" applyBorder="0" applyAlignment="0" applyProtection="0"/>
    <xf numFmtId="0" fontId="25" fillId="74"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5" fillId="26" borderId="0" applyNumberFormat="0" applyBorder="0" applyAlignment="0" applyProtection="0"/>
    <xf numFmtId="0" fontId="96" fillId="70" borderId="0" applyNumberFormat="0" applyBorder="0" applyAlignment="0" applyProtection="0"/>
    <xf numFmtId="0" fontId="27" fillId="24" borderId="0" applyNumberFormat="0" applyBorder="0" applyAlignment="0" applyProtection="0"/>
    <xf numFmtId="0" fontId="87" fillId="55" borderId="0" applyNumberFormat="0" applyBorder="0" applyAlignment="0" applyProtection="0"/>
    <xf numFmtId="0" fontId="125" fillId="20" borderId="8" applyNumberFormat="0" applyAlignment="0" applyProtection="0"/>
    <xf numFmtId="0" fontId="91" fillId="58" borderId="29" applyNumberFormat="0" applyAlignment="0" applyProtection="0"/>
    <xf numFmtId="0" fontId="93" fillId="59" borderId="32"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13"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0" fontId="95" fillId="0" borderId="0" applyNumberFormat="0" applyFill="0" applyBorder="0" applyAlignment="0" applyProtection="0"/>
    <xf numFmtId="0" fontId="45" fillId="40" borderId="0" applyNumberFormat="0" applyBorder="0" applyAlignment="0" applyProtection="0"/>
    <xf numFmtId="0" fontId="86" fillId="54" borderId="0" applyNumberFormat="0" applyBorder="0" applyAlignment="0" applyProtection="0"/>
    <xf numFmtId="0" fontId="105" fillId="0" borderId="34" applyNumberFormat="0" applyFill="0" applyAlignment="0" applyProtection="0"/>
    <xf numFmtId="0" fontId="109" fillId="0" borderId="35" applyNumberFormat="0" applyFill="0" applyAlignment="0" applyProtection="0"/>
    <xf numFmtId="0" fontId="111" fillId="0" borderId="36" applyNumberFormat="0" applyFill="0" applyAlignment="0" applyProtection="0"/>
    <xf numFmtId="0" fontId="85" fillId="0" borderId="28" applyNumberFormat="0" applyFill="0" applyAlignment="0" applyProtection="0"/>
    <xf numFmtId="0" fontId="111" fillId="0" borderId="0" applyNumberFormat="0" applyFill="0" applyBorder="0" applyAlignment="0" applyProtection="0"/>
    <xf numFmtId="0" fontId="85" fillId="0" borderId="0" applyNumberFormat="0" applyFill="0" applyBorder="0" applyAlignment="0" applyProtection="0"/>
    <xf numFmtId="0" fontId="53" fillId="21" borderId="8" applyNumberFormat="0" applyAlignment="0" applyProtection="0"/>
    <xf numFmtId="0" fontId="89" fillId="57" borderId="29" applyNumberFormat="0" applyAlignment="0" applyProtection="0"/>
    <xf numFmtId="0" fontId="114" fillId="0" borderId="19" applyNumberFormat="0" applyFill="0" applyAlignment="0" applyProtection="0"/>
    <xf numFmtId="0" fontId="92" fillId="0" borderId="31" applyNumberFormat="0" applyFill="0" applyAlignment="0" applyProtection="0"/>
    <xf numFmtId="0" fontId="116" fillId="23" borderId="0" applyNumberFormat="0" applyBorder="0" applyAlignment="0" applyProtection="0"/>
    <xf numFmtId="0" fontId="88" fillId="5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19" borderId="20" applyNumberFormat="0" applyFont="0" applyAlignment="0" applyProtection="0"/>
    <xf numFmtId="0" fontId="61" fillId="20" borderId="21" applyNumberFormat="0" applyAlignment="0" applyProtection="0"/>
    <xf numFmtId="0" fontId="90" fillId="58" borderId="30"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1" fillId="0" borderId="0" applyNumberFormat="0" applyFill="0" applyBorder="0" applyAlignment="0" applyProtection="0"/>
    <xf numFmtId="0" fontId="84" fillId="0" borderId="0" applyNumberFormat="0" applyFill="0" applyBorder="0" applyAlignment="0" applyProtection="0"/>
    <xf numFmtId="0" fontId="81" fillId="0" borderId="38" applyNumberFormat="0" applyFill="0" applyAlignment="0" applyProtection="0"/>
    <xf numFmtId="0" fontId="94" fillId="0" borderId="0" applyNumberFormat="0" applyFill="0" applyBorder="0" applyAlignment="0" applyProtection="0"/>
    <xf numFmtId="0" fontId="131" fillId="0" borderId="0"/>
    <xf numFmtId="0" fontId="13" fillId="0" borderId="0"/>
    <xf numFmtId="0" fontId="13" fillId="0" borderId="0"/>
    <xf numFmtId="0" fontId="13" fillId="0" borderId="0"/>
    <xf numFmtId="0" fontId="132" fillId="0" borderId="0" applyNumberFormat="0" applyFill="0" applyBorder="0" applyAlignment="0" applyProtection="0"/>
    <xf numFmtId="0" fontId="132" fillId="0" borderId="0" applyNumberFormat="0" applyFill="0" applyBorder="0" applyAlignment="0" applyProtection="0"/>
    <xf numFmtId="0" fontId="13" fillId="0" borderId="0"/>
    <xf numFmtId="186" fontId="11" fillId="0" borderId="0" applyFill="0"/>
    <xf numFmtId="186" fontId="11" fillId="0" borderId="0">
      <alignment horizontal="center"/>
    </xf>
    <xf numFmtId="0" fontId="11" fillId="0" borderId="0" applyFill="0">
      <alignment horizontal="center"/>
    </xf>
    <xf numFmtId="186" fontId="43" fillId="0" borderId="39" applyFill="0"/>
    <xf numFmtId="0" fontId="13" fillId="0" borderId="0" applyFont="0" applyAlignment="0"/>
    <xf numFmtId="0" fontId="133" fillId="0" borderId="0" applyFill="0">
      <alignment vertical="top"/>
    </xf>
    <xf numFmtId="0" fontId="43" fillId="0" borderId="0" applyFill="0">
      <alignment horizontal="left" vertical="top"/>
    </xf>
    <xf numFmtId="186" fontId="20" fillId="0" borderId="1" applyFill="0"/>
    <xf numFmtId="0" fontId="13" fillId="0" borderId="0" applyNumberFormat="0" applyFont="0" applyAlignment="0"/>
    <xf numFmtId="0" fontId="133" fillId="0" borderId="0" applyFill="0">
      <alignment wrapText="1"/>
    </xf>
    <xf numFmtId="0" fontId="43" fillId="0" borderId="0" applyFill="0">
      <alignment horizontal="left" vertical="top" wrapText="1"/>
    </xf>
    <xf numFmtId="186" fontId="134" fillId="0" borderId="0" applyFill="0"/>
    <xf numFmtId="0" fontId="135" fillId="0" borderId="0" applyNumberFormat="0" applyFont="0" applyAlignment="0">
      <alignment horizontal="center"/>
    </xf>
    <xf numFmtId="0" fontId="136" fillId="0" borderId="0" applyFill="0">
      <alignment vertical="top" wrapText="1"/>
    </xf>
    <xf numFmtId="0" fontId="20" fillId="0" borderId="0" applyFill="0">
      <alignment horizontal="left" vertical="top" wrapText="1"/>
    </xf>
    <xf numFmtId="186" fontId="13" fillId="0" borderId="0" applyFill="0"/>
    <xf numFmtId="0" fontId="135" fillId="0" borderId="0" applyNumberFormat="0" applyFont="0" applyAlignment="0">
      <alignment horizontal="center"/>
    </xf>
    <xf numFmtId="0" fontId="137" fillId="0" borderId="0" applyFill="0">
      <alignment vertical="center" wrapText="1"/>
    </xf>
    <xf numFmtId="0" fontId="19" fillId="0" borderId="0">
      <alignment horizontal="left" vertical="center" wrapText="1"/>
    </xf>
    <xf numFmtId="186" fontId="138" fillId="0" borderId="0" applyFill="0"/>
    <xf numFmtId="0" fontId="135" fillId="0" borderId="0" applyNumberFormat="0" applyFont="0" applyAlignment="0">
      <alignment horizontal="center"/>
    </xf>
    <xf numFmtId="0" fontId="139" fillId="0" borderId="0" applyFill="0">
      <alignment horizontal="center" vertical="center" wrapText="1"/>
    </xf>
    <xf numFmtId="0" fontId="13" fillId="0" borderId="0" applyFill="0">
      <alignment horizontal="center" vertical="center" wrapText="1"/>
    </xf>
    <xf numFmtId="186" fontId="140" fillId="0" borderId="0" applyFill="0"/>
    <xf numFmtId="0" fontId="135" fillId="0" borderId="0" applyNumberFormat="0" applyFont="0" applyAlignment="0">
      <alignment horizontal="center"/>
    </xf>
    <xf numFmtId="0" fontId="141" fillId="0" borderId="0" applyFill="0">
      <alignment horizontal="center" vertical="center" wrapText="1"/>
    </xf>
    <xf numFmtId="0" fontId="142" fillId="0" borderId="0" applyFill="0">
      <alignment horizontal="center" vertical="center" wrapText="1"/>
    </xf>
    <xf numFmtId="186" fontId="143" fillId="0" borderId="0" applyFill="0"/>
    <xf numFmtId="0" fontId="135" fillId="0" borderId="0" applyNumberFormat="0" applyFont="0" applyAlignment="0">
      <alignment horizontal="center"/>
    </xf>
    <xf numFmtId="0" fontId="144" fillId="0" borderId="0">
      <alignment horizontal="center" wrapText="1"/>
    </xf>
    <xf numFmtId="0" fontId="140" fillId="0" borderId="0" applyFill="0">
      <alignment horizontal="center"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9" fontId="11" fillId="16" borderId="0" applyFill="0"/>
    <xf numFmtId="0" fontId="145" fillId="0" borderId="0">
      <alignment horizontal="left" indent="7"/>
    </xf>
    <xf numFmtId="0" fontId="11" fillId="0" borderId="0" applyFill="0">
      <alignment horizontal="left" indent="7"/>
    </xf>
    <xf numFmtId="7" fontId="146" fillId="0" borderId="26" applyFill="0">
      <alignment horizontal="right"/>
    </xf>
    <xf numFmtId="0" fontId="20" fillId="0" borderId="0" applyNumberFormat="0">
      <alignment horizontal="right"/>
    </xf>
    <xf numFmtId="0" fontId="147" fillId="0" borderId="26" applyFont="0" applyFill="0"/>
    <xf numFmtId="0" fontId="20" fillId="0" borderId="26" applyFill="0"/>
    <xf numFmtId="39" fontId="146" fillId="0" borderId="0" applyFill="0"/>
    <xf numFmtId="0" fontId="13" fillId="0" borderId="0" applyNumberFormat="0" applyFont="0" applyBorder="0" applyAlignment="0"/>
    <xf numFmtId="0" fontId="136" fillId="0" borderId="0" applyFill="0">
      <alignment horizontal="left" indent="1"/>
    </xf>
    <xf numFmtId="0" fontId="20" fillId="0" borderId="0" applyFill="0">
      <alignment horizontal="left" indent="1"/>
    </xf>
    <xf numFmtId="39" fontId="138" fillId="0" borderId="0" applyFill="0"/>
    <xf numFmtId="0" fontId="13" fillId="0" borderId="0" applyNumberFormat="0" applyFont="0" applyFill="0" applyBorder="0" applyAlignment="0"/>
    <xf numFmtId="0" fontId="136" fillId="0" borderId="0" applyFill="0">
      <alignment horizontal="left" indent="2"/>
    </xf>
    <xf numFmtId="0" fontId="73" fillId="0" borderId="0" applyFill="0">
      <alignment horizontal="left" indent="2"/>
    </xf>
    <xf numFmtId="39" fontId="138" fillId="0" borderId="0" applyFill="0"/>
    <xf numFmtId="0" fontId="13" fillId="0" borderId="0" applyNumberFormat="0" applyFont="0" applyBorder="0" applyAlignment="0"/>
    <xf numFmtId="0" fontId="148" fillId="0" borderId="0">
      <alignment horizontal="left" indent="3"/>
    </xf>
    <xf numFmtId="0" fontId="149" fillId="0" borderId="0" applyFill="0">
      <alignment horizontal="left" indent="3"/>
    </xf>
    <xf numFmtId="39" fontId="138" fillId="0" borderId="0" applyFill="0"/>
    <xf numFmtId="0" fontId="13" fillId="0" borderId="0" applyNumberFormat="0" applyFont="0" applyBorder="0" applyAlignment="0"/>
    <xf numFmtId="0" fontId="139" fillId="0" borderId="0">
      <alignment horizontal="left" indent="4"/>
    </xf>
    <xf numFmtId="0" fontId="13" fillId="0" borderId="0" applyFill="0">
      <alignment horizontal="left" indent="4"/>
    </xf>
    <xf numFmtId="39" fontId="138" fillId="0" borderId="0" applyFill="0"/>
    <xf numFmtId="0" fontId="13" fillId="0" borderId="0" applyNumberFormat="0" applyFont="0" applyBorder="0" applyAlignment="0"/>
    <xf numFmtId="0" fontId="141" fillId="0" borderId="0">
      <alignment horizontal="left" indent="5"/>
    </xf>
    <xf numFmtId="0" fontId="142" fillId="0" borderId="0" applyFill="0">
      <alignment horizontal="left" indent="5"/>
    </xf>
    <xf numFmtId="39" fontId="143" fillId="0" borderId="0" applyFill="0"/>
    <xf numFmtId="0" fontId="13" fillId="0" borderId="0" applyNumberFormat="0" applyFont="0" applyFill="0" applyBorder="0" applyAlignment="0"/>
    <xf numFmtId="0" fontId="144" fillId="0" borderId="0" applyFill="0">
      <alignment horizontal="left" indent="6"/>
    </xf>
    <xf numFmtId="0" fontId="140" fillId="0" borderId="0" applyFill="0">
      <alignment horizontal="left" indent="6"/>
    </xf>
    <xf numFmtId="0" fontId="39" fillId="0" borderId="0"/>
    <xf numFmtId="0" fontId="131" fillId="0" borderId="0"/>
    <xf numFmtId="189" fontId="150" fillId="0" borderId="43" applyNumberFormat="0" applyProtection="0">
      <alignment horizontal="right" vertical="center"/>
    </xf>
    <xf numFmtId="189" fontId="151" fillId="0" borderId="44" applyNumberFormat="0" applyProtection="0">
      <alignment horizontal="right" vertical="center"/>
    </xf>
    <xf numFmtId="0" fontId="151" fillId="78" borderId="45" applyNumberFormat="0" applyAlignment="0" applyProtection="0">
      <alignment horizontal="left" vertical="center" indent="1"/>
    </xf>
    <xf numFmtId="0" fontId="152" fillId="0" borderId="46" applyNumberFormat="0" applyFill="0" applyBorder="0" applyAlignment="0" applyProtection="0"/>
    <xf numFmtId="0" fontId="153" fillId="79" borderId="45" applyNumberFormat="0" applyAlignment="0" applyProtection="0">
      <alignment horizontal="left" vertical="center" indent="1"/>
    </xf>
    <xf numFmtId="0" fontId="153" fillId="80" borderId="45" applyNumberFormat="0" applyAlignment="0" applyProtection="0">
      <alignment horizontal="left" vertical="center" indent="1"/>
    </xf>
    <xf numFmtId="0" fontId="153" fillId="81" borderId="45" applyNumberFormat="0" applyAlignment="0" applyProtection="0">
      <alignment horizontal="left" vertical="center" indent="1"/>
    </xf>
    <xf numFmtId="0" fontId="153" fillId="82" borderId="45" applyNumberFormat="0" applyAlignment="0" applyProtection="0">
      <alignment horizontal="left" vertical="center" indent="1"/>
    </xf>
    <xf numFmtId="0" fontId="153" fillId="83" borderId="44" applyNumberFormat="0" applyAlignment="0" applyProtection="0">
      <alignment horizontal="left" vertical="center" indent="1"/>
    </xf>
    <xf numFmtId="189" fontId="150" fillId="84" borderId="45" applyNumberFormat="0" applyAlignment="0" applyProtection="0">
      <alignment horizontal="left" vertical="center" indent="1"/>
    </xf>
    <xf numFmtId="0" fontId="151" fillId="78" borderId="44" applyNumberFormat="0" applyAlignment="0" applyProtection="0">
      <alignment horizontal="left" vertical="center" indent="1"/>
    </xf>
    <xf numFmtId="0" fontId="8" fillId="0" borderId="0"/>
    <xf numFmtId="0" fontId="8" fillId="0" borderId="0"/>
    <xf numFmtId="0" fontId="71" fillId="0" borderId="0" applyNumberFormat="0" applyFont="0" applyFill="0" applyBorder="0" applyAlignment="0" applyProtection="0">
      <alignment horizontal="left"/>
    </xf>
    <xf numFmtId="38" fontId="13" fillId="85" borderId="0" applyNumberFormat="0" applyFont="0" applyBorder="0" applyAlignment="0" applyProtection="0"/>
    <xf numFmtId="190" fontId="71" fillId="0" borderId="0" applyFont="0" applyFill="0" applyBorder="0" applyAlignment="0" applyProtection="0"/>
    <xf numFmtId="37" fontId="22" fillId="0" borderId="0"/>
    <xf numFmtId="37" fontId="2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167" fontId="13" fillId="0" borderId="0"/>
    <xf numFmtId="167" fontId="13" fillId="0" borderId="0"/>
    <xf numFmtId="167" fontId="13" fillId="0" borderId="0"/>
    <xf numFmtId="0" fontId="19" fillId="0" borderId="0"/>
    <xf numFmtId="167" fontId="13" fillId="0" borderId="0"/>
    <xf numFmtId="167" fontId="154" fillId="0" borderId="0"/>
    <xf numFmtId="0" fontId="13" fillId="0" borderId="0"/>
    <xf numFmtId="0" fontId="13" fillId="0" borderId="0"/>
    <xf numFmtId="0" fontId="13" fillId="0" borderId="0"/>
    <xf numFmtId="0" fontId="13" fillId="0" borderId="0"/>
    <xf numFmtId="0" fontId="13" fillId="0" borderId="0"/>
    <xf numFmtId="0" fontId="84" fillId="0" borderId="0" applyNumberFormat="0" applyFill="0" applyBorder="0" applyAlignment="0" applyProtection="0"/>
    <xf numFmtId="0" fontId="14" fillId="0" borderId="0"/>
    <xf numFmtId="0" fontId="14" fillId="0" borderId="0"/>
    <xf numFmtId="0" fontId="159" fillId="0" borderId="4" applyNumberFormat="0" applyFill="0" applyAlignment="0" applyProtection="0"/>
    <xf numFmtId="0" fontId="160" fillId="0" borderId="5" applyNumberFormat="0" applyFill="0" applyAlignment="0" applyProtection="0"/>
    <xf numFmtId="0" fontId="161" fillId="0" borderId="28" applyNumberFormat="0" applyFill="0" applyAlignment="0" applyProtection="0"/>
    <xf numFmtId="0" fontId="161" fillId="0" borderId="0" applyNumberFormat="0" applyFill="0" applyBorder="0" applyAlignment="0" applyProtection="0"/>
    <xf numFmtId="0" fontId="162" fillId="54" borderId="0" applyNumberFormat="0" applyBorder="0" applyAlignment="0" applyProtection="0"/>
    <xf numFmtId="0" fontId="163" fillId="55" borderId="0" applyNumberFormat="0" applyBorder="0" applyAlignment="0" applyProtection="0"/>
    <xf numFmtId="0" fontId="164" fillId="56" borderId="0" applyNumberFormat="0" applyBorder="0" applyAlignment="0" applyProtection="0"/>
    <xf numFmtId="0" fontId="165" fillId="57" borderId="29" applyNumberFormat="0" applyAlignment="0" applyProtection="0"/>
    <xf numFmtId="0" fontId="166" fillId="58" borderId="30" applyNumberFormat="0" applyAlignment="0" applyProtection="0"/>
    <xf numFmtId="0" fontId="167" fillId="58" borderId="29" applyNumberFormat="0" applyAlignment="0" applyProtection="0"/>
    <xf numFmtId="0" fontId="168" fillId="0" borderId="31" applyNumberFormat="0" applyFill="0" applyAlignment="0" applyProtection="0"/>
    <xf numFmtId="0" fontId="169" fillId="59" borderId="32" applyNumberFormat="0" applyAlignment="0" applyProtection="0"/>
    <xf numFmtId="0" fontId="170" fillId="0" borderId="0" applyNumberFormat="0" applyFill="0" applyBorder="0" applyAlignment="0" applyProtection="0"/>
    <xf numFmtId="0" fontId="14" fillId="3" borderId="6" applyNumberFormat="0" applyFont="0" applyAlignment="0" applyProtection="0"/>
    <xf numFmtId="0" fontId="171" fillId="0" borderId="0" applyNumberFormat="0" applyFill="0" applyBorder="0" applyAlignment="0" applyProtection="0"/>
    <xf numFmtId="0" fontId="15" fillId="0" borderId="7" applyNumberFormat="0" applyFill="0" applyAlignment="0" applyProtection="0"/>
    <xf numFmtId="0" fontId="172" fillId="60"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72" fillId="61" borderId="0" applyNumberFormat="0" applyBorder="0" applyAlignment="0" applyProtection="0"/>
    <xf numFmtId="0" fontId="172" fillId="62"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72" fillId="63" borderId="0" applyNumberFormat="0" applyBorder="0" applyAlignment="0" applyProtection="0"/>
    <xf numFmtId="0" fontId="172" fillId="64"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72" fillId="65" borderId="0" applyNumberFormat="0" applyBorder="0" applyAlignment="0" applyProtection="0"/>
    <xf numFmtId="0" fontId="172" fillId="66"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72" fillId="67" borderId="0" applyNumberFormat="0" applyBorder="0" applyAlignment="0" applyProtection="0"/>
    <xf numFmtId="0" fontId="172" fillId="68"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72" fillId="69" borderId="0" applyNumberFormat="0" applyBorder="0" applyAlignment="0" applyProtection="0"/>
    <xf numFmtId="0" fontId="172" fillId="70"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72" fillId="71" borderId="0" applyNumberFormat="0" applyBorder="0" applyAlignment="0" applyProtection="0"/>
    <xf numFmtId="43" fontId="6" fillId="0" borderId="0" applyFont="0" applyFill="0" applyBorder="0" applyAlignment="0" applyProtection="0"/>
    <xf numFmtId="199" fontId="13" fillId="0" borderId="0">
      <alignment horizontal="left" wrapText="1"/>
    </xf>
    <xf numFmtId="0" fontId="13" fillId="16"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6"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2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96" fillId="6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1" borderId="0" applyNumberFormat="0" applyBorder="0" applyAlignment="0" applyProtection="0"/>
    <xf numFmtId="0" fontId="173"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3"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167" fontId="26" fillId="18" borderId="0" applyNumberFormat="0" applyBorder="0" applyAlignment="0" applyProtection="0"/>
    <xf numFmtId="0" fontId="26" fillId="18" borderId="0" applyNumberFormat="0" applyBorder="0" applyAlignment="0" applyProtection="0"/>
    <xf numFmtId="0" fontId="172" fillId="63" borderId="0" applyNumberFormat="0" applyBorder="0" applyAlignment="0" applyProtection="0"/>
    <xf numFmtId="0" fontId="173" fillId="63" borderId="0" applyNumberFormat="0" applyBorder="0" applyAlignment="0" applyProtection="0"/>
    <xf numFmtId="0" fontId="96" fillId="63" borderId="0" applyNumberFormat="0" applyBorder="0" applyAlignment="0" applyProtection="0"/>
    <xf numFmtId="0" fontId="96" fillId="63" borderId="0" applyNumberFormat="0" applyBorder="0" applyAlignment="0" applyProtection="0"/>
    <xf numFmtId="0" fontId="96" fillId="65"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167" fontId="26" fillId="28"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7"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167" fontId="26" fillId="20" borderId="0" applyNumberFormat="0" applyBorder="0" applyAlignment="0" applyProtection="0"/>
    <xf numFmtId="0" fontId="172" fillId="67" borderId="0" applyNumberFormat="0" applyBorder="0" applyAlignment="0" applyProtection="0"/>
    <xf numFmtId="0" fontId="173" fillId="67" borderId="0" applyNumberFormat="0" applyBorder="0" applyAlignment="0" applyProtection="0"/>
    <xf numFmtId="0" fontId="96" fillId="67" borderId="0" applyNumberFormat="0" applyBorder="0" applyAlignment="0" applyProtection="0"/>
    <xf numFmtId="0" fontId="96" fillId="67" borderId="0" applyNumberFormat="0" applyBorder="0" applyAlignment="0" applyProtection="0"/>
    <xf numFmtId="0" fontId="96" fillId="6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67" fontId="26" fillId="25" borderId="0" applyNumberFormat="0" applyBorder="0" applyAlignment="0" applyProtection="0"/>
    <xf numFmtId="0" fontId="26" fillId="25" borderId="0" applyNumberFormat="0" applyBorder="0" applyAlignment="0" applyProtection="0"/>
    <xf numFmtId="0" fontId="172" fillId="69" borderId="0" applyNumberFormat="0" applyBorder="0" applyAlignment="0" applyProtection="0"/>
    <xf numFmtId="0" fontId="173" fillId="69" borderId="0" applyNumberFormat="0" applyBorder="0" applyAlignment="0" applyProtection="0"/>
    <xf numFmtId="0" fontId="96" fillId="69" borderId="0" applyNumberFormat="0" applyBorder="0" applyAlignment="0" applyProtection="0"/>
    <xf numFmtId="0" fontId="96" fillId="69" borderId="0" applyNumberFormat="0" applyBorder="0" applyAlignment="0" applyProtection="0"/>
    <xf numFmtId="0" fontId="96" fillId="7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167" fontId="26" fillId="21" borderId="0" applyNumberFormat="0" applyBorder="0" applyAlignment="0" applyProtection="0"/>
    <xf numFmtId="0" fontId="172" fillId="71" borderId="0" applyNumberFormat="0" applyBorder="0" applyAlignment="0" applyProtection="0"/>
    <xf numFmtId="0" fontId="173" fillId="71" borderId="0" applyNumberFormat="0" applyBorder="0" applyAlignment="0" applyProtection="0"/>
    <xf numFmtId="0" fontId="96" fillId="71" borderId="0" applyNumberFormat="0" applyBorder="0" applyAlignment="0" applyProtection="0"/>
    <xf numFmtId="0" fontId="96" fillId="71" borderId="0" applyNumberFormat="0" applyBorder="0" applyAlignment="0" applyProtection="0"/>
    <xf numFmtId="0" fontId="60" fillId="0" borderId="2" applyBorder="0"/>
    <xf numFmtId="0" fontId="96" fillId="6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0" borderId="0" applyNumberFormat="0" applyBorder="0" applyAlignment="0" applyProtection="0"/>
    <xf numFmtId="0" fontId="173"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2"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67" fontId="26" fillId="31" borderId="0" applyNumberFormat="0" applyBorder="0" applyAlignment="0" applyProtection="0"/>
    <xf numFmtId="0" fontId="172" fillId="62" borderId="0" applyNumberFormat="0" applyBorder="0" applyAlignment="0" applyProtection="0"/>
    <xf numFmtId="0" fontId="173" fillId="62" borderId="0" applyNumberFormat="0" applyBorder="0" applyAlignment="0" applyProtection="0"/>
    <xf numFmtId="0" fontId="96" fillId="62" borderId="0" applyNumberFormat="0" applyBorder="0" applyAlignment="0" applyProtection="0"/>
    <xf numFmtId="0" fontId="96" fillId="62" borderId="0" applyNumberFormat="0" applyBorder="0" applyAlignment="0" applyProtection="0"/>
    <xf numFmtId="0" fontId="96" fillId="6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167" fontId="26" fillId="32" borderId="0" applyNumberFormat="0" applyBorder="0" applyAlignment="0" applyProtection="0"/>
    <xf numFmtId="0" fontId="172" fillId="64" borderId="0" applyNumberFormat="0" applyBorder="0" applyAlignment="0" applyProtection="0"/>
    <xf numFmtId="0" fontId="173" fillId="64" borderId="0" applyNumberFormat="0" applyBorder="0" applyAlignment="0" applyProtection="0"/>
    <xf numFmtId="0" fontId="96" fillId="64" borderId="0" applyNumberFormat="0" applyBorder="0" applyAlignment="0" applyProtection="0"/>
    <xf numFmtId="0" fontId="96" fillId="64" borderId="0" applyNumberFormat="0" applyBorder="0" applyAlignment="0" applyProtection="0"/>
    <xf numFmtId="0" fontId="96" fillId="66"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167" fontId="26" fillId="33" borderId="0" applyNumberFormat="0" applyBorder="0" applyAlignment="0" applyProtection="0"/>
    <xf numFmtId="0" fontId="172" fillId="66" borderId="0" applyNumberFormat="0" applyBorder="0" applyAlignment="0" applyProtection="0"/>
    <xf numFmtId="0" fontId="173" fillId="66" borderId="0" applyNumberFormat="0" applyBorder="0" applyAlignment="0" applyProtection="0"/>
    <xf numFmtId="0" fontId="96" fillId="66" borderId="0" applyNumberFormat="0" applyBorder="0" applyAlignment="0" applyProtection="0"/>
    <xf numFmtId="0" fontId="96" fillId="66" borderId="0" applyNumberFormat="0" applyBorder="0" applyAlignment="0" applyProtection="0"/>
    <xf numFmtId="0" fontId="96" fillId="68"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67" fontId="26" fillId="30" borderId="0" applyNumberFormat="0" applyBorder="0" applyAlignment="0" applyProtection="0"/>
    <xf numFmtId="0" fontId="172" fillId="68" borderId="0" applyNumberFormat="0" applyBorder="0" applyAlignment="0" applyProtection="0"/>
    <xf numFmtId="0" fontId="173" fillId="68"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70"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167" fontId="26" fillId="26" borderId="0" applyNumberFormat="0" applyBorder="0" applyAlignment="0" applyProtection="0"/>
    <xf numFmtId="0" fontId="172" fillId="70" borderId="0" applyNumberFormat="0" applyBorder="0" applyAlignment="0" applyProtection="0"/>
    <xf numFmtId="0" fontId="173" fillId="70" borderId="0" applyNumberFormat="0" applyBorder="0" applyAlignment="0" applyProtection="0"/>
    <xf numFmtId="0" fontId="96" fillId="70" borderId="0" applyNumberFormat="0" applyBorder="0" applyAlignment="0" applyProtection="0"/>
    <xf numFmtId="0" fontId="96" fillId="70" borderId="0" applyNumberFormat="0" applyBorder="0" applyAlignment="0" applyProtection="0"/>
    <xf numFmtId="167" fontId="28" fillId="24" borderId="0" applyNumberFormat="0" applyBorder="0" applyAlignment="0" applyProtection="0"/>
    <xf numFmtId="167" fontId="28" fillId="24" borderId="0" applyNumberFormat="0" applyBorder="0" applyAlignment="0" applyProtection="0"/>
    <xf numFmtId="0" fontId="163" fillId="55" borderId="0" applyNumberFormat="0" applyBorder="0" applyAlignment="0" applyProtection="0"/>
    <xf numFmtId="0" fontId="174"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167" fontId="32" fillId="37" borderId="9" applyNumberFormat="0" applyAlignment="0" applyProtection="0"/>
    <xf numFmtId="167" fontId="32" fillId="37" borderId="9" applyNumberFormat="0" applyAlignment="0" applyProtection="0"/>
    <xf numFmtId="0" fontId="169" fillId="59" borderId="32" applyNumberFormat="0" applyAlignment="0" applyProtection="0"/>
    <xf numFmtId="0" fontId="175" fillId="59" borderId="32" applyNumberFormat="0" applyAlignment="0" applyProtection="0"/>
    <xf numFmtId="0" fontId="93" fillId="59" borderId="32" applyNumberFormat="0" applyAlignment="0" applyProtection="0"/>
    <xf numFmtId="0" fontId="93" fillId="59" borderId="32" applyNumberFormat="0" applyAlignment="0" applyProtection="0"/>
    <xf numFmtId="169" fontId="32" fillId="38" borderId="0">
      <alignment horizontal="left"/>
    </xf>
    <xf numFmtId="169" fontId="34" fillId="38" borderId="0">
      <alignment horizontal="right"/>
    </xf>
    <xf numFmtId="169" fontId="35" fillId="35" borderId="0">
      <alignment horizontal="center"/>
    </xf>
    <xf numFmtId="169" fontId="34" fillId="38" borderId="0">
      <alignment horizontal="right"/>
    </xf>
    <xf numFmtId="169" fontId="36" fillId="35" borderId="0">
      <alignment horizontal="left"/>
    </xf>
    <xf numFmtId="41" fontId="17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6" fillId="0" borderId="0" applyFont="0" applyFill="0" applyBorder="0" applyAlignment="0" applyProtection="0"/>
    <xf numFmtId="0" fontId="13" fillId="39" borderId="11" applyNumberFormat="0" applyFont="0" applyAlignment="0">
      <protection locked="0"/>
    </xf>
    <xf numFmtId="167" fontId="41" fillId="0" borderId="0" applyNumberFormat="0" applyFill="0" applyBorder="0" applyAlignment="0" applyProtection="0"/>
    <xf numFmtId="167" fontId="41" fillId="0" borderId="0" applyNumberFormat="0" applyFill="0" applyBorder="0" applyAlignment="0" applyProtection="0"/>
    <xf numFmtId="0" fontId="171" fillId="0" borderId="0" applyNumberFormat="0" applyFill="0" applyBorder="0" applyAlignment="0" applyProtection="0"/>
    <xf numFmtId="0" fontId="17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67" fontId="33" fillId="40" borderId="0" applyNumberFormat="0" applyBorder="0" applyAlignment="0" applyProtection="0"/>
    <xf numFmtId="167" fontId="33" fillId="40" borderId="0" applyNumberFormat="0" applyBorder="0" applyAlignment="0" applyProtection="0"/>
    <xf numFmtId="0" fontId="162" fillId="54" borderId="0" applyNumberFormat="0" applyBorder="0" applyAlignment="0" applyProtection="0"/>
    <xf numFmtId="0" fontId="178" fillId="54" borderId="0" applyNumberFormat="0" applyBorder="0" applyAlignment="0" applyProtection="0"/>
    <xf numFmtId="0" fontId="86" fillId="54" borderId="0" applyNumberFormat="0" applyBorder="0" applyAlignment="0" applyProtection="0"/>
    <xf numFmtId="0" fontId="86" fillId="54" borderId="0" applyNumberFormat="0" applyBorder="0" applyAlignment="0" applyProtection="0"/>
    <xf numFmtId="0" fontId="16" fillId="0" borderId="4" applyNumberFormat="0" applyFill="0" applyAlignment="0" applyProtection="0"/>
    <xf numFmtId="167" fontId="47" fillId="0" borderId="13" applyNumberFormat="0" applyFill="0" applyAlignment="0" applyProtection="0"/>
    <xf numFmtId="167" fontId="47" fillId="0" borderId="13" applyNumberFormat="0" applyFill="0" applyAlignment="0" applyProtection="0"/>
    <xf numFmtId="0" fontId="47" fillId="0" borderId="13" applyNumberFormat="0" applyFill="0" applyAlignment="0" applyProtection="0"/>
    <xf numFmtId="0" fontId="159" fillId="0" borderId="4" applyNumberFormat="0" applyFill="0" applyAlignment="0" applyProtection="0"/>
    <xf numFmtId="0" fontId="179"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167" fontId="49" fillId="0" borderId="15" applyNumberFormat="0" applyFill="0" applyAlignment="0" applyProtection="0"/>
    <xf numFmtId="167" fontId="49" fillId="0" borderId="15" applyNumberFormat="0" applyFill="0" applyAlignment="0" applyProtection="0"/>
    <xf numFmtId="0" fontId="49" fillId="0" borderId="15" applyNumberFormat="0" applyFill="0" applyAlignment="0" applyProtection="0"/>
    <xf numFmtId="0" fontId="160" fillId="0" borderId="5" applyNumberFormat="0" applyFill="0" applyAlignment="0" applyProtection="0"/>
    <xf numFmtId="0" fontId="180" fillId="0" borderId="5" applyNumberFormat="0" applyFill="0" applyAlignment="0" applyProtection="0"/>
    <xf numFmtId="0" fontId="17" fillId="0" borderId="5" applyNumberFormat="0" applyFill="0" applyAlignment="0" applyProtection="0"/>
    <xf numFmtId="0" fontId="17" fillId="0" borderId="5" applyNumberFormat="0" applyFill="0" applyAlignment="0" applyProtection="0"/>
    <xf numFmtId="0" fontId="85" fillId="0" borderId="28"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167" fontId="51" fillId="0" borderId="17" applyNumberFormat="0" applyFill="0" applyAlignment="0" applyProtection="0"/>
    <xf numFmtId="0" fontId="161" fillId="0" borderId="28" applyNumberFormat="0" applyFill="0" applyAlignment="0" applyProtection="0"/>
    <xf numFmtId="0" fontId="181" fillId="0" borderId="28" applyNumberFormat="0" applyFill="0" applyAlignment="0" applyProtection="0"/>
    <xf numFmtId="0" fontId="85" fillId="0" borderId="28" applyNumberFormat="0" applyFill="0" applyAlignment="0" applyProtection="0"/>
    <xf numFmtId="0" fontId="85" fillId="0" borderId="28" applyNumberFormat="0" applyFill="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0" fontId="161" fillId="0" borderId="0" applyNumberFormat="0" applyFill="0" applyBorder="0" applyAlignment="0" applyProtection="0"/>
    <xf numFmtId="0" fontId="181"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82" fillId="0" borderId="0" applyNumberFormat="0" applyFill="0" applyBorder="0" applyAlignment="0" applyProtection="0">
      <alignment vertical="top"/>
      <protection locked="0"/>
    </xf>
    <xf numFmtId="169" fontId="32" fillId="38" borderId="0">
      <alignment horizontal="left"/>
    </xf>
    <xf numFmtId="169" fontId="55" fillId="35" borderId="0">
      <alignment horizontal="left"/>
    </xf>
    <xf numFmtId="167" fontId="57" fillId="0" borderId="19" applyNumberFormat="0" applyFill="0" applyAlignment="0" applyProtection="0"/>
    <xf numFmtId="167" fontId="57" fillId="0" borderId="19" applyNumberFormat="0" applyFill="0" applyAlignment="0" applyProtection="0"/>
    <xf numFmtId="0" fontId="168" fillId="0" borderId="31" applyNumberFormat="0" applyFill="0" applyAlignment="0" applyProtection="0"/>
    <xf numFmtId="0" fontId="183" fillId="0" borderId="31" applyNumberFormat="0" applyFill="0" applyAlignment="0" applyProtection="0"/>
    <xf numFmtId="0" fontId="92" fillId="0" borderId="31" applyNumberFormat="0" applyFill="0" applyAlignment="0" applyProtection="0"/>
    <xf numFmtId="0" fontId="92" fillId="0" borderId="31" applyNumberFormat="0" applyFill="0" applyAlignment="0" applyProtection="0"/>
    <xf numFmtId="0" fontId="19" fillId="0" borderId="0" applyProtection="0">
      <alignment horizontal="center"/>
    </xf>
    <xf numFmtId="167" fontId="59" fillId="23" borderId="0" applyNumberFormat="0" applyBorder="0" applyAlignment="0" applyProtection="0"/>
    <xf numFmtId="167" fontId="59" fillId="23" borderId="0" applyNumberFormat="0" applyBorder="0" applyAlignment="0" applyProtection="0"/>
    <xf numFmtId="0" fontId="164" fillId="56" borderId="0" applyNumberFormat="0" applyBorder="0" applyAlignment="0" applyProtection="0"/>
    <xf numFmtId="0" fontId="184"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6" fillId="0" borderId="0"/>
    <xf numFmtId="179" fontId="13" fillId="0" borderId="0"/>
    <xf numFmtId="169"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179" fontId="13" fillId="0" borderId="0"/>
    <xf numFmtId="0" fontId="6" fillId="0" borderId="0"/>
    <xf numFmtId="0" fontId="6"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167"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172"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0" fontId="6" fillId="0" borderId="0"/>
    <xf numFmtId="0" fontId="13" fillId="0" borderId="0"/>
    <xf numFmtId="0" fontId="6" fillId="0" borderId="0"/>
    <xf numFmtId="0" fontId="6" fillId="0" borderId="0"/>
    <xf numFmtId="0" fontId="13" fillId="0" borderId="0"/>
    <xf numFmtId="0" fontId="6" fillId="0" borderId="0"/>
    <xf numFmtId="0" fontId="6" fillId="0" borderId="0"/>
    <xf numFmtId="0" fontId="13" fillId="0" borderId="0"/>
    <xf numFmtId="0" fontId="13" fillId="0" borderId="0"/>
    <xf numFmtId="0" fontId="6" fillId="0" borderId="0"/>
    <xf numFmtId="0" fontId="6" fillId="0" borderId="0"/>
    <xf numFmtId="0" fontId="6" fillId="0" borderId="0"/>
    <xf numFmtId="0" fontId="6" fillId="0" borderId="0"/>
    <xf numFmtId="37" fontId="22" fillId="0" borderId="0"/>
    <xf numFmtId="169"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19" borderId="20" applyNumberFormat="0" applyFont="0" applyAlignment="0" applyProtection="0"/>
    <xf numFmtId="0" fontId="6" fillId="0" borderId="0"/>
    <xf numFmtId="0" fontId="39" fillId="19" borderId="20" applyNumberFormat="0" applyFont="0" applyAlignment="0" applyProtection="0"/>
    <xf numFmtId="0" fontId="39" fillId="19" borderId="20" applyNumberFormat="0" applyFont="0" applyAlignment="0" applyProtection="0"/>
    <xf numFmtId="0" fontId="6" fillId="0" borderId="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6" fillId="0" borderId="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39" fillId="19" borderId="20"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4" fillId="3" borderId="6" applyNumberFormat="0" applyFont="0" applyAlignment="0" applyProtection="0"/>
    <xf numFmtId="0" fontId="166" fillId="58" borderId="30" applyNumberFormat="0" applyAlignment="0" applyProtection="0"/>
    <xf numFmtId="0" fontId="185" fillId="58" borderId="30" applyNumberFormat="0" applyAlignment="0" applyProtection="0"/>
    <xf numFmtId="0" fontId="90" fillId="58" borderId="30" applyNumberFormat="0" applyAlignment="0" applyProtection="0"/>
    <xf numFmtId="0" fontId="90" fillId="58" borderId="30" applyNumberFormat="0" applyAlignment="0" applyProtection="0"/>
    <xf numFmtId="0" fontId="64" fillId="41" borderId="0">
      <alignment horizontal="center" vertical="center"/>
    </xf>
    <xf numFmtId="0" fontId="55" fillId="41" borderId="10"/>
    <xf numFmtId="0" fontId="64" fillId="41" borderId="0" applyBorder="0">
      <alignment horizontal="centerContinuous"/>
    </xf>
    <xf numFmtId="0" fontId="70" fillId="41" borderId="0" applyBorder="0">
      <alignment horizontal="centerContinuous"/>
    </xf>
    <xf numFmtId="9" fontId="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3">
      <alignment horizontal="center"/>
    </xf>
    <xf numFmtId="0" fontId="71" fillId="44" borderId="0" applyNumberFormat="0" applyFont="0" applyBorder="0" applyAlignment="0" applyProtection="0"/>
    <xf numFmtId="169" fontId="55" fillId="23" borderId="0">
      <alignment horizontal="center"/>
    </xf>
    <xf numFmtId="169" fontId="34" fillId="38" borderId="0">
      <alignment horizontal="center"/>
    </xf>
    <xf numFmtId="169" fontId="34" fillId="38" borderId="0">
      <alignment horizontal="centerContinuous"/>
    </xf>
    <xf numFmtId="169" fontId="74" fillId="35" borderId="0">
      <alignment horizontal="left"/>
    </xf>
    <xf numFmtId="169" fontId="32" fillId="38" borderId="0">
      <alignment horizontal="left"/>
    </xf>
    <xf numFmtId="169" fontId="32" fillId="38" borderId="0">
      <alignment horizontal="centerContinuous"/>
    </xf>
    <xf numFmtId="169" fontId="32" fillId="38" borderId="0">
      <alignment horizontal="right"/>
    </xf>
    <xf numFmtId="169" fontId="34" fillId="38" borderId="0">
      <alignment horizontal="right"/>
    </xf>
    <xf numFmtId="169" fontId="74" fillId="21" borderId="0">
      <alignment horizontal="center"/>
    </xf>
    <xf numFmtId="169" fontId="75" fillId="21" borderId="0">
      <alignment horizontal="center"/>
    </xf>
    <xf numFmtId="0" fontId="186"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169" fontId="82" fillId="35" borderId="0">
      <alignment horizontal="center"/>
    </xf>
    <xf numFmtId="0" fontId="94"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67" fontId="187" fillId="0" borderId="0" applyNumberFormat="0" applyFill="0" applyBorder="0" applyAlignment="0" applyProtection="0"/>
    <xf numFmtId="0" fontId="170" fillId="0" borderId="0" applyNumberFormat="0" applyFill="0" applyBorder="0" applyAlignment="0" applyProtection="0"/>
    <xf numFmtId="0" fontId="18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37" fontId="189" fillId="0" borderId="0"/>
    <xf numFmtId="0" fontId="5" fillId="0" borderId="0"/>
    <xf numFmtId="37" fontId="22" fillId="0" borderId="0"/>
    <xf numFmtId="37" fontId="22" fillId="0" borderId="0"/>
    <xf numFmtId="0" fontId="3" fillId="0" borderId="0"/>
    <xf numFmtId="0" fontId="2" fillId="0" borderId="0"/>
  </cellStyleXfs>
  <cellXfs count="392">
    <xf numFmtId="0" fontId="0" fillId="0" borderId="0" xfId="0"/>
    <xf numFmtId="164" fontId="0" fillId="0" borderId="0" xfId="4" applyNumberFormat="1" applyFont="1"/>
    <xf numFmtId="0" fontId="0" fillId="0" borderId="0" xfId="0" applyFont="1"/>
    <xf numFmtId="0" fontId="0" fillId="0" borderId="0" xfId="0" applyAlignment="1">
      <alignment horizontal="center"/>
    </xf>
    <xf numFmtId="0" fontId="0" fillId="0" borderId="0" xfId="0"/>
    <xf numFmtId="49" fontId="14" fillId="0" borderId="0" xfId="6" applyNumberFormat="1" applyFont="1" applyAlignment="1">
      <alignment horizontal="left" wrapText="1"/>
    </xf>
    <xf numFmtId="49" fontId="14" fillId="0" borderId="0" xfId="6" applyNumberFormat="1" applyFont="1" applyAlignment="1">
      <alignment horizontal="right" wrapText="1"/>
    </xf>
    <xf numFmtId="165" fontId="15" fillId="0" borderId="0" xfId="6" applyNumberFormat="1" applyFont="1" applyAlignment="1">
      <alignment horizontal="left"/>
    </xf>
    <xf numFmtId="165" fontId="14" fillId="0" borderId="0" xfId="6" applyNumberFormat="1" applyFont="1" applyAlignment="1">
      <alignment horizontal="right"/>
    </xf>
    <xf numFmtId="165" fontId="14" fillId="0" borderId="0" xfId="6" applyNumberFormat="1" applyFont="1" applyAlignment="1">
      <alignment horizontal="left"/>
    </xf>
    <xf numFmtId="0" fontId="13" fillId="0" borderId="0" xfId="0" applyFont="1"/>
    <xf numFmtId="0" fontId="13" fillId="0" borderId="0" xfId="8" applyFont="1"/>
    <xf numFmtId="0" fontId="12" fillId="0" borderId="2" xfId="8" applyFont="1" applyBorder="1"/>
    <xf numFmtId="49" fontId="13" fillId="0" borderId="0" xfId="8" applyNumberFormat="1" applyFont="1" applyAlignment="1">
      <alignment horizontal="left"/>
    </xf>
    <xf numFmtId="14" fontId="13" fillId="0" borderId="0" xfId="8" applyNumberFormat="1" applyFont="1" applyAlignment="1">
      <alignment horizontal="left"/>
    </xf>
    <xf numFmtId="0" fontId="21" fillId="0" borderId="0" xfId="8" applyFont="1"/>
    <xf numFmtId="0" fontId="83" fillId="0" borderId="0" xfId="5126" applyFont="1" applyFill="1" applyBorder="1" applyAlignment="1">
      <alignment horizontal="left"/>
    </xf>
    <xf numFmtId="49" fontId="13" fillId="0" borderId="0" xfId="5126" applyNumberFormat="1" applyFont="1" applyFill="1" applyBorder="1" applyAlignment="1">
      <alignment horizontal="center"/>
    </xf>
    <xf numFmtId="0" fontId="13" fillId="0" borderId="0" xfId="5126" applyFont="1" applyFill="1" applyBorder="1" applyAlignment="1">
      <alignment horizontal="left"/>
    </xf>
    <xf numFmtId="0" fontId="83" fillId="0" borderId="0" xfId="5126" applyFont="1" applyFill="1" applyBorder="1" applyAlignment="1">
      <alignment horizontal="right"/>
    </xf>
    <xf numFmtId="0" fontId="13" fillId="0" borderId="0" xfId="5126" applyFont="1" applyFill="1" applyBorder="1" applyAlignment="1">
      <alignment horizontal="right"/>
    </xf>
    <xf numFmtId="0" fontId="83" fillId="0" borderId="0" xfId="5126" applyFont="1" applyFill="1" applyBorder="1" applyAlignment="1">
      <alignment horizontal="left" vertical="top"/>
    </xf>
    <xf numFmtId="0" fontId="83" fillId="0" borderId="0" xfId="5126" applyFont="1" applyFill="1" applyBorder="1" applyAlignment="1">
      <alignment horizontal="center" wrapText="1"/>
    </xf>
    <xf numFmtId="0" fontId="13" fillId="0" borderId="0" xfId="5126" applyFont="1" applyFill="1" applyBorder="1" applyAlignment="1">
      <alignment horizontal="left" wrapText="1"/>
    </xf>
    <xf numFmtId="164" fontId="83" fillId="0" borderId="0" xfId="3950" applyNumberFormat="1" applyFont="1" applyFill="1" applyBorder="1" applyAlignment="1">
      <alignment horizontal="right" wrapText="1"/>
    </xf>
    <xf numFmtId="176" fontId="83" fillId="0" borderId="0" xfId="8680" applyNumberFormat="1" applyFont="1" applyFill="1" applyBorder="1" applyAlignment="1">
      <alignment horizontal="right" wrapText="1"/>
    </xf>
    <xf numFmtId="177" fontId="83" fillId="0" borderId="0" xfId="5126" applyNumberFormat="1" applyFont="1" applyFill="1" applyBorder="1" applyAlignment="1">
      <alignment horizontal="center" wrapText="1"/>
    </xf>
    <xf numFmtId="0" fontId="13" fillId="0"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5126" applyFont="1" applyFill="1" applyBorder="1" applyAlignment="1">
      <alignment horizontal="left" vertical="center" wrapText="1"/>
    </xf>
    <xf numFmtId="164" fontId="83" fillId="0" borderId="0" xfId="3950" applyNumberFormat="1" applyFont="1" applyFill="1" applyBorder="1" applyAlignment="1">
      <alignment horizontal="center" vertical="center" wrapText="1"/>
    </xf>
    <xf numFmtId="0" fontId="13" fillId="0" borderId="26" xfId="5126" applyFont="1" applyFill="1" applyBorder="1" applyAlignment="1">
      <alignment horizontal="center" wrapText="1"/>
    </xf>
    <xf numFmtId="0" fontId="13" fillId="0" borderId="26" xfId="5126" applyFont="1" applyFill="1" applyBorder="1" applyAlignment="1">
      <alignment horizontal="left" wrapText="1"/>
    </xf>
    <xf numFmtId="0" fontId="13" fillId="0" borderId="0" xfId="5126" quotePrefix="1" applyFont="1" applyFill="1" applyBorder="1" applyAlignment="1">
      <alignment horizontal="center" wrapText="1"/>
    </xf>
    <xf numFmtId="0" fontId="21" fillId="0" borderId="0" xfId="5126" applyFont="1" applyFill="1" applyBorder="1" applyAlignment="1">
      <alignment horizontal="left" wrapText="1"/>
    </xf>
    <xf numFmtId="164" fontId="83" fillId="0" borderId="2" xfId="3950" applyNumberFormat="1" applyFont="1" applyFill="1" applyBorder="1" applyAlignment="1">
      <alignment horizontal="right" wrapText="1"/>
    </xf>
    <xf numFmtId="164" fontId="83" fillId="0" borderId="26" xfId="3950" applyNumberFormat="1" applyFont="1" applyFill="1" applyBorder="1" applyAlignment="1">
      <alignment horizontal="right" wrapText="1"/>
    </xf>
    <xf numFmtId="0" fontId="21" fillId="0" borderId="0" xfId="0" applyFont="1"/>
    <xf numFmtId="0" fontId="13" fillId="0" borderId="0" xfId="0" applyFont="1" applyAlignment="1">
      <alignment horizontal="center"/>
    </xf>
    <xf numFmtId="164" fontId="83" fillId="0" borderId="27" xfId="3950" applyNumberFormat="1" applyFont="1" applyFill="1" applyBorder="1" applyAlignment="1">
      <alignment horizontal="right" wrapText="1"/>
    </xf>
    <xf numFmtId="164" fontId="83" fillId="0" borderId="0" xfId="3950" applyNumberFormat="1" applyFont="1" applyFill="1" applyBorder="1" applyAlignment="1">
      <alignment horizontal="center" wrapText="1"/>
    </xf>
    <xf numFmtId="0" fontId="76" fillId="0" borderId="0" xfId="5126" applyFont="1" applyFill="1" applyBorder="1" applyAlignment="1">
      <alignment horizontal="left" wrapText="1"/>
    </xf>
    <xf numFmtId="0" fontId="12" fillId="0" borderId="0" xfId="5126" applyFont="1" applyFill="1" applyBorder="1" applyAlignment="1">
      <alignment horizontal="left" wrapText="1"/>
    </xf>
    <xf numFmtId="0" fontId="12" fillId="0" borderId="0" xfId="0" applyFont="1"/>
    <xf numFmtId="10" fontId="83" fillId="0" borderId="27" xfId="1" applyNumberFormat="1" applyFont="1" applyFill="1" applyBorder="1" applyAlignment="1">
      <alignment horizontal="right" wrapText="1"/>
    </xf>
    <xf numFmtId="0" fontId="13" fillId="0" borderId="1" xfId="5126" applyFont="1" applyFill="1" applyBorder="1" applyAlignment="1">
      <alignment horizontal="center" wrapText="1"/>
    </xf>
    <xf numFmtId="0" fontId="13" fillId="0" borderId="1" xfId="5126" applyFont="1" applyFill="1" applyBorder="1" applyAlignment="1">
      <alignment horizontal="left" wrapText="1"/>
    </xf>
    <xf numFmtId="0" fontId="83" fillId="0" borderId="1" xfId="5126" applyFont="1" applyFill="1" applyBorder="1" applyAlignment="1">
      <alignment horizontal="center" wrapText="1"/>
    </xf>
    <xf numFmtId="0" fontId="13" fillId="0" borderId="1" xfId="5126" applyFont="1" applyFill="1" applyBorder="1" applyAlignment="1">
      <alignment horizontal="left" vertical="center" wrapText="1"/>
    </xf>
    <xf numFmtId="164" fontId="83" fillId="0" borderId="1" xfId="3950" applyNumberFormat="1" applyFont="1" applyFill="1" applyBorder="1" applyAlignment="1">
      <alignment horizontal="center" vertical="center" wrapText="1"/>
    </xf>
    <xf numFmtId="164" fontId="13" fillId="0" borderId="0" xfId="3950" applyNumberFormat="1" applyFont="1" applyFill="1" applyBorder="1" applyAlignment="1">
      <alignment horizontal="right" wrapText="1"/>
    </xf>
    <xf numFmtId="164" fontId="13" fillId="0" borderId="2" xfId="3950" applyNumberFormat="1" applyFont="1" applyFill="1" applyBorder="1" applyAlignment="1">
      <alignment horizontal="right" wrapText="1"/>
    </xf>
    <xf numFmtId="174" fontId="13" fillId="0" borderId="0" xfId="14315" applyNumberFormat="1" applyFont="1" applyAlignment="1" applyProtection="1">
      <alignment horizontal="left"/>
    </xf>
    <xf numFmtId="0" fontId="13" fillId="0" borderId="0" xfId="14315" applyFont="1"/>
    <xf numFmtId="0" fontId="131" fillId="0" borderId="0" xfId="14315" applyFont="1"/>
    <xf numFmtId="0" fontId="13" fillId="0" borderId="0" xfId="14315" applyFont="1" applyAlignment="1" applyProtection="1">
      <alignment horizontal="left"/>
    </xf>
    <xf numFmtId="0" fontId="21" fillId="0" borderId="0" xfId="14315" applyFont="1" applyBorder="1" applyAlignment="1" applyProtection="1">
      <alignment horizontal="left"/>
    </xf>
    <xf numFmtId="0" fontId="21" fillId="0" borderId="0" xfId="14315" applyFont="1" applyBorder="1"/>
    <xf numFmtId="0" fontId="131" fillId="0" borderId="0" xfId="14315" applyFont="1" applyBorder="1"/>
    <xf numFmtId="0" fontId="13" fillId="0" borderId="0" xfId="14315" applyFont="1" applyFill="1" applyAlignment="1" applyProtection="1">
      <alignment horizontal="left"/>
    </xf>
    <xf numFmtId="0" fontId="13" fillId="0" borderId="0" xfId="14315" applyFont="1" applyFill="1"/>
    <xf numFmtId="0" fontId="0" fillId="0" borderId="0" xfId="14315" applyFont="1"/>
    <xf numFmtId="49" fontId="13" fillId="0" borderId="0" xfId="14315" applyNumberFormat="1" applyFont="1" applyAlignment="1" applyProtection="1">
      <alignment horizontal="left"/>
    </xf>
    <xf numFmtId="0" fontId="83" fillId="0" borderId="1" xfId="5126" applyFont="1" applyFill="1" applyBorder="1" applyAlignment="1">
      <alignment horizontal="left"/>
    </xf>
    <xf numFmtId="0" fontId="13" fillId="0" borderId="2" xfId="5126" applyFont="1" applyFill="1" applyBorder="1" applyAlignment="1">
      <alignment horizontal="center" wrapText="1"/>
    </xf>
    <xf numFmtId="187" fontId="83" fillId="0" borderId="0" xfId="1" applyNumberFormat="1" applyFont="1" applyFill="1" applyBorder="1" applyAlignment="1">
      <alignment horizontal="right" wrapText="1"/>
    </xf>
    <xf numFmtId="187" fontId="83" fillId="0" borderId="2" xfId="1" applyNumberFormat="1" applyFont="1" applyFill="1" applyBorder="1" applyAlignment="1">
      <alignment horizontal="right" wrapText="1"/>
    </xf>
    <xf numFmtId="10" fontId="83" fillId="0" borderId="0" xfId="1" applyNumberFormat="1" applyFont="1" applyFill="1" applyBorder="1" applyAlignment="1">
      <alignment horizontal="right" wrapText="1"/>
    </xf>
    <xf numFmtId="187" fontId="83" fillId="0" borderId="0" xfId="1" applyNumberFormat="1" applyFont="1" applyFill="1" applyBorder="1" applyAlignment="1">
      <alignment horizontal="left" vertical="top"/>
    </xf>
    <xf numFmtId="187" fontId="83" fillId="0" borderId="27" xfId="1" applyNumberFormat="1" applyFont="1" applyFill="1" applyBorder="1" applyAlignment="1">
      <alignment horizontal="right" wrapText="1"/>
    </xf>
    <xf numFmtId="188" fontId="13" fillId="0" borderId="27" xfId="4" applyNumberFormat="1" applyFont="1" applyBorder="1" applyProtection="1"/>
    <xf numFmtId="0" fontId="13" fillId="0" borderId="0" xfId="5126" applyFont="1" applyFill="1" applyBorder="1" applyAlignment="1"/>
    <xf numFmtId="0" fontId="13" fillId="0" borderId="0" xfId="5126" applyFont="1" applyFill="1" applyBorder="1" applyAlignment="1">
      <alignment horizontal="center" vertical="center" wrapText="1"/>
    </xf>
    <xf numFmtId="9" fontId="83" fillId="0" borderId="0" xfId="6764" applyFont="1" applyFill="1" applyBorder="1" applyAlignment="1">
      <alignment horizontal="left" vertical="top"/>
    </xf>
    <xf numFmtId="188" fontId="83" fillId="0" borderId="0" xfId="3950" applyNumberFormat="1" applyFont="1" applyFill="1" applyBorder="1" applyAlignment="1">
      <alignment horizontal="right" wrapText="1"/>
    </xf>
    <xf numFmtId="10" fontId="83" fillId="0" borderId="0" xfId="6764" applyNumberFormat="1" applyFont="1" applyFill="1" applyBorder="1" applyAlignment="1">
      <alignment horizontal="right" wrapText="1"/>
    </xf>
    <xf numFmtId="164" fontId="83" fillId="0" borderId="0" xfId="6764" applyNumberFormat="1" applyFont="1" applyFill="1" applyBorder="1" applyAlignment="1">
      <alignment horizontal="right" wrapText="1"/>
    </xf>
    <xf numFmtId="164" fontId="83" fillId="0" borderId="0" xfId="5126" applyNumberFormat="1" applyFont="1" applyFill="1" applyBorder="1" applyAlignment="1">
      <alignment horizontal="left" vertical="top"/>
    </xf>
    <xf numFmtId="10" fontId="83" fillId="0" borderId="0" xfId="12089" applyNumberFormat="1" applyFont="1" applyFill="1" applyBorder="1" applyAlignment="1">
      <alignment horizontal="right" wrapText="1"/>
    </xf>
    <xf numFmtId="9" fontId="83" fillId="0" borderId="0" xfId="12089" applyFont="1" applyFill="1" applyBorder="1" applyAlignment="1">
      <alignment horizontal="right" wrapText="1"/>
    </xf>
    <xf numFmtId="0" fontId="83" fillId="2" borderId="0" xfId="5126" applyFont="1" applyFill="1" applyBorder="1" applyAlignment="1">
      <alignment horizontal="left" vertical="top"/>
    </xf>
    <xf numFmtId="10" fontId="83" fillId="0" borderId="0" xfId="12089" applyNumberFormat="1" applyFont="1" applyFill="1" applyBorder="1" applyAlignment="1">
      <alignment horizontal="right"/>
    </xf>
    <xf numFmtId="10" fontId="83" fillId="0" borderId="0" xfId="12089" applyNumberFormat="1" applyFont="1" applyFill="1" applyBorder="1" applyAlignment="1">
      <alignment horizontal="left" vertical="top"/>
    </xf>
    <xf numFmtId="9" fontId="83" fillId="0" borderId="0" xfId="12089" applyFont="1" applyFill="1" applyBorder="1" applyAlignment="1">
      <alignment horizontal="left" vertical="top"/>
    </xf>
    <xf numFmtId="10" fontId="83" fillId="0" borderId="2" xfId="12089" applyNumberFormat="1" applyFont="1" applyFill="1" applyBorder="1" applyAlignment="1">
      <alignment horizontal="right" wrapText="1"/>
    </xf>
    <xf numFmtId="10" fontId="83" fillId="0" borderId="27" xfId="12089" applyNumberFormat="1" applyFont="1" applyFill="1" applyBorder="1" applyAlignment="1">
      <alignment horizontal="right" wrapText="1"/>
    </xf>
    <xf numFmtId="0" fontId="13" fillId="0" borderId="0" xfId="4614" applyFont="1" applyBorder="1"/>
    <xf numFmtId="49" fontId="13" fillId="0" borderId="0" xfId="5126" applyNumberFormat="1" applyFont="1" applyFill="1" applyBorder="1" applyAlignment="1">
      <alignment horizontal="center"/>
    </xf>
    <xf numFmtId="0" fontId="0" fillId="0" borderId="0" xfId="0" applyAlignment="1">
      <alignment horizontal="center"/>
    </xf>
    <xf numFmtId="165" fontId="14" fillId="0" borderId="0" xfId="6" applyNumberFormat="1" applyFont="1" applyFill="1" applyAlignment="1">
      <alignment horizontal="right"/>
    </xf>
    <xf numFmtId="49" fontId="14" fillId="0" borderId="0" xfId="6" applyNumberFormat="1" applyFont="1" applyAlignment="1">
      <alignment horizontal="center" wrapText="1"/>
    </xf>
    <xf numFmtId="165" fontId="14" fillId="0" borderId="0" xfId="6" applyNumberFormat="1" applyFont="1" applyAlignment="1">
      <alignment horizontal="center"/>
    </xf>
    <xf numFmtId="165" fontId="14" fillId="0" borderId="0" xfId="7" applyNumberFormat="1" applyFont="1" applyAlignment="1">
      <alignment horizontal="center"/>
    </xf>
    <xf numFmtId="0" fontId="14" fillId="0" borderId="0" xfId="7" applyNumberFormat="1" applyFont="1" applyAlignment="1">
      <alignment horizontal="center"/>
    </xf>
    <xf numFmtId="37" fontId="19" fillId="0" borderId="0" xfId="14419" applyFont="1"/>
    <xf numFmtId="0" fontId="155" fillId="0" borderId="0" xfId="5126" applyFont="1" applyFill="1" applyBorder="1" applyAlignment="1">
      <alignment horizontal="right"/>
    </xf>
    <xf numFmtId="37" fontId="13" fillId="0" borderId="0" xfId="14419" applyFont="1"/>
    <xf numFmtId="0" fontId="20" fillId="0" borderId="0" xfId="4614" quotePrefix="1" applyFont="1" applyAlignment="1" applyProtection="1">
      <alignment horizontal="left"/>
    </xf>
    <xf numFmtId="0" fontId="20" fillId="0" borderId="0" xfId="5126" applyFont="1" applyFill="1" applyBorder="1" applyAlignment="1">
      <alignment horizontal="right"/>
    </xf>
    <xf numFmtId="37" fontId="20" fillId="0" borderId="0" xfId="14419" applyFont="1" applyAlignment="1"/>
    <xf numFmtId="37" fontId="19" fillId="0" borderId="0" xfId="14419" applyFont="1" applyBorder="1"/>
    <xf numFmtId="164" fontId="19" fillId="0" borderId="0" xfId="4" applyNumberFormat="1" applyFont="1" applyBorder="1" applyAlignment="1">
      <alignment horizontal="centerContinuous"/>
    </xf>
    <xf numFmtId="164" fontId="156" fillId="0" borderId="0" xfId="4" applyNumberFormat="1" applyFont="1" applyBorder="1" applyAlignment="1">
      <alignment horizontal="centerContinuous"/>
    </xf>
    <xf numFmtId="164" fontId="19" fillId="0" borderId="0" xfId="4" applyNumberFormat="1" applyFont="1" applyBorder="1"/>
    <xf numFmtId="191" fontId="19" fillId="0" borderId="0" xfId="14419" applyNumberFormat="1" applyFont="1"/>
    <xf numFmtId="192" fontId="19" fillId="0" borderId="0" xfId="2" applyNumberFormat="1" applyFont="1" applyBorder="1" applyAlignment="1">
      <alignment horizontal="left"/>
    </xf>
    <xf numFmtId="192" fontId="19" fillId="0" borderId="0" xfId="2" applyNumberFormat="1" applyFont="1" applyBorder="1" applyAlignment="1">
      <alignment horizontal="fill"/>
    </xf>
    <xf numFmtId="192" fontId="19" fillId="0" borderId="0" xfId="2" applyNumberFormat="1" applyFont="1" applyBorder="1"/>
    <xf numFmtId="175" fontId="19" fillId="0" borderId="0" xfId="1" applyNumberFormat="1" applyFont="1"/>
    <xf numFmtId="37" fontId="19" fillId="0" borderId="0" xfId="14419" applyFont="1" applyBorder="1" applyAlignment="1">
      <alignment horizontal="left"/>
    </xf>
    <xf numFmtId="164" fontId="19" fillId="0" borderId="0" xfId="4" applyNumberFormat="1" applyFont="1" applyBorder="1" applyProtection="1">
      <protection locked="0"/>
    </xf>
    <xf numFmtId="193" fontId="19" fillId="0" borderId="0" xfId="14419" applyNumberFormat="1" applyFont="1" applyProtection="1"/>
    <xf numFmtId="175" fontId="19" fillId="0" borderId="2" xfId="1" applyNumberFormat="1" applyFont="1" applyBorder="1" applyProtection="1"/>
    <xf numFmtId="194" fontId="19" fillId="0" borderId="0" xfId="4" applyNumberFormat="1" applyFont="1" applyProtection="1"/>
    <xf numFmtId="37" fontId="19" fillId="0" borderId="0" xfId="14419" quotePrefix="1" applyFont="1" applyBorder="1" applyAlignment="1">
      <alignment horizontal="left"/>
    </xf>
    <xf numFmtId="192" fontId="19" fillId="0" borderId="0" xfId="2" applyNumberFormat="1" applyFont="1" applyBorder="1" applyProtection="1"/>
    <xf numFmtId="175" fontId="19" fillId="0" borderId="0" xfId="1" applyNumberFormat="1" applyFont="1" applyBorder="1" applyProtection="1"/>
    <xf numFmtId="191" fontId="13" fillId="0" borderId="0" xfId="14419" applyNumberFormat="1" applyFont="1"/>
    <xf numFmtId="37" fontId="19" fillId="0" borderId="0" xfId="14420" quotePrefix="1" applyFont="1" applyBorder="1" applyAlignment="1">
      <alignment horizontal="left"/>
    </xf>
    <xf numFmtId="175" fontId="19" fillId="0" borderId="27" xfId="1" applyNumberFormat="1" applyFont="1" applyBorder="1"/>
    <xf numFmtId="164" fontId="19" fillId="0" borderId="0" xfId="4" applyNumberFormat="1" applyFont="1" applyBorder="1" applyAlignment="1">
      <alignment horizontal="right"/>
    </xf>
    <xf numFmtId="191" fontId="19" fillId="0" borderId="0" xfId="14419" applyNumberFormat="1" applyFont="1" applyProtection="1"/>
    <xf numFmtId="10" fontId="83" fillId="0" borderId="0" xfId="3950" applyNumberFormat="1" applyFont="1" applyFill="1" applyBorder="1" applyAlignment="1">
      <alignment horizontal="right" wrapText="1"/>
    </xf>
    <xf numFmtId="49" fontId="13" fillId="0" borderId="0" xfId="5126" applyNumberFormat="1" applyFont="1" applyFill="1" applyBorder="1" applyAlignment="1">
      <alignment horizontal="center"/>
    </xf>
    <xf numFmtId="0" fontId="0" fillId="0" borderId="0" xfId="0" applyAlignment="1">
      <alignment horizontal="center"/>
    </xf>
    <xf numFmtId="165" fontId="0" fillId="0" borderId="0" xfId="0" applyNumberFormat="1" applyFont="1" applyAlignment="1">
      <alignment horizontal="right"/>
    </xf>
    <xf numFmtId="0" fontId="83" fillId="0" borderId="0" xfId="3950" applyNumberFormat="1" applyFont="1" applyFill="1" applyBorder="1" applyAlignment="1">
      <alignment horizontal="right" wrapText="1"/>
    </xf>
    <xf numFmtId="0" fontId="14" fillId="0" borderId="0" xfId="6" applyNumberFormat="1" applyFont="1" applyAlignment="1">
      <alignment horizontal="right" wrapText="1"/>
    </xf>
    <xf numFmtId="0" fontId="14" fillId="0" borderId="0" xfId="6" applyNumberFormat="1" applyFont="1" applyAlignment="1">
      <alignment horizontal="right"/>
    </xf>
    <xf numFmtId="0" fontId="83" fillId="0" borderId="1" xfId="5126" applyFont="1" applyFill="1" applyBorder="1" applyAlignment="1">
      <alignment horizontal="center"/>
    </xf>
    <xf numFmtId="0" fontId="157" fillId="0" borderId="0" xfId="5126" applyFont="1" applyFill="1" applyBorder="1" applyAlignment="1">
      <alignment horizontal="right"/>
    </xf>
    <xf numFmtId="0" fontId="83" fillId="0" borderId="0" xfId="5126" applyNumberFormat="1" applyFont="1" applyFill="1" applyBorder="1" applyAlignment="1">
      <alignment horizontal="left" vertical="top"/>
    </xf>
    <xf numFmtId="0" fontId="83" fillId="0" borderId="0" xfId="3950" applyNumberFormat="1" applyFont="1" applyFill="1" applyBorder="1" applyAlignment="1">
      <alignment horizontal="center" wrapText="1"/>
    </xf>
    <xf numFmtId="165" fontId="14" fillId="0" borderId="0" xfId="6" applyNumberFormat="1" applyFont="1" applyFill="1" applyAlignment="1">
      <alignment horizontal="center"/>
    </xf>
    <xf numFmtId="164" fontId="0" fillId="0" borderId="0" xfId="4" applyNumberFormat="1" applyFont="1" applyFill="1"/>
    <xf numFmtId="0" fontId="14" fillId="0" borderId="0" xfId="6" applyNumberFormat="1" applyFont="1" applyAlignment="1">
      <alignment horizontal="center"/>
    </xf>
    <xf numFmtId="0" fontId="83" fillId="0" borderId="0" xfId="5126" applyFont="1" applyFill="1" applyBorder="1" applyAlignment="1">
      <alignment horizontal="center"/>
    </xf>
    <xf numFmtId="176" fontId="14" fillId="0" borderId="0" xfId="1" applyNumberFormat="1" applyFont="1" applyAlignment="1">
      <alignment horizontal="right"/>
    </xf>
    <xf numFmtId="49" fontId="13" fillId="0" borderId="0" xfId="5126" applyNumberFormat="1" applyFont="1" applyFill="1" applyBorder="1" applyAlignment="1">
      <alignment horizontal="center"/>
    </xf>
    <xf numFmtId="0" fontId="0" fillId="0" borderId="0" xfId="0" applyAlignment="1">
      <alignment horizontal="center"/>
    </xf>
    <xf numFmtId="196" fontId="0" fillId="0" borderId="0" xfId="0" applyNumberFormat="1" applyFont="1" applyAlignment="1">
      <alignment horizontal="right"/>
    </xf>
    <xf numFmtId="0" fontId="158" fillId="2" borderId="0" xfId="5126" applyFont="1" applyFill="1" applyBorder="1" applyAlignment="1">
      <alignment horizontal="left" vertical="center"/>
    </xf>
    <xf numFmtId="0" fontId="83" fillId="2" borderId="0" xfId="5126" applyFont="1" applyFill="1" applyBorder="1" applyAlignment="1">
      <alignment horizontal="center" wrapText="1"/>
    </xf>
    <xf numFmtId="49" fontId="13" fillId="0" borderId="0" xfId="5126" applyNumberFormat="1" applyFont="1" applyFill="1" applyBorder="1" applyAlignment="1">
      <alignment horizontal="center"/>
    </xf>
    <xf numFmtId="0" fontId="13" fillId="0" borderId="0" xfId="4614"/>
    <xf numFmtId="0" fontId="13" fillId="0" borderId="0" xfId="4614" applyFont="1" applyAlignment="1">
      <alignment horizontal="right"/>
    </xf>
    <xf numFmtId="0" fontId="13" fillId="0" borderId="0" xfId="4614" applyAlignment="1">
      <alignment horizontal="right"/>
    </xf>
    <xf numFmtId="0" fontId="13" fillId="0" borderId="1" xfId="4614" applyBorder="1" applyAlignment="1">
      <alignment horizontal="center"/>
    </xf>
    <xf numFmtId="0" fontId="13" fillId="0" borderId="1" xfId="4614" applyBorder="1"/>
    <xf numFmtId="0" fontId="13" fillId="0" borderId="1" xfId="4614" applyFont="1" applyBorder="1" applyAlignment="1">
      <alignment horizontal="center"/>
    </xf>
    <xf numFmtId="0" fontId="13" fillId="0" borderId="2" xfId="4614" applyBorder="1" applyAlignment="1">
      <alignment horizontal="center"/>
    </xf>
    <xf numFmtId="0" fontId="13" fillId="0" borderId="2" xfId="4614" applyBorder="1"/>
    <xf numFmtId="17" fontId="13" fillId="0" borderId="2" xfId="4614" applyNumberFormat="1" applyBorder="1" applyAlignment="1">
      <alignment horizontal="center"/>
    </xf>
    <xf numFmtId="0" fontId="13" fillId="0" borderId="2" xfId="4614" applyBorder="1" applyAlignment="1">
      <alignment horizontal="right"/>
    </xf>
    <xf numFmtId="0" fontId="13" fillId="0" borderId="0" xfId="4614" applyAlignment="1">
      <alignment horizontal="center"/>
    </xf>
    <xf numFmtId="17" fontId="13" fillId="0" borderId="0" xfId="4614" applyNumberFormat="1"/>
    <xf numFmtId="0" fontId="13" fillId="0" borderId="0" xfId="4614" applyFont="1" applyAlignment="1">
      <alignment horizontal="center"/>
    </xf>
    <xf numFmtId="0" fontId="13" fillId="0" borderId="0" xfId="4614" applyFont="1"/>
    <xf numFmtId="164" fontId="13" fillId="0" borderId="0" xfId="4614" applyNumberFormat="1" applyAlignment="1">
      <alignment horizontal="right"/>
    </xf>
    <xf numFmtId="0" fontId="13" fillId="0" borderId="0" xfId="4614" applyFill="1" applyAlignment="1">
      <alignment horizontal="center"/>
    </xf>
    <xf numFmtId="0" fontId="13" fillId="0" borderId="0" xfId="4614" applyFont="1" applyFill="1"/>
    <xf numFmtId="164" fontId="13" fillId="0" borderId="0" xfId="4614" applyNumberFormat="1" applyFill="1" applyAlignment="1">
      <alignment horizontal="right"/>
    </xf>
    <xf numFmtId="0" fontId="13" fillId="0" borderId="0" xfId="4614" applyFill="1"/>
    <xf numFmtId="165" fontId="14" fillId="0" borderId="0" xfId="7" applyNumberFormat="1" applyFont="1" applyFill="1" applyAlignment="1">
      <alignment horizontal="left"/>
    </xf>
    <xf numFmtId="165" fontId="14" fillId="0" borderId="0" xfId="7" applyNumberFormat="1" applyFont="1" applyFill="1" applyAlignment="1">
      <alignment horizontal="right"/>
    </xf>
    <xf numFmtId="198" fontId="13" fillId="0" borderId="2" xfId="5126" applyNumberFormat="1" applyFont="1" applyFill="1" applyBorder="1" applyAlignment="1">
      <alignment horizontal="center" wrapText="1"/>
    </xf>
    <xf numFmtId="165" fontId="15" fillId="0" borderId="0" xfId="6" applyNumberFormat="1" applyFont="1" applyAlignment="1">
      <alignment horizontal="right"/>
    </xf>
    <xf numFmtId="49" fontId="13" fillId="0" borderId="0" xfId="5126" applyNumberFormat="1" applyFont="1" applyFill="1" applyBorder="1" applyAlignment="1">
      <alignment horizontal="center"/>
    </xf>
    <xf numFmtId="164" fontId="83" fillId="0" borderId="0" xfId="5126" applyNumberFormat="1" applyFont="1" applyFill="1" applyBorder="1" applyAlignment="1">
      <alignment horizontal="left"/>
    </xf>
    <xf numFmtId="164" fontId="83" fillId="0" borderId="2" xfId="4" applyNumberFormat="1" applyFont="1" applyFill="1" applyBorder="1" applyAlignment="1">
      <alignment horizontal="right" wrapText="1"/>
    </xf>
    <xf numFmtId="0" fontId="14" fillId="0" borderId="0" xfId="6" applyNumberFormat="1" applyFont="1" applyFill="1" applyAlignment="1">
      <alignment horizontal="right"/>
    </xf>
    <xf numFmtId="165" fontId="14" fillId="0" borderId="0" xfId="6" applyNumberFormat="1" applyFont="1" applyFill="1" applyAlignment="1">
      <alignment horizontal="left"/>
    </xf>
    <xf numFmtId="0" fontId="13" fillId="0" borderId="0" xfId="4614" applyFont="1" applyFill="1" applyAlignment="1">
      <alignment horizontal="right"/>
    </xf>
    <xf numFmtId="0" fontId="13" fillId="0" borderId="0" xfId="4614" applyFill="1" applyAlignment="1">
      <alignment horizontal="right"/>
    </xf>
    <xf numFmtId="0" fontId="13" fillId="0" borderId="1" xfId="4614" applyFill="1" applyBorder="1"/>
    <xf numFmtId="0" fontId="13" fillId="0" borderId="2" xfId="4614" applyFill="1" applyBorder="1" applyAlignment="1">
      <alignment horizontal="right"/>
    </xf>
    <xf numFmtId="195" fontId="14" fillId="0" borderId="0" xfId="6" applyNumberFormat="1" applyFont="1" applyFill="1" applyAlignment="1">
      <alignment horizontal="right"/>
    </xf>
    <xf numFmtId="176" fontId="14" fillId="0" borderId="0" xfId="1" applyNumberFormat="1" applyFont="1" applyFill="1" applyAlignment="1">
      <alignment horizontal="right"/>
    </xf>
    <xf numFmtId="0" fontId="13" fillId="0" borderId="0" xfId="4614" applyAlignment="1">
      <alignment horizontal="center"/>
    </xf>
    <xf numFmtId="164" fontId="83" fillId="0" borderId="0" xfId="3950" applyNumberFormat="1" applyFont="1" applyFill="1" applyBorder="1" applyAlignment="1">
      <alignment horizontal="left" wrapText="1"/>
    </xf>
    <xf numFmtId="164" fontId="83" fillId="0" borderId="0" xfId="3950" quotePrefix="1" applyNumberFormat="1" applyFont="1" applyFill="1" applyBorder="1" applyAlignment="1">
      <alignment horizontal="left" wrapText="1"/>
    </xf>
    <xf numFmtId="49" fontId="14" fillId="0" borderId="0" xfId="6" quotePrefix="1" applyNumberFormat="1" applyFont="1" applyFill="1" applyAlignment="1">
      <alignment horizontal="right" wrapText="1"/>
    </xf>
    <xf numFmtId="37" fontId="83" fillId="0" borderId="0" xfId="3950" applyNumberFormat="1" applyFont="1" applyFill="1" applyBorder="1" applyAlignment="1">
      <alignment horizontal="center" vertical="center" wrapText="1"/>
    </xf>
    <xf numFmtId="0" fontId="15" fillId="0" borderId="0" xfId="6" applyNumberFormat="1" applyFont="1" applyAlignment="1">
      <alignment horizontal="right"/>
    </xf>
    <xf numFmtId="191" fontId="190" fillId="0" borderId="0" xfId="0" applyNumberFormat="1" applyFont="1" applyAlignment="1">
      <alignment horizontal="right"/>
    </xf>
    <xf numFmtId="191" fontId="4" fillId="0" borderId="0" xfId="6" applyNumberFormat="1" applyFont="1" applyFill="1" applyAlignment="1">
      <alignment horizontal="right"/>
    </xf>
    <xf numFmtId="191" fontId="190" fillId="0" borderId="26" xfId="0" applyNumberFormat="1" applyFont="1" applyBorder="1" applyAlignment="1">
      <alignment horizontal="right"/>
    </xf>
    <xf numFmtId="191" fontId="4" fillId="0" borderId="26" xfId="6" applyNumberFormat="1" applyFont="1" applyFill="1" applyBorder="1" applyAlignment="1">
      <alignment horizontal="right"/>
    </xf>
    <xf numFmtId="191" fontId="4" fillId="0" borderId="0" xfId="6" applyNumberFormat="1" applyFont="1" applyAlignment="1">
      <alignment horizontal="right"/>
    </xf>
    <xf numFmtId="191" fontId="4" fillId="0" borderId="0" xfId="7" applyNumberFormat="1" applyFont="1" applyAlignment="1">
      <alignment horizontal="right"/>
    </xf>
    <xf numFmtId="191" fontId="190" fillId="0" borderId="0" xfId="0" applyNumberFormat="1" applyFont="1" applyFill="1" applyAlignment="1">
      <alignment horizontal="right"/>
    </xf>
    <xf numFmtId="191" fontId="190" fillId="0" borderId="0" xfId="0" applyNumberFormat="1" applyFont="1" applyBorder="1" applyAlignment="1">
      <alignment horizontal="right"/>
    </xf>
    <xf numFmtId="201" fontId="14" fillId="0" borderId="0" xfId="6" applyNumberFormat="1" applyFont="1" applyAlignment="1">
      <alignment horizontal="right"/>
    </xf>
    <xf numFmtId="201" fontId="14" fillId="0" borderId="0" xfId="6" applyNumberFormat="1" applyFont="1" applyFill="1" applyAlignment="1">
      <alignment horizontal="right"/>
    </xf>
    <xf numFmtId="201" fontId="14" fillId="0" borderId="26" xfId="6" applyNumberFormat="1" applyFont="1" applyBorder="1" applyAlignment="1">
      <alignment horizontal="right"/>
    </xf>
    <xf numFmtId="201" fontId="14" fillId="0" borderId="26" xfId="6" applyNumberFormat="1" applyFont="1" applyFill="1" applyBorder="1" applyAlignment="1">
      <alignment horizontal="right"/>
    </xf>
    <xf numFmtId="201" fontId="14" fillId="0" borderId="0" xfId="6" applyNumberFormat="1" applyFont="1" applyBorder="1" applyAlignment="1">
      <alignment horizontal="right"/>
    </xf>
    <xf numFmtId="0" fontId="191" fillId="0" borderId="0" xfId="5126" applyFont="1" applyFill="1" applyBorder="1" applyAlignment="1">
      <alignment horizontal="left"/>
    </xf>
    <xf numFmtId="165" fontId="130" fillId="0" borderId="0" xfId="7" applyNumberFormat="1" applyFont="1" applyFill="1" applyAlignment="1">
      <alignment horizontal="left"/>
    </xf>
    <xf numFmtId="49" fontId="14" fillId="0" borderId="0" xfId="7" applyNumberFormat="1" applyFont="1" applyFill="1" applyAlignment="1">
      <alignment horizontal="right" wrapText="1"/>
    </xf>
    <xf numFmtId="49" fontId="14" fillId="0" borderId="0" xfId="6" applyNumberFormat="1" applyFont="1" applyFill="1" applyAlignment="1">
      <alignment horizontal="center" wrapText="1"/>
    </xf>
    <xf numFmtId="49" fontId="14" fillId="0" borderId="0" xfId="6" applyNumberFormat="1" applyFont="1" applyFill="1" applyAlignment="1">
      <alignment horizontal="right" wrapText="1"/>
    </xf>
    <xf numFmtId="197" fontId="14" fillId="0" borderId="0" xfId="7" applyNumberFormat="1" applyFont="1" applyFill="1" applyAlignment="1">
      <alignment horizontal="right"/>
    </xf>
    <xf numFmtId="0" fontId="14" fillId="0" borderId="0" xfId="7" applyNumberFormat="1" applyFont="1" applyFill="1" applyAlignment="1">
      <alignment horizontal="right"/>
    </xf>
    <xf numFmtId="49" fontId="14" fillId="0" borderId="0" xfId="6" applyNumberFormat="1" applyFont="1" applyFill="1" applyAlignment="1">
      <alignment horizontal="left" wrapText="1"/>
    </xf>
    <xf numFmtId="165" fontId="15" fillId="0" borderId="0" xfId="6" applyNumberFormat="1" applyFont="1" applyFill="1" applyAlignment="1">
      <alignment horizontal="left"/>
    </xf>
    <xf numFmtId="164" fontId="83" fillId="0" borderId="0" xfId="5126" applyNumberFormat="1" applyFont="1" applyFill="1" applyBorder="1" applyAlignment="1">
      <alignment horizontal="right"/>
    </xf>
    <xf numFmtId="200" fontId="0" fillId="0" borderId="0" xfId="4" applyNumberFormat="1" applyFont="1"/>
    <xf numFmtId="200" fontId="13" fillId="0" borderId="0" xfId="4614" applyNumberFormat="1"/>
    <xf numFmtId="200" fontId="83" fillId="0" borderId="0" xfId="5126" applyNumberFormat="1" applyFont="1" applyFill="1" applyBorder="1" applyAlignment="1">
      <alignment horizontal="right"/>
    </xf>
    <xf numFmtId="49" fontId="13" fillId="0" borderId="0" xfId="5126" applyNumberFormat="1" applyFont="1" applyFill="1" applyBorder="1" applyAlignment="1">
      <alignment horizontal="center"/>
    </xf>
    <xf numFmtId="0" fontId="13" fillId="0" borderId="0" xfId="4614" applyAlignment="1">
      <alignment horizontal="center"/>
    </xf>
    <xf numFmtId="192" fontId="19" fillId="0" borderId="0" xfId="2" applyNumberFormat="1" applyFont="1" applyProtection="1">
      <protection locked="0"/>
    </xf>
    <xf numFmtId="37" fontId="19" fillId="0" borderId="0" xfId="62016" applyNumberFormat="1" applyFont="1" applyProtection="1"/>
    <xf numFmtId="10" fontId="19" fillId="0" borderId="2" xfId="1" applyNumberFormat="1" applyFont="1" applyBorder="1" applyProtection="1"/>
    <xf numFmtId="0" fontId="83" fillId="0" borderId="0" xfId="5126" applyFont="1" applyFill="1" applyBorder="1" applyAlignment="1">
      <alignment horizontal="center" vertical="top"/>
    </xf>
    <xf numFmtId="37" fontId="19" fillId="0" borderId="0" xfId="62016" applyFont="1"/>
    <xf numFmtId="10" fontId="83" fillId="0" borderId="0" xfId="1" applyNumberFormat="1" applyFont="1" applyFill="1" applyBorder="1" applyAlignment="1">
      <alignment horizontal="center" wrapText="1"/>
    </xf>
    <xf numFmtId="175" fontId="19" fillId="0" borderId="2" xfId="62016" applyNumberFormat="1" applyFont="1" applyBorder="1" applyProtection="1"/>
    <xf numFmtId="37" fontId="19" fillId="0" borderId="0" xfId="62016" applyFont="1" applyAlignment="1">
      <alignment horizontal="right"/>
    </xf>
    <xf numFmtId="192" fontId="19" fillId="0" borderId="27" xfId="2" applyNumberFormat="1" applyFont="1" applyBorder="1" applyProtection="1"/>
    <xf numFmtId="195" fontId="14" fillId="0" borderId="0" xfId="7" applyNumberFormat="1" applyFont="1" applyFill="1" applyAlignment="1">
      <alignment horizontal="right"/>
    </xf>
    <xf numFmtId="0" fontId="0" fillId="0" borderId="0" xfId="0" applyFill="1" applyAlignment="1">
      <alignment horizontal="right"/>
    </xf>
    <xf numFmtId="0" fontId="0" fillId="0" borderId="1" xfId="0" applyBorder="1" applyAlignment="1">
      <alignment horizontal="center"/>
    </xf>
    <xf numFmtId="0" fontId="0" fillId="0" borderId="1" xfId="0" applyBorder="1"/>
    <xf numFmtId="0" fontId="0" fillId="0" borderId="1" xfId="0" applyFill="1" applyBorder="1"/>
    <xf numFmtId="0" fontId="0" fillId="0" borderId="2" xfId="0" applyBorder="1" applyAlignment="1">
      <alignment horizontal="center"/>
    </xf>
    <xf numFmtId="0" fontId="0" fillId="0" borderId="2" xfId="0" applyBorder="1"/>
    <xf numFmtId="17" fontId="0" fillId="0" borderId="2" xfId="0" applyNumberFormat="1" applyBorder="1" applyAlignment="1">
      <alignment horizontal="center"/>
    </xf>
    <xf numFmtId="0" fontId="0" fillId="0" borderId="2" xfId="0" applyFill="1" applyBorder="1" applyAlignment="1">
      <alignment horizontal="right"/>
    </xf>
    <xf numFmtId="201" fontId="3" fillId="0" borderId="0" xfId="6" applyNumberFormat="1" applyFont="1" applyAlignment="1">
      <alignment horizontal="right"/>
    </xf>
    <xf numFmtId="201" fontId="190" fillId="0" borderId="0" xfId="0" applyNumberFormat="1" applyFont="1" applyAlignment="1">
      <alignment horizontal="right"/>
    </xf>
    <xf numFmtId="201" fontId="190" fillId="0" borderId="26" xfId="0" applyNumberFormat="1" applyFont="1" applyBorder="1" applyAlignment="1">
      <alignment horizontal="right"/>
    </xf>
    <xf numFmtId="201" fontId="3" fillId="0" borderId="0" xfId="6" applyNumberFormat="1" applyFont="1" applyFill="1" applyAlignment="1">
      <alignment horizontal="right"/>
    </xf>
    <xf numFmtId="201" fontId="190" fillId="0" borderId="0" xfId="0" applyNumberFormat="1" applyFont="1" applyFill="1" applyAlignment="1">
      <alignment horizontal="right"/>
    </xf>
    <xf numFmtId="201" fontId="190" fillId="0" borderId="0" xfId="0" applyNumberFormat="1" applyFont="1" applyBorder="1" applyAlignment="1">
      <alignment horizontal="right"/>
    </xf>
    <xf numFmtId="0" fontId="13" fillId="0" borderId="1" xfId="0" applyFont="1" applyBorder="1" applyAlignment="1">
      <alignment horizontal="center"/>
    </xf>
    <xf numFmtId="0" fontId="13" fillId="0" borderId="2" xfId="0" applyFont="1" applyBorder="1" applyAlignment="1">
      <alignment horizontal="center"/>
    </xf>
    <xf numFmtId="0" fontId="13" fillId="0" borderId="2" xfId="0" applyFont="1" applyBorder="1"/>
    <xf numFmtId="49" fontId="0" fillId="0" borderId="0" xfId="0" applyNumberFormat="1" applyFont="1" applyAlignment="1">
      <alignment horizontal="left" wrapText="1"/>
    </xf>
    <xf numFmtId="165" fontId="0" fillId="0" borderId="0" xfId="0" applyNumberFormat="1" applyFont="1" applyAlignment="1">
      <alignment horizontal="left"/>
    </xf>
    <xf numFmtId="165" fontId="0" fillId="0" borderId="3" xfId="0" applyNumberFormat="1" applyFont="1" applyBorder="1" applyAlignment="1">
      <alignment horizontal="left"/>
    </xf>
    <xf numFmtId="196" fontId="18" fillId="0" borderId="0" xfId="62017" applyNumberFormat="1" applyFont="1" applyAlignment="1">
      <alignment horizontal="left"/>
    </xf>
    <xf numFmtId="205" fontId="14" fillId="0" borderId="0" xfId="7" applyNumberFormat="1" applyFont="1" applyAlignment="1">
      <alignment horizontal="center"/>
    </xf>
    <xf numFmtId="49" fontId="14" fillId="0" borderId="0" xfId="7" applyNumberFormat="1" applyFont="1" applyFill="1" applyAlignment="1">
      <alignment horizontal="left" wrapText="1"/>
    </xf>
    <xf numFmtId="165" fontId="15" fillId="0" borderId="0" xfId="7" applyNumberFormat="1" applyFont="1" applyFill="1" applyAlignment="1">
      <alignment horizontal="left"/>
    </xf>
    <xf numFmtId="49" fontId="15" fillId="0" borderId="0" xfId="7" applyNumberFormat="1" applyFont="1" applyFill="1" applyAlignment="1">
      <alignment horizontal="left" wrapText="1"/>
    </xf>
    <xf numFmtId="195" fontId="14" fillId="0" borderId="0" xfId="7" applyNumberFormat="1" applyFont="1" applyFill="1" applyBorder="1" applyAlignment="1">
      <alignment horizontal="right"/>
    </xf>
    <xf numFmtId="195" fontId="14" fillId="0" borderId="26" xfId="7" applyNumberFormat="1" applyFont="1" applyFill="1" applyBorder="1" applyAlignment="1">
      <alignment horizontal="right"/>
    </xf>
    <xf numFmtId="205" fontId="14" fillId="0" borderId="0" xfId="7" applyNumberFormat="1" applyFont="1" applyFill="1" applyAlignment="1">
      <alignment horizontal="right"/>
    </xf>
    <xf numFmtId="14" fontId="14" fillId="0" borderId="0" xfId="6" applyNumberFormat="1" applyFont="1" applyAlignment="1">
      <alignment horizontal="left"/>
    </xf>
    <xf numFmtId="195" fontId="14" fillId="0" borderId="0" xfId="6" applyNumberFormat="1" applyFont="1" applyAlignment="1">
      <alignment horizontal="right"/>
    </xf>
    <xf numFmtId="206" fontId="83" fillId="0" borderId="0" xfId="3950" applyNumberFormat="1" applyFont="1" applyFill="1" applyBorder="1" applyAlignment="1">
      <alignment horizontal="right" wrapText="1"/>
    </xf>
    <xf numFmtId="195" fontId="14" fillId="0" borderId="0" xfId="1" applyNumberFormat="1" applyFont="1" applyBorder="1" applyAlignment="1">
      <alignment horizontal="right"/>
    </xf>
    <xf numFmtId="0" fontId="18" fillId="0" borderId="0" xfId="0" applyFont="1"/>
    <xf numFmtId="207" fontId="14" fillId="0" borderId="0" xfId="7" applyNumberFormat="1" applyFont="1" applyFill="1" applyAlignment="1">
      <alignment horizontal="right"/>
    </xf>
    <xf numFmtId="49" fontId="13" fillId="0" borderId="0" xfId="5126" applyNumberFormat="1" applyFont="1" applyFill="1" applyBorder="1" applyAlignment="1">
      <alignment horizontal="center"/>
    </xf>
    <xf numFmtId="49" fontId="13" fillId="0" borderId="0" xfId="11565" applyNumberFormat="1" applyFont="1" applyAlignment="1">
      <alignment horizontal="left"/>
    </xf>
    <xf numFmtId="15" fontId="13" fillId="0" borderId="0" xfId="11565" quotePrefix="1" applyNumberFormat="1" applyFont="1" applyAlignment="1">
      <alignment horizontal="left"/>
    </xf>
    <xf numFmtId="0" fontId="20" fillId="0" borderId="0" xfId="4614" applyFont="1" applyAlignment="1" applyProtection="1">
      <alignment horizontal="left"/>
    </xf>
    <xf numFmtId="0" fontId="20" fillId="0" borderId="0" xfId="4614" quotePrefix="1" applyFont="1" applyAlignment="1" applyProtection="1">
      <alignment horizontal="left"/>
      <protection locked="0"/>
    </xf>
    <xf numFmtId="49" fontId="13" fillId="0" borderId="0" xfId="4614" applyNumberFormat="1" applyFont="1" applyAlignment="1">
      <alignment horizontal="left" wrapText="1"/>
    </xf>
    <xf numFmtId="49" fontId="15" fillId="0" borderId="0" xfId="4614" applyNumberFormat="1" applyFont="1" applyAlignment="1">
      <alignment horizontal="left" wrapText="1"/>
    </xf>
    <xf numFmtId="197" fontId="15" fillId="0" borderId="0" xfId="4614" applyNumberFormat="1" applyFont="1" applyAlignment="1">
      <alignment horizontal="left"/>
    </xf>
    <xf numFmtId="165" fontId="13" fillId="0" borderId="0" xfId="4614" applyNumberFormat="1" applyFont="1" applyAlignment="1">
      <alignment horizontal="left"/>
    </xf>
    <xf numFmtId="197" fontId="13" fillId="0" borderId="0" xfId="4614" applyNumberFormat="1" applyFont="1" applyAlignment="1">
      <alignment horizontal="left"/>
    </xf>
    <xf numFmtId="165" fontId="15" fillId="0" borderId="0" xfId="4614" applyNumberFormat="1" applyFont="1" applyAlignment="1">
      <alignment horizontal="left"/>
    </xf>
    <xf numFmtId="49" fontId="13" fillId="0" borderId="0" xfId="4614" applyNumberFormat="1" applyFont="1" applyAlignment="1">
      <alignment horizontal="right" wrapText="1"/>
    </xf>
    <xf numFmtId="197" fontId="13" fillId="0" borderId="0" xfId="4614" applyNumberFormat="1" applyFont="1" applyAlignment="1">
      <alignment horizontal="right"/>
    </xf>
    <xf numFmtId="165" fontId="13" fillId="0" borderId="0" xfId="4614" applyNumberFormat="1" applyFont="1" applyAlignment="1">
      <alignment horizontal="right"/>
    </xf>
    <xf numFmtId="49" fontId="2" fillId="0" borderId="0" xfId="62018" applyNumberFormat="1" applyFont="1" applyAlignment="1">
      <alignment horizontal="left" wrapText="1"/>
    </xf>
    <xf numFmtId="49" fontId="2" fillId="0" borderId="0" xfId="62018" applyNumberFormat="1" applyFont="1" applyAlignment="1">
      <alignment horizontal="right" wrapText="1"/>
    </xf>
    <xf numFmtId="49" fontId="18" fillId="0" borderId="0" xfId="62018" applyNumberFormat="1" applyFont="1" applyAlignment="1">
      <alignment horizontal="left" wrapText="1"/>
    </xf>
    <xf numFmtId="49" fontId="18" fillId="0" borderId="0" xfId="62018" applyNumberFormat="1" applyFont="1" applyAlignment="1">
      <alignment horizontal="right" wrapText="1"/>
    </xf>
    <xf numFmtId="196" fontId="2" fillId="0" borderId="0" xfId="62018" applyNumberFormat="1" applyFont="1" applyBorder="1" applyAlignment="1"/>
    <xf numFmtId="196" fontId="2" fillId="0" borderId="0" xfId="62018" applyNumberFormat="1" applyFont="1" applyAlignment="1">
      <alignment horizontal="right"/>
    </xf>
    <xf numFmtId="0" fontId="2" fillId="0" borderId="0" xfId="62018"/>
    <xf numFmtId="196" fontId="2" fillId="0" borderId="0" xfId="62018" applyNumberFormat="1"/>
    <xf numFmtId="2" fontId="2" fillId="0" borderId="0" xfId="62018" applyNumberFormat="1"/>
    <xf numFmtId="0" fontId="18" fillId="0" borderId="0" xfId="62018" applyFont="1"/>
    <xf numFmtId="0" fontId="2" fillId="0" borderId="0" xfId="6" applyNumberFormat="1" applyFont="1" applyFill="1" applyAlignment="1">
      <alignment horizontal="right" wrapText="1"/>
    </xf>
    <xf numFmtId="14" fontId="13" fillId="0" borderId="0" xfId="0" quotePrefix="1" applyNumberFormat="1" applyFont="1" applyAlignment="1">
      <alignment horizontal="left"/>
    </xf>
    <xf numFmtId="14" fontId="0" fillId="0" borderId="0" xfId="0" applyNumberFormat="1" applyAlignment="1">
      <alignment horizontal="center"/>
    </xf>
    <xf numFmtId="164" fontId="13" fillId="0" borderId="0" xfId="4" applyNumberFormat="1" applyFill="1" applyBorder="1"/>
    <xf numFmtId="164" fontId="13" fillId="0" borderId="2" xfId="4" applyNumberFormat="1" applyFill="1" applyBorder="1"/>
    <xf numFmtId="164" fontId="13" fillId="0" borderId="0" xfId="4" applyNumberFormat="1" applyFill="1"/>
    <xf numFmtId="164" fontId="0" fillId="0" borderId="0" xfId="0" applyNumberFormat="1"/>
    <xf numFmtId="164" fontId="13" fillId="0" borderId="0" xfId="4" applyNumberFormat="1" applyFont="1"/>
    <xf numFmtId="164" fontId="13" fillId="0" borderId="0" xfId="4" applyNumberFormat="1"/>
    <xf numFmtId="0" fontId="0" fillId="0" borderId="0" xfId="0" quotePrefix="1" applyAlignment="1">
      <alignment horizontal="left"/>
    </xf>
    <xf numFmtId="0" fontId="13" fillId="0" borderId="0" xfId="0" quotePrefix="1" applyFont="1" applyAlignment="1">
      <alignment horizontal="left"/>
    </xf>
    <xf numFmtId="0" fontId="13" fillId="0" borderId="0" xfId="4840" applyFont="1"/>
    <xf numFmtId="43" fontId="0" fillId="0" borderId="0" xfId="0" applyNumberFormat="1"/>
    <xf numFmtId="164" fontId="13" fillId="0" borderId="2" xfId="4" applyNumberFormat="1" applyBorder="1"/>
    <xf numFmtId="43" fontId="0" fillId="0" borderId="0" xfId="4" applyFont="1"/>
    <xf numFmtId="37" fontId="19" fillId="0" borderId="2" xfId="62016" applyFont="1" applyFill="1" applyBorder="1"/>
    <xf numFmtId="49" fontId="15" fillId="0" borderId="0" xfId="0" applyNumberFormat="1" applyFont="1" applyAlignment="1">
      <alignment horizontal="left" wrapText="1"/>
    </xf>
    <xf numFmtId="165" fontId="15" fillId="0" borderId="0" xfId="0" applyNumberFormat="1" applyFont="1" applyAlignment="1">
      <alignment horizontal="left"/>
    </xf>
    <xf numFmtId="165" fontId="194" fillId="0" borderId="0" xfId="0" applyNumberFormat="1" applyFont="1" applyAlignment="1">
      <alignment horizontal="left"/>
    </xf>
    <xf numFmtId="165" fontId="195" fillId="0" borderId="0" xfId="0" applyNumberFormat="1" applyFont="1" applyAlignment="1">
      <alignment horizontal="left"/>
    </xf>
    <xf numFmtId="165" fontId="15" fillId="0" borderId="3" xfId="0" applyNumberFormat="1" applyFont="1" applyBorder="1" applyAlignment="1">
      <alignment horizontal="left"/>
    </xf>
    <xf numFmtId="165" fontId="15" fillId="0" borderId="0" xfId="4614" applyNumberFormat="1" applyFont="1" applyAlignment="1">
      <alignment horizontal="right"/>
    </xf>
    <xf numFmtId="165" fontId="193" fillId="0" borderId="0" xfId="4614" applyNumberFormat="1" applyFont="1" applyAlignment="1">
      <alignment horizontal="right"/>
    </xf>
    <xf numFmtId="165" fontId="13" fillId="0" borderId="3" xfId="4614" applyNumberFormat="1" applyFont="1" applyBorder="1" applyAlignment="1">
      <alignment horizontal="right"/>
    </xf>
    <xf numFmtId="165" fontId="195" fillId="0" borderId="0" xfId="4614" applyNumberFormat="1" applyFont="1" applyAlignment="1">
      <alignment horizontal="right"/>
    </xf>
    <xf numFmtId="165" fontId="15" fillId="0" borderId="3" xfId="4614" applyNumberFormat="1" applyFont="1" applyBorder="1" applyAlignment="1">
      <alignment horizontal="right"/>
    </xf>
    <xf numFmtId="165" fontId="193" fillId="0" borderId="3" xfId="4614" applyNumberFormat="1" applyFont="1" applyBorder="1" applyAlignment="1">
      <alignment horizontal="right"/>
    </xf>
    <xf numFmtId="196" fontId="1" fillId="0" borderId="0" xfId="62014" applyNumberFormat="1" applyFont="1" applyAlignment="1">
      <alignment horizontal="right"/>
    </xf>
    <xf numFmtId="196" fontId="1" fillId="0" borderId="0" xfId="62018" applyNumberFormat="1" applyFont="1" applyAlignment="1">
      <alignment horizontal="right"/>
    </xf>
    <xf numFmtId="196" fontId="5" fillId="0" borderId="0" xfId="62014" applyNumberFormat="1"/>
    <xf numFmtId="2" fontId="5" fillId="0" borderId="0" xfId="62014" applyNumberFormat="1"/>
    <xf numFmtId="0" fontId="18" fillId="0" borderId="0" xfId="62014" applyFont="1"/>
    <xf numFmtId="49" fontId="13" fillId="0" borderId="0" xfId="5126" applyNumberFormat="1" applyFont="1" applyFill="1" applyBorder="1" applyAlignment="1">
      <alignment horizontal="center"/>
    </xf>
    <xf numFmtId="0" fontId="83" fillId="0" borderId="0" xfId="3950" applyNumberFormat="1" applyFont="1" applyFill="1" applyBorder="1" applyAlignment="1">
      <alignment horizontal="left" wrapText="1"/>
    </xf>
    <xf numFmtId="0" fontId="13" fillId="0" borderId="0" xfId="0" applyFont="1" applyFill="1"/>
    <xf numFmtId="0" fontId="83" fillId="0" borderId="0" xfId="3950" quotePrefix="1" applyNumberFormat="1" applyFont="1" applyFill="1" applyBorder="1" applyAlignment="1">
      <alignment horizontal="left" wrapText="1"/>
    </xf>
    <xf numFmtId="0" fontId="0" fillId="0" borderId="0" xfId="0" applyFill="1"/>
    <xf numFmtId="164" fontId="13" fillId="0" borderId="0" xfId="3950" quotePrefix="1" applyNumberFormat="1" applyFont="1" applyFill="1" applyBorder="1" applyAlignment="1">
      <alignment horizontal="left" wrapText="1"/>
    </xf>
    <xf numFmtId="0" fontId="0" fillId="0" borderId="0" xfId="0" applyFill="1" applyAlignment="1">
      <alignment horizontal="center"/>
    </xf>
    <xf numFmtId="164" fontId="13" fillId="0" borderId="0" xfId="3950" applyNumberFormat="1" applyFont="1" applyFill="1" applyBorder="1" applyAlignment="1">
      <alignment horizontal="left" wrapText="1"/>
    </xf>
    <xf numFmtId="0" fontId="0" fillId="0" borderId="0" xfId="0" applyFont="1" applyFill="1"/>
    <xf numFmtId="0" fontId="21" fillId="0" borderId="0" xfId="0" applyFont="1" applyFill="1"/>
    <xf numFmtId="0" fontId="13" fillId="0" borderId="0" xfId="3950" quotePrefix="1" applyNumberFormat="1" applyFont="1" applyFill="1" applyBorder="1" applyAlignment="1">
      <alignment horizontal="left" wrapText="1"/>
    </xf>
    <xf numFmtId="49" fontId="83" fillId="0" borderId="0" xfId="3950" quotePrefix="1" applyNumberFormat="1" applyFont="1" applyFill="1" applyBorder="1" applyAlignment="1">
      <alignment horizontal="left" wrapText="1"/>
    </xf>
    <xf numFmtId="0" fontId="13" fillId="0" borderId="0" xfId="0" quotePrefix="1" applyFont="1" applyFill="1" applyAlignment="1">
      <alignment horizontal="left" vertical="top" wrapText="1"/>
    </xf>
    <xf numFmtId="49" fontId="13" fillId="0" borderId="0" xfId="3950" quotePrefix="1" applyNumberFormat="1" applyFont="1" applyFill="1" applyBorder="1" applyAlignment="1">
      <alignment horizontal="left" wrapText="1"/>
    </xf>
    <xf numFmtId="0" fontId="13" fillId="0" borderId="0" xfId="0" applyFont="1" applyFill="1" applyAlignment="1">
      <alignment horizontal="center"/>
    </xf>
    <xf numFmtId="0" fontId="12" fillId="0" borderId="0" xfId="0" applyFont="1" applyFill="1"/>
    <xf numFmtId="0" fontId="0" fillId="0" borderId="0" xfId="0" applyFill="1" applyAlignment="1">
      <alignment wrapText="1"/>
    </xf>
    <xf numFmtId="0" fontId="13" fillId="0" borderId="0" xfId="0" applyFont="1" applyAlignment="1">
      <alignment wrapText="1"/>
    </xf>
    <xf numFmtId="0" fontId="13" fillId="0" borderId="0" xfId="0" applyFont="1" applyAlignment="1"/>
    <xf numFmtId="165" fontId="14" fillId="0" borderId="0" xfId="11198" applyNumberFormat="1" applyFont="1" applyFill="1" applyAlignment="1">
      <alignment horizontal="right"/>
    </xf>
    <xf numFmtId="0" fontId="15" fillId="0" borderId="0" xfId="57233" applyFont="1" applyFill="1"/>
    <xf numFmtId="0" fontId="14" fillId="0" borderId="0" xfId="57233" applyFill="1"/>
    <xf numFmtId="14" fontId="14" fillId="0" borderId="0" xfId="57233" applyNumberFormat="1" applyFill="1"/>
    <xf numFmtId="42" fontId="0" fillId="0" borderId="0" xfId="0" applyNumberFormat="1" applyFill="1"/>
    <xf numFmtId="41" fontId="0" fillId="0" borderId="2" xfId="0" applyNumberFormat="1" applyFill="1" applyBorder="1"/>
    <xf numFmtId="42" fontId="0" fillId="0" borderId="26" xfId="0" applyNumberFormat="1" applyFill="1" applyBorder="1"/>
    <xf numFmtId="41" fontId="0" fillId="0" borderId="26" xfId="0" applyNumberFormat="1" applyFill="1" applyBorder="1"/>
    <xf numFmtId="41" fontId="0" fillId="0" borderId="0" xfId="0" applyNumberFormat="1" applyFill="1"/>
    <xf numFmtId="0" fontId="14" fillId="0" borderId="0" xfId="57233" applyFill="1" applyAlignment="1">
      <alignment horizontal="right"/>
    </xf>
    <xf numFmtId="42" fontId="0" fillId="0" borderId="2" xfId="0" applyNumberFormat="1" applyFill="1" applyBorder="1"/>
    <xf numFmtId="42" fontId="0" fillId="0" borderId="27" xfId="0" applyNumberFormat="1" applyFill="1" applyBorder="1"/>
    <xf numFmtId="42" fontId="0" fillId="0" borderId="47" xfId="0" applyNumberFormat="1" applyFill="1" applyBorder="1"/>
    <xf numFmtId="208" fontId="0" fillId="0" borderId="47" xfId="0" applyNumberFormat="1" applyFill="1" applyBorder="1"/>
    <xf numFmtId="49" fontId="14" fillId="0" borderId="0" xfId="57233" applyNumberFormat="1" applyFont="1" applyFill="1" applyAlignment="1">
      <alignment horizontal="left" wrapText="1"/>
    </xf>
    <xf numFmtId="49" fontId="14" fillId="0" borderId="0" xfId="57233" applyNumberFormat="1" applyFont="1" applyFill="1" applyAlignment="1">
      <alignment horizontal="right" wrapText="1"/>
    </xf>
    <xf numFmtId="49" fontId="3" fillId="0" borderId="0" xfId="62017" applyNumberFormat="1" applyFont="1" applyFill="1" applyAlignment="1">
      <alignment horizontal="left" wrapText="1"/>
    </xf>
    <xf numFmtId="49" fontId="2" fillId="0" borderId="0" xfId="62017" applyNumberFormat="1" applyFont="1" applyFill="1" applyAlignment="1">
      <alignment horizontal="right" wrapText="1"/>
    </xf>
    <xf numFmtId="49" fontId="81" fillId="0" borderId="0" xfId="57233" applyNumberFormat="1" applyFont="1" applyFill="1" applyAlignment="1">
      <alignment horizontal="left" wrapText="1"/>
    </xf>
    <xf numFmtId="195" fontId="15" fillId="0" borderId="0" xfId="57233" applyNumberFormat="1" applyFont="1" applyFill="1" applyAlignment="1">
      <alignment horizontal="left"/>
    </xf>
    <xf numFmtId="195" fontId="14" fillId="0" borderId="0" xfId="57233" applyNumberFormat="1" applyFont="1" applyFill="1" applyAlignment="1">
      <alignment horizontal="right"/>
    </xf>
    <xf numFmtId="165" fontId="18" fillId="0" borderId="0" xfId="62017" applyNumberFormat="1" applyFont="1" applyFill="1" applyAlignment="1">
      <alignment horizontal="left"/>
    </xf>
    <xf numFmtId="0" fontId="3" fillId="0" borderId="0" xfId="62017" applyFill="1"/>
    <xf numFmtId="165" fontId="14" fillId="0" borderId="0" xfId="57233" applyNumberFormat="1" applyFont="1" applyFill="1" applyAlignment="1">
      <alignment horizontal="right"/>
    </xf>
    <xf numFmtId="202" fontId="192" fillId="0" borderId="0" xfId="62017" applyNumberFormat="1" applyFont="1" applyFill="1" applyAlignment="1">
      <alignment horizontal="left"/>
    </xf>
    <xf numFmtId="202" fontId="0" fillId="0" borderId="0" xfId="0" applyNumberFormat="1" applyFont="1" applyFill="1" applyAlignment="1">
      <alignment horizontal="right"/>
    </xf>
    <xf numFmtId="202" fontId="3" fillId="0" borderId="0" xfId="62017" applyNumberFormat="1" applyFont="1" applyFill="1" applyAlignment="1">
      <alignment horizontal="right"/>
    </xf>
    <xf numFmtId="203" fontId="14" fillId="0" borderId="0" xfId="57233" applyNumberFormat="1" applyFont="1" applyFill="1" applyAlignment="1">
      <alignment horizontal="right"/>
    </xf>
    <xf numFmtId="203" fontId="192" fillId="0" borderId="0" xfId="62017" applyNumberFormat="1" applyFont="1" applyFill="1" applyAlignment="1">
      <alignment horizontal="left"/>
    </xf>
    <xf numFmtId="203" fontId="0" fillId="0" borderId="0" xfId="0" applyNumberFormat="1" applyFont="1" applyFill="1" applyAlignment="1">
      <alignment horizontal="right"/>
    </xf>
    <xf numFmtId="203" fontId="3" fillId="0" borderId="0" xfId="62017" applyNumberFormat="1" applyFont="1" applyFill="1" applyAlignment="1">
      <alignment horizontal="right"/>
    </xf>
    <xf numFmtId="202" fontId="14" fillId="0" borderId="0" xfId="57233" applyNumberFormat="1" applyFont="1" applyFill="1" applyAlignment="1">
      <alignment horizontal="right"/>
    </xf>
    <xf numFmtId="165" fontId="3" fillId="0" borderId="0" xfId="62017" applyNumberFormat="1" applyFont="1" applyFill="1" applyAlignment="1">
      <alignment horizontal="left"/>
    </xf>
    <xf numFmtId="165" fontId="0" fillId="0" borderId="0" xfId="0" applyNumberFormat="1" applyFont="1" applyFill="1" applyAlignment="1">
      <alignment horizontal="right"/>
    </xf>
    <xf numFmtId="165" fontId="3" fillId="0" borderId="0" xfId="62017" applyNumberFormat="1" applyFont="1" applyFill="1" applyAlignment="1">
      <alignment horizontal="right"/>
    </xf>
    <xf numFmtId="196" fontId="18" fillId="0" borderId="0" xfId="62017" applyNumberFormat="1" applyFont="1" applyFill="1" applyAlignment="1">
      <alignment horizontal="left"/>
    </xf>
    <xf numFmtId="196" fontId="15" fillId="0" borderId="0" xfId="0" applyNumberFormat="1" applyFont="1" applyFill="1" applyAlignment="1">
      <alignment horizontal="right"/>
    </xf>
    <xf numFmtId="196" fontId="18" fillId="0" borderId="0" xfId="62017" applyNumberFormat="1" applyFont="1" applyFill="1" applyAlignment="1">
      <alignment horizontal="right"/>
    </xf>
    <xf numFmtId="196" fontId="14" fillId="0" borderId="0" xfId="57233" applyNumberFormat="1" applyFont="1" applyFill="1" applyAlignment="1">
      <alignment horizontal="right"/>
    </xf>
    <xf numFmtId="204" fontId="18" fillId="0" borderId="0" xfId="62017" applyNumberFormat="1" applyFont="1" applyFill="1" applyAlignment="1">
      <alignment horizontal="right"/>
    </xf>
    <xf numFmtId="196" fontId="15" fillId="0" borderId="0" xfId="57233" applyNumberFormat="1" applyFont="1" applyFill="1" applyAlignment="1">
      <alignment horizontal="left"/>
    </xf>
    <xf numFmtId="196" fontId="15" fillId="0" borderId="0" xfId="57233" applyNumberFormat="1" applyFont="1" applyFill="1" applyAlignment="1">
      <alignment horizontal="right"/>
    </xf>
    <xf numFmtId="165" fontId="15" fillId="0" borderId="0" xfId="57233" applyNumberFormat="1" applyFont="1" applyFill="1" applyAlignment="1">
      <alignment horizontal="left"/>
    </xf>
    <xf numFmtId="165" fontId="14" fillId="0" borderId="0" xfId="57233" applyNumberFormat="1" applyFont="1" applyFill="1" applyAlignment="1">
      <alignment horizontal="left"/>
    </xf>
    <xf numFmtId="196" fontId="3" fillId="0" borderId="0" xfId="62017" applyNumberFormat="1" applyFont="1" applyFill="1" applyAlignment="1">
      <alignment horizontal="left"/>
    </xf>
    <xf numFmtId="196" fontId="0" fillId="0" borderId="0" xfId="0" applyNumberFormat="1" applyFont="1" applyFill="1" applyAlignment="1">
      <alignment horizontal="right"/>
    </xf>
    <xf numFmtId="196" fontId="3" fillId="0" borderId="0" xfId="62017" applyNumberFormat="1" applyFont="1" applyFill="1" applyAlignment="1">
      <alignment horizontal="right"/>
    </xf>
    <xf numFmtId="49" fontId="13" fillId="0" borderId="0" xfId="5126" applyNumberFormat="1" applyFont="1" applyFill="1" applyBorder="1" applyAlignment="1">
      <alignment horizontal="center"/>
    </xf>
    <xf numFmtId="0" fontId="13" fillId="0" borderId="0" xfId="5126" applyFont="1" applyFill="1" applyBorder="1" applyAlignment="1">
      <alignment horizontal="center"/>
    </xf>
    <xf numFmtId="49" fontId="13" fillId="0" borderId="0" xfId="5126" applyNumberFormat="1" applyFont="1" applyFill="1" applyBorder="1" applyAlignment="1">
      <alignment horizontal="center"/>
    </xf>
    <xf numFmtId="0" fontId="83" fillId="0" borderId="26" xfId="5126" applyFont="1" applyFill="1" applyBorder="1" applyAlignment="1">
      <alignment horizontal="center" wrapText="1"/>
    </xf>
    <xf numFmtId="0" fontId="20" fillId="0" borderId="0" xfId="8" applyFont="1" applyAlignment="1">
      <alignment horizontal="center"/>
    </xf>
    <xf numFmtId="0" fontId="13" fillId="0" borderId="0" xfId="14315" applyFont="1" applyAlignment="1" applyProtection="1">
      <alignment horizontal="center"/>
    </xf>
    <xf numFmtId="49" fontId="13" fillId="0" borderId="0" xfId="14315" applyNumberFormat="1" applyFont="1" applyAlignment="1" applyProtection="1">
      <alignment horizontal="center"/>
    </xf>
    <xf numFmtId="0" fontId="13" fillId="0" borderId="0" xfId="4614" applyFont="1" applyAlignment="1">
      <alignment horizontal="center"/>
    </xf>
    <xf numFmtId="0" fontId="13" fillId="0" borderId="0" xfId="4614" applyAlignment="1">
      <alignment horizontal="center"/>
    </xf>
    <xf numFmtId="49" fontId="13" fillId="0" borderId="0" xfId="4614" applyNumberFormat="1" applyFont="1" applyAlignment="1">
      <alignment horizontal="center"/>
    </xf>
    <xf numFmtId="49" fontId="0" fillId="0" borderId="0" xfId="0" applyNumberFormat="1" applyAlignment="1">
      <alignment horizontal="center"/>
    </xf>
    <xf numFmtId="0" fontId="0" fillId="0" borderId="0" xfId="0" applyNumberFormat="1" applyAlignment="1">
      <alignment horizontal="center"/>
    </xf>
    <xf numFmtId="0" fontId="13" fillId="0" borderId="0" xfId="5126" applyNumberFormat="1" applyFont="1" applyFill="1" applyBorder="1" applyAlignment="1">
      <alignment horizontal="center"/>
    </xf>
    <xf numFmtId="37" fontId="20" fillId="0" borderId="0" xfId="14419" applyFont="1" applyAlignment="1">
      <alignment horizontal="center"/>
    </xf>
  </cellXfs>
  <cellStyles count="62019">
    <cellStyle name="_x0013_" xfId="14510"/>
    <cellStyle name="%" xfId="14316"/>
    <cellStyle name="_Ebill Paper Bill ARC Recovery" xfId="14317"/>
    <cellStyle name="_MTC Resource Unit Baseline by state 050920 v2" xfId="14318"/>
    <cellStyle name="_Row1" xfId="10"/>
    <cellStyle name="_Row1 2" xfId="11"/>
    <cellStyle name="_Row1 3" xfId="14511"/>
    <cellStyle name="_Term for Change of Control" xfId="14319"/>
    <cellStyle name="_Term for Convenience" xfId="14320"/>
    <cellStyle name="_Transformation Projects Cap vs Exp Master" xfId="14321"/>
    <cellStyle name="=C:\WINNT\SYSTEM32\COMMAND.COM" xfId="12"/>
    <cellStyle name="=C:\WINNT\SYSTEM32\COMMAND.COM 2" xfId="13"/>
    <cellStyle name="=C:\WINNT\SYSTEM32\COMMAND.COM 2 2" xfId="8681"/>
    <cellStyle name="=C:\WINNT\SYSTEM32\COMMAND.COM 3" xfId="8682"/>
    <cellStyle name="=C:\WINNT35\SYSTEM32\COMMAND.COM" xfId="8683"/>
    <cellStyle name="20% - Accent1 10" xfId="14"/>
    <cellStyle name="20% - Accent1 10 2" xfId="15"/>
    <cellStyle name="20% - Accent1 10 2 2" xfId="16"/>
    <cellStyle name="20% - Accent1 10 3" xfId="17"/>
    <cellStyle name="20% - Accent1 10 4" xfId="13511"/>
    <cellStyle name="20% - Accent1 11" xfId="18"/>
    <cellStyle name="20% - Accent1 11 2" xfId="19"/>
    <cellStyle name="20% - Accent1 11 2 2" xfId="20"/>
    <cellStyle name="20% - Accent1 11 3" xfId="21"/>
    <cellStyle name="20% - Accent1 11 4" xfId="13512"/>
    <cellStyle name="20% - Accent1 12" xfId="22"/>
    <cellStyle name="20% - Accent1 12 2" xfId="23"/>
    <cellStyle name="20% - Accent1 12 3" xfId="13513"/>
    <cellStyle name="20% - Accent1 13" xfId="24"/>
    <cellStyle name="20% - Accent1 13 2" xfId="13514"/>
    <cellStyle name="20% - Accent1 14" xfId="8684"/>
    <cellStyle name="20% - Accent1 15" xfId="8685"/>
    <cellStyle name="20% - Accent1 16" xfId="8686"/>
    <cellStyle name="20% - Accent1 17" xfId="8687"/>
    <cellStyle name="20% - Accent1 17 2" xfId="14166"/>
    <cellStyle name="20% - Accent1 18" xfId="8688"/>
    <cellStyle name="20% - Accent1 19" xfId="8689"/>
    <cellStyle name="20% - Accent1 2" xfId="25"/>
    <cellStyle name="20% - Accent1 2 2" xfId="26"/>
    <cellStyle name="20% - Accent1 2 2 2" xfId="27"/>
    <cellStyle name="20% - Accent1 2 2 2 2" xfId="28"/>
    <cellStyle name="20% - Accent1 2 2 2 2 2" xfId="29"/>
    <cellStyle name="20% - Accent1 2 2 2 2 2 2" xfId="30"/>
    <cellStyle name="20% - Accent1 2 2 2 2 2 2 2" xfId="31"/>
    <cellStyle name="20% - Accent1 2 2 2 2 2 3" xfId="32"/>
    <cellStyle name="20% - Accent1 2 2 2 2 3" xfId="33"/>
    <cellStyle name="20% - Accent1 2 2 2 2 3 2" xfId="34"/>
    <cellStyle name="20% - Accent1 2 2 2 2 4" xfId="35"/>
    <cellStyle name="20% - Accent1 2 2 2 2 5" xfId="14167"/>
    <cellStyle name="20% - Accent1 2 2 2 3" xfId="36"/>
    <cellStyle name="20% - Accent1 2 2 2 3 2" xfId="37"/>
    <cellStyle name="20% - Accent1 2 2 2 3 2 2" xfId="38"/>
    <cellStyle name="20% - Accent1 2 2 2 3 3" xfId="39"/>
    <cellStyle name="20% - Accent1 2 2 2 4" xfId="40"/>
    <cellStyle name="20% - Accent1 2 2 2 4 2" xfId="41"/>
    <cellStyle name="20% - Accent1 2 2 2 5" xfId="42"/>
    <cellStyle name="20% - Accent1 2 2 2 6" xfId="13837"/>
    <cellStyle name="20% - Accent1 2 2 3" xfId="43"/>
    <cellStyle name="20% - Accent1 2 2 3 2" xfId="44"/>
    <cellStyle name="20% - Accent1 2 2 3 2 2" xfId="45"/>
    <cellStyle name="20% - Accent1 2 2 3 2 2 2" xfId="46"/>
    <cellStyle name="20% - Accent1 2 2 3 2 3" xfId="47"/>
    <cellStyle name="20% - Accent1 2 2 3 3" xfId="48"/>
    <cellStyle name="20% - Accent1 2 2 3 3 2" xfId="49"/>
    <cellStyle name="20% - Accent1 2 2 3 4" xfId="50"/>
    <cellStyle name="20% - Accent1 2 2 3 5" xfId="13838"/>
    <cellStyle name="20% - Accent1 2 2 4" xfId="51"/>
    <cellStyle name="20% - Accent1 2 2 4 2" xfId="52"/>
    <cellStyle name="20% - Accent1 2 2 4 2 2" xfId="53"/>
    <cellStyle name="20% - Accent1 2 2 4 3" xfId="54"/>
    <cellStyle name="20% - Accent1 2 2 5" xfId="55"/>
    <cellStyle name="20% - Accent1 2 2 5 2" xfId="56"/>
    <cellStyle name="20% - Accent1 2 2 6" xfId="57"/>
    <cellStyle name="20% - Accent1 2 2 7" xfId="13817"/>
    <cellStyle name="20% - Accent1 2 3" xfId="58"/>
    <cellStyle name="20% - Accent1 2 3 2" xfId="59"/>
    <cellStyle name="20% - Accent1 2 3 2 2" xfId="60"/>
    <cellStyle name="20% - Accent1 2 3 2 2 2" xfId="61"/>
    <cellStyle name="20% - Accent1 2 3 2 2 2 2" xfId="62"/>
    <cellStyle name="20% - Accent1 2 3 2 2 3" xfId="63"/>
    <cellStyle name="20% - Accent1 2 3 2 3" xfId="64"/>
    <cellStyle name="20% - Accent1 2 3 2 3 2" xfId="65"/>
    <cellStyle name="20% - Accent1 2 3 2 4" xfId="66"/>
    <cellStyle name="20% - Accent1 2 3 3" xfId="67"/>
    <cellStyle name="20% - Accent1 2 3 3 2" xfId="68"/>
    <cellStyle name="20% - Accent1 2 3 3 2 2" xfId="69"/>
    <cellStyle name="20% - Accent1 2 3 3 3" xfId="70"/>
    <cellStyle name="20% - Accent1 2 3 4" xfId="71"/>
    <cellStyle name="20% - Accent1 2 3 4 2" xfId="72"/>
    <cellStyle name="20% - Accent1 2 3 5" xfId="73"/>
    <cellStyle name="20% - Accent1 2 3 6" xfId="13839"/>
    <cellStyle name="20% - Accent1 2 4" xfId="74"/>
    <cellStyle name="20% - Accent1 2 4 2" xfId="75"/>
    <cellStyle name="20% - Accent1 2 4 2 2" xfId="76"/>
    <cellStyle name="20% - Accent1 2 4 2 2 2" xfId="77"/>
    <cellStyle name="20% - Accent1 2 4 2 3" xfId="78"/>
    <cellStyle name="20% - Accent1 2 4 3" xfId="79"/>
    <cellStyle name="20% - Accent1 2 4 3 2" xfId="80"/>
    <cellStyle name="20% - Accent1 2 4 4" xfId="81"/>
    <cellStyle name="20% - Accent1 2 4 5" xfId="13840"/>
    <cellStyle name="20% - Accent1 2 5" xfId="82"/>
    <cellStyle name="20% - Accent1 2 5 2" xfId="83"/>
    <cellStyle name="20% - Accent1 2 5 2 2" xfId="84"/>
    <cellStyle name="20% - Accent1 2 5 3" xfId="85"/>
    <cellStyle name="20% - Accent1 2 5 4" xfId="13841"/>
    <cellStyle name="20% - Accent1 2 6" xfId="86"/>
    <cellStyle name="20% - Accent1 2 6 2" xfId="87"/>
    <cellStyle name="20% - Accent1 2 6 3" xfId="13842"/>
    <cellStyle name="20% - Accent1 2 7" xfId="88"/>
    <cellStyle name="20% - Accent1 2 8" xfId="89"/>
    <cellStyle name="20% - Accent1 2 9" xfId="13515"/>
    <cellStyle name="20% - Accent1 20" xfId="8690"/>
    <cellStyle name="20% - Accent1 21" xfId="8691"/>
    <cellStyle name="20% - Accent1 22" xfId="14486"/>
    <cellStyle name="20% - Accent1 3" xfId="90"/>
    <cellStyle name="20% - Accent1 3 2" xfId="91"/>
    <cellStyle name="20% - Accent1 3 2 2" xfId="92"/>
    <cellStyle name="20% - Accent1 3 2 2 2" xfId="93"/>
    <cellStyle name="20% - Accent1 3 2 2 2 2" xfId="94"/>
    <cellStyle name="20% - Accent1 3 2 2 2 2 2" xfId="95"/>
    <cellStyle name="20% - Accent1 3 2 2 2 2 2 2" xfId="96"/>
    <cellStyle name="20% - Accent1 3 2 2 2 2 3" xfId="97"/>
    <cellStyle name="20% - Accent1 3 2 2 2 3" xfId="98"/>
    <cellStyle name="20% - Accent1 3 2 2 2 3 2" xfId="99"/>
    <cellStyle name="20% - Accent1 3 2 2 2 4" xfId="100"/>
    <cellStyle name="20% - Accent1 3 2 2 2 5" xfId="14512"/>
    <cellStyle name="20% - Accent1 3 2 2 3" xfId="101"/>
    <cellStyle name="20% - Accent1 3 2 2 3 2" xfId="102"/>
    <cellStyle name="20% - Accent1 3 2 2 3 2 2" xfId="103"/>
    <cellStyle name="20% - Accent1 3 2 2 3 3" xfId="104"/>
    <cellStyle name="20% - Accent1 3 2 2 4" xfId="105"/>
    <cellStyle name="20% - Accent1 3 2 2 4 2" xfId="106"/>
    <cellStyle name="20% - Accent1 3 2 2 5" xfId="107"/>
    <cellStyle name="20% - Accent1 3 2 2 6" xfId="13844"/>
    <cellStyle name="20% - Accent1 3 2 3" xfId="108"/>
    <cellStyle name="20% - Accent1 3 2 3 2" xfId="109"/>
    <cellStyle name="20% - Accent1 3 2 3 2 2" xfId="110"/>
    <cellStyle name="20% - Accent1 3 2 3 2 2 2" xfId="111"/>
    <cellStyle name="20% - Accent1 3 2 3 2 3" xfId="112"/>
    <cellStyle name="20% - Accent1 3 2 3 3" xfId="113"/>
    <cellStyle name="20% - Accent1 3 2 3 3 2" xfId="114"/>
    <cellStyle name="20% - Accent1 3 2 3 4" xfId="115"/>
    <cellStyle name="20% - Accent1 3 2 3 5" xfId="14513"/>
    <cellStyle name="20% - Accent1 3 2 4" xfId="116"/>
    <cellStyle name="20% - Accent1 3 2 4 2" xfId="117"/>
    <cellStyle name="20% - Accent1 3 2 4 2 2" xfId="118"/>
    <cellStyle name="20% - Accent1 3 2 4 3" xfId="119"/>
    <cellStyle name="20% - Accent1 3 2 5" xfId="120"/>
    <cellStyle name="20% - Accent1 3 2 5 2" xfId="121"/>
    <cellStyle name="20% - Accent1 3 2 6" xfId="122"/>
    <cellStyle name="20% - Accent1 3 2 7" xfId="13843"/>
    <cellStyle name="20% - Accent1 3 3" xfId="123"/>
    <cellStyle name="20% - Accent1 3 3 2" xfId="124"/>
    <cellStyle name="20% - Accent1 3 3 2 2" xfId="125"/>
    <cellStyle name="20% - Accent1 3 3 2 2 2" xfId="126"/>
    <cellStyle name="20% - Accent1 3 3 2 2 2 2" xfId="127"/>
    <cellStyle name="20% - Accent1 3 3 2 2 3" xfId="128"/>
    <cellStyle name="20% - Accent1 3 3 2 3" xfId="129"/>
    <cellStyle name="20% - Accent1 3 3 2 3 2" xfId="130"/>
    <cellStyle name="20% - Accent1 3 3 2 4" xfId="131"/>
    <cellStyle name="20% - Accent1 3 3 2 5" xfId="14514"/>
    <cellStyle name="20% - Accent1 3 3 3" xfId="132"/>
    <cellStyle name="20% - Accent1 3 3 3 2" xfId="133"/>
    <cellStyle name="20% - Accent1 3 3 3 2 2" xfId="134"/>
    <cellStyle name="20% - Accent1 3 3 3 3" xfId="135"/>
    <cellStyle name="20% - Accent1 3 3 4" xfId="136"/>
    <cellStyle name="20% - Accent1 3 3 4 2" xfId="137"/>
    <cellStyle name="20% - Accent1 3 3 5" xfId="138"/>
    <cellStyle name="20% - Accent1 3 3 6" xfId="13845"/>
    <cellStyle name="20% - Accent1 3 4" xfId="139"/>
    <cellStyle name="20% - Accent1 3 4 2" xfId="140"/>
    <cellStyle name="20% - Accent1 3 4 2 2" xfId="141"/>
    <cellStyle name="20% - Accent1 3 4 2 2 2" xfId="142"/>
    <cellStyle name="20% - Accent1 3 4 2 3" xfId="143"/>
    <cellStyle name="20% - Accent1 3 4 3" xfId="144"/>
    <cellStyle name="20% - Accent1 3 4 3 2" xfId="145"/>
    <cellStyle name="20% - Accent1 3 4 4" xfId="146"/>
    <cellStyle name="20% - Accent1 3 4 5" xfId="8692"/>
    <cellStyle name="20% - Accent1 3 5" xfId="147"/>
    <cellStyle name="20% - Accent1 3 5 2" xfId="148"/>
    <cellStyle name="20% - Accent1 3 5 2 2" xfId="149"/>
    <cellStyle name="20% - Accent1 3 5 3" xfId="150"/>
    <cellStyle name="20% - Accent1 3 6" xfId="151"/>
    <cellStyle name="20% - Accent1 3 6 2" xfId="152"/>
    <cellStyle name="20% - Accent1 3 7" xfId="153"/>
    <cellStyle name="20% - Accent1 3 8" xfId="154"/>
    <cellStyle name="20% - Accent1 3 9" xfId="13516"/>
    <cellStyle name="20% - Accent1 4" xfId="155"/>
    <cellStyle name="20% - Accent1 4 10" xfId="14515"/>
    <cellStyle name="20% - Accent1 4 10 2" xfId="14516"/>
    <cellStyle name="20% - Accent1 4 10 2 2" xfId="14517"/>
    <cellStyle name="20% - Accent1 4 10 2 3" xfId="14518"/>
    <cellStyle name="20% - Accent1 4 10 3" xfId="14519"/>
    <cellStyle name="20% - Accent1 4 10 3 2" xfId="14520"/>
    <cellStyle name="20% - Accent1 4 10 4" xfId="14521"/>
    <cellStyle name="20% - Accent1 4 10 5" xfId="14522"/>
    <cellStyle name="20% - Accent1 4 11" xfId="14523"/>
    <cellStyle name="20% - Accent1 4 11 2" xfId="14524"/>
    <cellStyle name="20% - Accent1 4 11 3" xfId="14525"/>
    <cellStyle name="20% - Accent1 4 12" xfId="14526"/>
    <cellStyle name="20% - Accent1 4 12 2" xfId="14527"/>
    <cellStyle name="20% - Accent1 4 12 3" xfId="14528"/>
    <cellStyle name="20% - Accent1 4 13" xfId="14529"/>
    <cellStyle name="20% - Accent1 4 13 2" xfId="14530"/>
    <cellStyle name="20% - Accent1 4 14" xfId="14531"/>
    <cellStyle name="20% - Accent1 4 15" xfId="14532"/>
    <cellStyle name="20% - Accent1 4 16" xfId="14533"/>
    <cellStyle name="20% - Accent1 4 2" xfId="156"/>
    <cellStyle name="20% - Accent1 4 2 10" xfId="14534"/>
    <cellStyle name="20% - Accent1 4 2 10 2" xfId="14535"/>
    <cellStyle name="20% - Accent1 4 2 10 3" xfId="14536"/>
    <cellStyle name="20% - Accent1 4 2 11" xfId="14537"/>
    <cellStyle name="20% - Accent1 4 2 11 2" xfId="14538"/>
    <cellStyle name="20% - Accent1 4 2 11 3" xfId="14539"/>
    <cellStyle name="20% - Accent1 4 2 12" xfId="14540"/>
    <cellStyle name="20% - Accent1 4 2 12 2" xfId="14541"/>
    <cellStyle name="20% - Accent1 4 2 13" xfId="14542"/>
    <cellStyle name="20% - Accent1 4 2 14" xfId="14543"/>
    <cellStyle name="20% - Accent1 4 2 15" xfId="14544"/>
    <cellStyle name="20% - Accent1 4 2 2" xfId="157"/>
    <cellStyle name="20% - Accent1 4 2 2 10" xfId="14545"/>
    <cellStyle name="20% - Accent1 4 2 2 10 2" xfId="14546"/>
    <cellStyle name="20% - Accent1 4 2 2 10 3" xfId="14547"/>
    <cellStyle name="20% - Accent1 4 2 2 11" xfId="14548"/>
    <cellStyle name="20% - Accent1 4 2 2 11 2" xfId="14549"/>
    <cellStyle name="20% - Accent1 4 2 2 12" xfId="14550"/>
    <cellStyle name="20% - Accent1 4 2 2 13" xfId="14551"/>
    <cellStyle name="20% - Accent1 4 2 2 2" xfId="158"/>
    <cellStyle name="20% - Accent1 4 2 2 2 10" xfId="14552"/>
    <cellStyle name="20% - Accent1 4 2 2 2 10 2" xfId="14553"/>
    <cellStyle name="20% - Accent1 4 2 2 2 11" xfId="14554"/>
    <cellStyle name="20% - Accent1 4 2 2 2 12" xfId="14555"/>
    <cellStyle name="20% - Accent1 4 2 2 2 2" xfId="159"/>
    <cellStyle name="20% - Accent1 4 2 2 2 2 10" xfId="14556"/>
    <cellStyle name="20% - Accent1 4 2 2 2 2 2" xfId="160"/>
    <cellStyle name="20% - Accent1 4 2 2 2 2 2 2" xfId="14557"/>
    <cellStyle name="20% - Accent1 4 2 2 2 2 2 2 2" xfId="14558"/>
    <cellStyle name="20% - Accent1 4 2 2 2 2 2 2 2 2" xfId="14559"/>
    <cellStyle name="20% - Accent1 4 2 2 2 2 2 2 2 3" xfId="14560"/>
    <cellStyle name="20% - Accent1 4 2 2 2 2 2 2 3" xfId="14561"/>
    <cellStyle name="20% - Accent1 4 2 2 2 2 2 2 3 2" xfId="14562"/>
    <cellStyle name="20% - Accent1 4 2 2 2 2 2 2 3 3" xfId="14563"/>
    <cellStyle name="20% - Accent1 4 2 2 2 2 2 2 4" xfId="14564"/>
    <cellStyle name="20% - Accent1 4 2 2 2 2 2 2 4 2" xfId="14565"/>
    <cellStyle name="20% - Accent1 4 2 2 2 2 2 2 5" xfId="14566"/>
    <cellStyle name="20% - Accent1 4 2 2 2 2 2 2 6" xfId="14567"/>
    <cellStyle name="20% - Accent1 4 2 2 2 2 2 3" xfId="14568"/>
    <cellStyle name="20% - Accent1 4 2 2 2 2 2 3 2" xfId="14569"/>
    <cellStyle name="20% - Accent1 4 2 2 2 2 2 3 2 2" xfId="14570"/>
    <cellStyle name="20% - Accent1 4 2 2 2 2 2 3 2 3" xfId="14571"/>
    <cellStyle name="20% - Accent1 4 2 2 2 2 2 3 3" xfId="14572"/>
    <cellStyle name="20% - Accent1 4 2 2 2 2 2 3 3 2" xfId="14573"/>
    <cellStyle name="20% - Accent1 4 2 2 2 2 2 3 3 3" xfId="14574"/>
    <cellStyle name="20% - Accent1 4 2 2 2 2 2 3 4" xfId="14575"/>
    <cellStyle name="20% - Accent1 4 2 2 2 2 2 3 4 2" xfId="14576"/>
    <cellStyle name="20% - Accent1 4 2 2 2 2 2 3 5" xfId="14577"/>
    <cellStyle name="20% - Accent1 4 2 2 2 2 2 3 6" xfId="14578"/>
    <cellStyle name="20% - Accent1 4 2 2 2 2 2 4" xfId="14579"/>
    <cellStyle name="20% - Accent1 4 2 2 2 2 2 4 2" xfId="14580"/>
    <cellStyle name="20% - Accent1 4 2 2 2 2 2 4 2 2" xfId="14581"/>
    <cellStyle name="20% - Accent1 4 2 2 2 2 2 4 2 3" xfId="14582"/>
    <cellStyle name="20% - Accent1 4 2 2 2 2 2 4 3" xfId="14583"/>
    <cellStyle name="20% - Accent1 4 2 2 2 2 2 4 3 2" xfId="14584"/>
    <cellStyle name="20% - Accent1 4 2 2 2 2 2 4 4" xfId="14585"/>
    <cellStyle name="20% - Accent1 4 2 2 2 2 2 4 5" xfId="14586"/>
    <cellStyle name="20% - Accent1 4 2 2 2 2 2 5" xfId="14587"/>
    <cellStyle name="20% - Accent1 4 2 2 2 2 2 5 2" xfId="14588"/>
    <cellStyle name="20% - Accent1 4 2 2 2 2 2 5 3" xfId="14589"/>
    <cellStyle name="20% - Accent1 4 2 2 2 2 2 6" xfId="14590"/>
    <cellStyle name="20% - Accent1 4 2 2 2 2 2 6 2" xfId="14591"/>
    <cellStyle name="20% - Accent1 4 2 2 2 2 2 6 3" xfId="14592"/>
    <cellStyle name="20% - Accent1 4 2 2 2 2 2 7" xfId="14593"/>
    <cellStyle name="20% - Accent1 4 2 2 2 2 2 7 2" xfId="14594"/>
    <cellStyle name="20% - Accent1 4 2 2 2 2 2 8" xfId="14595"/>
    <cellStyle name="20% - Accent1 4 2 2 2 2 2 9" xfId="14596"/>
    <cellStyle name="20% - Accent1 4 2 2 2 2 3" xfId="14597"/>
    <cellStyle name="20% - Accent1 4 2 2 2 2 3 2" xfId="14598"/>
    <cellStyle name="20% - Accent1 4 2 2 2 2 3 2 2" xfId="14599"/>
    <cellStyle name="20% - Accent1 4 2 2 2 2 3 2 3" xfId="14600"/>
    <cellStyle name="20% - Accent1 4 2 2 2 2 3 3" xfId="14601"/>
    <cellStyle name="20% - Accent1 4 2 2 2 2 3 3 2" xfId="14602"/>
    <cellStyle name="20% - Accent1 4 2 2 2 2 3 3 3" xfId="14603"/>
    <cellStyle name="20% - Accent1 4 2 2 2 2 3 4" xfId="14604"/>
    <cellStyle name="20% - Accent1 4 2 2 2 2 3 4 2" xfId="14605"/>
    <cellStyle name="20% - Accent1 4 2 2 2 2 3 5" xfId="14606"/>
    <cellStyle name="20% - Accent1 4 2 2 2 2 3 6" xfId="14607"/>
    <cellStyle name="20% - Accent1 4 2 2 2 2 4" xfId="14608"/>
    <cellStyle name="20% - Accent1 4 2 2 2 2 4 2" xfId="14609"/>
    <cellStyle name="20% - Accent1 4 2 2 2 2 4 2 2" xfId="14610"/>
    <cellStyle name="20% - Accent1 4 2 2 2 2 4 2 3" xfId="14611"/>
    <cellStyle name="20% - Accent1 4 2 2 2 2 4 3" xfId="14612"/>
    <cellStyle name="20% - Accent1 4 2 2 2 2 4 3 2" xfId="14613"/>
    <cellStyle name="20% - Accent1 4 2 2 2 2 4 3 3" xfId="14614"/>
    <cellStyle name="20% - Accent1 4 2 2 2 2 4 4" xfId="14615"/>
    <cellStyle name="20% - Accent1 4 2 2 2 2 4 4 2" xfId="14616"/>
    <cellStyle name="20% - Accent1 4 2 2 2 2 4 5" xfId="14617"/>
    <cellStyle name="20% - Accent1 4 2 2 2 2 4 6" xfId="14618"/>
    <cellStyle name="20% - Accent1 4 2 2 2 2 5" xfId="14619"/>
    <cellStyle name="20% - Accent1 4 2 2 2 2 5 2" xfId="14620"/>
    <cellStyle name="20% - Accent1 4 2 2 2 2 5 2 2" xfId="14621"/>
    <cellStyle name="20% - Accent1 4 2 2 2 2 5 2 3" xfId="14622"/>
    <cellStyle name="20% - Accent1 4 2 2 2 2 5 3" xfId="14623"/>
    <cellStyle name="20% - Accent1 4 2 2 2 2 5 3 2" xfId="14624"/>
    <cellStyle name="20% - Accent1 4 2 2 2 2 5 4" xfId="14625"/>
    <cellStyle name="20% - Accent1 4 2 2 2 2 5 5" xfId="14626"/>
    <cellStyle name="20% - Accent1 4 2 2 2 2 6" xfId="14627"/>
    <cellStyle name="20% - Accent1 4 2 2 2 2 6 2" xfId="14628"/>
    <cellStyle name="20% - Accent1 4 2 2 2 2 6 3" xfId="14629"/>
    <cellStyle name="20% - Accent1 4 2 2 2 2 7" xfId="14630"/>
    <cellStyle name="20% - Accent1 4 2 2 2 2 7 2" xfId="14631"/>
    <cellStyle name="20% - Accent1 4 2 2 2 2 7 3" xfId="14632"/>
    <cellStyle name="20% - Accent1 4 2 2 2 2 8" xfId="14633"/>
    <cellStyle name="20% - Accent1 4 2 2 2 2 8 2" xfId="14634"/>
    <cellStyle name="20% - Accent1 4 2 2 2 2 9" xfId="14635"/>
    <cellStyle name="20% - Accent1 4 2 2 2 3" xfId="161"/>
    <cellStyle name="20% - Accent1 4 2 2 2 3 2" xfId="14636"/>
    <cellStyle name="20% - Accent1 4 2 2 2 3 2 2" xfId="14637"/>
    <cellStyle name="20% - Accent1 4 2 2 2 3 2 2 2" xfId="14638"/>
    <cellStyle name="20% - Accent1 4 2 2 2 3 2 2 3" xfId="14639"/>
    <cellStyle name="20% - Accent1 4 2 2 2 3 2 3" xfId="14640"/>
    <cellStyle name="20% - Accent1 4 2 2 2 3 2 3 2" xfId="14641"/>
    <cellStyle name="20% - Accent1 4 2 2 2 3 2 3 3" xfId="14642"/>
    <cellStyle name="20% - Accent1 4 2 2 2 3 2 4" xfId="14643"/>
    <cellStyle name="20% - Accent1 4 2 2 2 3 2 4 2" xfId="14644"/>
    <cellStyle name="20% - Accent1 4 2 2 2 3 2 5" xfId="14645"/>
    <cellStyle name="20% - Accent1 4 2 2 2 3 2 6" xfId="14646"/>
    <cellStyle name="20% - Accent1 4 2 2 2 3 3" xfId="14647"/>
    <cellStyle name="20% - Accent1 4 2 2 2 3 3 2" xfId="14648"/>
    <cellStyle name="20% - Accent1 4 2 2 2 3 3 2 2" xfId="14649"/>
    <cellStyle name="20% - Accent1 4 2 2 2 3 3 2 3" xfId="14650"/>
    <cellStyle name="20% - Accent1 4 2 2 2 3 3 3" xfId="14651"/>
    <cellStyle name="20% - Accent1 4 2 2 2 3 3 3 2" xfId="14652"/>
    <cellStyle name="20% - Accent1 4 2 2 2 3 3 3 3" xfId="14653"/>
    <cellStyle name="20% - Accent1 4 2 2 2 3 3 4" xfId="14654"/>
    <cellStyle name="20% - Accent1 4 2 2 2 3 3 4 2" xfId="14655"/>
    <cellStyle name="20% - Accent1 4 2 2 2 3 3 5" xfId="14656"/>
    <cellStyle name="20% - Accent1 4 2 2 2 3 3 6" xfId="14657"/>
    <cellStyle name="20% - Accent1 4 2 2 2 3 4" xfId="14658"/>
    <cellStyle name="20% - Accent1 4 2 2 2 3 4 2" xfId="14659"/>
    <cellStyle name="20% - Accent1 4 2 2 2 3 4 2 2" xfId="14660"/>
    <cellStyle name="20% - Accent1 4 2 2 2 3 4 2 3" xfId="14661"/>
    <cellStyle name="20% - Accent1 4 2 2 2 3 4 3" xfId="14662"/>
    <cellStyle name="20% - Accent1 4 2 2 2 3 4 3 2" xfId="14663"/>
    <cellStyle name="20% - Accent1 4 2 2 2 3 4 4" xfId="14664"/>
    <cellStyle name="20% - Accent1 4 2 2 2 3 4 5" xfId="14665"/>
    <cellStyle name="20% - Accent1 4 2 2 2 3 5" xfId="14666"/>
    <cellStyle name="20% - Accent1 4 2 2 2 3 5 2" xfId="14667"/>
    <cellStyle name="20% - Accent1 4 2 2 2 3 5 3" xfId="14668"/>
    <cellStyle name="20% - Accent1 4 2 2 2 3 6" xfId="14669"/>
    <cellStyle name="20% - Accent1 4 2 2 2 3 6 2" xfId="14670"/>
    <cellStyle name="20% - Accent1 4 2 2 2 3 6 3" xfId="14671"/>
    <cellStyle name="20% - Accent1 4 2 2 2 3 7" xfId="14672"/>
    <cellStyle name="20% - Accent1 4 2 2 2 3 7 2" xfId="14673"/>
    <cellStyle name="20% - Accent1 4 2 2 2 3 8" xfId="14674"/>
    <cellStyle name="20% - Accent1 4 2 2 2 3 9" xfId="14675"/>
    <cellStyle name="20% - Accent1 4 2 2 2 4" xfId="14676"/>
    <cellStyle name="20% - Accent1 4 2 2 2 4 2" xfId="14677"/>
    <cellStyle name="20% - Accent1 4 2 2 2 4 2 2" xfId="14678"/>
    <cellStyle name="20% - Accent1 4 2 2 2 4 2 2 2" xfId="14679"/>
    <cellStyle name="20% - Accent1 4 2 2 2 4 2 2 3" xfId="14680"/>
    <cellStyle name="20% - Accent1 4 2 2 2 4 2 3" xfId="14681"/>
    <cellStyle name="20% - Accent1 4 2 2 2 4 2 3 2" xfId="14682"/>
    <cellStyle name="20% - Accent1 4 2 2 2 4 2 3 3" xfId="14683"/>
    <cellStyle name="20% - Accent1 4 2 2 2 4 2 4" xfId="14684"/>
    <cellStyle name="20% - Accent1 4 2 2 2 4 2 4 2" xfId="14685"/>
    <cellStyle name="20% - Accent1 4 2 2 2 4 2 5" xfId="14686"/>
    <cellStyle name="20% - Accent1 4 2 2 2 4 2 6" xfId="14687"/>
    <cellStyle name="20% - Accent1 4 2 2 2 4 3" xfId="14688"/>
    <cellStyle name="20% - Accent1 4 2 2 2 4 3 2" xfId="14689"/>
    <cellStyle name="20% - Accent1 4 2 2 2 4 3 2 2" xfId="14690"/>
    <cellStyle name="20% - Accent1 4 2 2 2 4 3 2 3" xfId="14691"/>
    <cellStyle name="20% - Accent1 4 2 2 2 4 3 3" xfId="14692"/>
    <cellStyle name="20% - Accent1 4 2 2 2 4 3 3 2" xfId="14693"/>
    <cellStyle name="20% - Accent1 4 2 2 2 4 3 3 3" xfId="14694"/>
    <cellStyle name="20% - Accent1 4 2 2 2 4 3 4" xfId="14695"/>
    <cellStyle name="20% - Accent1 4 2 2 2 4 3 4 2" xfId="14696"/>
    <cellStyle name="20% - Accent1 4 2 2 2 4 3 5" xfId="14697"/>
    <cellStyle name="20% - Accent1 4 2 2 2 4 3 6" xfId="14698"/>
    <cellStyle name="20% - Accent1 4 2 2 2 4 4" xfId="14699"/>
    <cellStyle name="20% - Accent1 4 2 2 2 4 4 2" xfId="14700"/>
    <cellStyle name="20% - Accent1 4 2 2 2 4 4 2 2" xfId="14701"/>
    <cellStyle name="20% - Accent1 4 2 2 2 4 4 2 3" xfId="14702"/>
    <cellStyle name="20% - Accent1 4 2 2 2 4 4 3" xfId="14703"/>
    <cellStyle name="20% - Accent1 4 2 2 2 4 4 3 2" xfId="14704"/>
    <cellStyle name="20% - Accent1 4 2 2 2 4 4 4" xfId="14705"/>
    <cellStyle name="20% - Accent1 4 2 2 2 4 4 5" xfId="14706"/>
    <cellStyle name="20% - Accent1 4 2 2 2 4 5" xfId="14707"/>
    <cellStyle name="20% - Accent1 4 2 2 2 4 5 2" xfId="14708"/>
    <cellStyle name="20% - Accent1 4 2 2 2 4 5 3" xfId="14709"/>
    <cellStyle name="20% - Accent1 4 2 2 2 4 6" xfId="14710"/>
    <cellStyle name="20% - Accent1 4 2 2 2 4 6 2" xfId="14711"/>
    <cellStyle name="20% - Accent1 4 2 2 2 4 6 3" xfId="14712"/>
    <cellStyle name="20% - Accent1 4 2 2 2 4 7" xfId="14713"/>
    <cellStyle name="20% - Accent1 4 2 2 2 4 7 2" xfId="14714"/>
    <cellStyle name="20% - Accent1 4 2 2 2 4 8" xfId="14715"/>
    <cellStyle name="20% - Accent1 4 2 2 2 4 9" xfId="14716"/>
    <cellStyle name="20% - Accent1 4 2 2 2 5" xfId="14717"/>
    <cellStyle name="20% - Accent1 4 2 2 2 5 2" xfId="14718"/>
    <cellStyle name="20% - Accent1 4 2 2 2 5 2 2" xfId="14719"/>
    <cellStyle name="20% - Accent1 4 2 2 2 5 2 3" xfId="14720"/>
    <cellStyle name="20% - Accent1 4 2 2 2 5 3" xfId="14721"/>
    <cellStyle name="20% - Accent1 4 2 2 2 5 3 2" xfId="14722"/>
    <cellStyle name="20% - Accent1 4 2 2 2 5 3 3" xfId="14723"/>
    <cellStyle name="20% - Accent1 4 2 2 2 5 4" xfId="14724"/>
    <cellStyle name="20% - Accent1 4 2 2 2 5 4 2" xfId="14725"/>
    <cellStyle name="20% - Accent1 4 2 2 2 5 5" xfId="14726"/>
    <cellStyle name="20% - Accent1 4 2 2 2 5 6" xfId="14727"/>
    <cellStyle name="20% - Accent1 4 2 2 2 6" xfId="14728"/>
    <cellStyle name="20% - Accent1 4 2 2 2 6 2" xfId="14729"/>
    <cellStyle name="20% - Accent1 4 2 2 2 6 2 2" xfId="14730"/>
    <cellStyle name="20% - Accent1 4 2 2 2 6 2 3" xfId="14731"/>
    <cellStyle name="20% - Accent1 4 2 2 2 6 3" xfId="14732"/>
    <cellStyle name="20% - Accent1 4 2 2 2 6 3 2" xfId="14733"/>
    <cellStyle name="20% - Accent1 4 2 2 2 6 3 3" xfId="14734"/>
    <cellStyle name="20% - Accent1 4 2 2 2 6 4" xfId="14735"/>
    <cellStyle name="20% - Accent1 4 2 2 2 6 4 2" xfId="14736"/>
    <cellStyle name="20% - Accent1 4 2 2 2 6 5" xfId="14737"/>
    <cellStyle name="20% - Accent1 4 2 2 2 6 6" xfId="14738"/>
    <cellStyle name="20% - Accent1 4 2 2 2 7" xfId="14739"/>
    <cellStyle name="20% - Accent1 4 2 2 2 7 2" xfId="14740"/>
    <cellStyle name="20% - Accent1 4 2 2 2 7 2 2" xfId="14741"/>
    <cellStyle name="20% - Accent1 4 2 2 2 7 2 3" xfId="14742"/>
    <cellStyle name="20% - Accent1 4 2 2 2 7 3" xfId="14743"/>
    <cellStyle name="20% - Accent1 4 2 2 2 7 3 2" xfId="14744"/>
    <cellStyle name="20% - Accent1 4 2 2 2 7 4" xfId="14745"/>
    <cellStyle name="20% - Accent1 4 2 2 2 7 5" xfId="14746"/>
    <cellStyle name="20% - Accent1 4 2 2 2 8" xfId="14747"/>
    <cellStyle name="20% - Accent1 4 2 2 2 8 2" xfId="14748"/>
    <cellStyle name="20% - Accent1 4 2 2 2 8 3" xfId="14749"/>
    <cellStyle name="20% - Accent1 4 2 2 2 9" xfId="14750"/>
    <cellStyle name="20% - Accent1 4 2 2 2 9 2" xfId="14751"/>
    <cellStyle name="20% - Accent1 4 2 2 2 9 3" xfId="14752"/>
    <cellStyle name="20% - Accent1 4 2 2 3" xfId="162"/>
    <cellStyle name="20% - Accent1 4 2 2 3 10" xfId="14753"/>
    <cellStyle name="20% - Accent1 4 2 2 3 2" xfId="163"/>
    <cellStyle name="20% - Accent1 4 2 2 3 2 2" xfId="14754"/>
    <cellStyle name="20% - Accent1 4 2 2 3 2 2 2" xfId="14755"/>
    <cellStyle name="20% - Accent1 4 2 2 3 2 2 2 2" xfId="14756"/>
    <cellStyle name="20% - Accent1 4 2 2 3 2 2 2 3" xfId="14757"/>
    <cellStyle name="20% - Accent1 4 2 2 3 2 2 3" xfId="14758"/>
    <cellStyle name="20% - Accent1 4 2 2 3 2 2 3 2" xfId="14759"/>
    <cellStyle name="20% - Accent1 4 2 2 3 2 2 3 3" xfId="14760"/>
    <cellStyle name="20% - Accent1 4 2 2 3 2 2 4" xfId="14761"/>
    <cellStyle name="20% - Accent1 4 2 2 3 2 2 4 2" xfId="14762"/>
    <cellStyle name="20% - Accent1 4 2 2 3 2 2 5" xfId="14763"/>
    <cellStyle name="20% - Accent1 4 2 2 3 2 2 6" xfId="14764"/>
    <cellStyle name="20% - Accent1 4 2 2 3 2 3" xfId="14765"/>
    <cellStyle name="20% - Accent1 4 2 2 3 2 3 2" xfId="14766"/>
    <cellStyle name="20% - Accent1 4 2 2 3 2 3 2 2" xfId="14767"/>
    <cellStyle name="20% - Accent1 4 2 2 3 2 3 2 3" xfId="14768"/>
    <cellStyle name="20% - Accent1 4 2 2 3 2 3 3" xfId="14769"/>
    <cellStyle name="20% - Accent1 4 2 2 3 2 3 3 2" xfId="14770"/>
    <cellStyle name="20% - Accent1 4 2 2 3 2 3 3 3" xfId="14771"/>
    <cellStyle name="20% - Accent1 4 2 2 3 2 3 4" xfId="14772"/>
    <cellStyle name="20% - Accent1 4 2 2 3 2 3 4 2" xfId="14773"/>
    <cellStyle name="20% - Accent1 4 2 2 3 2 3 5" xfId="14774"/>
    <cellStyle name="20% - Accent1 4 2 2 3 2 3 6" xfId="14775"/>
    <cellStyle name="20% - Accent1 4 2 2 3 2 4" xfId="14776"/>
    <cellStyle name="20% - Accent1 4 2 2 3 2 4 2" xfId="14777"/>
    <cellStyle name="20% - Accent1 4 2 2 3 2 4 2 2" xfId="14778"/>
    <cellStyle name="20% - Accent1 4 2 2 3 2 4 2 3" xfId="14779"/>
    <cellStyle name="20% - Accent1 4 2 2 3 2 4 3" xfId="14780"/>
    <cellStyle name="20% - Accent1 4 2 2 3 2 4 3 2" xfId="14781"/>
    <cellStyle name="20% - Accent1 4 2 2 3 2 4 4" xfId="14782"/>
    <cellStyle name="20% - Accent1 4 2 2 3 2 4 5" xfId="14783"/>
    <cellStyle name="20% - Accent1 4 2 2 3 2 5" xfId="14784"/>
    <cellStyle name="20% - Accent1 4 2 2 3 2 5 2" xfId="14785"/>
    <cellStyle name="20% - Accent1 4 2 2 3 2 5 3" xfId="14786"/>
    <cellStyle name="20% - Accent1 4 2 2 3 2 6" xfId="14787"/>
    <cellStyle name="20% - Accent1 4 2 2 3 2 6 2" xfId="14788"/>
    <cellStyle name="20% - Accent1 4 2 2 3 2 6 3" xfId="14789"/>
    <cellStyle name="20% - Accent1 4 2 2 3 2 7" xfId="14790"/>
    <cellStyle name="20% - Accent1 4 2 2 3 2 7 2" xfId="14791"/>
    <cellStyle name="20% - Accent1 4 2 2 3 2 8" xfId="14792"/>
    <cellStyle name="20% - Accent1 4 2 2 3 2 9" xfId="14793"/>
    <cellStyle name="20% - Accent1 4 2 2 3 3" xfId="14794"/>
    <cellStyle name="20% - Accent1 4 2 2 3 3 2" xfId="14795"/>
    <cellStyle name="20% - Accent1 4 2 2 3 3 2 2" xfId="14796"/>
    <cellStyle name="20% - Accent1 4 2 2 3 3 2 3" xfId="14797"/>
    <cellStyle name="20% - Accent1 4 2 2 3 3 3" xfId="14798"/>
    <cellStyle name="20% - Accent1 4 2 2 3 3 3 2" xfId="14799"/>
    <cellStyle name="20% - Accent1 4 2 2 3 3 3 3" xfId="14800"/>
    <cellStyle name="20% - Accent1 4 2 2 3 3 4" xfId="14801"/>
    <cellStyle name="20% - Accent1 4 2 2 3 3 4 2" xfId="14802"/>
    <cellStyle name="20% - Accent1 4 2 2 3 3 5" xfId="14803"/>
    <cellStyle name="20% - Accent1 4 2 2 3 3 6" xfId="14804"/>
    <cellStyle name="20% - Accent1 4 2 2 3 4" xfId="14805"/>
    <cellStyle name="20% - Accent1 4 2 2 3 4 2" xfId="14806"/>
    <cellStyle name="20% - Accent1 4 2 2 3 4 2 2" xfId="14807"/>
    <cellStyle name="20% - Accent1 4 2 2 3 4 2 3" xfId="14808"/>
    <cellStyle name="20% - Accent1 4 2 2 3 4 3" xfId="14809"/>
    <cellStyle name="20% - Accent1 4 2 2 3 4 3 2" xfId="14810"/>
    <cellStyle name="20% - Accent1 4 2 2 3 4 3 3" xfId="14811"/>
    <cellStyle name="20% - Accent1 4 2 2 3 4 4" xfId="14812"/>
    <cellStyle name="20% - Accent1 4 2 2 3 4 4 2" xfId="14813"/>
    <cellStyle name="20% - Accent1 4 2 2 3 4 5" xfId="14814"/>
    <cellStyle name="20% - Accent1 4 2 2 3 4 6" xfId="14815"/>
    <cellStyle name="20% - Accent1 4 2 2 3 5" xfId="14816"/>
    <cellStyle name="20% - Accent1 4 2 2 3 5 2" xfId="14817"/>
    <cellStyle name="20% - Accent1 4 2 2 3 5 2 2" xfId="14818"/>
    <cellStyle name="20% - Accent1 4 2 2 3 5 2 3" xfId="14819"/>
    <cellStyle name="20% - Accent1 4 2 2 3 5 3" xfId="14820"/>
    <cellStyle name="20% - Accent1 4 2 2 3 5 3 2" xfId="14821"/>
    <cellStyle name="20% - Accent1 4 2 2 3 5 4" xfId="14822"/>
    <cellStyle name="20% - Accent1 4 2 2 3 5 5" xfId="14823"/>
    <cellStyle name="20% - Accent1 4 2 2 3 6" xfId="14824"/>
    <cellStyle name="20% - Accent1 4 2 2 3 6 2" xfId="14825"/>
    <cellStyle name="20% - Accent1 4 2 2 3 6 3" xfId="14826"/>
    <cellStyle name="20% - Accent1 4 2 2 3 7" xfId="14827"/>
    <cellStyle name="20% - Accent1 4 2 2 3 7 2" xfId="14828"/>
    <cellStyle name="20% - Accent1 4 2 2 3 7 3" xfId="14829"/>
    <cellStyle name="20% - Accent1 4 2 2 3 8" xfId="14830"/>
    <cellStyle name="20% - Accent1 4 2 2 3 8 2" xfId="14831"/>
    <cellStyle name="20% - Accent1 4 2 2 3 9" xfId="14832"/>
    <cellStyle name="20% - Accent1 4 2 2 4" xfId="164"/>
    <cellStyle name="20% - Accent1 4 2 2 4 2" xfId="14833"/>
    <cellStyle name="20% - Accent1 4 2 2 4 2 2" xfId="14834"/>
    <cellStyle name="20% - Accent1 4 2 2 4 2 2 2" xfId="14835"/>
    <cellStyle name="20% - Accent1 4 2 2 4 2 2 3" xfId="14836"/>
    <cellStyle name="20% - Accent1 4 2 2 4 2 3" xfId="14837"/>
    <cellStyle name="20% - Accent1 4 2 2 4 2 3 2" xfId="14838"/>
    <cellStyle name="20% - Accent1 4 2 2 4 2 3 3" xfId="14839"/>
    <cellStyle name="20% - Accent1 4 2 2 4 2 4" xfId="14840"/>
    <cellStyle name="20% - Accent1 4 2 2 4 2 4 2" xfId="14841"/>
    <cellStyle name="20% - Accent1 4 2 2 4 2 5" xfId="14842"/>
    <cellStyle name="20% - Accent1 4 2 2 4 2 6" xfId="14843"/>
    <cellStyle name="20% - Accent1 4 2 2 4 3" xfId="14844"/>
    <cellStyle name="20% - Accent1 4 2 2 4 3 2" xfId="14845"/>
    <cellStyle name="20% - Accent1 4 2 2 4 3 2 2" xfId="14846"/>
    <cellStyle name="20% - Accent1 4 2 2 4 3 2 3" xfId="14847"/>
    <cellStyle name="20% - Accent1 4 2 2 4 3 3" xfId="14848"/>
    <cellStyle name="20% - Accent1 4 2 2 4 3 3 2" xfId="14849"/>
    <cellStyle name="20% - Accent1 4 2 2 4 3 3 3" xfId="14850"/>
    <cellStyle name="20% - Accent1 4 2 2 4 3 4" xfId="14851"/>
    <cellStyle name="20% - Accent1 4 2 2 4 3 4 2" xfId="14852"/>
    <cellStyle name="20% - Accent1 4 2 2 4 3 5" xfId="14853"/>
    <cellStyle name="20% - Accent1 4 2 2 4 3 6" xfId="14854"/>
    <cellStyle name="20% - Accent1 4 2 2 4 4" xfId="14855"/>
    <cellStyle name="20% - Accent1 4 2 2 4 4 2" xfId="14856"/>
    <cellStyle name="20% - Accent1 4 2 2 4 4 2 2" xfId="14857"/>
    <cellStyle name="20% - Accent1 4 2 2 4 4 2 3" xfId="14858"/>
    <cellStyle name="20% - Accent1 4 2 2 4 4 3" xfId="14859"/>
    <cellStyle name="20% - Accent1 4 2 2 4 4 3 2" xfId="14860"/>
    <cellStyle name="20% - Accent1 4 2 2 4 4 4" xfId="14861"/>
    <cellStyle name="20% - Accent1 4 2 2 4 4 5" xfId="14862"/>
    <cellStyle name="20% - Accent1 4 2 2 4 5" xfId="14863"/>
    <cellStyle name="20% - Accent1 4 2 2 4 5 2" xfId="14864"/>
    <cellStyle name="20% - Accent1 4 2 2 4 5 3" xfId="14865"/>
    <cellStyle name="20% - Accent1 4 2 2 4 6" xfId="14866"/>
    <cellStyle name="20% - Accent1 4 2 2 4 6 2" xfId="14867"/>
    <cellStyle name="20% - Accent1 4 2 2 4 6 3" xfId="14868"/>
    <cellStyle name="20% - Accent1 4 2 2 4 7" xfId="14869"/>
    <cellStyle name="20% - Accent1 4 2 2 4 7 2" xfId="14870"/>
    <cellStyle name="20% - Accent1 4 2 2 4 8" xfId="14871"/>
    <cellStyle name="20% - Accent1 4 2 2 4 9" xfId="14872"/>
    <cellStyle name="20% - Accent1 4 2 2 5" xfId="14873"/>
    <cellStyle name="20% - Accent1 4 2 2 5 2" xfId="14874"/>
    <cellStyle name="20% - Accent1 4 2 2 5 2 2" xfId="14875"/>
    <cellStyle name="20% - Accent1 4 2 2 5 2 2 2" xfId="14876"/>
    <cellStyle name="20% - Accent1 4 2 2 5 2 2 3" xfId="14877"/>
    <cellStyle name="20% - Accent1 4 2 2 5 2 3" xfId="14878"/>
    <cellStyle name="20% - Accent1 4 2 2 5 2 3 2" xfId="14879"/>
    <cellStyle name="20% - Accent1 4 2 2 5 2 3 3" xfId="14880"/>
    <cellStyle name="20% - Accent1 4 2 2 5 2 4" xfId="14881"/>
    <cellStyle name="20% - Accent1 4 2 2 5 2 4 2" xfId="14882"/>
    <cellStyle name="20% - Accent1 4 2 2 5 2 5" xfId="14883"/>
    <cellStyle name="20% - Accent1 4 2 2 5 2 6" xfId="14884"/>
    <cellStyle name="20% - Accent1 4 2 2 5 3" xfId="14885"/>
    <cellStyle name="20% - Accent1 4 2 2 5 3 2" xfId="14886"/>
    <cellStyle name="20% - Accent1 4 2 2 5 3 2 2" xfId="14887"/>
    <cellStyle name="20% - Accent1 4 2 2 5 3 2 3" xfId="14888"/>
    <cellStyle name="20% - Accent1 4 2 2 5 3 3" xfId="14889"/>
    <cellStyle name="20% - Accent1 4 2 2 5 3 3 2" xfId="14890"/>
    <cellStyle name="20% - Accent1 4 2 2 5 3 3 3" xfId="14891"/>
    <cellStyle name="20% - Accent1 4 2 2 5 3 4" xfId="14892"/>
    <cellStyle name="20% - Accent1 4 2 2 5 3 4 2" xfId="14893"/>
    <cellStyle name="20% - Accent1 4 2 2 5 3 5" xfId="14894"/>
    <cellStyle name="20% - Accent1 4 2 2 5 3 6" xfId="14895"/>
    <cellStyle name="20% - Accent1 4 2 2 5 4" xfId="14896"/>
    <cellStyle name="20% - Accent1 4 2 2 5 4 2" xfId="14897"/>
    <cellStyle name="20% - Accent1 4 2 2 5 4 2 2" xfId="14898"/>
    <cellStyle name="20% - Accent1 4 2 2 5 4 2 3" xfId="14899"/>
    <cellStyle name="20% - Accent1 4 2 2 5 4 3" xfId="14900"/>
    <cellStyle name="20% - Accent1 4 2 2 5 4 3 2" xfId="14901"/>
    <cellStyle name="20% - Accent1 4 2 2 5 4 4" xfId="14902"/>
    <cellStyle name="20% - Accent1 4 2 2 5 4 5" xfId="14903"/>
    <cellStyle name="20% - Accent1 4 2 2 5 5" xfId="14904"/>
    <cellStyle name="20% - Accent1 4 2 2 5 5 2" xfId="14905"/>
    <cellStyle name="20% - Accent1 4 2 2 5 5 3" xfId="14906"/>
    <cellStyle name="20% - Accent1 4 2 2 5 6" xfId="14907"/>
    <cellStyle name="20% - Accent1 4 2 2 5 6 2" xfId="14908"/>
    <cellStyle name="20% - Accent1 4 2 2 5 6 3" xfId="14909"/>
    <cellStyle name="20% - Accent1 4 2 2 5 7" xfId="14910"/>
    <cellStyle name="20% - Accent1 4 2 2 5 7 2" xfId="14911"/>
    <cellStyle name="20% - Accent1 4 2 2 5 8" xfId="14912"/>
    <cellStyle name="20% - Accent1 4 2 2 5 9" xfId="14913"/>
    <cellStyle name="20% - Accent1 4 2 2 6" xfId="14914"/>
    <cellStyle name="20% - Accent1 4 2 2 6 2" xfId="14915"/>
    <cellStyle name="20% - Accent1 4 2 2 6 2 2" xfId="14916"/>
    <cellStyle name="20% - Accent1 4 2 2 6 2 3" xfId="14917"/>
    <cellStyle name="20% - Accent1 4 2 2 6 3" xfId="14918"/>
    <cellStyle name="20% - Accent1 4 2 2 6 3 2" xfId="14919"/>
    <cellStyle name="20% - Accent1 4 2 2 6 3 3" xfId="14920"/>
    <cellStyle name="20% - Accent1 4 2 2 6 4" xfId="14921"/>
    <cellStyle name="20% - Accent1 4 2 2 6 4 2" xfId="14922"/>
    <cellStyle name="20% - Accent1 4 2 2 6 5" xfId="14923"/>
    <cellStyle name="20% - Accent1 4 2 2 6 6" xfId="14924"/>
    <cellStyle name="20% - Accent1 4 2 2 7" xfId="14925"/>
    <cellStyle name="20% - Accent1 4 2 2 7 2" xfId="14926"/>
    <cellStyle name="20% - Accent1 4 2 2 7 2 2" xfId="14927"/>
    <cellStyle name="20% - Accent1 4 2 2 7 2 3" xfId="14928"/>
    <cellStyle name="20% - Accent1 4 2 2 7 3" xfId="14929"/>
    <cellStyle name="20% - Accent1 4 2 2 7 3 2" xfId="14930"/>
    <cellStyle name="20% - Accent1 4 2 2 7 3 3" xfId="14931"/>
    <cellStyle name="20% - Accent1 4 2 2 7 4" xfId="14932"/>
    <cellStyle name="20% - Accent1 4 2 2 7 4 2" xfId="14933"/>
    <cellStyle name="20% - Accent1 4 2 2 7 5" xfId="14934"/>
    <cellStyle name="20% - Accent1 4 2 2 7 6" xfId="14935"/>
    <cellStyle name="20% - Accent1 4 2 2 8" xfId="14936"/>
    <cellStyle name="20% - Accent1 4 2 2 8 2" xfId="14937"/>
    <cellStyle name="20% - Accent1 4 2 2 8 2 2" xfId="14938"/>
    <cellStyle name="20% - Accent1 4 2 2 8 2 3" xfId="14939"/>
    <cellStyle name="20% - Accent1 4 2 2 8 3" xfId="14940"/>
    <cellStyle name="20% - Accent1 4 2 2 8 3 2" xfId="14941"/>
    <cellStyle name="20% - Accent1 4 2 2 8 4" xfId="14942"/>
    <cellStyle name="20% - Accent1 4 2 2 8 5" xfId="14943"/>
    <cellStyle name="20% - Accent1 4 2 2 9" xfId="14944"/>
    <cellStyle name="20% - Accent1 4 2 2 9 2" xfId="14945"/>
    <cellStyle name="20% - Accent1 4 2 2 9 3" xfId="14946"/>
    <cellStyle name="20% - Accent1 4 2 3" xfId="165"/>
    <cellStyle name="20% - Accent1 4 2 3 10" xfId="14947"/>
    <cellStyle name="20% - Accent1 4 2 3 10 2" xfId="14948"/>
    <cellStyle name="20% - Accent1 4 2 3 11" xfId="14949"/>
    <cellStyle name="20% - Accent1 4 2 3 12" xfId="14950"/>
    <cellStyle name="20% - Accent1 4 2 3 2" xfId="166"/>
    <cellStyle name="20% - Accent1 4 2 3 2 10" xfId="14951"/>
    <cellStyle name="20% - Accent1 4 2 3 2 2" xfId="167"/>
    <cellStyle name="20% - Accent1 4 2 3 2 2 2" xfId="14952"/>
    <cellStyle name="20% - Accent1 4 2 3 2 2 2 2" xfId="14953"/>
    <cellStyle name="20% - Accent1 4 2 3 2 2 2 2 2" xfId="14954"/>
    <cellStyle name="20% - Accent1 4 2 3 2 2 2 2 3" xfId="14955"/>
    <cellStyle name="20% - Accent1 4 2 3 2 2 2 3" xfId="14956"/>
    <cellStyle name="20% - Accent1 4 2 3 2 2 2 3 2" xfId="14957"/>
    <cellStyle name="20% - Accent1 4 2 3 2 2 2 3 3" xfId="14958"/>
    <cellStyle name="20% - Accent1 4 2 3 2 2 2 4" xfId="14959"/>
    <cellStyle name="20% - Accent1 4 2 3 2 2 2 4 2" xfId="14960"/>
    <cellStyle name="20% - Accent1 4 2 3 2 2 2 5" xfId="14961"/>
    <cellStyle name="20% - Accent1 4 2 3 2 2 2 6" xfId="14962"/>
    <cellStyle name="20% - Accent1 4 2 3 2 2 3" xfId="14963"/>
    <cellStyle name="20% - Accent1 4 2 3 2 2 3 2" xfId="14964"/>
    <cellStyle name="20% - Accent1 4 2 3 2 2 3 2 2" xfId="14965"/>
    <cellStyle name="20% - Accent1 4 2 3 2 2 3 2 3" xfId="14966"/>
    <cellStyle name="20% - Accent1 4 2 3 2 2 3 3" xfId="14967"/>
    <cellStyle name="20% - Accent1 4 2 3 2 2 3 3 2" xfId="14968"/>
    <cellStyle name="20% - Accent1 4 2 3 2 2 3 3 3" xfId="14969"/>
    <cellStyle name="20% - Accent1 4 2 3 2 2 3 4" xfId="14970"/>
    <cellStyle name="20% - Accent1 4 2 3 2 2 3 4 2" xfId="14971"/>
    <cellStyle name="20% - Accent1 4 2 3 2 2 3 5" xfId="14972"/>
    <cellStyle name="20% - Accent1 4 2 3 2 2 3 6" xfId="14973"/>
    <cellStyle name="20% - Accent1 4 2 3 2 2 4" xfId="14974"/>
    <cellStyle name="20% - Accent1 4 2 3 2 2 4 2" xfId="14975"/>
    <cellStyle name="20% - Accent1 4 2 3 2 2 4 2 2" xfId="14976"/>
    <cellStyle name="20% - Accent1 4 2 3 2 2 4 2 3" xfId="14977"/>
    <cellStyle name="20% - Accent1 4 2 3 2 2 4 3" xfId="14978"/>
    <cellStyle name="20% - Accent1 4 2 3 2 2 4 3 2" xfId="14979"/>
    <cellStyle name="20% - Accent1 4 2 3 2 2 4 4" xfId="14980"/>
    <cellStyle name="20% - Accent1 4 2 3 2 2 4 5" xfId="14981"/>
    <cellStyle name="20% - Accent1 4 2 3 2 2 5" xfId="14982"/>
    <cellStyle name="20% - Accent1 4 2 3 2 2 5 2" xfId="14983"/>
    <cellStyle name="20% - Accent1 4 2 3 2 2 5 3" xfId="14984"/>
    <cellStyle name="20% - Accent1 4 2 3 2 2 6" xfId="14985"/>
    <cellStyle name="20% - Accent1 4 2 3 2 2 6 2" xfId="14986"/>
    <cellStyle name="20% - Accent1 4 2 3 2 2 6 3" xfId="14987"/>
    <cellStyle name="20% - Accent1 4 2 3 2 2 7" xfId="14988"/>
    <cellStyle name="20% - Accent1 4 2 3 2 2 7 2" xfId="14989"/>
    <cellStyle name="20% - Accent1 4 2 3 2 2 8" xfId="14990"/>
    <cellStyle name="20% - Accent1 4 2 3 2 2 9" xfId="14991"/>
    <cellStyle name="20% - Accent1 4 2 3 2 3" xfId="14992"/>
    <cellStyle name="20% - Accent1 4 2 3 2 3 2" xfId="14993"/>
    <cellStyle name="20% - Accent1 4 2 3 2 3 2 2" xfId="14994"/>
    <cellStyle name="20% - Accent1 4 2 3 2 3 2 3" xfId="14995"/>
    <cellStyle name="20% - Accent1 4 2 3 2 3 3" xfId="14996"/>
    <cellStyle name="20% - Accent1 4 2 3 2 3 3 2" xfId="14997"/>
    <cellStyle name="20% - Accent1 4 2 3 2 3 3 3" xfId="14998"/>
    <cellStyle name="20% - Accent1 4 2 3 2 3 4" xfId="14999"/>
    <cellStyle name="20% - Accent1 4 2 3 2 3 4 2" xfId="15000"/>
    <cellStyle name="20% - Accent1 4 2 3 2 3 5" xfId="15001"/>
    <cellStyle name="20% - Accent1 4 2 3 2 3 6" xfId="15002"/>
    <cellStyle name="20% - Accent1 4 2 3 2 4" xfId="15003"/>
    <cellStyle name="20% - Accent1 4 2 3 2 4 2" xfId="15004"/>
    <cellStyle name="20% - Accent1 4 2 3 2 4 2 2" xfId="15005"/>
    <cellStyle name="20% - Accent1 4 2 3 2 4 2 3" xfId="15006"/>
    <cellStyle name="20% - Accent1 4 2 3 2 4 3" xfId="15007"/>
    <cellStyle name="20% - Accent1 4 2 3 2 4 3 2" xfId="15008"/>
    <cellStyle name="20% - Accent1 4 2 3 2 4 3 3" xfId="15009"/>
    <cellStyle name="20% - Accent1 4 2 3 2 4 4" xfId="15010"/>
    <cellStyle name="20% - Accent1 4 2 3 2 4 4 2" xfId="15011"/>
    <cellStyle name="20% - Accent1 4 2 3 2 4 5" xfId="15012"/>
    <cellStyle name="20% - Accent1 4 2 3 2 4 6" xfId="15013"/>
    <cellStyle name="20% - Accent1 4 2 3 2 5" xfId="15014"/>
    <cellStyle name="20% - Accent1 4 2 3 2 5 2" xfId="15015"/>
    <cellStyle name="20% - Accent1 4 2 3 2 5 2 2" xfId="15016"/>
    <cellStyle name="20% - Accent1 4 2 3 2 5 2 3" xfId="15017"/>
    <cellStyle name="20% - Accent1 4 2 3 2 5 3" xfId="15018"/>
    <cellStyle name="20% - Accent1 4 2 3 2 5 3 2" xfId="15019"/>
    <cellStyle name="20% - Accent1 4 2 3 2 5 4" xfId="15020"/>
    <cellStyle name="20% - Accent1 4 2 3 2 5 5" xfId="15021"/>
    <cellStyle name="20% - Accent1 4 2 3 2 6" xfId="15022"/>
    <cellStyle name="20% - Accent1 4 2 3 2 6 2" xfId="15023"/>
    <cellStyle name="20% - Accent1 4 2 3 2 6 3" xfId="15024"/>
    <cellStyle name="20% - Accent1 4 2 3 2 7" xfId="15025"/>
    <cellStyle name="20% - Accent1 4 2 3 2 7 2" xfId="15026"/>
    <cellStyle name="20% - Accent1 4 2 3 2 7 3" xfId="15027"/>
    <cellStyle name="20% - Accent1 4 2 3 2 8" xfId="15028"/>
    <cellStyle name="20% - Accent1 4 2 3 2 8 2" xfId="15029"/>
    <cellStyle name="20% - Accent1 4 2 3 2 9" xfId="15030"/>
    <cellStyle name="20% - Accent1 4 2 3 3" xfId="168"/>
    <cellStyle name="20% - Accent1 4 2 3 3 2" xfId="15031"/>
    <cellStyle name="20% - Accent1 4 2 3 3 2 2" xfId="15032"/>
    <cellStyle name="20% - Accent1 4 2 3 3 2 2 2" xfId="15033"/>
    <cellStyle name="20% - Accent1 4 2 3 3 2 2 3" xfId="15034"/>
    <cellStyle name="20% - Accent1 4 2 3 3 2 3" xfId="15035"/>
    <cellStyle name="20% - Accent1 4 2 3 3 2 3 2" xfId="15036"/>
    <cellStyle name="20% - Accent1 4 2 3 3 2 3 3" xfId="15037"/>
    <cellStyle name="20% - Accent1 4 2 3 3 2 4" xfId="15038"/>
    <cellStyle name="20% - Accent1 4 2 3 3 2 4 2" xfId="15039"/>
    <cellStyle name="20% - Accent1 4 2 3 3 2 5" xfId="15040"/>
    <cellStyle name="20% - Accent1 4 2 3 3 2 6" xfId="15041"/>
    <cellStyle name="20% - Accent1 4 2 3 3 3" xfId="15042"/>
    <cellStyle name="20% - Accent1 4 2 3 3 3 2" xfId="15043"/>
    <cellStyle name="20% - Accent1 4 2 3 3 3 2 2" xfId="15044"/>
    <cellStyle name="20% - Accent1 4 2 3 3 3 2 3" xfId="15045"/>
    <cellStyle name="20% - Accent1 4 2 3 3 3 3" xfId="15046"/>
    <cellStyle name="20% - Accent1 4 2 3 3 3 3 2" xfId="15047"/>
    <cellStyle name="20% - Accent1 4 2 3 3 3 3 3" xfId="15048"/>
    <cellStyle name="20% - Accent1 4 2 3 3 3 4" xfId="15049"/>
    <cellStyle name="20% - Accent1 4 2 3 3 3 4 2" xfId="15050"/>
    <cellStyle name="20% - Accent1 4 2 3 3 3 5" xfId="15051"/>
    <cellStyle name="20% - Accent1 4 2 3 3 3 6" xfId="15052"/>
    <cellStyle name="20% - Accent1 4 2 3 3 4" xfId="15053"/>
    <cellStyle name="20% - Accent1 4 2 3 3 4 2" xfId="15054"/>
    <cellStyle name="20% - Accent1 4 2 3 3 4 2 2" xfId="15055"/>
    <cellStyle name="20% - Accent1 4 2 3 3 4 2 3" xfId="15056"/>
    <cellStyle name="20% - Accent1 4 2 3 3 4 3" xfId="15057"/>
    <cellStyle name="20% - Accent1 4 2 3 3 4 3 2" xfId="15058"/>
    <cellStyle name="20% - Accent1 4 2 3 3 4 4" xfId="15059"/>
    <cellStyle name="20% - Accent1 4 2 3 3 4 5" xfId="15060"/>
    <cellStyle name="20% - Accent1 4 2 3 3 5" xfId="15061"/>
    <cellStyle name="20% - Accent1 4 2 3 3 5 2" xfId="15062"/>
    <cellStyle name="20% - Accent1 4 2 3 3 5 3" xfId="15063"/>
    <cellStyle name="20% - Accent1 4 2 3 3 6" xfId="15064"/>
    <cellStyle name="20% - Accent1 4 2 3 3 6 2" xfId="15065"/>
    <cellStyle name="20% - Accent1 4 2 3 3 6 3" xfId="15066"/>
    <cellStyle name="20% - Accent1 4 2 3 3 7" xfId="15067"/>
    <cellStyle name="20% - Accent1 4 2 3 3 7 2" xfId="15068"/>
    <cellStyle name="20% - Accent1 4 2 3 3 8" xfId="15069"/>
    <cellStyle name="20% - Accent1 4 2 3 3 9" xfId="15070"/>
    <cellStyle name="20% - Accent1 4 2 3 4" xfId="15071"/>
    <cellStyle name="20% - Accent1 4 2 3 4 2" xfId="15072"/>
    <cellStyle name="20% - Accent1 4 2 3 4 2 2" xfId="15073"/>
    <cellStyle name="20% - Accent1 4 2 3 4 2 2 2" xfId="15074"/>
    <cellStyle name="20% - Accent1 4 2 3 4 2 2 3" xfId="15075"/>
    <cellStyle name="20% - Accent1 4 2 3 4 2 3" xfId="15076"/>
    <cellStyle name="20% - Accent1 4 2 3 4 2 3 2" xfId="15077"/>
    <cellStyle name="20% - Accent1 4 2 3 4 2 3 3" xfId="15078"/>
    <cellStyle name="20% - Accent1 4 2 3 4 2 4" xfId="15079"/>
    <cellStyle name="20% - Accent1 4 2 3 4 2 4 2" xfId="15080"/>
    <cellStyle name="20% - Accent1 4 2 3 4 2 5" xfId="15081"/>
    <cellStyle name="20% - Accent1 4 2 3 4 2 6" xfId="15082"/>
    <cellStyle name="20% - Accent1 4 2 3 4 3" xfId="15083"/>
    <cellStyle name="20% - Accent1 4 2 3 4 3 2" xfId="15084"/>
    <cellStyle name="20% - Accent1 4 2 3 4 3 2 2" xfId="15085"/>
    <cellStyle name="20% - Accent1 4 2 3 4 3 2 3" xfId="15086"/>
    <cellStyle name="20% - Accent1 4 2 3 4 3 3" xfId="15087"/>
    <cellStyle name="20% - Accent1 4 2 3 4 3 3 2" xfId="15088"/>
    <cellStyle name="20% - Accent1 4 2 3 4 3 3 3" xfId="15089"/>
    <cellStyle name="20% - Accent1 4 2 3 4 3 4" xfId="15090"/>
    <cellStyle name="20% - Accent1 4 2 3 4 3 4 2" xfId="15091"/>
    <cellStyle name="20% - Accent1 4 2 3 4 3 5" xfId="15092"/>
    <cellStyle name="20% - Accent1 4 2 3 4 3 6" xfId="15093"/>
    <cellStyle name="20% - Accent1 4 2 3 4 4" xfId="15094"/>
    <cellStyle name="20% - Accent1 4 2 3 4 4 2" xfId="15095"/>
    <cellStyle name="20% - Accent1 4 2 3 4 4 2 2" xfId="15096"/>
    <cellStyle name="20% - Accent1 4 2 3 4 4 2 3" xfId="15097"/>
    <cellStyle name="20% - Accent1 4 2 3 4 4 3" xfId="15098"/>
    <cellStyle name="20% - Accent1 4 2 3 4 4 3 2" xfId="15099"/>
    <cellStyle name="20% - Accent1 4 2 3 4 4 4" xfId="15100"/>
    <cellStyle name="20% - Accent1 4 2 3 4 4 5" xfId="15101"/>
    <cellStyle name="20% - Accent1 4 2 3 4 5" xfId="15102"/>
    <cellStyle name="20% - Accent1 4 2 3 4 5 2" xfId="15103"/>
    <cellStyle name="20% - Accent1 4 2 3 4 5 3" xfId="15104"/>
    <cellStyle name="20% - Accent1 4 2 3 4 6" xfId="15105"/>
    <cellStyle name="20% - Accent1 4 2 3 4 6 2" xfId="15106"/>
    <cellStyle name="20% - Accent1 4 2 3 4 6 3" xfId="15107"/>
    <cellStyle name="20% - Accent1 4 2 3 4 7" xfId="15108"/>
    <cellStyle name="20% - Accent1 4 2 3 4 7 2" xfId="15109"/>
    <cellStyle name="20% - Accent1 4 2 3 4 8" xfId="15110"/>
    <cellStyle name="20% - Accent1 4 2 3 4 9" xfId="15111"/>
    <cellStyle name="20% - Accent1 4 2 3 5" xfId="15112"/>
    <cellStyle name="20% - Accent1 4 2 3 5 2" xfId="15113"/>
    <cellStyle name="20% - Accent1 4 2 3 5 2 2" xfId="15114"/>
    <cellStyle name="20% - Accent1 4 2 3 5 2 3" xfId="15115"/>
    <cellStyle name="20% - Accent1 4 2 3 5 3" xfId="15116"/>
    <cellStyle name="20% - Accent1 4 2 3 5 3 2" xfId="15117"/>
    <cellStyle name="20% - Accent1 4 2 3 5 3 3" xfId="15118"/>
    <cellStyle name="20% - Accent1 4 2 3 5 4" xfId="15119"/>
    <cellStyle name="20% - Accent1 4 2 3 5 4 2" xfId="15120"/>
    <cellStyle name="20% - Accent1 4 2 3 5 5" xfId="15121"/>
    <cellStyle name="20% - Accent1 4 2 3 5 6" xfId="15122"/>
    <cellStyle name="20% - Accent1 4 2 3 6" xfId="15123"/>
    <cellStyle name="20% - Accent1 4 2 3 6 2" xfId="15124"/>
    <cellStyle name="20% - Accent1 4 2 3 6 2 2" xfId="15125"/>
    <cellStyle name="20% - Accent1 4 2 3 6 2 3" xfId="15126"/>
    <cellStyle name="20% - Accent1 4 2 3 6 3" xfId="15127"/>
    <cellStyle name="20% - Accent1 4 2 3 6 3 2" xfId="15128"/>
    <cellStyle name="20% - Accent1 4 2 3 6 3 3" xfId="15129"/>
    <cellStyle name="20% - Accent1 4 2 3 6 4" xfId="15130"/>
    <cellStyle name="20% - Accent1 4 2 3 6 4 2" xfId="15131"/>
    <cellStyle name="20% - Accent1 4 2 3 6 5" xfId="15132"/>
    <cellStyle name="20% - Accent1 4 2 3 6 6" xfId="15133"/>
    <cellStyle name="20% - Accent1 4 2 3 7" xfId="15134"/>
    <cellStyle name="20% - Accent1 4 2 3 7 2" xfId="15135"/>
    <cellStyle name="20% - Accent1 4 2 3 7 2 2" xfId="15136"/>
    <cellStyle name="20% - Accent1 4 2 3 7 2 3" xfId="15137"/>
    <cellStyle name="20% - Accent1 4 2 3 7 3" xfId="15138"/>
    <cellStyle name="20% - Accent1 4 2 3 7 3 2" xfId="15139"/>
    <cellStyle name="20% - Accent1 4 2 3 7 4" xfId="15140"/>
    <cellStyle name="20% - Accent1 4 2 3 7 5" xfId="15141"/>
    <cellStyle name="20% - Accent1 4 2 3 8" xfId="15142"/>
    <cellStyle name="20% - Accent1 4 2 3 8 2" xfId="15143"/>
    <cellStyle name="20% - Accent1 4 2 3 8 3" xfId="15144"/>
    <cellStyle name="20% - Accent1 4 2 3 9" xfId="15145"/>
    <cellStyle name="20% - Accent1 4 2 3 9 2" xfId="15146"/>
    <cellStyle name="20% - Accent1 4 2 3 9 3" xfId="15147"/>
    <cellStyle name="20% - Accent1 4 2 4" xfId="169"/>
    <cellStyle name="20% - Accent1 4 2 4 10" xfId="15148"/>
    <cellStyle name="20% - Accent1 4 2 4 2" xfId="170"/>
    <cellStyle name="20% - Accent1 4 2 4 2 2" xfId="15149"/>
    <cellStyle name="20% - Accent1 4 2 4 2 2 2" xfId="15150"/>
    <cellStyle name="20% - Accent1 4 2 4 2 2 2 2" xfId="15151"/>
    <cellStyle name="20% - Accent1 4 2 4 2 2 2 3" xfId="15152"/>
    <cellStyle name="20% - Accent1 4 2 4 2 2 3" xfId="15153"/>
    <cellStyle name="20% - Accent1 4 2 4 2 2 3 2" xfId="15154"/>
    <cellStyle name="20% - Accent1 4 2 4 2 2 3 3" xfId="15155"/>
    <cellStyle name="20% - Accent1 4 2 4 2 2 4" xfId="15156"/>
    <cellStyle name="20% - Accent1 4 2 4 2 2 4 2" xfId="15157"/>
    <cellStyle name="20% - Accent1 4 2 4 2 2 5" xfId="15158"/>
    <cellStyle name="20% - Accent1 4 2 4 2 2 6" xfId="15159"/>
    <cellStyle name="20% - Accent1 4 2 4 2 3" xfId="15160"/>
    <cellStyle name="20% - Accent1 4 2 4 2 3 2" xfId="15161"/>
    <cellStyle name="20% - Accent1 4 2 4 2 3 2 2" xfId="15162"/>
    <cellStyle name="20% - Accent1 4 2 4 2 3 2 3" xfId="15163"/>
    <cellStyle name="20% - Accent1 4 2 4 2 3 3" xfId="15164"/>
    <cellStyle name="20% - Accent1 4 2 4 2 3 3 2" xfId="15165"/>
    <cellStyle name="20% - Accent1 4 2 4 2 3 3 3" xfId="15166"/>
    <cellStyle name="20% - Accent1 4 2 4 2 3 4" xfId="15167"/>
    <cellStyle name="20% - Accent1 4 2 4 2 3 4 2" xfId="15168"/>
    <cellStyle name="20% - Accent1 4 2 4 2 3 5" xfId="15169"/>
    <cellStyle name="20% - Accent1 4 2 4 2 3 6" xfId="15170"/>
    <cellStyle name="20% - Accent1 4 2 4 2 4" xfId="15171"/>
    <cellStyle name="20% - Accent1 4 2 4 2 4 2" xfId="15172"/>
    <cellStyle name="20% - Accent1 4 2 4 2 4 2 2" xfId="15173"/>
    <cellStyle name="20% - Accent1 4 2 4 2 4 2 3" xfId="15174"/>
    <cellStyle name="20% - Accent1 4 2 4 2 4 3" xfId="15175"/>
    <cellStyle name="20% - Accent1 4 2 4 2 4 3 2" xfId="15176"/>
    <cellStyle name="20% - Accent1 4 2 4 2 4 4" xfId="15177"/>
    <cellStyle name="20% - Accent1 4 2 4 2 4 5" xfId="15178"/>
    <cellStyle name="20% - Accent1 4 2 4 2 5" xfId="15179"/>
    <cellStyle name="20% - Accent1 4 2 4 2 5 2" xfId="15180"/>
    <cellStyle name="20% - Accent1 4 2 4 2 5 3" xfId="15181"/>
    <cellStyle name="20% - Accent1 4 2 4 2 6" xfId="15182"/>
    <cellStyle name="20% - Accent1 4 2 4 2 6 2" xfId="15183"/>
    <cellStyle name="20% - Accent1 4 2 4 2 6 3" xfId="15184"/>
    <cellStyle name="20% - Accent1 4 2 4 2 7" xfId="15185"/>
    <cellStyle name="20% - Accent1 4 2 4 2 7 2" xfId="15186"/>
    <cellStyle name="20% - Accent1 4 2 4 2 8" xfId="15187"/>
    <cellStyle name="20% - Accent1 4 2 4 2 9" xfId="15188"/>
    <cellStyle name="20% - Accent1 4 2 4 3" xfId="15189"/>
    <cellStyle name="20% - Accent1 4 2 4 3 2" xfId="15190"/>
    <cellStyle name="20% - Accent1 4 2 4 3 2 2" xfId="15191"/>
    <cellStyle name="20% - Accent1 4 2 4 3 2 3" xfId="15192"/>
    <cellStyle name="20% - Accent1 4 2 4 3 3" xfId="15193"/>
    <cellStyle name="20% - Accent1 4 2 4 3 3 2" xfId="15194"/>
    <cellStyle name="20% - Accent1 4 2 4 3 3 3" xfId="15195"/>
    <cellStyle name="20% - Accent1 4 2 4 3 4" xfId="15196"/>
    <cellStyle name="20% - Accent1 4 2 4 3 4 2" xfId="15197"/>
    <cellStyle name="20% - Accent1 4 2 4 3 5" xfId="15198"/>
    <cellStyle name="20% - Accent1 4 2 4 3 6" xfId="15199"/>
    <cellStyle name="20% - Accent1 4 2 4 4" xfId="15200"/>
    <cellStyle name="20% - Accent1 4 2 4 4 2" xfId="15201"/>
    <cellStyle name="20% - Accent1 4 2 4 4 2 2" xfId="15202"/>
    <cellStyle name="20% - Accent1 4 2 4 4 2 3" xfId="15203"/>
    <cellStyle name="20% - Accent1 4 2 4 4 3" xfId="15204"/>
    <cellStyle name="20% - Accent1 4 2 4 4 3 2" xfId="15205"/>
    <cellStyle name="20% - Accent1 4 2 4 4 3 3" xfId="15206"/>
    <cellStyle name="20% - Accent1 4 2 4 4 4" xfId="15207"/>
    <cellStyle name="20% - Accent1 4 2 4 4 4 2" xfId="15208"/>
    <cellStyle name="20% - Accent1 4 2 4 4 5" xfId="15209"/>
    <cellStyle name="20% - Accent1 4 2 4 4 6" xfId="15210"/>
    <cellStyle name="20% - Accent1 4 2 4 5" xfId="15211"/>
    <cellStyle name="20% - Accent1 4 2 4 5 2" xfId="15212"/>
    <cellStyle name="20% - Accent1 4 2 4 5 2 2" xfId="15213"/>
    <cellStyle name="20% - Accent1 4 2 4 5 2 3" xfId="15214"/>
    <cellStyle name="20% - Accent1 4 2 4 5 3" xfId="15215"/>
    <cellStyle name="20% - Accent1 4 2 4 5 3 2" xfId="15216"/>
    <cellStyle name="20% - Accent1 4 2 4 5 4" xfId="15217"/>
    <cellStyle name="20% - Accent1 4 2 4 5 5" xfId="15218"/>
    <cellStyle name="20% - Accent1 4 2 4 6" xfId="15219"/>
    <cellStyle name="20% - Accent1 4 2 4 6 2" xfId="15220"/>
    <cellStyle name="20% - Accent1 4 2 4 6 3" xfId="15221"/>
    <cellStyle name="20% - Accent1 4 2 4 7" xfId="15222"/>
    <cellStyle name="20% - Accent1 4 2 4 7 2" xfId="15223"/>
    <cellStyle name="20% - Accent1 4 2 4 7 3" xfId="15224"/>
    <cellStyle name="20% - Accent1 4 2 4 8" xfId="15225"/>
    <cellStyle name="20% - Accent1 4 2 4 8 2" xfId="15226"/>
    <cellStyle name="20% - Accent1 4 2 4 9" xfId="15227"/>
    <cellStyle name="20% - Accent1 4 2 5" xfId="171"/>
    <cellStyle name="20% - Accent1 4 2 5 2" xfId="15228"/>
    <cellStyle name="20% - Accent1 4 2 5 2 2" xfId="15229"/>
    <cellStyle name="20% - Accent1 4 2 5 2 2 2" xfId="15230"/>
    <cellStyle name="20% - Accent1 4 2 5 2 2 3" xfId="15231"/>
    <cellStyle name="20% - Accent1 4 2 5 2 3" xfId="15232"/>
    <cellStyle name="20% - Accent1 4 2 5 2 3 2" xfId="15233"/>
    <cellStyle name="20% - Accent1 4 2 5 2 3 3" xfId="15234"/>
    <cellStyle name="20% - Accent1 4 2 5 2 4" xfId="15235"/>
    <cellStyle name="20% - Accent1 4 2 5 2 4 2" xfId="15236"/>
    <cellStyle name="20% - Accent1 4 2 5 2 5" xfId="15237"/>
    <cellStyle name="20% - Accent1 4 2 5 2 6" xfId="15238"/>
    <cellStyle name="20% - Accent1 4 2 5 3" xfId="15239"/>
    <cellStyle name="20% - Accent1 4 2 5 3 2" xfId="15240"/>
    <cellStyle name="20% - Accent1 4 2 5 3 2 2" xfId="15241"/>
    <cellStyle name="20% - Accent1 4 2 5 3 2 3" xfId="15242"/>
    <cellStyle name="20% - Accent1 4 2 5 3 3" xfId="15243"/>
    <cellStyle name="20% - Accent1 4 2 5 3 3 2" xfId="15244"/>
    <cellStyle name="20% - Accent1 4 2 5 3 3 3" xfId="15245"/>
    <cellStyle name="20% - Accent1 4 2 5 3 4" xfId="15246"/>
    <cellStyle name="20% - Accent1 4 2 5 3 4 2" xfId="15247"/>
    <cellStyle name="20% - Accent1 4 2 5 3 5" xfId="15248"/>
    <cellStyle name="20% - Accent1 4 2 5 3 6" xfId="15249"/>
    <cellStyle name="20% - Accent1 4 2 5 4" xfId="15250"/>
    <cellStyle name="20% - Accent1 4 2 5 4 2" xfId="15251"/>
    <cellStyle name="20% - Accent1 4 2 5 4 2 2" xfId="15252"/>
    <cellStyle name="20% - Accent1 4 2 5 4 2 3" xfId="15253"/>
    <cellStyle name="20% - Accent1 4 2 5 4 3" xfId="15254"/>
    <cellStyle name="20% - Accent1 4 2 5 4 3 2" xfId="15255"/>
    <cellStyle name="20% - Accent1 4 2 5 4 4" xfId="15256"/>
    <cellStyle name="20% - Accent1 4 2 5 4 5" xfId="15257"/>
    <cellStyle name="20% - Accent1 4 2 5 5" xfId="15258"/>
    <cellStyle name="20% - Accent1 4 2 5 5 2" xfId="15259"/>
    <cellStyle name="20% - Accent1 4 2 5 5 3" xfId="15260"/>
    <cellStyle name="20% - Accent1 4 2 5 6" xfId="15261"/>
    <cellStyle name="20% - Accent1 4 2 5 6 2" xfId="15262"/>
    <cellStyle name="20% - Accent1 4 2 5 6 3" xfId="15263"/>
    <cellStyle name="20% - Accent1 4 2 5 7" xfId="15264"/>
    <cellStyle name="20% - Accent1 4 2 5 7 2" xfId="15265"/>
    <cellStyle name="20% - Accent1 4 2 5 8" xfId="15266"/>
    <cellStyle name="20% - Accent1 4 2 5 9" xfId="15267"/>
    <cellStyle name="20% - Accent1 4 2 6" xfId="13846"/>
    <cellStyle name="20% - Accent1 4 2 6 2" xfId="15268"/>
    <cellStyle name="20% - Accent1 4 2 6 2 2" xfId="15269"/>
    <cellStyle name="20% - Accent1 4 2 6 2 2 2" xfId="15270"/>
    <cellStyle name="20% - Accent1 4 2 6 2 2 3" xfId="15271"/>
    <cellStyle name="20% - Accent1 4 2 6 2 3" xfId="15272"/>
    <cellStyle name="20% - Accent1 4 2 6 2 3 2" xfId="15273"/>
    <cellStyle name="20% - Accent1 4 2 6 2 3 3" xfId="15274"/>
    <cellStyle name="20% - Accent1 4 2 6 2 4" xfId="15275"/>
    <cellStyle name="20% - Accent1 4 2 6 2 4 2" xfId="15276"/>
    <cellStyle name="20% - Accent1 4 2 6 2 5" xfId="15277"/>
    <cellStyle name="20% - Accent1 4 2 6 2 6" xfId="15278"/>
    <cellStyle name="20% - Accent1 4 2 6 3" xfId="15279"/>
    <cellStyle name="20% - Accent1 4 2 6 3 2" xfId="15280"/>
    <cellStyle name="20% - Accent1 4 2 6 3 2 2" xfId="15281"/>
    <cellStyle name="20% - Accent1 4 2 6 3 2 3" xfId="15282"/>
    <cellStyle name="20% - Accent1 4 2 6 3 3" xfId="15283"/>
    <cellStyle name="20% - Accent1 4 2 6 3 3 2" xfId="15284"/>
    <cellStyle name="20% - Accent1 4 2 6 3 3 3" xfId="15285"/>
    <cellStyle name="20% - Accent1 4 2 6 3 4" xfId="15286"/>
    <cellStyle name="20% - Accent1 4 2 6 3 4 2" xfId="15287"/>
    <cellStyle name="20% - Accent1 4 2 6 3 5" xfId="15288"/>
    <cellStyle name="20% - Accent1 4 2 6 3 6" xfId="15289"/>
    <cellStyle name="20% - Accent1 4 2 6 4" xfId="15290"/>
    <cellStyle name="20% - Accent1 4 2 6 4 2" xfId="15291"/>
    <cellStyle name="20% - Accent1 4 2 6 4 2 2" xfId="15292"/>
    <cellStyle name="20% - Accent1 4 2 6 4 2 3" xfId="15293"/>
    <cellStyle name="20% - Accent1 4 2 6 4 3" xfId="15294"/>
    <cellStyle name="20% - Accent1 4 2 6 4 3 2" xfId="15295"/>
    <cellStyle name="20% - Accent1 4 2 6 4 4" xfId="15296"/>
    <cellStyle name="20% - Accent1 4 2 6 4 5" xfId="15297"/>
    <cellStyle name="20% - Accent1 4 2 6 5" xfId="15298"/>
    <cellStyle name="20% - Accent1 4 2 6 5 2" xfId="15299"/>
    <cellStyle name="20% - Accent1 4 2 6 5 3" xfId="15300"/>
    <cellStyle name="20% - Accent1 4 2 6 6" xfId="15301"/>
    <cellStyle name="20% - Accent1 4 2 6 6 2" xfId="15302"/>
    <cellStyle name="20% - Accent1 4 2 6 6 3" xfId="15303"/>
    <cellStyle name="20% - Accent1 4 2 6 7" xfId="15304"/>
    <cellStyle name="20% - Accent1 4 2 6 7 2" xfId="15305"/>
    <cellStyle name="20% - Accent1 4 2 6 8" xfId="15306"/>
    <cellStyle name="20% - Accent1 4 2 6 9" xfId="15307"/>
    <cellStyle name="20% - Accent1 4 2 7" xfId="15308"/>
    <cellStyle name="20% - Accent1 4 2 7 2" xfId="15309"/>
    <cellStyle name="20% - Accent1 4 2 7 2 2" xfId="15310"/>
    <cellStyle name="20% - Accent1 4 2 7 2 3" xfId="15311"/>
    <cellStyle name="20% - Accent1 4 2 7 3" xfId="15312"/>
    <cellStyle name="20% - Accent1 4 2 7 3 2" xfId="15313"/>
    <cellStyle name="20% - Accent1 4 2 7 3 3" xfId="15314"/>
    <cellStyle name="20% - Accent1 4 2 7 4" xfId="15315"/>
    <cellStyle name="20% - Accent1 4 2 7 4 2" xfId="15316"/>
    <cellStyle name="20% - Accent1 4 2 7 5" xfId="15317"/>
    <cellStyle name="20% - Accent1 4 2 7 6" xfId="15318"/>
    <cellStyle name="20% - Accent1 4 2 8" xfId="15319"/>
    <cellStyle name="20% - Accent1 4 2 8 2" xfId="15320"/>
    <cellStyle name="20% - Accent1 4 2 8 2 2" xfId="15321"/>
    <cellStyle name="20% - Accent1 4 2 8 2 3" xfId="15322"/>
    <cellStyle name="20% - Accent1 4 2 8 3" xfId="15323"/>
    <cellStyle name="20% - Accent1 4 2 8 3 2" xfId="15324"/>
    <cellStyle name="20% - Accent1 4 2 8 3 3" xfId="15325"/>
    <cellStyle name="20% - Accent1 4 2 8 4" xfId="15326"/>
    <cellStyle name="20% - Accent1 4 2 8 4 2" xfId="15327"/>
    <cellStyle name="20% - Accent1 4 2 8 5" xfId="15328"/>
    <cellStyle name="20% - Accent1 4 2 8 6" xfId="15329"/>
    <cellStyle name="20% - Accent1 4 2 9" xfId="15330"/>
    <cellStyle name="20% - Accent1 4 2 9 2" xfId="15331"/>
    <cellStyle name="20% - Accent1 4 2 9 2 2" xfId="15332"/>
    <cellStyle name="20% - Accent1 4 2 9 2 3" xfId="15333"/>
    <cellStyle name="20% - Accent1 4 2 9 3" xfId="15334"/>
    <cellStyle name="20% - Accent1 4 2 9 3 2" xfId="15335"/>
    <cellStyle name="20% - Accent1 4 2 9 4" xfId="15336"/>
    <cellStyle name="20% - Accent1 4 2 9 5" xfId="15337"/>
    <cellStyle name="20% - Accent1 4 3" xfId="172"/>
    <cellStyle name="20% - Accent1 4 3 10" xfId="15338"/>
    <cellStyle name="20% - Accent1 4 3 10 2" xfId="15339"/>
    <cellStyle name="20% - Accent1 4 3 10 3" xfId="15340"/>
    <cellStyle name="20% - Accent1 4 3 11" xfId="15341"/>
    <cellStyle name="20% - Accent1 4 3 11 2" xfId="15342"/>
    <cellStyle name="20% - Accent1 4 3 12" xfId="15343"/>
    <cellStyle name="20% - Accent1 4 3 13" xfId="15344"/>
    <cellStyle name="20% - Accent1 4 3 14" xfId="15345"/>
    <cellStyle name="20% - Accent1 4 3 2" xfId="173"/>
    <cellStyle name="20% - Accent1 4 3 2 10" xfId="15346"/>
    <cellStyle name="20% - Accent1 4 3 2 10 2" xfId="15347"/>
    <cellStyle name="20% - Accent1 4 3 2 11" xfId="15348"/>
    <cellStyle name="20% - Accent1 4 3 2 12" xfId="15349"/>
    <cellStyle name="20% - Accent1 4 3 2 2" xfId="174"/>
    <cellStyle name="20% - Accent1 4 3 2 2 10" xfId="15350"/>
    <cellStyle name="20% - Accent1 4 3 2 2 2" xfId="175"/>
    <cellStyle name="20% - Accent1 4 3 2 2 2 2" xfId="15351"/>
    <cellStyle name="20% - Accent1 4 3 2 2 2 2 2" xfId="15352"/>
    <cellStyle name="20% - Accent1 4 3 2 2 2 2 2 2" xfId="15353"/>
    <cellStyle name="20% - Accent1 4 3 2 2 2 2 2 3" xfId="15354"/>
    <cellStyle name="20% - Accent1 4 3 2 2 2 2 3" xfId="15355"/>
    <cellStyle name="20% - Accent1 4 3 2 2 2 2 3 2" xfId="15356"/>
    <cellStyle name="20% - Accent1 4 3 2 2 2 2 3 3" xfId="15357"/>
    <cellStyle name="20% - Accent1 4 3 2 2 2 2 4" xfId="15358"/>
    <cellStyle name="20% - Accent1 4 3 2 2 2 2 4 2" xfId="15359"/>
    <cellStyle name="20% - Accent1 4 3 2 2 2 2 5" xfId="15360"/>
    <cellStyle name="20% - Accent1 4 3 2 2 2 2 6" xfId="15361"/>
    <cellStyle name="20% - Accent1 4 3 2 2 2 3" xfId="15362"/>
    <cellStyle name="20% - Accent1 4 3 2 2 2 3 2" xfId="15363"/>
    <cellStyle name="20% - Accent1 4 3 2 2 2 3 2 2" xfId="15364"/>
    <cellStyle name="20% - Accent1 4 3 2 2 2 3 2 3" xfId="15365"/>
    <cellStyle name="20% - Accent1 4 3 2 2 2 3 3" xfId="15366"/>
    <cellStyle name="20% - Accent1 4 3 2 2 2 3 3 2" xfId="15367"/>
    <cellStyle name="20% - Accent1 4 3 2 2 2 3 3 3" xfId="15368"/>
    <cellStyle name="20% - Accent1 4 3 2 2 2 3 4" xfId="15369"/>
    <cellStyle name="20% - Accent1 4 3 2 2 2 3 4 2" xfId="15370"/>
    <cellStyle name="20% - Accent1 4 3 2 2 2 3 5" xfId="15371"/>
    <cellStyle name="20% - Accent1 4 3 2 2 2 3 6" xfId="15372"/>
    <cellStyle name="20% - Accent1 4 3 2 2 2 4" xfId="15373"/>
    <cellStyle name="20% - Accent1 4 3 2 2 2 4 2" xfId="15374"/>
    <cellStyle name="20% - Accent1 4 3 2 2 2 4 2 2" xfId="15375"/>
    <cellStyle name="20% - Accent1 4 3 2 2 2 4 2 3" xfId="15376"/>
    <cellStyle name="20% - Accent1 4 3 2 2 2 4 3" xfId="15377"/>
    <cellStyle name="20% - Accent1 4 3 2 2 2 4 3 2" xfId="15378"/>
    <cellStyle name="20% - Accent1 4 3 2 2 2 4 4" xfId="15379"/>
    <cellStyle name="20% - Accent1 4 3 2 2 2 4 5" xfId="15380"/>
    <cellStyle name="20% - Accent1 4 3 2 2 2 5" xfId="15381"/>
    <cellStyle name="20% - Accent1 4 3 2 2 2 5 2" xfId="15382"/>
    <cellStyle name="20% - Accent1 4 3 2 2 2 5 3" xfId="15383"/>
    <cellStyle name="20% - Accent1 4 3 2 2 2 6" xfId="15384"/>
    <cellStyle name="20% - Accent1 4 3 2 2 2 6 2" xfId="15385"/>
    <cellStyle name="20% - Accent1 4 3 2 2 2 6 3" xfId="15386"/>
    <cellStyle name="20% - Accent1 4 3 2 2 2 7" xfId="15387"/>
    <cellStyle name="20% - Accent1 4 3 2 2 2 7 2" xfId="15388"/>
    <cellStyle name="20% - Accent1 4 3 2 2 2 8" xfId="15389"/>
    <cellStyle name="20% - Accent1 4 3 2 2 2 9" xfId="15390"/>
    <cellStyle name="20% - Accent1 4 3 2 2 3" xfId="15391"/>
    <cellStyle name="20% - Accent1 4 3 2 2 3 2" xfId="15392"/>
    <cellStyle name="20% - Accent1 4 3 2 2 3 2 2" xfId="15393"/>
    <cellStyle name="20% - Accent1 4 3 2 2 3 2 3" xfId="15394"/>
    <cellStyle name="20% - Accent1 4 3 2 2 3 3" xfId="15395"/>
    <cellStyle name="20% - Accent1 4 3 2 2 3 3 2" xfId="15396"/>
    <cellStyle name="20% - Accent1 4 3 2 2 3 3 3" xfId="15397"/>
    <cellStyle name="20% - Accent1 4 3 2 2 3 4" xfId="15398"/>
    <cellStyle name="20% - Accent1 4 3 2 2 3 4 2" xfId="15399"/>
    <cellStyle name="20% - Accent1 4 3 2 2 3 5" xfId="15400"/>
    <cellStyle name="20% - Accent1 4 3 2 2 3 6" xfId="15401"/>
    <cellStyle name="20% - Accent1 4 3 2 2 4" xfId="15402"/>
    <cellStyle name="20% - Accent1 4 3 2 2 4 2" xfId="15403"/>
    <cellStyle name="20% - Accent1 4 3 2 2 4 2 2" xfId="15404"/>
    <cellStyle name="20% - Accent1 4 3 2 2 4 2 3" xfId="15405"/>
    <cellStyle name="20% - Accent1 4 3 2 2 4 3" xfId="15406"/>
    <cellStyle name="20% - Accent1 4 3 2 2 4 3 2" xfId="15407"/>
    <cellStyle name="20% - Accent1 4 3 2 2 4 3 3" xfId="15408"/>
    <cellStyle name="20% - Accent1 4 3 2 2 4 4" xfId="15409"/>
    <cellStyle name="20% - Accent1 4 3 2 2 4 4 2" xfId="15410"/>
    <cellStyle name="20% - Accent1 4 3 2 2 4 5" xfId="15411"/>
    <cellStyle name="20% - Accent1 4 3 2 2 4 6" xfId="15412"/>
    <cellStyle name="20% - Accent1 4 3 2 2 5" xfId="15413"/>
    <cellStyle name="20% - Accent1 4 3 2 2 5 2" xfId="15414"/>
    <cellStyle name="20% - Accent1 4 3 2 2 5 2 2" xfId="15415"/>
    <cellStyle name="20% - Accent1 4 3 2 2 5 2 3" xfId="15416"/>
    <cellStyle name="20% - Accent1 4 3 2 2 5 3" xfId="15417"/>
    <cellStyle name="20% - Accent1 4 3 2 2 5 3 2" xfId="15418"/>
    <cellStyle name="20% - Accent1 4 3 2 2 5 4" xfId="15419"/>
    <cellStyle name="20% - Accent1 4 3 2 2 5 5" xfId="15420"/>
    <cellStyle name="20% - Accent1 4 3 2 2 6" xfId="15421"/>
    <cellStyle name="20% - Accent1 4 3 2 2 6 2" xfId="15422"/>
    <cellStyle name="20% - Accent1 4 3 2 2 6 3" xfId="15423"/>
    <cellStyle name="20% - Accent1 4 3 2 2 7" xfId="15424"/>
    <cellStyle name="20% - Accent1 4 3 2 2 7 2" xfId="15425"/>
    <cellStyle name="20% - Accent1 4 3 2 2 7 3" xfId="15426"/>
    <cellStyle name="20% - Accent1 4 3 2 2 8" xfId="15427"/>
    <cellStyle name="20% - Accent1 4 3 2 2 8 2" xfId="15428"/>
    <cellStyle name="20% - Accent1 4 3 2 2 9" xfId="15429"/>
    <cellStyle name="20% - Accent1 4 3 2 3" xfId="176"/>
    <cellStyle name="20% - Accent1 4 3 2 3 2" xfId="15430"/>
    <cellStyle name="20% - Accent1 4 3 2 3 2 2" xfId="15431"/>
    <cellStyle name="20% - Accent1 4 3 2 3 2 2 2" xfId="15432"/>
    <cellStyle name="20% - Accent1 4 3 2 3 2 2 3" xfId="15433"/>
    <cellStyle name="20% - Accent1 4 3 2 3 2 3" xfId="15434"/>
    <cellStyle name="20% - Accent1 4 3 2 3 2 3 2" xfId="15435"/>
    <cellStyle name="20% - Accent1 4 3 2 3 2 3 3" xfId="15436"/>
    <cellStyle name="20% - Accent1 4 3 2 3 2 4" xfId="15437"/>
    <cellStyle name="20% - Accent1 4 3 2 3 2 4 2" xfId="15438"/>
    <cellStyle name="20% - Accent1 4 3 2 3 2 5" xfId="15439"/>
    <cellStyle name="20% - Accent1 4 3 2 3 2 6" xfId="15440"/>
    <cellStyle name="20% - Accent1 4 3 2 3 3" xfId="15441"/>
    <cellStyle name="20% - Accent1 4 3 2 3 3 2" xfId="15442"/>
    <cellStyle name="20% - Accent1 4 3 2 3 3 2 2" xfId="15443"/>
    <cellStyle name="20% - Accent1 4 3 2 3 3 2 3" xfId="15444"/>
    <cellStyle name="20% - Accent1 4 3 2 3 3 3" xfId="15445"/>
    <cellStyle name="20% - Accent1 4 3 2 3 3 3 2" xfId="15446"/>
    <cellStyle name="20% - Accent1 4 3 2 3 3 3 3" xfId="15447"/>
    <cellStyle name="20% - Accent1 4 3 2 3 3 4" xfId="15448"/>
    <cellStyle name="20% - Accent1 4 3 2 3 3 4 2" xfId="15449"/>
    <cellStyle name="20% - Accent1 4 3 2 3 3 5" xfId="15450"/>
    <cellStyle name="20% - Accent1 4 3 2 3 3 6" xfId="15451"/>
    <cellStyle name="20% - Accent1 4 3 2 3 4" xfId="15452"/>
    <cellStyle name="20% - Accent1 4 3 2 3 4 2" xfId="15453"/>
    <cellStyle name="20% - Accent1 4 3 2 3 4 2 2" xfId="15454"/>
    <cellStyle name="20% - Accent1 4 3 2 3 4 2 3" xfId="15455"/>
    <cellStyle name="20% - Accent1 4 3 2 3 4 3" xfId="15456"/>
    <cellStyle name="20% - Accent1 4 3 2 3 4 3 2" xfId="15457"/>
    <cellStyle name="20% - Accent1 4 3 2 3 4 4" xfId="15458"/>
    <cellStyle name="20% - Accent1 4 3 2 3 4 5" xfId="15459"/>
    <cellStyle name="20% - Accent1 4 3 2 3 5" xfId="15460"/>
    <cellStyle name="20% - Accent1 4 3 2 3 5 2" xfId="15461"/>
    <cellStyle name="20% - Accent1 4 3 2 3 5 3" xfId="15462"/>
    <cellStyle name="20% - Accent1 4 3 2 3 6" xfId="15463"/>
    <cellStyle name="20% - Accent1 4 3 2 3 6 2" xfId="15464"/>
    <cellStyle name="20% - Accent1 4 3 2 3 6 3" xfId="15465"/>
    <cellStyle name="20% - Accent1 4 3 2 3 7" xfId="15466"/>
    <cellStyle name="20% - Accent1 4 3 2 3 7 2" xfId="15467"/>
    <cellStyle name="20% - Accent1 4 3 2 3 8" xfId="15468"/>
    <cellStyle name="20% - Accent1 4 3 2 3 9" xfId="15469"/>
    <cellStyle name="20% - Accent1 4 3 2 4" xfId="15470"/>
    <cellStyle name="20% - Accent1 4 3 2 4 2" xfId="15471"/>
    <cellStyle name="20% - Accent1 4 3 2 4 2 2" xfId="15472"/>
    <cellStyle name="20% - Accent1 4 3 2 4 2 2 2" xfId="15473"/>
    <cellStyle name="20% - Accent1 4 3 2 4 2 2 3" xfId="15474"/>
    <cellStyle name="20% - Accent1 4 3 2 4 2 3" xfId="15475"/>
    <cellStyle name="20% - Accent1 4 3 2 4 2 3 2" xfId="15476"/>
    <cellStyle name="20% - Accent1 4 3 2 4 2 3 3" xfId="15477"/>
    <cellStyle name="20% - Accent1 4 3 2 4 2 4" xfId="15478"/>
    <cellStyle name="20% - Accent1 4 3 2 4 2 4 2" xfId="15479"/>
    <cellStyle name="20% - Accent1 4 3 2 4 2 5" xfId="15480"/>
    <cellStyle name="20% - Accent1 4 3 2 4 2 6" xfId="15481"/>
    <cellStyle name="20% - Accent1 4 3 2 4 3" xfId="15482"/>
    <cellStyle name="20% - Accent1 4 3 2 4 3 2" xfId="15483"/>
    <cellStyle name="20% - Accent1 4 3 2 4 3 2 2" xfId="15484"/>
    <cellStyle name="20% - Accent1 4 3 2 4 3 2 3" xfId="15485"/>
    <cellStyle name="20% - Accent1 4 3 2 4 3 3" xfId="15486"/>
    <cellStyle name="20% - Accent1 4 3 2 4 3 3 2" xfId="15487"/>
    <cellStyle name="20% - Accent1 4 3 2 4 3 3 3" xfId="15488"/>
    <cellStyle name="20% - Accent1 4 3 2 4 3 4" xfId="15489"/>
    <cellStyle name="20% - Accent1 4 3 2 4 3 4 2" xfId="15490"/>
    <cellStyle name="20% - Accent1 4 3 2 4 3 5" xfId="15491"/>
    <cellStyle name="20% - Accent1 4 3 2 4 3 6" xfId="15492"/>
    <cellStyle name="20% - Accent1 4 3 2 4 4" xfId="15493"/>
    <cellStyle name="20% - Accent1 4 3 2 4 4 2" xfId="15494"/>
    <cellStyle name="20% - Accent1 4 3 2 4 4 2 2" xfId="15495"/>
    <cellStyle name="20% - Accent1 4 3 2 4 4 2 3" xfId="15496"/>
    <cellStyle name="20% - Accent1 4 3 2 4 4 3" xfId="15497"/>
    <cellStyle name="20% - Accent1 4 3 2 4 4 3 2" xfId="15498"/>
    <cellStyle name="20% - Accent1 4 3 2 4 4 4" xfId="15499"/>
    <cellStyle name="20% - Accent1 4 3 2 4 4 5" xfId="15500"/>
    <cellStyle name="20% - Accent1 4 3 2 4 5" xfId="15501"/>
    <cellStyle name="20% - Accent1 4 3 2 4 5 2" xfId="15502"/>
    <cellStyle name="20% - Accent1 4 3 2 4 5 3" xfId="15503"/>
    <cellStyle name="20% - Accent1 4 3 2 4 6" xfId="15504"/>
    <cellStyle name="20% - Accent1 4 3 2 4 6 2" xfId="15505"/>
    <cellStyle name="20% - Accent1 4 3 2 4 6 3" xfId="15506"/>
    <cellStyle name="20% - Accent1 4 3 2 4 7" xfId="15507"/>
    <cellStyle name="20% - Accent1 4 3 2 4 7 2" xfId="15508"/>
    <cellStyle name="20% - Accent1 4 3 2 4 8" xfId="15509"/>
    <cellStyle name="20% - Accent1 4 3 2 4 9" xfId="15510"/>
    <cellStyle name="20% - Accent1 4 3 2 5" xfId="15511"/>
    <cellStyle name="20% - Accent1 4 3 2 5 2" xfId="15512"/>
    <cellStyle name="20% - Accent1 4 3 2 5 2 2" xfId="15513"/>
    <cellStyle name="20% - Accent1 4 3 2 5 2 3" xfId="15514"/>
    <cellStyle name="20% - Accent1 4 3 2 5 3" xfId="15515"/>
    <cellStyle name="20% - Accent1 4 3 2 5 3 2" xfId="15516"/>
    <cellStyle name="20% - Accent1 4 3 2 5 3 3" xfId="15517"/>
    <cellStyle name="20% - Accent1 4 3 2 5 4" xfId="15518"/>
    <cellStyle name="20% - Accent1 4 3 2 5 4 2" xfId="15519"/>
    <cellStyle name="20% - Accent1 4 3 2 5 5" xfId="15520"/>
    <cellStyle name="20% - Accent1 4 3 2 5 6" xfId="15521"/>
    <cellStyle name="20% - Accent1 4 3 2 6" xfId="15522"/>
    <cellStyle name="20% - Accent1 4 3 2 6 2" xfId="15523"/>
    <cellStyle name="20% - Accent1 4 3 2 6 2 2" xfId="15524"/>
    <cellStyle name="20% - Accent1 4 3 2 6 2 3" xfId="15525"/>
    <cellStyle name="20% - Accent1 4 3 2 6 3" xfId="15526"/>
    <cellStyle name="20% - Accent1 4 3 2 6 3 2" xfId="15527"/>
    <cellStyle name="20% - Accent1 4 3 2 6 3 3" xfId="15528"/>
    <cellStyle name="20% - Accent1 4 3 2 6 4" xfId="15529"/>
    <cellStyle name="20% - Accent1 4 3 2 6 4 2" xfId="15530"/>
    <cellStyle name="20% - Accent1 4 3 2 6 5" xfId="15531"/>
    <cellStyle name="20% - Accent1 4 3 2 6 6" xfId="15532"/>
    <cellStyle name="20% - Accent1 4 3 2 7" xfId="15533"/>
    <cellStyle name="20% - Accent1 4 3 2 7 2" xfId="15534"/>
    <cellStyle name="20% - Accent1 4 3 2 7 2 2" xfId="15535"/>
    <cellStyle name="20% - Accent1 4 3 2 7 2 3" xfId="15536"/>
    <cellStyle name="20% - Accent1 4 3 2 7 3" xfId="15537"/>
    <cellStyle name="20% - Accent1 4 3 2 7 3 2" xfId="15538"/>
    <cellStyle name="20% - Accent1 4 3 2 7 4" xfId="15539"/>
    <cellStyle name="20% - Accent1 4 3 2 7 5" xfId="15540"/>
    <cellStyle name="20% - Accent1 4 3 2 8" xfId="15541"/>
    <cellStyle name="20% - Accent1 4 3 2 8 2" xfId="15542"/>
    <cellStyle name="20% - Accent1 4 3 2 8 3" xfId="15543"/>
    <cellStyle name="20% - Accent1 4 3 2 9" xfId="15544"/>
    <cellStyle name="20% - Accent1 4 3 2 9 2" xfId="15545"/>
    <cellStyle name="20% - Accent1 4 3 2 9 3" xfId="15546"/>
    <cellStyle name="20% - Accent1 4 3 3" xfId="177"/>
    <cellStyle name="20% - Accent1 4 3 3 10" xfId="15547"/>
    <cellStyle name="20% - Accent1 4 3 3 2" xfId="178"/>
    <cellStyle name="20% - Accent1 4 3 3 2 2" xfId="15548"/>
    <cellStyle name="20% - Accent1 4 3 3 2 2 2" xfId="15549"/>
    <cellStyle name="20% - Accent1 4 3 3 2 2 2 2" xfId="15550"/>
    <cellStyle name="20% - Accent1 4 3 3 2 2 2 3" xfId="15551"/>
    <cellStyle name="20% - Accent1 4 3 3 2 2 3" xfId="15552"/>
    <cellStyle name="20% - Accent1 4 3 3 2 2 3 2" xfId="15553"/>
    <cellStyle name="20% - Accent1 4 3 3 2 2 3 3" xfId="15554"/>
    <cellStyle name="20% - Accent1 4 3 3 2 2 4" xfId="15555"/>
    <cellStyle name="20% - Accent1 4 3 3 2 2 4 2" xfId="15556"/>
    <cellStyle name="20% - Accent1 4 3 3 2 2 5" xfId="15557"/>
    <cellStyle name="20% - Accent1 4 3 3 2 2 6" xfId="15558"/>
    <cellStyle name="20% - Accent1 4 3 3 2 3" xfId="15559"/>
    <cellStyle name="20% - Accent1 4 3 3 2 3 2" xfId="15560"/>
    <cellStyle name="20% - Accent1 4 3 3 2 3 2 2" xfId="15561"/>
    <cellStyle name="20% - Accent1 4 3 3 2 3 2 3" xfId="15562"/>
    <cellStyle name="20% - Accent1 4 3 3 2 3 3" xfId="15563"/>
    <cellStyle name="20% - Accent1 4 3 3 2 3 3 2" xfId="15564"/>
    <cellStyle name="20% - Accent1 4 3 3 2 3 3 3" xfId="15565"/>
    <cellStyle name="20% - Accent1 4 3 3 2 3 4" xfId="15566"/>
    <cellStyle name="20% - Accent1 4 3 3 2 3 4 2" xfId="15567"/>
    <cellStyle name="20% - Accent1 4 3 3 2 3 5" xfId="15568"/>
    <cellStyle name="20% - Accent1 4 3 3 2 3 6" xfId="15569"/>
    <cellStyle name="20% - Accent1 4 3 3 2 4" xfId="15570"/>
    <cellStyle name="20% - Accent1 4 3 3 2 4 2" xfId="15571"/>
    <cellStyle name="20% - Accent1 4 3 3 2 4 2 2" xfId="15572"/>
    <cellStyle name="20% - Accent1 4 3 3 2 4 2 3" xfId="15573"/>
    <cellStyle name="20% - Accent1 4 3 3 2 4 3" xfId="15574"/>
    <cellStyle name="20% - Accent1 4 3 3 2 4 3 2" xfId="15575"/>
    <cellStyle name="20% - Accent1 4 3 3 2 4 4" xfId="15576"/>
    <cellStyle name="20% - Accent1 4 3 3 2 4 5" xfId="15577"/>
    <cellStyle name="20% - Accent1 4 3 3 2 5" xfId="15578"/>
    <cellStyle name="20% - Accent1 4 3 3 2 5 2" xfId="15579"/>
    <cellStyle name="20% - Accent1 4 3 3 2 5 3" xfId="15580"/>
    <cellStyle name="20% - Accent1 4 3 3 2 6" xfId="15581"/>
    <cellStyle name="20% - Accent1 4 3 3 2 6 2" xfId="15582"/>
    <cellStyle name="20% - Accent1 4 3 3 2 6 3" xfId="15583"/>
    <cellStyle name="20% - Accent1 4 3 3 2 7" xfId="15584"/>
    <cellStyle name="20% - Accent1 4 3 3 2 7 2" xfId="15585"/>
    <cellStyle name="20% - Accent1 4 3 3 2 8" xfId="15586"/>
    <cellStyle name="20% - Accent1 4 3 3 2 9" xfId="15587"/>
    <cellStyle name="20% - Accent1 4 3 3 3" xfId="15588"/>
    <cellStyle name="20% - Accent1 4 3 3 3 2" xfId="15589"/>
    <cellStyle name="20% - Accent1 4 3 3 3 2 2" xfId="15590"/>
    <cellStyle name="20% - Accent1 4 3 3 3 2 3" xfId="15591"/>
    <cellStyle name="20% - Accent1 4 3 3 3 3" xfId="15592"/>
    <cellStyle name="20% - Accent1 4 3 3 3 3 2" xfId="15593"/>
    <cellStyle name="20% - Accent1 4 3 3 3 3 3" xfId="15594"/>
    <cellStyle name="20% - Accent1 4 3 3 3 4" xfId="15595"/>
    <cellStyle name="20% - Accent1 4 3 3 3 4 2" xfId="15596"/>
    <cellStyle name="20% - Accent1 4 3 3 3 5" xfId="15597"/>
    <cellStyle name="20% - Accent1 4 3 3 3 6" xfId="15598"/>
    <cellStyle name="20% - Accent1 4 3 3 4" xfId="15599"/>
    <cellStyle name="20% - Accent1 4 3 3 4 2" xfId="15600"/>
    <cellStyle name="20% - Accent1 4 3 3 4 2 2" xfId="15601"/>
    <cellStyle name="20% - Accent1 4 3 3 4 2 3" xfId="15602"/>
    <cellStyle name="20% - Accent1 4 3 3 4 3" xfId="15603"/>
    <cellStyle name="20% - Accent1 4 3 3 4 3 2" xfId="15604"/>
    <cellStyle name="20% - Accent1 4 3 3 4 3 3" xfId="15605"/>
    <cellStyle name="20% - Accent1 4 3 3 4 4" xfId="15606"/>
    <cellStyle name="20% - Accent1 4 3 3 4 4 2" xfId="15607"/>
    <cellStyle name="20% - Accent1 4 3 3 4 5" xfId="15608"/>
    <cellStyle name="20% - Accent1 4 3 3 4 6" xfId="15609"/>
    <cellStyle name="20% - Accent1 4 3 3 5" xfId="15610"/>
    <cellStyle name="20% - Accent1 4 3 3 5 2" xfId="15611"/>
    <cellStyle name="20% - Accent1 4 3 3 5 2 2" xfId="15612"/>
    <cellStyle name="20% - Accent1 4 3 3 5 2 3" xfId="15613"/>
    <cellStyle name="20% - Accent1 4 3 3 5 3" xfId="15614"/>
    <cellStyle name="20% - Accent1 4 3 3 5 3 2" xfId="15615"/>
    <cellStyle name="20% - Accent1 4 3 3 5 4" xfId="15616"/>
    <cellStyle name="20% - Accent1 4 3 3 5 5" xfId="15617"/>
    <cellStyle name="20% - Accent1 4 3 3 6" xfId="15618"/>
    <cellStyle name="20% - Accent1 4 3 3 6 2" xfId="15619"/>
    <cellStyle name="20% - Accent1 4 3 3 6 3" xfId="15620"/>
    <cellStyle name="20% - Accent1 4 3 3 7" xfId="15621"/>
    <cellStyle name="20% - Accent1 4 3 3 7 2" xfId="15622"/>
    <cellStyle name="20% - Accent1 4 3 3 7 3" xfId="15623"/>
    <cellStyle name="20% - Accent1 4 3 3 8" xfId="15624"/>
    <cellStyle name="20% - Accent1 4 3 3 8 2" xfId="15625"/>
    <cellStyle name="20% - Accent1 4 3 3 9" xfId="15626"/>
    <cellStyle name="20% - Accent1 4 3 4" xfId="179"/>
    <cellStyle name="20% - Accent1 4 3 4 2" xfId="15627"/>
    <cellStyle name="20% - Accent1 4 3 4 2 2" xfId="15628"/>
    <cellStyle name="20% - Accent1 4 3 4 2 2 2" xfId="15629"/>
    <cellStyle name="20% - Accent1 4 3 4 2 2 3" xfId="15630"/>
    <cellStyle name="20% - Accent1 4 3 4 2 3" xfId="15631"/>
    <cellStyle name="20% - Accent1 4 3 4 2 3 2" xfId="15632"/>
    <cellStyle name="20% - Accent1 4 3 4 2 3 3" xfId="15633"/>
    <cellStyle name="20% - Accent1 4 3 4 2 4" xfId="15634"/>
    <cellStyle name="20% - Accent1 4 3 4 2 4 2" xfId="15635"/>
    <cellStyle name="20% - Accent1 4 3 4 2 5" xfId="15636"/>
    <cellStyle name="20% - Accent1 4 3 4 2 6" xfId="15637"/>
    <cellStyle name="20% - Accent1 4 3 4 3" xfId="15638"/>
    <cellStyle name="20% - Accent1 4 3 4 3 2" xfId="15639"/>
    <cellStyle name="20% - Accent1 4 3 4 3 2 2" xfId="15640"/>
    <cellStyle name="20% - Accent1 4 3 4 3 2 3" xfId="15641"/>
    <cellStyle name="20% - Accent1 4 3 4 3 3" xfId="15642"/>
    <cellStyle name="20% - Accent1 4 3 4 3 3 2" xfId="15643"/>
    <cellStyle name="20% - Accent1 4 3 4 3 3 3" xfId="15644"/>
    <cellStyle name="20% - Accent1 4 3 4 3 4" xfId="15645"/>
    <cellStyle name="20% - Accent1 4 3 4 3 4 2" xfId="15646"/>
    <cellStyle name="20% - Accent1 4 3 4 3 5" xfId="15647"/>
    <cellStyle name="20% - Accent1 4 3 4 3 6" xfId="15648"/>
    <cellStyle name="20% - Accent1 4 3 4 4" xfId="15649"/>
    <cellStyle name="20% - Accent1 4 3 4 4 2" xfId="15650"/>
    <cellStyle name="20% - Accent1 4 3 4 4 2 2" xfId="15651"/>
    <cellStyle name="20% - Accent1 4 3 4 4 2 3" xfId="15652"/>
    <cellStyle name="20% - Accent1 4 3 4 4 3" xfId="15653"/>
    <cellStyle name="20% - Accent1 4 3 4 4 3 2" xfId="15654"/>
    <cellStyle name="20% - Accent1 4 3 4 4 4" xfId="15655"/>
    <cellStyle name="20% - Accent1 4 3 4 4 5" xfId="15656"/>
    <cellStyle name="20% - Accent1 4 3 4 5" xfId="15657"/>
    <cellStyle name="20% - Accent1 4 3 4 5 2" xfId="15658"/>
    <cellStyle name="20% - Accent1 4 3 4 5 3" xfId="15659"/>
    <cellStyle name="20% - Accent1 4 3 4 6" xfId="15660"/>
    <cellStyle name="20% - Accent1 4 3 4 6 2" xfId="15661"/>
    <cellStyle name="20% - Accent1 4 3 4 6 3" xfId="15662"/>
    <cellStyle name="20% - Accent1 4 3 4 7" xfId="15663"/>
    <cellStyle name="20% - Accent1 4 3 4 7 2" xfId="15664"/>
    <cellStyle name="20% - Accent1 4 3 4 8" xfId="15665"/>
    <cellStyle name="20% - Accent1 4 3 4 9" xfId="15666"/>
    <cellStyle name="20% - Accent1 4 3 5" xfId="8693"/>
    <cellStyle name="20% - Accent1 4 3 5 2" xfId="15667"/>
    <cellStyle name="20% - Accent1 4 3 5 2 2" xfId="15668"/>
    <cellStyle name="20% - Accent1 4 3 5 2 2 2" xfId="15669"/>
    <cellStyle name="20% - Accent1 4 3 5 2 2 3" xfId="15670"/>
    <cellStyle name="20% - Accent1 4 3 5 2 3" xfId="15671"/>
    <cellStyle name="20% - Accent1 4 3 5 2 3 2" xfId="15672"/>
    <cellStyle name="20% - Accent1 4 3 5 2 3 3" xfId="15673"/>
    <cellStyle name="20% - Accent1 4 3 5 2 4" xfId="15674"/>
    <cellStyle name="20% - Accent1 4 3 5 2 4 2" xfId="15675"/>
    <cellStyle name="20% - Accent1 4 3 5 2 5" xfId="15676"/>
    <cellStyle name="20% - Accent1 4 3 5 2 6" xfId="15677"/>
    <cellStyle name="20% - Accent1 4 3 5 3" xfId="15678"/>
    <cellStyle name="20% - Accent1 4 3 5 3 2" xfId="15679"/>
    <cellStyle name="20% - Accent1 4 3 5 3 2 2" xfId="15680"/>
    <cellStyle name="20% - Accent1 4 3 5 3 2 3" xfId="15681"/>
    <cellStyle name="20% - Accent1 4 3 5 3 3" xfId="15682"/>
    <cellStyle name="20% - Accent1 4 3 5 3 3 2" xfId="15683"/>
    <cellStyle name="20% - Accent1 4 3 5 3 3 3" xfId="15684"/>
    <cellStyle name="20% - Accent1 4 3 5 3 4" xfId="15685"/>
    <cellStyle name="20% - Accent1 4 3 5 3 4 2" xfId="15686"/>
    <cellStyle name="20% - Accent1 4 3 5 3 5" xfId="15687"/>
    <cellStyle name="20% - Accent1 4 3 5 3 6" xfId="15688"/>
    <cellStyle name="20% - Accent1 4 3 5 4" xfId="15689"/>
    <cellStyle name="20% - Accent1 4 3 5 4 2" xfId="15690"/>
    <cellStyle name="20% - Accent1 4 3 5 4 2 2" xfId="15691"/>
    <cellStyle name="20% - Accent1 4 3 5 4 2 3" xfId="15692"/>
    <cellStyle name="20% - Accent1 4 3 5 4 3" xfId="15693"/>
    <cellStyle name="20% - Accent1 4 3 5 4 3 2" xfId="15694"/>
    <cellStyle name="20% - Accent1 4 3 5 4 4" xfId="15695"/>
    <cellStyle name="20% - Accent1 4 3 5 4 5" xfId="15696"/>
    <cellStyle name="20% - Accent1 4 3 5 5" xfId="15697"/>
    <cellStyle name="20% - Accent1 4 3 5 5 2" xfId="15698"/>
    <cellStyle name="20% - Accent1 4 3 5 5 3" xfId="15699"/>
    <cellStyle name="20% - Accent1 4 3 5 6" xfId="15700"/>
    <cellStyle name="20% - Accent1 4 3 5 6 2" xfId="15701"/>
    <cellStyle name="20% - Accent1 4 3 5 6 3" xfId="15702"/>
    <cellStyle name="20% - Accent1 4 3 5 7" xfId="15703"/>
    <cellStyle name="20% - Accent1 4 3 5 7 2" xfId="15704"/>
    <cellStyle name="20% - Accent1 4 3 5 8" xfId="15705"/>
    <cellStyle name="20% - Accent1 4 3 5 9" xfId="15706"/>
    <cellStyle name="20% - Accent1 4 3 6" xfId="15707"/>
    <cellStyle name="20% - Accent1 4 3 6 2" xfId="15708"/>
    <cellStyle name="20% - Accent1 4 3 6 2 2" xfId="15709"/>
    <cellStyle name="20% - Accent1 4 3 6 2 3" xfId="15710"/>
    <cellStyle name="20% - Accent1 4 3 6 3" xfId="15711"/>
    <cellStyle name="20% - Accent1 4 3 6 3 2" xfId="15712"/>
    <cellStyle name="20% - Accent1 4 3 6 3 3" xfId="15713"/>
    <cellStyle name="20% - Accent1 4 3 6 4" xfId="15714"/>
    <cellStyle name="20% - Accent1 4 3 6 4 2" xfId="15715"/>
    <cellStyle name="20% - Accent1 4 3 6 5" xfId="15716"/>
    <cellStyle name="20% - Accent1 4 3 6 6" xfId="15717"/>
    <cellStyle name="20% - Accent1 4 3 7" xfId="15718"/>
    <cellStyle name="20% - Accent1 4 3 7 2" xfId="15719"/>
    <cellStyle name="20% - Accent1 4 3 7 2 2" xfId="15720"/>
    <cellStyle name="20% - Accent1 4 3 7 2 3" xfId="15721"/>
    <cellStyle name="20% - Accent1 4 3 7 3" xfId="15722"/>
    <cellStyle name="20% - Accent1 4 3 7 3 2" xfId="15723"/>
    <cellStyle name="20% - Accent1 4 3 7 3 3" xfId="15724"/>
    <cellStyle name="20% - Accent1 4 3 7 4" xfId="15725"/>
    <cellStyle name="20% - Accent1 4 3 7 4 2" xfId="15726"/>
    <cellStyle name="20% - Accent1 4 3 7 5" xfId="15727"/>
    <cellStyle name="20% - Accent1 4 3 7 6" xfId="15728"/>
    <cellStyle name="20% - Accent1 4 3 8" xfId="15729"/>
    <cellStyle name="20% - Accent1 4 3 8 2" xfId="15730"/>
    <cellStyle name="20% - Accent1 4 3 8 2 2" xfId="15731"/>
    <cellStyle name="20% - Accent1 4 3 8 2 3" xfId="15732"/>
    <cellStyle name="20% - Accent1 4 3 8 3" xfId="15733"/>
    <cellStyle name="20% - Accent1 4 3 8 3 2" xfId="15734"/>
    <cellStyle name="20% - Accent1 4 3 8 4" xfId="15735"/>
    <cellStyle name="20% - Accent1 4 3 8 5" xfId="15736"/>
    <cellStyle name="20% - Accent1 4 3 9" xfId="15737"/>
    <cellStyle name="20% - Accent1 4 3 9 2" xfId="15738"/>
    <cellStyle name="20% - Accent1 4 3 9 3" xfId="15739"/>
    <cellStyle name="20% - Accent1 4 4" xfId="180"/>
    <cellStyle name="20% - Accent1 4 4 10" xfId="15740"/>
    <cellStyle name="20% - Accent1 4 4 10 2" xfId="15741"/>
    <cellStyle name="20% - Accent1 4 4 11" xfId="15742"/>
    <cellStyle name="20% - Accent1 4 4 12" xfId="15743"/>
    <cellStyle name="20% - Accent1 4 4 2" xfId="181"/>
    <cellStyle name="20% - Accent1 4 4 2 10" xfId="15744"/>
    <cellStyle name="20% - Accent1 4 4 2 2" xfId="182"/>
    <cellStyle name="20% - Accent1 4 4 2 2 2" xfId="15745"/>
    <cellStyle name="20% - Accent1 4 4 2 2 2 2" xfId="15746"/>
    <cellStyle name="20% - Accent1 4 4 2 2 2 2 2" xfId="15747"/>
    <cellStyle name="20% - Accent1 4 4 2 2 2 2 3" xfId="15748"/>
    <cellStyle name="20% - Accent1 4 4 2 2 2 3" xfId="15749"/>
    <cellStyle name="20% - Accent1 4 4 2 2 2 3 2" xfId="15750"/>
    <cellStyle name="20% - Accent1 4 4 2 2 2 3 3" xfId="15751"/>
    <cellStyle name="20% - Accent1 4 4 2 2 2 4" xfId="15752"/>
    <cellStyle name="20% - Accent1 4 4 2 2 2 4 2" xfId="15753"/>
    <cellStyle name="20% - Accent1 4 4 2 2 2 5" xfId="15754"/>
    <cellStyle name="20% - Accent1 4 4 2 2 2 6" xfId="15755"/>
    <cellStyle name="20% - Accent1 4 4 2 2 3" xfId="15756"/>
    <cellStyle name="20% - Accent1 4 4 2 2 3 2" xfId="15757"/>
    <cellStyle name="20% - Accent1 4 4 2 2 3 2 2" xfId="15758"/>
    <cellStyle name="20% - Accent1 4 4 2 2 3 2 3" xfId="15759"/>
    <cellStyle name="20% - Accent1 4 4 2 2 3 3" xfId="15760"/>
    <cellStyle name="20% - Accent1 4 4 2 2 3 3 2" xfId="15761"/>
    <cellStyle name="20% - Accent1 4 4 2 2 3 3 3" xfId="15762"/>
    <cellStyle name="20% - Accent1 4 4 2 2 3 4" xfId="15763"/>
    <cellStyle name="20% - Accent1 4 4 2 2 3 4 2" xfId="15764"/>
    <cellStyle name="20% - Accent1 4 4 2 2 3 5" xfId="15765"/>
    <cellStyle name="20% - Accent1 4 4 2 2 3 6" xfId="15766"/>
    <cellStyle name="20% - Accent1 4 4 2 2 4" xfId="15767"/>
    <cellStyle name="20% - Accent1 4 4 2 2 4 2" xfId="15768"/>
    <cellStyle name="20% - Accent1 4 4 2 2 4 2 2" xfId="15769"/>
    <cellStyle name="20% - Accent1 4 4 2 2 4 2 3" xfId="15770"/>
    <cellStyle name="20% - Accent1 4 4 2 2 4 3" xfId="15771"/>
    <cellStyle name="20% - Accent1 4 4 2 2 4 3 2" xfId="15772"/>
    <cellStyle name="20% - Accent1 4 4 2 2 4 4" xfId="15773"/>
    <cellStyle name="20% - Accent1 4 4 2 2 4 5" xfId="15774"/>
    <cellStyle name="20% - Accent1 4 4 2 2 5" xfId="15775"/>
    <cellStyle name="20% - Accent1 4 4 2 2 5 2" xfId="15776"/>
    <cellStyle name="20% - Accent1 4 4 2 2 5 3" xfId="15777"/>
    <cellStyle name="20% - Accent1 4 4 2 2 6" xfId="15778"/>
    <cellStyle name="20% - Accent1 4 4 2 2 6 2" xfId="15779"/>
    <cellStyle name="20% - Accent1 4 4 2 2 6 3" xfId="15780"/>
    <cellStyle name="20% - Accent1 4 4 2 2 7" xfId="15781"/>
    <cellStyle name="20% - Accent1 4 4 2 2 7 2" xfId="15782"/>
    <cellStyle name="20% - Accent1 4 4 2 2 8" xfId="15783"/>
    <cellStyle name="20% - Accent1 4 4 2 2 9" xfId="15784"/>
    <cellStyle name="20% - Accent1 4 4 2 3" xfId="15785"/>
    <cellStyle name="20% - Accent1 4 4 2 3 2" xfId="15786"/>
    <cellStyle name="20% - Accent1 4 4 2 3 2 2" xfId="15787"/>
    <cellStyle name="20% - Accent1 4 4 2 3 2 3" xfId="15788"/>
    <cellStyle name="20% - Accent1 4 4 2 3 3" xfId="15789"/>
    <cellStyle name="20% - Accent1 4 4 2 3 3 2" xfId="15790"/>
    <cellStyle name="20% - Accent1 4 4 2 3 3 3" xfId="15791"/>
    <cellStyle name="20% - Accent1 4 4 2 3 4" xfId="15792"/>
    <cellStyle name="20% - Accent1 4 4 2 3 4 2" xfId="15793"/>
    <cellStyle name="20% - Accent1 4 4 2 3 5" xfId="15794"/>
    <cellStyle name="20% - Accent1 4 4 2 3 6" xfId="15795"/>
    <cellStyle name="20% - Accent1 4 4 2 4" xfId="15796"/>
    <cellStyle name="20% - Accent1 4 4 2 4 2" xfId="15797"/>
    <cellStyle name="20% - Accent1 4 4 2 4 2 2" xfId="15798"/>
    <cellStyle name="20% - Accent1 4 4 2 4 2 3" xfId="15799"/>
    <cellStyle name="20% - Accent1 4 4 2 4 3" xfId="15800"/>
    <cellStyle name="20% - Accent1 4 4 2 4 3 2" xfId="15801"/>
    <cellStyle name="20% - Accent1 4 4 2 4 3 3" xfId="15802"/>
    <cellStyle name="20% - Accent1 4 4 2 4 4" xfId="15803"/>
    <cellStyle name="20% - Accent1 4 4 2 4 4 2" xfId="15804"/>
    <cellStyle name="20% - Accent1 4 4 2 4 5" xfId="15805"/>
    <cellStyle name="20% - Accent1 4 4 2 4 6" xfId="15806"/>
    <cellStyle name="20% - Accent1 4 4 2 5" xfId="15807"/>
    <cellStyle name="20% - Accent1 4 4 2 5 2" xfId="15808"/>
    <cellStyle name="20% - Accent1 4 4 2 5 2 2" xfId="15809"/>
    <cellStyle name="20% - Accent1 4 4 2 5 2 3" xfId="15810"/>
    <cellStyle name="20% - Accent1 4 4 2 5 3" xfId="15811"/>
    <cellStyle name="20% - Accent1 4 4 2 5 3 2" xfId="15812"/>
    <cellStyle name="20% - Accent1 4 4 2 5 4" xfId="15813"/>
    <cellStyle name="20% - Accent1 4 4 2 5 5" xfId="15814"/>
    <cellStyle name="20% - Accent1 4 4 2 6" xfId="15815"/>
    <cellStyle name="20% - Accent1 4 4 2 6 2" xfId="15816"/>
    <cellStyle name="20% - Accent1 4 4 2 6 3" xfId="15817"/>
    <cellStyle name="20% - Accent1 4 4 2 7" xfId="15818"/>
    <cellStyle name="20% - Accent1 4 4 2 7 2" xfId="15819"/>
    <cellStyle name="20% - Accent1 4 4 2 7 3" xfId="15820"/>
    <cellStyle name="20% - Accent1 4 4 2 8" xfId="15821"/>
    <cellStyle name="20% - Accent1 4 4 2 8 2" xfId="15822"/>
    <cellStyle name="20% - Accent1 4 4 2 9" xfId="15823"/>
    <cellStyle name="20% - Accent1 4 4 3" xfId="183"/>
    <cellStyle name="20% - Accent1 4 4 3 2" xfId="15824"/>
    <cellStyle name="20% - Accent1 4 4 3 2 2" xfId="15825"/>
    <cellStyle name="20% - Accent1 4 4 3 2 2 2" xfId="15826"/>
    <cellStyle name="20% - Accent1 4 4 3 2 2 3" xfId="15827"/>
    <cellStyle name="20% - Accent1 4 4 3 2 3" xfId="15828"/>
    <cellStyle name="20% - Accent1 4 4 3 2 3 2" xfId="15829"/>
    <cellStyle name="20% - Accent1 4 4 3 2 3 3" xfId="15830"/>
    <cellStyle name="20% - Accent1 4 4 3 2 4" xfId="15831"/>
    <cellStyle name="20% - Accent1 4 4 3 2 4 2" xfId="15832"/>
    <cellStyle name="20% - Accent1 4 4 3 2 5" xfId="15833"/>
    <cellStyle name="20% - Accent1 4 4 3 2 6" xfId="15834"/>
    <cellStyle name="20% - Accent1 4 4 3 3" xfId="15835"/>
    <cellStyle name="20% - Accent1 4 4 3 3 2" xfId="15836"/>
    <cellStyle name="20% - Accent1 4 4 3 3 2 2" xfId="15837"/>
    <cellStyle name="20% - Accent1 4 4 3 3 2 3" xfId="15838"/>
    <cellStyle name="20% - Accent1 4 4 3 3 3" xfId="15839"/>
    <cellStyle name="20% - Accent1 4 4 3 3 3 2" xfId="15840"/>
    <cellStyle name="20% - Accent1 4 4 3 3 3 3" xfId="15841"/>
    <cellStyle name="20% - Accent1 4 4 3 3 4" xfId="15842"/>
    <cellStyle name="20% - Accent1 4 4 3 3 4 2" xfId="15843"/>
    <cellStyle name="20% - Accent1 4 4 3 3 5" xfId="15844"/>
    <cellStyle name="20% - Accent1 4 4 3 3 6" xfId="15845"/>
    <cellStyle name="20% - Accent1 4 4 3 4" xfId="15846"/>
    <cellStyle name="20% - Accent1 4 4 3 4 2" xfId="15847"/>
    <cellStyle name="20% - Accent1 4 4 3 4 2 2" xfId="15848"/>
    <cellStyle name="20% - Accent1 4 4 3 4 2 3" xfId="15849"/>
    <cellStyle name="20% - Accent1 4 4 3 4 3" xfId="15850"/>
    <cellStyle name="20% - Accent1 4 4 3 4 3 2" xfId="15851"/>
    <cellStyle name="20% - Accent1 4 4 3 4 4" xfId="15852"/>
    <cellStyle name="20% - Accent1 4 4 3 4 5" xfId="15853"/>
    <cellStyle name="20% - Accent1 4 4 3 5" xfId="15854"/>
    <cellStyle name="20% - Accent1 4 4 3 5 2" xfId="15855"/>
    <cellStyle name="20% - Accent1 4 4 3 5 3" xfId="15856"/>
    <cellStyle name="20% - Accent1 4 4 3 6" xfId="15857"/>
    <cellStyle name="20% - Accent1 4 4 3 6 2" xfId="15858"/>
    <cellStyle name="20% - Accent1 4 4 3 6 3" xfId="15859"/>
    <cellStyle name="20% - Accent1 4 4 3 7" xfId="15860"/>
    <cellStyle name="20% - Accent1 4 4 3 7 2" xfId="15861"/>
    <cellStyle name="20% - Accent1 4 4 3 8" xfId="15862"/>
    <cellStyle name="20% - Accent1 4 4 3 9" xfId="15863"/>
    <cellStyle name="20% - Accent1 4 4 4" xfId="15864"/>
    <cellStyle name="20% - Accent1 4 4 4 2" xfId="15865"/>
    <cellStyle name="20% - Accent1 4 4 4 2 2" xfId="15866"/>
    <cellStyle name="20% - Accent1 4 4 4 2 2 2" xfId="15867"/>
    <cellStyle name="20% - Accent1 4 4 4 2 2 3" xfId="15868"/>
    <cellStyle name="20% - Accent1 4 4 4 2 3" xfId="15869"/>
    <cellStyle name="20% - Accent1 4 4 4 2 3 2" xfId="15870"/>
    <cellStyle name="20% - Accent1 4 4 4 2 3 3" xfId="15871"/>
    <cellStyle name="20% - Accent1 4 4 4 2 4" xfId="15872"/>
    <cellStyle name="20% - Accent1 4 4 4 2 4 2" xfId="15873"/>
    <cellStyle name="20% - Accent1 4 4 4 2 5" xfId="15874"/>
    <cellStyle name="20% - Accent1 4 4 4 2 6" xfId="15875"/>
    <cellStyle name="20% - Accent1 4 4 4 3" xfId="15876"/>
    <cellStyle name="20% - Accent1 4 4 4 3 2" xfId="15877"/>
    <cellStyle name="20% - Accent1 4 4 4 3 2 2" xfId="15878"/>
    <cellStyle name="20% - Accent1 4 4 4 3 2 3" xfId="15879"/>
    <cellStyle name="20% - Accent1 4 4 4 3 3" xfId="15880"/>
    <cellStyle name="20% - Accent1 4 4 4 3 3 2" xfId="15881"/>
    <cellStyle name="20% - Accent1 4 4 4 3 3 3" xfId="15882"/>
    <cellStyle name="20% - Accent1 4 4 4 3 4" xfId="15883"/>
    <cellStyle name="20% - Accent1 4 4 4 3 4 2" xfId="15884"/>
    <cellStyle name="20% - Accent1 4 4 4 3 5" xfId="15885"/>
    <cellStyle name="20% - Accent1 4 4 4 3 6" xfId="15886"/>
    <cellStyle name="20% - Accent1 4 4 4 4" xfId="15887"/>
    <cellStyle name="20% - Accent1 4 4 4 4 2" xfId="15888"/>
    <cellStyle name="20% - Accent1 4 4 4 4 2 2" xfId="15889"/>
    <cellStyle name="20% - Accent1 4 4 4 4 2 3" xfId="15890"/>
    <cellStyle name="20% - Accent1 4 4 4 4 3" xfId="15891"/>
    <cellStyle name="20% - Accent1 4 4 4 4 3 2" xfId="15892"/>
    <cellStyle name="20% - Accent1 4 4 4 4 4" xfId="15893"/>
    <cellStyle name="20% - Accent1 4 4 4 4 5" xfId="15894"/>
    <cellStyle name="20% - Accent1 4 4 4 5" xfId="15895"/>
    <cellStyle name="20% - Accent1 4 4 4 5 2" xfId="15896"/>
    <cellStyle name="20% - Accent1 4 4 4 5 3" xfId="15897"/>
    <cellStyle name="20% - Accent1 4 4 4 6" xfId="15898"/>
    <cellStyle name="20% - Accent1 4 4 4 6 2" xfId="15899"/>
    <cellStyle name="20% - Accent1 4 4 4 6 3" xfId="15900"/>
    <cellStyle name="20% - Accent1 4 4 4 7" xfId="15901"/>
    <cellStyle name="20% - Accent1 4 4 4 7 2" xfId="15902"/>
    <cellStyle name="20% - Accent1 4 4 4 8" xfId="15903"/>
    <cellStyle name="20% - Accent1 4 4 4 9" xfId="15904"/>
    <cellStyle name="20% - Accent1 4 4 5" xfId="15905"/>
    <cellStyle name="20% - Accent1 4 4 5 2" xfId="15906"/>
    <cellStyle name="20% - Accent1 4 4 5 2 2" xfId="15907"/>
    <cellStyle name="20% - Accent1 4 4 5 2 3" xfId="15908"/>
    <cellStyle name="20% - Accent1 4 4 5 3" xfId="15909"/>
    <cellStyle name="20% - Accent1 4 4 5 3 2" xfId="15910"/>
    <cellStyle name="20% - Accent1 4 4 5 3 3" xfId="15911"/>
    <cellStyle name="20% - Accent1 4 4 5 4" xfId="15912"/>
    <cellStyle name="20% - Accent1 4 4 5 4 2" xfId="15913"/>
    <cellStyle name="20% - Accent1 4 4 5 5" xfId="15914"/>
    <cellStyle name="20% - Accent1 4 4 5 6" xfId="15915"/>
    <cellStyle name="20% - Accent1 4 4 6" xfId="15916"/>
    <cellStyle name="20% - Accent1 4 4 6 2" xfId="15917"/>
    <cellStyle name="20% - Accent1 4 4 6 2 2" xfId="15918"/>
    <cellStyle name="20% - Accent1 4 4 6 2 3" xfId="15919"/>
    <cellStyle name="20% - Accent1 4 4 6 3" xfId="15920"/>
    <cellStyle name="20% - Accent1 4 4 6 3 2" xfId="15921"/>
    <cellStyle name="20% - Accent1 4 4 6 3 3" xfId="15922"/>
    <cellStyle name="20% - Accent1 4 4 6 4" xfId="15923"/>
    <cellStyle name="20% - Accent1 4 4 6 4 2" xfId="15924"/>
    <cellStyle name="20% - Accent1 4 4 6 5" xfId="15925"/>
    <cellStyle name="20% - Accent1 4 4 6 6" xfId="15926"/>
    <cellStyle name="20% - Accent1 4 4 7" xfId="15927"/>
    <cellStyle name="20% - Accent1 4 4 7 2" xfId="15928"/>
    <cellStyle name="20% - Accent1 4 4 7 2 2" xfId="15929"/>
    <cellStyle name="20% - Accent1 4 4 7 2 3" xfId="15930"/>
    <cellStyle name="20% - Accent1 4 4 7 3" xfId="15931"/>
    <cellStyle name="20% - Accent1 4 4 7 3 2" xfId="15932"/>
    <cellStyle name="20% - Accent1 4 4 7 4" xfId="15933"/>
    <cellStyle name="20% - Accent1 4 4 7 5" xfId="15934"/>
    <cellStyle name="20% - Accent1 4 4 8" xfId="15935"/>
    <cellStyle name="20% - Accent1 4 4 8 2" xfId="15936"/>
    <cellStyle name="20% - Accent1 4 4 8 3" xfId="15937"/>
    <cellStyle name="20% - Accent1 4 4 9" xfId="15938"/>
    <cellStyle name="20% - Accent1 4 4 9 2" xfId="15939"/>
    <cellStyle name="20% - Accent1 4 4 9 3" xfId="15940"/>
    <cellStyle name="20% - Accent1 4 5" xfId="184"/>
    <cellStyle name="20% - Accent1 4 5 10" xfId="15941"/>
    <cellStyle name="20% - Accent1 4 5 2" xfId="185"/>
    <cellStyle name="20% - Accent1 4 5 2 2" xfId="15942"/>
    <cellStyle name="20% - Accent1 4 5 2 2 2" xfId="15943"/>
    <cellStyle name="20% - Accent1 4 5 2 2 2 2" xfId="15944"/>
    <cellStyle name="20% - Accent1 4 5 2 2 2 3" xfId="15945"/>
    <cellStyle name="20% - Accent1 4 5 2 2 3" xfId="15946"/>
    <cellStyle name="20% - Accent1 4 5 2 2 3 2" xfId="15947"/>
    <cellStyle name="20% - Accent1 4 5 2 2 3 3" xfId="15948"/>
    <cellStyle name="20% - Accent1 4 5 2 2 4" xfId="15949"/>
    <cellStyle name="20% - Accent1 4 5 2 2 4 2" xfId="15950"/>
    <cellStyle name="20% - Accent1 4 5 2 2 5" xfId="15951"/>
    <cellStyle name="20% - Accent1 4 5 2 2 6" xfId="15952"/>
    <cellStyle name="20% - Accent1 4 5 2 3" xfId="15953"/>
    <cellStyle name="20% - Accent1 4 5 2 3 2" xfId="15954"/>
    <cellStyle name="20% - Accent1 4 5 2 3 2 2" xfId="15955"/>
    <cellStyle name="20% - Accent1 4 5 2 3 2 3" xfId="15956"/>
    <cellStyle name="20% - Accent1 4 5 2 3 3" xfId="15957"/>
    <cellStyle name="20% - Accent1 4 5 2 3 3 2" xfId="15958"/>
    <cellStyle name="20% - Accent1 4 5 2 3 3 3" xfId="15959"/>
    <cellStyle name="20% - Accent1 4 5 2 3 4" xfId="15960"/>
    <cellStyle name="20% - Accent1 4 5 2 3 4 2" xfId="15961"/>
    <cellStyle name="20% - Accent1 4 5 2 3 5" xfId="15962"/>
    <cellStyle name="20% - Accent1 4 5 2 3 6" xfId="15963"/>
    <cellStyle name="20% - Accent1 4 5 2 4" xfId="15964"/>
    <cellStyle name="20% - Accent1 4 5 2 4 2" xfId="15965"/>
    <cellStyle name="20% - Accent1 4 5 2 4 2 2" xfId="15966"/>
    <cellStyle name="20% - Accent1 4 5 2 4 2 3" xfId="15967"/>
    <cellStyle name="20% - Accent1 4 5 2 4 3" xfId="15968"/>
    <cellStyle name="20% - Accent1 4 5 2 4 3 2" xfId="15969"/>
    <cellStyle name="20% - Accent1 4 5 2 4 4" xfId="15970"/>
    <cellStyle name="20% - Accent1 4 5 2 4 5" xfId="15971"/>
    <cellStyle name="20% - Accent1 4 5 2 5" xfId="15972"/>
    <cellStyle name="20% - Accent1 4 5 2 5 2" xfId="15973"/>
    <cellStyle name="20% - Accent1 4 5 2 5 3" xfId="15974"/>
    <cellStyle name="20% - Accent1 4 5 2 6" xfId="15975"/>
    <cellStyle name="20% - Accent1 4 5 2 6 2" xfId="15976"/>
    <cellStyle name="20% - Accent1 4 5 2 6 3" xfId="15977"/>
    <cellStyle name="20% - Accent1 4 5 2 7" xfId="15978"/>
    <cellStyle name="20% - Accent1 4 5 2 7 2" xfId="15979"/>
    <cellStyle name="20% - Accent1 4 5 2 8" xfId="15980"/>
    <cellStyle name="20% - Accent1 4 5 2 9" xfId="15981"/>
    <cellStyle name="20% - Accent1 4 5 3" xfId="15982"/>
    <cellStyle name="20% - Accent1 4 5 3 2" xfId="15983"/>
    <cellStyle name="20% - Accent1 4 5 3 2 2" xfId="15984"/>
    <cellStyle name="20% - Accent1 4 5 3 2 3" xfId="15985"/>
    <cellStyle name="20% - Accent1 4 5 3 3" xfId="15986"/>
    <cellStyle name="20% - Accent1 4 5 3 3 2" xfId="15987"/>
    <cellStyle name="20% - Accent1 4 5 3 3 3" xfId="15988"/>
    <cellStyle name="20% - Accent1 4 5 3 4" xfId="15989"/>
    <cellStyle name="20% - Accent1 4 5 3 4 2" xfId="15990"/>
    <cellStyle name="20% - Accent1 4 5 3 5" xfId="15991"/>
    <cellStyle name="20% - Accent1 4 5 3 6" xfId="15992"/>
    <cellStyle name="20% - Accent1 4 5 4" xfId="15993"/>
    <cellStyle name="20% - Accent1 4 5 4 2" xfId="15994"/>
    <cellStyle name="20% - Accent1 4 5 4 2 2" xfId="15995"/>
    <cellStyle name="20% - Accent1 4 5 4 2 3" xfId="15996"/>
    <cellStyle name="20% - Accent1 4 5 4 3" xfId="15997"/>
    <cellStyle name="20% - Accent1 4 5 4 3 2" xfId="15998"/>
    <cellStyle name="20% - Accent1 4 5 4 3 3" xfId="15999"/>
    <cellStyle name="20% - Accent1 4 5 4 4" xfId="16000"/>
    <cellStyle name="20% - Accent1 4 5 4 4 2" xfId="16001"/>
    <cellStyle name="20% - Accent1 4 5 4 5" xfId="16002"/>
    <cellStyle name="20% - Accent1 4 5 4 6" xfId="16003"/>
    <cellStyle name="20% - Accent1 4 5 5" xfId="16004"/>
    <cellStyle name="20% - Accent1 4 5 5 2" xfId="16005"/>
    <cellStyle name="20% - Accent1 4 5 5 2 2" xfId="16006"/>
    <cellStyle name="20% - Accent1 4 5 5 2 3" xfId="16007"/>
    <cellStyle name="20% - Accent1 4 5 5 3" xfId="16008"/>
    <cellStyle name="20% - Accent1 4 5 5 3 2" xfId="16009"/>
    <cellStyle name="20% - Accent1 4 5 5 4" xfId="16010"/>
    <cellStyle name="20% - Accent1 4 5 5 5" xfId="16011"/>
    <cellStyle name="20% - Accent1 4 5 6" xfId="16012"/>
    <cellStyle name="20% - Accent1 4 5 6 2" xfId="16013"/>
    <cellStyle name="20% - Accent1 4 5 6 3" xfId="16014"/>
    <cellStyle name="20% - Accent1 4 5 7" xfId="16015"/>
    <cellStyle name="20% - Accent1 4 5 7 2" xfId="16016"/>
    <cellStyle name="20% - Accent1 4 5 7 3" xfId="16017"/>
    <cellStyle name="20% - Accent1 4 5 8" xfId="16018"/>
    <cellStyle name="20% - Accent1 4 5 8 2" xfId="16019"/>
    <cellStyle name="20% - Accent1 4 5 9" xfId="16020"/>
    <cellStyle name="20% - Accent1 4 6" xfId="186"/>
    <cellStyle name="20% - Accent1 4 6 2" xfId="16021"/>
    <cellStyle name="20% - Accent1 4 6 2 2" xfId="16022"/>
    <cellStyle name="20% - Accent1 4 6 2 2 2" xfId="16023"/>
    <cellStyle name="20% - Accent1 4 6 2 2 3" xfId="16024"/>
    <cellStyle name="20% - Accent1 4 6 2 3" xfId="16025"/>
    <cellStyle name="20% - Accent1 4 6 2 3 2" xfId="16026"/>
    <cellStyle name="20% - Accent1 4 6 2 3 3" xfId="16027"/>
    <cellStyle name="20% - Accent1 4 6 2 4" xfId="16028"/>
    <cellStyle name="20% - Accent1 4 6 2 4 2" xfId="16029"/>
    <cellStyle name="20% - Accent1 4 6 2 5" xfId="16030"/>
    <cellStyle name="20% - Accent1 4 6 2 6" xfId="16031"/>
    <cellStyle name="20% - Accent1 4 6 3" xfId="16032"/>
    <cellStyle name="20% - Accent1 4 6 3 2" xfId="16033"/>
    <cellStyle name="20% - Accent1 4 6 3 2 2" xfId="16034"/>
    <cellStyle name="20% - Accent1 4 6 3 2 3" xfId="16035"/>
    <cellStyle name="20% - Accent1 4 6 3 3" xfId="16036"/>
    <cellStyle name="20% - Accent1 4 6 3 3 2" xfId="16037"/>
    <cellStyle name="20% - Accent1 4 6 3 3 3" xfId="16038"/>
    <cellStyle name="20% - Accent1 4 6 3 4" xfId="16039"/>
    <cellStyle name="20% - Accent1 4 6 3 4 2" xfId="16040"/>
    <cellStyle name="20% - Accent1 4 6 3 5" xfId="16041"/>
    <cellStyle name="20% - Accent1 4 6 3 6" xfId="16042"/>
    <cellStyle name="20% - Accent1 4 6 4" xfId="16043"/>
    <cellStyle name="20% - Accent1 4 6 4 2" xfId="16044"/>
    <cellStyle name="20% - Accent1 4 6 4 2 2" xfId="16045"/>
    <cellStyle name="20% - Accent1 4 6 4 2 3" xfId="16046"/>
    <cellStyle name="20% - Accent1 4 6 4 3" xfId="16047"/>
    <cellStyle name="20% - Accent1 4 6 4 3 2" xfId="16048"/>
    <cellStyle name="20% - Accent1 4 6 4 4" xfId="16049"/>
    <cellStyle name="20% - Accent1 4 6 4 5" xfId="16050"/>
    <cellStyle name="20% - Accent1 4 6 5" xfId="16051"/>
    <cellStyle name="20% - Accent1 4 6 5 2" xfId="16052"/>
    <cellStyle name="20% - Accent1 4 6 5 3" xfId="16053"/>
    <cellStyle name="20% - Accent1 4 6 6" xfId="16054"/>
    <cellStyle name="20% - Accent1 4 6 6 2" xfId="16055"/>
    <cellStyle name="20% - Accent1 4 6 6 3" xfId="16056"/>
    <cellStyle name="20% - Accent1 4 6 7" xfId="16057"/>
    <cellStyle name="20% - Accent1 4 6 7 2" xfId="16058"/>
    <cellStyle name="20% - Accent1 4 6 8" xfId="16059"/>
    <cellStyle name="20% - Accent1 4 6 9" xfId="16060"/>
    <cellStyle name="20% - Accent1 4 7" xfId="13517"/>
    <cellStyle name="20% - Accent1 4 7 2" xfId="16061"/>
    <cellStyle name="20% - Accent1 4 7 2 2" xfId="16062"/>
    <cellStyle name="20% - Accent1 4 7 2 2 2" xfId="16063"/>
    <cellStyle name="20% - Accent1 4 7 2 2 3" xfId="16064"/>
    <cellStyle name="20% - Accent1 4 7 2 3" xfId="16065"/>
    <cellStyle name="20% - Accent1 4 7 2 3 2" xfId="16066"/>
    <cellStyle name="20% - Accent1 4 7 2 3 3" xfId="16067"/>
    <cellStyle name="20% - Accent1 4 7 2 4" xfId="16068"/>
    <cellStyle name="20% - Accent1 4 7 2 4 2" xfId="16069"/>
    <cellStyle name="20% - Accent1 4 7 2 5" xfId="16070"/>
    <cellStyle name="20% - Accent1 4 7 2 6" xfId="16071"/>
    <cellStyle name="20% - Accent1 4 7 3" xfId="16072"/>
    <cellStyle name="20% - Accent1 4 7 3 2" xfId="16073"/>
    <cellStyle name="20% - Accent1 4 7 3 2 2" xfId="16074"/>
    <cellStyle name="20% - Accent1 4 7 3 2 3" xfId="16075"/>
    <cellStyle name="20% - Accent1 4 7 3 3" xfId="16076"/>
    <cellStyle name="20% - Accent1 4 7 3 3 2" xfId="16077"/>
    <cellStyle name="20% - Accent1 4 7 3 3 3" xfId="16078"/>
    <cellStyle name="20% - Accent1 4 7 3 4" xfId="16079"/>
    <cellStyle name="20% - Accent1 4 7 3 4 2" xfId="16080"/>
    <cellStyle name="20% - Accent1 4 7 3 5" xfId="16081"/>
    <cellStyle name="20% - Accent1 4 7 3 6" xfId="16082"/>
    <cellStyle name="20% - Accent1 4 7 4" xfId="16083"/>
    <cellStyle name="20% - Accent1 4 7 4 2" xfId="16084"/>
    <cellStyle name="20% - Accent1 4 7 4 2 2" xfId="16085"/>
    <cellStyle name="20% - Accent1 4 7 4 2 3" xfId="16086"/>
    <cellStyle name="20% - Accent1 4 7 4 3" xfId="16087"/>
    <cellStyle name="20% - Accent1 4 7 4 3 2" xfId="16088"/>
    <cellStyle name="20% - Accent1 4 7 4 4" xfId="16089"/>
    <cellStyle name="20% - Accent1 4 7 4 5" xfId="16090"/>
    <cellStyle name="20% - Accent1 4 7 5" xfId="16091"/>
    <cellStyle name="20% - Accent1 4 7 5 2" xfId="16092"/>
    <cellStyle name="20% - Accent1 4 7 5 3" xfId="16093"/>
    <cellStyle name="20% - Accent1 4 7 6" xfId="16094"/>
    <cellStyle name="20% - Accent1 4 7 6 2" xfId="16095"/>
    <cellStyle name="20% - Accent1 4 7 6 3" xfId="16096"/>
    <cellStyle name="20% - Accent1 4 7 7" xfId="16097"/>
    <cellStyle name="20% - Accent1 4 7 7 2" xfId="16098"/>
    <cellStyle name="20% - Accent1 4 7 8" xfId="16099"/>
    <cellStyle name="20% - Accent1 4 7 9" xfId="16100"/>
    <cellStyle name="20% - Accent1 4 8" xfId="16101"/>
    <cellStyle name="20% - Accent1 4 8 2" xfId="16102"/>
    <cellStyle name="20% - Accent1 4 8 2 2" xfId="16103"/>
    <cellStyle name="20% - Accent1 4 8 2 3" xfId="16104"/>
    <cellStyle name="20% - Accent1 4 8 3" xfId="16105"/>
    <cellStyle name="20% - Accent1 4 8 3 2" xfId="16106"/>
    <cellStyle name="20% - Accent1 4 8 3 3" xfId="16107"/>
    <cellStyle name="20% - Accent1 4 8 4" xfId="16108"/>
    <cellStyle name="20% - Accent1 4 8 4 2" xfId="16109"/>
    <cellStyle name="20% - Accent1 4 8 5" xfId="16110"/>
    <cellStyle name="20% - Accent1 4 8 6" xfId="16111"/>
    <cellStyle name="20% - Accent1 4 9" xfId="16112"/>
    <cellStyle name="20% - Accent1 4 9 2" xfId="16113"/>
    <cellStyle name="20% - Accent1 4 9 2 2" xfId="16114"/>
    <cellStyle name="20% - Accent1 4 9 2 3" xfId="16115"/>
    <cellStyle name="20% - Accent1 4 9 3" xfId="16116"/>
    <cellStyle name="20% - Accent1 4 9 3 2" xfId="16117"/>
    <cellStyle name="20% - Accent1 4 9 3 3" xfId="16118"/>
    <cellStyle name="20% - Accent1 4 9 4" xfId="16119"/>
    <cellStyle name="20% - Accent1 4 9 4 2" xfId="16120"/>
    <cellStyle name="20% - Accent1 4 9 5" xfId="16121"/>
    <cellStyle name="20% - Accent1 4 9 6" xfId="16122"/>
    <cellStyle name="20% - Accent1 5" xfId="187"/>
    <cellStyle name="20% - Accent1 5 2" xfId="188"/>
    <cellStyle name="20% - Accent1 5 2 2" xfId="189"/>
    <cellStyle name="20% - Accent1 5 2 2 2" xfId="190"/>
    <cellStyle name="20% - Accent1 5 2 2 2 2" xfId="191"/>
    <cellStyle name="20% - Accent1 5 2 2 3" xfId="192"/>
    <cellStyle name="20% - Accent1 5 2 3" xfId="193"/>
    <cellStyle name="20% - Accent1 5 2 3 2" xfId="194"/>
    <cellStyle name="20% - Accent1 5 2 4" xfId="195"/>
    <cellStyle name="20% - Accent1 5 2 5" xfId="8694"/>
    <cellStyle name="20% - Accent1 5 3" xfId="196"/>
    <cellStyle name="20% - Accent1 5 3 2" xfId="197"/>
    <cellStyle name="20% - Accent1 5 3 2 2" xfId="198"/>
    <cellStyle name="20% - Accent1 5 3 3" xfId="199"/>
    <cellStyle name="20% - Accent1 5 4" xfId="200"/>
    <cellStyle name="20% - Accent1 5 4 2" xfId="201"/>
    <cellStyle name="20% - Accent1 5 5" xfId="202"/>
    <cellStyle name="20% - Accent1 5 6" xfId="13518"/>
    <cellStyle name="20% - Accent1 6" xfId="203"/>
    <cellStyle name="20% - Accent1 6 2" xfId="204"/>
    <cellStyle name="20% - Accent1 6 2 2" xfId="205"/>
    <cellStyle name="20% - Accent1 6 2 2 2" xfId="206"/>
    <cellStyle name="20% - Accent1 6 2 3" xfId="207"/>
    <cellStyle name="20% - Accent1 6 2 4" xfId="8695"/>
    <cellStyle name="20% - Accent1 6 2 5" xfId="8696"/>
    <cellStyle name="20% - Accent1 6 3" xfId="208"/>
    <cellStyle name="20% - Accent1 6 3 2" xfId="209"/>
    <cellStyle name="20% - Accent1 6 4" xfId="210"/>
    <cellStyle name="20% - Accent1 6 5" xfId="13519"/>
    <cellStyle name="20% - Accent1 7" xfId="211"/>
    <cellStyle name="20% - Accent1 7 2" xfId="212"/>
    <cellStyle name="20% - Accent1 7 2 2" xfId="213"/>
    <cellStyle name="20% - Accent1 7 2 2 2" xfId="214"/>
    <cellStyle name="20% - Accent1 7 2 3" xfId="215"/>
    <cellStyle name="20% - Accent1 7 3" xfId="216"/>
    <cellStyle name="20% - Accent1 7 3 2" xfId="217"/>
    <cellStyle name="20% - Accent1 7 4" xfId="218"/>
    <cellStyle name="20% - Accent1 7 5" xfId="13520"/>
    <cellStyle name="20% - Accent1 8" xfId="219"/>
    <cellStyle name="20% - Accent1 8 2" xfId="220"/>
    <cellStyle name="20% - Accent1 8 2 2" xfId="221"/>
    <cellStyle name="20% - Accent1 8 2 2 2" xfId="222"/>
    <cellStyle name="20% - Accent1 8 2 3" xfId="223"/>
    <cellStyle name="20% - Accent1 8 3" xfId="224"/>
    <cellStyle name="20% - Accent1 8 3 2" xfId="225"/>
    <cellStyle name="20% - Accent1 8 4" xfId="226"/>
    <cellStyle name="20% - Accent1 8 5" xfId="13521"/>
    <cellStyle name="20% - Accent1 9" xfId="227"/>
    <cellStyle name="20% - Accent1 9 2" xfId="228"/>
    <cellStyle name="20% - Accent1 9 2 2" xfId="229"/>
    <cellStyle name="20% - Accent1 9 3" xfId="230"/>
    <cellStyle name="20% - Accent1 9 4" xfId="13522"/>
    <cellStyle name="20% - Accent2 10" xfId="231"/>
    <cellStyle name="20% - Accent2 10 2" xfId="232"/>
    <cellStyle name="20% - Accent2 10 2 2" xfId="233"/>
    <cellStyle name="20% - Accent2 10 3" xfId="234"/>
    <cellStyle name="20% - Accent2 10 4" xfId="13523"/>
    <cellStyle name="20% - Accent2 11" xfId="235"/>
    <cellStyle name="20% - Accent2 11 2" xfId="236"/>
    <cellStyle name="20% - Accent2 11 2 2" xfId="237"/>
    <cellStyle name="20% - Accent2 11 3" xfId="238"/>
    <cellStyle name="20% - Accent2 11 4" xfId="13524"/>
    <cellStyle name="20% - Accent2 12" xfId="239"/>
    <cellStyle name="20% - Accent2 12 2" xfId="240"/>
    <cellStyle name="20% - Accent2 12 3" xfId="13525"/>
    <cellStyle name="20% - Accent2 13" xfId="241"/>
    <cellStyle name="20% - Accent2 13 2" xfId="13526"/>
    <cellStyle name="20% - Accent2 14" xfId="8697"/>
    <cellStyle name="20% - Accent2 15" xfId="8698"/>
    <cellStyle name="20% - Accent2 16" xfId="8699"/>
    <cellStyle name="20% - Accent2 17" xfId="8700"/>
    <cellStyle name="20% - Accent2 17 2" xfId="14168"/>
    <cellStyle name="20% - Accent2 18" xfId="8701"/>
    <cellStyle name="20% - Accent2 19" xfId="8702"/>
    <cellStyle name="20% - Accent2 2" xfId="242"/>
    <cellStyle name="20% - Accent2 2 2" xfId="243"/>
    <cellStyle name="20% - Accent2 2 2 2" xfId="244"/>
    <cellStyle name="20% - Accent2 2 2 2 2" xfId="245"/>
    <cellStyle name="20% - Accent2 2 2 2 2 2" xfId="246"/>
    <cellStyle name="20% - Accent2 2 2 2 2 2 2" xfId="247"/>
    <cellStyle name="20% - Accent2 2 2 2 2 2 2 2" xfId="248"/>
    <cellStyle name="20% - Accent2 2 2 2 2 2 3" xfId="249"/>
    <cellStyle name="20% - Accent2 2 2 2 2 3" xfId="250"/>
    <cellStyle name="20% - Accent2 2 2 2 2 3 2" xfId="251"/>
    <cellStyle name="20% - Accent2 2 2 2 2 4" xfId="252"/>
    <cellStyle name="20% - Accent2 2 2 2 2 5" xfId="14169"/>
    <cellStyle name="20% - Accent2 2 2 2 3" xfId="253"/>
    <cellStyle name="20% - Accent2 2 2 2 3 2" xfId="254"/>
    <cellStyle name="20% - Accent2 2 2 2 3 2 2" xfId="255"/>
    <cellStyle name="20% - Accent2 2 2 2 3 3" xfId="256"/>
    <cellStyle name="20% - Accent2 2 2 2 4" xfId="257"/>
    <cellStyle name="20% - Accent2 2 2 2 4 2" xfId="258"/>
    <cellStyle name="20% - Accent2 2 2 2 5" xfId="259"/>
    <cellStyle name="20% - Accent2 2 2 2 6" xfId="13847"/>
    <cellStyle name="20% - Accent2 2 2 3" xfId="260"/>
    <cellStyle name="20% - Accent2 2 2 3 2" xfId="261"/>
    <cellStyle name="20% - Accent2 2 2 3 2 2" xfId="262"/>
    <cellStyle name="20% - Accent2 2 2 3 2 2 2" xfId="263"/>
    <cellStyle name="20% - Accent2 2 2 3 2 3" xfId="264"/>
    <cellStyle name="20% - Accent2 2 2 3 3" xfId="265"/>
    <cellStyle name="20% - Accent2 2 2 3 3 2" xfId="266"/>
    <cellStyle name="20% - Accent2 2 2 3 4" xfId="267"/>
    <cellStyle name="20% - Accent2 2 2 3 5" xfId="13848"/>
    <cellStyle name="20% - Accent2 2 2 4" xfId="268"/>
    <cellStyle name="20% - Accent2 2 2 4 2" xfId="269"/>
    <cellStyle name="20% - Accent2 2 2 4 2 2" xfId="270"/>
    <cellStyle name="20% - Accent2 2 2 4 3" xfId="271"/>
    <cellStyle name="20% - Accent2 2 2 5" xfId="272"/>
    <cellStyle name="20% - Accent2 2 2 5 2" xfId="273"/>
    <cellStyle name="20% - Accent2 2 2 6" xfId="274"/>
    <cellStyle name="20% - Accent2 2 2 7" xfId="13818"/>
    <cellStyle name="20% - Accent2 2 3" xfId="275"/>
    <cellStyle name="20% - Accent2 2 3 2" xfId="276"/>
    <cellStyle name="20% - Accent2 2 3 2 2" xfId="277"/>
    <cellStyle name="20% - Accent2 2 3 2 2 2" xfId="278"/>
    <cellStyle name="20% - Accent2 2 3 2 2 2 2" xfId="279"/>
    <cellStyle name="20% - Accent2 2 3 2 2 3" xfId="280"/>
    <cellStyle name="20% - Accent2 2 3 2 3" xfId="281"/>
    <cellStyle name="20% - Accent2 2 3 2 3 2" xfId="282"/>
    <cellStyle name="20% - Accent2 2 3 2 4" xfId="283"/>
    <cellStyle name="20% - Accent2 2 3 3" xfId="284"/>
    <cellStyle name="20% - Accent2 2 3 3 2" xfId="285"/>
    <cellStyle name="20% - Accent2 2 3 3 2 2" xfId="286"/>
    <cellStyle name="20% - Accent2 2 3 3 3" xfId="287"/>
    <cellStyle name="20% - Accent2 2 3 4" xfId="288"/>
    <cellStyle name="20% - Accent2 2 3 4 2" xfId="289"/>
    <cellStyle name="20% - Accent2 2 3 5" xfId="290"/>
    <cellStyle name="20% - Accent2 2 3 6" xfId="13849"/>
    <cellStyle name="20% - Accent2 2 4" xfId="291"/>
    <cellStyle name="20% - Accent2 2 4 2" xfId="292"/>
    <cellStyle name="20% - Accent2 2 4 2 2" xfId="293"/>
    <cellStyle name="20% - Accent2 2 4 2 2 2" xfId="294"/>
    <cellStyle name="20% - Accent2 2 4 2 3" xfId="295"/>
    <cellStyle name="20% - Accent2 2 4 3" xfId="296"/>
    <cellStyle name="20% - Accent2 2 4 3 2" xfId="297"/>
    <cellStyle name="20% - Accent2 2 4 4" xfId="298"/>
    <cellStyle name="20% - Accent2 2 4 5" xfId="13850"/>
    <cellStyle name="20% - Accent2 2 5" xfId="299"/>
    <cellStyle name="20% - Accent2 2 5 2" xfId="300"/>
    <cellStyle name="20% - Accent2 2 5 2 2" xfId="301"/>
    <cellStyle name="20% - Accent2 2 5 3" xfId="302"/>
    <cellStyle name="20% - Accent2 2 5 4" xfId="13851"/>
    <cellStyle name="20% - Accent2 2 6" xfId="303"/>
    <cellStyle name="20% - Accent2 2 6 2" xfId="304"/>
    <cellStyle name="20% - Accent2 2 6 3" xfId="13852"/>
    <cellStyle name="20% - Accent2 2 7" xfId="305"/>
    <cellStyle name="20% - Accent2 2 8" xfId="306"/>
    <cellStyle name="20% - Accent2 2 9" xfId="13527"/>
    <cellStyle name="20% - Accent2 20" xfId="8703"/>
    <cellStyle name="20% - Accent2 21" xfId="8704"/>
    <cellStyle name="20% - Accent2 22" xfId="14490"/>
    <cellStyle name="20% - Accent2 3" xfId="307"/>
    <cellStyle name="20% - Accent2 3 2" xfId="308"/>
    <cellStyle name="20% - Accent2 3 2 2" xfId="309"/>
    <cellStyle name="20% - Accent2 3 2 2 2" xfId="310"/>
    <cellStyle name="20% - Accent2 3 2 2 2 2" xfId="311"/>
    <cellStyle name="20% - Accent2 3 2 2 2 2 2" xfId="312"/>
    <cellStyle name="20% - Accent2 3 2 2 2 2 2 2" xfId="313"/>
    <cellStyle name="20% - Accent2 3 2 2 2 2 3" xfId="314"/>
    <cellStyle name="20% - Accent2 3 2 2 2 3" xfId="315"/>
    <cellStyle name="20% - Accent2 3 2 2 2 3 2" xfId="316"/>
    <cellStyle name="20% - Accent2 3 2 2 2 4" xfId="317"/>
    <cellStyle name="20% - Accent2 3 2 2 2 5" xfId="16123"/>
    <cellStyle name="20% - Accent2 3 2 2 3" xfId="318"/>
    <cellStyle name="20% - Accent2 3 2 2 3 2" xfId="319"/>
    <cellStyle name="20% - Accent2 3 2 2 3 2 2" xfId="320"/>
    <cellStyle name="20% - Accent2 3 2 2 3 3" xfId="321"/>
    <cellStyle name="20% - Accent2 3 2 2 4" xfId="322"/>
    <cellStyle name="20% - Accent2 3 2 2 4 2" xfId="323"/>
    <cellStyle name="20% - Accent2 3 2 2 5" xfId="324"/>
    <cellStyle name="20% - Accent2 3 2 2 6" xfId="13854"/>
    <cellStyle name="20% - Accent2 3 2 3" xfId="325"/>
    <cellStyle name="20% - Accent2 3 2 3 2" xfId="326"/>
    <cellStyle name="20% - Accent2 3 2 3 2 2" xfId="327"/>
    <cellStyle name="20% - Accent2 3 2 3 2 2 2" xfId="328"/>
    <cellStyle name="20% - Accent2 3 2 3 2 3" xfId="329"/>
    <cellStyle name="20% - Accent2 3 2 3 3" xfId="330"/>
    <cellStyle name="20% - Accent2 3 2 3 3 2" xfId="331"/>
    <cellStyle name="20% - Accent2 3 2 3 4" xfId="332"/>
    <cellStyle name="20% - Accent2 3 2 3 5" xfId="16124"/>
    <cellStyle name="20% - Accent2 3 2 4" xfId="333"/>
    <cellStyle name="20% - Accent2 3 2 4 2" xfId="334"/>
    <cellStyle name="20% - Accent2 3 2 4 2 2" xfId="335"/>
    <cellStyle name="20% - Accent2 3 2 4 3" xfId="336"/>
    <cellStyle name="20% - Accent2 3 2 5" xfId="337"/>
    <cellStyle name="20% - Accent2 3 2 5 2" xfId="338"/>
    <cellStyle name="20% - Accent2 3 2 6" xfId="339"/>
    <cellStyle name="20% - Accent2 3 2 7" xfId="13853"/>
    <cellStyle name="20% - Accent2 3 3" xfId="340"/>
    <cellStyle name="20% - Accent2 3 3 2" xfId="341"/>
    <cellStyle name="20% - Accent2 3 3 2 2" xfId="342"/>
    <cellStyle name="20% - Accent2 3 3 2 2 2" xfId="343"/>
    <cellStyle name="20% - Accent2 3 3 2 2 2 2" xfId="344"/>
    <cellStyle name="20% - Accent2 3 3 2 2 3" xfId="345"/>
    <cellStyle name="20% - Accent2 3 3 2 3" xfId="346"/>
    <cellStyle name="20% - Accent2 3 3 2 3 2" xfId="347"/>
    <cellStyle name="20% - Accent2 3 3 2 4" xfId="348"/>
    <cellStyle name="20% - Accent2 3 3 2 5" xfId="16125"/>
    <cellStyle name="20% - Accent2 3 3 3" xfId="349"/>
    <cellStyle name="20% - Accent2 3 3 3 2" xfId="350"/>
    <cellStyle name="20% - Accent2 3 3 3 2 2" xfId="351"/>
    <cellStyle name="20% - Accent2 3 3 3 3" xfId="352"/>
    <cellStyle name="20% - Accent2 3 3 4" xfId="353"/>
    <cellStyle name="20% - Accent2 3 3 4 2" xfId="354"/>
    <cellStyle name="20% - Accent2 3 3 5" xfId="355"/>
    <cellStyle name="20% - Accent2 3 3 6" xfId="13855"/>
    <cellStyle name="20% - Accent2 3 4" xfId="356"/>
    <cellStyle name="20% - Accent2 3 4 2" xfId="357"/>
    <cellStyle name="20% - Accent2 3 4 2 2" xfId="358"/>
    <cellStyle name="20% - Accent2 3 4 2 2 2" xfId="359"/>
    <cellStyle name="20% - Accent2 3 4 2 3" xfId="360"/>
    <cellStyle name="20% - Accent2 3 4 3" xfId="361"/>
    <cellStyle name="20% - Accent2 3 4 3 2" xfId="362"/>
    <cellStyle name="20% - Accent2 3 4 4" xfId="363"/>
    <cellStyle name="20% - Accent2 3 4 5" xfId="8705"/>
    <cellStyle name="20% - Accent2 3 5" xfId="364"/>
    <cellStyle name="20% - Accent2 3 5 2" xfId="365"/>
    <cellStyle name="20% - Accent2 3 5 2 2" xfId="366"/>
    <cellStyle name="20% - Accent2 3 5 3" xfId="367"/>
    <cellStyle name="20% - Accent2 3 6" xfId="368"/>
    <cellStyle name="20% - Accent2 3 6 2" xfId="369"/>
    <cellStyle name="20% - Accent2 3 7" xfId="370"/>
    <cellStyle name="20% - Accent2 3 8" xfId="371"/>
    <cellStyle name="20% - Accent2 3 9" xfId="13528"/>
    <cellStyle name="20% - Accent2 4" xfId="372"/>
    <cellStyle name="20% - Accent2 4 10" xfId="16126"/>
    <cellStyle name="20% - Accent2 4 10 2" xfId="16127"/>
    <cellStyle name="20% - Accent2 4 10 2 2" xfId="16128"/>
    <cellStyle name="20% - Accent2 4 10 2 3" xfId="16129"/>
    <cellStyle name="20% - Accent2 4 10 3" xfId="16130"/>
    <cellStyle name="20% - Accent2 4 10 3 2" xfId="16131"/>
    <cellStyle name="20% - Accent2 4 10 4" xfId="16132"/>
    <cellStyle name="20% - Accent2 4 10 5" xfId="16133"/>
    <cellStyle name="20% - Accent2 4 11" xfId="16134"/>
    <cellStyle name="20% - Accent2 4 11 2" xfId="16135"/>
    <cellStyle name="20% - Accent2 4 11 3" xfId="16136"/>
    <cellStyle name="20% - Accent2 4 12" xfId="16137"/>
    <cellStyle name="20% - Accent2 4 12 2" xfId="16138"/>
    <cellStyle name="20% - Accent2 4 12 3" xfId="16139"/>
    <cellStyle name="20% - Accent2 4 13" xfId="16140"/>
    <cellStyle name="20% - Accent2 4 13 2" xfId="16141"/>
    <cellStyle name="20% - Accent2 4 14" xfId="16142"/>
    <cellStyle name="20% - Accent2 4 15" xfId="16143"/>
    <cellStyle name="20% - Accent2 4 16" xfId="16144"/>
    <cellStyle name="20% - Accent2 4 2" xfId="373"/>
    <cellStyle name="20% - Accent2 4 2 10" xfId="16145"/>
    <cellStyle name="20% - Accent2 4 2 10 2" xfId="16146"/>
    <cellStyle name="20% - Accent2 4 2 10 3" xfId="16147"/>
    <cellStyle name="20% - Accent2 4 2 11" xfId="16148"/>
    <cellStyle name="20% - Accent2 4 2 11 2" xfId="16149"/>
    <cellStyle name="20% - Accent2 4 2 11 3" xfId="16150"/>
    <cellStyle name="20% - Accent2 4 2 12" xfId="16151"/>
    <cellStyle name="20% - Accent2 4 2 12 2" xfId="16152"/>
    <cellStyle name="20% - Accent2 4 2 13" xfId="16153"/>
    <cellStyle name="20% - Accent2 4 2 14" xfId="16154"/>
    <cellStyle name="20% - Accent2 4 2 15" xfId="16155"/>
    <cellStyle name="20% - Accent2 4 2 2" xfId="374"/>
    <cellStyle name="20% - Accent2 4 2 2 10" xfId="16156"/>
    <cellStyle name="20% - Accent2 4 2 2 10 2" xfId="16157"/>
    <cellStyle name="20% - Accent2 4 2 2 10 3" xfId="16158"/>
    <cellStyle name="20% - Accent2 4 2 2 11" xfId="16159"/>
    <cellStyle name="20% - Accent2 4 2 2 11 2" xfId="16160"/>
    <cellStyle name="20% - Accent2 4 2 2 12" xfId="16161"/>
    <cellStyle name="20% - Accent2 4 2 2 13" xfId="16162"/>
    <cellStyle name="20% - Accent2 4 2 2 2" xfId="375"/>
    <cellStyle name="20% - Accent2 4 2 2 2 10" xfId="16163"/>
    <cellStyle name="20% - Accent2 4 2 2 2 10 2" xfId="16164"/>
    <cellStyle name="20% - Accent2 4 2 2 2 11" xfId="16165"/>
    <cellStyle name="20% - Accent2 4 2 2 2 12" xfId="16166"/>
    <cellStyle name="20% - Accent2 4 2 2 2 2" xfId="376"/>
    <cellStyle name="20% - Accent2 4 2 2 2 2 10" xfId="16167"/>
    <cellStyle name="20% - Accent2 4 2 2 2 2 2" xfId="377"/>
    <cellStyle name="20% - Accent2 4 2 2 2 2 2 2" xfId="16168"/>
    <cellStyle name="20% - Accent2 4 2 2 2 2 2 2 2" xfId="16169"/>
    <cellStyle name="20% - Accent2 4 2 2 2 2 2 2 2 2" xfId="16170"/>
    <cellStyle name="20% - Accent2 4 2 2 2 2 2 2 2 3" xfId="16171"/>
    <cellStyle name="20% - Accent2 4 2 2 2 2 2 2 3" xfId="16172"/>
    <cellStyle name="20% - Accent2 4 2 2 2 2 2 2 3 2" xfId="16173"/>
    <cellStyle name="20% - Accent2 4 2 2 2 2 2 2 3 3" xfId="16174"/>
    <cellStyle name="20% - Accent2 4 2 2 2 2 2 2 4" xfId="16175"/>
    <cellStyle name="20% - Accent2 4 2 2 2 2 2 2 4 2" xfId="16176"/>
    <cellStyle name="20% - Accent2 4 2 2 2 2 2 2 5" xfId="16177"/>
    <cellStyle name="20% - Accent2 4 2 2 2 2 2 2 6" xfId="16178"/>
    <cellStyle name="20% - Accent2 4 2 2 2 2 2 3" xfId="16179"/>
    <cellStyle name="20% - Accent2 4 2 2 2 2 2 3 2" xfId="16180"/>
    <cellStyle name="20% - Accent2 4 2 2 2 2 2 3 2 2" xfId="16181"/>
    <cellStyle name="20% - Accent2 4 2 2 2 2 2 3 2 3" xfId="16182"/>
    <cellStyle name="20% - Accent2 4 2 2 2 2 2 3 3" xfId="16183"/>
    <cellStyle name="20% - Accent2 4 2 2 2 2 2 3 3 2" xfId="16184"/>
    <cellStyle name="20% - Accent2 4 2 2 2 2 2 3 3 3" xfId="16185"/>
    <cellStyle name="20% - Accent2 4 2 2 2 2 2 3 4" xfId="16186"/>
    <cellStyle name="20% - Accent2 4 2 2 2 2 2 3 4 2" xfId="16187"/>
    <cellStyle name="20% - Accent2 4 2 2 2 2 2 3 5" xfId="16188"/>
    <cellStyle name="20% - Accent2 4 2 2 2 2 2 3 6" xfId="16189"/>
    <cellStyle name="20% - Accent2 4 2 2 2 2 2 4" xfId="16190"/>
    <cellStyle name="20% - Accent2 4 2 2 2 2 2 4 2" xfId="16191"/>
    <cellStyle name="20% - Accent2 4 2 2 2 2 2 4 2 2" xfId="16192"/>
    <cellStyle name="20% - Accent2 4 2 2 2 2 2 4 2 3" xfId="16193"/>
    <cellStyle name="20% - Accent2 4 2 2 2 2 2 4 3" xfId="16194"/>
    <cellStyle name="20% - Accent2 4 2 2 2 2 2 4 3 2" xfId="16195"/>
    <cellStyle name="20% - Accent2 4 2 2 2 2 2 4 4" xfId="16196"/>
    <cellStyle name="20% - Accent2 4 2 2 2 2 2 4 5" xfId="16197"/>
    <cellStyle name="20% - Accent2 4 2 2 2 2 2 5" xfId="16198"/>
    <cellStyle name="20% - Accent2 4 2 2 2 2 2 5 2" xfId="16199"/>
    <cellStyle name="20% - Accent2 4 2 2 2 2 2 5 3" xfId="16200"/>
    <cellStyle name="20% - Accent2 4 2 2 2 2 2 6" xfId="16201"/>
    <cellStyle name="20% - Accent2 4 2 2 2 2 2 6 2" xfId="16202"/>
    <cellStyle name="20% - Accent2 4 2 2 2 2 2 6 3" xfId="16203"/>
    <cellStyle name="20% - Accent2 4 2 2 2 2 2 7" xfId="16204"/>
    <cellStyle name="20% - Accent2 4 2 2 2 2 2 7 2" xfId="16205"/>
    <cellStyle name="20% - Accent2 4 2 2 2 2 2 8" xfId="16206"/>
    <cellStyle name="20% - Accent2 4 2 2 2 2 2 9" xfId="16207"/>
    <cellStyle name="20% - Accent2 4 2 2 2 2 3" xfId="16208"/>
    <cellStyle name="20% - Accent2 4 2 2 2 2 3 2" xfId="16209"/>
    <cellStyle name="20% - Accent2 4 2 2 2 2 3 2 2" xfId="16210"/>
    <cellStyle name="20% - Accent2 4 2 2 2 2 3 2 3" xfId="16211"/>
    <cellStyle name="20% - Accent2 4 2 2 2 2 3 3" xfId="16212"/>
    <cellStyle name="20% - Accent2 4 2 2 2 2 3 3 2" xfId="16213"/>
    <cellStyle name="20% - Accent2 4 2 2 2 2 3 3 3" xfId="16214"/>
    <cellStyle name="20% - Accent2 4 2 2 2 2 3 4" xfId="16215"/>
    <cellStyle name="20% - Accent2 4 2 2 2 2 3 4 2" xfId="16216"/>
    <cellStyle name="20% - Accent2 4 2 2 2 2 3 5" xfId="16217"/>
    <cellStyle name="20% - Accent2 4 2 2 2 2 3 6" xfId="16218"/>
    <cellStyle name="20% - Accent2 4 2 2 2 2 4" xfId="16219"/>
    <cellStyle name="20% - Accent2 4 2 2 2 2 4 2" xfId="16220"/>
    <cellStyle name="20% - Accent2 4 2 2 2 2 4 2 2" xfId="16221"/>
    <cellStyle name="20% - Accent2 4 2 2 2 2 4 2 3" xfId="16222"/>
    <cellStyle name="20% - Accent2 4 2 2 2 2 4 3" xfId="16223"/>
    <cellStyle name="20% - Accent2 4 2 2 2 2 4 3 2" xfId="16224"/>
    <cellStyle name="20% - Accent2 4 2 2 2 2 4 3 3" xfId="16225"/>
    <cellStyle name="20% - Accent2 4 2 2 2 2 4 4" xfId="16226"/>
    <cellStyle name="20% - Accent2 4 2 2 2 2 4 4 2" xfId="16227"/>
    <cellStyle name="20% - Accent2 4 2 2 2 2 4 5" xfId="16228"/>
    <cellStyle name="20% - Accent2 4 2 2 2 2 4 6" xfId="16229"/>
    <cellStyle name="20% - Accent2 4 2 2 2 2 5" xfId="16230"/>
    <cellStyle name="20% - Accent2 4 2 2 2 2 5 2" xfId="16231"/>
    <cellStyle name="20% - Accent2 4 2 2 2 2 5 2 2" xfId="16232"/>
    <cellStyle name="20% - Accent2 4 2 2 2 2 5 2 3" xfId="16233"/>
    <cellStyle name="20% - Accent2 4 2 2 2 2 5 3" xfId="16234"/>
    <cellStyle name="20% - Accent2 4 2 2 2 2 5 3 2" xfId="16235"/>
    <cellStyle name="20% - Accent2 4 2 2 2 2 5 4" xfId="16236"/>
    <cellStyle name="20% - Accent2 4 2 2 2 2 5 5" xfId="16237"/>
    <cellStyle name="20% - Accent2 4 2 2 2 2 6" xfId="16238"/>
    <cellStyle name="20% - Accent2 4 2 2 2 2 6 2" xfId="16239"/>
    <cellStyle name="20% - Accent2 4 2 2 2 2 6 3" xfId="16240"/>
    <cellStyle name="20% - Accent2 4 2 2 2 2 7" xfId="16241"/>
    <cellStyle name="20% - Accent2 4 2 2 2 2 7 2" xfId="16242"/>
    <cellStyle name="20% - Accent2 4 2 2 2 2 7 3" xfId="16243"/>
    <cellStyle name="20% - Accent2 4 2 2 2 2 8" xfId="16244"/>
    <cellStyle name="20% - Accent2 4 2 2 2 2 8 2" xfId="16245"/>
    <cellStyle name="20% - Accent2 4 2 2 2 2 9" xfId="16246"/>
    <cellStyle name="20% - Accent2 4 2 2 2 3" xfId="378"/>
    <cellStyle name="20% - Accent2 4 2 2 2 3 2" xfId="16247"/>
    <cellStyle name="20% - Accent2 4 2 2 2 3 2 2" xfId="16248"/>
    <cellStyle name="20% - Accent2 4 2 2 2 3 2 2 2" xfId="16249"/>
    <cellStyle name="20% - Accent2 4 2 2 2 3 2 2 3" xfId="16250"/>
    <cellStyle name="20% - Accent2 4 2 2 2 3 2 3" xfId="16251"/>
    <cellStyle name="20% - Accent2 4 2 2 2 3 2 3 2" xfId="16252"/>
    <cellStyle name="20% - Accent2 4 2 2 2 3 2 3 3" xfId="16253"/>
    <cellStyle name="20% - Accent2 4 2 2 2 3 2 4" xfId="16254"/>
    <cellStyle name="20% - Accent2 4 2 2 2 3 2 4 2" xfId="16255"/>
    <cellStyle name="20% - Accent2 4 2 2 2 3 2 5" xfId="16256"/>
    <cellStyle name="20% - Accent2 4 2 2 2 3 2 6" xfId="16257"/>
    <cellStyle name="20% - Accent2 4 2 2 2 3 3" xfId="16258"/>
    <cellStyle name="20% - Accent2 4 2 2 2 3 3 2" xfId="16259"/>
    <cellStyle name="20% - Accent2 4 2 2 2 3 3 2 2" xfId="16260"/>
    <cellStyle name="20% - Accent2 4 2 2 2 3 3 2 3" xfId="16261"/>
    <cellStyle name="20% - Accent2 4 2 2 2 3 3 3" xfId="16262"/>
    <cellStyle name="20% - Accent2 4 2 2 2 3 3 3 2" xfId="16263"/>
    <cellStyle name="20% - Accent2 4 2 2 2 3 3 3 3" xfId="16264"/>
    <cellStyle name="20% - Accent2 4 2 2 2 3 3 4" xfId="16265"/>
    <cellStyle name="20% - Accent2 4 2 2 2 3 3 4 2" xfId="16266"/>
    <cellStyle name="20% - Accent2 4 2 2 2 3 3 5" xfId="16267"/>
    <cellStyle name="20% - Accent2 4 2 2 2 3 3 6" xfId="16268"/>
    <cellStyle name="20% - Accent2 4 2 2 2 3 4" xfId="16269"/>
    <cellStyle name="20% - Accent2 4 2 2 2 3 4 2" xfId="16270"/>
    <cellStyle name="20% - Accent2 4 2 2 2 3 4 2 2" xfId="16271"/>
    <cellStyle name="20% - Accent2 4 2 2 2 3 4 2 3" xfId="16272"/>
    <cellStyle name="20% - Accent2 4 2 2 2 3 4 3" xfId="16273"/>
    <cellStyle name="20% - Accent2 4 2 2 2 3 4 3 2" xfId="16274"/>
    <cellStyle name="20% - Accent2 4 2 2 2 3 4 4" xfId="16275"/>
    <cellStyle name="20% - Accent2 4 2 2 2 3 4 5" xfId="16276"/>
    <cellStyle name="20% - Accent2 4 2 2 2 3 5" xfId="16277"/>
    <cellStyle name="20% - Accent2 4 2 2 2 3 5 2" xfId="16278"/>
    <cellStyle name="20% - Accent2 4 2 2 2 3 5 3" xfId="16279"/>
    <cellStyle name="20% - Accent2 4 2 2 2 3 6" xfId="16280"/>
    <cellStyle name="20% - Accent2 4 2 2 2 3 6 2" xfId="16281"/>
    <cellStyle name="20% - Accent2 4 2 2 2 3 6 3" xfId="16282"/>
    <cellStyle name="20% - Accent2 4 2 2 2 3 7" xfId="16283"/>
    <cellStyle name="20% - Accent2 4 2 2 2 3 7 2" xfId="16284"/>
    <cellStyle name="20% - Accent2 4 2 2 2 3 8" xfId="16285"/>
    <cellStyle name="20% - Accent2 4 2 2 2 3 9" xfId="16286"/>
    <cellStyle name="20% - Accent2 4 2 2 2 4" xfId="16287"/>
    <cellStyle name="20% - Accent2 4 2 2 2 4 2" xfId="16288"/>
    <cellStyle name="20% - Accent2 4 2 2 2 4 2 2" xfId="16289"/>
    <cellStyle name="20% - Accent2 4 2 2 2 4 2 2 2" xfId="16290"/>
    <cellStyle name="20% - Accent2 4 2 2 2 4 2 2 3" xfId="16291"/>
    <cellStyle name="20% - Accent2 4 2 2 2 4 2 3" xfId="16292"/>
    <cellStyle name="20% - Accent2 4 2 2 2 4 2 3 2" xfId="16293"/>
    <cellStyle name="20% - Accent2 4 2 2 2 4 2 3 3" xfId="16294"/>
    <cellStyle name="20% - Accent2 4 2 2 2 4 2 4" xfId="16295"/>
    <cellStyle name="20% - Accent2 4 2 2 2 4 2 4 2" xfId="16296"/>
    <cellStyle name="20% - Accent2 4 2 2 2 4 2 5" xfId="16297"/>
    <cellStyle name="20% - Accent2 4 2 2 2 4 2 6" xfId="16298"/>
    <cellStyle name="20% - Accent2 4 2 2 2 4 3" xfId="16299"/>
    <cellStyle name="20% - Accent2 4 2 2 2 4 3 2" xfId="16300"/>
    <cellStyle name="20% - Accent2 4 2 2 2 4 3 2 2" xfId="16301"/>
    <cellStyle name="20% - Accent2 4 2 2 2 4 3 2 3" xfId="16302"/>
    <cellStyle name="20% - Accent2 4 2 2 2 4 3 3" xfId="16303"/>
    <cellStyle name="20% - Accent2 4 2 2 2 4 3 3 2" xfId="16304"/>
    <cellStyle name="20% - Accent2 4 2 2 2 4 3 3 3" xfId="16305"/>
    <cellStyle name="20% - Accent2 4 2 2 2 4 3 4" xfId="16306"/>
    <cellStyle name="20% - Accent2 4 2 2 2 4 3 4 2" xfId="16307"/>
    <cellStyle name="20% - Accent2 4 2 2 2 4 3 5" xfId="16308"/>
    <cellStyle name="20% - Accent2 4 2 2 2 4 3 6" xfId="16309"/>
    <cellStyle name="20% - Accent2 4 2 2 2 4 4" xfId="16310"/>
    <cellStyle name="20% - Accent2 4 2 2 2 4 4 2" xfId="16311"/>
    <cellStyle name="20% - Accent2 4 2 2 2 4 4 2 2" xfId="16312"/>
    <cellStyle name="20% - Accent2 4 2 2 2 4 4 2 3" xfId="16313"/>
    <cellStyle name="20% - Accent2 4 2 2 2 4 4 3" xfId="16314"/>
    <cellStyle name="20% - Accent2 4 2 2 2 4 4 3 2" xfId="16315"/>
    <cellStyle name="20% - Accent2 4 2 2 2 4 4 4" xfId="16316"/>
    <cellStyle name="20% - Accent2 4 2 2 2 4 4 5" xfId="16317"/>
    <cellStyle name="20% - Accent2 4 2 2 2 4 5" xfId="16318"/>
    <cellStyle name="20% - Accent2 4 2 2 2 4 5 2" xfId="16319"/>
    <cellStyle name="20% - Accent2 4 2 2 2 4 5 3" xfId="16320"/>
    <cellStyle name="20% - Accent2 4 2 2 2 4 6" xfId="16321"/>
    <cellStyle name="20% - Accent2 4 2 2 2 4 6 2" xfId="16322"/>
    <cellStyle name="20% - Accent2 4 2 2 2 4 6 3" xfId="16323"/>
    <cellStyle name="20% - Accent2 4 2 2 2 4 7" xfId="16324"/>
    <cellStyle name="20% - Accent2 4 2 2 2 4 7 2" xfId="16325"/>
    <cellStyle name="20% - Accent2 4 2 2 2 4 8" xfId="16326"/>
    <cellStyle name="20% - Accent2 4 2 2 2 4 9" xfId="16327"/>
    <cellStyle name="20% - Accent2 4 2 2 2 5" xfId="16328"/>
    <cellStyle name="20% - Accent2 4 2 2 2 5 2" xfId="16329"/>
    <cellStyle name="20% - Accent2 4 2 2 2 5 2 2" xfId="16330"/>
    <cellStyle name="20% - Accent2 4 2 2 2 5 2 3" xfId="16331"/>
    <cellStyle name="20% - Accent2 4 2 2 2 5 3" xfId="16332"/>
    <cellStyle name="20% - Accent2 4 2 2 2 5 3 2" xfId="16333"/>
    <cellStyle name="20% - Accent2 4 2 2 2 5 3 3" xfId="16334"/>
    <cellStyle name="20% - Accent2 4 2 2 2 5 4" xfId="16335"/>
    <cellStyle name="20% - Accent2 4 2 2 2 5 4 2" xfId="16336"/>
    <cellStyle name="20% - Accent2 4 2 2 2 5 5" xfId="16337"/>
    <cellStyle name="20% - Accent2 4 2 2 2 5 6" xfId="16338"/>
    <cellStyle name="20% - Accent2 4 2 2 2 6" xfId="16339"/>
    <cellStyle name="20% - Accent2 4 2 2 2 6 2" xfId="16340"/>
    <cellStyle name="20% - Accent2 4 2 2 2 6 2 2" xfId="16341"/>
    <cellStyle name="20% - Accent2 4 2 2 2 6 2 3" xfId="16342"/>
    <cellStyle name="20% - Accent2 4 2 2 2 6 3" xfId="16343"/>
    <cellStyle name="20% - Accent2 4 2 2 2 6 3 2" xfId="16344"/>
    <cellStyle name="20% - Accent2 4 2 2 2 6 3 3" xfId="16345"/>
    <cellStyle name="20% - Accent2 4 2 2 2 6 4" xfId="16346"/>
    <cellStyle name="20% - Accent2 4 2 2 2 6 4 2" xfId="16347"/>
    <cellStyle name="20% - Accent2 4 2 2 2 6 5" xfId="16348"/>
    <cellStyle name="20% - Accent2 4 2 2 2 6 6" xfId="16349"/>
    <cellStyle name="20% - Accent2 4 2 2 2 7" xfId="16350"/>
    <cellStyle name="20% - Accent2 4 2 2 2 7 2" xfId="16351"/>
    <cellStyle name="20% - Accent2 4 2 2 2 7 2 2" xfId="16352"/>
    <cellStyle name="20% - Accent2 4 2 2 2 7 2 3" xfId="16353"/>
    <cellStyle name="20% - Accent2 4 2 2 2 7 3" xfId="16354"/>
    <cellStyle name="20% - Accent2 4 2 2 2 7 3 2" xfId="16355"/>
    <cellStyle name="20% - Accent2 4 2 2 2 7 4" xfId="16356"/>
    <cellStyle name="20% - Accent2 4 2 2 2 7 5" xfId="16357"/>
    <cellStyle name="20% - Accent2 4 2 2 2 8" xfId="16358"/>
    <cellStyle name="20% - Accent2 4 2 2 2 8 2" xfId="16359"/>
    <cellStyle name="20% - Accent2 4 2 2 2 8 3" xfId="16360"/>
    <cellStyle name="20% - Accent2 4 2 2 2 9" xfId="16361"/>
    <cellStyle name="20% - Accent2 4 2 2 2 9 2" xfId="16362"/>
    <cellStyle name="20% - Accent2 4 2 2 2 9 3" xfId="16363"/>
    <cellStyle name="20% - Accent2 4 2 2 3" xfId="379"/>
    <cellStyle name="20% - Accent2 4 2 2 3 10" xfId="16364"/>
    <cellStyle name="20% - Accent2 4 2 2 3 2" xfId="380"/>
    <cellStyle name="20% - Accent2 4 2 2 3 2 2" xfId="16365"/>
    <cellStyle name="20% - Accent2 4 2 2 3 2 2 2" xfId="16366"/>
    <cellStyle name="20% - Accent2 4 2 2 3 2 2 2 2" xfId="16367"/>
    <cellStyle name="20% - Accent2 4 2 2 3 2 2 2 3" xfId="16368"/>
    <cellStyle name="20% - Accent2 4 2 2 3 2 2 3" xfId="16369"/>
    <cellStyle name="20% - Accent2 4 2 2 3 2 2 3 2" xfId="16370"/>
    <cellStyle name="20% - Accent2 4 2 2 3 2 2 3 3" xfId="16371"/>
    <cellStyle name="20% - Accent2 4 2 2 3 2 2 4" xfId="16372"/>
    <cellStyle name="20% - Accent2 4 2 2 3 2 2 4 2" xfId="16373"/>
    <cellStyle name="20% - Accent2 4 2 2 3 2 2 5" xfId="16374"/>
    <cellStyle name="20% - Accent2 4 2 2 3 2 2 6" xfId="16375"/>
    <cellStyle name="20% - Accent2 4 2 2 3 2 3" xfId="16376"/>
    <cellStyle name="20% - Accent2 4 2 2 3 2 3 2" xfId="16377"/>
    <cellStyle name="20% - Accent2 4 2 2 3 2 3 2 2" xfId="16378"/>
    <cellStyle name="20% - Accent2 4 2 2 3 2 3 2 3" xfId="16379"/>
    <cellStyle name="20% - Accent2 4 2 2 3 2 3 3" xfId="16380"/>
    <cellStyle name="20% - Accent2 4 2 2 3 2 3 3 2" xfId="16381"/>
    <cellStyle name="20% - Accent2 4 2 2 3 2 3 3 3" xfId="16382"/>
    <cellStyle name="20% - Accent2 4 2 2 3 2 3 4" xfId="16383"/>
    <cellStyle name="20% - Accent2 4 2 2 3 2 3 4 2" xfId="16384"/>
    <cellStyle name="20% - Accent2 4 2 2 3 2 3 5" xfId="16385"/>
    <cellStyle name="20% - Accent2 4 2 2 3 2 3 6" xfId="16386"/>
    <cellStyle name="20% - Accent2 4 2 2 3 2 4" xfId="16387"/>
    <cellStyle name="20% - Accent2 4 2 2 3 2 4 2" xfId="16388"/>
    <cellStyle name="20% - Accent2 4 2 2 3 2 4 2 2" xfId="16389"/>
    <cellStyle name="20% - Accent2 4 2 2 3 2 4 2 3" xfId="16390"/>
    <cellStyle name="20% - Accent2 4 2 2 3 2 4 3" xfId="16391"/>
    <cellStyle name="20% - Accent2 4 2 2 3 2 4 3 2" xfId="16392"/>
    <cellStyle name="20% - Accent2 4 2 2 3 2 4 4" xfId="16393"/>
    <cellStyle name="20% - Accent2 4 2 2 3 2 4 5" xfId="16394"/>
    <cellStyle name="20% - Accent2 4 2 2 3 2 5" xfId="16395"/>
    <cellStyle name="20% - Accent2 4 2 2 3 2 5 2" xfId="16396"/>
    <cellStyle name="20% - Accent2 4 2 2 3 2 5 3" xfId="16397"/>
    <cellStyle name="20% - Accent2 4 2 2 3 2 6" xfId="16398"/>
    <cellStyle name="20% - Accent2 4 2 2 3 2 6 2" xfId="16399"/>
    <cellStyle name="20% - Accent2 4 2 2 3 2 6 3" xfId="16400"/>
    <cellStyle name="20% - Accent2 4 2 2 3 2 7" xfId="16401"/>
    <cellStyle name="20% - Accent2 4 2 2 3 2 7 2" xfId="16402"/>
    <cellStyle name="20% - Accent2 4 2 2 3 2 8" xfId="16403"/>
    <cellStyle name="20% - Accent2 4 2 2 3 2 9" xfId="16404"/>
    <cellStyle name="20% - Accent2 4 2 2 3 3" xfId="16405"/>
    <cellStyle name="20% - Accent2 4 2 2 3 3 2" xfId="16406"/>
    <cellStyle name="20% - Accent2 4 2 2 3 3 2 2" xfId="16407"/>
    <cellStyle name="20% - Accent2 4 2 2 3 3 2 3" xfId="16408"/>
    <cellStyle name="20% - Accent2 4 2 2 3 3 3" xfId="16409"/>
    <cellStyle name="20% - Accent2 4 2 2 3 3 3 2" xfId="16410"/>
    <cellStyle name="20% - Accent2 4 2 2 3 3 3 3" xfId="16411"/>
    <cellStyle name="20% - Accent2 4 2 2 3 3 4" xfId="16412"/>
    <cellStyle name="20% - Accent2 4 2 2 3 3 4 2" xfId="16413"/>
    <cellStyle name="20% - Accent2 4 2 2 3 3 5" xfId="16414"/>
    <cellStyle name="20% - Accent2 4 2 2 3 3 6" xfId="16415"/>
    <cellStyle name="20% - Accent2 4 2 2 3 4" xfId="16416"/>
    <cellStyle name="20% - Accent2 4 2 2 3 4 2" xfId="16417"/>
    <cellStyle name="20% - Accent2 4 2 2 3 4 2 2" xfId="16418"/>
    <cellStyle name="20% - Accent2 4 2 2 3 4 2 3" xfId="16419"/>
    <cellStyle name="20% - Accent2 4 2 2 3 4 3" xfId="16420"/>
    <cellStyle name="20% - Accent2 4 2 2 3 4 3 2" xfId="16421"/>
    <cellStyle name="20% - Accent2 4 2 2 3 4 3 3" xfId="16422"/>
    <cellStyle name="20% - Accent2 4 2 2 3 4 4" xfId="16423"/>
    <cellStyle name="20% - Accent2 4 2 2 3 4 4 2" xfId="16424"/>
    <cellStyle name="20% - Accent2 4 2 2 3 4 5" xfId="16425"/>
    <cellStyle name="20% - Accent2 4 2 2 3 4 6" xfId="16426"/>
    <cellStyle name="20% - Accent2 4 2 2 3 5" xfId="16427"/>
    <cellStyle name="20% - Accent2 4 2 2 3 5 2" xfId="16428"/>
    <cellStyle name="20% - Accent2 4 2 2 3 5 2 2" xfId="16429"/>
    <cellStyle name="20% - Accent2 4 2 2 3 5 2 3" xfId="16430"/>
    <cellStyle name="20% - Accent2 4 2 2 3 5 3" xfId="16431"/>
    <cellStyle name="20% - Accent2 4 2 2 3 5 3 2" xfId="16432"/>
    <cellStyle name="20% - Accent2 4 2 2 3 5 4" xfId="16433"/>
    <cellStyle name="20% - Accent2 4 2 2 3 5 5" xfId="16434"/>
    <cellStyle name="20% - Accent2 4 2 2 3 6" xfId="16435"/>
    <cellStyle name="20% - Accent2 4 2 2 3 6 2" xfId="16436"/>
    <cellStyle name="20% - Accent2 4 2 2 3 6 3" xfId="16437"/>
    <cellStyle name="20% - Accent2 4 2 2 3 7" xfId="16438"/>
    <cellStyle name="20% - Accent2 4 2 2 3 7 2" xfId="16439"/>
    <cellStyle name="20% - Accent2 4 2 2 3 7 3" xfId="16440"/>
    <cellStyle name="20% - Accent2 4 2 2 3 8" xfId="16441"/>
    <cellStyle name="20% - Accent2 4 2 2 3 8 2" xfId="16442"/>
    <cellStyle name="20% - Accent2 4 2 2 3 9" xfId="16443"/>
    <cellStyle name="20% - Accent2 4 2 2 4" xfId="381"/>
    <cellStyle name="20% - Accent2 4 2 2 4 2" xfId="16444"/>
    <cellStyle name="20% - Accent2 4 2 2 4 2 2" xfId="16445"/>
    <cellStyle name="20% - Accent2 4 2 2 4 2 2 2" xfId="16446"/>
    <cellStyle name="20% - Accent2 4 2 2 4 2 2 3" xfId="16447"/>
    <cellStyle name="20% - Accent2 4 2 2 4 2 3" xfId="16448"/>
    <cellStyle name="20% - Accent2 4 2 2 4 2 3 2" xfId="16449"/>
    <cellStyle name="20% - Accent2 4 2 2 4 2 3 3" xfId="16450"/>
    <cellStyle name="20% - Accent2 4 2 2 4 2 4" xfId="16451"/>
    <cellStyle name="20% - Accent2 4 2 2 4 2 4 2" xfId="16452"/>
    <cellStyle name="20% - Accent2 4 2 2 4 2 5" xfId="16453"/>
    <cellStyle name="20% - Accent2 4 2 2 4 2 6" xfId="16454"/>
    <cellStyle name="20% - Accent2 4 2 2 4 3" xfId="16455"/>
    <cellStyle name="20% - Accent2 4 2 2 4 3 2" xfId="16456"/>
    <cellStyle name="20% - Accent2 4 2 2 4 3 2 2" xfId="16457"/>
    <cellStyle name="20% - Accent2 4 2 2 4 3 2 3" xfId="16458"/>
    <cellStyle name="20% - Accent2 4 2 2 4 3 3" xfId="16459"/>
    <cellStyle name="20% - Accent2 4 2 2 4 3 3 2" xfId="16460"/>
    <cellStyle name="20% - Accent2 4 2 2 4 3 3 3" xfId="16461"/>
    <cellStyle name="20% - Accent2 4 2 2 4 3 4" xfId="16462"/>
    <cellStyle name="20% - Accent2 4 2 2 4 3 4 2" xfId="16463"/>
    <cellStyle name="20% - Accent2 4 2 2 4 3 5" xfId="16464"/>
    <cellStyle name="20% - Accent2 4 2 2 4 3 6" xfId="16465"/>
    <cellStyle name="20% - Accent2 4 2 2 4 4" xfId="16466"/>
    <cellStyle name="20% - Accent2 4 2 2 4 4 2" xfId="16467"/>
    <cellStyle name="20% - Accent2 4 2 2 4 4 2 2" xfId="16468"/>
    <cellStyle name="20% - Accent2 4 2 2 4 4 2 3" xfId="16469"/>
    <cellStyle name="20% - Accent2 4 2 2 4 4 3" xfId="16470"/>
    <cellStyle name="20% - Accent2 4 2 2 4 4 3 2" xfId="16471"/>
    <cellStyle name="20% - Accent2 4 2 2 4 4 4" xfId="16472"/>
    <cellStyle name="20% - Accent2 4 2 2 4 4 5" xfId="16473"/>
    <cellStyle name="20% - Accent2 4 2 2 4 5" xfId="16474"/>
    <cellStyle name="20% - Accent2 4 2 2 4 5 2" xfId="16475"/>
    <cellStyle name="20% - Accent2 4 2 2 4 5 3" xfId="16476"/>
    <cellStyle name="20% - Accent2 4 2 2 4 6" xfId="16477"/>
    <cellStyle name="20% - Accent2 4 2 2 4 6 2" xfId="16478"/>
    <cellStyle name="20% - Accent2 4 2 2 4 6 3" xfId="16479"/>
    <cellStyle name="20% - Accent2 4 2 2 4 7" xfId="16480"/>
    <cellStyle name="20% - Accent2 4 2 2 4 7 2" xfId="16481"/>
    <cellStyle name="20% - Accent2 4 2 2 4 8" xfId="16482"/>
    <cellStyle name="20% - Accent2 4 2 2 4 9" xfId="16483"/>
    <cellStyle name="20% - Accent2 4 2 2 5" xfId="16484"/>
    <cellStyle name="20% - Accent2 4 2 2 5 2" xfId="16485"/>
    <cellStyle name="20% - Accent2 4 2 2 5 2 2" xfId="16486"/>
    <cellStyle name="20% - Accent2 4 2 2 5 2 2 2" xfId="16487"/>
    <cellStyle name="20% - Accent2 4 2 2 5 2 2 3" xfId="16488"/>
    <cellStyle name="20% - Accent2 4 2 2 5 2 3" xfId="16489"/>
    <cellStyle name="20% - Accent2 4 2 2 5 2 3 2" xfId="16490"/>
    <cellStyle name="20% - Accent2 4 2 2 5 2 3 3" xfId="16491"/>
    <cellStyle name="20% - Accent2 4 2 2 5 2 4" xfId="16492"/>
    <cellStyle name="20% - Accent2 4 2 2 5 2 4 2" xfId="16493"/>
    <cellStyle name="20% - Accent2 4 2 2 5 2 5" xfId="16494"/>
    <cellStyle name="20% - Accent2 4 2 2 5 2 6" xfId="16495"/>
    <cellStyle name="20% - Accent2 4 2 2 5 3" xfId="16496"/>
    <cellStyle name="20% - Accent2 4 2 2 5 3 2" xfId="16497"/>
    <cellStyle name="20% - Accent2 4 2 2 5 3 2 2" xfId="16498"/>
    <cellStyle name="20% - Accent2 4 2 2 5 3 2 3" xfId="16499"/>
    <cellStyle name="20% - Accent2 4 2 2 5 3 3" xfId="16500"/>
    <cellStyle name="20% - Accent2 4 2 2 5 3 3 2" xfId="16501"/>
    <cellStyle name="20% - Accent2 4 2 2 5 3 3 3" xfId="16502"/>
    <cellStyle name="20% - Accent2 4 2 2 5 3 4" xfId="16503"/>
    <cellStyle name="20% - Accent2 4 2 2 5 3 4 2" xfId="16504"/>
    <cellStyle name="20% - Accent2 4 2 2 5 3 5" xfId="16505"/>
    <cellStyle name="20% - Accent2 4 2 2 5 3 6" xfId="16506"/>
    <cellStyle name="20% - Accent2 4 2 2 5 4" xfId="16507"/>
    <cellStyle name="20% - Accent2 4 2 2 5 4 2" xfId="16508"/>
    <cellStyle name="20% - Accent2 4 2 2 5 4 2 2" xfId="16509"/>
    <cellStyle name="20% - Accent2 4 2 2 5 4 2 3" xfId="16510"/>
    <cellStyle name="20% - Accent2 4 2 2 5 4 3" xfId="16511"/>
    <cellStyle name="20% - Accent2 4 2 2 5 4 3 2" xfId="16512"/>
    <cellStyle name="20% - Accent2 4 2 2 5 4 4" xfId="16513"/>
    <cellStyle name="20% - Accent2 4 2 2 5 4 5" xfId="16514"/>
    <cellStyle name="20% - Accent2 4 2 2 5 5" xfId="16515"/>
    <cellStyle name="20% - Accent2 4 2 2 5 5 2" xfId="16516"/>
    <cellStyle name="20% - Accent2 4 2 2 5 5 3" xfId="16517"/>
    <cellStyle name="20% - Accent2 4 2 2 5 6" xfId="16518"/>
    <cellStyle name="20% - Accent2 4 2 2 5 6 2" xfId="16519"/>
    <cellStyle name="20% - Accent2 4 2 2 5 6 3" xfId="16520"/>
    <cellStyle name="20% - Accent2 4 2 2 5 7" xfId="16521"/>
    <cellStyle name="20% - Accent2 4 2 2 5 7 2" xfId="16522"/>
    <cellStyle name="20% - Accent2 4 2 2 5 8" xfId="16523"/>
    <cellStyle name="20% - Accent2 4 2 2 5 9" xfId="16524"/>
    <cellStyle name="20% - Accent2 4 2 2 6" xfId="16525"/>
    <cellStyle name="20% - Accent2 4 2 2 6 2" xfId="16526"/>
    <cellStyle name="20% - Accent2 4 2 2 6 2 2" xfId="16527"/>
    <cellStyle name="20% - Accent2 4 2 2 6 2 3" xfId="16528"/>
    <cellStyle name="20% - Accent2 4 2 2 6 3" xfId="16529"/>
    <cellStyle name="20% - Accent2 4 2 2 6 3 2" xfId="16530"/>
    <cellStyle name="20% - Accent2 4 2 2 6 3 3" xfId="16531"/>
    <cellStyle name="20% - Accent2 4 2 2 6 4" xfId="16532"/>
    <cellStyle name="20% - Accent2 4 2 2 6 4 2" xfId="16533"/>
    <cellStyle name="20% - Accent2 4 2 2 6 5" xfId="16534"/>
    <cellStyle name="20% - Accent2 4 2 2 6 6" xfId="16535"/>
    <cellStyle name="20% - Accent2 4 2 2 7" xfId="16536"/>
    <cellStyle name="20% - Accent2 4 2 2 7 2" xfId="16537"/>
    <cellStyle name="20% - Accent2 4 2 2 7 2 2" xfId="16538"/>
    <cellStyle name="20% - Accent2 4 2 2 7 2 3" xfId="16539"/>
    <cellStyle name="20% - Accent2 4 2 2 7 3" xfId="16540"/>
    <cellStyle name="20% - Accent2 4 2 2 7 3 2" xfId="16541"/>
    <cellStyle name="20% - Accent2 4 2 2 7 3 3" xfId="16542"/>
    <cellStyle name="20% - Accent2 4 2 2 7 4" xfId="16543"/>
    <cellStyle name="20% - Accent2 4 2 2 7 4 2" xfId="16544"/>
    <cellStyle name="20% - Accent2 4 2 2 7 5" xfId="16545"/>
    <cellStyle name="20% - Accent2 4 2 2 7 6" xfId="16546"/>
    <cellStyle name="20% - Accent2 4 2 2 8" xfId="16547"/>
    <cellStyle name="20% - Accent2 4 2 2 8 2" xfId="16548"/>
    <cellStyle name="20% - Accent2 4 2 2 8 2 2" xfId="16549"/>
    <cellStyle name="20% - Accent2 4 2 2 8 2 3" xfId="16550"/>
    <cellStyle name="20% - Accent2 4 2 2 8 3" xfId="16551"/>
    <cellStyle name="20% - Accent2 4 2 2 8 3 2" xfId="16552"/>
    <cellStyle name="20% - Accent2 4 2 2 8 4" xfId="16553"/>
    <cellStyle name="20% - Accent2 4 2 2 8 5" xfId="16554"/>
    <cellStyle name="20% - Accent2 4 2 2 9" xfId="16555"/>
    <cellStyle name="20% - Accent2 4 2 2 9 2" xfId="16556"/>
    <cellStyle name="20% - Accent2 4 2 2 9 3" xfId="16557"/>
    <cellStyle name="20% - Accent2 4 2 3" xfId="382"/>
    <cellStyle name="20% - Accent2 4 2 3 10" xfId="16558"/>
    <cellStyle name="20% - Accent2 4 2 3 10 2" xfId="16559"/>
    <cellStyle name="20% - Accent2 4 2 3 11" xfId="16560"/>
    <cellStyle name="20% - Accent2 4 2 3 12" xfId="16561"/>
    <cellStyle name="20% - Accent2 4 2 3 2" xfId="383"/>
    <cellStyle name="20% - Accent2 4 2 3 2 10" xfId="16562"/>
    <cellStyle name="20% - Accent2 4 2 3 2 2" xfId="384"/>
    <cellStyle name="20% - Accent2 4 2 3 2 2 2" xfId="16563"/>
    <cellStyle name="20% - Accent2 4 2 3 2 2 2 2" xfId="16564"/>
    <cellStyle name="20% - Accent2 4 2 3 2 2 2 2 2" xfId="16565"/>
    <cellStyle name="20% - Accent2 4 2 3 2 2 2 2 3" xfId="16566"/>
    <cellStyle name="20% - Accent2 4 2 3 2 2 2 3" xfId="16567"/>
    <cellStyle name="20% - Accent2 4 2 3 2 2 2 3 2" xfId="16568"/>
    <cellStyle name="20% - Accent2 4 2 3 2 2 2 3 3" xfId="16569"/>
    <cellStyle name="20% - Accent2 4 2 3 2 2 2 4" xfId="16570"/>
    <cellStyle name="20% - Accent2 4 2 3 2 2 2 4 2" xfId="16571"/>
    <cellStyle name="20% - Accent2 4 2 3 2 2 2 5" xfId="16572"/>
    <cellStyle name="20% - Accent2 4 2 3 2 2 2 6" xfId="16573"/>
    <cellStyle name="20% - Accent2 4 2 3 2 2 3" xfId="16574"/>
    <cellStyle name="20% - Accent2 4 2 3 2 2 3 2" xfId="16575"/>
    <cellStyle name="20% - Accent2 4 2 3 2 2 3 2 2" xfId="16576"/>
    <cellStyle name="20% - Accent2 4 2 3 2 2 3 2 3" xfId="16577"/>
    <cellStyle name="20% - Accent2 4 2 3 2 2 3 3" xfId="16578"/>
    <cellStyle name="20% - Accent2 4 2 3 2 2 3 3 2" xfId="16579"/>
    <cellStyle name="20% - Accent2 4 2 3 2 2 3 3 3" xfId="16580"/>
    <cellStyle name="20% - Accent2 4 2 3 2 2 3 4" xfId="16581"/>
    <cellStyle name="20% - Accent2 4 2 3 2 2 3 4 2" xfId="16582"/>
    <cellStyle name="20% - Accent2 4 2 3 2 2 3 5" xfId="16583"/>
    <cellStyle name="20% - Accent2 4 2 3 2 2 3 6" xfId="16584"/>
    <cellStyle name="20% - Accent2 4 2 3 2 2 4" xfId="16585"/>
    <cellStyle name="20% - Accent2 4 2 3 2 2 4 2" xfId="16586"/>
    <cellStyle name="20% - Accent2 4 2 3 2 2 4 2 2" xfId="16587"/>
    <cellStyle name="20% - Accent2 4 2 3 2 2 4 2 3" xfId="16588"/>
    <cellStyle name="20% - Accent2 4 2 3 2 2 4 3" xfId="16589"/>
    <cellStyle name="20% - Accent2 4 2 3 2 2 4 3 2" xfId="16590"/>
    <cellStyle name="20% - Accent2 4 2 3 2 2 4 4" xfId="16591"/>
    <cellStyle name="20% - Accent2 4 2 3 2 2 4 5" xfId="16592"/>
    <cellStyle name="20% - Accent2 4 2 3 2 2 5" xfId="16593"/>
    <cellStyle name="20% - Accent2 4 2 3 2 2 5 2" xfId="16594"/>
    <cellStyle name="20% - Accent2 4 2 3 2 2 5 3" xfId="16595"/>
    <cellStyle name="20% - Accent2 4 2 3 2 2 6" xfId="16596"/>
    <cellStyle name="20% - Accent2 4 2 3 2 2 6 2" xfId="16597"/>
    <cellStyle name="20% - Accent2 4 2 3 2 2 6 3" xfId="16598"/>
    <cellStyle name="20% - Accent2 4 2 3 2 2 7" xfId="16599"/>
    <cellStyle name="20% - Accent2 4 2 3 2 2 7 2" xfId="16600"/>
    <cellStyle name="20% - Accent2 4 2 3 2 2 8" xfId="16601"/>
    <cellStyle name="20% - Accent2 4 2 3 2 2 9" xfId="16602"/>
    <cellStyle name="20% - Accent2 4 2 3 2 3" xfId="16603"/>
    <cellStyle name="20% - Accent2 4 2 3 2 3 2" xfId="16604"/>
    <cellStyle name="20% - Accent2 4 2 3 2 3 2 2" xfId="16605"/>
    <cellStyle name="20% - Accent2 4 2 3 2 3 2 3" xfId="16606"/>
    <cellStyle name="20% - Accent2 4 2 3 2 3 3" xfId="16607"/>
    <cellStyle name="20% - Accent2 4 2 3 2 3 3 2" xfId="16608"/>
    <cellStyle name="20% - Accent2 4 2 3 2 3 3 3" xfId="16609"/>
    <cellStyle name="20% - Accent2 4 2 3 2 3 4" xfId="16610"/>
    <cellStyle name="20% - Accent2 4 2 3 2 3 4 2" xfId="16611"/>
    <cellStyle name="20% - Accent2 4 2 3 2 3 5" xfId="16612"/>
    <cellStyle name="20% - Accent2 4 2 3 2 3 6" xfId="16613"/>
    <cellStyle name="20% - Accent2 4 2 3 2 4" xfId="16614"/>
    <cellStyle name="20% - Accent2 4 2 3 2 4 2" xfId="16615"/>
    <cellStyle name="20% - Accent2 4 2 3 2 4 2 2" xfId="16616"/>
    <cellStyle name="20% - Accent2 4 2 3 2 4 2 3" xfId="16617"/>
    <cellStyle name="20% - Accent2 4 2 3 2 4 3" xfId="16618"/>
    <cellStyle name="20% - Accent2 4 2 3 2 4 3 2" xfId="16619"/>
    <cellStyle name="20% - Accent2 4 2 3 2 4 3 3" xfId="16620"/>
    <cellStyle name="20% - Accent2 4 2 3 2 4 4" xfId="16621"/>
    <cellStyle name="20% - Accent2 4 2 3 2 4 4 2" xfId="16622"/>
    <cellStyle name="20% - Accent2 4 2 3 2 4 5" xfId="16623"/>
    <cellStyle name="20% - Accent2 4 2 3 2 4 6" xfId="16624"/>
    <cellStyle name="20% - Accent2 4 2 3 2 5" xfId="16625"/>
    <cellStyle name="20% - Accent2 4 2 3 2 5 2" xfId="16626"/>
    <cellStyle name="20% - Accent2 4 2 3 2 5 2 2" xfId="16627"/>
    <cellStyle name="20% - Accent2 4 2 3 2 5 2 3" xfId="16628"/>
    <cellStyle name="20% - Accent2 4 2 3 2 5 3" xfId="16629"/>
    <cellStyle name="20% - Accent2 4 2 3 2 5 3 2" xfId="16630"/>
    <cellStyle name="20% - Accent2 4 2 3 2 5 4" xfId="16631"/>
    <cellStyle name="20% - Accent2 4 2 3 2 5 5" xfId="16632"/>
    <cellStyle name="20% - Accent2 4 2 3 2 6" xfId="16633"/>
    <cellStyle name="20% - Accent2 4 2 3 2 6 2" xfId="16634"/>
    <cellStyle name="20% - Accent2 4 2 3 2 6 3" xfId="16635"/>
    <cellStyle name="20% - Accent2 4 2 3 2 7" xfId="16636"/>
    <cellStyle name="20% - Accent2 4 2 3 2 7 2" xfId="16637"/>
    <cellStyle name="20% - Accent2 4 2 3 2 7 3" xfId="16638"/>
    <cellStyle name="20% - Accent2 4 2 3 2 8" xfId="16639"/>
    <cellStyle name="20% - Accent2 4 2 3 2 8 2" xfId="16640"/>
    <cellStyle name="20% - Accent2 4 2 3 2 9" xfId="16641"/>
    <cellStyle name="20% - Accent2 4 2 3 3" xfId="385"/>
    <cellStyle name="20% - Accent2 4 2 3 3 2" xfId="16642"/>
    <cellStyle name="20% - Accent2 4 2 3 3 2 2" xfId="16643"/>
    <cellStyle name="20% - Accent2 4 2 3 3 2 2 2" xfId="16644"/>
    <cellStyle name="20% - Accent2 4 2 3 3 2 2 3" xfId="16645"/>
    <cellStyle name="20% - Accent2 4 2 3 3 2 3" xfId="16646"/>
    <cellStyle name="20% - Accent2 4 2 3 3 2 3 2" xfId="16647"/>
    <cellStyle name="20% - Accent2 4 2 3 3 2 3 3" xfId="16648"/>
    <cellStyle name="20% - Accent2 4 2 3 3 2 4" xfId="16649"/>
    <cellStyle name="20% - Accent2 4 2 3 3 2 4 2" xfId="16650"/>
    <cellStyle name="20% - Accent2 4 2 3 3 2 5" xfId="16651"/>
    <cellStyle name="20% - Accent2 4 2 3 3 2 6" xfId="16652"/>
    <cellStyle name="20% - Accent2 4 2 3 3 3" xfId="16653"/>
    <cellStyle name="20% - Accent2 4 2 3 3 3 2" xfId="16654"/>
    <cellStyle name="20% - Accent2 4 2 3 3 3 2 2" xfId="16655"/>
    <cellStyle name="20% - Accent2 4 2 3 3 3 2 3" xfId="16656"/>
    <cellStyle name="20% - Accent2 4 2 3 3 3 3" xfId="16657"/>
    <cellStyle name="20% - Accent2 4 2 3 3 3 3 2" xfId="16658"/>
    <cellStyle name="20% - Accent2 4 2 3 3 3 3 3" xfId="16659"/>
    <cellStyle name="20% - Accent2 4 2 3 3 3 4" xfId="16660"/>
    <cellStyle name="20% - Accent2 4 2 3 3 3 4 2" xfId="16661"/>
    <cellStyle name="20% - Accent2 4 2 3 3 3 5" xfId="16662"/>
    <cellStyle name="20% - Accent2 4 2 3 3 3 6" xfId="16663"/>
    <cellStyle name="20% - Accent2 4 2 3 3 4" xfId="16664"/>
    <cellStyle name="20% - Accent2 4 2 3 3 4 2" xfId="16665"/>
    <cellStyle name="20% - Accent2 4 2 3 3 4 2 2" xfId="16666"/>
    <cellStyle name="20% - Accent2 4 2 3 3 4 2 3" xfId="16667"/>
    <cellStyle name="20% - Accent2 4 2 3 3 4 3" xfId="16668"/>
    <cellStyle name="20% - Accent2 4 2 3 3 4 3 2" xfId="16669"/>
    <cellStyle name="20% - Accent2 4 2 3 3 4 4" xfId="16670"/>
    <cellStyle name="20% - Accent2 4 2 3 3 4 5" xfId="16671"/>
    <cellStyle name="20% - Accent2 4 2 3 3 5" xfId="16672"/>
    <cellStyle name="20% - Accent2 4 2 3 3 5 2" xfId="16673"/>
    <cellStyle name="20% - Accent2 4 2 3 3 5 3" xfId="16674"/>
    <cellStyle name="20% - Accent2 4 2 3 3 6" xfId="16675"/>
    <cellStyle name="20% - Accent2 4 2 3 3 6 2" xfId="16676"/>
    <cellStyle name="20% - Accent2 4 2 3 3 6 3" xfId="16677"/>
    <cellStyle name="20% - Accent2 4 2 3 3 7" xfId="16678"/>
    <cellStyle name="20% - Accent2 4 2 3 3 7 2" xfId="16679"/>
    <cellStyle name="20% - Accent2 4 2 3 3 8" xfId="16680"/>
    <cellStyle name="20% - Accent2 4 2 3 3 9" xfId="16681"/>
    <cellStyle name="20% - Accent2 4 2 3 4" xfId="16682"/>
    <cellStyle name="20% - Accent2 4 2 3 4 2" xfId="16683"/>
    <cellStyle name="20% - Accent2 4 2 3 4 2 2" xfId="16684"/>
    <cellStyle name="20% - Accent2 4 2 3 4 2 2 2" xfId="16685"/>
    <cellStyle name="20% - Accent2 4 2 3 4 2 2 3" xfId="16686"/>
    <cellStyle name="20% - Accent2 4 2 3 4 2 3" xfId="16687"/>
    <cellStyle name="20% - Accent2 4 2 3 4 2 3 2" xfId="16688"/>
    <cellStyle name="20% - Accent2 4 2 3 4 2 3 3" xfId="16689"/>
    <cellStyle name="20% - Accent2 4 2 3 4 2 4" xfId="16690"/>
    <cellStyle name="20% - Accent2 4 2 3 4 2 4 2" xfId="16691"/>
    <cellStyle name="20% - Accent2 4 2 3 4 2 5" xfId="16692"/>
    <cellStyle name="20% - Accent2 4 2 3 4 2 6" xfId="16693"/>
    <cellStyle name="20% - Accent2 4 2 3 4 3" xfId="16694"/>
    <cellStyle name="20% - Accent2 4 2 3 4 3 2" xfId="16695"/>
    <cellStyle name="20% - Accent2 4 2 3 4 3 2 2" xfId="16696"/>
    <cellStyle name="20% - Accent2 4 2 3 4 3 2 3" xfId="16697"/>
    <cellStyle name="20% - Accent2 4 2 3 4 3 3" xfId="16698"/>
    <cellStyle name="20% - Accent2 4 2 3 4 3 3 2" xfId="16699"/>
    <cellStyle name="20% - Accent2 4 2 3 4 3 3 3" xfId="16700"/>
    <cellStyle name="20% - Accent2 4 2 3 4 3 4" xfId="16701"/>
    <cellStyle name="20% - Accent2 4 2 3 4 3 4 2" xfId="16702"/>
    <cellStyle name="20% - Accent2 4 2 3 4 3 5" xfId="16703"/>
    <cellStyle name="20% - Accent2 4 2 3 4 3 6" xfId="16704"/>
    <cellStyle name="20% - Accent2 4 2 3 4 4" xfId="16705"/>
    <cellStyle name="20% - Accent2 4 2 3 4 4 2" xfId="16706"/>
    <cellStyle name="20% - Accent2 4 2 3 4 4 2 2" xfId="16707"/>
    <cellStyle name="20% - Accent2 4 2 3 4 4 2 3" xfId="16708"/>
    <cellStyle name="20% - Accent2 4 2 3 4 4 3" xfId="16709"/>
    <cellStyle name="20% - Accent2 4 2 3 4 4 3 2" xfId="16710"/>
    <cellStyle name="20% - Accent2 4 2 3 4 4 4" xfId="16711"/>
    <cellStyle name="20% - Accent2 4 2 3 4 4 5" xfId="16712"/>
    <cellStyle name="20% - Accent2 4 2 3 4 5" xfId="16713"/>
    <cellStyle name="20% - Accent2 4 2 3 4 5 2" xfId="16714"/>
    <cellStyle name="20% - Accent2 4 2 3 4 5 3" xfId="16715"/>
    <cellStyle name="20% - Accent2 4 2 3 4 6" xfId="16716"/>
    <cellStyle name="20% - Accent2 4 2 3 4 6 2" xfId="16717"/>
    <cellStyle name="20% - Accent2 4 2 3 4 6 3" xfId="16718"/>
    <cellStyle name="20% - Accent2 4 2 3 4 7" xfId="16719"/>
    <cellStyle name="20% - Accent2 4 2 3 4 7 2" xfId="16720"/>
    <cellStyle name="20% - Accent2 4 2 3 4 8" xfId="16721"/>
    <cellStyle name="20% - Accent2 4 2 3 4 9" xfId="16722"/>
    <cellStyle name="20% - Accent2 4 2 3 5" xfId="16723"/>
    <cellStyle name="20% - Accent2 4 2 3 5 2" xfId="16724"/>
    <cellStyle name="20% - Accent2 4 2 3 5 2 2" xfId="16725"/>
    <cellStyle name="20% - Accent2 4 2 3 5 2 3" xfId="16726"/>
    <cellStyle name="20% - Accent2 4 2 3 5 3" xfId="16727"/>
    <cellStyle name="20% - Accent2 4 2 3 5 3 2" xfId="16728"/>
    <cellStyle name="20% - Accent2 4 2 3 5 3 3" xfId="16729"/>
    <cellStyle name="20% - Accent2 4 2 3 5 4" xfId="16730"/>
    <cellStyle name="20% - Accent2 4 2 3 5 4 2" xfId="16731"/>
    <cellStyle name="20% - Accent2 4 2 3 5 5" xfId="16732"/>
    <cellStyle name="20% - Accent2 4 2 3 5 6" xfId="16733"/>
    <cellStyle name="20% - Accent2 4 2 3 6" xfId="16734"/>
    <cellStyle name="20% - Accent2 4 2 3 6 2" xfId="16735"/>
    <cellStyle name="20% - Accent2 4 2 3 6 2 2" xfId="16736"/>
    <cellStyle name="20% - Accent2 4 2 3 6 2 3" xfId="16737"/>
    <cellStyle name="20% - Accent2 4 2 3 6 3" xfId="16738"/>
    <cellStyle name="20% - Accent2 4 2 3 6 3 2" xfId="16739"/>
    <cellStyle name="20% - Accent2 4 2 3 6 3 3" xfId="16740"/>
    <cellStyle name="20% - Accent2 4 2 3 6 4" xfId="16741"/>
    <cellStyle name="20% - Accent2 4 2 3 6 4 2" xfId="16742"/>
    <cellStyle name="20% - Accent2 4 2 3 6 5" xfId="16743"/>
    <cellStyle name="20% - Accent2 4 2 3 6 6" xfId="16744"/>
    <cellStyle name="20% - Accent2 4 2 3 7" xfId="16745"/>
    <cellStyle name="20% - Accent2 4 2 3 7 2" xfId="16746"/>
    <cellStyle name="20% - Accent2 4 2 3 7 2 2" xfId="16747"/>
    <cellStyle name="20% - Accent2 4 2 3 7 2 3" xfId="16748"/>
    <cellStyle name="20% - Accent2 4 2 3 7 3" xfId="16749"/>
    <cellStyle name="20% - Accent2 4 2 3 7 3 2" xfId="16750"/>
    <cellStyle name="20% - Accent2 4 2 3 7 4" xfId="16751"/>
    <cellStyle name="20% - Accent2 4 2 3 7 5" xfId="16752"/>
    <cellStyle name="20% - Accent2 4 2 3 8" xfId="16753"/>
    <cellStyle name="20% - Accent2 4 2 3 8 2" xfId="16754"/>
    <cellStyle name="20% - Accent2 4 2 3 8 3" xfId="16755"/>
    <cellStyle name="20% - Accent2 4 2 3 9" xfId="16756"/>
    <cellStyle name="20% - Accent2 4 2 3 9 2" xfId="16757"/>
    <cellStyle name="20% - Accent2 4 2 3 9 3" xfId="16758"/>
    <cellStyle name="20% - Accent2 4 2 4" xfId="386"/>
    <cellStyle name="20% - Accent2 4 2 4 10" xfId="16759"/>
    <cellStyle name="20% - Accent2 4 2 4 2" xfId="387"/>
    <cellStyle name="20% - Accent2 4 2 4 2 2" xfId="16760"/>
    <cellStyle name="20% - Accent2 4 2 4 2 2 2" xfId="16761"/>
    <cellStyle name="20% - Accent2 4 2 4 2 2 2 2" xfId="16762"/>
    <cellStyle name="20% - Accent2 4 2 4 2 2 2 3" xfId="16763"/>
    <cellStyle name="20% - Accent2 4 2 4 2 2 3" xfId="16764"/>
    <cellStyle name="20% - Accent2 4 2 4 2 2 3 2" xfId="16765"/>
    <cellStyle name="20% - Accent2 4 2 4 2 2 3 3" xfId="16766"/>
    <cellStyle name="20% - Accent2 4 2 4 2 2 4" xfId="16767"/>
    <cellStyle name="20% - Accent2 4 2 4 2 2 4 2" xfId="16768"/>
    <cellStyle name="20% - Accent2 4 2 4 2 2 5" xfId="16769"/>
    <cellStyle name="20% - Accent2 4 2 4 2 2 6" xfId="16770"/>
    <cellStyle name="20% - Accent2 4 2 4 2 3" xfId="16771"/>
    <cellStyle name="20% - Accent2 4 2 4 2 3 2" xfId="16772"/>
    <cellStyle name="20% - Accent2 4 2 4 2 3 2 2" xfId="16773"/>
    <cellStyle name="20% - Accent2 4 2 4 2 3 2 3" xfId="16774"/>
    <cellStyle name="20% - Accent2 4 2 4 2 3 3" xfId="16775"/>
    <cellStyle name="20% - Accent2 4 2 4 2 3 3 2" xfId="16776"/>
    <cellStyle name="20% - Accent2 4 2 4 2 3 3 3" xfId="16777"/>
    <cellStyle name="20% - Accent2 4 2 4 2 3 4" xfId="16778"/>
    <cellStyle name="20% - Accent2 4 2 4 2 3 4 2" xfId="16779"/>
    <cellStyle name="20% - Accent2 4 2 4 2 3 5" xfId="16780"/>
    <cellStyle name="20% - Accent2 4 2 4 2 3 6" xfId="16781"/>
    <cellStyle name="20% - Accent2 4 2 4 2 4" xfId="16782"/>
    <cellStyle name="20% - Accent2 4 2 4 2 4 2" xfId="16783"/>
    <cellStyle name="20% - Accent2 4 2 4 2 4 2 2" xfId="16784"/>
    <cellStyle name="20% - Accent2 4 2 4 2 4 2 3" xfId="16785"/>
    <cellStyle name="20% - Accent2 4 2 4 2 4 3" xfId="16786"/>
    <cellStyle name="20% - Accent2 4 2 4 2 4 3 2" xfId="16787"/>
    <cellStyle name="20% - Accent2 4 2 4 2 4 4" xfId="16788"/>
    <cellStyle name="20% - Accent2 4 2 4 2 4 5" xfId="16789"/>
    <cellStyle name="20% - Accent2 4 2 4 2 5" xfId="16790"/>
    <cellStyle name="20% - Accent2 4 2 4 2 5 2" xfId="16791"/>
    <cellStyle name="20% - Accent2 4 2 4 2 5 3" xfId="16792"/>
    <cellStyle name="20% - Accent2 4 2 4 2 6" xfId="16793"/>
    <cellStyle name="20% - Accent2 4 2 4 2 6 2" xfId="16794"/>
    <cellStyle name="20% - Accent2 4 2 4 2 6 3" xfId="16795"/>
    <cellStyle name="20% - Accent2 4 2 4 2 7" xfId="16796"/>
    <cellStyle name="20% - Accent2 4 2 4 2 7 2" xfId="16797"/>
    <cellStyle name="20% - Accent2 4 2 4 2 8" xfId="16798"/>
    <cellStyle name="20% - Accent2 4 2 4 2 9" xfId="16799"/>
    <cellStyle name="20% - Accent2 4 2 4 3" xfId="16800"/>
    <cellStyle name="20% - Accent2 4 2 4 3 2" xfId="16801"/>
    <cellStyle name="20% - Accent2 4 2 4 3 2 2" xfId="16802"/>
    <cellStyle name="20% - Accent2 4 2 4 3 2 3" xfId="16803"/>
    <cellStyle name="20% - Accent2 4 2 4 3 3" xfId="16804"/>
    <cellStyle name="20% - Accent2 4 2 4 3 3 2" xfId="16805"/>
    <cellStyle name="20% - Accent2 4 2 4 3 3 3" xfId="16806"/>
    <cellStyle name="20% - Accent2 4 2 4 3 4" xfId="16807"/>
    <cellStyle name="20% - Accent2 4 2 4 3 4 2" xfId="16808"/>
    <cellStyle name="20% - Accent2 4 2 4 3 5" xfId="16809"/>
    <cellStyle name="20% - Accent2 4 2 4 3 6" xfId="16810"/>
    <cellStyle name="20% - Accent2 4 2 4 4" xfId="16811"/>
    <cellStyle name="20% - Accent2 4 2 4 4 2" xfId="16812"/>
    <cellStyle name="20% - Accent2 4 2 4 4 2 2" xfId="16813"/>
    <cellStyle name="20% - Accent2 4 2 4 4 2 3" xfId="16814"/>
    <cellStyle name="20% - Accent2 4 2 4 4 3" xfId="16815"/>
    <cellStyle name="20% - Accent2 4 2 4 4 3 2" xfId="16816"/>
    <cellStyle name="20% - Accent2 4 2 4 4 3 3" xfId="16817"/>
    <cellStyle name="20% - Accent2 4 2 4 4 4" xfId="16818"/>
    <cellStyle name="20% - Accent2 4 2 4 4 4 2" xfId="16819"/>
    <cellStyle name="20% - Accent2 4 2 4 4 5" xfId="16820"/>
    <cellStyle name="20% - Accent2 4 2 4 4 6" xfId="16821"/>
    <cellStyle name="20% - Accent2 4 2 4 5" xfId="16822"/>
    <cellStyle name="20% - Accent2 4 2 4 5 2" xfId="16823"/>
    <cellStyle name="20% - Accent2 4 2 4 5 2 2" xfId="16824"/>
    <cellStyle name="20% - Accent2 4 2 4 5 2 3" xfId="16825"/>
    <cellStyle name="20% - Accent2 4 2 4 5 3" xfId="16826"/>
    <cellStyle name="20% - Accent2 4 2 4 5 3 2" xfId="16827"/>
    <cellStyle name="20% - Accent2 4 2 4 5 4" xfId="16828"/>
    <cellStyle name="20% - Accent2 4 2 4 5 5" xfId="16829"/>
    <cellStyle name="20% - Accent2 4 2 4 6" xfId="16830"/>
    <cellStyle name="20% - Accent2 4 2 4 6 2" xfId="16831"/>
    <cellStyle name="20% - Accent2 4 2 4 6 3" xfId="16832"/>
    <cellStyle name="20% - Accent2 4 2 4 7" xfId="16833"/>
    <cellStyle name="20% - Accent2 4 2 4 7 2" xfId="16834"/>
    <cellStyle name="20% - Accent2 4 2 4 7 3" xfId="16835"/>
    <cellStyle name="20% - Accent2 4 2 4 8" xfId="16836"/>
    <cellStyle name="20% - Accent2 4 2 4 8 2" xfId="16837"/>
    <cellStyle name="20% - Accent2 4 2 4 9" xfId="16838"/>
    <cellStyle name="20% - Accent2 4 2 5" xfId="388"/>
    <cellStyle name="20% - Accent2 4 2 5 2" xfId="16839"/>
    <cellStyle name="20% - Accent2 4 2 5 2 2" xfId="16840"/>
    <cellStyle name="20% - Accent2 4 2 5 2 2 2" xfId="16841"/>
    <cellStyle name="20% - Accent2 4 2 5 2 2 3" xfId="16842"/>
    <cellStyle name="20% - Accent2 4 2 5 2 3" xfId="16843"/>
    <cellStyle name="20% - Accent2 4 2 5 2 3 2" xfId="16844"/>
    <cellStyle name="20% - Accent2 4 2 5 2 3 3" xfId="16845"/>
    <cellStyle name="20% - Accent2 4 2 5 2 4" xfId="16846"/>
    <cellStyle name="20% - Accent2 4 2 5 2 4 2" xfId="16847"/>
    <cellStyle name="20% - Accent2 4 2 5 2 5" xfId="16848"/>
    <cellStyle name="20% - Accent2 4 2 5 2 6" xfId="16849"/>
    <cellStyle name="20% - Accent2 4 2 5 3" xfId="16850"/>
    <cellStyle name="20% - Accent2 4 2 5 3 2" xfId="16851"/>
    <cellStyle name="20% - Accent2 4 2 5 3 2 2" xfId="16852"/>
    <cellStyle name="20% - Accent2 4 2 5 3 2 3" xfId="16853"/>
    <cellStyle name="20% - Accent2 4 2 5 3 3" xfId="16854"/>
    <cellStyle name="20% - Accent2 4 2 5 3 3 2" xfId="16855"/>
    <cellStyle name="20% - Accent2 4 2 5 3 3 3" xfId="16856"/>
    <cellStyle name="20% - Accent2 4 2 5 3 4" xfId="16857"/>
    <cellStyle name="20% - Accent2 4 2 5 3 4 2" xfId="16858"/>
    <cellStyle name="20% - Accent2 4 2 5 3 5" xfId="16859"/>
    <cellStyle name="20% - Accent2 4 2 5 3 6" xfId="16860"/>
    <cellStyle name="20% - Accent2 4 2 5 4" xfId="16861"/>
    <cellStyle name="20% - Accent2 4 2 5 4 2" xfId="16862"/>
    <cellStyle name="20% - Accent2 4 2 5 4 2 2" xfId="16863"/>
    <cellStyle name="20% - Accent2 4 2 5 4 2 3" xfId="16864"/>
    <cellStyle name="20% - Accent2 4 2 5 4 3" xfId="16865"/>
    <cellStyle name="20% - Accent2 4 2 5 4 3 2" xfId="16866"/>
    <cellStyle name="20% - Accent2 4 2 5 4 4" xfId="16867"/>
    <cellStyle name="20% - Accent2 4 2 5 4 5" xfId="16868"/>
    <cellStyle name="20% - Accent2 4 2 5 5" xfId="16869"/>
    <cellStyle name="20% - Accent2 4 2 5 5 2" xfId="16870"/>
    <cellStyle name="20% - Accent2 4 2 5 5 3" xfId="16871"/>
    <cellStyle name="20% - Accent2 4 2 5 6" xfId="16872"/>
    <cellStyle name="20% - Accent2 4 2 5 6 2" xfId="16873"/>
    <cellStyle name="20% - Accent2 4 2 5 6 3" xfId="16874"/>
    <cellStyle name="20% - Accent2 4 2 5 7" xfId="16875"/>
    <cellStyle name="20% - Accent2 4 2 5 7 2" xfId="16876"/>
    <cellStyle name="20% - Accent2 4 2 5 8" xfId="16877"/>
    <cellStyle name="20% - Accent2 4 2 5 9" xfId="16878"/>
    <cellStyle name="20% - Accent2 4 2 6" xfId="13856"/>
    <cellStyle name="20% - Accent2 4 2 6 2" xfId="16879"/>
    <cellStyle name="20% - Accent2 4 2 6 2 2" xfId="16880"/>
    <cellStyle name="20% - Accent2 4 2 6 2 2 2" xfId="16881"/>
    <cellStyle name="20% - Accent2 4 2 6 2 2 3" xfId="16882"/>
    <cellStyle name="20% - Accent2 4 2 6 2 3" xfId="16883"/>
    <cellStyle name="20% - Accent2 4 2 6 2 3 2" xfId="16884"/>
    <cellStyle name="20% - Accent2 4 2 6 2 3 3" xfId="16885"/>
    <cellStyle name="20% - Accent2 4 2 6 2 4" xfId="16886"/>
    <cellStyle name="20% - Accent2 4 2 6 2 4 2" xfId="16887"/>
    <cellStyle name="20% - Accent2 4 2 6 2 5" xfId="16888"/>
    <cellStyle name="20% - Accent2 4 2 6 2 6" xfId="16889"/>
    <cellStyle name="20% - Accent2 4 2 6 3" xfId="16890"/>
    <cellStyle name="20% - Accent2 4 2 6 3 2" xfId="16891"/>
    <cellStyle name="20% - Accent2 4 2 6 3 2 2" xfId="16892"/>
    <cellStyle name="20% - Accent2 4 2 6 3 2 3" xfId="16893"/>
    <cellStyle name="20% - Accent2 4 2 6 3 3" xfId="16894"/>
    <cellStyle name="20% - Accent2 4 2 6 3 3 2" xfId="16895"/>
    <cellStyle name="20% - Accent2 4 2 6 3 3 3" xfId="16896"/>
    <cellStyle name="20% - Accent2 4 2 6 3 4" xfId="16897"/>
    <cellStyle name="20% - Accent2 4 2 6 3 4 2" xfId="16898"/>
    <cellStyle name="20% - Accent2 4 2 6 3 5" xfId="16899"/>
    <cellStyle name="20% - Accent2 4 2 6 3 6" xfId="16900"/>
    <cellStyle name="20% - Accent2 4 2 6 4" xfId="16901"/>
    <cellStyle name="20% - Accent2 4 2 6 4 2" xfId="16902"/>
    <cellStyle name="20% - Accent2 4 2 6 4 2 2" xfId="16903"/>
    <cellStyle name="20% - Accent2 4 2 6 4 2 3" xfId="16904"/>
    <cellStyle name="20% - Accent2 4 2 6 4 3" xfId="16905"/>
    <cellStyle name="20% - Accent2 4 2 6 4 3 2" xfId="16906"/>
    <cellStyle name="20% - Accent2 4 2 6 4 4" xfId="16907"/>
    <cellStyle name="20% - Accent2 4 2 6 4 5" xfId="16908"/>
    <cellStyle name="20% - Accent2 4 2 6 5" xfId="16909"/>
    <cellStyle name="20% - Accent2 4 2 6 5 2" xfId="16910"/>
    <cellStyle name="20% - Accent2 4 2 6 5 3" xfId="16911"/>
    <cellStyle name="20% - Accent2 4 2 6 6" xfId="16912"/>
    <cellStyle name="20% - Accent2 4 2 6 6 2" xfId="16913"/>
    <cellStyle name="20% - Accent2 4 2 6 6 3" xfId="16914"/>
    <cellStyle name="20% - Accent2 4 2 6 7" xfId="16915"/>
    <cellStyle name="20% - Accent2 4 2 6 7 2" xfId="16916"/>
    <cellStyle name="20% - Accent2 4 2 6 8" xfId="16917"/>
    <cellStyle name="20% - Accent2 4 2 6 9" xfId="16918"/>
    <cellStyle name="20% - Accent2 4 2 7" xfId="16919"/>
    <cellStyle name="20% - Accent2 4 2 7 2" xfId="16920"/>
    <cellStyle name="20% - Accent2 4 2 7 2 2" xfId="16921"/>
    <cellStyle name="20% - Accent2 4 2 7 2 3" xfId="16922"/>
    <cellStyle name="20% - Accent2 4 2 7 3" xfId="16923"/>
    <cellStyle name="20% - Accent2 4 2 7 3 2" xfId="16924"/>
    <cellStyle name="20% - Accent2 4 2 7 3 3" xfId="16925"/>
    <cellStyle name="20% - Accent2 4 2 7 4" xfId="16926"/>
    <cellStyle name="20% - Accent2 4 2 7 4 2" xfId="16927"/>
    <cellStyle name="20% - Accent2 4 2 7 5" xfId="16928"/>
    <cellStyle name="20% - Accent2 4 2 7 6" xfId="16929"/>
    <cellStyle name="20% - Accent2 4 2 8" xfId="16930"/>
    <cellStyle name="20% - Accent2 4 2 8 2" xfId="16931"/>
    <cellStyle name="20% - Accent2 4 2 8 2 2" xfId="16932"/>
    <cellStyle name="20% - Accent2 4 2 8 2 3" xfId="16933"/>
    <cellStyle name="20% - Accent2 4 2 8 3" xfId="16934"/>
    <cellStyle name="20% - Accent2 4 2 8 3 2" xfId="16935"/>
    <cellStyle name="20% - Accent2 4 2 8 3 3" xfId="16936"/>
    <cellStyle name="20% - Accent2 4 2 8 4" xfId="16937"/>
    <cellStyle name="20% - Accent2 4 2 8 4 2" xfId="16938"/>
    <cellStyle name="20% - Accent2 4 2 8 5" xfId="16939"/>
    <cellStyle name="20% - Accent2 4 2 8 6" xfId="16940"/>
    <cellStyle name="20% - Accent2 4 2 9" xfId="16941"/>
    <cellStyle name="20% - Accent2 4 2 9 2" xfId="16942"/>
    <cellStyle name="20% - Accent2 4 2 9 2 2" xfId="16943"/>
    <cellStyle name="20% - Accent2 4 2 9 2 3" xfId="16944"/>
    <cellStyle name="20% - Accent2 4 2 9 3" xfId="16945"/>
    <cellStyle name="20% - Accent2 4 2 9 3 2" xfId="16946"/>
    <cellStyle name="20% - Accent2 4 2 9 4" xfId="16947"/>
    <cellStyle name="20% - Accent2 4 2 9 5" xfId="16948"/>
    <cellStyle name="20% - Accent2 4 3" xfId="389"/>
    <cellStyle name="20% - Accent2 4 3 10" xfId="16949"/>
    <cellStyle name="20% - Accent2 4 3 10 2" xfId="16950"/>
    <cellStyle name="20% - Accent2 4 3 10 3" xfId="16951"/>
    <cellStyle name="20% - Accent2 4 3 11" xfId="16952"/>
    <cellStyle name="20% - Accent2 4 3 11 2" xfId="16953"/>
    <cellStyle name="20% - Accent2 4 3 12" xfId="16954"/>
    <cellStyle name="20% - Accent2 4 3 13" xfId="16955"/>
    <cellStyle name="20% - Accent2 4 3 14" xfId="16956"/>
    <cellStyle name="20% - Accent2 4 3 2" xfId="390"/>
    <cellStyle name="20% - Accent2 4 3 2 10" xfId="16957"/>
    <cellStyle name="20% - Accent2 4 3 2 10 2" xfId="16958"/>
    <cellStyle name="20% - Accent2 4 3 2 11" xfId="16959"/>
    <cellStyle name="20% - Accent2 4 3 2 12" xfId="16960"/>
    <cellStyle name="20% - Accent2 4 3 2 2" xfId="391"/>
    <cellStyle name="20% - Accent2 4 3 2 2 10" xfId="16961"/>
    <cellStyle name="20% - Accent2 4 3 2 2 2" xfId="392"/>
    <cellStyle name="20% - Accent2 4 3 2 2 2 2" xfId="16962"/>
    <cellStyle name="20% - Accent2 4 3 2 2 2 2 2" xfId="16963"/>
    <cellStyle name="20% - Accent2 4 3 2 2 2 2 2 2" xfId="16964"/>
    <cellStyle name="20% - Accent2 4 3 2 2 2 2 2 3" xfId="16965"/>
    <cellStyle name="20% - Accent2 4 3 2 2 2 2 3" xfId="16966"/>
    <cellStyle name="20% - Accent2 4 3 2 2 2 2 3 2" xfId="16967"/>
    <cellStyle name="20% - Accent2 4 3 2 2 2 2 3 3" xfId="16968"/>
    <cellStyle name="20% - Accent2 4 3 2 2 2 2 4" xfId="16969"/>
    <cellStyle name="20% - Accent2 4 3 2 2 2 2 4 2" xfId="16970"/>
    <cellStyle name="20% - Accent2 4 3 2 2 2 2 5" xfId="16971"/>
    <cellStyle name="20% - Accent2 4 3 2 2 2 2 6" xfId="16972"/>
    <cellStyle name="20% - Accent2 4 3 2 2 2 3" xfId="16973"/>
    <cellStyle name="20% - Accent2 4 3 2 2 2 3 2" xfId="16974"/>
    <cellStyle name="20% - Accent2 4 3 2 2 2 3 2 2" xfId="16975"/>
    <cellStyle name="20% - Accent2 4 3 2 2 2 3 2 3" xfId="16976"/>
    <cellStyle name="20% - Accent2 4 3 2 2 2 3 3" xfId="16977"/>
    <cellStyle name="20% - Accent2 4 3 2 2 2 3 3 2" xfId="16978"/>
    <cellStyle name="20% - Accent2 4 3 2 2 2 3 3 3" xfId="16979"/>
    <cellStyle name="20% - Accent2 4 3 2 2 2 3 4" xfId="16980"/>
    <cellStyle name="20% - Accent2 4 3 2 2 2 3 4 2" xfId="16981"/>
    <cellStyle name="20% - Accent2 4 3 2 2 2 3 5" xfId="16982"/>
    <cellStyle name="20% - Accent2 4 3 2 2 2 3 6" xfId="16983"/>
    <cellStyle name="20% - Accent2 4 3 2 2 2 4" xfId="16984"/>
    <cellStyle name="20% - Accent2 4 3 2 2 2 4 2" xfId="16985"/>
    <cellStyle name="20% - Accent2 4 3 2 2 2 4 2 2" xfId="16986"/>
    <cellStyle name="20% - Accent2 4 3 2 2 2 4 2 3" xfId="16987"/>
    <cellStyle name="20% - Accent2 4 3 2 2 2 4 3" xfId="16988"/>
    <cellStyle name="20% - Accent2 4 3 2 2 2 4 3 2" xfId="16989"/>
    <cellStyle name="20% - Accent2 4 3 2 2 2 4 4" xfId="16990"/>
    <cellStyle name="20% - Accent2 4 3 2 2 2 4 5" xfId="16991"/>
    <cellStyle name="20% - Accent2 4 3 2 2 2 5" xfId="16992"/>
    <cellStyle name="20% - Accent2 4 3 2 2 2 5 2" xfId="16993"/>
    <cellStyle name="20% - Accent2 4 3 2 2 2 5 3" xfId="16994"/>
    <cellStyle name="20% - Accent2 4 3 2 2 2 6" xfId="16995"/>
    <cellStyle name="20% - Accent2 4 3 2 2 2 6 2" xfId="16996"/>
    <cellStyle name="20% - Accent2 4 3 2 2 2 6 3" xfId="16997"/>
    <cellStyle name="20% - Accent2 4 3 2 2 2 7" xfId="16998"/>
    <cellStyle name="20% - Accent2 4 3 2 2 2 7 2" xfId="16999"/>
    <cellStyle name="20% - Accent2 4 3 2 2 2 8" xfId="17000"/>
    <cellStyle name="20% - Accent2 4 3 2 2 2 9" xfId="17001"/>
    <cellStyle name="20% - Accent2 4 3 2 2 3" xfId="17002"/>
    <cellStyle name="20% - Accent2 4 3 2 2 3 2" xfId="17003"/>
    <cellStyle name="20% - Accent2 4 3 2 2 3 2 2" xfId="17004"/>
    <cellStyle name="20% - Accent2 4 3 2 2 3 2 3" xfId="17005"/>
    <cellStyle name="20% - Accent2 4 3 2 2 3 3" xfId="17006"/>
    <cellStyle name="20% - Accent2 4 3 2 2 3 3 2" xfId="17007"/>
    <cellStyle name="20% - Accent2 4 3 2 2 3 3 3" xfId="17008"/>
    <cellStyle name="20% - Accent2 4 3 2 2 3 4" xfId="17009"/>
    <cellStyle name="20% - Accent2 4 3 2 2 3 4 2" xfId="17010"/>
    <cellStyle name="20% - Accent2 4 3 2 2 3 5" xfId="17011"/>
    <cellStyle name="20% - Accent2 4 3 2 2 3 6" xfId="17012"/>
    <cellStyle name="20% - Accent2 4 3 2 2 4" xfId="17013"/>
    <cellStyle name="20% - Accent2 4 3 2 2 4 2" xfId="17014"/>
    <cellStyle name="20% - Accent2 4 3 2 2 4 2 2" xfId="17015"/>
    <cellStyle name="20% - Accent2 4 3 2 2 4 2 3" xfId="17016"/>
    <cellStyle name="20% - Accent2 4 3 2 2 4 3" xfId="17017"/>
    <cellStyle name="20% - Accent2 4 3 2 2 4 3 2" xfId="17018"/>
    <cellStyle name="20% - Accent2 4 3 2 2 4 3 3" xfId="17019"/>
    <cellStyle name="20% - Accent2 4 3 2 2 4 4" xfId="17020"/>
    <cellStyle name="20% - Accent2 4 3 2 2 4 4 2" xfId="17021"/>
    <cellStyle name="20% - Accent2 4 3 2 2 4 5" xfId="17022"/>
    <cellStyle name="20% - Accent2 4 3 2 2 4 6" xfId="17023"/>
    <cellStyle name="20% - Accent2 4 3 2 2 5" xfId="17024"/>
    <cellStyle name="20% - Accent2 4 3 2 2 5 2" xfId="17025"/>
    <cellStyle name="20% - Accent2 4 3 2 2 5 2 2" xfId="17026"/>
    <cellStyle name="20% - Accent2 4 3 2 2 5 2 3" xfId="17027"/>
    <cellStyle name="20% - Accent2 4 3 2 2 5 3" xfId="17028"/>
    <cellStyle name="20% - Accent2 4 3 2 2 5 3 2" xfId="17029"/>
    <cellStyle name="20% - Accent2 4 3 2 2 5 4" xfId="17030"/>
    <cellStyle name="20% - Accent2 4 3 2 2 5 5" xfId="17031"/>
    <cellStyle name="20% - Accent2 4 3 2 2 6" xfId="17032"/>
    <cellStyle name="20% - Accent2 4 3 2 2 6 2" xfId="17033"/>
    <cellStyle name="20% - Accent2 4 3 2 2 6 3" xfId="17034"/>
    <cellStyle name="20% - Accent2 4 3 2 2 7" xfId="17035"/>
    <cellStyle name="20% - Accent2 4 3 2 2 7 2" xfId="17036"/>
    <cellStyle name="20% - Accent2 4 3 2 2 7 3" xfId="17037"/>
    <cellStyle name="20% - Accent2 4 3 2 2 8" xfId="17038"/>
    <cellStyle name="20% - Accent2 4 3 2 2 8 2" xfId="17039"/>
    <cellStyle name="20% - Accent2 4 3 2 2 9" xfId="17040"/>
    <cellStyle name="20% - Accent2 4 3 2 3" xfId="393"/>
    <cellStyle name="20% - Accent2 4 3 2 3 2" xfId="17041"/>
    <cellStyle name="20% - Accent2 4 3 2 3 2 2" xfId="17042"/>
    <cellStyle name="20% - Accent2 4 3 2 3 2 2 2" xfId="17043"/>
    <cellStyle name="20% - Accent2 4 3 2 3 2 2 3" xfId="17044"/>
    <cellStyle name="20% - Accent2 4 3 2 3 2 3" xfId="17045"/>
    <cellStyle name="20% - Accent2 4 3 2 3 2 3 2" xfId="17046"/>
    <cellStyle name="20% - Accent2 4 3 2 3 2 3 3" xfId="17047"/>
    <cellStyle name="20% - Accent2 4 3 2 3 2 4" xfId="17048"/>
    <cellStyle name="20% - Accent2 4 3 2 3 2 4 2" xfId="17049"/>
    <cellStyle name="20% - Accent2 4 3 2 3 2 5" xfId="17050"/>
    <cellStyle name="20% - Accent2 4 3 2 3 2 6" xfId="17051"/>
    <cellStyle name="20% - Accent2 4 3 2 3 3" xfId="17052"/>
    <cellStyle name="20% - Accent2 4 3 2 3 3 2" xfId="17053"/>
    <cellStyle name="20% - Accent2 4 3 2 3 3 2 2" xfId="17054"/>
    <cellStyle name="20% - Accent2 4 3 2 3 3 2 3" xfId="17055"/>
    <cellStyle name="20% - Accent2 4 3 2 3 3 3" xfId="17056"/>
    <cellStyle name="20% - Accent2 4 3 2 3 3 3 2" xfId="17057"/>
    <cellStyle name="20% - Accent2 4 3 2 3 3 3 3" xfId="17058"/>
    <cellStyle name="20% - Accent2 4 3 2 3 3 4" xfId="17059"/>
    <cellStyle name="20% - Accent2 4 3 2 3 3 4 2" xfId="17060"/>
    <cellStyle name="20% - Accent2 4 3 2 3 3 5" xfId="17061"/>
    <cellStyle name="20% - Accent2 4 3 2 3 3 6" xfId="17062"/>
    <cellStyle name="20% - Accent2 4 3 2 3 4" xfId="17063"/>
    <cellStyle name="20% - Accent2 4 3 2 3 4 2" xfId="17064"/>
    <cellStyle name="20% - Accent2 4 3 2 3 4 2 2" xfId="17065"/>
    <cellStyle name="20% - Accent2 4 3 2 3 4 2 3" xfId="17066"/>
    <cellStyle name="20% - Accent2 4 3 2 3 4 3" xfId="17067"/>
    <cellStyle name="20% - Accent2 4 3 2 3 4 3 2" xfId="17068"/>
    <cellStyle name="20% - Accent2 4 3 2 3 4 4" xfId="17069"/>
    <cellStyle name="20% - Accent2 4 3 2 3 4 5" xfId="17070"/>
    <cellStyle name="20% - Accent2 4 3 2 3 5" xfId="17071"/>
    <cellStyle name="20% - Accent2 4 3 2 3 5 2" xfId="17072"/>
    <cellStyle name="20% - Accent2 4 3 2 3 5 3" xfId="17073"/>
    <cellStyle name="20% - Accent2 4 3 2 3 6" xfId="17074"/>
    <cellStyle name="20% - Accent2 4 3 2 3 6 2" xfId="17075"/>
    <cellStyle name="20% - Accent2 4 3 2 3 6 3" xfId="17076"/>
    <cellStyle name="20% - Accent2 4 3 2 3 7" xfId="17077"/>
    <cellStyle name="20% - Accent2 4 3 2 3 7 2" xfId="17078"/>
    <cellStyle name="20% - Accent2 4 3 2 3 8" xfId="17079"/>
    <cellStyle name="20% - Accent2 4 3 2 3 9" xfId="17080"/>
    <cellStyle name="20% - Accent2 4 3 2 4" xfId="17081"/>
    <cellStyle name="20% - Accent2 4 3 2 4 2" xfId="17082"/>
    <cellStyle name="20% - Accent2 4 3 2 4 2 2" xfId="17083"/>
    <cellStyle name="20% - Accent2 4 3 2 4 2 2 2" xfId="17084"/>
    <cellStyle name="20% - Accent2 4 3 2 4 2 2 3" xfId="17085"/>
    <cellStyle name="20% - Accent2 4 3 2 4 2 3" xfId="17086"/>
    <cellStyle name="20% - Accent2 4 3 2 4 2 3 2" xfId="17087"/>
    <cellStyle name="20% - Accent2 4 3 2 4 2 3 3" xfId="17088"/>
    <cellStyle name="20% - Accent2 4 3 2 4 2 4" xfId="17089"/>
    <cellStyle name="20% - Accent2 4 3 2 4 2 4 2" xfId="17090"/>
    <cellStyle name="20% - Accent2 4 3 2 4 2 5" xfId="17091"/>
    <cellStyle name="20% - Accent2 4 3 2 4 2 6" xfId="17092"/>
    <cellStyle name="20% - Accent2 4 3 2 4 3" xfId="17093"/>
    <cellStyle name="20% - Accent2 4 3 2 4 3 2" xfId="17094"/>
    <cellStyle name="20% - Accent2 4 3 2 4 3 2 2" xfId="17095"/>
    <cellStyle name="20% - Accent2 4 3 2 4 3 2 3" xfId="17096"/>
    <cellStyle name="20% - Accent2 4 3 2 4 3 3" xfId="17097"/>
    <cellStyle name="20% - Accent2 4 3 2 4 3 3 2" xfId="17098"/>
    <cellStyle name="20% - Accent2 4 3 2 4 3 3 3" xfId="17099"/>
    <cellStyle name="20% - Accent2 4 3 2 4 3 4" xfId="17100"/>
    <cellStyle name="20% - Accent2 4 3 2 4 3 4 2" xfId="17101"/>
    <cellStyle name="20% - Accent2 4 3 2 4 3 5" xfId="17102"/>
    <cellStyle name="20% - Accent2 4 3 2 4 3 6" xfId="17103"/>
    <cellStyle name="20% - Accent2 4 3 2 4 4" xfId="17104"/>
    <cellStyle name="20% - Accent2 4 3 2 4 4 2" xfId="17105"/>
    <cellStyle name="20% - Accent2 4 3 2 4 4 2 2" xfId="17106"/>
    <cellStyle name="20% - Accent2 4 3 2 4 4 2 3" xfId="17107"/>
    <cellStyle name="20% - Accent2 4 3 2 4 4 3" xfId="17108"/>
    <cellStyle name="20% - Accent2 4 3 2 4 4 3 2" xfId="17109"/>
    <cellStyle name="20% - Accent2 4 3 2 4 4 4" xfId="17110"/>
    <cellStyle name="20% - Accent2 4 3 2 4 4 5" xfId="17111"/>
    <cellStyle name="20% - Accent2 4 3 2 4 5" xfId="17112"/>
    <cellStyle name="20% - Accent2 4 3 2 4 5 2" xfId="17113"/>
    <cellStyle name="20% - Accent2 4 3 2 4 5 3" xfId="17114"/>
    <cellStyle name="20% - Accent2 4 3 2 4 6" xfId="17115"/>
    <cellStyle name="20% - Accent2 4 3 2 4 6 2" xfId="17116"/>
    <cellStyle name="20% - Accent2 4 3 2 4 6 3" xfId="17117"/>
    <cellStyle name="20% - Accent2 4 3 2 4 7" xfId="17118"/>
    <cellStyle name="20% - Accent2 4 3 2 4 7 2" xfId="17119"/>
    <cellStyle name="20% - Accent2 4 3 2 4 8" xfId="17120"/>
    <cellStyle name="20% - Accent2 4 3 2 4 9" xfId="17121"/>
    <cellStyle name="20% - Accent2 4 3 2 5" xfId="17122"/>
    <cellStyle name="20% - Accent2 4 3 2 5 2" xfId="17123"/>
    <cellStyle name="20% - Accent2 4 3 2 5 2 2" xfId="17124"/>
    <cellStyle name="20% - Accent2 4 3 2 5 2 3" xfId="17125"/>
    <cellStyle name="20% - Accent2 4 3 2 5 3" xfId="17126"/>
    <cellStyle name="20% - Accent2 4 3 2 5 3 2" xfId="17127"/>
    <cellStyle name="20% - Accent2 4 3 2 5 3 3" xfId="17128"/>
    <cellStyle name="20% - Accent2 4 3 2 5 4" xfId="17129"/>
    <cellStyle name="20% - Accent2 4 3 2 5 4 2" xfId="17130"/>
    <cellStyle name="20% - Accent2 4 3 2 5 5" xfId="17131"/>
    <cellStyle name="20% - Accent2 4 3 2 5 6" xfId="17132"/>
    <cellStyle name="20% - Accent2 4 3 2 6" xfId="17133"/>
    <cellStyle name="20% - Accent2 4 3 2 6 2" xfId="17134"/>
    <cellStyle name="20% - Accent2 4 3 2 6 2 2" xfId="17135"/>
    <cellStyle name="20% - Accent2 4 3 2 6 2 3" xfId="17136"/>
    <cellStyle name="20% - Accent2 4 3 2 6 3" xfId="17137"/>
    <cellStyle name="20% - Accent2 4 3 2 6 3 2" xfId="17138"/>
    <cellStyle name="20% - Accent2 4 3 2 6 3 3" xfId="17139"/>
    <cellStyle name="20% - Accent2 4 3 2 6 4" xfId="17140"/>
    <cellStyle name="20% - Accent2 4 3 2 6 4 2" xfId="17141"/>
    <cellStyle name="20% - Accent2 4 3 2 6 5" xfId="17142"/>
    <cellStyle name="20% - Accent2 4 3 2 6 6" xfId="17143"/>
    <cellStyle name="20% - Accent2 4 3 2 7" xfId="17144"/>
    <cellStyle name="20% - Accent2 4 3 2 7 2" xfId="17145"/>
    <cellStyle name="20% - Accent2 4 3 2 7 2 2" xfId="17146"/>
    <cellStyle name="20% - Accent2 4 3 2 7 2 3" xfId="17147"/>
    <cellStyle name="20% - Accent2 4 3 2 7 3" xfId="17148"/>
    <cellStyle name="20% - Accent2 4 3 2 7 3 2" xfId="17149"/>
    <cellStyle name="20% - Accent2 4 3 2 7 4" xfId="17150"/>
    <cellStyle name="20% - Accent2 4 3 2 7 5" xfId="17151"/>
    <cellStyle name="20% - Accent2 4 3 2 8" xfId="17152"/>
    <cellStyle name="20% - Accent2 4 3 2 8 2" xfId="17153"/>
    <cellStyle name="20% - Accent2 4 3 2 8 3" xfId="17154"/>
    <cellStyle name="20% - Accent2 4 3 2 9" xfId="17155"/>
    <cellStyle name="20% - Accent2 4 3 2 9 2" xfId="17156"/>
    <cellStyle name="20% - Accent2 4 3 2 9 3" xfId="17157"/>
    <cellStyle name="20% - Accent2 4 3 3" xfId="394"/>
    <cellStyle name="20% - Accent2 4 3 3 10" xfId="17158"/>
    <cellStyle name="20% - Accent2 4 3 3 2" xfId="395"/>
    <cellStyle name="20% - Accent2 4 3 3 2 2" xfId="17159"/>
    <cellStyle name="20% - Accent2 4 3 3 2 2 2" xfId="17160"/>
    <cellStyle name="20% - Accent2 4 3 3 2 2 2 2" xfId="17161"/>
    <cellStyle name="20% - Accent2 4 3 3 2 2 2 3" xfId="17162"/>
    <cellStyle name="20% - Accent2 4 3 3 2 2 3" xfId="17163"/>
    <cellStyle name="20% - Accent2 4 3 3 2 2 3 2" xfId="17164"/>
    <cellStyle name="20% - Accent2 4 3 3 2 2 3 3" xfId="17165"/>
    <cellStyle name="20% - Accent2 4 3 3 2 2 4" xfId="17166"/>
    <cellStyle name="20% - Accent2 4 3 3 2 2 4 2" xfId="17167"/>
    <cellStyle name="20% - Accent2 4 3 3 2 2 5" xfId="17168"/>
    <cellStyle name="20% - Accent2 4 3 3 2 2 6" xfId="17169"/>
    <cellStyle name="20% - Accent2 4 3 3 2 3" xfId="17170"/>
    <cellStyle name="20% - Accent2 4 3 3 2 3 2" xfId="17171"/>
    <cellStyle name="20% - Accent2 4 3 3 2 3 2 2" xfId="17172"/>
    <cellStyle name="20% - Accent2 4 3 3 2 3 2 3" xfId="17173"/>
    <cellStyle name="20% - Accent2 4 3 3 2 3 3" xfId="17174"/>
    <cellStyle name="20% - Accent2 4 3 3 2 3 3 2" xfId="17175"/>
    <cellStyle name="20% - Accent2 4 3 3 2 3 3 3" xfId="17176"/>
    <cellStyle name="20% - Accent2 4 3 3 2 3 4" xfId="17177"/>
    <cellStyle name="20% - Accent2 4 3 3 2 3 4 2" xfId="17178"/>
    <cellStyle name="20% - Accent2 4 3 3 2 3 5" xfId="17179"/>
    <cellStyle name="20% - Accent2 4 3 3 2 3 6" xfId="17180"/>
    <cellStyle name="20% - Accent2 4 3 3 2 4" xfId="17181"/>
    <cellStyle name="20% - Accent2 4 3 3 2 4 2" xfId="17182"/>
    <cellStyle name="20% - Accent2 4 3 3 2 4 2 2" xfId="17183"/>
    <cellStyle name="20% - Accent2 4 3 3 2 4 2 3" xfId="17184"/>
    <cellStyle name="20% - Accent2 4 3 3 2 4 3" xfId="17185"/>
    <cellStyle name="20% - Accent2 4 3 3 2 4 3 2" xfId="17186"/>
    <cellStyle name="20% - Accent2 4 3 3 2 4 4" xfId="17187"/>
    <cellStyle name="20% - Accent2 4 3 3 2 4 5" xfId="17188"/>
    <cellStyle name="20% - Accent2 4 3 3 2 5" xfId="17189"/>
    <cellStyle name="20% - Accent2 4 3 3 2 5 2" xfId="17190"/>
    <cellStyle name="20% - Accent2 4 3 3 2 5 3" xfId="17191"/>
    <cellStyle name="20% - Accent2 4 3 3 2 6" xfId="17192"/>
    <cellStyle name="20% - Accent2 4 3 3 2 6 2" xfId="17193"/>
    <cellStyle name="20% - Accent2 4 3 3 2 6 3" xfId="17194"/>
    <cellStyle name="20% - Accent2 4 3 3 2 7" xfId="17195"/>
    <cellStyle name="20% - Accent2 4 3 3 2 7 2" xfId="17196"/>
    <cellStyle name="20% - Accent2 4 3 3 2 8" xfId="17197"/>
    <cellStyle name="20% - Accent2 4 3 3 2 9" xfId="17198"/>
    <cellStyle name="20% - Accent2 4 3 3 3" xfId="17199"/>
    <cellStyle name="20% - Accent2 4 3 3 3 2" xfId="17200"/>
    <cellStyle name="20% - Accent2 4 3 3 3 2 2" xfId="17201"/>
    <cellStyle name="20% - Accent2 4 3 3 3 2 3" xfId="17202"/>
    <cellStyle name="20% - Accent2 4 3 3 3 3" xfId="17203"/>
    <cellStyle name="20% - Accent2 4 3 3 3 3 2" xfId="17204"/>
    <cellStyle name="20% - Accent2 4 3 3 3 3 3" xfId="17205"/>
    <cellStyle name="20% - Accent2 4 3 3 3 4" xfId="17206"/>
    <cellStyle name="20% - Accent2 4 3 3 3 4 2" xfId="17207"/>
    <cellStyle name="20% - Accent2 4 3 3 3 5" xfId="17208"/>
    <cellStyle name="20% - Accent2 4 3 3 3 6" xfId="17209"/>
    <cellStyle name="20% - Accent2 4 3 3 4" xfId="17210"/>
    <cellStyle name="20% - Accent2 4 3 3 4 2" xfId="17211"/>
    <cellStyle name="20% - Accent2 4 3 3 4 2 2" xfId="17212"/>
    <cellStyle name="20% - Accent2 4 3 3 4 2 3" xfId="17213"/>
    <cellStyle name="20% - Accent2 4 3 3 4 3" xfId="17214"/>
    <cellStyle name="20% - Accent2 4 3 3 4 3 2" xfId="17215"/>
    <cellStyle name="20% - Accent2 4 3 3 4 3 3" xfId="17216"/>
    <cellStyle name="20% - Accent2 4 3 3 4 4" xfId="17217"/>
    <cellStyle name="20% - Accent2 4 3 3 4 4 2" xfId="17218"/>
    <cellStyle name="20% - Accent2 4 3 3 4 5" xfId="17219"/>
    <cellStyle name="20% - Accent2 4 3 3 4 6" xfId="17220"/>
    <cellStyle name="20% - Accent2 4 3 3 5" xfId="17221"/>
    <cellStyle name="20% - Accent2 4 3 3 5 2" xfId="17222"/>
    <cellStyle name="20% - Accent2 4 3 3 5 2 2" xfId="17223"/>
    <cellStyle name="20% - Accent2 4 3 3 5 2 3" xfId="17224"/>
    <cellStyle name="20% - Accent2 4 3 3 5 3" xfId="17225"/>
    <cellStyle name="20% - Accent2 4 3 3 5 3 2" xfId="17226"/>
    <cellStyle name="20% - Accent2 4 3 3 5 4" xfId="17227"/>
    <cellStyle name="20% - Accent2 4 3 3 5 5" xfId="17228"/>
    <cellStyle name="20% - Accent2 4 3 3 6" xfId="17229"/>
    <cellStyle name="20% - Accent2 4 3 3 6 2" xfId="17230"/>
    <cellStyle name="20% - Accent2 4 3 3 6 3" xfId="17231"/>
    <cellStyle name="20% - Accent2 4 3 3 7" xfId="17232"/>
    <cellStyle name="20% - Accent2 4 3 3 7 2" xfId="17233"/>
    <cellStyle name="20% - Accent2 4 3 3 7 3" xfId="17234"/>
    <cellStyle name="20% - Accent2 4 3 3 8" xfId="17235"/>
    <cellStyle name="20% - Accent2 4 3 3 8 2" xfId="17236"/>
    <cellStyle name="20% - Accent2 4 3 3 9" xfId="17237"/>
    <cellStyle name="20% - Accent2 4 3 4" xfId="396"/>
    <cellStyle name="20% - Accent2 4 3 4 2" xfId="17238"/>
    <cellStyle name="20% - Accent2 4 3 4 2 2" xfId="17239"/>
    <cellStyle name="20% - Accent2 4 3 4 2 2 2" xfId="17240"/>
    <cellStyle name="20% - Accent2 4 3 4 2 2 3" xfId="17241"/>
    <cellStyle name="20% - Accent2 4 3 4 2 3" xfId="17242"/>
    <cellStyle name="20% - Accent2 4 3 4 2 3 2" xfId="17243"/>
    <cellStyle name="20% - Accent2 4 3 4 2 3 3" xfId="17244"/>
    <cellStyle name="20% - Accent2 4 3 4 2 4" xfId="17245"/>
    <cellStyle name="20% - Accent2 4 3 4 2 4 2" xfId="17246"/>
    <cellStyle name="20% - Accent2 4 3 4 2 5" xfId="17247"/>
    <cellStyle name="20% - Accent2 4 3 4 2 6" xfId="17248"/>
    <cellStyle name="20% - Accent2 4 3 4 3" xfId="17249"/>
    <cellStyle name="20% - Accent2 4 3 4 3 2" xfId="17250"/>
    <cellStyle name="20% - Accent2 4 3 4 3 2 2" xfId="17251"/>
    <cellStyle name="20% - Accent2 4 3 4 3 2 3" xfId="17252"/>
    <cellStyle name="20% - Accent2 4 3 4 3 3" xfId="17253"/>
    <cellStyle name="20% - Accent2 4 3 4 3 3 2" xfId="17254"/>
    <cellStyle name="20% - Accent2 4 3 4 3 3 3" xfId="17255"/>
    <cellStyle name="20% - Accent2 4 3 4 3 4" xfId="17256"/>
    <cellStyle name="20% - Accent2 4 3 4 3 4 2" xfId="17257"/>
    <cellStyle name="20% - Accent2 4 3 4 3 5" xfId="17258"/>
    <cellStyle name="20% - Accent2 4 3 4 3 6" xfId="17259"/>
    <cellStyle name="20% - Accent2 4 3 4 4" xfId="17260"/>
    <cellStyle name="20% - Accent2 4 3 4 4 2" xfId="17261"/>
    <cellStyle name="20% - Accent2 4 3 4 4 2 2" xfId="17262"/>
    <cellStyle name="20% - Accent2 4 3 4 4 2 3" xfId="17263"/>
    <cellStyle name="20% - Accent2 4 3 4 4 3" xfId="17264"/>
    <cellStyle name="20% - Accent2 4 3 4 4 3 2" xfId="17265"/>
    <cellStyle name="20% - Accent2 4 3 4 4 4" xfId="17266"/>
    <cellStyle name="20% - Accent2 4 3 4 4 5" xfId="17267"/>
    <cellStyle name="20% - Accent2 4 3 4 5" xfId="17268"/>
    <cellStyle name="20% - Accent2 4 3 4 5 2" xfId="17269"/>
    <cellStyle name="20% - Accent2 4 3 4 5 3" xfId="17270"/>
    <cellStyle name="20% - Accent2 4 3 4 6" xfId="17271"/>
    <cellStyle name="20% - Accent2 4 3 4 6 2" xfId="17272"/>
    <cellStyle name="20% - Accent2 4 3 4 6 3" xfId="17273"/>
    <cellStyle name="20% - Accent2 4 3 4 7" xfId="17274"/>
    <cellStyle name="20% - Accent2 4 3 4 7 2" xfId="17275"/>
    <cellStyle name="20% - Accent2 4 3 4 8" xfId="17276"/>
    <cellStyle name="20% - Accent2 4 3 4 9" xfId="17277"/>
    <cellStyle name="20% - Accent2 4 3 5" xfId="8706"/>
    <cellStyle name="20% - Accent2 4 3 5 2" xfId="17278"/>
    <cellStyle name="20% - Accent2 4 3 5 2 2" xfId="17279"/>
    <cellStyle name="20% - Accent2 4 3 5 2 2 2" xfId="17280"/>
    <cellStyle name="20% - Accent2 4 3 5 2 2 3" xfId="17281"/>
    <cellStyle name="20% - Accent2 4 3 5 2 3" xfId="17282"/>
    <cellStyle name="20% - Accent2 4 3 5 2 3 2" xfId="17283"/>
    <cellStyle name="20% - Accent2 4 3 5 2 3 3" xfId="17284"/>
    <cellStyle name="20% - Accent2 4 3 5 2 4" xfId="17285"/>
    <cellStyle name="20% - Accent2 4 3 5 2 4 2" xfId="17286"/>
    <cellStyle name="20% - Accent2 4 3 5 2 5" xfId="17287"/>
    <cellStyle name="20% - Accent2 4 3 5 2 6" xfId="17288"/>
    <cellStyle name="20% - Accent2 4 3 5 3" xfId="17289"/>
    <cellStyle name="20% - Accent2 4 3 5 3 2" xfId="17290"/>
    <cellStyle name="20% - Accent2 4 3 5 3 2 2" xfId="17291"/>
    <cellStyle name="20% - Accent2 4 3 5 3 2 3" xfId="17292"/>
    <cellStyle name="20% - Accent2 4 3 5 3 3" xfId="17293"/>
    <cellStyle name="20% - Accent2 4 3 5 3 3 2" xfId="17294"/>
    <cellStyle name="20% - Accent2 4 3 5 3 3 3" xfId="17295"/>
    <cellStyle name="20% - Accent2 4 3 5 3 4" xfId="17296"/>
    <cellStyle name="20% - Accent2 4 3 5 3 4 2" xfId="17297"/>
    <cellStyle name="20% - Accent2 4 3 5 3 5" xfId="17298"/>
    <cellStyle name="20% - Accent2 4 3 5 3 6" xfId="17299"/>
    <cellStyle name="20% - Accent2 4 3 5 4" xfId="17300"/>
    <cellStyle name="20% - Accent2 4 3 5 4 2" xfId="17301"/>
    <cellStyle name="20% - Accent2 4 3 5 4 2 2" xfId="17302"/>
    <cellStyle name="20% - Accent2 4 3 5 4 2 3" xfId="17303"/>
    <cellStyle name="20% - Accent2 4 3 5 4 3" xfId="17304"/>
    <cellStyle name="20% - Accent2 4 3 5 4 3 2" xfId="17305"/>
    <cellStyle name="20% - Accent2 4 3 5 4 4" xfId="17306"/>
    <cellStyle name="20% - Accent2 4 3 5 4 5" xfId="17307"/>
    <cellStyle name="20% - Accent2 4 3 5 5" xfId="17308"/>
    <cellStyle name="20% - Accent2 4 3 5 5 2" xfId="17309"/>
    <cellStyle name="20% - Accent2 4 3 5 5 3" xfId="17310"/>
    <cellStyle name="20% - Accent2 4 3 5 6" xfId="17311"/>
    <cellStyle name="20% - Accent2 4 3 5 6 2" xfId="17312"/>
    <cellStyle name="20% - Accent2 4 3 5 6 3" xfId="17313"/>
    <cellStyle name="20% - Accent2 4 3 5 7" xfId="17314"/>
    <cellStyle name="20% - Accent2 4 3 5 7 2" xfId="17315"/>
    <cellStyle name="20% - Accent2 4 3 5 8" xfId="17316"/>
    <cellStyle name="20% - Accent2 4 3 5 9" xfId="17317"/>
    <cellStyle name="20% - Accent2 4 3 6" xfId="17318"/>
    <cellStyle name="20% - Accent2 4 3 6 2" xfId="17319"/>
    <cellStyle name="20% - Accent2 4 3 6 2 2" xfId="17320"/>
    <cellStyle name="20% - Accent2 4 3 6 2 3" xfId="17321"/>
    <cellStyle name="20% - Accent2 4 3 6 3" xfId="17322"/>
    <cellStyle name="20% - Accent2 4 3 6 3 2" xfId="17323"/>
    <cellStyle name="20% - Accent2 4 3 6 3 3" xfId="17324"/>
    <cellStyle name="20% - Accent2 4 3 6 4" xfId="17325"/>
    <cellStyle name="20% - Accent2 4 3 6 4 2" xfId="17326"/>
    <cellStyle name="20% - Accent2 4 3 6 5" xfId="17327"/>
    <cellStyle name="20% - Accent2 4 3 6 6" xfId="17328"/>
    <cellStyle name="20% - Accent2 4 3 7" xfId="17329"/>
    <cellStyle name="20% - Accent2 4 3 7 2" xfId="17330"/>
    <cellStyle name="20% - Accent2 4 3 7 2 2" xfId="17331"/>
    <cellStyle name="20% - Accent2 4 3 7 2 3" xfId="17332"/>
    <cellStyle name="20% - Accent2 4 3 7 3" xfId="17333"/>
    <cellStyle name="20% - Accent2 4 3 7 3 2" xfId="17334"/>
    <cellStyle name="20% - Accent2 4 3 7 3 3" xfId="17335"/>
    <cellStyle name="20% - Accent2 4 3 7 4" xfId="17336"/>
    <cellStyle name="20% - Accent2 4 3 7 4 2" xfId="17337"/>
    <cellStyle name="20% - Accent2 4 3 7 5" xfId="17338"/>
    <cellStyle name="20% - Accent2 4 3 7 6" xfId="17339"/>
    <cellStyle name="20% - Accent2 4 3 8" xfId="17340"/>
    <cellStyle name="20% - Accent2 4 3 8 2" xfId="17341"/>
    <cellStyle name="20% - Accent2 4 3 8 2 2" xfId="17342"/>
    <cellStyle name="20% - Accent2 4 3 8 2 3" xfId="17343"/>
    <cellStyle name="20% - Accent2 4 3 8 3" xfId="17344"/>
    <cellStyle name="20% - Accent2 4 3 8 3 2" xfId="17345"/>
    <cellStyle name="20% - Accent2 4 3 8 4" xfId="17346"/>
    <cellStyle name="20% - Accent2 4 3 8 5" xfId="17347"/>
    <cellStyle name="20% - Accent2 4 3 9" xfId="17348"/>
    <cellStyle name="20% - Accent2 4 3 9 2" xfId="17349"/>
    <cellStyle name="20% - Accent2 4 3 9 3" xfId="17350"/>
    <cellStyle name="20% - Accent2 4 4" xfId="397"/>
    <cellStyle name="20% - Accent2 4 4 10" xfId="17351"/>
    <cellStyle name="20% - Accent2 4 4 10 2" xfId="17352"/>
    <cellStyle name="20% - Accent2 4 4 11" xfId="17353"/>
    <cellStyle name="20% - Accent2 4 4 12" xfId="17354"/>
    <cellStyle name="20% - Accent2 4 4 2" xfId="398"/>
    <cellStyle name="20% - Accent2 4 4 2 10" xfId="17355"/>
    <cellStyle name="20% - Accent2 4 4 2 2" xfId="399"/>
    <cellStyle name="20% - Accent2 4 4 2 2 2" xfId="17356"/>
    <cellStyle name="20% - Accent2 4 4 2 2 2 2" xfId="17357"/>
    <cellStyle name="20% - Accent2 4 4 2 2 2 2 2" xfId="17358"/>
    <cellStyle name="20% - Accent2 4 4 2 2 2 2 3" xfId="17359"/>
    <cellStyle name="20% - Accent2 4 4 2 2 2 3" xfId="17360"/>
    <cellStyle name="20% - Accent2 4 4 2 2 2 3 2" xfId="17361"/>
    <cellStyle name="20% - Accent2 4 4 2 2 2 3 3" xfId="17362"/>
    <cellStyle name="20% - Accent2 4 4 2 2 2 4" xfId="17363"/>
    <cellStyle name="20% - Accent2 4 4 2 2 2 4 2" xfId="17364"/>
    <cellStyle name="20% - Accent2 4 4 2 2 2 5" xfId="17365"/>
    <cellStyle name="20% - Accent2 4 4 2 2 2 6" xfId="17366"/>
    <cellStyle name="20% - Accent2 4 4 2 2 3" xfId="17367"/>
    <cellStyle name="20% - Accent2 4 4 2 2 3 2" xfId="17368"/>
    <cellStyle name="20% - Accent2 4 4 2 2 3 2 2" xfId="17369"/>
    <cellStyle name="20% - Accent2 4 4 2 2 3 2 3" xfId="17370"/>
    <cellStyle name="20% - Accent2 4 4 2 2 3 3" xfId="17371"/>
    <cellStyle name="20% - Accent2 4 4 2 2 3 3 2" xfId="17372"/>
    <cellStyle name="20% - Accent2 4 4 2 2 3 3 3" xfId="17373"/>
    <cellStyle name="20% - Accent2 4 4 2 2 3 4" xfId="17374"/>
    <cellStyle name="20% - Accent2 4 4 2 2 3 4 2" xfId="17375"/>
    <cellStyle name="20% - Accent2 4 4 2 2 3 5" xfId="17376"/>
    <cellStyle name="20% - Accent2 4 4 2 2 3 6" xfId="17377"/>
    <cellStyle name="20% - Accent2 4 4 2 2 4" xfId="17378"/>
    <cellStyle name="20% - Accent2 4 4 2 2 4 2" xfId="17379"/>
    <cellStyle name="20% - Accent2 4 4 2 2 4 2 2" xfId="17380"/>
    <cellStyle name="20% - Accent2 4 4 2 2 4 2 3" xfId="17381"/>
    <cellStyle name="20% - Accent2 4 4 2 2 4 3" xfId="17382"/>
    <cellStyle name="20% - Accent2 4 4 2 2 4 3 2" xfId="17383"/>
    <cellStyle name="20% - Accent2 4 4 2 2 4 4" xfId="17384"/>
    <cellStyle name="20% - Accent2 4 4 2 2 4 5" xfId="17385"/>
    <cellStyle name="20% - Accent2 4 4 2 2 5" xfId="17386"/>
    <cellStyle name="20% - Accent2 4 4 2 2 5 2" xfId="17387"/>
    <cellStyle name="20% - Accent2 4 4 2 2 5 3" xfId="17388"/>
    <cellStyle name="20% - Accent2 4 4 2 2 6" xfId="17389"/>
    <cellStyle name="20% - Accent2 4 4 2 2 6 2" xfId="17390"/>
    <cellStyle name="20% - Accent2 4 4 2 2 6 3" xfId="17391"/>
    <cellStyle name="20% - Accent2 4 4 2 2 7" xfId="17392"/>
    <cellStyle name="20% - Accent2 4 4 2 2 7 2" xfId="17393"/>
    <cellStyle name="20% - Accent2 4 4 2 2 8" xfId="17394"/>
    <cellStyle name="20% - Accent2 4 4 2 2 9" xfId="17395"/>
    <cellStyle name="20% - Accent2 4 4 2 3" xfId="17396"/>
    <cellStyle name="20% - Accent2 4 4 2 3 2" xfId="17397"/>
    <cellStyle name="20% - Accent2 4 4 2 3 2 2" xfId="17398"/>
    <cellStyle name="20% - Accent2 4 4 2 3 2 3" xfId="17399"/>
    <cellStyle name="20% - Accent2 4 4 2 3 3" xfId="17400"/>
    <cellStyle name="20% - Accent2 4 4 2 3 3 2" xfId="17401"/>
    <cellStyle name="20% - Accent2 4 4 2 3 3 3" xfId="17402"/>
    <cellStyle name="20% - Accent2 4 4 2 3 4" xfId="17403"/>
    <cellStyle name="20% - Accent2 4 4 2 3 4 2" xfId="17404"/>
    <cellStyle name="20% - Accent2 4 4 2 3 5" xfId="17405"/>
    <cellStyle name="20% - Accent2 4 4 2 3 6" xfId="17406"/>
    <cellStyle name="20% - Accent2 4 4 2 4" xfId="17407"/>
    <cellStyle name="20% - Accent2 4 4 2 4 2" xfId="17408"/>
    <cellStyle name="20% - Accent2 4 4 2 4 2 2" xfId="17409"/>
    <cellStyle name="20% - Accent2 4 4 2 4 2 3" xfId="17410"/>
    <cellStyle name="20% - Accent2 4 4 2 4 3" xfId="17411"/>
    <cellStyle name="20% - Accent2 4 4 2 4 3 2" xfId="17412"/>
    <cellStyle name="20% - Accent2 4 4 2 4 3 3" xfId="17413"/>
    <cellStyle name="20% - Accent2 4 4 2 4 4" xfId="17414"/>
    <cellStyle name="20% - Accent2 4 4 2 4 4 2" xfId="17415"/>
    <cellStyle name="20% - Accent2 4 4 2 4 5" xfId="17416"/>
    <cellStyle name="20% - Accent2 4 4 2 4 6" xfId="17417"/>
    <cellStyle name="20% - Accent2 4 4 2 5" xfId="17418"/>
    <cellStyle name="20% - Accent2 4 4 2 5 2" xfId="17419"/>
    <cellStyle name="20% - Accent2 4 4 2 5 2 2" xfId="17420"/>
    <cellStyle name="20% - Accent2 4 4 2 5 2 3" xfId="17421"/>
    <cellStyle name="20% - Accent2 4 4 2 5 3" xfId="17422"/>
    <cellStyle name="20% - Accent2 4 4 2 5 3 2" xfId="17423"/>
    <cellStyle name="20% - Accent2 4 4 2 5 4" xfId="17424"/>
    <cellStyle name="20% - Accent2 4 4 2 5 5" xfId="17425"/>
    <cellStyle name="20% - Accent2 4 4 2 6" xfId="17426"/>
    <cellStyle name="20% - Accent2 4 4 2 6 2" xfId="17427"/>
    <cellStyle name="20% - Accent2 4 4 2 6 3" xfId="17428"/>
    <cellStyle name="20% - Accent2 4 4 2 7" xfId="17429"/>
    <cellStyle name="20% - Accent2 4 4 2 7 2" xfId="17430"/>
    <cellStyle name="20% - Accent2 4 4 2 7 3" xfId="17431"/>
    <cellStyle name="20% - Accent2 4 4 2 8" xfId="17432"/>
    <cellStyle name="20% - Accent2 4 4 2 8 2" xfId="17433"/>
    <cellStyle name="20% - Accent2 4 4 2 9" xfId="17434"/>
    <cellStyle name="20% - Accent2 4 4 3" xfId="400"/>
    <cellStyle name="20% - Accent2 4 4 3 2" xfId="17435"/>
    <cellStyle name="20% - Accent2 4 4 3 2 2" xfId="17436"/>
    <cellStyle name="20% - Accent2 4 4 3 2 2 2" xfId="17437"/>
    <cellStyle name="20% - Accent2 4 4 3 2 2 3" xfId="17438"/>
    <cellStyle name="20% - Accent2 4 4 3 2 3" xfId="17439"/>
    <cellStyle name="20% - Accent2 4 4 3 2 3 2" xfId="17440"/>
    <cellStyle name="20% - Accent2 4 4 3 2 3 3" xfId="17441"/>
    <cellStyle name="20% - Accent2 4 4 3 2 4" xfId="17442"/>
    <cellStyle name="20% - Accent2 4 4 3 2 4 2" xfId="17443"/>
    <cellStyle name="20% - Accent2 4 4 3 2 5" xfId="17444"/>
    <cellStyle name="20% - Accent2 4 4 3 2 6" xfId="17445"/>
    <cellStyle name="20% - Accent2 4 4 3 3" xfId="17446"/>
    <cellStyle name="20% - Accent2 4 4 3 3 2" xfId="17447"/>
    <cellStyle name="20% - Accent2 4 4 3 3 2 2" xfId="17448"/>
    <cellStyle name="20% - Accent2 4 4 3 3 2 3" xfId="17449"/>
    <cellStyle name="20% - Accent2 4 4 3 3 3" xfId="17450"/>
    <cellStyle name="20% - Accent2 4 4 3 3 3 2" xfId="17451"/>
    <cellStyle name="20% - Accent2 4 4 3 3 3 3" xfId="17452"/>
    <cellStyle name="20% - Accent2 4 4 3 3 4" xfId="17453"/>
    <cellStyle name="20% - Accent2 4 4 3 3 4 2" xfId="17454"/>
    <cellStyle name="20% - Accent2 4 4 3 3 5" xfId="17455"/>
    <cellStyle name="20% - Accent2 4 4 3 3 6" xfId="17456"/>
    <cellStyle name="20% - Accent2 4 4 3 4" xfId="17457"/>
    <cellStyle name="20% - Accent2 4 4 3 4 2" xfId="17458"/>
    <cellStyle name="20% - Accent2 4 4 3 4 2 2" xfId="17459"/>
    <cellStyle name="20% - Accent2 4 4 3 4 2 3" xfId="17460"/>
    <cellStyle name="20% - Accent2 4 4 3 4 3" xfId="17461"/>
    <cellStyle name="20% - Accent2 4 4 3 4 3 2" xfId="17462"/>
    <cellStyle name="20% - Accent2 4 4 3 4 4" xfId="17463"/>
    <cellStyle name="20% - Accent2 4 4 3 4 5" xfId="17464"/>
    <cellStyle name="20% - Accent2 4 4 3 5" xfId="17465"/>
    <cellStyle name="20% - Accent2 4 4 3 5 2" xfId="17466"/>
    <cellStyle name="20% - Accent2 4 4 3 5 3" xfId="17467"/>
    <cellStyle name="20% - Accent2 4 4 3 6" xfId="17468"/>
    <cellStyle name="20% - Accent2 4 4 3 6 2" xfId="17469"/>
    <cellStyle name="20% - Accent2 4 4 3 6 3" xfId="17470"/>
    <cellStyle name="20% - Accent2 4 4 3 7" xfId="17471"/>
    <cellStyle name="20% - Accent2 4 4 3 7 2" xfId="17472"/>
    <cellStyle name="20% - Accent2 4 4 3 8" xfId="17473"/>
    <cellStyle name="20% - Accent2 4 4 3 9" xfId="17474"/>
    <cellStyle name="20% - Accent2 4 4 4" xfId="17475"/>
    <cellStyle name="20% - Accent2 4 4 4 2" xfId="17476"/>
    <cellStyle name="20% - Accent2 4 4 4 2 2" xfId="17477"/>
    <cellStyle name="20% - Accent2 4 4 4 2 2 2" xfId="17478"/>
    <cellStyle name="20% - Accent2 4 4 4 2 2 3" xfId="17479"/>
    <cellStyle name="20% - Accent2 4 4 4 2 3" xfId="17480"/>
    <cellStyle name="20% - Accent2 4 4 4 2 3 2" xfId="17481"/>
    <cellStyle name="20% - Accent2 4 4 4 2 3 3" xfId="17482"/>
    <cellStyle name="20% - Accent2 4 4 4 2 4" xfId="17483"/>
    <cellStyle name="20% - Accent2 4 4 4 2 4 2" xfId="17484"/>
    <cellStyle name="20% - Accent2 4 4 4 2 5" xfId="17485"/>
    <cellStyle name="20% - Accent2 4 4 4 2 6" xfId="17486"/>
    <cellStyle name="20% - Accent2 4 4 4 3" xfId="17487"/>
    <cellStyle name="20% - Accent2 4 4 4 3 2" xfId="17488"/>
    <cellStyle name="20% - Accent2 4 4 4 3 2 2" xfId="17489"/>
    <cellStyle name="20% - Accent2 4 4 4 3 2 3" xfId="17490"/>
    <cellStyle name="20% - Accent2 4 4 4 3 3" xfId="17491"/>
    <cellStyle name="20% - Accent2 4 4 4 3 3 2" xfId="17492"/>
    <cellStyle name="20% - Accent2 4 4 4 3 3 3" xfId="17493"/>
    <cellStyle name="20% - Accent2 4 4 4 3 4" xfId="17494"/>
    <cellStyle name="20% - Accent2 4 4 4 3 4 2" xfId="17495"/>
    <cellStyle name="20% - Accent2 4 4 4 3 5" xfId="17496"/>
    <cellStyle name="20% - Accent2 4 4 4 3 6" xfId="17497"/>
    <cellStyle name="20% - Accent2 4 4 4 4" xfId="17498"/>
    <cellStyle name="20% - Accent2 4 4 4 4 2" xfId="17499"/>
    <cellStyle name="20% - Accent2 4 4 4 4 2 2" xfId="17500"/>
    <cellStyle name="20% - Accent2 4 4 4 4 2 3" xfId="17501"/>
    <cellStyle name="20% - Accent2 4 4 4 4 3" xfId="17502"/>
    <cellStyle name="20% - Accent2 4 4 4 4 3 2" xfId="17503"/>
    <cellStyle name="20% - Accent2 4 4 4 4 4" xfId="17504"/>
    <cellStyle name="20% - Accent2 4 4 4 4 5" xfId="17505"/>
    <cellStyle name="20% - Accent2 4 4 4 5" xfId="17506"/>
    <cellStyle name="20% - Accent2 4 4 4 5 2" xfId="17507"/>
    <cellStyle name="20% - Accent2 4 4 4 5 3" xfId="17508"/>
    <cellStyle name="20% - Accent2 4 4 4 6" xfId="17509"/>
    <cellStyle name="20% - Accent2 4 4 4 6 2" xfId="17510"/>
    <cellStyle name="20% - Accent2 4 4 4 6 3" xfId="17511"/>
    <cellStyle name="20% - Accent2 4 4 4 7" xfId="17512"/>
    <cellStyle name="20% - Accent2 4 4 4 7 2" xfId="17513"/>
    <cellStyle name="20% - Accent2 4 4 4 8" xfId="17514"/>
    <cellStyle name="20% - Accent2 4 4 4 9" xfId="17515"/>
    <cellStyle name="20% - Accent2 4 4 5" xfId="17516"/>
    <cellStyle name="20% - Accent2 4 4 5 2" xfId="17517"/>
    <cellStyle name="20% - Accent2 4 4 5 2 2" xfId="17518"/>
    <cellStyle name="20% - Accent2 4 4 5 2 3" xfId="17519"/>
    <cellStyle name="20% - Accent2 4 4 5 3" xfId="17520"/>
    <cellStyle name="20% - Accent2 4 4 5 3 2" xfId="17521"/>
    <cellStyle name="20% - Accent2 4 4 5 3 3" xfId="17522"/>
    <cellStyle name="20% - Accent2 4 4 5 4" xfId="17523"/>
    <cellStyle name="20% - Accent2 4 4 5 4 2" xfId="17524"/>
    <cellStyle name="20% - Accent2 4 4 5 5" xfId="17525"/>
    <cellStyle name="20% - Accent2 4 4 5 6" xfId="17526"/>
    <cellStyle name="20% - Accent2 4 4 6" xfId="17527"/>
    <cellStyle name="20% - Accent2 4 4 6 2" xfId="17528"/>
    <cellStyle name="20% - Accent2 4 4 6 2 2" xfId="17529"/>
    <cellStyle name="20% - Accent2 4 4 6 2 3" xfId="17530"/>
    <cellStyle name="20% - Accent2 4 4 6 3" xfId="17531"/>
    <cellStyle name="20% - Accent2 4 4 6 3 2" xfId="17532"/>
    <cellStyle name="20% - Accent2 4 4 6 3 3" xfId="17533"/>
    <cellStyle name="20% - Accent2 4 4 6 4" xfId="17534"/>
    <cellStyle name="20% - Accent2 4 4 6 4 2" xfId="17535"/>
    <cellStyle name="20% - Accent2 4 4 6 5" xfId="17536"/>
    <cellStyle name="20% - Accent2 4 4 6 6" xfId="17537"/>
    <cellStyle name="20% - Accent2 4 4 7" xfId="17538"/>
    <cellStyle name="20% - Accent2 4 4 7 2" xfId="17539"/>
    <cellStyle name="20% - Accent2 4 4 7 2 2" xfId="17540"/>
    <cellStyle name="20% - Accent2 4 4 7 2 3" xfId="17541"/>
    <cellStyle name="20% - Accent2 4 4 7 3" xfId="17542"/>
    <cellStyle name="20% - Accent2 4 4 7 3 2" xfId="17543"/>
    <cellStyle name="20% - Accent2 4 4 7 4" xfId="17544"/>
    <cellStyle name="20% - Accent2 4 4 7 5" xfId="17545"/>
    <cellStyle name="20% - Accent2 4 4 8" xfId="17546"/>
    <cellStyle name="20% - Accent2 4 4 8 2" xfId="17547"/>
    <cellStyle name="20% - Accent2 4 4 8 3" xfId="17548"/>
    <cellStyle name="20% - Accent2 4 4 9" xfId="17549"/>
    <cellStyle name="20% - Accent2 4 4 9 2" xfId="17550"/>
    <cellStyle name="20% - Accent2 4 4 9 3" xfId="17551"/>
    <cellStyle name="20% - Accent2 4 5" xfId="401"/>
    <cellStyle name="20% - Accent2 4 5 10" xfId="17552"/>
    <cellStyle name="20% - Accent2 4 5 2" xfId="402"/>
    <cellStyle name="20% - Accent2 4 5 2 2" xfId="17553"/>
    <cellStyle name="20% - Accent2 4 5 2 2 2" xfId="17554"/>
    <cellStyle name="20% - Accent2 4 5 2 2 2 2" xfId="17555"/>
    <cellStyle name="20% - Accent2 4 5 2 2 2 3" xfId="17556"/>
    <cellStyle name="20% - Accent2 4 5 2 2 3" xfId="17557"/>
    <cellStyle name="20% - Accent2 4 5 2 2 3 2" xfId="17558"/>
    <cellStyle name="20% - Accent2 4 5 2 2 3 3" xfId="17559"/>
    <cellStyle name="20% - Accent2 4 5 2 2 4" xfId="17560"/>
    <cellStyle name="20% - Accent2 4 5 2 2 4 2" xfId="17561"/>
    <cellStyle name="20% - Accent2 4 5 2 2 5" xfId="17562"/>
    <cellStyle name="20% - Accent2 4 5 2 2 6" xfId="17563"/>
    <cellStyle name="20% - Accent2 4 5 2 3" xfId="17564"/>
    <cellStyle name="20% - Accent2 4 5 2 3 2" xfId="17565"/>
    <cellStyle name="20% - Accent2 4 5 2 3 2 2" xfId="17566"/>
    <cellStyle name="20% - Accent2 4 5 2 3 2 3" xfId="17567"/>
    <cellStyle name="20% - Accent2 4 5 2 3 3" xfId="17568"/>
    <cellStyle name="20% - Accent2 4 5 2 3 3 2" xfId="17569"/>
    <cellStyle name="20% - Accent2 4 5 2 3 3 3" xfId="17570"/>
    <cellStyle name="20% - Accent2 4 5 2 3 4" xfId="17571"/>
    <cellStyle name="20% - Accent2 4 5 2 3 4 2" xfId="17572"/>
    <cellStyle name="20% - Accent2 4 5 2 3 5" xfId="17573"/>
    <cellStyle name="20% - Accent2 4 5 2 3 6" xfId="17574"/>
    <cellStyle name="20% - Accent2 4 5 2 4" xfId="17575"/>
    <cellStyle name="20% - Accent2 4 5 2 4 2" xfId="17576"/>
    <cellStyle name="20% - Accent2 4 5 2 4 2 2" xfId="17577"/>
    <cellStyle name="20% - Accent2 4 5 2 4 2 3" xfId="17578"/>
    <cellStyle name="20% - Accent2 4 5 2 4 3" xfId="17579"/>
    <cellStyle name="20% - Accent2 4 5 2 4 3 2" xfId="17580"/>
    <cellStyle name="20% - Accent2 4 5 2 4 4" xfId="17581"/>
    <cellStyle name="20% - Accent2 4 5 2 4 5" xfId="17582"/>
    <cellStyle name="20% - Accent2 4 5 2 5" xfId="17583"/>
    <cellStyle name="20% - Accent2 4 5 2 5 2" xfId="17584"/>
    <cellStyle name="20% - Accent2 4 5 2 5 3" xfId="17585"/>
    <cellStyle name="20% - Accent2 4 5 2 6" xfId="17586"/>
    <cellStyle name="20% - Accent2 4 5 2 6 2" xfId="17587"/>
    <cellStyle name="20% - Accent2 4 5 2 6 3" xfId="17588"/>
    <cellStyle name="20% - Accent2 4 5 2 7" xfId="17589"/>
    <cellStyle name="20% - Accent2 4 5 2 7 2" xfId="17590"/>
    <cellStyle name="20% - Accent2 4 5 2 8" xfId="17591"/>
    <cellStyle name="20% - Accent2 4 5 2 9" xfId="17592"/>
    <cellStyle name="20% - Accent2 4 5 3" xfId="17593"/>
    <cellStyle name="20% - Accent2 4 5 3 2" xfId="17594"/>
    <cellStyle name="20% - Accent2 4 5 3 2 2" xfId="17595"/>
    <cellStyle name="20% - Accent2 4 5 3 2 3" xfId="17596"/>
    <cellStyle name="20% - Accent2 4 5 3 3" xfId="17597"/>
    <cellStyle name="20% - Accent2 4 5 3 3 2" xfId="17598"/>
    <cellStyle name="20% - Accent2 4 5 3 3 3" xfId="17599"/>
    <cellStyle name="20% - Accent2 4 5 3 4" xfId="17600"/>
    <cellStyle name="20% - Accent2 4 5 3 4 2" xfId="17601"/>
    <cellStyle name="20% - Accent2 4 5 3 5" xfId="17602"/>
    <cellStyle name="20% - Accent2 4 5 3 6" xfId="17603"/>
    <cellStyle name="20% - Accent2 4 5 4" xfId="17604"/>
    <cellStyle name="20% - Accent2 4 5 4 2" xfId="17605"/>
    <cellStyle name="20% - Accent2 4 5 4 2 2" xfId="17606"/>
    <cellStyle name="20% - Accent2 4 5 4 2 3" xfId="17607"/>
    <cellStyle name="20% - Accent2 4 5 4 3" xfId="17608"/>
    <cellStyle name="20% - Accent2 4 5 4 3 2" xfId="17609"/>
    <cellStyle name="20% - Accent2 4 5 4 3 3" xfId="17610"/>
    <cellStyle name="20% - Accent2 4 5 4 4" xfId="17611"/>
    <cellStyle name="20% - Accent2 4 5 4 4 2" xfId="17612"/>
    <cellStyle name="20% - Accent2 4 5 4 5" xfId="17613"/>
    <cellStyle name="20% - Accent2 4 5 4 6" xfId="17614"/>
    <cellStyle name="20% - Accent2 4 5 5" xfId="17615"/>
    <cellStyle name="20% - Accent2 4 5 5 2" xfId="17616"/>
    <cellStyle name="20% - Accent2 4 5 5 2 2" xfId="17617"/>
    <cellStyle name="20% - Accent2 4 5 5 2 3" xfId="17618"/>
    <cellStyle name="20% - Accent2 4 5 5 3" xfId="17619"/>
    <cellStyle name="20% - Accent2 4 5 5 3 2" xfId="17620"/>
    <cellStyle name="20% - Accent2 4 5 5 4" xfId="17621"/>
    <cellStyle name="20% - Accent2 4 5 5 5" xfId="17622"/>
    <cellStyle name="20% - Accent2 4 5 6" xfId="17623"/>
    <cellStyle name="20% - Accent2 4 5 6 2" xfId="17624"/>
    <cellStyle name="20% - Accent2 4 5 6 3" xfId="17625"/>
    <cellStyle name="20% - Accent2 4 5 7" xfId="17626"/>
    <cellStyle name="20% - Accent2 4 5 7 2" xfId="17627"/>
    <cellStyle name="20% - Accent2 4 5 7 3" xfId="17628"/>
    <cellStyle name="20% - Accent2 4 5 8" xfId="17629"/>
    <cellStyle name="20% - Accent2 4 5 8 2" xfId="17630"/>
    <cellStyle name="20% - Accent2 4 5 9" xfId="17631"/>
    <cellStyle name="20% - Accent2 4 6" xfId="403"/>
    <cellStyle name="20% - Accent2 4 6 2" xfId="17632"/>
    <cellStyle name="20% - Accent2 4 6 2 2" xfId="17633"/>
    <cellStyle name="20% - Accent2 4 6 2 2 2" xfId="17634"/>
    <cellStyle name="20% - Accent2 4 6 2 2 3" xfId="17635"/>
    <cellStyle name="20% - Accent2 4 6 2 3" xfId="17636"/>
    <cellStyle name="20% - Accent2 4 6 2 3 2" xfId="17637"/>
    <cellStyle name="20% - Accent2 4 6 2 3 3" xfId="17638"/>
    <cellStyle name="20% - Accent2 4 6 2 4" xfId="17639"/>
    <cellStyle name="20% - Accent2 4 6 2 4 2" xfId="17640"/>
    <cellStyle name="20% - Accent2 4 6 2 5" xfId="17641"/>
    <cellStyle name="20% - Accent2 4 6 2 6" xfId="17642"/>
    <cellStyle name="20% - Accent2 4 6 3" xfId="17643"/>
    <cellStyle name="20% - Accent2 4 6 3 2" xfId="17644"/>
    <cellStyle name="20% - Accent2 4 6 3 2 2" xfId="17645"/>
    <cellStyle name="20% - Accent2 4 6 3 2 3" xfId="17646"/>
    <cellStyle name="20% - Accent2 4 6 3 3" xfId="17647"/>
    <cellStyle name="20% - Accent2 4 6 3 3 2" xfId="17648"/>
    <cellStyle name="20% - Accent2 4 6 3 3 3" xfId="17649"/>
    <cellStyle name="20% - Accent2 4 6 3 4" xfId="17650"/>
    <cellStyle name="20% - Accent2 4 6 3 4 2" xfId="17651"/>
    <cellStyle name="20% - Accent2 4 6 3 5" xfId="17652"/>
    <cellStyle name="20% - Accent2 4 6 3 6" xfId="17653"/>
    <cellStyle name="20% - Accent2 4 6 4" xfId="17654"/>
    <cellStyle name="20% - Accent2 4 6 4 2" xfId="17655"/>
    <cellStyle name="20% - Accent2 4 6 4 2 2" xfId="17656"/>
    <cellStyle name="20% - Accent2 4 6 4 2 3" xfId="17657"/>
    <cellStyle name="20% - Accent2 4 6 4 3" xfId="17658"/>
    <cellStyle name="20% - Accent2 4 6 4 3 2" xfId="17659"/>
    <cellStyle name="20% - Accent2 4 6 4 4" xfId="17660"/>
    <cellStyle name="20% - Accent2 4 6 4 5" xfId="17661"/>
    <cellStyle name="20% - Accent2 4 6 5" xfId="17662"/>
    <cellStyle name="20% - Accent2 4 6 5 2" xfId="17663"/>
    <cellStyle name="20% - Accent2 4 6 5 3" xfId="17664"/>
    <cellStyle name="20% - Accent2 4 6 6" xfId="17665"/>
    <cellStyle name="20% - Accent2 4 6 6 2" xfId="17666"/>
    <cellStyle name="20% - Accent2 4 6 6 3" xfId="17667"/>
    <cellStyle name="20% - Accent2 4 6 7" xfId="17668"/>
    <cellStyle name="20% - Accent2 4 6 7 2" xfId="17669"/>
    <cellStyle name="20% - Accent2 4 6 8" xfId="17670"/>
    <cellStyle name="20% - Accent2 4 6 9" xfId="17671"/>
    <cellStyle name="20% - Accent2 4 7" xfId="13529"/>
    <cellStyle name="20% - Accent2 4 7 2" xfId="17672"/>
    <cellStyle name="20% - Accent2 4 7 2 2" xfId="17673"/>
    <cellStyle name="20% - Accent2 4 7 2 2 2" xfId="17674"/>
    <cellStyle name="20% - Accent2 4 7 2 2 3" xfId="17675"/>
    <cellStyle name="20% - Accent2 4 7 2 3" xfId="17676"/>
    <cellStyle name="20% - Accent2 4 7 2 3 2" xfId="17677"/>
    <cellStyle name="20% - Accent2 4 7 2 3 3" xfId="17678"/>
    <cellStyle name="20% - Accent2 4 7 2 4" xfId="17679"/>
    <cellStyle name="20% - Accent2 4 7 2 4 2" xfId="17680"/>
    <cellStyle name="20% - Accent2 4 7 2 5" xfId="17681"/>
    <cellStyle name="20% - Accent2 4 7 2 6" xfId="17682"/>
    <cellStyle name="20% - Accent2 4 7 3" xfId="17683"/>
    <cellStyle name="20% - Accent2 4 7 3 2" xfId="17684"/>
    <cellStyle name="20% - Accent2 4 7 3 2 2" xfId="17685"/>
    <cellStyle name="20% - Accent2 4 7 3 2 3" xfId="17686"/>
    <cellStyle name="20% - Accent2 4 7 3 3" xfId="17687"/>
    <cellStyle name="20% - Accent2 4 7 3 3 2" xfId="17688"/>
    <cellStyle name="20% - Accent2 4 7 3 3 3" xfId="17689"/>
    <cellStyle name="20% - Accent2 4 7 3 4" xfId="17690"/>
    <cellStyle name="20% - Accent2 4 7 3 4 2" xfId="17691"/>
    <cellStyle name="20% - Accent2 4 7 3 5" xfId="17692"/>
    <cellStyle name="20% - Accent2 4 7 3 6" xfId="17693"/>
    <cellStyle name="20% - Accent2 4 7 4" xfId="17694"/>
    <cellStyle name="20% - Accent2 4 7 4 2" xfId="17695"/>
    <cellStyle name="20% - Accent2 4 7 4 2 2" xfId="17696"/>
    <cellStyle name="20% - Accent2 4 7 4 2 3" xfId="17697"/>
    <cellStyle name="20% - Accent2 4 7 4 3" xfId="17698"/>
    <cellStyle name="20% - Accent2 4 7 4 3 2" xfId="17699"/>
    <cellStyle name="20% - Accent2 4 7 4 4" xfId="17700"/>
    <cellStyle name="20% - Accent2 4 7 4 5" xfId="17701"/>
    <cellStyle name="20% - Accent2 4 7 5" xfId="17702"/>
    <cellStyle name="20% - Accent2 4 7 5 2" xfId="17703"/>
    <cellStyle name="20% - Accent2 4 7 5 3" xfId="17704"/>
    <cellStyle name="20% - Accent2 4 7 6" xfId="17705"/>
    <cellStyle name="20% - Accent2 4 7 6 2" xfId="17706"/>
    <cellStyle name="20% - Accent2 4 7 6 3" xfId="17707"/>
    <cellStyle name="20% - Accent2 4 7 7" xfId="17708"/>
    <cellStyle name="20% - Accent2 4 7 7 2" xfId="17709"/>
    <cellStyle name="20% - Accent2 4 7 8" xfId="17710"/>
    <cellStyle name="20% - Accent2 4 7 9" xfId="17711"/>
    <cellStyle name="20% - Accent2 4 8" xfId="17712"/>
    <cellStyle name="20% - Accent2 4 8 2" xfId="17713"/>
    <cellStyle name="20% - Accent2 4 8 2 2" xfId="17714"/>
    <cellStyle name="20% - Accent2 4 8 2 3" xfId="17715"/>
    <cellStyle name="20% - Accent2 4 8 3" xfId="17716"/>
    <cellStyle name="20% - Accent2 4 8 3 2" xfId="17717"/>
    <cellStyle name="20% - Accent2 4 8 3 3" xfId="17718"/>
    <cellStyle name="20% - Accent2 4 8 4" xfId="17719"/>
    <cellStyle name="20% - Accent2 4 8 4 2" xfId="17720"/>
    <cellStyle name="20% - Accent2 4 8 5" xfId="17721"/>
    <cellStyle name="20% - Accent2 4 8 6" xfId="17722"/>
    <cellStyle name="20% - Accent2 4 9" xfId="17723"/>
    <cellStyle name="20% - Accent2 4 9 2" xfId="17724"/>
    <cellStyle name="20% - Accent2 4 9 2 2" xfId="17725"/>
    <cellStyle name="20% - Accent2 4 9 2 3" xfId="17726"/>
    <cellStyle name="20% - Accent2 4 9 3" xfId="17727"/>
    <cellStyle name="20% - Accent2 4 9 3 2" xfId="17728"/>
    <cellStyle name="20% - Accent2 4 9 3 3" xfId="17729"/>
    <cellStyle name="20% - Accent2 4 9 4" xfId="17730"/>
    <cellStyle name="20% - Accent2 4 9 4 2" xfId="17731"/>
    <cellStyle name="20% - Accent2 4 9 5" xfId="17732"/>
    <cellStyle name="20% - Accent2 4 9 6" xfId="17733"/>
    <cellStyle name="20% - Accent2 5" xfId="404"/>
    <cellStyle name="20% - Accent2 5 2" xfId="405"/>
    <cellStyle name="20% - Accent2 5 2 2" xfId="406"/>
    <cellStyle name="20% - Accent2 5 2 2 2" xfId="407"/>
    <cellStyle name="20% - Accent2 5 2 2 2 2" xfId="408"/>
    <cellStyle name="20% - Accent2 5 2 2 3" xfId="409"/>
    <cellStyle name="20% - Accent2 5 2 3" xfId="410"/>
    <cellStyle name="20% - Accent2 5 2 3 2" xfId="411"/>
    <cellStyle name="20% - Accent2 5 2 4" xfId="412"/>
    <cellStyle name="20% - Accent2 5 2 5" xfId="8707"/>
    <cellStyle name="20% - Accent2 5 3" xfId="413"/>
    <cellStyle name="20% - Accent2 5 3 2" xfId="414"/>
    <cellStyle name="20% - Accent2 5 3 2 2" xfId="415"/>
    <cellStyle name="20% - Accent2 5 3 3" xfId="416"/>
    <cellStyle name="20% - Accent2 5 4" xfId="417"/>
    <cellStyle name="20% - Accent2 5 4 2" xfId="418"/>
    <cellStyle name="20% - Accent2 5 5" xfId="419"/>
    <cellStyle name="20% - Accent2 5 6" xfId="13530"/>
    <cellStyle name="20% - Accent2 6" xfId="420"/>
    <cellStyle name="20% - Accent2 6 2" xfId="421"/>
    <cellStyle name="20% - Accent2 6 2 2" xfId="422"/>
    <cellStyle name="20% - Accent2 6 2 2 2" xfId="423"/>
    <cellStyle name="20% - Accent2 6 2 3" xfId="424"/>
    <cellStyle name="20% - Accent2 6 2 4" xfId="8708"/>
    <cellStyle name="20% - Accent2 6 2 5" xfId="8709"/>
    <cellStyle name="20% - Accent2 6 3" xfId="425"/>
    <cellStyle name="20% - Accent2 6 3 2" xfId="426"/>
    <cellStyle name="20% - Accent2 6 4" xfId="427"/>
    <cellStyle name="20% - Accent2 6 5" xfId="13531"/>
    <cellStyle name="20% - Accent2 7" xfId="428"/>
    <cellStyle name="20% - Accent2 7 2" xfId="429"/>
    <cellStyle name="20% - Accent2 7 2 2" xfId="430"/>
    <cellStyle name="20% - Accent2 7 2 2 2" xfId="431"/>
    <cellStyle name="20% - Accent2 7 2 3" xfId="432"/>
    <cellStyle name="20% - Accent2 7 3" xfId="433"/>
    <cellStyle name="20% - Accent2 7 3 2" xfId="434"/>
    <cellStyle name="20% - Accent2 7 4" xfId="435"/>
    <cellStyle name="20% - Accent2 7 5" xfId="13532"/>
    <cellStyle name="20% - Accent2 8" xfId="436"/>
    <cellStyle name="20% - Accent2 8 2" xfId="437"/>
    <cellStyle name="20% - Accent2 8 2 2" xfId="438"/>
    <cellStyle name="20% - Accent2 8 2 2 2" xfId="439"/>
    <cellStyle name="20% - Accent2 8 2 3" xfId="440"/>
    <cellStyle name="20% - Accent2 8 3" xfId="441"/>
    <cellStyle name="20% - Accent2 8 3 2" xfId="442"/>
    <cellStyle name="20% - Accent2 8 4" xfId="443"/>
    <cellStyle name="20% - Accent2 8 5" xfId="13533"/>
    <cellStyle name="20% - Accent2 9" xfId="444"/>
    <cellStyle name="20% - Accent2 9 2" xfId="445"/>
    <cellStyle name="20% - Accent2 9 2 2" xfId="446"/>
    <cellStyle name="20% - Accent2 9 3" xfId="447"/>
    <cellStyle name="20% - Accent2 9 4" xfId="13534"/>
    <cellStyle name="20% - Accent3 10" xfId="448"/>
    <cellStyle name="20% - Accent3 10 2" xfId="449"/>
    <cellStyle name="20% - Accent3 10 2 2" xfId="450"/>
    <cellStyle name="20% - Accent3 10 3" xfId="451"/>
    <cellStyle name="20% - Accent3 10 4" xfId="13535"/>
    <cellStyle name="20% - Accent3 11" xfId="452"/>
    <cellStyle name="20% - Accent3 11 2" xfId="453"/>
    <cellStyle name="20% - Accent3 11 2 2" xfId="454"/>
    <cellStyle name="20% - Accent3 11 3" xfId="455"/>
    <cellStyle name="20% - Accent3 11 4" xfId="13536"/>
    <cellStyle name="20% - Accent3 12" xfId="456"/>
    <cellStyle name="20% - Accent3 12 2" xfId="457"/>
    <cellStyle name="20% - Accent3 12 3" xfId="13537"/>
    <cellStyle name="20% - Accent3 13" xfId="458"/>
    <cellStyle name="20% - Accent3 13 2" xfId="13538"/>
    <cellStyle name="20% - Accent3 14" xfId="8710"/>
    <cellStyle name="20% - Accent3 15" xfId="8711"/>
    <cellStyle name="20% - Accent3 16" xfId="8712"/>
    <cellStyle name="20% - Accent3 17" xfId="8713"/>
    <cellStyle name="20% - Accent3 17 2" xfId="14170"/>
    <cellStyle name="20% - Accent3 18" xfId="8714"/>
    <cellStyle name="20% - Accent3 19" xfId="8715"/>
    <cellStyle name="20% - Accent3 2" xfId="459"/>
    <cellStyle name="20% - Accent3 2 2" xfId="460"/>
    <cellStyle name="20% - Accent3 2 2 2" xfId="461"/>
    <cellStyle name="20% - Accent3 2 2 2 2" xfId="462"/>
    <cellStyle name="20% - Accent3 2 2 2 2 2" xfId="463"/>
    <cellStyle name="20% - Accent3 2 2 2 2 2 2" xfId="464"/>
    <cellStyle name="20% - Accent3 2 2 2 2 2 2 2" xfId="465"/>
    <cellStyle name="20% - Accent3 2 2 2 2 2 3" xfId="466"/>
    <cellStyle name="20% - Accent3 2 2 2 2 3" xfId="467"/>
    <cellStyle name="20% - Accent3 2 2 2 2 3 2" xfId="468"/>
    <cellStyle name="20% - Accent3 2 2 2 2 4" xfId="469"/>
    <cellStyle name="20% - Accent3 2 2 2 2 5" xfId="14171"/>
    <cellStyle name="20% - Accent3 2 2 2 3" xfId="470"/>
    <cellStyle name="20% - Accent3 2 2 2 3 2" xfId="471"/>
    <cellStyle name="20% - Accent3 2 2 2 3 2 2" xfId="472"/>
    <cellStyle name="20% - Accent3 2 2 2 3 3" xfId="473"/>
    <cellStyle name="20% - Accent3 2 2 2 4" xfId="474"/>
    <cellStyle name="20% - Accent3 2 2 2 4 2" xfId="475"/>
    <cellStyle name="20% - Accent3 2 2 2 5" xfId="476"/>
    <cellStyle name="20% - Accent3 2 2 2 6" xfId="13857"/>
    <cellStyle name="20% - Accent3 2 2 3" xfId="477"/>
    <cellStyle name="20% - Accent3 2 2 3 2" xfId="478"/>
    <cellStyle name="20% - Accent3 2 2 3 2 2" xfId="479"/>
    <cellStyle name="20% - Accent3 2 2 3 2 2 2" xfId="480"/>
    <cellStyle name="20% - Accent3 2 2 3 2 3" xfId="481"/>
    <cellStyle name="20% - Accent3 2 2 3 3" xfId="482"/>
    <cellStyle name="20% - Accent3 2 2 3 3 2" xfId="483"/>
    <cellStyle name="20% - Accent3 2 2 3 4" xfId="484"/>
    <cellStyle name="20% - Accent3 2 2 3 5" xfId="13858"/>
    <cellStyle name="20% - Accent3 2 2 4" xfId="485"/>
    <cellStyle name="20% - Accent3 2 2 4 2" xfId="486"/>
    <cellStyle name="20% - Accent3 2 2 4 2 2" xfId="487"/>
    <cellStyle name="20% - Accent3 2 2 4 3" xfId="488"/>
    <cellStyle name="20% - Accent3 2 2 5" xfId="489"/>
    <cellStyle name="20% - Accent3 2 2 5 2" xfId="490"/>
    <cellStyle name="20% - Accent3 2 2 6" xfId="491"/>
    <cellStyle name="20% - Accent3 2 2 7" xfId="13819"/>
    <cellStyle name="20% - Accent3 2 3" xfId="492"/>
    <cellStyle name="20% - Accent3 2 3 2" xfId="493"/>
    <cellStyle name="20% - Accent3 2 3 2 2" xfId="494"/>
    <cellStyle name="20% - Accent3 2 3 2 2 2" xfId="495"/>
    <cellStyle name="20% - Accent3 2 3 2 2 2 2" xfId="496"/>
    <cellStyle name="20% - Accent3 2 3 2 2 3" xfId="497"/>
    <cellStyle name="20% - Accent3 2 3 2 3" xfId="498"/>
    <cellStyle name="20% - Accent3 2 3 2 3 2" xfId="499"/>
    <cellStyle name="20% - Accent3 2 3 2 4" xfId="500"/>
    <cellStyle name="20% - Accent3 2 3 3" xfId="501"/>
    <cellStyle name="20% - Accent3 2 3 3 2" xfId="502"/>
    <cellStyle name="20% - Accent3 2 3 3 2 2" xfId="503"/>
    <cellStyle name="20% - Accent3 2 3 3 3" xfId="504"/>
    <cellStyle name="20% - Accent3 2 3 4" xfId="505"/>
    <cellStyle name="20% - Accent3 2 3 4 2" xfId="506"/>
    <cellStyle name="20% - Accent3 2 3 5" xfId="507"/>
    <cellStyle name="20% - Accent3 2 3 6" xfId="13859"/>
    <cellStyle name="20% - Accent3 2 4" xfId="508"/>
    <cellStyle name="20% - Accent3 2 4 2" xfId="509"/>
    <cellStyle name="20% - Accent3 2 4 2 2" xfId="510"/>
    <cellStyle name="20% - Accent3 2 4 2 2 2" xfId="511"/>
    <cellStyle name="20% - Accent3 2 4 2 3" xfId="512"/>
    <cellStyle name="20% - Accent3 2 4 3" xfId="513"/>
    <cellStyle name="20% - Accent3 2 4 3 2" xfId="514"/>
    <cellStyle name="20% - Accent3 2 4 4" xfId="515"/>
    <cellStyle name="20% - Accent3 2 4 5" xfId="13860"/>
    <cellStyle name="20% - Accent3 2 5" xfId="516"/>
    <cellStyle name="20% - Accent3 2 5 2" xfId="517"/>
    <cellStyle name="20% - Accent3 2 5 2 2" xfId="518"/>
    <cellStyle name="20% - Accent3 2 5 3" xfId="519"/>
    <cellStyle name="20% - Accent3 2 5 4" xfId="13861"/>
    <cellStyle name="20% - Accent3 2 6" xfId="520"/>
    <cellStyle name="20% - Accent3 2 6 2" xfId="521"/>
    <cellStyle name="20% - Accent3 2 6 3" xfId="13862"/>
    <cellStyle name="20% - Accent3 2 7" xfId="522"/>
    <cellStyle name="20% - Accent3 2 8" xfId="523"/>
    <cellStyle name="20% - Accent3 2 9" xfId="13539"/>
    <cellStyle name="20% - Accent3 20" xfId="8716"/>
    <cellStyle name="20% - Accent3 21" xfId="8717"/>
    <cellStyle name="20% - Accent3 22" xfId="14494"/>
    <cellStyle name="20% - Accent3 3" xfId="524"/>
    <cellStyle name="20% - Accent3 3 2" xfId="525"/>
    <cellStyle name="20% - Accent3 3 2 2" xfId="526"/>
    <cellStyle name="20% - Accent3 3 2 2 2" xfId="527"/>
    <cellStyle name="20% - Accent3 3 2 2 2 2" xfId="528"/>
    <cellStyle name="20% - Accent3 3 2 2 2 2 2" xfId="529"/>
    <cellStyle name="20% - Accent3 3 2 2 2 2 2 2" xfId="530"/>
    <cellStyle name="20% - Accent3 3 2 2 2 2 3" xfId="531"/>
    <cellStyle name="20% - Accent3 3 2 2 2 3" xfId="532"/>
    <cellStyle name="20% - Accent3 3 2 2 2 3 2" xfId="533"/>
    <cellStyle name="20% - Accent3 3 2 2 2 4" xfId="534"/>
    <cellStyle name="20% - Accent3 3 2 2 2 5" xfId="17734"/>
    <cellStyle name="20% - Accent3 3 2 2 3" xfId="535"/>
    <cellStyle name="20% - Accent3 3 2 2 3 2" xfId="536"/>
    <cellStyle name="20% - Accent3 3 2 2 3 2 2" xfId="537"/>
    <cellStyle name="20% - Accent3 3 2 2 3 3" xfId="538"/>
    <cellStyle name="20% - Accent3 3 2 2 4" xfId="539"/>
    <cellStyle name="20% - Accent3 3 2 2 4 2" xfId="540"/>
    <cellStyle name="20% - Accent3 3 2 2 5" xfId="541"/>
    <cellStyle name="20% - Accent3 3 2 2 6" xfId="13864"/>
    <cellStyle name="20% - Accent3 3 2 3" xfId="542"/>
    <cellStyle name="20% - Accent3 3 2 3 2" xfId="543"/>
    <cellStyle name="20% - Accent3 3 2 3 2 2" xfId="544"/>
    <cellStyle name="20% - Accent3 3 2 3 2 2 2" xfId="545"/>
    <cellStyle name="20% - Accent3 3 2 3 2 3" xfId="546"/>
    <cellStyle name="20% - Accent3 3 2 3 3" xfId="547"/>
    <cellStyle name="20% - Accent3 3 2 3 3 2" xfId="548"/>
    <cellStyle name="20% - Accent3 3 2 3 4" xfId="549"/>
    <cellStyle name="20% - Accent3 3 2 3 5" xfId="17735"/>
    <cellStyle name="20% - Accent3 3 2 4" xfId="550"/>
    <cellStyle name="20% - Accent3 3 2 4 2" xfId="551"/>
    <cellStyle name="20% - Accent3 3 2 4 2 2" xfId="552"/>
    <cellStyle name="20% - Accent3 3 2 4 3" xfId="553"/>
    <cellStyle name="20% - Accent3 3 2 5" xfId="554"/>
    <cellStyle name="20% - Accent3 3 2 5 2" xfId="555"/>
    <cellStyle name="20% - Accent3 3 2 6" xfId="556"/>
    <cellStyle name="20% - Accent3 3 2 7" xfId="13863"/>
    <cellStyle name="20% - Accent3 3 3" xfId="557"/>
    <cellStyle name="20% - Accent3 3 3 2" xfId="558"/>
    <cellStyle name="20% - Accent3 3 3 2 2" xfId="559"/>
    <cellStyle name="20% - Accent3 3 3 2 2 2" xfId="560"/>
    <cellStyle name="20% - Accent3 3 3 2 2 2 2" xfId="561"/>
    <cellStyle name="20% - Accent3 3 3 2 2 3" xfId="562"/>
    <cellStyle name="20% - Accent3 3 3 2 3" xfId="563"/>
    <cellStyle name="20% - Accent3 3 3 2 3 2" xfId="564"/>
    <cellStyle name="20% - Accent3 3 3 2 4" xfId="565"/>
    <cellStyle name="20% - Accent3 3 3 2 5" xfId="17736"/>
    <cellStyle name="20% - Accent3 3 3 3" xfId="566"/>
    <cellStyle name="20% - Accent3 3 3 3 2" xfId="567"/>
    <cellStyle name="20% - Accent3 3 3 3 2 2" xfId="568"/>
    <cellStyle name="20% - Accent3 3 3 3 3" xfId="569"/>
    <cellStyle name="20% - Accent3 3 3 4" xfId="570"/>
    <cellStyle name="20% - Accent3 3 3 4 2" xfId="571"/>
    <cellStyle name="20% - Accent3 3 3 5" xfId="572"/>
    <cellStyle name="20% - Accent3 3 3 6" xfId="13865"/>
    <cellStyle name="20% - Accent3 3 4" xfId="573"/>
    <cellStyle name="20% - Accent3 3 4 2" xfId="574"/>
    <cellStyle name="20% - Accent3 3 4 2 2" xfId="575"/>
    <cellStyle name="20% - Accent3 3 4 2 2 2" xfId="576"/>
    <cellStyle name="20% - Accent3 3 4 2 3" xfId="577"/>
    <cellStyle name="20% - Accent3 3 4 3" xfId="578"/>
    <cellStyle name="20% - Accent3 3 4 3 2" xfId="579"/>
    <cellStyle name="20% - Accent3 3 4 4" xfId="580"/>
    <cellStyle name="20% - Accent3 3 4 5" xfId="8718"/>
    <cellStyle name="20% - Accent3 3 5" xfId="581"/>
    <cellStyle name="20% - Accent3 3 5 2" xfId="582"/>
    <cellStyle name="20% - Accent3 3 5 2 2" xfId="583"/>
    <cellStyle name="20% - Accent3 3 5 3" xfId="584"/>
    <cellStyle name="20% - Accent3 3 6" xfId="585"/>
    <cellStyle name="20% - Accent3 3 6 2" xfId="586"/>
    <cellStyle name="20% - Accent3 3 7" xfId="587"/>
    <cellStyle name="20% - Accent3 3 8" xfId="588"/>
    <cellStyle name="20% - Accent3 3 9" xfId="13540"/>
    <cellStyle name="20% - Accent3 4" xfId="589"/>
    <cellStyle name="20% - Accent3 4 10" xfId="17737"/>
    <cellStyle name="20% - Accent3 4 10 2" xfId="17738"/>
    <cellStyle name="20% - Accent3 4 10 2 2" xfId="17739"/>
    <cellStyle name="20% - Accent3 4 10 2 3" xfId="17740"/>
    <cellStyle name="20% - Accent3 4 10 3" xfId="17741"/>
    <cellStyle name="20% - Accent3 4 10 3 2" xfId="17742"/>
    <cellStyle name="20% - Accent3 4 10 4" xfId="17743"/>
    <cellStyle name="20% - Accent3 4 10 5" xfId="17744"/>
    <cellStyle name="20% - Accent3 4 11" xfId="17745"/>
    <cellStyle name="20% - Accent3 4 11 2" xfId="17746"/>
    <cellStyle name="20% - Accent3 4 11 3" xfId="17747"/>
    <cellStyle name="20% - Accent3 4 12" xfId="17748"/>
    <cellStyle name="20% - Accent3 4 12 2" xfId="17749"/>
    <cellStyle name="20% - Accent3 4 12 3" xfId="17750"/>
    <cellStyle name="20% - Accent3 4 13" xfId="17751"/>
    <cellStyle name="20% - Accent3 4 13 2" xfId="17752"/>
    <cellStyle name="20% - Accent3 4 14" xfId="17753"/>
    <cellStyle name="20% - Accent3 4 15" xfId="17754"/>
    <cellStyle name="20% - Accent3 4 16" xfId="17755"/>
    <cellStyle name="20% - Accent3 4 2" xfId="590"/>
    <cellStyle name="20% - Accent3 4 2 10" xfId="17756"/>
    <cellStyle name="20% - Accent3 4 2 10 2" xfId="17757"/>
    <cellStyle name="20% - Accent3 4 2 10 3" xfId="17758"/>
    <cellStyle name="20% - Accent3 4 2 11" xfId="17759"/>
    <cellStyle name="20% - Accent3 4 2 11 2" xfId="17760"/>
    <cellStyle name="20% - Accent3 4 2 11 3" xfId="17761"/>
    <cellStyle name="20% - Accent3 4 2 12" xfId="17762"/>
    <cellStyle name="20% - Accent3 4 2 12 2" xfId="17763"/>
    <cellStyle name="20% - Accent3 4 2 13" xfId="17764"/>
    <cellStyle name="20% - Accent3 4 2 14" xfId="17765"/>
    <cellStyle name="20% - Accent3 4 2 15" xfId="17766"/>
    <cellStyle name="20% - Accent3 4 2 2" xfId="591"/>
    <cellStyle name="20% - Accent3 4 2 2 10" xfId="17767"/>
    <cellStyle name="20% - Accent3 4 2 2 10 2" xfId="17768"/>
    <cellStyle name="20% - Accent3 4 2 2 10 3" xfId="17769"/>
    <cellStyle name="20% - Accent3 4 2 2 11" xfId="17770"/>
    <cellStyle name="20% - Accent3 4 2 2 11 2" xfId="17771"/>
    <cellStyle name="20% - Accent3 4 2 2 12" xfId="17772"/>
    <cellStyle name="20% - Accent3 4 2 2 13" xfId="17773"/>
    <cellStyle name="20% - Accent3 4 2 2 2" xfId="592"/>
    <cellStyle name="20% - Accent3 4 2 2 2 10" xfId="17774"/>
    <cellStyle name="20% - Accent3 4 2 2 2 10 2" xfId="17775"/>
    <cellStyle name="20% - Accent3 4 2 2 2 11" xfId="17776"/>
    <cellStyle name="20% - Accent3 4 2 2 2 12" xfId="17777"/>
    <cellStyle name="20% - Accent3 4 2 2 2 2" xfId="593"/>
    <cellStyle name="20% - Accent3 4 2 2 2 2 10" xfId="17778"/>
    <cellStyle name="20% - Accent3 4 2 2 2 2 2" xfId="594"/>
    <cellStyle name="20% - Accent3 4 2 2 2 2 2 2" xfId="17779"/>
    <cellStyle name="20% - Accent3 4 2 2 2 2 2 2 2" xfId="17780"/>
    <cellStyle name="20% - Accent3 4 2 2 2 2 2 2 2 2" xfId="17781"/>
    <cellStyle name="20% - Accent3 4 2 2 2 2 2 2 2 3" xfId="17782"/>
    <cellStyle name="20% - Accent3 4 2 2 2 2 2 2 3" xfId="17783"/>
    <cellStyle name="20% - Accent3 4 2 2 2 2 2 2 3 2" xfId="17784"/>
    <cellStyle name="20% - Accent3 4 2 2 2 2 2 2 3 3" xfId="17785"/>
    <cellStyle name="20% - Accent3 4 2 2 2 2 2 2 4" xfId="17786"/>
    <cellStyle name="20% - Accent3 4 2 2 2 2 2 2 4 2" xfId="17787"/>
    <cellStyle name="20% - Accent3 4 2 2 2 2 2 2 5" xfId="17788"/>
    <cellStyle name="20% - Accent3 4 2 2 2 2 2 2 6" xfId="17789"/>
    <cellStyle name="20% - Accent3 4 2 2 2 2 2 3" xfId="17790"/>
    <cellStyle name="20% - Accent3 4 2 2 2 2 2 3 2" xfId="17791"/>
    <cellStyle name="20% - Accent3 4 2 2 2 2 2 3 2 2" xfId="17792"/>
    <cellStyle name="20% - Accent3 4 2 2 2 2 2 3 2 3" xfId="17793"/>
    <cellStyle name="20% - Accent3 4 2 2 2 2 2 3 3" xfId="17794"/>
    <cellStyle name="20% - Accent3 4 2 2 2 2 2 3 3 2" xfId="17795"/>
    <cellStyle name="20% - Accent3 4 2 2 2 2 2 3 3 3" xfId="17796"/>
    <cellStyle name="20% - Accent3 4 2 2 2 2 2 3 4" xfId="17797"/>
    <cellStyle name="20% - Accent3 4 2 2 2 2 2 3 4 2" xfId="17798"/>
    <cellStyle name="20% - Accent3 4 2 2 2 2 2 3 5" xfId="17799"/>
    <cellStyle name="20% - Accent3 4 2 2 2 2 2 3 6" xfId="17800"/>
    <cellStyle name="20% - Accent3 4 2 2 2 2 2 4" xfId="17801"/>
    <cellStyle name="20% - Accent3 4 2 2 2 2 2 4 2" xfId="17802"/>
    <cellStyle name="20% - Accent3 4 2 2 2 2 2 4 2 2" xfId="17803"/>
    <cellStyle name="20% - Accent3 4 2 2 2 2 2 4 2 3" xfId="17804"/>
    <cellStyle name="20% - Accent3 4 2 2 2 2 2 4 3" xfId="17805"/>
    <cellStyle name="20% - Accent3 4 2 2 2 2 2 4 3 2" xfId="17806"/>
    <cellStyle name="20% - Accent3 4 2 2 2 2 2 4 4" xfId="17807"/>
    <cellStyle name="20% - Accent3 4 2 2 2 2 2 4 5" xfId="17808"/>
    <cellStyle name="20% - Accent3 4 2 2 2 2 2 5" xfId="17809"/>
    <cellStyle name="20% - Accent3 4 2 2 2 2 2 5 2" xfId="17810"/>
    <cellStyle name="20% - Accent3 4 2 2 2 2 2 5 3" xfId="17811"/>
    <cellStyle name="20% - Accent3 4 2 2 2 2 2 6" xfId="17812"/>
    <cellStyle name="20% - Accent3 4 2 2 2 2 2 6 2" xfId="17813"/>
    <cellStyle name="20% - Accent3 4 2 2 2 2 2 6 3" xfId="17814"/>
    <cellStyle name="20% - Accent3 4 2 2 2 2 2 7" xfId="17815"/>
    <cellStyle name="20% - Accent3 4 2 2 2 2 2 7 2" xfId="17816"/>
    <cellStyle name="20% - Accent3 4 2 2 2 2 2 8" xfId="17817"/>
    <cellStyle name="20% - Accent3 4 2 2 2 2 2 9" xfId="17818"/>
    <cellStyle name="20% - Accent3 4 2 2 2 2 3" xfId="17819"/>
    <cellStyle name="20% - Accent3 4 2 2 2 2 3 2" xfId="17820"/>
    <cellStyle name="20% - Accent3 4 2 2 2 2 3 2 2" xfId="17821"/>
    <cellStyle name="20% - Accent3 4 2 2 2 2 3 2 3" xfId="17822"/>
    <cellStyle name="20% - Accent3 4 2 2 2 2 3 3" xfId="17823"/>
    <cellStyle name="20% - Accent3 4 2 2 2 2 3 3 2" xfId="17824"/>
    <cellStyle name="20% - Accent3 4 2 2 2 2 3 3 3" xfId="17825"/>
    <cellStyle name="20% - Accent3 4 2 2 2 2 3 4" xfId="17826"/>
    <cellStyle name="20% - Accent3 4 2 2 2 2 3 4 2" xfId="17827"/>
    <cellStyle name="20% - Accent3 4 2 2 2 2 3 5" xfId="17828"/>
    <cellStyle name="20% - Accent3 4 2 2 2 2 3 6" xfId="17829"/>
    <cellStyle name="20% - Accent3 4 2 2 2 2 4" xfId="17830"/>
    <cellStyle name="20% - Accent3 4 2 2 2 2 4 2" xfId="17831"/>
    <cellStyle name="20% - Accent3 4 2 2 2 2 4 2 2" xfId="17832"/>
    <cellStyle name="20% - Accent3 4 2 2 2 2 4 2 3" xfId="17833"/>
    <cellStyle name="20% - Accent3 4 2 2 2 2 4 3" xfId="17834"/>
    <cellStyle name="20% - Accent3 4 2 2 2 2 4 3 2" xfId="17835"/>
    <cellStyle name="20% - Accent3 4 2 2 2 2 4 3 3" xfId="17836"/>
    <cellStyle name="20% - Accent3 4 2 2 2 2 4 4" xfId="17837"/>
    <cellStyle name="20% - Accent3 4 2 2 2 2 4 4 2" xfId="17838"/>
    <cellStyle name="20% - Accent3 4 2 2 2 2 4 5" xfId="17839"/>
    <cellStyle name="20% - Accent3 4 2 2 2 2 4 6" xfId="17840"/>
    <cellStyle name="20% - Accent3 4 2 2 2 2 5" xfId="17841"/>
    <cellStyle name="20% - Accent3 4 2 2 2 2 5 2" xfId="17842"/>
    <cellStyle name="20% - Accent3 4 2 2 2 2 5 2 2" xfId="17843"/>
    <cellStyle name="20% - Accent3 4 2 2 2 2 5 2 3" xfId="17844"/>
    <cellStyle name="20% - Accent3 4 2 2 2 2 5 3" xfId="17845"/>
    <cellStyle name="20% - Accent3 4 2 2 2 2 5 3 2" xfId="17846"/>
    <cellStyle name="20% - Accent3 4 2 2 2 2 5 4" xfId="17847"/>
    <cellStyle name="20% - Accent3 4 2 2 2 2 5 5" xfId="17848"/>
    <cellStyle name="20% - Accent3 4 2 2 2 2 6" xfId="17849"/>
    <cellStyle name="20% - Accent3 4 2 2 2 2 6 2" xfId="17850"/>
    <cellStyle name="20% - Accent3 4 2 2 2 2 6 3" xfId="17851"/>
    <cellStyle name="20% - Accent3 4 2 2 2 2 7" xfId="17852"/>
    <cellStyle name="20% - Accent3 4 2 2 2 2 7 2" xfId="17853"/>
    <cellStyle name="20% - Accent3 4 2 2 2 2 7 3" xfId="17854"/>
    <cellStyle name="20% - Accent3 4 2 2 2 2 8" xfId="17855"/>
    <cellStyle name="20% - Accent3 4 2 2 2 2 8 2" xfId="17856"/>
    <cellStyle name="20% - Accent3 4 2 2 2 2 9" xfId="17857"/>
    <cellStyle name="20% - Accent3 4 2 2 2 3" xfId="595"/>
    <cellStyle name="20% - Accent3 4 2 2 2 3 2" xfId="17858"/>
    <cellStyle name="20% - Accent3 4 2 2 2 3 2 2" xfId="17859"/>
    <cellStyle name="20% - Accent3 4 2 2 2 3 2 2 2" xfId="17860"/>
    <cellStyle name="20% - Accent3 4 2 2 2 3 2 2 3" xfId="17861"/>
    <cellStyle name="20% - Accent3 4 2 2 2 3 2 3" xfId="17862"/>
    <cellStyle name="20% - Accent3 4 2 2 2 3 2 3 2" xfId="17863"/>
    <cellStyle name="20% - Accent3 4 2 2 2 3 2 3 3" xfId="17864"/>
    <cellStyle name="20% - Accent3 4 2 2 2 3 2 4" xfId="17865"/>
    <cellStyle name="20% - Accent3 4 2 2 2 3 2 4 2" xfId="17866"/>
    <cellStyle name="20% - Accent3 4 2 2 2 3 2 5" xfId="17867"/>
    <cellStyle name="20% - Accent3 4 2 2 2 3 2 6" xfId="17868"/>
    <cellStyle name="20% - Accent3 4 2 2 2 3 3" xfId="17869"/>
    <cellStyle name="20% - Accent3 4 2 2 2 3 3 2" xfId="17870"/>
    <cellStyle name="20% - Accent3 4 2 2 2 3 3 2 2" xfId="17871"/>
    <cellStyle name="20% - Accent3 4 2 2 2 3 3 2 3" xfId="17872"/>
    <cellStyle name="20% - Accent3 4 2 2 2 3 3 3" xfId="17873"/>
    <cellStyle name="20% - Accent3 4 2 2 2 3 3 3 2" xfId="17874"/>
    <cellStyle name="20% - Accent3 4 2 2 2 3 3 3 3" xfId="17875"/>
    <cellStyle name="20% - Accent3 4 2 2 2 3 3 4" xfId="17876"/>
    <cellStyle name="20% - Accent3 4 2 2 2 3 3 4 2" xfId="17877"/>
    <cellStyle name="20% - Accent3 4 2 2 2 3 3 5" xfId="17878"/>
    <cellStyle name="20% - Accent3 4 2 2 2 3 3 6" xfId="17879"/>
    <cellStyle name="20% - Accent3 4 2 2 2 3 4" xfId="17880"/>
    <cellStyle name="20% - Accent3 4 2 2 2 3 4 2" xfId="17881"/>
    <cellStyle name="20% - Accent3 4 2 2 2 3 4 2 2" xfId="17882"/>
    <cellStyle name="20% - Accent3 4 2 2 2 3 4 2 3" xfId="17883"/>
    <cellStyle name="20% - Accent3 4 2 2 2 3 4 3" xfId="17884"/>
    <cellStyle name="20% - Accent3 4 2 2 2 3 4 3 2" xfId="17885"/>
    <cellStyle name="20% - Accent3 4 2 2 2 3 4 4" xfId="17886"/>
    <cellStyle name="20% - Accent3 4 2 2 2 3 4 5" xfId="17887"/>
    <cellStyle name="20% - Accent3 4 2 2 2 3 5" xfId="17888"/>
    <cellStyle name="20% - Accent3 4 2 2 2 3 5 2" xfId="17889"/>
    <cellStyle name="20% - Accent3 4 2 2 2 3 5 3" xfId="17890"/>
    <cellStyle name="20% - Accent3 4 2 2 2 3 6" xfId="17891"/>
    <cellStyle name="20% - Accent3 4 2 2 2 3 6 2" xfId="17892"/>
    <cellStyle name="20% - Accent3 4 2 2 2 3 6 3" xfId="17893"/>
    <cellStyle name="20% - Accent3 4 2 2 2 3 7" xfId="17894"/>
    <cellStyle name="20% - Accent3 4 2 2 2 3 7 2" xfId="17895"/>
    <cellStyle name="20% - Accent3 4 2 2 2 3 8" xfId="17896"/>
    <cellStyle name="20% - Accent3 4 2 2 2 3 9" xfId="17897"/>
    <cellStyle name="20% - Accent3 4 2 2 2 4" xfId="17898"/>
    <cellStyle name="20% - Accent3 4 2 2 2 4 2" xfId="17899"/>
    <cellStyle name="20% - Accent3 4 2 2 2 4 2 2" xfId="17900"/>
    <cellStyle name="20% - Accent3 4 2 2 2 4 2 2 2" xfId="17901"/>
    <cellStyle name="20% - Accent3 4 2 2 2 4 2 2 3" xfId="17902"/>
    <cellStyle name="20% - Accent3 4 2 2 2 4 2 3" xfId="17903"/>
    <cellStyle name="20% - Accent3 4 2 2 2 4 2 3 2" xfId="17904"/>
    <cellStyle name="20% - Accent3 4 2 2 2 4 2 3 3" xfId="17905"/>
    <cellStyle name="20% - Accent3 4 2 2 2 4 2 4" xfId="17906"/>
    <cellStyle name="20% - Accent3 4 2 2 2 4 2 4 2" xfId="17907"/>
    <cellStyle name="20% - Accent3 4 2 2 2 4 2 5" xfId="17908"/>
    <cellStyle name="20% - Accent3 4 2 2 2 4 2 6" xfId="17909"/>
    <cellStyle name="20% - Accent3 4 2 2 2 4 3" xfId="17910"/>
    <cellStyle name="20% - Accent3 4 2 2 2 4 3 2" xfId="17911"/>
    <cellStyle name="20% - Accent3 4 2 2 2 4 3 2 2" xfId="17912"/>
    <cellStyle name="20% - Accent3 4 2 2 2 4 3 2 3" xfId="17913"/>
    <cellStyle name="20% - Accent3 4 2 2 2 4 3 3" xfId="17914"/>
    <cellStyle name="20% - Accent3 4 2 2 2 4 3 3 2" xfId="17915"/>
    <cellStyle name="20% - Accent3 4 2 2 2 4 3 3 3" xfId="17916"/>
    <cellStyle name="20% - Accent3 4 2 2 2 4 3 4" xfId="17917"/>
    <cellStyle name="20% - Accent3 4 2 2 2 4 3 4 2" xfId="17918"/>
    <cellStyle name="20% - Accent3 4 2 2 2 4 3 5" xfId="17919"/>
    <cellStyle name="20% - Accent3 4 2 2 2 4 3 6" xfId="17920"/>
    <cellStyle name="20% - Accent3 4 2 2 2 4 4" xfId="17921"/>
    <cellStyle name="20% - Accent3 4 2 2 2 4 4 2" xfId="17922"/>
    <cellStyle name="20% - Accent3 4 2 2 2 4 4 2 2" xfId="17923"/>
    <cellStyle name="20% - Accent3 4 2 2 2 4 4 2 3" xfId="17924"/>
    <cellStyle name="20% - Accent3 4 2 2 2 4 4 3" xfId="17925"/>
    <cellStyle name="20% - Accent3 4 2 2 2 4 4 3 2" xfId="17926"/>
    <cellStyle name="20% - Accent3 4 2 2 2 4 4 4" xfId="17927"/>
    <cellStyle name="20% - Accent3 4 2 2 2 4 4 5" xfId="17928"/>
    <cellStyle name="20% - Accent3 4 2 2 2 4 5" xfId="17929"/>
    <cellStyle name="20% - Accent3 4 2 2 2 4 5 2" xfId="17930"/>
    <cellStyle name="20% - Accent3 4 2 2 2 4 5 3" xfId="17931"/>
    <cellStyle name="20% - Accent3 4 2 2 2 4 6" xfId="17932"/>
    <cellStyle name="20% - Accent3 4 2 2 2 4 6 2" xfId="17933"/>
    <cellStyle name="20% - Accent3 4 2 2 2 4 6 3" xfId="17934"/>
    <cellStyle name="20% - Accent3 4 2 2 2 4 7" xfId="17935"/>
    <cellStyle name="20% - Accent3 4 2 2 2 4 7 2" xfId="17936"/>
    <cellStyle name="20% - Accent3 4 2 2 2 4 8" xfId="17937"/>
    <cellStyle name="20% - Accent3 4 2 2 2 4 9" xfId="17938"/>
    <cellStyle name="20% - Accent3 4 2 2 2 5" xfId="17939"/>
    <cellStyle name="20% - Accent3 4 2 2 2 5 2" xfId="17940"/>
    <cellStyle name="20% - Accent3 4 2 2 2 5 2 2" xfId="17941"/>
    <cellStyle name="20% - Accent3 4 2 2 2 5 2 3" xfId="17942"/>
    <cellStyle name="20% - Accent3 4 2 2 2 5 3" xfId="17943"/>
    <cellStyle name="20% - Accent3 4 2 2 2 5 3 2" xfId="17944"/>
    <cellStyle name="20% - Accent3 4 2 2 2 5 3 3" xfId="17945"/>
    <cellStyle name="20% - Accent3 4 2 2 2 5 4" xfId="17946"/>
    <cellStyle name="20% - Accent3 4 2 2 2 5 4 2" xfId="17947"/>
    <cellStyle name="20% - Accent3 4 2 2 2 5 5" xfId="17948"/>
    <cellStyle name="20% - Accent3 4 2 2 2 5 6" xfId="17949"/>
    <cellStyle name="20% - Accent3 4 2 2 2 6" xfId="17950"/>
    <cellStyle name="20% - Accent3 4 2 2 2 6 2" xfId="17951"/>
    <cellStyle name="20% - Accent3 4 2 2 2 6 2 2" xfId="17952"/>
    <cellStyle name="20% - Accent3 4 2 2 2 6 2 3" xfId="17953"/>
    <cellStyle name="20% - Accent3 4 2 2 2 6 3" xfId="17954"/>
    <cellStyle name="20% - Accent3 4 2 2 2 6 3 2" xfId="17955"/>
    <cellStyle name="20% - Accent3 4 2 2 2 6 3 3" xfId="17956"/>
    <cellStyle name="20% - Accent3 4 2 2 2 6 4" xfId="17957"/>
    <cellStyle name="20% - Accent3 4 2 2 2 6 4 2" xfId="17958"/>
    <cellStyle name="20% - Accent3 4 2 2 2 6 5" xfId="17959"/>
    <cellStyle name="20% - Accent3 4 2 2 2 6 6" xfId="17960"/>
    <cellStyle name="20% - Accent3 4 2 2 2 7" xfId="17961"/>
    <cellStyle name="20% - Accent3 4 2 2 2 7 2" xfId="17962"/>
    <cellStyle name="20% - Accent3 4 2 2 2 7 2 2" xfId="17963"/>
    <cellStyle name="20% - Accent3 4 2 2 2 7 2 3" xfId="17964"/>
    <cellStyle name="20% - Accent3 4 2 2 2 7 3" xfId="17965"/>
    <cellStyle name="20% - Accent3 4 2 2 2 7 3 2" xfId="17966"/>
    <cellStyle name="20% - Accent3 4 2 2 2 7 4" xfId="17967"/>
    <cellStyle name="20% - Accent3 4 2 2 2 7 5" xfId="17968"/>
    <cellStyle name="20% - Accent3 4 2 2 2 8" xfId="17969"/>
    <cellStyle name="20% - Accent3 4 2 2 2 8 2" xfId="17970"/>
    <cellStyle name="20% - Accent3 4 2 2 2 8 3" xfId="17971"/>
    <cellStyle name="20% - Accent3 4 2 2 2 9" xfId="17972"/>
    <cellStyle name="20% - Accent3 4 2 2 2 9 2" xfId="17973"/>
    <cellStyle name="20% - Accent3 4 2 2 2 9 3" xfId="17974"/>
    <cellStyle name="20% - Accent3 4 2 2 3" xfId="596"/>
    <cellStyle name="20% - Accent3 4 2 2 3 10" xfId="17975"/>
    <cellStyle name="20% - Accent3 4 2 2 3 2" xfId="597"/>
    <cellStyle name="20% - Accent3 4 2 2 3 2 2" xfId="17976"/>
    <cellStyle name="20% - Accent3 4 2 2 3 2 2 2" xfId="17977"/>
    <cellStyle name="20% - Accent3 4 2 2 3 2 2 2 2" xfId="17978"/>
    <cellStyle name="20% - Accent3 4 2 2 3 2 2 2 3" xfId="17979"/>
    <cellStyle name="20% - Accent3 4 2 2 3 2 2 3" xfId="17980"/>
    <cellStyle name="20% - Accent3 4 2 2 3 2 2 3 2" xfId="17981"/>
    <cellStyle name="20% - Accent3 4 2 2 3 2 2 3 3" xfId="17982"/>
    <cellStyle name="20% - Accent3 4 2 2 3 2 2 4" xfId="17983"/>
    <cellStyle name="20% - Accent3 4 2 2 3 2 2 4 2" xfId="17984"/>
    <cellStyle name="20% - Accent3 4 2 2 3 2 2 5" xfId="17985"/>
    <cellStyle name="20% - Accent3 4 2 2 3 2 2 6" xfId="17986"/>
    <cellStyle name="20% - Accent3 4 2 2 3 2 3" xfId="17987"/>
    <cellStyle name="20% - Accent3 4 2 2 3 2 3 2" xfId="17988"/>
    <cellStyle name="20% - Accent3 4 2 2 3 2 3 2 2" xfId="17989"/>
    <cellStyle name="20% - Accent3 4 2 2 3 2 3 2 3" xfId="17990"/>
    <cellStyle name="20% - Accent3 4 2 2 3 2 3 3" xfId="17991"/>
    <cellStyle name="20% - Accent3 4 2 2 3 2 3 3 2" xfId="17992"/>
    <cellStyle name="20% - Accent3 4 2 2 3 2 3 3 3" xfId="17993"/>
    <cellStyle name="20% - Accent3 4 2 2 3 2 3 4" xfId="17994"/>
    <cellStyle name="20% - Accent3 4 2 2 3 2 3 4 2" xfId="17995"/>
    <cellStyle name="20% - Accent3 4 2 2 3 2 3 5" xfId="17996"/>
    <cellStyle name="20% - Accent3 4 2 2 3 2 3 6" xfId="17997"/>
    <cellStyle name="20% - Accent3 4 2 2 3 2 4" xfId="17998"/>
    <cellStyle name="20% - Accent3 4 2 2 3 2 4 2" xfId="17999"/>
    <cellStyle name="20% - Accent3 4 2 2 3 2 4 2 2" xfId="18000"/>
    <cellStyle name="20% - Accent3 4 2 2 3 2 4 2 3" xfId="18001"/>
    <cellStyle name="20% - Accent3 4 2 2 3 2 4 3" xfId="18002"/>
    <cellStyle name="20% - Accent3 4 2 2 3 2 4 3 2" xfId="18003"/>
    <cellStyle name="20% - Accent3 4 2 2 3 2 4 4" xfId="18004"/>
    <cellStyle name="20% - Accent3 4 2 2 3 2 4 5" xfId="18005"/>
    <cellStyle name="20% - Accent3 4 2 2 3 2 5" xfId="18006"/>
    <cellStyle name="20% - Accent3 4 2 2 3 2 5 2" xfId="18007"/>
    <cellStyle name="20% - Accent3 4 2 2 3 2 5 3" xfId="18008"/>
    <cellStyle name="20% - Accent3 4 2 2 3 2 6" xfId="18009"/>
    <cellStyle name="20% - Accent3 4 2 2 3 2 6 2" xfId="18010"/>
    <cellStyle name="20% - Accent3 4 2 2 3 2 6 3" xfId="18011"/>
    <cellStyle name="20% - Accent3 4 2 2 3 2 7" xfId="18012"/>
    <cellStyle name="20% - Accent3 4 2 2 3 2 7 2" xfId="18013"/>
    <cellStyle name="20% - Accent3 4 2 2 3 2 8" xfId="18014"/>
    <cellStyle name="20% - Accent3 4 2 2 3 2 9" xfId="18015"/>
    <cellStyle name="20% - Accent3 4 2 2 3 3" xfId="18016"/>
    <cellStyle name="20% - Accent3 4 2 2 3 3 2" xfId="18017"/>
    <cellStyle name="20% - Accent3 4 2 2 3 3 2 2" xfId="18018"/>
    <cellStyle name="20% - Accent3 4 2 2 3 3 2 3" xfId="18019"/>
    <cellStyle name="20% - Accent3 4 2 2 3 3 3" xfId="18020"/>
    <cellStyle name="20% - Accent3 4 2 2 3 3 3 2" xfId="18021"/>
    <cellStyle name="20% - Accent3 4 2 2 3 3 3 3" xfId="18022"/>
    <cellStyle name="20% - Accent3 4 2 2 3 3 4" xfId="18023"/>
    <cellStyle name="20% - Accent3 4 2 2 3 3 4 2" xfId="18024"/>
    <cellStyle name="20% - Accent3 4 2 2 3 3 5" xfId="18025"/>
    <cellStyle name="20% - Accent3 4 2 2 3 3 6" xfId="18026"/>
    <cellStyle name="20% - Accent3 4 2 2 3 4" xfId="18027"/>
    <cellStyle name="20% - Accent3 4 2 2 3 4 2" xfId="18028"/>
    <cellStyle name="20% - Accent3 4 2 2 3 4 2 2" xfId="18029"/>
    <cellStyle name="20% - Accent3 4 2 2 3 4 2 3" xfId="18030"/>
    <cellStyle name="20% - Accent3 4 2 2 3 4 3" xfId="18031"/>
    <cellStyle name="20% - Accent3 4 2 2 3 4 3 2" xfId="18032"/>
    <cellStyle name="20% - Accent3 4 2 2 3 4 3 3" xfId="18033"/>
    <cellStyle name="20% - Accent3 4 2 2 3 4 4" xfId="18034"/>
    <cellStyle name="20% - Accent3 4 2 2 3 4 4 2" xfId="18035"/>
    <cellStyle name="20% - Accent3 4 2 2 3 4 5" xfId="18036"/>
    <cellStyle name="20% - Accent3 4 2 2 3 4 6" xfId="18037"/>
    <cellStyle name="20% - Accent3 4 2 2 3 5" xfId="18038"/>
    <cellStyle name="20% - Accent3 4 2 2 3 5 2" xfId="18039"/>
    <cellStyle name="20% - Accent3 4 2 2 3 5 2 2" xfId="18040"/>
    <cellStyle name="20% - Accent3 4 2 2 3 5 2 3" xfId="18041"/>
    <cellStyle name="20% - Accent3 4 2 2 3 5 3" xfId="18042"/>
    <cellStyle name="20% - Accent3 4 2 2 3 5 3 2" xfId="18043"/>
    <cellStyle name="20% - Accent3 4 2 2 3 5 4" xfId="18044"/>
    <cellStyle name="20% - Accent3 4 2 2 3 5 5" xfId="18045"/>
    <cellStyle name="20% - Accent3 4 2 2 3 6" xfId="18046"/>
    <cellStyle name="20% - Accent3 4 2 2 3 6 2" xfId="18047"/>
    <cellStyle name="20% - Accent3 4 2 2 3 6 3" xfId="18048"/>
    <cellStyle name="20% - Accent3 4 2 2 3 7" xfId="18049"/>
    <cellStyle name="20% - Accent3 4 2 2 3 7 2" xfId="18050"/>
    <cellStyle name="20% - Accent3 4 2 2 3 7 3" xfId="18051"/>
    <cellStyle name="20% - Accent3 4 2 2 3 8" xfId="18052"/>
    <cellStyle name="20% - Accent3 4 2 2 3 8 2" xfId="18053"/>
    <cellStyle name="20% - Accent3 4 2 2 3 9" xfId="18054"/>
    <cellStyle name="20% - Accent3 4 2 2 4" xfId="598"/>
    <cellStyle name="20% - Accent3 4 2 2 4 2" xfId="18055"/>
    <cellStyle name="20% - Accent3 4 2 2 4 2 2" xfId="18056"/>
    <cellStyle name="20% - Accent3 4 2 2 4 2 2 2" xfId="18057"/>
    <cellStyle name="20% - Accent3 4 2 2 4 2 2 3" xfId="18058"/>
    <cellStyle name="20% - Accent3 4 2 2 4 2 3" xfId="18059"/>
    <cellStyle name="20% - Accent3 4 2 2 4 2 3 2" xfId="18060"/>
    <cellStyle name="20% - Accent3 4 2 2 4 2 3 3" xfId="18061"/>
    <cellStyle name="20% - Accent3 4 2 2 4 2 4" xfId="18062"/>
    <cellStyle name="20% - Accent3 4 2 2 4 2 4 2" xfId="18063"/>
    <cellStyle name="20% - Accent3 4 2 2 4 2 5" xfId="18064"/>
    <cellStyle name="20% - Accent3 4 2 2 4 2 6" xfId="18065"/>
    <cellStyle name="20% - Accent3 4 2 2 4 3" xfId="18066"/>
    <cellStyle name="20% - Accent3 4 2 2 4 3 2" xfId="18067"/>
    <cellStyle name="20% - Accent3 4 2 2 4 3 2 2" xfId="18068"/>
    <cellStyle name="20% - Accent3 4 2 2 4 3 2 3" xfId="18069"/>
    <cellStyle name="20% - Accent3 4 2 2 4 3 3" xfId="18070"/>
    <cellStyle name="20% - Accent3 4 2 2 4 3 3 2" xfId="18071"/>
    <cellStyle name="20% - Accent3 4 2 2 4 3 3 3" xfId="18072"/>
    <cellStyle name="20% - Accent3 4 2 2 4 3 4" xfId="18073"/>
    <cellStyle name="20% - Accent3 4 2 2 4 3 4 2" xfId="18074"/>
    <cellStyle name="20% - Accent3 4 2 2 4 3 5" xfId="18075"/>
    <cellStyle name="20% - Accent3 4 2 2 4 3 6" xfId="18076"/>
    <cellStyle name="20% - Accent3 4 2 2 4 4" xfId="18077"/>
    <cellStyle name="20% - Accent3 4 2 2 4 4 2" xfId="18078"/>
    <cellStyle name="20% - Accent3 4 2 2 4 4 2 2" xfId="18079"/>
    <cellStyle name="20% - Accent3 4 2 2 4 4 2 3" xfId="18080"/>
    <cellStyle name="20% - Accent3 4 2 2 4 4 3" xfId="18081"/>
    <cellStyle name="20% - Accent3 4 2 2 4 4 3 2" xfId="18082"/>
    <cellStyle name="20% - Accent3 4 2 2 4 4 4" xfId="18083"/>
    <cellStyle name="20% - Accent3 4 2 2 4 4 5" xfId="18084"/>
    <cellStyle name="20% - Accent3 4 2 2 4 5" xfId="18085"/>
    <cellStyle name="20% - Accent3 4 2 2 4 5 2" xfId="18086"/>
    <cellStyle name="20% - Accent3 4 2 2 4 5 3" xfId="18087"/>
    <cellStyle name="20% - Accent3 4 2 2 4 6" xfId="18088"/>
    <cellStyle name="20% - Accent3 4 2 2 4 6 2" xfId="18089"/>
    <cellStyle name="20% - Accent3 4 2 2 4 6 3" xfId="18090"/>
    <cellStyle name="20% - Accent3 4 2 2 4 7" xfId="18091"/>
    <cellStyle name="20% - Accent3 4 2 2 4 7 2" xfId="18092"/>
    <cellStyle name="20% - Accent3 4 2 2 4 8" xfId="18093"/>
    <cellStyle name="20% - Accent3 4 2 2 4 9" xfId="18094"/>
    <cellStyle name="20% - Accent3 4 2 2 5" xfId="18095"/>
    <cellStyle name="20% - Accent3 4 2 2 5 2" xfId="18096"/>
    <cellStyle name="20% - Accent3 4 2 2 5 2 2" xfId="18097"/>
    <cellStyle name="20% - Accent3 4 2 2 5 2 2 2" xfId="18098"/>
    <cellStyle name="20% - Accent3 4 2 2 5 2 2 3" xfId="18099"/>
    <cellStyle name="20% - Accent3 4 2 2 5 2 3" xfId="18100"/>
    <cellStyle name="20% - Accent3 4 2 2 5 2 3 2" xfId="18101"/>
    <cellStyle name="20% - Accent3 4 2 2 5 2 3 3" xfId="18102"/>
    <cellStyle name="20% - Accent3 4 2 2 5 2 4" xfId="18103"/>
    <cellStyle name="20% - Accent3 4 2 2 5 2 4 2" xfId="18104"/>
    <cellStyle name="20% - Accent3 4 2 2 5 2 5" xfId="18105"/>
    <cellStyle name="20% - Accent3 4 2 2 5 2 6" xfId="18106"/>
    <cellStyle name="20% - Accent3 4 2 2 5 3" xfId="18107"/>
    <cellStyle name="20% - Accent3 4 2 2 5 3 2" xfId="18108"/>
    <cellStyle name="20% - Accent3 4 2 2 5 3 2 2" xfId="18109"/>
    <cellStyle name="20% - Accent3 4 2 2 5 3 2 3" xfId="18110"/>
    <cellStyle name="20% - Accent3 4 2 2 5 3 3" xfId="18111"/>
    <cellStyle name="20% - Accent3 4 2 2 5 3 3 2" xfId="18112"/>
    <cellStyle name="20% - Accent3 4 2 2 5 3 3 3" xfId="18113"/>
    <cellStyle name="20% - Accent3 4 2 2 5 3 4" xfId="18114"/>
    <cellStyle name="20% - Accent3 4 2 2 5 3 4 2" xfId="18115"/>
    <cellStyle name="20% - Accent3 4 2 2 5 3 5" xfId="18116"/>
    <cellStyle name="20% - Accent3 4 2 2 5 3 6" xfId="18117"/>
    <cellStyle name="20% - Accent3 4 2 2 5 4" xfId="18118"/>
    <cellStyle name="20% - Accent3 4 2 2 5 4 2" xfId="18119"/>
    <cellStyle name="20% - Accent3 4 2 2 5 4 2 2" xfId="18120"/>
    <cellStyle name="20% - Accent3 4 2 2 5 4 2 3" xfId="18121"/>
    <cellStyle name="20% - Accent3 4 2 2 5 4 3" xfId="18122"/>
    <cellStyle name="20% - Accent3 4 2 2 5 4 3 2" xfId="18123"/>
    <cellStyle name="20% - Accent3 4 2 2 5 4 4" xfId="18124"/>
    <cellStyle name="20% - Accent3 4 2 2 5 4 5" xfId="18125"/>
    <cellStyle name="20% - Accent3 4 2 2 5 5" xfId="18126"/>
    <cellStyle name="20% - Accent3 4 2 2 5 5 2" xfId="18127"/>
    <cellStyle name="20% - Accent3 4 2 2 5 5 3" xfId="18128"/>
    <cellStyle name="20% - Accent3 4 2 2 5 6" xfId="18129"/>
    <cellStyle name="20% - Accent3 4 2 2 5 6 2" xfId="18130"/>
    <cellStyle name="20% - Accent3 4 2 2 5 6 3" xfId="18131"/>
    <cellStyle name="20% - Accent3 4 2 2 5 7" xfId="18132"/>
    <cellStyle name="20% - Accent3 4 2 2 5 7 2" xfId="18133"/>
    <cellStyle name="20% - Accent3 4 2 2 5 8" xfId="18134"/>
    <cellStyle name="20% - Accent3 4 2 2 5 9" xfId="18135"/>
    <cellStyle name="20% - Accent3 4 2 2 6" xfId="18136"/>
    <cellStyle name="20% - Accent3 4 2 2 6 2" xfId="18137"/>
    <cellStyle name="20% - Accent3 4 2 2 6 2 2" xfId="18138"/>
    <cellStyle name="20% - Accent3 4 2 2 6 2 3" xfId="18139"/>
    <cellStyle name="20% - Accent3 4 2 2 6 3" xfId="18140"/>
    <cellStyle name="20% - Accent3 4 2 2 6 3 2" xfId="18141"/>
    <cellStyle name="20% - Accent3 4 2 2 6 3 3" xfId="18142"/>
    <cellStyle name="20% - Accent3 4 2 2 6 4" xfId="18143"/>
    <cellStyle name="20% - Accent3 4 2 2 6 4 2" xfId="18144"/>
    <cellStyle name="20% - Accent3 4 2 2 6 5" xfId="18145"/>
    <cellStyle name="20% - Accent3 4 2 2 6 6" xfId="18146"/>
    <cellStyle name="20% - Accent3 4 2 2 7" xfId="18147"/>
    <cellStyle name="20% - Accent3 4 2 2 7 2" xfId="18148"/>
    <cellStyle name="20% - Accent3 4 2 2 7 2 2" xfId="18149"/>
    <cellStyle name="20% - Accent3 4 2 2 7 2 3" xfId="18150"/>
    <cellStyle name="20% - Accent3 4 2 2 7 3" xfId="18151"/>
    <cellStyle name="20% - Accent3 4 2 2 7 3 2" xfId="18152"/>
    <cellStyle name="20% - Accent3 4 2 2 7 3 3" xfId="18153"/>
    <cellStyle name="20% - Accent3 4 2 2 7 4" xfId="18154"/>
    <cellStyle name="20% - Accent3 4 2 2 7 4 2" xfId="18155"/>
    <cellStyle name="20% - Accent3 4 2 2 7 5" xfId="18156"/>
    <cellStyle name="20% - Accent3 4 2 2 7 6" xfId="18157"/>
    <cellStyle name="20% - Accent3 4 2 2 8" xfId="18158"/>
    <cellStyle name="20% - Accent3 4 2 2 8 2" xfId="18159"/>
    <cellStyle name="20% - Accent3 4 2 2 8 2 2" xfId="18160"/>
    <cellStyle name="20% - Accent3 4 2 2 8 2 3" xfId="18161"/>
    <cellStyle name="20% - Accent3 4 2 2 8 3" xfId="18162"/>
    <cellStyle name="20% - Accent3 4 2 2 8 3 2" xfId="18163"/>
    <cellStyle name="20% - Accent3 4 2 2 8 4" xfId="18164"/>
    <cellStyle name="20% - Accent3 4 2 2 8 5" xfId="18165"/>
    <cellStyle name="20% - Accent3 4 2 2 9" xfId="18166"/>
    <cellStyle name="20% - Accent3 4 2 2 9 2" xfId="18167"/>
    <cellStyle name="20% - Accent3 4 2 2 9 3" xfId="18168"/>
    <cellStyle name="20% - Accent3 4 2 3" xfId="599"/>
    <cellStyle name="20% - Accent3 4 2 3 10" xfId="18169"/>
    <cellStyle name="20% - Accent3 4 2 3 10 2" xfId="18170"/>
    <cellStyle name="20% - Accent3 4 2 3 11" xfId="18171"/>
    <cellStyle name="20% - Accent3 4 2 3 12" xfId="18172"/>
    <cellStyle name="20% - Accent3 4 2 3 2" xfId="600"/>
    <cellStyle name="20% - Accent3 4 2 3 2 10" xfId="18173"/>
    <cellStyle name="20% - Accent3 4 2 3 2 2" xfId="601"/>
    <cellStyle name="20% - Accent3 4 2 3 2 2 2" xfId="18174"/>
    <cellStyle name="20% - Accent3 4 2 3 2 2 2 2" xfId="18175"/>
    <cellStyle name="20% - Accent3 4 2 3 2 2 2 2 2" xfId="18176"/>
    <cellStyle name="20% - Accent3 4 2 3 2 2 2 2 3" xfId="18177"/>
    <cellStyle name="20% - Accent3 4 2 3 2 2 2 3" xfId="18178"/>
    <cellStyle name="20% - Accent3 4 2 3 2 2 2 3 2" xfId="18179"/>
    <cellStyle name="20% - Accent3 4 2 3 2 2 2 3 3" xfId="18180"/>
    <cellStyle name="20% - Accent3 4 2 3 2 2 2 4" xfId="18181"/>
    <cellStyle name="20% - Accent3 4 2 3 2 2 2 4 2" xfId="18182"/>
    <cellStyle name="20% - Accent3 4 2 3 2 2 2 5" xfId="18183"/>
    <cellStyle name="20% - Accent3 4 2 3 2 2 2 6" xfId="18184"/>
    <cellStyle name="20% - Accent3 4 2 3 2 2 3" xfId="18185"/>
    <cellStyle name="20% - Accent3 4 2 3 2 2 3 2" xfId="18186"/>
    <cellStyle name="20% - Accent3 4 2 3 2 2 3 2 2" xfId="18187"/>
    <cellStyle name="20% - Accent3 4 2 3 2 2 3 2 3" xfId="18188"/>
    <cellStyle name="20% - Accent3 4 2 3 2 2 3 3" xfId="18189"/>
    <cellStyle name="20% - Accent3 4 2 3 2 2 3 3 2" xfId="18190"/>
    <cellStyle name="20% - Accent3 4 2 3 2 2 3 3 3" xfId="18191"/>
    <cellStyle name="20% - Accent3 4 2 3 2 2 3 4" xfId="18192"/>
    <cellStyle name="20% - Accent3 4 2 3 2 2 3 4 2" xfId="18193"/>
    <cellStyle name="20% - Accent3 4 2 3 2 2 3 5" xfId="18194"/>
    <cellStyle name="20% - Accent3 4 2 3 2 2 3 6" xfId="18195"/>
    <cellStyle name="20% - Accent3 4 2 3 2 2 4" xfId="18196"/>
    <cellStyle name="20% - Accent3 4 2 3 2 2 4 2" xfId="18197"/>
    <cellStyle name="20% - Accent3 4 2 3 2 2 4 2 2" xfId="18198"/>
    <cellStyle name="20% - Accent3 4 2 3 2 2 4 2 3" xfId="18199"/>
    <cellStyle name="20% - Accent3 4 2 3 2 2 4 3" xfId="18200"/>
    <cellStyle name="20% - Accent3 4 2 3 2 2 4 3 2" xfId="18201"/>
    <cellStyle name="20% - Accent3 4 2 3 2 2 4 4" xfId="18202"/>
    <cellStyle name="20% - Accent3 4 2 3 2 2 4 5" xfId="18203"/>
    <cellStyle name="20% - Accent3 4 2 3 2 2 5" xfId="18204"/>
    <cellStyle name="20% - Accent3 4 2 3 2 2 5 2" xfId="18205"/>
    <cellStyle name="20% - Accent3 4 2 3 2 2 5 3" xfId="18206"/>
    <cellStyle name="20% - Accent3 4 2 3 2 2 6" xfId="18207"/>
    <cellStyle name="20% - Accent3 4 2 3 2 2 6 2" xfId="18208"/>
    <cellStyle name="20% - Accent3 4 2 3 2 2 6 3" xfId="18209"/>
    <cellStyle name="20% - Accent3 4 2 3 2 2 7" xfId="18210"/>
    <cellStyle name="20% - Accent3 4 2 3 2 2 7 2" xfId="18211"/>
    <cellStyle name="20% - Accent3 4 2 3 2 2 8" xfId="18212"/>
    <cellStyle name="20% - Accent3 4 2 3 2 2 9" xfId="18213"/>
    <cellStyle name="20% - Accent3 4 2 3 2 3" xfId="18214"/>
    <cellStyle name="20% - Accent3 4 2 3 2 3 2" xfId="18215"/>
    <cellStyle name="20% - Accent3 4 2 3 2 3 2 2" xfId="18216"/>
    <cellStyle name="20% - Accent3 4 2 3 2 3 2 3" xfId="18217"/>
    <cellStyle name="20% - Accent3 4 2 3 2 3 3" xfId="18218"/>
    <cellStyle name="20% - Accent3 4 2 3 2 3 3 2" xfId="18219"/>
    <cellStyle name="20% - Accent3 4 2 3 2 3 3 3" xfId="18220"/>
    <cellStyle name="20% - Accent3 4 2 3 2 3 4" xfId="18221"/>
    <cellStyle name="20% - Accent3 4 2 3 2 3 4 2" xfId="18222"/>
    <cellStyle name="20% - Accent3 4 2 3 2 3 5" xfId="18223"/>
    <cellStyle name="20% - Accent3 4 2 3 2 3 6" xfId="18224"/>
    <cellStyle name="20% - Accent3 4 2 3 2 4" xfId="18225"/>
    <cellStyle name="20% - Accent3 4 2 3 2 4 2" xfId="18226"/>
    <cellStyle name="20% - Accent3 4 2 3 2 4 2 2" xfId="18227"/>
    <cellStyle name="20% - Accent3 4 2 3 2 4 2 3" xfId="18228"/>
    <cellStyle name="20% - Accent3 4 2 3 2 4 3" xfId="18229"/>
    <cellStyle name="20% - Accent3 4 2 3 2 4 3 2" xfId="18230"/>
    <cellStyle name="20% - Accent3 4 2 3 2 4 3 3" xfId="18231"/>
    <cellStyle name="20% - Accent3 4 2 3 2 4 4" xfId="18232"/>
    <cellStyle name="20% - Accent3 4 2 3 2 4 4 2" xfId="18233"/>
    <cellStyle name="20% - Accent3 4 2 3 2 4 5" xfId="18234"/>
    <cellStyle name="20% - Accent3 4 2 3 2 4 6" xfId="18235"/>
    <cellStyle name="20% - Accent3 4 2 3 2 5" xfId="18236"/>
    <cellStyle name="20% - Accent3 4 2 3 2 5 2" xfId="18237"/>
    <cellStyle name="20% - Accent3 4 2 3 2 5 2 2" xfId="18238"/>
    <cellStyle name="20% - Accent3 4 2 3 2 5 2 3" xfId="18239"/>
    <cellStyle name="20% - Accent3 4 2 3 2 5 3" xfId="18240"/>
    <cellStyle name="20% - Accent3 4 2 3 2 5 3 2" xfId="18241"/>
    <cellStyle name="20% - Accent3 4 2 3 2 5 4" xfId="18242"/>
    <cellStyle name="20% - Accent3 4 2 3 2 5 5" xfId="18243"/>
    <cellStyle name="20% - Accent3 4 2 3 2 6" xfId="18244"/>
    <cellStyle name="20% - Accent3 4 2 3 2 6 2" xfId="18245"/>
    <cellStyle name="20% - Accent3 4 2 3 2 6 3" xfId="18246"/>
    <cellStyle name="20% - Accent3 4 2 3 2 7" xfId="18247"/>
    <cellStyle name="20% - Accent3 4 2 3 2 7 2" xfId="18248"/>
    <cellStyle name="20% - Accent3 4 2 3 2 7 3" xfId="18249"/>
    <cellStyle name="20% - Accent3 4 2 3 2 8" xfId="18250"/>
    <cellStyle name="20% - Accent3 4 2 3 2 8 2" xfId="18251"/>
    <cellStyle name="20% - Accent3 4 2 3 2 9" xfId="18252"/>
    <cellStyle name="20% - Accent3 4 2 3 3" xfId="602"/>
    <cellStyle name="20% - Accent3 4 2 3 3 2" xfId="18253"/>
    <cellStyle name="20% - Accent3 4 2 3 3 2 2" xfId="18254"/>
    <cellStyle name="20% - Accent3 4 2 3 3 2 2 2" xfId="18255"/>
    <cellStyle name="20% - Accent3 4 2 3 3 2 2 3" xfId="18256"/>
    <cellStyle name="20% - Accent3 4 2 3 3 2 3" xfId="18257"/>
    <cellStyle name="20% - Accent3 4 2 3 3 2 3 2" xfId="18258"/>
    <cellStyle name="20% - Accent3 4 2 3 3 2 3 3" xfId="18259"/>
    <cellStyle name="20% - Accent3 4 2 3 3 2 4" xfId="18260"/>
    <cellStyle name="20% - Accent3 4 2 3 3 2 4 2" xfId="18261"/>
    <cellStyle name="20% - Accent3 4 2 3 3 2 5" xfId="18262"/>
    <cellStyle name="20% - Accent3 4 2 3 3 2 6" xfId="18263"/>
    <cellStyle name="20% - Accent3 4 2 3 3 3" xfId="18264"/>
    <cellStyle name="20% - Accent3 4 2 3 3 3 2" xfId="18265"/>
    <cellStyle name="20% - Accent3 4 2 3 3 3 2 2" xfId="18266"/>
    <cellStyle name="20% - Accent3 4 2 3 3 3 2 3" xfId="18267"/>
    <cellStyle name="20% - Accent3 4 2 3 3 3 3" xfId="18268"/>
    <cellStyle name="20% - Accent3 4 2 3 3 3 3 2" xfId="18269"/>
    <cellStyle name="20% - Accent3 4 2 3 3 3 3 3" xfId="18270"/>
    <cellStyle name="20% - Accent3 4 2 3 3 3 4" xfId="18271"/>
    <cellStyle name="20% - Accent3 4 2 3 3 3 4 2" xfId="18272"/>
    <cellStyle name="20% - Accent3 4 2 3 3 3 5" xfId="18273"/>
    <cellStyle name="20% - Accent3 4 2 3 3 3 6" xfId="18274"/>
    <cellStyle name="20% - Accent3 4 2 3 3 4" xfId="18275"/>
    <cellStyle name="20% - Accent3 4 2 3 3 4 2" xfId="18276"/>
    <cellStyle name="20% - Accent3 4 2 3 3 4 2 2" xfId="18277"/>
    <cellStyle name="20% - Accent3 4 2 3 3 4 2 3" xfId="18278"/>
    <cellStyle name="20% - Accent3 4 2 3 3 4 3" xfId="18279"/>
    <cellStyle name="20% - Accent3 4 2 3 3 4 3 2" xfId="18280"/>
    <cellStyle name="20% - Accent3 4 2 3 3 4 4" xfId="18281"/>
    <cellStyle name="20% - Accent3 4 2 3 3 4 5" xfId="18282"/>
    <cellStyle name="20% - Accent3 4 2 3 3 5" xfId="18283"/>
    <cellStyle name="20% - Accent3 4 2 3 3 5 2" xfId="18284"/>
    <cellStyle name="20% - Accent3 4 2 3 3 5 3" xfId="18285"/>
    <cellStyle name="20% - Accent3 4 2 3 3 6" xfId="18286"/>
    <cellStyle name="20% - Accent3 4 2 3 3 6 2" xfId="18287"/>
    <cellStyle name="20% - Accent3 4 2 3 3 6 3" xfId="18288"/>
    <cellStyle name="20% - Accent3 4 2 3 3 7" xfId="18289"/>
    <cellStyle name="20% - Accent3 4 2 3 3 7 2" xfId="18290"/>
    <cellStyle name="20% - Accent3 4 2 3 3 8" xfId="18291"/>
    <cellStyle name="20% - Accent3 4 2 3 3 9" xfId="18292"/>
    <cellStyle name="20% - Accent3 4 2 3 4" xfId="18293"/>
    <cellStyle name="20% - Accent3 4 2 3 4 2" xfId="18294"/>
    <cellStyle name="20% - Accent3 4 2 3 4 2 2" xfId="18295"/>
    <cellStyle name="20% - Accent3 4 2 3 4 2 2 2" xfId="18296"/>
    <cellStyle name="20% - Accent3 4 2 3 4 2 2 3" xfId="18297"/>
    <cellStyle name="20% - Accent3 4 2 3 4 2 3" xfId="18298"/>
    <cellStyle name="20% - Accent3 4 2 3 4 2 3 2" xfId="18299"/>
    <cellStyle name="20% - Accent3 4 2 3 4 2 3 3" xfId="18300"/>
    <cellStyle name="20% - Accent3 4 2 3 4 2 4" xfId="18301"/>
    <cellStyle name="20% - Accent3 4 2 3 4 2 4 2" xfId="18302"/>
    <cellStyle name="20% - Accent3 4 2 3 4 2 5" xfId="18303"/>
    <cellStyle name="20% - Accent3 4 2 3 4 2 6" xfId="18304"/>
    <cellStyle name="20% - Accent3 4 2 3 4 3" xfId="18305"/>
    <cellStyle name="20% - Accent3 4 2 3 4 3 2" xfId="18306"/>
    <cellStyle name="20% - Accent3 4 2 3 4 3 2 2" xfId="18307"/>
    <cellStyle name="20% - Accent3 4 2 3 4 3 2 3" xfId="18308"/>
    <cellStyle name="20% - Accent3 4 2 3 4 3 3" xfId="18309"/>
    <cellStyle name="20% - Accent3 4 2 3 4 3 3 2" xfId="18310"/>
    <cellStyle name="20% - Accent3 4 2 3 4 3 3 3" xfId="18311"/>
    <cellStyle name="20% - Accent3 4 2 3 4 3 4" xfId="18312"/>
    <cellStyle name="20% - Accent3 4 2 3 4 3 4 2" xfId="18313"/>
    <cellStyle name="20% - Accent3 4 2 3 4 3 5" xfId="18314"/>
    <cellStyle name="20% - Accent3 4 2 3 4 3 6" xfId="18315"/>
    <cellStyle name="20% - Accent3 4 2 3 4 4" xfId="18316"/>
    <cellStyle name="20% - Accent3 4 2 3 4 4 2" xfId="18317"/>
    <cellStyle name="20% - Accent3 4 2 3 4 4 2 2" xfId="18318"/>
    <cellStyle name="20% - Accent3 4 2 3 4 4 2 3" xfId="18319"/>
    <cellStyle name="20% - Accent3 4 2 3 4 4 3" xfId="18320"/>
    <cellStyle name="20% - Accent3 4 2 3 4 4 3 2" xfId="18321"/>
    <cellStyle name="20% - Accent3 4 2 3 4 4 4" xfId="18322"/>
    <cellStyle name="20% - Accent3 4 2 3 4 4 5" xfId="18323"/>
    <cellStyle name="20% - Accent3 4 2 3 4 5" xfId="18324"/>
    <cellStyle name="20% - Accent3 4 2 3 4 5 2" xfId="18325"/>
    <cellStyle name="20% - Accent3 4 2 3 4 5 3" xfId="18326"/>
    <cellStyle name="20% - Accent3 4 2 3 4 6" xfId="18327"/>
    <cellStyle name="20% - Accent3 4 2 3 4 6 2" xfId="18328"/>
    <cellStyle name="20% - Accent3 4 2 3 4 6 3" xfId="18329"/>
    <cellStyle name="20% - Accent3 4 2 3 4 7" xfId="18330"/>
    <cellStyle name="20% - Accent3 4 2 3 4 7 2" xfId="18331"/>
    <cellStyle name="20% - Accent3 4 2 3 4 8" xfId="18332"/>
    <cellStyle name="20% - Accent3 4 2 3 4 9" xfId="18333"/>
    <cellStyle name="20% - Accent3 4 2 3 5" xfId="18334"/>
    <cellStyle name="20% - Accent3 4 2 3 5 2" xfId="18335"/>
    <cellStyle name="20% - Accent3 4 2 3 5 2 2" xfId="18336"/>
    <cellStyle name="20% - Accent3 4 2 3 5 2 3" xfId="18337"/>
    <cellStyle name="20% - Accent3 4 2 3 5 3" xfId="18338"/>
    <cellStyle name="20% - Accent3 4 2 3 5 3 2" xfId="18339"/>
    <cellStyle name="20% - Accent3 4 2 3 5 3 3" xfId="18340"/>
    <cellStyle name="20% - Accent3 4 2 3 5 4" xfId="18341"/>
    <cellStyle name="20% - Accent3 4 2 3 5 4 2" xfId="18342"/>
    <cellStyle name="20% - Accent3 4 2 3 5 5" xfId="18343"/>
    <cellStyle name="20% - Accent3 4 2 3 5 6" xfId="18344"/>
    <cellStyle name="20% - Accent3 4 2 3 6" xfId="18345"/>
    <cellStyle name="20% - Accent3 4 2 3 6 2" xfId="18346"/>
    <cellStyle name="20% - Accent3 4 2 3 6 2 2" xfId="18347"/>
    <cellStyle name="20% - Accent3 4 2 3 6 2 3" xfId="18348"/>
    <cellStyle name="20% - Accent3 4 2 3 6 3" xfId="18349"/>
    <cellStyle name="20% - Accent3 4 2 3 6 3 2" xfId="18350"/>
    <cellStyle name="20% - Accent3 4 2 3 6 3 3" xfId="18351"/>
    <cellStyle name="20% - Accent3 4 2 3 6 4" xfId="18352"/>
    <cellStyle name="20% - Accent3 4 2 3 6 4 2" xfId="18353"/>
    <cellStyle name="20% - Accent3 4 2 3 6 5" xfId="18354"/>
    <cellStyle name="20% - Accent3 4 2 3 6 6" xfId="18355"/>
    <cellStyle name="20% - Accent3 4 2 3 7" xfId="18356"/>
    <cellStyle name="20% - Accent3 4 2 3 7 2" xfId="18357"/>
    <cellStyle name="20% - Accent3 4 2 3 7 2 2" xfId="18358"/>
    <cellStyle name="20% - Accent3 4 2 3 7 2 3" xfId="18359"/>
    <cellStyle name="20% - Accent3 4 2 3 7 3" xfId="18360"/>
    <cellStyle name="20% - Accent3 4 2 3 7 3 2" xfId="18361"/>
    <cellStyle name="20% - Accent3 4 2 3 7 4" xfId="18362"/>
    <cellStyle name="20% - Accent3 4 2 3 7 5" xfId="18363"/>
    <cellStyle name="20% - Accent3 4 2 3 8" xfId="18364"/>
    <cellStyle name="20% - Accent3 4 2 3 8 2" xfId="18365"/>
    <cellStyle name="20% - Accent3 4 2 3 8 3" xfId="18366"/>
    <cellStyle name="20% - Accent3 4 2 3 9" xfId="18367"/>
    <cellStyle name="20% - Accent3 4 2 3 9 2" xfId="18368"/>
    <cellStyle name="20% - Accent3 4 2 3 9 3" xfId="18369"/>
    <cellStyle name="20% - Accent3 4 2 4" xfId="603"/>
    <cellStyle name="20% - Accent3 4 2 4 10" xfId="18370"/>
    <cellStyle name="20% - Accent3 4 2 4 2" xfId="604"/>
    <cellStyle name="20% - Accent3 4 2 4 2 2" xfId="18371"/>
    <cellStyle name="20% - Accent3 4 2 4 2 2 2" xfId="18372"/>
    <cellStyle name="20% - Accent3 4 2 4 2 2 2 2" xfId="18373"/>
    <cellStyle name="20% - Accent3 4 2 4 2 2 2 3" xfId="18374"/>
    <cellStyle name="20% - Accent3 4 2 4 2 2 3" xfId="18375"/>
    <cellStyle name="20% - Accent3 4 2 4 2 2 3 2" xfId="18376"/>
    <cellStyle name="20% - Accent3 4 2 4 2 2 3 3" xfId="18377"/>
    <cellStyle name="20% - Accent3 4 2 4 2 2 4" xfId="18378"/>
    <cellStyle name="20% - Accent3 4 2 4 2 2 4 2" xfId="18379"/>
    <cellStyle name="20% - Accent3 4 2 4 2 2 5" xfId="18380"/>
    <cellStyle name="20% - Accent3 4 2 4 2 2 6" xfId="18381"/>
    <cellStyle name="20% - Accent3 4 2 4 2 3" xfId="18382"/>
    <cellStyle name="20% - Accent3 4 2 4 2 3 2" xfId="18383"/>
    <cellStyle name="20% - Accent3 4 2 4 2 3 2 2" xfId="18384"/>
    <cellStyle name="20% - Accent3 4 2 4 2 3 2 3" xfId="18385"/>
    <cellStyle name="20% - Accent3 4 2 4 2 3 3" xfId="18386"/>
    <cellStyle name="20% - Accent3 4 2 4 2 3 3 2" xfId="18387"/>
    <cellStyle name="20% - Accent3 4 2 4 2 3 3 3" xfId="18388"/>
    <cellStyle name="20% - Accent3 4 2 4 2 3 4" xfId="18389"/>
    <cellStyle name="20% - Accent3 4 2 4 2 3 4 2" xfId="18390"/>
    <cellStyle name="20% - Accent3 4 2 4 2 3 5" xfId="18391"/>
    <cellStyle name="20% - Accent3 4 2 4 2 3 6" xfId="18392"/>
    <cellStyle name="20% - Accent3 4 2 4 2 4" xfId="18393"/>
    <cellStyle name="20% - Accent3 4 2 4 2 4 2" xfId="18394"/>
    <cellStyle name="20% - Accent3 4 2 4 2 4 2 2" xfId="18395"/>
    <cellStyle name="20% - Accent3 4 2 4 2 4 2 3" xfId="18396"/>
    <cellStyle name="20% - Accent3 4 2 4 2 4 3" xfId="18397"/>
    <cellStyle name="20% - Accent3 4 2 4 2 4 3 2" xfId="18398"/>
    <cellStyle name="20% - Accent3 4 2 4 2 4 4" xfId="18399"/>
    <cellStyle name="20% - Accent3 4 2 4 2 4 5" xfId="18400"/>
    <cellStyle name="20% - Accent3 4 2 4 2 5" xfId="18401"/>
    <cellStyle name="20% - Accent3 4 2 4 2 5 2" xfId="18402"/>
    <cellStyle name="20% - Accent3 4 2 4 2 5 3" xfId="18403"/>
    <cellStyle name="20% - Accent3 4 2 4 2 6" xfId="18404"/>
    <cellStyle name="20% - Accent3 4 2 4 2 6 2" xfId="18405"/>
    <cellStyle name="20% - Accent3 4 2 4 2 6 3" xfId="18406"/>
    <cellStyle name="20% - Accent3 4 2 4 2 7" xfId="18407"/>
    <cellStyle name="20% - Accent3 4 2 4 2 7 2" xfId="18408"/>
    <cellStyle name="20% - Accent3 4 2 4 2 8" xfId="18409"/>
    <cellStyle name="20% - Accent3 4 2 4 2 9" xfId="18410"/>
    <cellStyle name="20% - Accent3 4 2 4 3" xfId="18411"/>
    <cellStyle name="20% - Accent3 4 2 4 3 2" xfId="18412"/>
    <cellStyle name="20% - Accent3 4 2 4 3 2 2" xfId="18413"/>
    <cellStyle name="20% - Accent3 4 2 4 3 2 3" xfId="18414"/>
    <cellStyle name="20% - Accent3 4 2 4 3 3" xfId="18415"/>
    <cellStyle name="20% - Accent3 4 2 4 3 3 2" xfId="18416"/>
    <cellStyle name="20% - Accent3 4 2 4 3 3 3" xfId="18417"/>
    <cellStyle name="20% - Accent3 4 2 4 3 4" xfId="18418"/>
    <cellStyle name="20% - Accent3 4 2 4 3 4 2" xfId="18419"/>
    <cellStyle name="20% - Accent3 4 2 4 3 5" xfId="18420"/>
    <cellStyle name="20% - Accent3 4 2 4 3 6" xfId="18421"/>
    <cellStyle name="20% - Accent3 4 2 4 4" xfId="18422"/>
    <cellStyle name="20% - Accent3 4 2 4 4 2" xfId="18423"/>
    <cellStyle name="20% - Accent3 4 2 4 4 2 2" xfId="18424"/>
    <cellStyle name="20% - Accent3 4 2 4 4 2 3" xfId="18425"/>
    <cellStyle name="20% - Accent3 4 2 4 4 3" xfId="18426"/>
    <cellStyle name="20% - Accent3 4 2 4 4 3 2" xfId="18427"/>
    <cellStyle name="20% - Accent3 4 2 4 4 3 3" xfId="18428"/>
    <cellStyle name="20% - Accent3 4 2 4 4 4" xfId="18429"/>
    <cellStyle name="20% - Accent3 4 2 4 4 4 2" xfId="18430"/>
    <cellStyle name="20% - Accent3 4 2 4 4 5" xfId="18431"/>
    <cellStyle name="20% - Accent3 4 2 4 4 6" xfId="18432"/>
    <cellStyle name="20% - Accent3 4 2 4 5" xfId="18433"/>
    <cellStyle name="20% - Accent3 4 2 4 5 2" xfId="18434"/>
    <cellStyle name="20% - Accent3 4 2 4 5 2 2" xfId="18435"/>
    <cellStyle name="20% - Accent3 4 2 4 5 2 3" xfId="18436"/>
    <cellStyle name="20% - Accent3 4 2 4 5 3" xfId="18437"/>
    <cellStyle name="20% - Accent3 4 2 4 5 3 2" xfId="18438"/>
    <cellStyle name="20% - Accent3 4 2 4 5 4" xfId="18439"/>
    <cellStyle name="20% - Accent3 4 2 4 5 5" xfId="18440"/>
    <cellStyle name="20% - Accent3 4 2 4 6" xfId="18441"/>
    <cellStyle name="20% - Accent3 4 2 4 6 2" xfId="18442"/>
    <cellStyle name="20% - Accent3 4 2 4 6 3" xfId="18443"/>
    <cellStyle name="20% - Accent3 4 2 4 7" xfId="18444"/>
    <cellStyle name="20% - Accent3 4 2 4 7 2" xfId="18445"/>
    <cellStyle name="20% - Accent3 4 2 4 7 3" xfId="18446"/>
    <cellStyle name="20% - Accent3 4 2 4 8" xfId="18447"/>
    <cellStyle name="20% - Accent3 4 2 4 8 2" xfId="18448"/>
    <cellStyle name="20% - Accent3 4 2 4 9" xfId="18449"/>
    <cellStyle name="20% - Accent3 4 2 5" xfId="605"/>
    <cellStyle name="20% - Accent3 4 2 5 2" xfId="18450"/>
    <cellStyle name="20% - Accent3 4 2 5 2 2" xfId="18451"/>
    <cellStyle name="20% - Accent3 4 2 5 2 2 2" xfId="18452"/>
    <cellStyle name="20% - Accent3 4 2 5 2 2 3" xfId="18453"/>
    <cellStyle name="20% - Accent3 4 2 5 2 3" xfId="18454"/>
    <cellStyle name="20% - Accent3 4 2 5 2 3 2" xfId="18455"/>
    <cellStyle name="20% - Accent3 4 2 5 2 3 3" xfId="18456"/>
    <cellStyle name="20% - Accent3 4 2 5 2 4" xfId="18457"/>
    <cellStyle name="20% - Accent3 4 2 5 2 4 2" xfId="18458"/>
    <cellStyle name="20% - Accent3 4 2 5 2 5" xfId="18459"/>
    <cellStyle name="20% - Accent3 4 2 5 2 6" xfId="18460"/>
    <cellStyle name="20% - Accent3 4 2 5 3" xfId="18461"/>
    <cellStyle name="20% - Accent3 4 2 5 3 2" xfId="18462"/>
    <cellStyle name="20% - Accent3 4 2 5 3 2 2" xfId="18463"/>
    <cellStyle name="20% - Accent3 4 2 5 3 2 3" xfId="18464"/>
    <cellStyle name="20% - Accent3 4 2 5 3 3" xfId="18465"/>
    <cellStyle name="20% - Accent3 4 2 5 3 3 2" xfId="18466"/>
    <cellStyle name="20% - Accent3 4 2 5 3 3 3" xfId="18467"/>
    <cellStyle name="20% - Accent3 4 2 5 3 4" xfId="18468"/>
    <cellStyle name="20% - Accent3 4 2 5 3 4 2" xfId="18469"/>
    <cellStyle name="20% - Accent3 4 2 5 3 5" xfId="18470"/>
    <cellStyle name="20% - Accent3 4 2 5 3 6" xfId="18471"/>
    <cellStyle name="20% - Accent3 4 2 5 4" xfId="18472"/>
    <cellStyle name="20% - Accent3 4 2 5 4 2" xfId="18473"/>
    <cellStyle name="20% - Accent3 4 2 5 4 2 2" xfId="18474"/>
    <cellStyle name="20% - Accent3 4 2 5 4 2 3" xfId="18475"/>
    <cellStyle name="20% - Accent3 4 2 5 4 3" xfId="18476"/>
    <cellStyle name="20% - Accent3 4 2 5 4 3 2" xfId="18477"/>
    <cellStyle name="20% - Accent3 4 2 5 4 4" xfId="18478"/>
    <cellStyle name="20% - Accent3 4 2 5 4 5" xfId="18479"/>
    <cellStyle name="20% - Accent3 4 2 5 5" xfId="18480"/>
    <cellStyle name="20% - Accent3 4 2 5 5 2" xfId="18481"/>
    <cellStyle name="20% - Accent3 4 2 5 5 3" xfId="18482"/>
    <cellStyle name="20% - Accent3 4 2 5 6" xfId="18483"/>
    <cellStyle name="20% - Accent3 4 2 5 6 2" xfId="18484"/>
    <cellStyle name="20% - Accent3 4 2 5 6 3" xfId="18485"/>
    <cellStyle name="20% - Accent3 4 2 5 7" xfId="18486"/>
    <cellStyle name="20% - Accent3 4 2 5 7 2" xfId="18487"/>
    <cellStyle name="20% - Accent3 4 2 5 8" xfId="18488"/>
    <cellStyle name="20% - Accent3 4 2 5 9" xfId="18489"/>
    <cellStyle name="20% - Accent3 4 2 6" xfId="13866"/>
    <cellStyle name="20% - Accent3 4 2 6 2" xfId="18490"/>
    <cellStyle name="20% - Accent3 4 2 6 2 2" xfId="18491"/>
    <cellStyle name="20% - Accent3 4 2 6 2 2 2" xfId="18492"/>
    <cellStyle name="20% - Accent3 4 2 6 2 2 3" xfId="18493"/>
    <cellStyle name="20% - Accent3 4 2 6 2 3" xfId="18494"/>
    <cellStyle name="20% - Accent3 4 2 6 2 3 2" xfId="18495"/>
    <cellStyle name="20% - Accent3 4 2 6 2 3 3" xfId="18496"/>
    <cellStyle name="20% - Accent3 4 2 6 2 4" xfId="18497"/>
    <cellStyle name="20% - Accent3 4 2 6 2 4 2" xfId="18498"/>
    <cellStyle name="20% - Accent3 4 2 6 2 5" xfId="18499"/>
    <cellStyle name="20% - Accent3 4 2 6 2 6" xfId="18500"/>
    <cellStyle name="20% - Accent3 4 2 6 3" xfId="18501"/>
    <cellStyle name="20% - Accent3 4 2 6 3 2" xfId="18502"/>
    <cellStyle name="20% - Accent3 4 2 6 3 2 2" xfId="18503"/>
    <cellStyle name="20% - Accent3 4 2 6 3 2 3" xfId="18504"/>
    <cellStyle name="20% - Accent3 4 2 6 3 3" xfId="18505"/>
    <cellStyle name="20% - Accent3 4 2 6 3 3 2" xfId="18506"/>
    <cellStyle name="20% - Accent3 4 2 6 3 3 3" xfId="18507"/>
    <cellStyle name="20% - Accent3 4 2 6 3 4" xfId="18508"/>
    <cellStyle name="20% - Accent3 4 2 6 3 4 2" xfId="18509"/>
    <cellStyle name="20% - Accent3 4 2 6 3 5" xfId="18510"/>
    <cellStyle name="20% - Accent3 4 2 6 3 6" xfId="18511"/>
    <cellStyle name="20% - Accent3 4 2 6 4" xfId="18512"/>
    <cellStyle name="20% - Accent3 4 2 6 4 2" xfId="18513"/>
    <cellStyle name="20% - Accent3 4 2 6 4 2 2" xfId="18514"/>
    <cellStyle name="20% - Accent3 4 2 6 4 2 3" xfId="18515"/>
    <cellStyle name="20% - Accent3 4 2 6 4 3" xfId="18516"/>
    <cellStyle name="20% - Accent3 4 2 6 4 3 2" xfId="18517"/>
    <cellStyle name="20% - Accent3 4 2 6 4 4" xfId="18518"/>
    <cellStyle name="20% - Accent3 4 2 6 4 5" xfId="18519"/>
    <cellStyle name="20% - Accent3 4 2 6 5" xfId="18520"/>
    <cellStyle name="20% - Accent3 4 2 6 5 2" xfId="18521"/>
    <cellStyle name="20% - Accent3 4 2 6 5 3" xfId="18522"/>
    <cellStyle name="20% - Accent3 4 2 6 6" xfId="18523"/>
    <cellStyle name="20% - Accent3 4 2 6 6 2" xfId="18524"/>
    <cellStyle name="20% - Accent3 4 2 6 6 3" xfId="18525"/>
    <cellStyle name="20% - Accent3 4 2 6 7" xfId="18526"/>
    <cellStyle name="20% - Accent3 4 2 6 7 2" xfId="18527"/>
    <cellStyle name="20% - Accent3 4 2 6 8" xfId="18528"/>
    <cellStyle name="20% - Accent3 4 2 6 9" xfId="18529"/>
    <cellStyle name="20% - Accent3 4 2 7" xfId="18530"/>
    <cellStyle name="20% - Accent3 4 2 7 2" xfId="18531"/>
    <cellStyle name="20% - Accent3 4 2 7 2 2" xfId="18532"/>
    <cellStyle name="20% - Accent3 4 2 7 2 3" xfId="18533"/>
    <cellStyle name="20% - Accent3 4 2 7 3" xfId="18534"/>
    <cellStyle name="20% - Accent3 4 2 7 3 2" xfId="18535"/>
    <cellStyle name="20% - Accent3 4 2 7 3 3" xfId="18536"/>
    <cellStyle name="20% - Accent3 4 2 7 4" xfId="18537"/>
    <cellStyle name="20% - Accent3 4 2 7 4 2" xfId="18538"/>
    <cellStyle name="20% - Accent3 4 2 7 5" xfId="18539"/>
    <cellStyle name="20% - Accent3 4 2 7 6" xfId="18540"/>
    <cellStyle name="20% - Accent3 4 2 8" xfId="18541"/>
    <cellStyle name="20% - Accent3 4 2 8 2" xfId="18542"/>
    <cellStyle name="20% - Accent3 4 2 8 2 2" xfId="18543"/>
    <cellStyle name="20% - Accent3 4 2 8 2 3" xfId="18544"/>
    <cellStyle name="20% - Accent3 4 2 8 3" xfId="18545"/>
    <cellStyle name="20% - Accent3 4 2 8 3 2" xfId="18546"/>
    <cellStyle name="20% - Accent3 4 2 8 3 3" xfId="18547"/>
    <cellStyle name="20% - Accent3 4 2 8 4" xfId="18548"/>
    <cellStyle name="20% - Accent3 4 2 8 4 2" xfId="18549"/>
    <cellStyle name="20% - Accent3 4 2 8 5" xfId="18550"/>
    <cellStyle name="20% - Accent3 4 2 8 6" xfId="18551"/>
    <cellStyle name="20% - Accent3 4 2 9" xfId="18552"/>
    <cellStyle name="20% - Accent3 4 2 9 2" xfId="18553"/>
    <cellStyle name="20% - Accent3 4 2 9 2 2" xfId="18554"/>
    <cellStyle name="20% - Accent3 4 2 9 2 3" xfId="18555"/>
    <cellStyle name="20% - Accent3 4 2 9 3" xfId="18556"/>
    <cellStyle name="20% - Accent3 4 2 9 3 2" xfId="18557"/>
    <cellStyle name="20% - Accent3 4 2 9 4" xfId="18558"/>
    <cellStyle name="20% - Accent3 4 2 9 5" xfId="18559"/>
    <cellStyle name="20% - Accent3 4 3" xfId="606"/>
    <cellStyle name="20% - Accent3 4 3 10" xfId="18560"/>
    <cellStyle name="20% - Accent3 4 3 10 2" xfId="18561"/>
    <cellStyle name="20% - Accent3 4 3 10 3" xfId="18562"/>
    <cellStyle name="20% - Accent3 4 3 11" xfId="18563"/>
    <cellStyle name="20% - Accent3 4 3 11 2" xfId="18564"/>
    <cellStyle name="20% - Accent3 4 3 12" xfId="18565"/>
    <cellStyle name="20% - Accent3 4 3 13" xfId="18566"/>
    <cellStyle name="20% - Accent3 4 3 14" xfId="18567"/>
    <cellStyle name="20% - Accent3 4 3 2" xfId="607"/>
    <cellStyle name="20% - Accent3 4 3 2 10" xfId="18568"/>
    <cellStyle name="20% - Accent3 4 3 2 10 2" xfId="18569"/>
    <cellStyle name="20% - Accent3 4 3 2 11" xfId="18570"/>
    <cellStyle name="20% - Accent3 4 3 2 12" xfId="18571"/>
    <cellStyle name="20% - Accent3 4 3 2 2" xfId="608"/>
    <cellStyle name="20% - Accent3 4 3 2 2 10" xfId="18572"/>
    <cellStyle name="20% - Accent3 4 3 2 2 2" xfId="609"/>
    <cellStyle name="20% - Accent3 4 3 2 2 2 2" xfId="18573"/>
    <cellStyle name="20% - Accent3 4 3 2 2 2 2 2" xfId="18574"/>
    <cellStyle name="20% - Accent3 4 3 2 2 2 2 2 2" xfId="18575"/>
    <cellStyle name="20% - Accent3 4 3 2 2 2 2 2 3" xfId="18576"/>
    <cellStyle name="20% - Accent3 4 3 2 2 2 2 3" xfId="18577"/>
    <cellStyle name="20% - Accent3 4 3 2 2 2 2 3 2" xfId="18578"/>
    <cellStyle name="20% - Accent3 4 3 2 2 2 2 3 3" xfId="18579"/>
    <cellStyle name="20% - Accent3 4 3 2 2 2 2 4" xfId="18580"/>
    <cellStyle name="20% - Accent3 4 3 2 2 2 2 4 2" xfId="18581"/>
    <cellStyle name="20% - Accent3 4 3 2 2 2 2 5" xfId="18582"/>
    <cellStyle name="20% - Accent3 4 3 2 2 2 2 6" xfId="18583"/>
    <cellStyle name="20% - Accent3 4 3 2 2 2 3" xfId="18584"/>
    <cellStyle name="20% - Accent3 4 3 2 2 2 3 2" xfId="18585"/>
    <cellStyle name="20% - Accent3 4 3 2 2 2 3 2 2" xfId="18586"/>
    <cellStyle name="20% - Accent3 4 3 2 2 2 3 2 3" xfId="18587"/>
    <cellStyle name="20% - Accent3 4 3 2 2 2 3 3" xfId="18588"/>
    <cellStyle name="20% - Accent3 4 3 2 2 2 3 3 2" xfId="18589"/>
    <cellStyle name="20% - Accent3 4 3 2 2 2 3 3 3" xfId="18590"/>
    <cellStyle name="20% - Accent3 4 3 2 2 2 3 4" xfId="18591"/>
    <cellStyle name="20% - Accent3 4 3 2 2 2 3 4 2" xfId="18592"/>
    <cellStyle name="20% - Accent3 4 3 2 2 2 3 5" xfId="18593"/>
    <cellStyle name="20% - Accent3 4 3 2 2 2 3 6" xfId="18594"/>
    <cellStyle name="20% - Accent3 4 3 2 2 2 4" xfId="18595"/>
    <cellStyle name="20% - Accent3 4 3 2 2 2 4 2" xfId="18596"/>
    <cellStyle name="20% - Accent3 4 3 2 2 2 4 2 2" xfId="18597"/>
    <cellStyle name="20% - Accent3 4 3 2 2 2 4 2 3" xfId="18598"/>
    <cellStyle name="20% - Accent3 4 3 2 2 2 4 3" xfId="18599"/>
    <cellStyle name="20% - Accent3 4 3 2 2 2 4 3 2" xfId="18600"/>
    <cellStyle name="20% - Accent3 4 3 2 2 2 4 4" xfId="18601"/>
    <cellStyle name="20% - Accent3 4 3 2 2 2 4 5" xfId="18602"/>
    <cellStyle name="20% - Accent3 4 3 2 2 2 5" xfId="18603"/>
    <cellStyle name="20% - Accent3 4 3 2 2 2 5 2" xfId="18604"/>
    <cellStyle name="20% - Accent3 4 3 2 2 2 5 3" xfId="18605"/>
    <cellStyle name="20% - Accent3 4 3 2 2 2 6" xfId="18606"/>
    <cellStyle name="20% - Accent3 4 3 2 2 2 6 2" xfId="18607"/>
    <cellStyle name="20% - Accent3 4 3 2 2 2 6 3" xfId="18608"/>
    <cellStyle name="20% - Accent3 4 3 2 2 2 7" xfId="18609"/>
    <cellStyle name="20% - Accent3 4 3 2 2 2 7 2" xfId="18610"/>
    <cellStyle name="20% - Accent3 4 3 2 2 2 8" xfId="18611"/>
    <cellStyle name="20% - Accent3 4 3 2 2 2 9" xfId="18612"/>
    <cellStyle name="20% - Accent3 4 3 2 2 3" xfId="18613"/>
    <cellStyle name="20% - Accent3 4 3 2 2 3 2" xfId="18614"/>
    <cellStyle name="20% - Accent3 4 3 2 2 3 2 2" xfId="18615"/>
    <cellStyle name="20% - Accent3 4 3 2 2 3 2 3" xfId="18616"/>
    <cellStyle name="20% - Accent3 4 3 2 2 3 3" xfId="18617"/>
    <cellStyle name="20% - Accent3 4 3 2 2 3 3 2" xfId="18618"/>
    <cellStyle name="20% - Accent3 4 3 2 2 3 3 3" xfId="18619"/>
    <cellStyle name="20% - Accent3 4 3 2 2 3 4" xfId="18620"/>
    <cellStyle name="20% - Accent3 4 3 2 2 3 4 2" xfId="18621"/>
    <cellStyle name="20% - Accent3 4 3 2 2 3 5" xfId="18622"/>
    <cellStyle name="20% - Accent3 4 3 2 2 3 6" xfId="18623"/>
    <cellStyle name="20% - Accent3 4 3 2 2 4" xfId="18624"/>
    <cellStyle name="20% - Accent3 4 3 2 2 4 2" xfId="18625"/>
    <cellStyle name="20% - Accent3 4 3 2 2 4 2 2" xfId="18626"/>
    <cellStyle name="20% - Accent3 4 3 2 2 4 2 3" xfId="18627"/>
    <cellStyle name="20% - Accent3 4 3 2 2 4 3" xfId="18628"/>
    <cellStyle name="20% - Accent3 4 3 2 2 4 3 2" xfId="18629"/>
    <cellStyle name="20% - Accent3 4 3 2 2 4 3 3" xfId="18630"/>
    <cellStyle name="20% - Accent3 4 3 2 2 4 4" xfId="18631"/>
    <cellStyle name="20% - Accent3 4 3 2 2 4 4 2" xfId="18632"/>
    <cellStyle name="20% - Accent3 4 3 2 2 4 5" xfId="18633"/>
    <cellStyle name="20% - Accent3 4 3 2 2 4 6" xfId="18634"/>
    <cellStyle name="20% - Accent3 4 3 2 2 5" xfId="18635"/>
    <cellStyle name="20% - Accent3 4 3 2 2 5 2" xfId="18636"/>
    <cellStyle name="20% - Accent3 4 3 2 2 5 2 2" xfId="18637"/>
    <cellStyle name="20% - Accent3 4 3 2 2 5 2 3" xfId="18638"/>
    <cellStyle name="20% - Accent3 4 3 2 2 5 3" xfId="18639"/>
    <cellStyle name="20% - Accent3 4 3 2 2 5 3 2" xfId="18640"/>
    <cellStyle name="20% - Accent3 4 3 2 2 5 4" xfId="18641"/>
    <cellStyle name="20% - Accent3 4 3 2 2 5 5" xfId="18642"/>
    <cellStyle name="20% - Accent3 4 3 2 2 6" xfId="18643"/>
    <cellStyle name="20% - Accent3 4 3 2 2 6 2" xfId="18644"/>
    <cellStyle name="20% - Accent3 4 3 2 2 6 3" xfId="18645"/>
    <cellStyle name="20% - Accent3 4 3 2 2 7" xfId="18646"/>
    <cellStyle name="20% - Accent3 4 3 2 2 7 2" xfId="18647"/>
    <cellStyle name="20% - Accent3 4 3 2 2 7 3" xfId="18648"/>
    <cellStyle name="20% - Accent3 4 3 2 2 8" xfId="18649"/>
    <cellStyle name="20% - Accent3 4 3 2 2 8 2" xfId="18650"/>
    <cellStyle name="20% - Accent3 4 3 2 2 9" xfId="18651"/>
    <cellStyle name="20% - Accent3 4 3 2 3" xfId="610"/>
    <cellStyle name="20% - Accent3 4 3 2 3 2" xfId="18652"/>
    <cellStyle name="20% - Accent3 4 3 2 3 2 2" xfId="18653"/>
    <cellStyle name="20% - Accent3 4 3 2 3 2 2 2" xfId="18654"/>
    <cellStyle name="20% - Accent3 4 3 2 3 2 2 3" xfId="18655"/>
    <cellStyle name="20% - Accent3 4 3 2 3 2 3" xfId="18656"/>
    <cellStyle name="20% - Accent3 4 3 2 3 2 3 2" xfId="18657"/>
    <cellStyle name="20% - Accent3 4 3 2 3 2 3 3" xfId="18658"/>
    <cellStyle name="20% - Accent3 4 3 2 3 2 4" xfId="18659"/>
    <cellStyle name="20% - Accent3 4 3 2 3 2 4 2" xfId="18660"/>
    <cellStyle name="20% - Accent3 4 3 2 3 2 5" xfId="18661"/>
    <cellStyle name="20% - Accent3 4 3 2 3 2 6" xfId="18662"/>
    <cellStyle name="20% - Accent3 4 3 2 3 3" xfId="18663"/>
    <cellStyle name="20% - Accent3 4 3 2 3 3 2" xfId="18664"/>
    <cellStyle name="20% - Accent3 4 3 2 3 3 2 2" xfId="18665"/>
    <cellStyle name="20% - Accent3 4 3 2 3 3 2 3" xfId="18666"/>
    <cellStyle name="20% - Accent3 4 3 2 3 3 3" xfId="18667"/>
    <cellStyle name="20% - Accent3 4 3 2 3 3 3 2" xfId="18668"/>
    <cellStyle name="20% - Accent3 4 3 2 3 3 3 3" xfId="18669"/>
    <cellStyle name="20% - Accent3 4 3 2 3 3 4" xfId="18670"/>
    <cellStyle name="20% - Accent3 4 3 2 3 3 4 2" xfId="18671"/>
    <cellStyle name="20% - Accent3 4 3 2 3 3 5" xfId="18672"/>
    <cellStyle name="20% - Accent3 4 3 2 3 3 6" xfId="18673"/>
    <cellStyle name="20% - Accent3 4 3 2 3 4" xfId="18674"/>
    <cellStyle name="20% - Accent3 4 3 2 3 4 2" xfId="18675"/>
    <cellStyle name="20% - Accent3 4 3 2 3 4 2 2" xfId="18676"/>
    <cellStyle name="20% - Accent3 4 3 2 3 4 2 3" xfId="18677"/>
    <cellStyle name="20% - Accent3 4 3 2 3 4 3" xfId="18678"/>
    <cellStyle name="20% - Accent3 4 3 2 3 4 3 2" xfId="18679"/>
    <cellStyle name="20% - Accent3 4 3 2 3 4 4" xfId="18680"/>
    <cellStyle name="20% - Accent3 4 3 2 3 4 5" xfId="18681"/>
    <cellStyle name="20% - Accent3 4 3 2 3 5" xfId="18682"/>
    <cellStyle name="20% - Accent3 4 3 2 3 5 2" xfId="18683"/>
    <cellStyle name="20% - Accent3 4 3 2 3 5 3" xfId="18684"/>
    <cellStyle name="20% - Accent3 4 3 2 3 6" xfId="18685"/>
    <cellStyle name="20% - Accent3 4 3 2 3 6 2" xfId="18686"/>
    <cellStyle name="20% - Accent3 4 3 2 3 6 3" xfId="18687"/>
    <cellStyle name="20% - Accent3 4 3 2 3 7" xfId="18688"/>
    <cellStyle name="20% - Accent3 4 3 2 3 7 2" xfId="18689"/>
    <cellStyle name="20% - Accent3 4 3 2 3 8" xfId="18690"/>
    <cellStyle name="20% - Accent3 4 3 2 3 9" xfId="18691"/>
    <cellStyle name="20% - Accent3 4 3 2 4" xfId="18692"/>
    <cellStyle name="20% - Accent3 4 3 2 4 2" xfId="18693"/>
    <cellStyle name="20% - Accent3 4 3 2 4 2 2" xfId="18694"/>
    <cellStyle name="20% - Accent3 4 3 2 4 2 2 2" xfId="18695"/>
    <cellStyle name="20% - Accent3 4 3 2 4 2 2 3" xfId="18696"/>
    <cellStyle name="20% - Accent3 4 3 2 4 2 3" xfId="18697"/>
    <cellStyle name="20% - Accent3 4 3 2 4 2 3 2" xfId="18698"/>
    <cellStyle name="20% - Accent3 4 3 2 4 2 3 3" xfId="18699"/>
    <cellStyle name="20% - Accent3 4 3 2 4 2 4" xfId="18700"/>
    <cellStyle name="20% - Accent3 4 3 2 4 2 4 2" xfId="18701"/>
    <cellStyle name="20% - Accent3 4 3 2 4 2 5" xfId="18702"/>
    <cellStyle name="20% - Accent3 4 3 2 4 2 6" xfId="18703"/>
    <cellStyle name="20% - Accent3 4 3 2 4 3" xfId="18704"/>
    <cellStyle name="20% - Accent3 4 3 2 4 3 2" xfId="18705"/>
    <cellStyle name="20% - Accent3 4 3 2 4 3 2 2" xfId="18706"/>
    <cellStyle name="20% - Accent3 4 3 2 4 3 2 3" xfId="18707"/>
    <cellStyle name="20% - Accent3 4 3 2 4 3 3" xfId="18708"/>
    <cellStyle name="20% - Accent3 4 3 2 4 3 3 2" xfId="18709"/>
    <cellStyle name="20% - Accent3 4 3 2 4 3 3 3" xfId="18710"/>
    <cellStyle name="20% - Accent3 4 3 2 4 3 4" xfId="18711"/>
    <cellStyle name="20% - Accent3 4 3 2 4 3 4 2" xfId="18712"/>
    <cellStyle name="20% - Accent3 4 3 2 4 3 5" xfId="18713"/>
    <cellStyle name="20% - Accent3 4 3 2 4 3 6" xfId="18714"/>
    <cellStyle name="20% - Accent3 4 3 2 4 4" xfId="18715"/>
    <cellStyle name="20% - Accent3 4 3 2 4 4 2" xfId="18716"/>
    <cellStyle name="20% - Accent3 4 3 2 4 4 2 2" xfId="18717"/>
    <cellStyle name="20% - Accent3 4 3 2 4 4 2 3" xfId="18718"/>
    <cellStyle name="20% - Accent3 4 3 2 4 4 3" xfId="18719"/>
    <cellStyle name="20% - Accent3 4 3 2 4 4 3 2" xfId="18720"/>
    <cellStyle name="20% - Accent3 4 3 2 4 4 4" xfId="18721"/>
    <cellStyle name="20% - Accent3 4 3 2 4 4 5" xfId="18722"/>
    <cellStyle name="20% - Accent3 4 3 2 4 5" xfId="18723"/>
    <cellStyle name="20% - Accent3 4 3 2 4 5 2" xfId="18724"/>
    <cellStyle name="20% - Accent3 4 3 2 4 5 3" xfId="18725"/>
    <cellStyle name="20% - Accent3 4 3 2 4 6" xfId="18726"/>
    <cellStyle name="20% - Accent3 4 3 2 4 6 2" xfId="18727"/>
    <cellStyle name="20% - Accent3 4 3 2 4 6 3" xfId="18728"/>
    <cellStyle name="20% - Accent3 4 3 2 4 7" xfId="18729"/>
    <cellStyle name="20% - Accent3 4 3 2 4 7 2" xfId="18730"/>
    <cellStyle name="20% - Accent3 4 3 2 4 8" xfId="18731"/>
    <cellStyle name="20% - Accent3 4 3 2 4 9" xfId="18732"/>
    <cellStyle name="20% - Accent3 4 3 2 5" xfId="18733"/>
    <cellStyle name="20% - Accent3 4 3 2 5 2" xfId="18734"/>
    <cellStyle name="20% - Accent3 4 3 2 5 2 2" xfId="18735"/>
    <cellStyle name="20% - Accent3 4 3 2 5 2 3" xfId="18736"/>
    <cellStyle name="20% - Accent3 4 3 2 5 3" xfId="18737"/>
    <cellStyle name="20% - Accent3 4 3 2 5 3 2" xfId="18738"/>
    <cellStyle name="20% - Accent3 4 3 2 5 3 3" xfId="18739"/>
    <cellStyle name="20% - Accent3 4 3 2 5 4" xfId="18740"/>
    <cellStyle name="20% - Accent3 4 3 2 5 4 2" xfId="18741"/>
    <cellStyle name="20% - Accent3 4 3 2 5 5" xfId="18742"/>
    <cellStyle name="20% - Accent3 4 3 2 5 6" xfId="18743"/>
    <cellStyle name="20% - Accent3 4 3 2 6" xfId="18744"/>
    <cellStyle name="20% - Accent3 4 3 2 6 2" xfId="18745"/>
    <cellStyle name="20% - Accent3 4 3 2 6 2 2" xfId="18746"/>
    <cellStyle name="20% - Accent3 4 3 2 6 2 3" xfId="18747"/>
    <cellStyle name="20% - Accent3 4 3 2 6 3" xfId="18748"/>
    <cellStyle name="20% - Accent3 4 3 2 6 3 2" xfId="18749"/>
    <cellStyle name="20% - Accent3 4 3 2 6 3 3" xfId="18750"/>
    <cellStyle name="20% - Accent3 4 3 2 6 4" xfId="18751"/>
    <cellStyle name="20% - Accent3 4 3 2 6 4 2" xfId="18752"/>
    <cellStyle name="20% - Accent3 4 3 2 6 5" xfId="18753"/>
    <cellStyle name="20% - Accent3 4 3 2 6 6" xfId="18754"/>
    <cellStyle name="20% - Accent3 4 3 2 7" xfId="18755"/>
    <cellStyle name="20% - Accent3 4 3 2 7 2" xfId="18756"/>
    <cellStyle name="20% - Accent3 4 3 2 7 2 2" xfId="18757"/>
    <cellStyle name="20% - Accent3 4 3 2 7 2 3" xfId="18758"/>
    <cellStyle name="20% - Accent3 4 3 2 7 3" xfId="18759"/>
    <cellStyle name="20% - Accent3 4 3 2 7 3 2" xfId="18760"/>
    <cellStyle name="20% - Accent3 4 3 2 7 4" xfId="18761"/>
    <cellStyle name="20% - Accent3 4 3 2 7 5" xfId="18762"/>
    <cellStyle name="20% - Accent3 4 3 2 8" xfId="18763"/>
    <cellStyle name="20% - Accent3 4 3 2 8 2" xfId="18764"/>
    <cellStyle name="20% - Accent3 4 3 2 8 3" xfId="18765"/>
    <cellStyle name="20% - Accent3 4 3 2 9" xfId="18766"/>
    <cellStyle name="20% - Accent3 4 3 2 9 2" xfId="18767"/>
    <cellStyle name="20% - Accent3 4 3 2 9 3" xfId="18768"/>
    <cellStyle name="20% - Accent3 4 3 3" xfId="611"/>
    <cellStyle name="20% - Accent3 4 3 3 10" xfId="18769"/>
    <cellStyle name="20% - Accent3 4 3 3 2" xfId="612"/>
    <cellStyle name="20% - Accent3 4 3 3 2 2" xfId="18770"/>
    <cellStyle name="20% - Accent3 4 3 3 2 2 2" xfId="18771"/>
    <cellStyle name="20% - Accent3 4 3 3 2 2 2 2" xfId="18772"/>
    <cellStyle name="20% - Accent3 4 3 3 2 2 2 3" xfId="18773"/>
    <cellStyle name="20% - Accent3 4 3 3 2 2 3" xfId="18774"/>
    <cellStyle name="20% - Accent3 4 3 3 2 2 3 2" xfId="18775"/>
    <cellStyle name="20% - Accent3 4 3 3 2 2 3 3" xfId="18776"/>
    <cellStyle name="20% - Accent3 4 3 3 2 2 4" xfId="18777"/>
    <cellStyle name="20% - Accent3 4 3 3 2 2 4 2" xfId="18778"/>
    <cellStyle name="20% - Accent3 4 3 3 2 2 5" xfId="18779"/>
    <cellStyle name="20% - Accent3 4 3 3 2 2 6" xfId="18780"/>
    <cellStyle name="20% - Accent3 4 3 3 2 3" xfId="18781"/>
    <cellStyle name="20% - Accent3 4 3 3 2 3 2" xfId="18782"/>
    <cellStyle name="20% - Accent3 4 3 3 2 3 2 2" xfId="18783"/>
    <cellStyle name="20% - Accent3 4 3 3 2 3 2 3" xfId="18784"/>
    <cellStyle name="20% - Accent3 4 3 3 2 3 3" xfId="18785"/>
    <cellStyle name="20% - Accent3 4 3 3 2 3 3 2" xfId="18786"/>
    <cellStyle name="20% - Accent3 4 3 3 2 3 3 3" xfId="18787"/>
    <cellStyle name="20% - Accent3 4 3 3 2 3 4" xfId="18788"/>
    <cellStyle name="20% - Accent3 4 3 3 2 3 4 2" xfId="18789"/>
    <cellStyle name="20% - Accent3 4 3 3 2 3 5" xfId="18790"/>
    <cellStyle name="20% - Accent3 4 3 3 2 3 6" xfId="18791"/>
    <cellStyle name="20% - Accent3 4 3 3 2 4" xfId="18792"/>
    <cellStyle name="20% - Accent3 4 3 3 2 4 2" xfId="18793"/>
    <cellStyle name="20% - Accent3 4 3 3 2 4 2 2" xfId="18794"/>
    <cellStyle name="20% - Accent3 4 3 3 2 4 2 3" xfId="18795"/>
    <cellStyle name="20% - Accent3 4 3 3 2 4 3" xfId="18796"/>
    <cellStyle name="20% - Accent3 4 3 3 2 4 3 2" xfId="18797"/>
    <cellStyle name="20% - Accent3 4 3 3 2 4 4" xfId="18798"/>
    <cellStyle name="20% - Accent3 4 3 3 2 4 5" xfId="18799"/>
    <cellStyle name="20% - Accent3 4 3 3 2 5" xfId="18800"/>
    <cellStyle name="20% - Accent3 4 3 3 2 5 2" xfId="18801"/>
    <cellStyle name="20% - Accent3 4 3 3 2 5 3" xfId="18802"/>
    <cellStyle name="20% - Accent3 4 3 3 2 6" xfId="18803"/>
    <cellStyle name="20% - Accent3 4 3 3 2 6 2" xfId="18804"/>
    <cellStyle name="20% - Accent3 4 3 3 2 6 3" xfId="18805"/>
    <cellStyle name="20% - Accent3 4 3 3 2 7" xfId="18806"/>
    <cellStyle name="20% - Accent3 4 3 3 2 7 2" xfId="18807"/>
    <cellStyle name="20% - Accent3 4 3 3 2 8" xfId="18808"/>
    <cellStyle name="20% - Accent3 4 3 3 2 9" xfId="18809"/>
    <cellStyle name="20% - Accent3 4 3 3 3" xfId="18810"/>
    <cellStyle name="20% - Accent3 4 3 3 3 2" xfId="18811"/>
    <cellStyle name="20% - Accent3 4 3 3 3 2 2" xfId="18812"/>
    <cellStyle name="20% - Accent3 4 3 3 3 2 3" xfId="18813"/>
    <cellStyle name="20% - Accent3 4 3 3 3 3" xfId="18814"/>
    <cellStyle name="20% - Accent3 4 3 3 3 3 2" xfId="18815"/>
    <cellStyle name="20% - Accent3 4 3 3 3 3 3" xfId="18816"/>
    <cellStyle name="20% - Accent3 4 3 3 3 4" xfId="18817"/>
    <cellStyle name="20% - Accent3 4 3 3 3 4 2" xfId="18818"/>
    <cellStyle name="20% - Accent3 4 3 3 3 5" xfId="18819"/>
    <cellStyle name="20% - Accent3 4 3 3 3 6" xfId="18820"/>
    <cellStyle name="20% - Accent3 4 3 3 4" xfId="18821"/>
    <cellStyle name="20% - Accent3 4 3 3 4 2" xfId="18822"/>
    <cellStyle name="20% - Accent3 4 3 3 4 2 2" xfId="18823"/>
    <cellStyle name="20% - Accent3 4 3 3 4 2 3" xfId="18824"/>
    <cellStyle name="20% - Accent3 4 3 3 4 3" xfId="18825"/>
    <cellStyle name="20% - Accent3 4 3 3 4 3 2" xfId="18826"/>
    <cellStyle name="20% - Accent3 4 3 3 4 3 3" xfId="18827"/>
    <cellStyle name="20% - Accent3 4 3 3 4 4" xfId="18828"/>
    <cellStyle name="20% - Accent3 4 3 3 4 4 2" xfId="18829"/>
    <cellStyle name="20% - Accent3 4 3 3 4 5" xfId="18830"/>
    <cellStyle name="20% - Accent3 4 3 3 4 6" xfId="18831"/>
    <cellStyle name="20% - Accent3 4 3 3 5" xfId="18832"/>
    <cellStyle name="20% - Accent3 4 3 3 5 2" xfId="18833"/>
    <cellStyle name="20% - Accent3 4 3 3 5 2 2" xfId="18834"/>
    <cellStyle name="20% - Accent3 4 3 3 5 2 3" xfId="18835"/>
    <cellStyle name="20% - Accent3 4 3 3 5 3" xfId="18836"/>
    <cellStyle name="20% - Accent3 4 3 3 5 3 2" xfId="18837"/>
    <cellStyle name="20% - Accent3 4 3 3 5 4" xfId="18838"/>
    <cellStyle name="20% - Accent3 4 3 3 5 5" xfId="18839"/>
    <cellStyle name="20% - Accent3 4 3 3 6" xfId="18840"/>
    <cellStyle name="20% - Accent3 4 3 3 6 2" xfId="18841"/>
    <cellStyle name="20% - Accent3 4 3 3 6 3" xfId="18842"/>
    <cellStyle name="20% - Accent3 4 3 3 7" xfId="18843"/>
    <cellStyle name="20% - Accent3 4 3 3 7 2" xfId="18844"/>
    <cellStyle name="20% - Accent3 4 3 3 7 3" xfId="18845"/>
    <cellStyle name="20% - Accent3 4 3 3 8" xfId="18846"/>
    <cellStyle name="20% - Accent3 4 3 3 8 2" xfId="18847"/>
    <cellStyle name="20% - Accent3 4 3 3 9" xfId="18848"/>
    <cellStyle name="20% - Accent3 4 3 4" xfId="613"/>
    <cellStyle name="20% - Accent3 4 3 4 2" xfId="18849"/>
    <cellStyle name="20% - Accent3 4 3 4 2 2" xfId="18850"/>
    <cellStyle name="20% - Accent3 4 3 4 2 2 2" xfId="18851"/>
    <cellStyle name="20% - Accent3 4 3 4 2 2 3" xfId="18852"/>
    <cellStyle name="20% - Accent3 4 3 4 2 3" xfId="18853"/>
    <cellStyle name="20% - Accent3 4 3 4 2 3 2" xfId="18854"/>
    <cellStyle name="20% - Accent3 4 3 4 2 3 3" xfId="18855"/>
    <cellStyle name="20% - Accent3 4 3 4 2 4" xfId="18856"/>
    <cellStyle name="20% - Accent3 4 3 4 2 4 2" xfId="18857"/>
    <cellStyle name="20% - Accent3 4 3 4 2 5" xfId="18858"/>
    <cellStyle name="20% - Accent3 4 3 4 2 6" xfId="18859"/>
    <cellStyle name="20% - Accent3 4 3 4 3" xfId="18860"/>
    <cellStyle name="20% - Accent3 4 3 4 3 2" xfId="18861"/>
    <cellStyle name="20% - Accent3 4 3 4 3 2 2" xfId="18862"/>
    <cellStyle name="20% - Accent3 4 3 4 3 2 3" xfId="18863"/>
    <cellStyle name="20% - Accent3 4 3 4 3 3" xfId="18864"/>
    <cellStyle name="20% - Accent3 4 3 4 3 3 2" xfId="18865"/>
    <cellStyle name="20% - Accent3 4 3 4 3 3 3" xfId="18866"/>
    <cellStyle name="20% - Accent3 4 3 4 3 4" xfId="18867"/>
    <cellStyle name="20% - Accent3 4 3 4 3 4 2" xfId="18868"/>
    <cellStyle name="20% - Accent3 4 3 4 3 5" xfId="18869"/>
    <cellStyle name="20% - Accent3 4 3 4 3 6" xfId="18870"/>
    <cellStyle name="20% - Accent3 4 3 4 4" xfId="18871"/>
    <cellStyle name="20% - Accent3 4 3 4 4 2" xfId="18872"/>
    <cellStyle name="20% - Accent3 4 3 4 4 2 2" xfId="18873"/>
    <cellStyle name="20% - Accent3 4 3 4 4 2 3" xfId="18874"/>
    <cellStyle name="20% - Accent3 4 3 4 4 3" xfId="18875"/>
    <cellStyle name="20% - Accent3 4 3 4 4 3 2" xfId="18876"/>
    <cellStyle name="20% - Accent3 4 3 4 4 4" xfId="18877"/>
    <cellStyle name="20% - Accent3 4 3 4 4 5" xfId="18878"/>
    <cellStyle name="20% - Accent3 4 3 4 5" xfId="18879"/>
    <cellStyle name="20% - Accent3 4 3 4 5 2" xfId="18880"/>
    <cellStyle name="20% - Accent3 4 3 4 5 3" xfId="18881"/>
    <cellStyle name="20% - Accent3 4 3 4 6" xfId="18882"/>
    <cellStyle name="20% - Accent3 4 3 4 6 2" xfId="18883"/>
    <cellStyle name="20% - Accent3 4 3 4 6 3" xfId="18884"/>
    <cellStyle name="20% - Accent3 4 3 4 7" xfId="18885"/>
    <cellStyle name="20% - Accent3 4 3 4 7 2" xfId="18886"/>
    <cellStyle name="20% - Accent3 4 3 4 8" xfId="18887"/>
    <cellStyle name="20% - Accent3 4 3 4 9" xfId="18888"/>
    <cellStyle name="20% - Accent3 4 3 5" xfId="8719"/>
    <cellStyle name="20% - Accent3 4 3 5 2" xfId="18889"/>
    <cellStyle name="20% - Accent3 4 3 5 2 2" xfId="18890"/>
    <cellStyle name="20% - Accent3 4 3 5 2 2 2" xfId="18891"/>
    <cellStyle name="20% - Accent3 4 3 5 2 2 3" xfId="18892"/>
    <cellStyle name="20% - Accent3 4 3 5 2 3" xfId="18893"/>
    <cellStyle name="20% - Accent3 4 3 5 2 3 2" xfId="18894"/>
    <cellStyle name="20% - Accent3 4 3 5 2 3 3" xfId="18895"/>
    <cellStyle name="20% - Accent3 4 3 5 2 4" xfId="18896"/>
    <cellStyle name="20% - Accent3 4 3 5 2 4 2" xfId="18897"/>
    <cellStyle name="20% - Accent3 4 3 5 2 5" xfId="18898"/>
    <cellStyle name="20% - Accent3 4 3 5 2 6" xfId="18899"/>
    <cellStyle name="20% - Accent3 4 3 5 3" xfId="18900"/>
    <cellStyle name="20% - Accent3 4 3 5 3 2" xfId="18901"/>
    <cellStyle name="20% - Accent3 4 3 5 3 2 2" xfId="18902"/>
    <cellStyle name="20% - Accent3 4 3 5 3 2 3" xfId="18903"/>
    <cellStyle name="20% - Accent3 4 3 5 3 3" xfId="18904"/>
    <cellStyle name="20% - Accent3 4 3 5 3 3 2" xfId="18905"/>
    <cellStyle name="20% - Accent3 4 3 5 3 3 3" xfId="18906"/>
    <cellStyle name="20% - Accent3 4 3 5 3 4" xfId="18907"/>
    <cellStyle name="20% - Accent3 4 3 5 3 4 2" xfId="18908"/>
    <cellStyle name="20% - Accent3 4 3 5 3 5" xfId="18909"/>
    <cellStyle name="20% - Accent3 4 3 5 3 6" xfId="18910"/>
    <cellStyle name="20% - Accent3 4 3 5 4" xfId="18911"/>
    <cellStyle name="20% - Accent3 4 3 5 4 2" xfId="18912"/>
    <cellStyle name="20% - Accent3 4 3 5 4 2 2" xfId="18913"/>
    <cellStyle name="20% - Accent3 4 3 5 4 2 3" xfId="18914"/>
    <cellStyle name="20% - Accent3 4 3 5 4 3" xfId="18915"/>
    <cellStyle name="20% - Accent3 4 3 5 4 3 2" xfId="18916"/>
    <cellStyle name="20% - Accent3 4 3 5 4 4" xfId="18917"/>
    <cellStyle name="20% - Accent3 4 3 5 4 5" xfId="18918"/>
    <cellStyle name="20% - Accent3 4 3 5 5" xfId="18919"/>
    <cellStyle name="20% - Accent3 4 3 5 5 2" xfId="18920"/>
    <cellStyle name="20% - Accent3 4 3 5 5 3" xfId="18921"/>
    <cellStyle name="20% - Accent3 4 3 5 6" xfId="18922"/>
    <cellStyle name="20% - Accent3 4 3 5 6 2" xfId="18923"/>
    <cellStyle name="20% - Accent3 4 3 5 6 3" xfId="18924"/>
    <cellStyle name="20% - Accent3 4 3 5 7" xfId="18925"/>
    <cellStyle name="20% - Accent3 4 3 5 7 2" xfId="18926"/>
    <cellStyle name="20% - Accent3 4 3 5 8" xfId="18927"/>
    <cellStyle name="20% - Accent3 4 3 5 9" xfId="18928"/>
    <cellStyle name="20% - Accent3 4 3 6" xfId="18929"/>
    <cellStyle name="20% - Accent3 4 3 6 2" xfId="18930"/>
    <cellStyle name="20% - Accent3 4 3 6 2 2" xfId="18931"/>
    <cellStyle name="20% - Accent3 4 3 6 2 3" xfId="18932"/>
    <cellStyle name="20% - Accent3 4 3 6 3" xfId="18933"/>
    <cellStyle name="20% - Accent3 4 3 6 3 2" xfId="18934"/>
    <cellStyle name="20% - Accent3 4 3 6 3 3" xfId="18935"/>
    <cellStyle name="20% - Accent3 4 3 6 4" xfId="18936"/>
    <cellStyle name="20% - Accent3 4 3 6 4 2" xfId="18937"/>
    <cellStyle name="20% - Accent3 4 3 6 5" xfId="18938"/>
    <cellStyle name="20% - Accent3 4 3 6 6" xfId="18939"/>
    <cellStyle name="20% - Accent3 4 3 7" xfId="18940"/>
    <cellStyle name="20% - Accent3 4 3 7 2" xfId="18941"/>
    <cellStyle name="20% - Accent3 4 3 7 2 2" xfId="18942"/>
    <cellStyle name="20% - Accent3 4 3 7 2 3" xfId="18943"/>
    <cellStyle name="20% - Accent3 4 3 7 3" xfId="18944"/>
    <cellStyle name="20% - Accent3 4 3 7 3 2" xfId="18945"/>
    <cellStyle name="20% - Accent3 4 3 7 3 3" xfId="18946"/>
    <cellStyle name="20% - Accent3 4 3 7 4" xfId="18947"/>
    <cellStyle name="20% - Accent3 4 3 7 4 2" xfId="18948"/>
    <cellStyle name="20% - Accent3 4 3 7 5" xfId="18949"/>
    <cellStyle name="20% - Accent3 4 3 7 6" xfId="18950"/>
    <cellStyle name="20% - Accent3 4 3 8" xfId="18951"/>
    <cellStyle name="20% - Accent3 4 3 8 2" xfId="18952"/>
    <cellStyle name="20% - Accent3 4 3 8 2 2" xfId="18953"/>
    <cellStyle name="20% - Accent3 4 3 8 2 3" xfId="18954"/>
    <cellStyle name="20% - Accent3 4 3 8 3" xfId="18955"/>
    <cellStyle name="20% - Accent3 4 3 8 3 2" xfId="18956"/>
    <cellStyle name="20% - Accent3 4 3 8 4" xfId="18957"/>
    <cellStyle name="20% - Accent3 4 3 8 5" xfId="18958"/>
    <cellStyle name="20% - Accent3 4 3 9" xfId="18959"/>
    <cellStyle name="20% - Accent3 4 3 9 2" xfId="18960"/>
    <cellStyle name="20% - Accent3 4 3 9 3" xfId="18961"/>
    <cellStyle name="20% - Accent3 4 4" xfId="614"/>
    <cellStyle name="20% - Accent3 4 4 10" xfId="18962"/>
    <cellStyle name="20% - Accent3 4 4 10 2" xfId="18963"/>
    <cellStyle name="20% - Accent3 4 4 11" xfId="18964"/>
    <cellStyle name="20% - Accent3 4 4 12" xfId="18965"/>
    <cellStyle name="20% - Accent3 4 4 2" xfId="615"/>
    <cellStyle name="20% - Accent3 4 4 2 10" xfId="18966"/>
    <cellStyle name="20% - Accent3 4 4 2 2" xfId="616"/>
    <cellStyle name="20% - Accent3 4 4 2 2 2" xfId="18967"/>
    <cellStyle name="20% - Accent3 4 4 2 2 2 2" xfId="18968"/>
    <cellStyle name="20% - Accent3 4 4 2 2 2 2 2" xfId="18969"/>
    <cellStyle name="20% - Accent3 4 4 2 2 2 2 3" xfId="18970"/>
    <cellStyle name="20% - Accent3 4 4 2 2 2 3" xfId="18971"/>
    <cellStyle name="20% - Accent3 4 4 2 2 2 3 2" xfId="18972"/>
    <cellStyle name="20% - Accent3 4 4 2 2 2 3 3" xfId="18973"/>
    <cellStyle name="20% - Accent3 4 4 2 2 2 4" xfId="18974"/>
    <cellStyle name="20% - Accent3 4 4 2 2 2 4 2" xfId="18975"/>
    <cellStyle name="20% - Accent3 4 4 2 2 2 5" xfId="18976"/>
    <cellStyle name="20% - Accent3 4 4 2 2 2 6" xfId="18977"/>
    <cellStyle name="20% - Accent3 4 4 2 2 3" xfId="18978"/>
    <cellStyle name="20% - Accent3 4 4 2 2 3 2" xfId="18979"/>
    <cellStyle name="20% - Accent3 4 4 2 2 3 2 2" xfId="18980"/>
    <cellStyle name="20% - Accent3 4 4 2 2 3 2 3" xfId="18981"/>
    <cellStyle name="20% - Accent3 4 4 2 2 3 3" xfId="18982"/>
    <cellStyle name="20% - Accent3 4 4 2 2 3 3 2" xfId="18983"/>
    <cellStyle name="20% - Accent3 4 4 2 2 3 3 3" xfId="18984"/>
    <cellStyle name="20% - Accent3 4 4 2 2 3 4" xfId="18985"/>
    <cellStyle name="20% - Accent3 4 4 2 2 3 4 2" xfId="18986"/>
    <cellStyle name="20% - Accent3 4 4 2 2 3 5" xfId="18987"/>
    <cellStyle name="20% - Accent3 4 4 2 2 3 6" xfId="18988"/>
    <cellStyle name="20% - Accent3 4 4 2 2 4" xfId="18989"/>
    <cellStyle name="20% - Accent3 4 4 2 2 4 2" xfId="18990"/>
    <cellStyle name="20% - Accent3 4 4 2 2 4 2 2" xfId="18991"/>
    <cellStyle name="20% - Accent3 4 4 2 2 4 2 3" xfId="18992"/>
    <cellStyle name="20% - Accent3 4 4 2 2 4 3" xfId="18993"/>
    <cellStyle name="20% - Accent3 4 4 2 2 4 3 2" xfId="18994"/>
    <cellStyle name="20% - Accent3 4 4 2 2 4 4" xfId="18995"/>
    <cellStyle name="20% - Accent3 4 4 2 2 4 5" xfId="18996"/>
    <cellStyle name="20% - Accent3 4 4 2 2 5" xfId="18997"/>
    <cellStyle name="20% - Accent3 4 4 2 2 5 2" xfId="18998"/>
    <cellStyle name="20% - Accent3 4 4 2 2 5 3" xfId="18999"/>
    <cellStyle name="20% - Accent3 4 4 2 2 6" xfId="19000"/>
    <cellStyle name="20% - Accent3 4 4 2 2 6 2" xfId="19001"/>
    <cellStyle name="20% - Accent3 4 4 2 2 6 3" xfId="19002"/>
    <cellStyle name="20% - Accent3 4 4 2 2 7" xfId="19003"/>
    <cellStyle name="20% - Accent3 4 4 2 2 7 2" xfId="19004"/>
    <cellStyle name="20% - Accent3 4 4 2 2 8" xfId="19005"/>
    <cellStyle name="20% - Accent3 4 4 2 2 9" xfId="19006"/>
    <cellStyle name="20% - Accent3 4 4 2 3" xfId="19007"/>
    <cellStyle name="20% - Accent3 4 4 2 3 2" xfId="19008"/>
    <cellStyle name="20% - Accent3 4 4 2 3 2 2" xfId="19009"/>
    <cellStyle name="20% - Accent3 4 4 2 3 2 3" xfId="19010"/>
    <cellStyle name="20% - Accent3 4 4 2 3 3" xfId="19011"/>
    <cellStyle name="20% - Accent3 4 4 2 3 3 2" xfId="19012"/>
    <cellStyle name="20% - Accent3 4 4 2 3 3 3" xfId="19013"/>
    <cellStyle name="20% - Accent3 4 4 2 3 4" xfId="19014"/>
    <cellStyle name="20% - Accent3 4 4 2 3 4 2" xfId="19015"/>
    <cellStyle name="20% - Accent3 4 4 2 3 5" xfId="19016"/>
    <cellStyle name="20% - Accent3 4 4 2 3 6" xfId="19017"/>
    <cellStyle name="20% - Accent3 4 4 2 4" xfId="19018"/>
    <cellStyle name="20% - Accent3 4 4 2 4 2" xfId="19019"/>
    <cellStyle name="20% - Accent3 4 4 2 4 2 2" xfId="19020"/>
    <cellStyle name="20% - Accent3 4 4 2 4 2 3" xfId="19021"/>
    <cellStyle name="20% - Accent3 4 4 2 4 3" xfId="19022"/>
    <cellStyle name="20% - Accent3 4 4 2 4 3 2" xfId="19023"/>
    <cellStyle name="20% - Accent3 4 4 2 4 3 3" xfId="19024"/>
    <cellStyle name="20% - Accent3 4 4 2 4 4" xfId="19025"/>
    <cellStyle name="20% - Accent3 4 4 2 4 4 2" xfId="19026"/>
    <cellStyle name="20% - Accent3 4 4 2 4 5" xfId="19027"/>
    <cellStyle name="20% - Accent3 4 4 2 4 6" xfId="19028"/>
    <cellStyle name="20% - Accent3 4 4 2 5" xfId="19029"/>
    <cellStyle name="20% - Accent3 4 4 2 5 2" xfId="19030"/>
    <cellStyle name="20% - Accent3 4 4 2 5 2 2" xfId="19031"/>
    <cellStyle name="20% - Accent3 4 4 2 5 2 3" xfId="19032"/>
    <cellStyle name="20% - Accent3 4 4 2 5 3" xfId="19033"/>
    <cellStyle name="20% - Accent3 4 4 2 5 3 2" xfId="19034"/>
    <cellStyle name="20% - Accent3 4 4 2 5 4" xfId="19035"/>
    <cellStyle name="20% - Accent3 4 4 2 5 5" xfId="19036"/>
    <cellStyle name="20% - Accent3 4 4 2 6" xfId="19037"/>
    <cellStyle name="20% - Accent3 4 4 2 6 2" xfId="19038"/>
    <cellStyle name="20% - Accent3 4 4 2 6 3" xfId="19039"/>
    <cellStyle name="20% - Accent3 4 4 2 7" xfId="19040"/>
    <cellStyle name="20% - Accent3 4 4 2 7 2" xfId="19041"/>
    <cellStyle name="20% - Accent3 4 4 2 7 3" xfId="19042"/>
    <cellStyle name="20% - Accent3 4 4 2 8" xfId="19043"/>
    <cellStyle name="20% - Accent3 4 4 2 8 2" xfId="19044"/>
    <cellStyle name="20% - Accent3 4 4 2 9" xfId="19045"/>
    <cellStyle name="20% - Accent3 4 4 3" xfId="617"/>
    <cellStyle name="20% - Accent3 4 4 3 2" xfId="19046"/>
    <cellStyle name="20% - Accent3 4 4 3 2 2" xfId="19047"/>
    <cellStyle name="20% - Accent3 4 4 3 2 2 2" xfId="19048"/>
    <cellStyle name="20% - Accent3 4 4 3 2 2 3" xfId="19049"/>
    <cellStyle name="20% - Accent3 4 4 3 2 3" xfId="19050"/>
    <cellStyle name="20% - Accent3 4 4 3 2 3 2" xfId="19051"/>
    <cellStyle name="20% - Accent3 4 4 3 2 3 3" xfId="19052"/>
    <cellStyle name="20% - Accent3 4 4 3 2 4" xfId="19053"/>
    <cellStyle name="20% - Accent3 4 4 3 2 4 2" xfId="19054"/>
    <cellStyle name="20% - Accent3 4 4 3 2 5" xfId="19055"/>
    <cellStyle name="20% - Accent3 4 4 3 2 6" xfId="19056"/>
    <cellStyle name="20% - Accent3 4 4 3 3" xfId="19057"/>
    <cellStyle name="20% - Accent3 4 4 3 3 2" xfId="19058"/>
    <cellStyle name="20% - Accent3 4 4 3 3 2 2" xfId="19059"/>
    <cellStyle name="20% - Accent3 4 4 3 3 2 3" xfId="19060"/>
    <cellStyle name="20% - Accent3 4 4 3 3 3" xfId="19061"/>
    <cellStyle name="20% - Accent3 4 4 3 3 3 2" xfId="19062"/>
    <cellStyle name="20% - Accent3 4 4 3 3 3 3" xfId="19063"/>
    <cellStyle name="20% - Accent3 4 4 3 3 4" xfId="19064"/>
    <cellStyle name="20% - Accent3 4 4 3 3 4 2" xfId="19065"/>
    <cellStyle name="20% - Accent3 4 4 3 3 5" xfId="19066"/>
    <cellStyle name="20% - Accent3 4 4 3 3 6" xfId="19067"/>
    <cellStyle name="20% - Accent3 4 4 3 4" xfId="19068"/>
    <cellStyle name="20% - Accent3 4 4 3 4 2" xfId="19069"/>
    <cellStyle name="20% - Accent3 4 4 3 4 2 2" xfId="19070"/>
    <cellStyle name="20% - Accent3 4 4 3 4 2 3" xfId="19071"/>
    <cellStyle name="20% - Accent3 4 4 3 4 3" xfId="19072"/>
    <cellStyle name="20% - Accent3 4 4 3 4 3 2" xfId="19073"/>
    <cellStyle name="20% - Accent3 4 4 3 4 4" xfId="19074"/>
    <cellStyle name="20% - Accent3 4 4 3 4 5" xfId="19075"/>
    <cellStyle name="20% - Accent3 4 4 3 5" xfId="19076"/>
    <cellStyle name="20% - Accent3 4 4 3 5 2" xfId="19077"/>
    <cellStyle name="20% - Accent3 4 4 3 5 3" xfId="19078"/>
    <cellStyle name="20% - Accent3 4 4 3 6" xfId="19079"/>
    <cellStyle name="20% - Accent3 4 4 3 6 2" xfId="19080"/>
    <cellStyle name="20% - Accent3 4 4 3 6 3" xfId="19081"/>
    <cellStyle name="20% - Accent3 4 4 3 7" xfId="19082"/>
    <cellStyle name="20% - Accent3 4 4 3 7 2" xfId="19083"/>
    <cellStyle name="20% - Accent3 4 4 3 8" xfId="19084"/>
    <cellStyle name="20% - Accent3 4 4 3 9" xfId="19085"/>
    <cellStyle name="20% - Accent3 4 4 4" xfId="19086"/>
    <cellStyle name="20% - Accent3 4 4 4 2" xfId="19087"/>
    <cellStyle name="20% - Accent3 4 4 4 2 2" xfId="19088"/>
    <cellStyle name="20% - Accent3 4 4 4 2 2 2" xfId="19089"/>
    <cellStyle name="20% - Accent3 4 4 4 2 2 3" xfId="19090"/>
    <cellStyle name="20% - Accent3 4 4 4 2 3" xfId="19091"/>
    <cellStyle name="20% - Accent3 4 4 4 2 3 2" xfId="19092"/>
    <cellStyle name="20% - Accent3 4 4 4 2 3 3" xfId="19093"/>
    <cellStyle name="20% - Accent3 4 4 4 2 4" xfId="19094"/>
    <cellStyle name="20% - Accent3 4 4 4 2 4 2" xfId="19095"/>
    <cellStyle name="20% - Accent3 4 4 4 2 5" xfId="19096"/>
    <cellStyle name="20% - Accent3 4 4 4 2 6" xfId="19097"/>
    <cellStyle name="20% - Accent3 4 4 4 3" xfId="19098"/>
    <cellStyle name="20% - Accent3 4 4 4 3 2" xfId="19099"/>
    <cellStyle name="20% - Accent3 4 4 4 3 2 2" xfId="19100"/>
    <cellStyle name="20% - Accent3 4 4 4 3 2 3" xfId="19101"/>
    <cellStyle name="20% - Accent3 4 4 4 3 3" xfId="19102"/>
    <cellStyle name="20% - Accent3 4 4 4 3 3 2" xfId="19103"/>
    <cellStyle name="20% - Accent3 4 4 4 3 3 3" xfId="19104"/>
    <cellStyle name="20% - Accent3 4 4 4 3 4" xfId="19105"/>
    <cellStyle name="20% - Accent3 4 4 4 3 4 2" xfId="19106"/>
    <cellStyle name="20% - Accent3 4 4 4 3 5" xfId="19107"/>
    <cellStyle name="20% - Accent3 4 4 4 3 6" xfId="19108"/>
    <cellStyle name="20% - Accent3 4 4 4 4" xfId="19109"/>
    <cellStyle name="20% - Accent3 4 4 4 4 2" xfId="19110"/>
    <cellStyle name="20% - Accent3 4 4 4 4 2 2" xfId="19111"/>
    <cellStyle name="20% - Accent3 4 4 4 4 2 3" xfId="19112"/>
    <cellStyle name="20% - Accent3 4 4 4 4 3" xfId="19113"/>
    <cellStyle name="20% - Accent3 4 4 4 4 3 2" xfId="19114"/>
    <cellStyle name="20% - Accent3 4 4 4 4 4" xfId="19115"/>
    <cellStyle name="20% - Accent3 4 4 4 4 5" xfId="19116"/>
    <cellStyle name="20% - Accent3 4 4 4 5" xfId="19117"/>
    <cellStyle name="20% - Accent3 4 4 4 5 2" xfId="19118"/>
    <cellStyle name="20% - Accent3 4 4 4 5 3" xfId="19119"/>
    <cellStyle name="20% - Accent3 4 4 4 6" xfId="19120"/>
    <cellStyle name="20% - Accent3 4 4 4 6 2" xfId="19121"/>
    <cellStyle name="20% - Accent3 4 4 4 6 3" xfId="19122"/>
    <cellStyle name="20% - Accent3 4 4 4 7" xfId="19123"/>
    <cellStyle name="20% - Accent3 4 4 4 7 2" xfId="19124"/>
    <cellStyle name="20% - Accent3 4 4 4 8" xfId="19125"/>
    <cellStyle name="20% - Accent3 4 4 4 9" xfId="19126"/>
    <cellStyle name="20% - Accent3 4 4 5" xfId="19127"/>
    <cellStyle name="20% - Accent3 4 4 5 2" xfId="19128"/>
    <cellStyle name="20% - Accent3 4 4 5 2 2" xfId="19129"/>
    <cellStyle name="20% - Accent3 4 4 5 2 3" xfId="19130"/>
    <cellStyle name="20% - Accent3 4 4 5 3" xfId="19131"/>
    <cellStyle name="20% - Accent3 4 4 5 3 2" xfId="19132"/>
    <cellStyle name="20% - Accent3 4 4 5 3 3" xfId="19133"/>
    <cellStyle name="20% - Accent3 4 4 5 4" xfId="19134"/>
    <cellStyle name="20% - Accent3 4 4 5 4 2" xfId="19135"/>
    <cellStyle name="20% - Accent3 4 4 5 5" xfId="19136"/>
    <cellStyle name="20% - Accent3 4 4 5 6" xfId="19137"/>
    <cellStyle name="20% - Accent3 4 4 6" xfId="19138"/>
    <cellStyle name="20% - Accent3 4 4 6 2" xfId="19139"/>
    <cellStyle name="20% - Accent3 4 4 6 2 2" xfId="19140"/>
    <cellStyle name="20% - Accent3 4 4 6 2 3" xfId="19141"/>
    <cellStyle name="20% - Accent3 4 4 6 3" xfId="19142"/>
    <cellStyle name="20% - Accent3 4 4 6 3 2" xfId="19143"/>
    <cellStyle name="20% - Accent3 4 4 6 3 3" xfId="19144"/>
    <cellStyle name="20% - Accent3 4 4 6 4" xfId="19145"/>
    <cellStyle name="20% - Accent3 4 4 6 4 2" xfId="19146"/>
    <cellStyle name="20% - Accent3 4 4 6 5" xfId="19147"/>
    <cellStyle name="20% - Accent3 4 4 6 6" xfId="19148"/>
    <cellStyle name="20% - Accent3 4 4 7" xfId="19149"/>
    <cellStyle name="20% - Accent3 4 4 7 2" xfId="19150"/>
    <cellStyle name="20% - Accent3 4 4 7 2 2" xfId="19151"/>
    <cellStyle name="20% - Accent3 4 4 7 2 3" xfId="19152"/>
    <cellStyle name="20% - Accent3 4 4 7 3" xfId="19153"/>
    <cellStyle name="20% - Accent3 4 4 7 3 2" xfId="19154"/>
    <cellStyle name="20% - Accent3 4 4 7 4" xfId="19155"/>
    <cellStyle name="20% - Accent3 4 4 7 5" xfId="19156"/>
    <cellStyle name="20% - Accent3 4 4 8" xfId="19157"/>
    <cellStyle name="20% - Accent3 4 4 8 2" xfId="19158"/>
    <cellStyle name="20% - Accent3 4 4 8 3" xfId="19159"/>
    <cellStyle name="20% - Accent3 4 4 9" xfId="19160"/>
    <cellStyle name="20% - Accent3 4 4 9 2" xfId="19161"/>
    <cellStyle name="20% - Accent3 4 4 9 3" xfId="19162"/>
    <cellStyle name="20% - Accent3 4 5" xfId="618"/>
    <cellStyle name="20% - Accent3 4 5 10" xfId="19163"/>
    <cellStyle name="20% - Accent3 4 5 2" xfId="619"/>
    <cellStyle name="20% - Accent3 4 5 2 2" xfId="19164"/>
    <cellStyle name="20% - Accent3 4 5 2 2 2" xfId="19165"/>
    <cellStyle name="20% - Accent3 4 5 2 2 2 2" xfId="19166"/>
    <cellStyle name="20% - Accent3 4 5 2 2 2 3" xfId="19167"/>
    <cellStyle name="20% - Accent3 4 5 2 2 3" xfId="19168"/>
    <cellStyle name="20% - Accent3 4 5 2 2 3 2" xfId="19169"/>
    <cellStyle name="20% - Accent3 4 5 2 2 3 3" xfId="19170"/>
    <cellStyle name="20% - Accent3 4 5 2 2 4" xfId="19171"/>
    <cellStyle name="20% - Accent3 4 5 2 2 4 2" xfId="19172"/>
    <cellStyle name="20% - Accent3 4 5 2 2 5" xfId="19173"/>
    <cellStyle name="20% - Accent3 4 5 2 2 6" xfId="19174"/>
    <cellStyle name="20% - Accent3 4 5 2 3" xfId="19175"/>
    <cellStyle name="20% - Accent3 4 5 2 3 2" xfId="19176"/>
    <cellStyle name="20% - Accent3 4 5 2 3 2 2" xfId="19177"/>
    <cellStyle name="20% - Accent3 4 5 2 3 2 3" xfId="19178"/>
    <cellStyle name="20% - Accent3 4 5 2 3 3" xfId="19179"/>
    <cellStyle name="20% - Accent3 4 5 2 3 3 2" xfId="19180"/>
    <cellStyle name="20% - Accent3 4 5 2 3 3 3" xfId="19181"/>
    <cellStyle name="20% - Accent3 4 5 2 3 4" xfId="19182"/>
    <cellStyle name="20% - Accent3 4 5 2 3 4 2" xfId="19183"/>
    <cellStyle name="20% - Accent3 4 5 2 3 5" xfId="19184"/>
    <cellStyle name="20% - Accent3 4 5 2 3 6" xfId="19185"/>
    <cellStyle name="20% - Accent3 4 5 2 4" xfId="19186"/>
    <cellStyle name="20% - Accent3 4 5 2 4 2" xfId="19187"/>
    <cellStyle name="20% - Accent3 4 5 2 4 2 2" xfId="19188"/>
    <cellStyle name="20% - Accent3 4 5 2 4 2 3" xfId="19189"/>
    <cellStyle name="20% - Accent3 4 5 2 4 3" xfId="19190"/>
    <cellStyle name="20% - Accent3 4 5 2 4 3 2" xfId="19191"/>
    <cellStyle name="20% - Accent3 4 5 2 4 4" xfId="19192"/>
    <cellStyle name="20% - Accent3 4 5 2 4 5" xfId="19193"/>
    <cellStyle name="20% - Accent3 4 5 2 5" xfId="19194"/>
    <cellStyle name="20% - Accent3 4 5 2 5 2" xfId="19195"/>
    <cellStyle name="20% - Accent3 4 5 2 5 3" xfId="19196"/>
    <cellStyle name="20% - Accent3 4 5 2 6" xfId="19197"/>
    <cellStyle name="20% - Accent3 4 5 2 6 2" xfId="19198"/>
    <cellStyle name="20% - Accent3 4 5 2 6 3" xfId="19199"/>
    <cellStyle name="20% - Accent3 4 5 2 7" xfId="19200"/>
    <cellStyle name="20% - Accent3 4 5 2 7 2" xfId="19201"/>
    <cellStyle name="20% - Accent3 4 5 2 8" xfId="19202"/>
    <cellStyle name="20% - Accent3 4 5 2 9" xfId="19203"/>
    <cellStyle name="20% - Accent3 4 5 3" xfId="19204"/>
    <cellStyle name="20% - Accent3 4 5 3 2" xfId="19205"/>
    <cellStyle name="20% - Accent3 4 5 3 2 2" xfId="19206"/>
    <cellStyle name="20% - Accent3 4 5 3 2 3" xfId="19207"/>
    <cellStyle name="20% - Accent3 4 5 3 3" xfId="19208"/>
    <cellStyle name="20% - Accent3 4 5 3 3 2" xfId="19209"/>
    <cellStyle name="20% - Accent3 4 5 3 3 3" xfId="19210"/>
    <cellStyle name="20% - Accent3 4 5 3 4" xfId="19211"/>
    <cellStyle name="20% - Accent3 4 5 3 4 2" xfId="19212"/>
    <cellStyle name="20% - Accent3 4 5 3 5" xfId="19213"/>
    <cellStyle name="20% - Accent3 4 5 3 6" xfId="19214"/>
    <cellStyle name="20% - Accent3 4 5 4" xfId="19215"/>
    <cellStyle name="20% - Accent3 4 5 4 2" xfId="19216"/>
    <cellStyle name="20% - Accent3 4 5 4 2 2" xfId="19217"/>
    <cellStyle name="20% - Accent3 4 5 4 2 3" xfId="19218"/>
    <cellStyle name="20% - Accent3 4 5 4 3" xfId="19219"/>
    <cellStyle name="20% - Accent3 4 5 4 3 2" xfId="19220"/>
    <cellStyle name="20% - Accent3 4 5 4 3 3" xfId="19221"/>
    <cellStyle name="20% - Accent3 4 5 4 4" xfId="19222"/>
    <cellStyle name="20% - Accent3 4 5 4 4 2" xfId="19223"/>
    <cellStyle name="20% - Accent3 4 5 4 5" xfId="19224"/>
    <cellStyle name="20% - Accent3 4 5 4 6" xfId="19225"/>
    <cellStyle name="20% - Accent3 4 5 5" xfId="19226"/>
    <cellStyle name="20% - Accent3 4 5 5 2" xfId="19227"/>
    <cellStyle name="20% - Accent3 4 5 5 2 2" xfId="19228"/>
    <cellStyle name="20% - Accent3 4 5 5 2 3" xfId="19229"/>
    <cellStyle name="20% - Accent3 4 5 5 3" xfId="19230"/>
    <cellStyle name="20% - Accent3 4 5 5 3 2" xfId="19231"/>
    <cellStyle name="20% - Accent3 4 5 5 4" xfId="19232"/>
    <cellStyle name="20% - Accent3 4 5 5 5" xfId="19233"/>
    <cellStyle name="20% - Accent3 4 5 6" xfId="19234"/>
    <cellStyle name="20% - Accent3 4 5 6 2" xfId="19235"/>
    <cellStyle name="20% - Accent3 4 5 6 3" xfId="19236"/>
    <cellStyle name="20% - Accent3 4 5 7" xfId="19237"/>
    <cellStyle name="20% - Accent3 4 5 7 2" xfId="19238"/>
    <cellStyle name="20% - Accent3 4 5 7 3" xfId="19239"/>
    <cellStyle name="20% - Accent3 4 5 8" xfId="19240"/>
    <cellStyle name="20% - Accent3 4 5 8 2" xfId="19241"/>
    <cellStyle name="20% - Accent3 4 5 9" xfId="19242"/>
    <cellStyle name="20% - Accent3 4 6" xfId="620"/>
    <cellStyle name="20% - Accent3 4 6 2" xfId="19243"/>
    <cellStyle name="20% - Accent3 4 6 2 2" xfId="19244"/>
    <cellStyle name="20% - Accent3 4 6 2 2 2" xfId="19245"/>
    <cellStyle name="20% - Accent3 4 6 2 2 3" xfId="19246"/>
    <cellStyle name="20% - Accent3 4 6 2 3" xfId="19247"/>
    <cellStyle name="20% - Accent3 4 6 2 3 2" xfId="19248"/>
    <cellStyle name="20% - Accent3 4 6 2 3 3" xfId="19249"/>
    <cellStyle name="20% - Accent3 4 6 2 4" xfId="19250"/>
    <cellStyle name="20% - Accent3 4 6 2 4 2" xfId="19251"/>
    <cellStyle name="20% - Accent3 4 6 2 5" xfId="19252"/>
    <cellStyle name="20% - Accent3 4 6 2 6" xfId="19253"/>
    <cellStyle name="20% - Accent3 4 6 3" xfId="19254"/>
    <cellStyle name="20% - Accent3 4 6 3 2" xfId="19255"/>
    <cellStyle name="20% - Accent3 4 6 3 2 2" xfId="19256"/>
    <cellStyle name="20% - Accent3 4 6 3 2 3" xfId="19257"/>
    <cellStyle name="20% - Accent3 4 6 3 3" xfId="19258"/>
    <cellStyle name="20% - Accent3 4 6 3 3 2" xfId="19259"/>
    <cellStyle name="20% - Accent3 4 6 3 3 3" xfId="19260"/>
    <cellStyle name="20% - Accent3 4 6 3 4" xfId="19261"/>
    <cellStyle name="20% - Accent3 4 6 3 4 2" xfId="19262"/>
    <cellStyle name="20% - Accent3 4 6 3 5" xfId="19263"/>
    <cellStyle name="20% - Accent3 4 6 3 6" xfId="19264"/>
    <cellStyle name="20% - Accent3 4 6 4" xfId="19265"/>
    <cellStyle name="20% - Accent3 4 6 4 2" xfId="19266"/>
    <cellStyle name="20% - Accent3 4 6 4 2 2" xfId="19267"/>
    <cellStyle name="20% - Accent3 4 6 4 2 3" xfId="19268"/>
    <cellStyle name="20% - Accent3 4 6 4 3" xfId="19269"/>
    <cellStyle name="20% - Accent3 4 6 4 3 2" xfId="19270"/>
    <cellStyle name="20% - Accent3 4 6 4 4" xfId="19271"/>
    <cellStyle name="20% - Accent3 4 6 4 5" xfId="19272"/>
    <cellStyle name="20% - Accent3 4 6 5" xfId="19273"/>
    <cellStyle name="20% - Accent3 4 6 5 2" xfId="19274"/>
    <cellStyle name="20% - Accent3 4 6 5 3" xfId="19275"/>
    <cellStyle name="20% - Accent3 4 6 6" xfId="19276"/>
    <cellStyle name="20% - Accent3 4 6 6 2" xfId="19277"/>
    <cellStyle name="20% - Accent3 4 6 6 3" xfId="19278"/>
    <cellStyle name="20% - Accent3 4 6 7" xfId="19279"/>
    <cellStyle name="20% - Accent3 4 6 7 2" xfId="19280"/>
    <cellStyle name="20% - Accent3 4 6 8" xfId="19281"/>
    <cellStyle name="20% - Accent3 4 6 9" xfId="19282"/>
    <cellStyle name="20% - Accent3 4 7" xfId="13541"/>
    <cellStyle name="20% - Accent3 4 7 2" xfId="19283"/>
    <cellStyle name="20% - Accent3 4 7 2 2" xfId="19284"/>
    <cellStyle name="20% - Accent3 4 7 2 2 2" xfId="19285"/>
    <cellStyle name="20% - Accent3 4 7 2 2 3" xfId="19286"/>
    <cellStyle name="20% - Accent3 4 7 2 3" xfId="19287"/>
    <cellStyle name="20% - Accent3 4 7 2 3 2" xfId="19288"/>
    <cellStyle name="20% - Accent3 4 7 2 3 3" xfId="19289"/>
    <cellStyle name="20% - Accent3 4 7 2 4" xfId="19290"/>
    <cellStyle name="20% - Accent3 4 7 2 4 2" xfId="19291"/>
    <cellStyle name="20% - Accent3 4 7 2 5" xfId="19292"/>
    <cellStyle name="20% - Accent3 4 7 2 6" xfId="19293"/>
    <cellStyle name="20% - Accent3 4 7 3" xfId="19294"/>
    <cellStyle name="20% - Accent3 4 7 3 2" xfId="19295"/>
    <cellStyle name="20% - Accent3 4 7 3 2 2" xfId="19296"/>
    <cellStyle name="20% - Accent3 4 7 3 2 3" xfId="19297"/>
    <cellStyle name="20% - Accent3 4 7 3 3" xfId="19298"/>
    <cellStyle name="20% - Accent3 4 7 3 3 2" xfId="19299"/>
    <cellStyle name="20% - Accent3 4 7 3 3 3" xfId="19300"/>
    <cellStyle name="20% - Accent3 4 7 3 4" xfId="19301"/>
    <cellStyle name="20% - Accent3 4 7 3 4 2" xfId="19302"/>
    <cellStyle name="20% - Accent3 4 7 3 5" xfId="19303"/>
    <cellStyle name="20% - Accent3 4 7 3 6" xfId="19304"/>
    <cellStyle name="20% - Accent3 4 7 4" xfId="19305"/>
    <cellStyle name="20% - Accent3 4 7 4 2" xfId="19306"/>
    <cellStyle name="20% - Accent3 4 7 4 2 2" xfId="19307"/>
    <cellStyle name="20% - Accent3 4 7 4 2 3" xfId="19308"/>
    <cellStyle name="20% - Accent3 4 7 4 3" xfId="19309"/>
    <cellStyle name="20% - Accent3 4 7 4 3 2" xfId="19310"/>
    <cellStyle name="20% - Accent3 4 7 4 4" xfId="19311"/>
    <cellStyle name="20% - Accent3 4 7 4 5" xfId="19312"/>
    <cellStyle name="20% - Accent3 4 7 5" xfId="19313"/>
    <cellStyle name="20% - Accent3 4 7 5 2" xfId="19314"/>
    <cellStyle name="20% - Accent3 4 7 5 3" xfId="19315"/>
    <cellStyle name="20% - Accent3 4 7 6" xfId="19316"/>
    <cellStyle name="20% - Accent3 4 7 6 2" xfId="19317"/>
    <cellStyle name="20% - Accent3 4 7 6 3" xfId="19318"/>
    <cellStyle name="20% - Accent3 4 7 7" xfId="19319"/>
    <cellStyle name="20% - Accent3 4 7 7 2" xfId="19320"/>
    <cellStyle name="20% - Accent3 4 7 8" xfId="19321"/>
    <cellStyle name="20% - Accent3 4 7 9" xfId="19322"/>
    <cellStyle name="20% - Accent3 4 8" xfId="19323"/>
    <cellStyle name="20% - Accent3 4 8 2" xfId="19324"/>
    <cellStyle name="20% - Accent3 4 8 2 2" xfId="19325"/>
    <cellStyle name="20% - Accent3 4 8 2 3" xfId="19326"/>
    <cellStyle name="20% - Accent3 4 8 3" xfId="19327"/>
    <cellStyle name="20% - Accent3 4 8 3 2" xfId="19328"/>
    <cellStyle name="20% - Accent3 4 8 3 3" xfId="19329"/>
    <cellStyle name="20% - Accent3 4 8 4" xfId="19330"/>
    <cellStyle name="20% - Accent3 4 8 4 2" xfId="19331"/>
    <cellStyle name="20% - Accent3 4 8 5" xfId="19332"/>
    <cellStyle name="20% - Accent3 4 8 6" xfId="19333"/>
    <cellStyle name="20% - Accent3 4 9" xfId="19334"/>
    <cellStyle name="20% - Accent3 4 9 2" xfId="19335"/>
    <cellStyle name="20% - Accent3 4 9 2 2" xfId="19336"/>
    <cellStyle name="20% - Accent3 4 9 2 3" xfId="19337"/>
    <cellStyle name="20% - Accent3 4 9 3" xfId="19338"/>
    <cellStyle name="20% - Accent3 4 9 3 2" xfId="19339"/>
    <cellStyle name="20% - Accent3 4 9 3 3" xfId="19340"/>
    <cellStyle name="20% - Accent3 4 9 4" xfId="19341"/>
    <cellStyle name="20% - Accent3 4 9 4 2" xfId="19342"/>
    <cellStyle name="20% - Accent3 4 9 5" xfId="19343"/>
    <cellStyle name="20% - Accent3 4 9 6" xfId="19344"/>
    <cellStyle name="20% - Accent3 5" xfId="621"/>
    <cellStyle name="20% - Accent3 5 2" xfId="622"/>
    <cellStyle name="20% - Accent3 5 2 2" xfId="623"/>
    <cellStyle name="20% - Accent3 5 2 2 2" xfId="624"/>
    <cellStyle name="20% - Accent3 5 2 2 2 2" xfId="625"/>
    <cellStyle name="20% - Accent3 5 2 2 3" xfId="626"/>
    <cellStyle name="20% - Accent3 5 2 3" xfId="627"/>
    <cellStyle name="20% - Accent3 5 2 3 2" xfId="628"/>
    <cellStyle name="20% - Accent3 5 2 4" xfId="629"/>
    <cellStyle name="20% - Accent3 5 2 5" xfId="8720"/>
    <cellStyle name="20% - Accent3 5 3" xfId="630"/>
    <cellStyle name="20% - Accent3 5 3 2" xfId="631"/>
    <cellStyle name="20% - Accent3 5 3 2 2" xfId="632"/>
    <cellStyle name="20% - Accent3 5 3 3" xfId="633"/>
    <cellStyle name="20% - Accent3 5 4" xfId="634"/>
    <cellStyle name="20% - Accent3 5 4 2" xfId="635"/>
    <cellStyle name="20% - Accent3 5 5" xfId="636"/>
    <cellStyle name="20% - Accent3 5 6" xfId="13542"/>
    <cellStyle name="20% - Accent3 6" xfId="637"/>
    <cellStyle name="20% - Accent3 6 2" xfId="638"/>
    <cellStyle name="20% - Accent3 6 2 2" xfId="639"/>
    <cellStyle name="20% - Accent3 6 2 2 2" xfId="640"/>
    <cellStyle name="20% - Accent3 6 2 3" xfId="641"/>
    <cellStyle name="20% - Accent3 6 2 4" xfId="8721"/>
    <cellStyle name="20% - Accent3 6 2 5" xfId="8722"/>
    <cellStyle name="20% - Accent3 6 3" xfId="642"/>
    <cellStyle name="20% - Accent3 6 3 2" xfId="643"/>
    <cellStyle name="20% - Accent3 6 4" xfId="644"/>
    <cellStyle name="20% - Accent3 6 5" xfId="13543"/>
    <cellStyle name="20% - Accent3 7" xfId="645"/>
    <cellStyle name="20% - Accent3 7 2" xfId="646"/>
    <cellStyle name="20% - Accent3 7 2 2" xfId="647"/>
    <cellStyle name="20% - Accent3 7 2 2 2" xfId="648"/>
    <cellStyle name="20% - Accent3 7 2 3" xfId="649"/>
    <cellStyle name="20% - Accent3 7 3" xfId="650"/>
    <cellStyle name="20% - Accent3 7 3 2" xfId="651"/>
    <cellStyle name="20% - Accent3 7 4" xfId="652"/>
    <cellStyle name="20% - Accent3 7 5" xfId="13544"/>
    <cellStyle name="20% - Accent3 8" xfId="653"/>
    <cellStyle name="20% - Accent3 8 2" xfId="654"/>
    <cellStyle name="20% - Accent3 8 2 2" xfId="655"/>
    <cellStyle name="20% - Accent3 8 2 2 2" xfId="656"/>
    <cellStyle name="20% - Accent3 8 2 3" xfId="657"/>
    <cellStyle name="20% - Accent3 8 3" xfId="658"/>
    <cellStyle name="20% - Accent3 8 3 2" xfId="659"/>
    <cellStyle name="20% - Accent3 8 4" xfId="660"/>
    <cellStyle name="20% - Accent3 8 5" xfId="13545"/>
    <cellStyle name="20% - Accent3 9" xfId="661"/>
    <cellStyle name="20% - Accent3 9 2" xfId="662"/>
    <cellStyle name="20% - Accent3 9 2 2" xfId="663"/>
    <cellStyle name="20% - Accent3 9 3" xfId="664"/>
    <cellStyle name="20% - Accent3 9 4" xfId="13546"/>
    <cellStyle name="20% - Accent4 10" xfId="665"/>
    <cellStyle name="20% - Accent4 10 2" xfId="666"/>
    <cellStyle name="20% - Accent4 10 2 2" xfId="667"/>
    <cellStyle name="20% - Accent4 10 3" xfId="668"/>
    <cellStyle name="20% - Accent4 10 4" xfId="13547"/>
    <cellStyle name="20% - Accent4 11" xfId="669"/>
    <cellStyle name="20% - Accent4 11 2" xfId="670"/>
    <cellStyle name="20% - Accent4 11 2 2" xfId="671"/>
    <cellStyle name="20% - Accent4 11 3" xfId="672"/>
    <cellStyle name="20% - Accent4 11 4" xfId="13548"/>
    <cellStyle name="20% - Accent4 12" xfId="673"/>
    <cellStyle name="20% - Accent4 12 2" xfId="674"/>
    <cellStyle name="20% - Accent4 12 2 2" xfId="675"/>
    <cellStyle name="20% - Accent4 12 3" xfId="676"/>
    <cellStyle name="20% - Accent4 12 4" xfId="13549"/>
    <cellStyle name="20% - Accent4 13" xfId="677"/>
    <cellStyle name="20% - Accent4 13 2" xfId="678"/>
    <cellStyle name="20% - Accent4 13 3" xfId="13550"/>
    <cellStyle name="20% - Accent4 14" xfId="679"/>
    <cellStyle name="20% - Accent4 14 2" xfId="13551"/>
    <cellStyle name="20% - Accent4 15" xfId="8723"/>
    <cellStyle name="20% - Accent4 16" xfId="8724"/>
    <cellStyle name="20% - Accent4 17" xfId="8725"/>
    <cellStyle name="20% - Accent4 17 2" xfId="14172"/>
    <cellStyle name="20% - Accent4 18" xfId="8726"/>
    <cellStyle name="20% - Accent4 19" xfId="8727"/>
    <cellStyle name="20% - Accent4 2" xfId="680"/>
    <cellStyle name="20% - Accent4 2 10" xfId="8728"/>
    <cellStyle name="20% - Accent4 2 11" xfId="8729"/>
    <cellStyle name="20% - Accent4 2 12" xfId="8730"/>
    <cellStyle name="20% - Accent4 2 13" xfId="8731"/>
    <cellStyle name="20% - Accent4 2 2" xfId="681"/>
    <cellStyle name="20% - Accent4 2 2 10" xfId="8732"/>
    <cellStyle name="20% - Accent4 2 2 2" xfId="682"/>
    <cellStyle name="20% - Accent4 2 2 2 2" xfId="683"/>
    <cellStyle name="20% - Accent4 2 2 2 2 2" xfId="684"/>
    <cellStyle name="20% - Accent4 2 2 2 2 2 2" xfId="685"/>
    <cellStyle name="20% - Accent4 2 2 2 2 2 2 2" xfId="686"/>
    <cellStyle name="20% - Accent4 2 2 2 2 2 3" xfId="687"/>
    <cellStyle name="20% - Accent4 2 2 2 2 2 4" xfId="19345"/>
    <cellStyle name="20% - Accent4 2 2 2 2 3" xfId="688"/>
    <cellStyle name="20% - Accent4 2 2 2 2 3 2" xfId="689"/>
    <cellStyle name="20% - Accent4 2 2 2 2 4" xfId="690"/>
    <cellStyle name="20% - Accent4 2 2 2 2 5" xfId="691"/>
    <cellStyle name="20% - Accent4 2 2 2 2 6" xfId="14173"/>
    <cellStyle name="20% - Accent4 2 2 2 3" xfId="692"/>
    <cellStyle name="20% - Accent4 2 2 2 3 2" xfId="693"/>
    <cellStyle name="20% - Accent4 2 2 2 3 2 2" xfId="694"/>
    <cellStyle name="20% - Accent4 2 2 2 3 3" xfId="695"/>
    <cellStyle name="20% - Accent4 2 2 2 3 4" xfId="19346"/>
    <cellStyle name="20% - Accent4 2 2 2 4" xfId="696"/>
    <cellStyle name="20% - Accent4 2 2 2 4 2" xfId="697"/>
    <cellStyle name="20% - Accent4 2 2 2 5" xfId="698"/>
    <cellStyle name="20% - Accent4 2 2 2 6" xfId="699"/>
    <cellStyle name="20% - Accent4 2 2 2 7" xfId="13867"/>
    <cellStyle name="20% - Accent4 2 2 3" xfId="700"/>
    <cellStyle name="20% - Accent4 2 2 3 2" xfId="701"/>
    <cellStyle name="20% - Accent4 2 2 3 2 2" xfId="702"/>
    <cellStyle name="20% - Accent4 2 2 3 2 2 2" xfId="703"/>
    <cellStyle name="20% - Accent4 2 2 3 2 3" xfId="704"/>
    <cellStyle name="20% - Accent4 2 2 3 2 4" xfId="19347"/>
    <cellStyle name="20% - Accent4 2 2 3 3" xfId="705"/>
    <cellStyle name="20% - Accent4 2 2 3 3 2" xfId="706"/>
    <cellStyle name="20% - Accent4 2 2 3 4" xfId="707"/>
    <cellStyle name="20% - Accent4 2 2 3 5" xfId="708"/>
    <cellStyle name="20% - Accent4 2 2 3 6" xfId="13868"/>
    <cellStyle name="20% - Accent4 2 2 4" xfId="709"/>
    <cellStyle name="20% - Accent4 2 2 4 2" xfId="710"/>
    <cellStyle name="20% - Accent4 2 2 4 2 2" xfId="711"/>
    <cellStyle name="20% - Accent4 2 2 4 3" xfId="712"/>
    <cellStyle name="20% - Accent4 2 2 4 4" xfId="8733"/>
    <cellStyle name="20% - Accent4 2 2 5" xfId="713"/>
    <cellStyle name="20% - Accent4 2 2 5 2" xfId="714"/>
    <cellStyle name="20% - Accent4 2 2 5 3" xfId="8734"/>
    <cellStyle name="20% - Accent4 2 2 6" xfId="715"/>
    <cellStyle name="20% - Accent4 2 2 6 2" xfId="8735"/>
    <cellStyle name="20% - Accent4 2 2 7" xfId="716"/>
    <cellStyle name="20% - Accent4 2 2 8" xfId="8736"/>
    <cellStyle name="20% - Accent4 2 2 9" xfId="8737"/>
    <cellStyle name="20% - Accent4 2 3" xfId="717"/>
    <cellStyle name="20% - Accent4 2 3 2" xfId="718"/>
    <cellStyle name="20% - Accent4 2 3 2 2" xfId="719"/>
    <cellStyle name="20% - Accent4 2 3 2 2 2" xfId="720"/>
    <cellStyle name="20% - Accent4 2 3 2 2 2 2" xfId="721"/>
    <cellStyle name="20% - Accent4 2 3 2 2 2 3" xfId="19348"/>
    <cellStyle name="20% - Accent4 2 3 2 2 3" xfId="722"/>
    <cellStyle name="20% - Accent4 2 3 2 2 4" xfId="723"/>
    <cellStyle name="20% - Accent4 2 3 2 2 5" xfId="19349"/>
    <cellStyle name="20% - Accent4 2 3 2 3" xfId="724"/>
    <cellStyle name="20% - Accent4 2 3 2 3 2" xfId="725"/>
    <cellStyle name="20% - Accent4 2 3 2 3 3" xfId="19350"/>
    <cellStyle name="20% - Accent4 2 3 2 4" xfId="726"/>
    <cellStyle name="20% - Accent4 2 3 2 5" xfId="727"/>
    <cellStyle name="20% - Accent4 2 3 2 6" xfId="19351"/>
    <cellStyle name="20% - Accent4 2 3 3" xfId="728"/>
    <cellStyle name="20% - Accent4 2 3 3 2" xfId="729"/>
    <cellStyle name="20% - Accent4 2 3 3 2 2" xfId="730"/>
    <cellStyle name="20% - Accent4 2 3 3 2 3" xfId="19352"/>
    <cellStyle name="20% - Accent4 2 3 3 3" xfId="731"/>
    <cellStyle name="20% - Accent4 2 3 3 4" xfId="732"/>
    <cellStyle name="20% - Accent4 2 3 3 5" xfId="19353"/>
    <cellStyle name="20% - Accent4 2 3 4" xfId="733"/>
    <cellStyle name="20% - Accent4 2 3 4 2" xfId="734"/>
    <cellStyle name="20% - Accent4 2 3 4 3" xfId="19354"/>
    <cellStyle name="20% - Accent4 2 3 5" xfId="735"/>
    <cellStyle name="20% - Accent4 2 3 6" xfId="736"/>
    <cellStyle name="20% - Accent4 2 3 7" xfId="13869"/>
    <cellStyle name="20% - Accent4 2 4" xfId="737"/>
    <cellStyle name="20% - Accent4 2 4 2" xfId="738"/>
    <cellStyle name="20% - Accent4 2 4 2 2" xfId="739"/>
    <cellStyle name="20% - Accent4 2 4 2 2 2" xfId="740"/>
    <cellStyle name="20% - Accent4 2 4 2 2 2 2" xfId="8738"/>
    <cellStyle name="20% - Accent4 2 4 2 2 3" xfId="741"/>
    <cellStyle name="20% - Accent4 2 4 2 2 4" xfId="8739"/>
    <cellStyle name="20% - Accent4 2 4 2 3" xfId="742"/>
    <cellStyle name="20% - Accent4 2 4 2 3 2" xfId="8740"/>
    <cellStyle name="20% - Accent4 2 4 2 4" xfId="743"/>
    <cellStyle name="20% - Accent4 2 4 2 5" xfId="8741"/>
    <cellStyle name="20% - Accent4 2 4 3" xfId="744"/>
    <cellStyle name="20% - Accent4 2 4 3 2" xfId="745"/>
    <cellStyle name="20% - Accent4 2 4 3 2 2" xfId="8742"/>
    <cellStyle name="20% - Accent4 2 4 3 3" xfId="746"/>
    <cellStyle name="20% - Accent4 2 4 3 4" xfId="8743"/>
    <cellStyle name="20% - Accent4 2 4 4" xfId="747"/>
    <cellStyle name="20% - Accent4 2 4 4 2" xfId="8744"/>
    <cellStyle name="20% - Accent4 2 4 5" xfId="748"/>
    <cellStyle name="20% - Accent4 2 4 6" xfId="8745"/>
    <cellStyle name="20% - Accent4 2 4 7" xfId="13870"/>
    <cellStyle name="20% - Accent4 2 5" xfId="749"/>
    <cellStyle name="20% - Accent4 2 5 2" xfId="750"/>
    <cellStyle name="20% - Accent4 2 5 2 2" xfId="751"/>
    <cellStyle name="20% - Accent4 2 5 2 2 2" xfId="8746"/>
    <cellStyle name="20% - Accent4 2 5 2 3" xfId="752"/>
    <cellStyle name="20% - Accent4 2 5 2 4" xfId="8747"/>
    <cellStyle name="20% - Accent4 2 5 3" xfId="753"/>
    <cellStyle name="20% - Accent4 2 5 3 2" xfId="8748"/>
    <cellStyle name="20% - Accent4 2 5 4" xfId="754"/>
    <cellStyle name="20% - Accent4 2 5 5" xfId="8749"/>
    <cellStyle name="20% - Accent4 2 5 6" xfId="13871"/>
    <cellStyle name="20% - Accent4 2 6" xfId="755"/>
    <cellStyle name="20% - Accent4 2 6 2" xfId="756"/>
    <cellStyle name="20% - Accent4 2 6 2 2" xfId="8750"/>
    <cellStyle name="20% - Accent4 2 6 3" xfId="757"/>
    <cellStyle name="20% - Accent4 2 6 4" xfId="8751"/>
    <cellStyle name="20% - Accent4 2 6 5" xfId="13872"/>
    <cellStyle name="20% - Accent4 2 7" xfId="758"/>
    <cellStyle name="20% - Accent4 2 7 2" xfId="8752"/>
    <cellStyle name="20% - Accent4 2 7 3" xfId="8753"/>
    <cellStyle name="20% - Accent4 2 7 4" xfId="8754"/>
    <cellStyle name="20% - Accent4 2 8" xfId="759"/>
    <cellStyle name="20% - Accent4 2 8 2" xfId="8755"/>
    <cellStyle name="20% - Accent4 2 8 3" xfId="8756"/>
    <cellStyle name="20% - Accent4 2 9" xfId="8757"/>
    <cellStyle name="20% - Accent4 2 9 2" xfId="8758"/>
    <cellStyle name="20% - Accent4 20" xfId="8759"/>
    <cellStyle name="20% - Accent4 21" xfId="8760"/>
    <cellStyle name="20% - Accent4 22" xfId="14498"/>
    <cellStyle name="20% - Accent4 3" xfId="760"/>
    <cellStyle name="20% - Accent4 3 2" xfId="761"/>
    <cellStyle name="20% - Accent4 3 2 2" xfId="762"/>
    <cellStyle name="20% - Accent4 3 2 2 2" xfId="763"/>
    <cellStyle name="20% - Accent4 3 2 2 2 2" xfId="764"/>
    <cellStyle name="20% - Accent4 3 2 2 2 2 2" xfId="765"/>
    <cellStyle name="20% - Accent4 3 2 2 2 2 2 2" xfId="766"/>
    <cellStyle name="20% - Accent4 3 2 2 2 2 3" xfId="767"/>
    <cellStyle name="20% - Accent4 3 2 2 2 2 4" xfId="19355"/>
    <cellStyle name="20% - Accent4 3 2 2 2 3" xfId="768"/>
    <cellStyle name="20% - Accent4 3 2 2 2 3 2" xfId="769"/>
    <cellStyle name="20% - Accent4 3 2 2 2 4" xfId="770"/>
    <cellStyle name="20% - Accent4 3 2 2 2 5" xfId="771"/>
    <cellStyle name="20% - Accent4 3 2 2 2 6" xfId="19356"/>
    <cellStyle name="20% - Accent4 3 2 2 3" xfId="772"/>
    <cellStyle name="20% - Accent4 3 2 2 3 2" xfId="773"/>
    <cellStyle name="20% - Accent4 3 2 2 3 2 2" xfId="774"/>
    <cellStyle name="20% - Accent4 3 2 2 3 3" xfId="775"/>
    <cellStyle name="20% - Accent4 3 2 2 3 4" xfId="19357"/>
    <cellStyle name="20% - Accent4 3 2 2 4" xfId="776"/>
    <cellStyle name="20% - Accent4 3 2 2 4 2" xfId="777"/>
    <cellStyle name="20% - Accent4 3 2 2 5" xfId="778"/>
    <cellStyle name="20% - Accent4 3 2 2 6" xfId="779"/>
    <cellStyle name="20% - Accent4 3 2 2 7" xfId="13873"/>
    <cellStyle name="20% - Accent4 3 2 3" xfId="780"/>
    <cellStyle name="20% - Accent4 3 2 3 2" xfId="781"/>
    <cellStyle name="20% - Accent4 3 2 3 2 2" xfId="782"/>
    <cellStyle name="20% - Accent4 3 2 3 2 2 2" xfId="783"/>
    <cellStyle name="20% - Accent4 3 2 3 2 3" xfId="784"/>
    <cellStyle name="20% - Accent4 3 2 3 2 4" xfId="19358"/>
    <cellStyle name="20% - Accent4 3 2 3 3" xfId="785"/>
    <cellStyle name="20% - Accent4 3 2 3 3 2" xfId="786"/>
    <cellStyle name="20% - Accent4 3 2 3 4" xfId="787"/>
    <cellStyle name="20% - Accent4 3 2 3 5" xfId="788"/>
    <cellStyle name="20% - Accent4 3 2 3 6" xfId="19359"/>
    <cellStyle name="20% - Accent4 3 2 4" xfId="789"/>
    <cellStyle name="20% - Accent4 3 2 4 2" xfId="790"/>
    <cellStyle name="20% - Accent4 3 2 4 2 2" xfId="791"/>
    <cellStyle name="20% - Accent4 3 2 4 3" xfId="792"/>
    <cellStyle name="20% - Accent4 3 2 4 4" xfId="8761"/>
    <cellStyle name="20% - Accent4 3 2 5" xfId="793"/>
    <cellStyle name="20% - Accent4 3 2 5 2" xfId="794"/>
    <cellStyle name="20% - Accent4 3 2 6" xfId="795"/>
    <cellStyle name="20% - Accent4 3 2 7" xfId="796"/>
    <cellStyle name="20% - Accent4 3 2 8" xfId="8762"/>
    <cellStyle name="20% - Accent4 3 2 9" xfId="8763"/>
    <cellStyle name="20% - Accent4 3 3" xfId="797"/>
    <cellStyle name="20% - Accent4 3 3 2" xfId="798"/>
    <cellStyle name="20% - Accent4 3 3 2 2" xfId="799"/>
    <cellStyle name="20% - Accent4 3 3 2 2 2" xfId="800"/>
    <cellStyle name="20% - Accent4 3 3 2 2 2 2" xfId="801"/>
    <cellStyle name="20% - Accent4 3 3 2 2 2 3" xfId="19360"/>
    <cellStyle name="20% - Accent4 3 3 2 2 3" xfId="802"/>
    <cellStyle name="20% - Accent4 3 3 2 2 4" xfId="803"/>
    <cellStyle name="20% - Accent4 3 3 2 2 5" xfId="19361"/>
    <cellStyle name="20% - Accent4 3 3 2 3" xfId="804"/>
    <cellStyle name="20% - Accent4 3 3 2 3 2" xfId="805"/>
    <cellStyle name="20% - Accent4 3 3 2 3 3" xfId="19362"/>
    <cellStyle name="20% - Accent4 3 3 2 4" xfId="806"/>
    <cellStyle name="20% - Accent4 3 3 2 5" xfId="807"/>
    <cellStyle name="20% - Accent4 3 3 2 6" xfId="19363"/>
    <cellStyle name="20% - Accent4 3 3 3" xfId="808"/>
    <cellStyle name="20% - Accent4 3 3 3 2" xfId="809"/>
    <cellStyle name="20% - Accent4 3 3 3 2 2" xfId="810"/>
    <cellStyle name="20% - Accent4 3 3 3 2 3" xfId="19364"/>
    <cellStyle name="20% - Accent4 3 3 3 3" xfId="811"/>
    <cellStyle name="20% - Accent4 3 3 3 4" xfId="812"/>
    <cellStyle name="20% - Accent4 3 3 3 5" xfId="19365"/>
    <cellStyle name="20% - Accent4 3 3 4" xfId="813"/>
    <cellStyle name="20% - Accent4 3 3 4 2" xfId="814"/>
    <cellStyle name="20% - Accent4 3 3 4 3" xfId="8764"/>
    <cellStyle name="20% - Accent4 3 3 4 4" xfId="8765"/>
    <cellStyle name="20% - Accent4 3 3 5" xfId="815"/>
    <cellStyle name="20% - Accent4 3 3 5 2" xfId="8766"/>
    <cellStyle name="20% - Accent4 3 3 6" xfId="816"/>
    <cellStyle name="20% - Accent4 3 3 7" xfId="8767"/>
    <cellStyle name="20% - Accent4 3 3 8" xfId="8768"/>
    <cellStyle name="20% - Accent4 3 3 9" xfId="8769"/>
    <cellStyle name="20% - Accent4 3 4" xfId="817"/>
    <cellStyle name="20% - Accent4 3 4 2" xfId="818"/>
    <cellStyle name="20% - Accent4 3 4 2 2" xfId="819"/>
    <cellStyle name="20% - Accent4 3 4 2 2 2" xfId="820"/>
    <cellStyle name="20% - Accent4 3 4 2 2 2 2" xfId="8770"/>
    <cellStyle name="20% - Accent4 3 4 2 2 3" xfId="821"/>
    <cellStyle name="20% - Accent4 3 4 2 2 4" xfId="8771"/>
    <cellStyle name="20% - Accent4 3 4 2 3" xfId="822"/>
    <cellStyle name="20% - Accent4 3 4 2 3 2" xfId="8772"/>
    <cellStyle name="20% - Accent4 3 4 2 4" xfId="823"/>
    <cellStyle name="20% - Accent4 3 4 2 5" xfId="8773"/>
    <cellStyle name="20% - Accent4 3 4 3" xfId="824"/>
    <cellStyle name="20% - Accent4 3 4 3 2" xfId="825"/>
    <cellStyle name="20% - Accent4 3 4 3 2 2" xfId="8774"/>
    <cellStyle name="20% - Accent4 3 4 3 3" xfId="826"/>
    <cellStyle name="20% - Accent4 3 4 3 4" xfId="8775"/>
    <cellStyle name="20% - Accent4 3 4 4" xfId="827"/>
    <cellStyle name="20% - Accent4 3 4 4 2" xfId="8776"/>
    <cellStyle name="20% - Accent4 3 4 4 3" xfId="8777"/>
    <cellStyle name="20% - Accent4 3 4 4 4" xfId="8778"/>
    <cellStyle name="20% - Accent4 3 4 5" xfId="828"/>
    <cellStyle name="20% - Accent4 3 4 5 2" xfId="8779"/>
    <cellStyle name="20% - Accent4 3 4 6" xfId="8780"/>
    <cellStyle name="20% - Accent4 3 4 7" xfId="8781"/>
    <cellStyle name="20% - Accent4 3 4 8" xfId="8782"/>
    <cellStyle name="20% - Accent4 3 4 9" xfId="8783"/>
    <cellStyle name="20% - Accent4 3 5" xfId="829"/>
    <cellStyle name="20% - Accent4 3 5 2" xfId="830"/>
    <cellStyle name="20% - Accent4 3 5 2 2" xfId="831"/>
    <cellStyle name="20% - Accent4 3 5 2 2 2" xfId="8784"/>
    <cellStyle name="20% - Accent4 3 5 2 3" xfId="832"/>
    <cellStyle name="20% - Accent4 3 5 2 4" xfId="8785"/>
    <cellStyle name="20% - Accent4 3 5 3" xfId="833"/>
    <cellStyle name="20% - Accent4 3 5 3 2" xfId="8786"/>
    <cellStyle name="20% - Accent4 3 5 4" xfId="834"/>
    <cellStyle name="20% - Accent4 3 5 5" xfId="8787"/>
    <cellStyle name="20% - Accent4 3 6" xfId="835"/>
    <cellStyle name="20% - Accent4 3 6 2" xfId="836"/>
    <cellStyle name="20% - Accent4 3 6 2 2" xfId="8788"/>
    <cellStyle name="20% - Accent4 3 6 3" xfId="837"/>
    <cellStyle name="20% - Accent4 3 6 4" xfId="8789"/>
    <cellStyle name="20% - Accent4 3 7" xfId="838"/>
    <cellStyle name="20% - Accent4 3 7 2" xfId="8790"/>
    <cellStyle name="20% - Accent4 3 7 3" xfId="8791"/>
    <cellStyle name="20% - Accent4 3 7 4" xfId="8792"/>
    <cellStyle name="20% - Accent4 3 8" xfId="839"/>
    <cellStyle name="20% - Accent4 3 9" xfId="13552"/>
    <cellStyle name="20% - Accent4 4" xfId="840"/>
    <cellStyle name="20% - Accent4 4 10" xfId="19366"/>
    <cellStyle name="20% - Accent4 4 10 2" xfId="19367"/>
    <cellStyle name="20% - Accent4 4 10 2 2" xfId="19368"/>
    <cellStyle name="20% - Accent4 4 10 2 3" xfId="19369"/>
    <cellStyle name="20% - Accent4 4 10 3" xfId="19370"/>
    <cellStyle name="20% - Accent4 4 10 3 2" xfId="19371"/>
    <cellStyle name="20% - Accent4 4 10 4" xfId="19372"/>
    <cellStyle name="20% - Accent4 4 10 5" xfId="19373"/>
    <cellStyle name="20% - Accent4 4 11" xfId="19374"/>
    <cellStyle name="20% - Accent4 4 11 2" xfId="19375"/>
    <cellStyle name="20% - Accent4 4 11 3" xfId="19376"/>
    <cellStyle name="20% - Accent4 4 12" xfId="19377"/>
    <cellStyle name="20% - Accent4 4 12 2" xfId="19378"/>
    <cellStyle name="20% - Accent4 4 12 3" xfId="19379"/>
    <cellStyle name="20% - Accent4 4 13" xfId="19380"/>
    <cellStyle name="20% - Accent4 4 13 2" xfId="19381"/>
    <cellStyle name="20% - Accent4 4 14" xfId="19382"/>
    <cellStyle name="20% - Accent4 4 15" xfId="19383"/>
    <cellStyle name="20% - Accent4 4 16" xfId="19384"/>
    <cellStyle name="20% - Accent4 4 2" xfId="841"/>
    <cellStyle name="20% - Accent4 4 2 10" xfId="19385"/>
    <cellStyle name="20% - Accent4 4 2 10 2" xfId="19386"/>
    <cellStyle name="20% - Accent4 4 2 10 3" xfId="19387"/>
    <cellStyle name="20% - Accent4 4 2 11" xfId="19388"/>
    <cellStyle name="20% - Accent4 4 2 11 2" xfId="19389"/>
    <cellStyle name="20% - Accent4 4 2 11 3" xfId="19390"/>
    <cellStyle name="20% - Accent4 4 2 12" xfId="19391"/>
    <cellStyle name="20% - Accent4 4 2 12 2" xfId="19392"/>
    <cellStyle name="20% - Accent4 4 2 13" xfId="19393"/>
    <cellStyle name="20% - Accent4 4 2 14" xfId="19394"/>
    <cellStyle name="20% - Accent4 4 2 15" xfId="19395"/>
    <cellStyle name="20% - Accent4 4 2 2" xfId="842"/>
    <cellStyle name="20% - Accent4 4 2 2 10" xfId="19396"/>
    <cellStyle name="20% - Accent4 4 2 2 10 2" xfId="19397"/>
    <cellStyle name="20% - Accent4 4 2 2 10 3" xfId="19398"/>
    <cellStyle name="20% - Accent4 4 2 2 11" xfId="19399"/>
    <cellStyle name="20% - Accent4 4 2 2 11 2" xfId="19400"/>
    <cellStyle name="20% - Accent4 4 2 2 12" xfId="19401"/>
    <cellStyle name="20% - Accent4 4 2 2 13" xfId="19402"/>
    <cellStyle name="20% - Accent4 4 2 2 2" xfId="843"/>
    <cellStyle name="20% - Accent4 4 2 2 2 10" xfId="19403"/>
    <cellStyle name="20% - Accent4 4 2 2 2 10 2" xfId="19404"/>
    <cellStyle name="20% - Accent4 4 2 2 2 11" xfId="19405"/>
    <cellStyle name="20% - Accent4 4 2 2 2 12" xfId="19406"/>
    <cellStyle name="20% - Accent4 4 2 2 2 2" xfId="844"/>
    <cellStyle name="20% - Accent4 4 2 2 2 2 10" xfId="19407"/>
    <cellStyle name="20% - Accent4 4 2 2 2 2 2" xfId="845"/>
    <cellStyle name="20% - Accent4 4 2 2 2 2 2 2" xfId="846"/>
    <cellStyle name="20% - Accent4 4 2 2 2 2 2 2 2" xfId="19408"/>
    <cellStyle name="20% - Accent4 4 2 2 2 2 2 2 2 2" xfId="19409"/>
    <cellStyle name="20% - Accent4 4 2 2 2 2 2 2 2 3" xfId="19410"/>
    <cellStyle name="20% - Accent4 4 2 2 2 2 2 2 3" xfId="19411"/>
    <cellStyle name="20% - Accent4 4 2 2 2 2 2 2 3 2" xfId="19412"/>
    <cellStyle name="20% - Accent4 4 2 2 2 2 2 2 3 3" xfId="19413"/>
    <cellStyle name="20% - Accent4 4 2 2 2 2 2 2 4" xfId="19414"/>
    <cellStyle name="20% - Accent4 4 2 2 2 2 2 2 4 2" xfId="19415"/>
    <cellStyle name="20% - Accent4 4 2 2 2 2 2 2 5" xfId="19416"/>
    <cellStyle name="20% - Accent4 4 2 2 2 2 2 2 6" xfId="19417"/>
    <cellStyle name="20% - Accent4 4 2 2 2 2 2 3" xfId="19418"/>
    <cellStyle name="20% - Accent4 4 2 2 2 2 2 3 2" xfId="19419"/>
    <cellStyle name="20% - Accent4 4 2 2 2 2 2 3 2 2" xfId="19420"/>
    <cellStyle name="20% - Accent4 4 2 2 2 2 2 3 2 3" xfId="19421"/>
    <cellStyle name="20% - Accent4 4 2 2 2 2 2 3 3" xfId="19422"/>
    <cellStyle name="20% - Accent4 4 2 2 2 2 2 3 3 2" xfId="19423"/>
    <cellStyle name="20% - Accent4 4 2 2 2 2 2 3 3 3" xfId="19424"/>
    <cellStyle name="20% - Accent4 4 2 2 2 2 2 3 4" xfId="19425"/>
    <cellStyle name="20% - Accent4 4 2 2 2 2 2 3 4 2" xfId="19426"/>
    <cellStyle name="20% - Accent4 4 2 2 2 2 2 3 5" xfId="19427"/>
    <cellStyle name="20% - Accent4 4 2 2 2 2 2 3 6" xfId="19428"/>
    <cellStyle name="20% - Accent4 4 2 2 2 2 2 4" xfId="19429"/>
    <cellStyle name="20% - Accent4 4 2 2 2 2 2 4 2" xfId="19430"/>
    <cellStyle name="20% - Accent4 4 2 2 2 2 2 4 2 2" xfId="19431"/>
    <cellStyle name="20% - Accent4 4 2 2 2 2 2 4 2 3" xfId="19432"/>
    <cellStyle name="20% - Accent4 4 2 2 2 2 2 4 3" xfId="19433"/>
    <cellStyle name="20% - Accent4 4 2 2 2 2 2 4 3 2" xfId="19434"/>
    <cellStyle name="20% - Accent4 4 2 2 2 2 2 4 4" xfId="19435"/>
    <cellStyle name="20% - Accent4 4 2 2 2 2 2 4 5" xfId="19436"/>
    <cellStyle name="20% - Accent4 4 2 2 2 2 2 5" xfId="19437"/>
    <cellStyle name="20% - Accent4 4 2 2 2 2 2 5 2" xfId="19438"/>
    <cellStyle name="20% - Accent4 4 2 2 2 2 2 5 3" xfId="19439"/>
    <cellStyle name="20% - Accent4 4 2 2 2 2 2 6" xfId="19440"/>
    <cellStyle name="20% - Accent4 4 2 2 2 2 2 6 2" xfId="19441"/>
    <cellStyle name="20% - Accent4 4 2 2 2 2 2 6 3" xfId="19442"/>
    <cellStyle name="20% - Accent4 4 2 2 2 2 2 7" xfId="19443"/>
    <cellStyle name="20% - Accent4 4 2 2 2 2 2 7 2" xfId="19444"/>
    <cellStyle name="20% - Accent4 4 2 2 2 2 2 8" xfId="19445"/>
    <cellStyle name="20% - Accent4 4 2 2 2 2 2 9" xfId="19446"/>
    <cellStyle name="20% - Accent4 4 2 2 2 2 3" xfId="847"/>
    <cellStyle name="20% - Accent4 4 2 2 2 2 3 2" xfId="19447"/>
    <cellStyle name="20% - Accent4 4 2 2 2 2 3 2 2" xfId="19448"/>
    <cellStyle name="20% - Accent4 4 2 2 2 2 3 2 3" xfId="19449"/>
    <cellStyle name="20% - Accent4 4 2 2 2 2 3 3" xfId="19450"/>
    <cellStyle name="20% - Accent4 4 2 2 2 2 3 3 2" xfId="19451"/>
    <cellStyle name="20% - Accent4 4 2 2 2 2 3 3 3" xfId="19452"/>
    <cellStyle name="20% - Accent4 4 2 2 2 2 3 4" xfId="19453"/>
    <cellStyle name="20% - Accent4 4 2 2 2 2 3 4 2" xfId="19454"/>
    <cellStyle name="20% - Accent4 4 2 2 2 2 3 5" xfId="19455"/>
    <cellStyle name="20% - Accent4 4 2 2 2 2 3 6" xfId="19456"/>
    <cellStyle name="20% - Accent4 4 2 2 2 2 4" xfId="19457"/>
    <cellStyle name="20% - Accent4 4 2 2 2 2 4 2" xfId="19458"/>
    <cellStyle name="20% - Accent4 4 2 2 2 2 4 2 2" xfId="19459"/>
    <cellStyle name="20% - Accent4 4 2 2 2 2 4 2 3" xfId="19460"/>
    <cellStyle name="20% - Accent4 4 2 2 2 2 4 3" xfId="19461"/>
    <cellStyle name="20% - Accent4 4 2 2 2 2 4 3 2" xfId="19462"/>
    <cellStyle name="20% - Accent4 4 2 2 2 2 4 3 3" xfId="19463"/>
    <cellStyle name="20% - Accent4 4 2 2 2 2 4 4" xfId="19464"/>
    <cellStyle name="20% - Accent4 4 2 2 2 2 4 4 2" xfId="19465"/>
    <cellStyle name="20% - Accent4 4 2 2 2 2 4 5" xfId="19466"/>
    <cellStyle name="20% - Accent4 4 2 2 2 2 4 6" xfId="19467"/>
    <cellStyle name="20% - Accent4 4 2 2 2 2 5" xfId="19468"/>
    <cellStyle name="20% - Accent4 4 2 2 2 2 5 2" xfId="19469"/>
    <cellStyle name="20% - Accent4 4 2 2 2 2 5 2 2" xfId="19470"/>
    <cellStyle name="20% - Accent4 4 2 2 2 2 5 2 3" xfId="19471"/>
    <cellStyle name="20% - Accent4 4 2 2 2 2 5 3" xfId="19472"/>
    <cellStyle name="20% - Accent4 4 2 2 2 2 5 3 2" xfId="19473"/>
    <cellStyle name="20% - Accent4 4 2 2 2 2 5 4" xfId="19474"/>
    <cellStyle name="20% - Accent4 4 2 2 2 2 5 5" xfId="19475"/>
    <cellStyle name="20% - Accent4 4 2 2 2 2 6" xfId="19476"/>
    <cellStyle name="20% - Accent4 4 2 2 2 2 6 2" xfId="19477"/>
    <cellStyle name="20% - Accent4 4 2 2 2 2 6 3" xfId="19478"/>
    <cellStyle name="20% - Accent4 4 2 2 2 2 7" xfId="19479"/>
    <cellStyle name="20% - Accent4 4 2 2 2 2 7 2" xfId="19480"/>
    <cellStyle name="20% - Accent4 4 2 2 2 2 7 3" xfId="19481"/>
    <cellStyle name="20% - Accent4 4 2 2 2 2 8" xfId="19482"/>
    <cellStyle name="20% - Accent4 4 2 2 2 2 8 2" xfId="19483"/>
    <cellStyle name="20% - Accent4 4 2 2 2 2 9" xfId="19484"/>
    <cellStyle name="20% - Accent4 4 2 2 2 3" xfId="848"/>
    <cellStyle name="20% - Accent4 4 2 2 2 3 2" xfId="849"/>
    <cellStyle name="20% - Accent4 4 2 2 2 3 2 2" xfId="19485"/>
    <cellStyle name="20% - Accent4 4 2 2 2 3 2 2 2" xfId="19486"/>
    <cellStyle name="20% - Accent4 4 2 2 2 3 2 2 3" xfId="19487"/>
    <cellStyle name="20% - Accent4 4 2 2 2 3 2 3" xfId="19488"/>
    <cellStyle name="20% - Accent4 4 2 2 2 3 2 3 2" xfId="19489"/>
    <cellStyle name="20% - Accent4 4 2 2 2 3 2 3 3" xfId="19490"/>
    <cellStyle name="20% - Accent4 4 2 2 2 3 2 4" xfId="19491"/>
    <cellStyle name="20% - Accent4 4 2 2 2 3 2 4 2" xfId="19492"/>
    <cellStyle name="20% - Accent4 4 2 2 2 3 2 5" xfId="19493"/>
    <cellStyle name="20% - Accent4 4 2 2 2 3 2 6" xfId="19494"/>
    <cellStyle name="20% - Accent4 4 2 2 2 3 3" xfId="19495"/>
    <cellStyle name="20% - Accent4 4 2 2 2 3 3 2" xfId="19496"/>
    <cellStyle name="20% - Accent4 4 2 2 2 3 3 2 2" xfId="19497"/>
    <cellStyle name="20% - Accent4 4 2 2 2 3 3 2 3" xfId="19498"/>
    <cellStyle name="20% - Accent4 4 2 2 2 3 3 3" xfId="19499"/>
    <cellStyle name="20% - Accent4 4 2 2 2 3 3 3 2" xfId="19500"/>
    <cellStyle name="20% - Accent4 4 2 2 2 3 3 3 3" xfId="19501"/>
    <cellStyle name="20% - Accent4 4 2 2 2 3 3 4" xfId="19502"/>
    <cellStyle name="20% - Accent4 4 2 2 2 3 3 4 2" xfId="19503"/>
    <cellStyle name="20% - Accent4 4 2 2 2 3 3 5" xfId="19504"/>
    <cellStyle name="20% - Accent4 4 2 2 2 3 3 6" xfId="19505"/>
    <cellStyle name="20% - Accent4 4 2 2 2 3 4" xfId="19506"/>
    <cellStyle name="20% - Accent4 4 2 2 2 3 4 2" xfId="19507"/>
    <cellStyle name="20% - Accent4 4 2 2 2 3 4 2 2" xfId="19508"/>
    <cellStyle name="20% - Accent4 4 2 2 2 3 4 2 3" xfId="19509"/>
    <cellStyle name="20% - Accent4 4 2 2 2 3 4 3" xfId="19510"/>
    <cellStyle name="20% - Accent4 4 2 2 2 3 4 3 2" xfId="19511"/>
    <cellStyle name="20% - Accent4 4 2 2 2 3 4 4" xfId="19512"/>
    <cellStyle name="20% - Accent4 4 2 2 2 3 4 5" xfId="19513"/>
    <cellStyle name="20% - Accent4 4 2 2 2 3 5" xfId="19514"/>
    <cellStyle name="20% - Accent4 4 2 2 2 3 5 2" xfId="19515"/>
    <cellStyle name="20% - Accent4 4 2 2 2 3 5 3" xfId="19516"/>
    <cellStyle name="20% - Accent4 4 2 2 2 3 6" xfId="19517"/>
    <cellStyle name="20% - Accent4 4 2 2 2 3 6 2" xfId="19518"/>
    <cellStyle name="20% - Accent4 4 2 2 2 3 6 3" xfId="19519"/>
    <cellStyle name="20% - Accent4 4 2 2 2 3 7" xfId="19520"/>
    <cellStyle name="20% - Accent4 4 2 2 2 3 7 2" xfId="19521"/>
    <cellStyle name="20% - Accent4 4 2 2 2 3 8" xfId="19522"/>
    <cellStyle name="20% - Accent4 4 2 2 2 3 9" xfId="19523"/>
    <cellStyle name="20% - Accent4 4 2 2 2 4" xfId="850"/>
    <cellStyle name="20% - Accent4 4 2 2 2 4 2" xfId="19524"/>
    <cellStyle name="20% - Accent4 4 2 2 2 4 2 2" xfId="19525"/>
    <cellStyle name="20% - Accent4 4 2 2 2 4 2 2 2" xfId="19526"/>
    <cellStyle name="20% - Accent4 4 2 2 2 4 2 2 3" xfId="19527"/>
    <cellStyle name="20% - Accent4 4 2 2 2 4 2 3" xfId="19528"/>
    <cellStyle name="20% - Accent4 4 2 2 2 4 2 3 2" xfId="19529"/>
    <cellStyle name="20% - Accent4 4 2 2 2 4 2 3 3" xfId="19530"/>
    <cellStyle name="20% - Accent4 4 2 2 2 4 2 4" xfId="19531"/>
    <cellStyle name="20% - Accent4 4 2 2 2 4 2 4 2" xfId="19532"/>
    <cellStyle name="20% - Accent4 4 2 2 2 4 2 5" xfId="19533"/>
    <cellStyle name="20% - Accent4 4 2 2 2 4 2 6" xfId="19534"/>
    <cellStyle name="20% - Accent4 4 2 2 2 4 3" xfId="19535"/>
    <cellStyle name="20% - Accent4 4 2 2 2 4 3 2" xfId="19536"/>
    <cellStyle name="20% - Accent4 4 2 2 2 4 3 2 2" xfId="19537"/>
    <cellStyle name="20% - Accent4 4 2 2 2 4 3 2 3" xfId="19538"/>
    <cellStyle name="20% - Accent4 4 2 2 2 4 3 3" xfId="19539"/>
    <cellStyle name="20% - Accent4 4 2 2 2 4 3 3 2" xfId="19540"/>
    <cellStyle name="20% - Accent4 4 2 2 2 4 3 3 3" xfId="19541"/>
    <cellStyle name="20% - Accent4 4 2 2 2 4 3 4" xfId="19542"/>
    <cellStyle name="20% - Accent4 4 2 2 2 4 3 4 2" xfId="19543"/>
    <cellStyle name="20% - Accent4 4 2 2 2 4 3 5" xfId="19544"/>
    <cellStyle name="20% - Accent4 4 2 2 2 4 3 6" xfId="19545"/>
    <cellStyle name="20% - Accent4 4 2 2 2 4 4" xfId="19546"/>
    <cellStyle name="20% - Accent4 4 2 2 2 4 4 2" xfId="19547"/>
    <cellStyle name="20% - Accent4 4 2 2 2 4 4 2 2" xfId="19548"/>
    <cellStyle name="20% - Accent4 4 2 2 2 4 4 2 3" xfId="19549"/>
    <cellStyle name="20% - Accent4 4 2 2 2 4 4 3" xfId="19550"/>
    <cellStyle name="20% - Accent4 4 2 2 2 4 4 3 2" xfId="19551"/>
    <cellStyle name="20% - Accent4 4 2 2 2 4 4 4" xfId="19552"/>
    <cellStyle name="20% - Accent4 4 2 2 2 4 4 5" xfId="19553"/>
    <cellStyle name="20% - Accent4 4 2 2 2 4 5" xfId="19554"/>
    <cellStyle name="20% - Accent4 4 2 2 2 4 5 2" xfId="19555"/>
    <cellStyle name="20% - Accent4 4 2 2 2 4 5 3" xfId="19556"/>
    <cellStyle name="20% - Accent4 4 2 2 2 4 6" xfId="19557"/>
    <cellStyle name="20% - Accent4 4 2 2 2 4 6 2" xfId="19558"/>
    <cellStyle name="20% - Accent4 4 2 2 2 4 6 3" xfId="19559"/>
    <cellStyle name="20% - Accent4 4 2 2 2 4 7" xfId="19560"/>
    <cellStyle name="20% - Accent4 4 2 2 2 4 7 2" xfId="19561"/>
    <cellStyle name="20% - Accent4 4 2 2 2 4 8" xfId="19562"/>
    <cellStyle name="20% - Accent4 4 2 2 2 4 9" xfId="19563"/>
    <cellStyle name="20% - Accent4 4 2 2 2 5" xfId="851"/>
    <cellStyle name="20% - Accent4 4 2 2 2 5 2" xfId="19564"/>
    <cellStyle name="20% - Accent4 4 2 2 2 5 2 2" xfId="19565"/>
    <cellStyle name="20% - Accent4 4 2 2 2 5 2 3" xfId="19566"/>
    <cellStyle name="20% - Accent4 4 2 2 2 5 3" xfId="19567"/>
    <cellStyle name="20% - Accent4 4 2 2 2 5 3 2" xfId="19568"/>
    <cellStyle name="20% - Accent4 4 2 2 2 5 3 3" xfId="19569"/>
    <cellStyle name="20% - Accent4 4 2 2 2 5 4" xfId="19570"/>
    <cellStyle name="20% - Accent4 4 2 2 2 5 4 2" xfId="19571"/>
    <cellStyle name="20% - Accent4 4 2 2 2 5 5" xfId="19572"/>
    <cellStyle name="20% - Accent4 4 2 2 2 5 6" xfId="19573"/>
    <cellStyle name="20% - Accent4 4 2 2 2 6" xfId="19574"/>
    <cellStyle name="20% - Accent4 4 2 2 2 6 2" xfId="19575"/>
    <cellStyle name="20% - Accent4 4 2 2 2 6 2 2" xfId="19576"/>
    <cellStyle name="20% - Accent4 4 2 2 2 6 2 3" xfId="19577"/>
    <cellStyle name="20% - Accent4 4 2 2 2 6 3" xfId="19578"/>
    <cellStyle name="20% - Accent4 4 2 2 2 6 3 2" xfId="19579"/>
    <cellStyle name="20% - Accent4 4 2 2 2 6 3 3" xfId="19580"/>
    <cellStyle name="20% - Accent4 4 2 2 2 6 4" xfId="19581"/>
    <cellStyle name="20% - Accent4 4 2 2 2 6 4 2" xfId="19582"/>
    <cellStyle name="20% - Accent4 4 2 2 2 6 5" xfId="19583"/>
    <cellStyle name="20% - Accent4 4 2 2 2 6 6" xfId="19584"/>
    <cellStyle name="20% - Accent4 4 2 2 2 7" xfId="19585"/>
    <cellStyle name="20% - Accent4 4 2 2 2 7 2" xfId="19586"/>
    <cellStyle name="20% - Accent4 4 2 2 2 7 2 2" xfId="19587"/>
    <cellStyle name="20% - Accent4 4 2 2 2 7 2 3" xfId="19588"/>
    <cellStyle name="20% - Accent4 4 2 2 2 7 3" xfId="19589"/>
    <cellStyle name="20% - Accent4 4 2 2 2 7 3 2" xfId="19590"/>
    <cellStyle name="20% - Accent4 4 2 2 2 7 4" xfId="19591"/>
    <cellStyle name="20% - Accent4 4 2 2 2 7 5" xfId="19592"/>
    <cellStyle name="20% - Accent4 4 2 2 2 8" xfId="19593"/>
    <cellStyle name="20% - Accent4 4 2 2 2 8 2" xfId="19594"/>
    <cellStyle name="20% - Accent4 4 2 2 2 8 3" xfId="19595"/>
    <cellStyle name="20% - Accent4 4 2 2 2 9" xfId="19596"/>
    <cellStyle name="20% - Accent4 4 2 2 2 9 2" xfId="19597"/>
    <cellStyle name="20% - Accent4 4 2 2 2 9 3" xfId="19598"/>
    <cellStyle name="20% - Accent4 4 2 2 3" xfId="852"/>
    <cellStyle name="20% - Accent4 4 2 2 3 10" xfId="19599"/>
    <cellStyle name="20% - Accent4 4 2 2 3 2" xfId="853"/>
    <cellStyle name="20% - Accent4 4 2 2 3 2 2" xfId="854"/>
    <cellStyle name="20% - Accent4 4 2 2 3 2 2 2" xfId="19600"/>
    <cellStyle name="20% - Accent4 4 2 2 3 2 2 2 2" xfId="19601"/>
    <cellStyle name="20% - Accent4 4 2 2 3 2 2 2 3" xfId="19602"/>
    <cellStyle name="20% - Accent4 4 2 2 3 2 2 3" xfId="19603"/>
    <cellStyle name="20% - Accent4 4 2 2 3 2 2 3 2" xfId="19604"/>
    <cellStyle name="20% - Accent4 4 2 2 3 2 2 3 3" xfId="19605"/>
    <cellStyle name="20% - Accent4 4 2 2 3 2 2 4" xfId="19606"/>
    <cellStyle name="20% - Accent4 4 2 2 3 2 2 4 2" xfId="19607"/>
    <cellStyle name="20% - Accent4 4 2 2 3 2 2 5" xfId="19608"/>
    <cellStyle name="20% - Accent4 4 2 2 3 2 2 6" xfId="19609"/>
    <cellStyle name="20% - Accent4 4 2 2 3 2 3" xfId="19610"/>
    <cellStyle name="20% - Accent4 4 2 2 3 2 3 2" xfId="19611"/>
    <cellStyle name="20% - Accent4 4 2 2 3 2 3 2 2" xfId="19612"/>
    <cellStyle name="20% - Accent4 4 2 2 3 2 3 2 3" xfId="19613"/>
    <cellStyle name="20% - Accent4 4 2 2 3 2 3 3" xfId="19614"/>
    <cellStyle name="20% - Accent4 4 2 2 3 2 3 3 2" xfId="19615"/>
    <cellStyle name="20% - Accent4 4 2 2 3 2 3 3 3" xfId="19616"/>
    <cellStyle name="20% - Accent4 4 2 2 3 2 3 4" xfId="19617"/>
    <cellStyle name="20% - Accent4 4 2 2 3 2 3 4 2" xfId="19618"/>
    <cellStyle name="20% - Accent4 4 2 2 3 2 3 5" xfId="19619"/>
    <cellStyle name="20% - Accent4 4 2 2 3 2 3 6" xfId="19620"/>
    <cellStyle name="20% - Accent4 4 2 2 3 2 4" xfId="19621"/>
    <cellStyle name="20% - Accent4 4 2 2 3 2 4 2" xfId="19622"/>
    <cellStyle name="20% - Accent4 4 2 2 3 2 4 2 2" xfId="19623"/>
    <cellStyle name="20% - Accent4 4 2 2 3 2 4 2 3" xfId="19624"/>
    <cellStyle name="20% - Accent4 4 2 2 3 2 4 3" xfId="19625"/>
    <cellStyle name="20% - Accent4 4 2 2 3 2 4 3 2" xfId="19626"/>
    <cellStyle name="20% - Accent4 4 2 2 3 2 4 4" xfId="19627"/>
    <cellStyle name="20% - Accent4 4 2 2 3 2 4 5" xfId="19628"/>
    <cellStyle name="20% - Accent4 4 2 2 3 2 5" xfId="19629"/>
    <cellStyle name="20% - Accent4 4 2 2 3 2 5 2" xfId="19630"/>
    <cellStyle name="20% - Accent4 4 2 2 3 2 5 3" xfId="19631"/>
    <cellStyle name="20% - Accent4 4 2 2 3 2 6" xfId="19632"/>
    <cellStyle name="20% - Accent4 4 2 2 3 2 6 2" xfId="19633"/>
    <cellStyle name="20% - Accent4 4 2 2 3 2 6 3" xfId="19634"/>
    <cellStyle name="20% - Accent4 4 2 2 3 2 7" xfId="19635"/>
    <cellStyle name="20% - Accent4 4 2 2 3 2 7 2" xfId="19636"/>
    <cellStyle name="20% - Accent4 4 2 2 3 2 8" xfId="19637"/>
    <cellStyle name="20% - Accent4 4 2 2 3 2 9" xfId="19638"/>
    <cellStyle name="20% - Accent4 4 2 2 3 3" xfId="855"/>
    <cellStyle name="20% - Accent4 4 2 2 3 3 2" xfId="19639"/>
    <cellStyle name="20% - Accent4 4 2 2 3 3 2 2" xfId="19640"/>
    <cellStyle name="20% - Accent4 4 2 2 3 3 2 3" xfId="19641"/>
    <cellStyle name="20% - Accent4 4 2 2 3 3 3" xfId="19642"/>
    <cellStyle name="20% - Accent4 4 2 2 3 3 3 2" xfId="19643"/>
    <cellStyle name="20% - Accent4 4 2 2 3 3 3 3" xfId="19644"/>
    <cellStyle name="20% - Accent4 4 2 2 3 3 4" xfId="19645"/>
    <cellStyle name="20% - Accent4 4 2 2 3 3 4 2" xfId="19646"/>
    <cellStyle name="20% - Accent4 4 2 2 3 3 5" xfId="19647"/>
    <cellStyle name="20% - Accent4 4 2 2 3 3 6" xfId="19648"/>
    <cellStyle name="20% - Accent4 4 2 2 3 4" xfId="19649"/>
    <cellStyle name="20% - Accent4 4 2 2 3 4 2" xfId="19650"/>
    <cellStyle name="20% - Accent4 4 2 2 3 4 2 2" xfId="19651"/>
    <cellStyle name="20% - Accent4 4 2 2 3 4 2 3" xfId="19652"/>
    <cellStyle name="20% - Accent4 4 2 2 3 4 3" xfId="19653"/>
    <cellStyle name="20% - Accent4 4 2 2 3 4 3 2" xfId="19654"/>
    <cellStyle name="20% - Accent4 4 2 2 3 4 3 3" xfId="19655"/>
    <cellStyle name="20% - Accent4 4 2 2 3 4 4" xfId="19656"/>
    <cellStyle name="20% - Accent4 4 2 2 3 4 4 2" xfId="19657"/>
    <cellStyle name="20% - Accent4 4 2 2 3 4 5" xfId="19658"/>
    <cellStyle name="20% - Accent4 4 2 2 3 4 6" xfId="19659"/>
    <cellStyle name="20% - Accent4 4 2 2 3 5" xfId="19660"/>
    <cellStyle name="20% - Accent4 4 2 2 3 5 2" xfId="19661"/>
    <cellStyle name="20% - Accent4 4 2 2 3 5 2 2" xfId="19662"/>
    <cellStyle name="20% - Accent4 4 2 2 3 5 2 3" xfId="19663"/>
    <cellStyle name="20% - Accent4 4 2 2 3 5 3" xfId="19664"/>
    <cellStyle name="20% - Accent4 4 2 2 3 5 3 2" xfId="19665"/>
    <cellStyle name="20% - Accent4 4 2 2 3 5 4" xfId="19666"/>
    <cellStyle name="20% - Accent4 4 2 2 3 5 5" xfId="19667"/>
    <cellStyle name="20% - Accent4 4 2 2 3 6" xfId="19668"/>
    <cellStyle name="20% - Accent4 4 2 2 3 6 2" xfId="19669"/>
    <cellStyle name="20% - Accent4 4 2 2 3 6 3" xfId="19670"/>
    <cellStyle name="20% - Accent4 4 2 2 3 7" xfId="19671"/>
    <cellStyle name="20% - Accent4 4 2 2 3 7 2" xfId="19672"/>
    <cellStyle name="20% - Accent4 4 2 2 3 7 3" xfId="19673"/>
    <cellStyle name="20% - Accent4 4 2 2 3 8" xfId="19674"/>
    <cellStyle name="20% - Accent4 4 2 2 3 8 2" xfId="19675"/>
    <cellStyle name="20% - Accent4 4 2 2 3 9" xfId="19676"/>
    <cellStyle name="20% - Accent4 4 2 2 4" xfId="856"/>
    <cellStyle name="20% - Accent4 4 2 2 4 2" xfId="857"/>
    <cellStyle name="20% - Accent4 4 2 2 4 2 2" xfId="19677"/>
    <cellStyle name="20% - Accent4 4 2 2 4 2 2 2" xfId="19678"/>
    <cellStyle name="20% - Accent4 4 2 2 4 2 2 3" xfId="19679"/>
    <cellStyle name="20% - Accent4 4 2 2 4 2 3" xfId="19680"/>
    <cellStyle name="20% - Accent4 4 2 2 4 2 3 2" xfId="19681"/>
    <cellStyle name="20% - Accent4 4 2 2 4 2 3 3" xfId="19682"/>
    <cellStyle name="20% - Accent4 4 2 2 4 2 4" xfId="19683"/>
    <cellStyle name="20% - Accent4 4 2 2 4 2 4 2" xfId="19684"/>
    <cellStyle name="20% - Accent4 4 2 2 4 2 5" xfId="19685"/>
    <cellStyle name="20% - Accent4 4 2 2 4 2 6" xfId="19686"/>
    <cellStyle name="20% - Accent4 4 2 2 4 3" xfId="19687"/>
    <cellStyle name="20% - Accent4 4 2 2 4 3 2" xfId="19688"/>
    <cellStyle name="20% - Accent4 4 2 2 4 3 2 2" xfId="19689"/>
    <cellStyle name="20% - Accent4 4 2 2 4 3 2 3" xfId="19690"/>
    <cellStyle name="20% - Accent4 4 2 2 4 3 3" xfId="19691"/>
    <cellStyle name="20% - Accent4 4 2 2 4 3 3 2" xfId="19692"/>
    <cellStyle name="20% - Accent4 4 2 2 4 3 3 3" xfId="19693"/>
    <cellStyle name="20% - Accent4 4 2 2 4 3 4" xfId="19694"/>
    <cellStyle name="20% - Accent4 4 2 2 4 3 4 2" xfId="19695"/>
    <cellStyle name="20% - Accent4 4 2 2 4 3 5" xfId="19696"/>
    <cellStyle name="20% - Accent4 4 2 2 4 3 6" xfId="19697"/>
    <cellStyle name="20% - Accent4 4 2 2 4 4" xfId="19698"/>
    <cellStyle name="20% - Accent4 4 2 2 4 4 2" xfId="19699"/>
    <cellStyle name="20% - Accent4 4 2 2 4 4 2 2" xfId="19700"/>
    <cellStyle name="20% - Accent4 4 2 2 4 4 2 3" xfId="19701"/>
    <cellStyle name="20% - Accent4 4 2 2 4 4 3" xfId="19702"/>
    <cellStyle name="20% - Accent4 4 2 2 4 4 3 2" xfId="19703"/>
    <cellStyle name="20% - Accent4 4 2 2 4 4 4" xfId="19704"/>
    <cellStyle name="20% - Accent4 4 2 2 4 4 5" xfId="19705"/>
    <cellStyle name="20% - Accent4 4 2 2 4 5" xfId="19706"/>
    <cellStyle name="20% - Accent4 4 2 2 4 5 2" xfId="19707"/>
    <cellStyle name="20% - Accent4 4 2 2 4 5 3" xfId="19708"/>
    <cellStyle name="20% - Accent4 4 2 2 4 6" xfId="19709"/>
    <cellStyle name="20% - Accent4 4 2 2 4 6 2" xfId="19710"/>
    <cellStyle name="20% - Accent4 4 2 2 4 6 3" xfId="19711"/>
    <cellStyle name="20% - Accent4 4 2 2 4 7" xfId="19712"/>
    <cellStyle name="20% - Accent4 4 2 2 4 7 2" xfId="19713"/>
    <cellStyle name="20% - Accent4 4 2 2 4 8" xfId="19714"/>
    <cellStyle name="20% - Accent4 4 2 2 4 9" xfId="19715"/>
    <cellStyle name="20% - Accent4 4 2 2 5" xfId="858"/>
    <cellStyle name="20% - Accent4 4 2 2 5 2" xfId="19716"/>
    <cellStyle name="20% - Accent4 4 2 2 5 2 2" xfId="19717"/>
    <cellStyle name="20% - Accent4 4 2 2 5 2 2 2" xfId="19718"/>
    <cellStyle name="20% - Accent4 4 2 2 5 2 2 3" xfId="19719"/>
    <cellStyle name="20% - Accent4 4 2 2 5 2 3" xfId="19720"/>
    <cellStyle name="20% - Accent4 4 2 2 5 2 3 2" xfId="19721"/>
    <cellStyle name="20% - Accent4 4 2 2 5 2 3 3" xfId="19722"/>
    <cellStyle name="20% - Accent4 4 2 2 5 2 4" xfId="19723"/>
    <cellStyle name="20% - Accent4 4 2 2 5 2 4 2" xfId="19724"/>
    <cellStyle name="20% - Accent4 4 2 2 5 2 5" xfId="19725"/>
    <cellStyle name="20% - Accent4 4 2 2 5 2 6" xfId="19726"/>
    <cellStyle name="20% - Accent4 4 2 2 5 3" xfId="19727"/>
    <cellStyle name="20% - Accent4 4 2 2 5 3 2" xfId="19728"/>
    <cellStyle name="20% - Accent4 4 2 2 5 3 2 2" xfId="19729"/>
    <cellStyle name="20% - Accent4 4 2 2 5 3 2 3" xfId="19730"/>
    <cellStyle name="20% - Accent4 4 2 2 5 3 3" xfId="19731"/>
    <cellStyle name="20% - Accent4 4 2 2 5 3 3 2" xfId="19732"/>
    <cellStyle name="20% - Accent4 4 2 2 5 3 3 3" xfId="19733"/>
    <cellStyle name="20% - Accent4 4 2 2 5 3 4" xfId="19734"/>
    <cellStyle name="20% - Accent4 4 2 2 5 3 4 2" xfId="19735"/>
    <cellStyle name="20% - Accent4 4 2 2 5 3 5" xfId="19736"/>
    <cellStyle name="20% - Accent4 4 2 2 5 3 6" xfId="19737"/>
    <cellStyle name="20% - Accent4 4 2 2 5 4" xfId="19738"/>
    <cellStyle name="20% - Accent4 4 2 2 5 4 2" xfId="19739"/>
    <cellStyle name="20% - Accent4 4 2 2 5 4 2 2" xfId="19740"/>
    <cellStyle name="20% - Accent4 4 2 2 5 4 2 3" xfId="19741"/>
    <cellStyle name="20% - Accent4 4 2 2 5 4 3" xfId="19742"/>
    <cellStyle name="20% - Accent4 4 2 2 5 4 3 2" xfId="19743"/>
    <cellStyle name="20% - Accent4 4 2 2 5 4 4" xfId="19744"/>
    <cellStyle name="20% - Accent4 4 2 2 5 4 5" xfId="19745"/>
    <cellStyle name="20% - Accent4 4 2 2 5 5" xfId="19746"/>
    <cellStyle name="20% - Accent4 4 2 2 5 5 2" xfId="19747"/>
    <cellStyle name="20% - Accent4 4 2 2 5 5 3" xfId="19748"/>
    <cellStyle name="20% - Accent4 4 2 2 5 6" xfId="19749"/>
    <cellStyle name="20% - Accent4 4 2 2 5 6 2" xfId="19750"/>
    <cellStyle name="20% - Accent4 4 2 2 5 6 3" xfId="19751"/>
    <cellStyle name="20% - Accent4 4 2 2 5 7" xfId="19752"/>
    <cellStyle name="20% - Accent4 4 2 2 5 7 2" xfId="19753"/>
    <cellStyle name="20% - Accent4 4 2 2 5 8" xfId="19754"/>
    <cellStyle name="20% - Accent4 4 2 2 5 9" xfId="19755"/>
    <cellStyle name="20% - Accent4 4 2 2 6" xfId="859"/>
    <cellStyle name="20% - Accent4 4 2 2 6 2" xfId="19756"/>
    <cellStyle name="20% - Accent4 4 2 2 6 2 2" xfId="19757"/>
    <cellStyle name="20% - Accent4 4 2 2 6 2 3" xfId="19758"/>
    <cellStyle name="20% - Accent4 4 2 2 6 3" xfId="19759"/>
    <cellStyle name="20% - Accent4 4 2 2 6 3 2" xfId="19760"/>
    <cellStyle name="20% - Accent4 4 2 2 6 3 3" xfId="19761"/>
    <cellStyle name="20% - Accent4 4 2 2 6 4" xfId="19762"/>
    <cellStyle name="20% - Accent4 4 2 2 6 4 2" xfId="19763"/>
    <cellStyle name="20% - Accent4 4 2 2 6 5" xfId="19764"/>
    <cellStyle name="20% - Accent4 4 2 2 6 6" xfId="19765"/>
    <cellStyle name="20% - Accent4 4 2 2 7" xfId="19766"/>
    <cellStyle name="20% - Accent4 4 2 2 7 2" xfId="19767"/>
    <cellStyle name="20% - Accent4 4 2 2 7 2 2" xfId="19768"/>
    <cellStyle name="20% - Accent4 4 2 2 7 2 3" xfId="19769"/>
    <cellStyle name="20% - Accent4 4 2 2 7 3" xfId="19770"/>
    <cellStyle name="20% - Accent4 4 2 2 7 3 2" xfId="19771"/>
    <cellStyle name="20% - Accent4 4 2 2 7 3 3" xfId="19772"/>
    <cellStyle name="20% - Accent4 4 2 2 7 4" xfId="19773"/>
    <cellStyle name="20% - Accent4 4 2 2 7 4 2" xfId="19774"/>
    <cellStyle name="20% - Accent4 4 2 2 7 5" xfId="19775"/>
    <cellStyle name="20% - Accent4 4 2 2 7 6" xfId="19776"/>
    <cellStyle name="20% - Accent4 4 2 2 8" xfId="19777"/>
    <cellStyle name="20% - Accent4 4 2 2 8 2" xfId="19778"/>
    <cellStyle name="20% - Accent4 4 2 2 8 2 2" xfId="19779"/>
    <cellStyle name="20% - Accent4 4 2 2 8 2 3" xfId="19780"/>
    <cellStyle name="20% - Accent4 4 2 2 8 3" xfId="19781"/>
    <cellStyle name="20% - Accent4 4 2 2 8 3 2" xfId="19782"/>
    <cellStyle name="20% - Accent4 4 2 2 8 4" xfId="19783"/>
    <cellStyle name="20% - Accent4 4 2 2 8 5" xfId="19784"/>
    <cellStyle name="20% - Accent4 4 2 2 9" xfId="19785"/>
    <cellStyle name="20% - Accent4 4 2 2 9 2" xfId="19786"/>
    <cellStyle name="20% - Accent4 4 2 2 9 3" xfId="19787"/>
    <cellStyle name="20% - Accent4 4 2 3" xfId="860"/>
    <cellStyle name="20% - Accent4 4 2 3 10" xfId="19788"/>
    <cellStyle name="20% - Accent4 4 2 3 10 2" xfId="19789"/>
    <cellStyle name="20% - Accent4 4 2 3 11" xfId="19790"/>
    <cellStyle name="20% - Accent4 4 2 3 12" xfId="19791"/>
    <cellStyle name="20% - Accent4 4 2 3 2" xfId="861"/>
    <cellStyle name="20% - Accent4 4 2 3 2 10" xfId="19792"/>
    <cellStyle name="20% - Accent4 4 2 3 2 2" xfId="862"/>
    <cellStyle name="20% - Accent4 4 2 3 2 2 2" xfId="863"/>
    <cellStyle name="20% - Accent4 4 2 3 2 2 2 2" xfId="19793"/>
    <cellStyle name="20% - Accent4 4 2 3 2 2 2 2 2" xfId="19794"/>
    <cellStyle name="20% - Accent4 4 2 3 2 2 2 2 3" xfId="19795"/>
    <cellStyle name="20% - Accent4 4 2 3 2 2 2 3" xfId="19796"/>
    <cellStyle name="20% - Accent4 4 2 3 2 2 2 3 2" xfId="19797"/>
    <cellStyle name="20% - Accent4 4 2 3 2 2 2 3 3" xfId="19798"/>
    <cellStyle name="20% - Accent4 4 2 3 2 2 2 4" xfId="19799"/>
    <cellStyle name="20% - Accent4 4 2 3 2 2 2 4 2" xfId="19800"/>
    <cellStyle name="20% - Accent4 4 2 3 2 2 2 5" xfId="19801"/>
    <cellStyle name="20% - Accent4 4 2 3 2 2 2 6" xfId="19802"/>
    <cellStyle name="20% - Accent4 4 2 3 2 2 3" xfId="19803"/>
    <cellStyle name="20% - Accent4 4 2 3 2 2 3 2" xfId="19804"/>
    <cellStyle name="20% - Accent4 4 2 3 2 2 3 2 2" xfId="19805"/>
    <cellStyle name="20% - Accent4 4 2 3 2 2 3 2 3" xfId="19806"/>
    <cellStyle name="20% - Accent4 4 2 3 2 2 3 3" xfId="19807"/>
    <cellStyle name="20% - Accent4 4 2 3 2 2 3 3 2" xfId="19808"/>
    <cellStyle name="20% - Accent4 4 2 3 2 2 3 3 3" xfId="19809"/>
    <cellStyle name="20% - Accent4 4 2 3 2 2 3 4" xfId="19810"/>
    <cellStyle name="20% - Accent4 4 2 3 2 2 3 4 2" xfId="19811"/>
    <cellStyle name="20% - Accent4 4 2 3 2 2 3 5" xfId="19812"/>
    <cellStyle name="20% - Accent4 4 2 3 2 2 3 6" xfId="19813"/>
    <cellStyle name="20% - Accent4 4 2 3 2 2 4" xfId="19814"/>
    <cellStyle name="20% - Accent4 4 2 3 2 2 4 2" xfId="19815"/>
    <cellStyle name="20% - Accent4 4 2 3 2 2 4 2 2" xfId="19816"/>
    <cellStyle name="20% - Accent4 4 2 3 2 2 4 2 3" xfId="19817"/>
    <cellStyle name="20% - Accent4 4 2 3 2 2 4 3" xfId="19818"/>
    <cellStyle name="20% - Accent4 4 2 3 2 2 4 3 2" xfId="19819"/>
    <cellStyle name="20% - Accent4 4 2 3 2 2 4 4" xfId="19820"/>
    <cellStyle name="20% - Accent4 4 2 3 2 2 4 5" xfId="19821"/>
    <cellStyle name="20% - Accent4 4 2 3 2 2 5" xfId="19822"/>
    <cellStyle name="20% - Accent4 4 2 3 2 2 5 2" xfId="19823"/>
    <cellStyle name="20% - Accent4 4 2 3 2 2 5 3" xfId="19824"/>
    <cellStyle name="20% - Accent4 4 2 3 2 2 6" xfId="19825"/>
    <cellStyle name="20% - Accent4 4 2 3 2 2 6 2" xfId="19826"/>
    <cellStyle name="20% - Accent4 4 2 3 2 2 6 3" xfId="19827"/>
    <cellStyle name="20% - Accent4 4 2 3 2 2 7" xfId="19828"/>
    <cellStyle name="20% - Accent4 4 2 3 2 2 7 2" xfId="19829"/>
    <cellStyle name="20% - Accent4 4 2 3 2 2 8" xfId="19830"/>
    <cellStyle name="20% - Accent4 4 2 3 2 2 9" xfId="19831"/>
    <cellStyle name="20% - Accent4 4 2 3 2 3" xfId="864"/>
    <cellStyle name="20% - Accent4 4 2 3 2 3 2" xfId="19832"/>
    <cellStyle name="20% - Accent4 4 2 3 2 3 2 2" xfId="19833"/>
    <cellStyle name="20% - Accent4 4 2 3 2 3 2 3" xfId="19834"/>
    <cellStyle name="20% - Accent4 4 2 3 2 3 3" xfId="19835"/>
    <cellStyle name="20% - Accent4 4 2 3 2 3 3 2" xfId="19836"/>
    <cellStyle name="20% - Accent4 4 2 3 2 3 3 3" xfId="19837"/>
    <cellStyle name="20% - Accent4 4 2 3 2 3 4" xfId="19838"/>
    <cellStyle name="20% - Accent4 4 2 3 2 3 4 2" xfId="19839"/>
    <cellStyle name="20% - Accent4 4 2 3 2 3 5" xfId="19840"/>
    <cellStyle name="20% - Accent4 4 2 3 2 3 6" xfId="19841"/>
    <cellStyle name="20% - Accent4 4 2 3 2 4" xfId="19842"/>
    <cellStyle name="20% - Accent4 4 2 3 2 4 2" xfId="19843"/>
    <cellStyle name="20% - Accent4 4 2 3 2 4 2 2" xfId="19844"/>
    <cellStyle name="20% - Accent4 4 2 3 2 4 2 3" xfId="19845"/>
    <cellStyle name="20% - Accent4 4 2 3 2 4 3" xfId="19846"/>
    <cellStyle name="20% - Accent4 4 2 3 2 4 3 2" xfId="19847"/>
    <cellStyle name="20% - Accent4 4 2 3 2 4 3 3" xfId="19848"/>
    <cellStyle name="20% - Accent4 4 2 3 2 4 4" xfId="19849"/>
    <cellStyle name="20% - Accent4 4 2 3 2 4 4 2" xfId="19850"/>
    <cellStyle name="20% - Accent4 4 2 3 2 4 5" xfId="19851"/>
    <cellStyle name="20% - Accent4 4 2 3 2 4 6" xfId="19852"/>
    <cellStyle name="20% - Accent4 4 2 3 2 5" xfId="19853"/>
    <cellStyle name="20% - Accent4 4 2 3 2 5 2" xfId="19854"/>
    <cellStyle name="20% - Accent4 4 2 3 2 5 2 2" xfId="19855"/>
    <cellStyle name="20% - Accent4 4 2 3 2 5 2 3" xfId="19856"/>
    <cellStyle name="20% - Accent4 4 2 3 2 5 3" xfId="19857"/>
    <cellStyle name="20% - Accent4 4 2 3 2 5 3 2" xfId="19858"/>
    <cellStyle name="20% - Accent4 4 2 3 2 5 4" xfId="19859"/>
    <cellStyle name="20% - Accent4 4 2 3 2 5 5" xfId="19860"/>
    <cellStyle name="20% - Accent4 4 2 3 2 6" xfId="19861"/>
    <cellStyle name="20% - Accent4 4 2 3 2 6 2" xfId="19862"/>
    <cellStyle name="20% - Accent4 4 2 3 2 6 3" xfId="19863"/>
    <cellStyle name="20% - Accent4 4 2 3 2 7" xfId="19864"/>
    <cellStyle name="20% - Accent4 4 2 3 2 7 2" xfId="19865"/>
    <cellStyle name="20% - Accent4 4 2 3 2 7 3" xfId="19866"/>
    <cellStyle name="20% - Accent4 4 2 3 2 8" xfId="19867"/>
    <cellStyle name="20% - Accent4 4 2 3 2 8 2" xfId="19868"/>
    <cellStyle name="20% - Accent4 4 2 3 2 9" xfId="19869"/>
    <cellStyle name="20% - Accent4 4 2 3 3" xfId="865"/>
    <cellStyle name="20% - Accent4 4 2 3 3 2" xfId="866"/>
    <cellStyle name="20% - Accent4 4 2 3 3 2 2" xfId="19870"/>
    <cellStyle name="20% - Accent4 4 2 3 3 2 2 2" xfId="19871"/>
    <cellStyle name="20% - Accent4 4 2 3 3 2 2 3" xfId="19872"/>
    <cellStyle name="20% - Accent4 4 2 3 3 2 3" xfId="19873"/>
    <cellStyle name="20% - Accent4 4 2 3 3 2 3 2" xfId="19874"/>
    <cellStyle name="20% - Accent4 4 2 3 3 2 3 3" xfId="19875"/>
    <cellStyle name="20% - Accent4 4 2 3 3 2 4" xfId="19876"/>
    <cellStyle name="20% - Accent4 4 2 3 3 2 4 2" xfId="19877"/>
    <cellStyle name="20% - Accent4 4 2 3 3 2 5" xfId="19878"/>
    <cellStyle name="20% - Accent4 4 2 3 3 2 6" xfId="19879"/>
    <cellStyle name="20% - Accent4 4 2 3 3 3" xfId="19880"/>
    <cellStyle name="20% - Accent4 4 2 3 3 3 2" xfId="19881"/>
    <cellStyle name="20% - Accent4 4 2 3 3 3 2 2" xfId="19882"/>
    <cellStyle name="20% - Accent4 4 2 3 3 3 2 3" xfId="19883"/>
    <cellStyle name="20% - Accent4 4 2 3 3 3 3" xfId="19884"/>
    <cellStyle name="20% - Accent4 4 2 3 3 3 3 2" xfId="19885"/>
    <cellStyle name="20% - Accent4 4 2 3 3 3 3 3" xfId="19886"/>
    <cellStyle name="20% - Accent4 4 2 3 3 3 4" xfId="19887"/>
    <cellStyle name="20% - Accent4 4 2 3 3 3 4 2" xfId="19888"/>
    <cellStyle name="20% - Accent4 4 2 3 3 3 5" xfId="19889"/>
    <cellStyle name="20% - Accent4 4 2 3 3 3 6" xfId="19890"/>
    <cellStyle name="20% - Accent4 4 2 3 3 4" xfId="19891"/>
    <cellStyle name="20% - Accent4 4 2 3 3 4 2" xfId="19892"/>
    <cellStyle name="20% - Accent4 4 2 3 3 4 2 2" xfId="19893"/>
    <cellStyle name="20% - Accent4 4 2 3 3 4 2 3" xfId="19894"/>
    <cellStyle name="20% - Accent4 4 2 3 3 4 3" xfId="19895"/>
    <cellStyle name="20% - Accent4 4 2 3 3 4 3 2" xfId="19896"/>
    <cellStyle name="20% - Accent4 4 2 3 3 4 4" xfId="19897"/>
    <cellStyle name="20% - Accent4 4 2 3 3 4 5" xfId="19898"/>
    <cellStyle name="20% - Accent4 4 2 3 3 5" xfId="19899"/>
    <cellStyle name="20% - Accent4 4 2 3 3 5 2" xfId="19900"/>
    <cellStyle name="20% - Accent4 4 2 3 3 5 3" xfId="19901"/>
    <cellStyle name="20% - Accent4 4 2 3 3 6" xfId="19902"/>
    <cellStyle name="20% - Accent4 4 2 3 3 6 2" xfId="19903"/>
    <cellStyle name="20% - Accent4 4 2 3 3 6 3" xfId="19904"/>
    <cellStyle name="20% - Accent4 4 2 3 3 7" xfId="19905"/>
    <cellStyle name="20% - Accent4 4 2 3 3 7 2" xfId="19906"/>
    <cellStyle name="20% - Accent4 4 2 3 3 8" xfId="19907"/>
    <cellStyle name="20% - Accent4 4 2 3 3 9" xfId="19908"/>
    <cellStyle name="20% - Accent4 4 2 3 4" xfId="867"/>
    <cellStyle name="20% - Accent4 4 2 3 4 2" xfId="19909"/>
    <cellStyle name="20% - Accent4 4 2 3 4 2 2" xfId="19910"/>
    <cellStyle name="20% - Accent4 4 2 3 4 2 2 2" xfId="19911"/>
    <cellStyle name="20% - Accent4 4 2 3 4 2 2 3" xfId="19912"/>
    <cellStyle name="20% - Accent4 4 2 3 4 2 3" xfId="19913"/>
    <cellStyle name="20% - Accent4 4 2 3 4 2 3 2" xfId="19914"/>
    <cellStyle name="20% - Accent4 4 2 3 4 2 3 3" xfId="19915"/>
    <cellStyle name="20% - Accent4 4 2 3 4 2 4" xfId="19916"/>
    <cellStyle name="20% - Accent4 4 2 3 4 2 4 2" xfId="19917"/>
    <cellStyle name="20% - Accent4 4 2 3 4 2 5" xfId="19918"/>
    <cellStyle name="20% - Accent4 4 2 3 4 2 6" xfId="19919"/>
    <cellStyle name="20% - Accent4 4 2 3 4 3" xfId="19920"/>
    <cellStyle name="20% - Accent4 4 2 3 4 3 2" xfId="19921"/>
    <cellStyle name="20% - Accent4 4 2 3 4 3 2 2" xfId="19922"/>
    <cellStyle name="20% - Accent4 4 2 3 4 3 2 3" xfId="19923"/>
    <cellStyle name="20% - Accent4 4 2 3 4 3 3" xfId="19924"/>
    <cellStyle name="20% - Accent4 4 2 3 4 3 3 2" xfId="19925"/>
    <cellStyle name="20% - Accent4 4 2 3 4 3 3 3" xfId="19926"/>
    <cellStyle name="20% - Accent4 4 2 3 4 3 4" xfId="19927"/>
    <cellStyle name="20% - Accent4 4 2 3 4 3 4 2" xfId="19928"/>
    <cellStyle name="20% - Accent4 4 2 3 4 3 5" xfId="19929"/>
    <cellStyle name="20% - Accent4 4 2 3 4 3 6" xfId="19930"/>
    <cellStyle name="20% - Accent4 4 2 3 4 4" xfId="19931"/>
    <cellStyle name="20% - Accent4 4 2 3 4 4 2" xfId="19932"/>
    <cellStyle name="20% - Accent4 4 2 3 4 4 2 2" xfId="19933"/>
    <cellStyle name="20% - Accent4 4 2 3 4 4 2 3" xfId="19934"/>
    <cellStyle name="20% - Accent4 4 2 3 4 4 3" xfId="19935"/>
    <cellStyle name="20% - Accent4 4 2 3 4 4 3 2" xfId="19936"/>
    <cellStyle name="20% - Accent4 4 2 3 4 4 4" xfId="19937"/>
    <cellStyle name="20% - Accent4 4 2 3 4 4 5" xfId="19938"/>
    <cellStyle name="20% - Accent4 4 2 3 4 5" xfId="19939"/>
    <cellStyle name="20% - Accent4 4 2 3 4 5 2" xfId="19940"/>
    <cellStyle name="20% - Accent4 4 2 3 4 5 3" xfId="19941"/>
    <cellStyle name="20% - Accent4 4 2 3 4 6" xfId="19942"/>
    <cellStyle name="20% - Accent4 4 2 3 4 6 2" xfId="19943"/>
    <cellStyle name="20% - Accent4 4 2 3 4 6 3" xfId="19944"/>
    <cellStyle name="20% - Accent4 4 2 3 4 7" xfId="19945"/>
    <cellStyle name="20% - Accent4 4 2 3 4 7 2" xfId="19946"/>
    <cellStyle name="20% - Accent4 4 2 3 4 8" xfId="19947"/>
    <cellStyle name="20% - Accent4 4 2 3 4 9" xfId="19948"/>
    <cellStyle name="20% - Accent4 4 2 3 5" xfId="868"/>
    <cellStyle name="20% - Accent4 4 2 3 5 2" xfId="19949"/>
    <cellStyle name="20% - Accent4 4 2 3 5 2 2" xfId="19950"/>
    <cellStyle name="20% - Accent4 4 2 3 5 2 3" xfId="19951"/>
    <cellStyle name="20% - Accent4 4 2 3 5 3" xfId="19952"/>
    <cellStyle name="20% - Accent4 4 2 3 5 3 2" xfId="19953"/>
    <cellStyle name="20% - Accent4 4 2 3 5 3 3" xfId="19954"/>
    <cellStyle name="20% - Accent4 4 2 3 5 4" xfId="19955"/>
    <cellStyle name="20% - Accent4 4 2 3 5 4 2" xfId="19956"/>
    <cellStyle name="20% - Accent4 4 2 3 5 5" xfId="19957"/>
    <cellStyle name="20% - Accent4 4 2 3 5 6" xfId="19958"/>
    <cellStyle name="20% - Accent4 4 2 3 6" xfId="19959"/>
    <cellStyle name="20% - Accent4 4 2 3 6 2" xfId="19960"/>
    <cellStyle name="20% - Accent4 4 2 3 6 2 2" xfId="19961"/>
    <cellStyle name="20% - Accent4 4 2 3 6 2 3" xfId="19962"/>
    <cellStyle name="20% - Accent4 4 2 3 6 3" xfId="19963"/>
    <cellStyle name="20% - Accent4 4 2 3 6 3 2" xfId="19964"/>
    <cellStyle name="20% - Accent4 4 2 3 6 3 3" xfId="19965"/>
    <cellStyle name="20% - Accent4 4 2 3 6 4" xfId="19966"/>
    <cellStyle name="20% - Accent4 4 2 3 6 4 2" xfId="19967"/>
    <cellStyle name="20% - Accent4 4 2 3 6 5" xfId="19968"/>
    <cellStyle name="20% - Accent4 4 2 3 6 6" xfId="19969"/>
    <cellStyle name="20% - Accent4 4 2 3 7" xfId="19970"/>
    <cellStyle name="20% - Accent4 4 2 3 7 2" xfId="19971"/>
    <cellStyle name="20% - Accent4 4 2 3 7 2 2" xfId="19972"/>
    <cellStyle name="20% - Accent4 4 2 3 7 2 3" xfId="19973"/>
    <cellStyle name="20% - Accent4 4 2 3 7 3" xfId="19974"/>
    <cellStyle name="20% - Accent4 4 2 3 7 3 2" xfId="19975"/>
    <cellStyle name="20% - Accent4 4 2 3 7 4" xfId="19976"/>
    <cellStyle name="20% - Accent4 4 2 3 7 5" xfId="19977"/>
    <cellStyle name="20% - Accent4 4 2 3 8" xfId="19978"/>
    <cellStyle name="20% - Accent4 4 2 3 8 2" xfId="19979"/>
    <cellStyle name="20% - Accent4 4 2 3 8 3" xfId="19980"/>
    <cellStyle name="20% - Accent4 4 2 3 9" xfId="19981"/>
    <cellStyle name="20% - Accent4 4 2 3 9 2" xfId="19982"/>
    <cellStyle name="20% - Accent4 4 2 3 9 3" xfId="19983"/>
    <cellStyle name="20% - Accent4 4 2 4" xfId="869"/>
    <cellStyle name="20% - Accent4 4 2 4 10" xfId="19984"/>
    <cellStyle name="20% - Accent4 4 2 4 2" xfId="870"/>
    <cellStyle name="20% - Accent4 4 2 4 2 2" xfId="871"/>
    <cellStyle name="20% - Accent4 4 2 4 2 2 2" xfId="19985"/>
    <cellStyle name="20% - Accent4 4 2 4 2 2 2 2" xfId="19986"/>
    <cellStyle name="20% - Accent4 4 2 4 2 2 2 3" xfId="19987"/>
    <cellStyle name="20% - Accent4 4 2 4 2 2 3" xfId="19988"/>
    <cellStyle name="20% - Accent4 4 2 4 2 2 3 2" xfId="19989"/>
    <cellStyle name="20% - Accent4 4 2 4 2 2 3 3" xfId="19990"/>
    <cellStyle name="20% - Accent4 4 2 4 2 2 4" xfId="19991"/>
    <cellStyle name="20% - Accent4 4 2 4 2 2 4 2" xfId="19992"/>
    <cellStyle name="20% - Accent4 4 2 4 2 2 5" xfId="19993"/>
    <cellStyle name="20% - Accent4 4 2 4 2 2 6" xfId="19994"/>
    <cellStyle name="20% - Accent4 4 2 4 2 3" xfId="19995"/>
    <cellStyle name="20% - Accent4 4 2 4 2 3 2" xfId="19996"/>
    <cellStyle name="20% - Accent4 4 2 4 2 3 2 2" xfId="19997"/>
    <cellStyle name="20% - Accent4 4 2 4 2 3 2 3" xfId="19998"/>
    <cellStyle name="20% - Accent4 4 2 4 2 3 3" xfId="19999"/>
    <cellStyle name="20% - Accent4 4 2 4 2 3 3 2" xfId="20000"/>
    <cellStyle name="20% - Accent4 4 2 4 2 3 3 3" xfId="20001"/>
    <cellStyle name="20% - Accent4 4 2 4 2 3 4" xfId="20002"/>
    <cellStyle name="20% - Accent4 4 2 4 2 3 4 2" xfId="20003"/>
    <cellStyle name="20% - Accent4 4 2 4 2 3 5" xfId="20004"/>
    <cellStyle name="20% - Accent4 4 2 4 2 3 6" xfId="20005"/>
    <cellStyle name="20% - Accent4 4 2 4 2 4" xfId="20006"/>
    <cellStyle name="20% - Accent4 4 2 4 2 4 2" xfId="20007"/>
    <cellStyle name="20% - Accent4 4 2 4 2 4 2 2" xfId="20008"/>
    <cellStyle name="20% - Accent4 4 2 4 2 4 2 3" xfId="20009"/>
    <cellStyle name="20% - Accent4 4 2 4 2 4 3" xfId="20010"/>
    <cellStyle name="20% - Accent4 4 2 4 2 4 3 2" xfId="20011"/>
    <cellStyle name="20% - Accent4 4 2 4 2 4 4" xfId="20012"/>
    <cellStyle name="20% - Accent4 4 2 4 2 4 5" xfId="20013"/>
    <cellStyle name="20% - Accent4 4 2 4 2 5" xfId="20014"/>
    <cellStyle name="20% - Accent4 4 2 4 2 5 2" xfId="20015"/>
    <cellStyle name="20% - Accent4 4 2 4 2 5 3" xfId="20016"/>
    <cellStyle name="20% - Accent4 4 2 4 2 6" xfId="20017"/>
    <cellStyle name="20% - Accent4 4 2 4 2 6 2" xfId="20018"/>
    <cellStyle name="20% - Accent4 4 2 4 2 6 3" xfId="20019"/>
    <cellStyle name="20% - Accent4 4 2 4 2 7" xfId="20020"/>
    <cellStyle name="20% - Accent4 4 2 4 2 7 2" xfId="20021"/>
    <cellStyle name="20% - Accent4 4 2 4 2 8" xfId="20022"/>
    <cellStyle name="20% - Accent4 4 2 4 2 9" xfId="20023"/>
    <cellStyle name="20% - Accent4 4 2 4 3" xfId="872"/>
    <cellStyle name="20% - Accent4 4 2 4 3 2" xfId="20024"/>
    <cellStyle name="20% - Accent4 4 2 4 3 2 2" xfId="20025"/>
    <cellStyle name="20% - Accent4 4 2 4 3 2 3" xfId="20026"/>
    <cellStyle name="20% - Accent4 4 2 4 3 3" xfId="20027"/>
    <cellStyle name="20% - Accent4 4 2 4 3 3 2" xfId="20028"/>
    <cellStyle name="20% - Accent4 4 2 4 3 3 3" xfId="20029"/>
    <cellStyle name="20% - Accent4 4 2 4 3 4" xfId="20030"/>
    <cellStyle name="20% - Accent4 4 2 4 3 4 2" xfId="20031"/>
    <cellStyle name="20% - Accent4 4 2 4 3 5" xfId="20032"/>
    <cellStyle name="20% - Accent4 4 2 4 3 6" xfId="20033"/>
    <cellStyle name="20% - Accent4 4 2 4 4" xfId="8793"/>
    <cellStyle name="20% - Accent4 4 2 4 4 2" xfId="20034"/>
    <cellStyle name="20% - Accent4 4 2 4 4 2 2" xfId="20035"/>
    <cellStyle name="20% - Accent4 4 2 4 4 2 3" xfId="20036"/>
    <cellStyle name="20% - Accent4 4 2 4 4 3" xfId="20037"/>
    <cellStyle name="20% - Accent4 4 2 4 4 3 2" xfId="20038"/>
    <cellStyle name="20% - Accent4 4 2 4 4 3 3" xfId="20039"/>
    <cellStyle name="20% - Accent4 4 2 4 4 4" xfId="20040"/>
    <cellStyle name="20% - Accent4 4 2 4 4 4 2" xfId="20041"/>
    <cellStyle name="20% - Accent4 4 2 4 4 5" xfId="20042"/>
    <cellStyle name="20% - Accent4 4 2 4 4 6" xfId="20043"/>
    <cellStyle name="20% - Accent4 4 2 4 5" xfId="20044"/>
    <cellStyle name="20% - Accent4 4 2 4 5 2" xfId="20045"/>
    <cellStyle name="20% - Accent4 4 2 4 5 2 2" xfId="20046"/>
    <cellStyle name="20% - Accent4 4 2 4 5 2 3" xfId="20047"/>
    <cellStyle name="20% - Accent4 4 2 4 5 3" xfId="20048"/>
    <cellStyle name="20% - Accent4 4 2 4 5 3 2" xfId="20049"/>
    <cellStyle name="20% - Accent4 4 2 4 5 4" xfId="20050"/>
    <cellStyle name="20% - Accent4 4 2 4 5 5" xfId="20051"/>
    <cellStyle name="20% - Accent4 4 2 4 6" xfId="20052"/>
    <cellStyle name="20% - Accent4 4 2 4 6 2" xfId="20053"/>
    <cellStyle name="20% - Accent4 4 2 4 6 3" xfId="20054"/>
    <cellStyle name="20% - Accent4 4 2 4 7" xfId="20055"/>
    <cellStyle name="20% - Accent4 4 2 4 7 2" xfId="20056"/>
    <cellStyle name="20% - Accent4 4 2 4 7 3" xfId="20057"/>
    <cellStyle name="20% - Accent4 4 2 4 8" xfId="20058"/>
    <cellStyle name="20% - Accent4 4 2 4 8 2" xfId="20059"/>
    <cellStyle name="20% - Accent4 4 2 4 9" xfId="20060"/>
    <cellStyle name="20% - Accent4 4 2 5" xfId="873"/>
    <cellStyle name="20% - Accent4 4 2 5 2" xfId="874"/>
    <cellStyle name="20% - Accent4 4 2 5 2 2" xfId="20061"/>
    <cellStyle name="20% - Accent4 4 2 5 2 2 2" xfId="20062"/>
    <cellStyle name="20% - Accent4 4 2 5 2 2 3" xfId="20063"/>
    <cellStyle name="20% - Accent4 4 2 5 2 3" xfId="20064"/>
    <cellStyle name="20% - Accent4 4 2 5 2 3 2" xfId="20065"/>
    <cellStyle name="20% - Accent4 4 2 5 2 3 3" xfId="20066"/>
    <cellStyle name="20% - Accent4 4 2 5 2 4" xfId="20067"/>
    <cellStyle name="20% - Accent4 4 2 5 2 4 2" xfId="20068"/>
    <cellStyle name="20% - Accent4 4 2 5 2 5" xfId="20069"/>
    <cellStyle name="20% - Accent4 4 2 5 2 6" xfId="20070"/>
    <cellStyle name="20% - Accent4 4 2 5 3" xfId="20071"/>
    <cellStyle name="20% - Accent4 4 2 5 3 2" xfId="20072"/>
    <cellStyle name="20% - Accent4 4 2 5 3 2 2" xfId="20073"/>
    <cellStyle name="20% - Accent4 4 2 5 3 2 3" xfId="20074"/>
    <cellStyle name="20% - Accent4 4 2 5 3 3" xfId="20075"/>
    <cellStyle name="20% - Accent4 4 2 5 3 3 2" xfId="20076"/>
    <cellStyle name="20% - Accent4 4 2 5 3 3 3" xfId="20077"/>
    <cellStyle name="20% - Accent4 4 2 5 3 4" xfId="20078"/>
    <cellStyle name="20% - Accent4 4 2 5 3 4 2" xfId="20079"/>
    <cellStyle name="20% - Accent4 4 2 5 3 5" xfId="20080"/>
    <cellStyle name="20% - Accent4 4 2 5 3 6" xfId="20081"/>
    <cellStyle name="20% - Accent4 4 2 5 4" xfId="20082"/>
    <cellStyle name="20% - Accent4 4 2 5 4 2" xfId="20083"/>
    <cellStyle name="20% - Accent4 4 2 5 4 2 2" xfId="20084"/>
    <cellStyle name="20% - Accent4 4 2 5 4 2 3" xfId="20085"/>
    <cellStyle name="20% - Accent4 4 2 5 4 3" xfId="20086"/>
    <cellStyle name="20% - Accent4 4 2 5 4 3 2" xfId="20087"/>
    <cellStyle name="20% - Accent4 4 2 5 4 4" xfId="20088"/>
    <cellStyle name="20% - Accent4 4 2 5 4 5" xfId="20089"/>
    <cellStyle name="20% - Accent4 4 2 5 5" xfId="20090"/>
    <cellStyle name="20% - Accent4 4 2 5 5 2" xfId="20091"/>
    <cellStyle name="20% - Accent4 4 2 5 5 3" xfId="20092"/>
    <cellStyle name="20% - Accent4 4 2 5 6" xfId="20093"/>
    <cellStyle name="20% - Accent4 4 2 5 6 2" xfId="20094"/>
    <cellStyle name="20% - Accent4 4 2 5 6 3" xfId="20095"/>
    <cellStyle name="20% - Accent4 4 2 5 7" xfId="20096"/>
    <cellStyle name="20% - Accent4 4 2 5 7 2" xfId="20097"/>
    <cellStyle name="20% - Accent4 4 2 5 8" xfId="20098"/>
    <cellStyle name="20% - Accent4 4 2 5 9" xfId="20099"/>
    <cellStyle name="20% - Accent4 4 2 6" xfId="875"/>
    <cellStyle name="20% - Accent4 4 2 6 2" xfId="20100"/>
    <cellStyle name="20% - Accent4 4 2 6 2 2" xfId="20101"/>
    <cellStyle name="20% - Accent4 4 2 6 2 2 2" xfId="20102"/>
    <cellStyle name="20% - Accent4 4 2 6 2 2 3" xfId="20103"/>
    <cellStyle name="20% - Accent4 4 2 6 2 3" xfId="20104"/>
    <cellStyle name="20% - Accent4 4 2 6 2 3 2" xfId="20105"/>
    <cellStyle name="20% - Accent4 4 2 6 2 3 3" xfId="20106"/>
    <cellStyle name="20% - Accent4 4 2 6 2 4" xfId="20107"/>
    <cellStyle name="20% - Accent4 4 2 6 2 4 2" xfId="20108"/>
    <cellStyle name="20% - Accent4 4 2 6 2 5" xfId="20109"/>
    <cellStyle name="20% - Accent4 4 2 6 2 6" xfId="20110"/>
    <cellStyle name="20% - Accent4 4 2 6 3" xfId="20111"/>
    <cellStyle name="20% - Accent4 4 2 6 3 2" xfId="20112"/>
    <cellStyle name="20% - Accent4 4 2 6 3 2 2" xfId="20113"/>
    <cellStyle name="20% - Accent4 4 2 6 3 2 3" xfId="20114"/>
    <cellStyle name="20% - Accent4 4 2 6 3 3" xfId="20115"/>
    <cellStyle name="20% - Accent4 4 2 6 3 3 2" xfId="20116"/>
    <cellStyle name="20% - Accent4 4 2 6 3 3 3" xfId="20117"/>
    <cellStyle name="20% - Accent4 4 2 6 3 4" xfId="20118"/>
    <cellStyle name="20% - Accent4 4 2 6 3 4 2" xfId="20119"/>
    <cellStyle name="20% - Accent4 4 2 6 3 5" xfId="20120"/>
    <cellStyle name="20% - Accent4 4 2 6 3 6" xfId="20121"/>
    <cellStyle name="20% - Accent4 4 2 6 4" xfId="20122"/>
    <cellStyle name="20% - Accent4 4 2 6 4 2" xfId="20123"/>
    <cellStyle name="20% - Accent4 4 2 6 4 2 2" xfId="20124"/>
    <cellStyle name="20% - Accent4 4 2 6 4 2 3" xfId="20125"/>
    <cellStyle name="20% - Accent4 4 2 6 4 3" xfId="20126"/>
    <cellStyle name="20% - Accent4 4 2 6 4 3 2" xfId="20127"/>
    <cellStyle name="20% - Accent4 4 2 6 4 4" xfId="20128"/>
    <cellStyle name="20% - Accent4 4 2 6 4 5" xfId="20129"/>
    <cellStyle name="20% - Accent4 4 2 6 5" xfId="20130"/>
    <cellStyle name="20% - Accent4 4 2 6 5 2" xfId="20131"/>
    <cellStyle name="20% - Accent4 4 2 6 5 3" xfId="20132"/>
    <cellStyle name="20% - Accent4 4 2 6 6" xfId="20133"/>
    <cellStyle name="20% - Accent4 4 2 6 6 2" xfId="20134"/>
    <cellStyle name="20% - Accent4 4 2 6 6 3" xfId="20135"/>
    <cellStyle name="20% - Accent4 4 2 6 7" xfId="20136"/>
    <cellStyle name="20% - Accent4 4 2 6 7 2" xfId="20137"/>
    <cellStyle name="20% - Accent4 4 2 6 8" xfId="20138"/>
    <cellStyle name="20% - Accent4 4 2 6 9" xfId="20139"/>
    <cellStyle name="20% - Accent4 4 2 7" xfId="876"/>
    <cellStyle name="20% - Accent4 4 2 7 2" xfId="20140"/>
    <cellStyle name="20% - Accent4 4 2 7 2 2" xfId="20141"/>
    <cellStyle name="20% - Accent4 4 2 7 2 3" xfId="20142"/>
    <cellStyle name="20% - Accent4 4 2 7 3" xfId="20143"/>
    <cellStyle name="20% - Accent4 4 2 7 3 2" xfId="20144"/>
    <cellStyle name="20% - Accent4 4 2 7 3 3" xfId="20145"/>
    <cellStyle name="20% - Accent4 4 2 7 4" xfId="20146"/>
    <cellStyle name="20% - Accent4 4 2 7 4 2" xfId="20147"/>
    <cellStyle name="20% - Accent4 4 2 7 5" xfId="20148"/>
    <cellStyle name="20% - Accent4 4 2 7 6" xfId="20149"/>
    <cellStyle name="20% - Accent4 4 2 8" xfId="8794"/>
    <cellStyle name="20% - Accent4 4 2 8 2" xfId="20150"/>
    <cellStyle name="20% - Accent4 4 2 8 2 2" xfId="20151"/>
    <cellStyle name="20% - Accent4 4 2 8 2 3" xfId="20152"/>
    <cellStyle name="20% - Accent4 4 2 8 3" xfId="20153"/>
    <cellStyle name="20% - Accent4 4 2 8 3 2" xfId="20154"/>
    <cellStyle name="20% - Accent4 4 2 8 3 3" xfId="20155"/>
    <cellStyle name="20% - Accent4 4 2 8 4" xfId="20156"/>
    <cellStyle name="20% - Accent4 4 2 8 4 2" xfId="20157"/>
    <cellStyle name="20% - Accent4 4 2 8 5" xfId="20158"/>
    <cellStyle name="20% - Accent4 4 2 8 6" xfId="20159"/>
    <cellStyle name="20% - Accent4 4 2 9" xfId="8795"/>
    <cellStyle name="20% - Accent4 4 2 9 2" xfId="20160"/>
    <cellStyle name="20% - Accent4 4 2 9 2 2" xfId="20161"/>
    <cellStyle name="20% - Accent4 4 2 9 2 3" xfId="20162"/>
    <cellStyle name="20% - Accent4 4 2 9 3" xfId="20163"/>
    <cellStyle name="20% - Accent4 4 2 9 3 2" xfId="20164"/>
    <cellStyle name="20% - Accent4 4 2 9 4" xfId="20165"/>
    <cellStyle name="20% - Accent4 4 2 9 5" xfId="20166"/>
    <cellStyle name="20% - Accent4 4 3" xfId="877"/>
    <cellStyle name="20% - Accent4 4 3 10" xfId="20167"/>
    <cellStyle name="20% - Accent4 4 3 10 2" xfId="20168"/>
    <cellStyle name="20% - Accent4 4 3 10 3" xfId="20169"/>
    <cellStyle name="20% - Accent4 4 3 11" xfId="20170"/>
    <cellStyle name="20% - Accent4 4 3 11 2" xfId="20171"/>
    <cellStyle name="20% - Accent4 4 3 12" xfId="20172"/>
    <cellStyle name="20% - Accent4 4 3 13" xfId="20173"/>
    <cellStyle name="20% - Accent4 4 3 14" xfId="20174"/>
    <cellStyle name="20% - Accent4 4 3 2" xfId="878"/>
    <cellStyle name="20% - Accent4 4 3 2 10" xfId="20175"/>
    <cellStyle name="20% - Accent4 4 3 2 10 2" xfId="20176"/>
    <cellStyle name="20% - Accent4 4 3 2 11" xfId="20177"/>
    <cellStyle name="20% - Accent4 4 3 2 12" xfId="20178"/>
    <cellStyle name="20% - Accent4 4 3 2 2" xfId="879"/>
    <cellStyle name="20% - Accent4 4 3 2 2 10" xfId="20179"/>
    <cellStyle name="20% - Accent4 4 3 2 2 2" xfId="880"/>
    <cellStyle name="20% - Accent4 4 3 2 2 2 2" xfId="881"/>
    <cellStyle name="20% - Accent4 4 3 2 2 2 2 2" xfId="20180"/>
    <cellStyle name="20% - Accent4 4 3 2 2 2 2 2 2" xfId="20181"/>
    <cellStyle name="20% - Accent4 4 3 2 2 2 2 2 3" xfId="20182"/>
    <cellStyle name="20% - Accent4 4 3 2 2 2 2 3" xfId="20183"/>
    <cellStyle name="20% - Accent4 4 3 2 2 2 2 3 2" xfId="20184"/>
    <cellStyle name="20% - Accent4 4 3 2 2 2 2 3 3" xfId="20185"/>
    <cellStyle name="20% - Accent4 4 3 2 2 2 2 4" xfId="20186"/>
    <cellStyle name="20% - Accent4 4 3 2 2 2 2 4 2" xfId="20187"/>
    <cellStyle name="20% - Accent4 4 3 2 2 2 2 5" xfId="20188"/>
    <cellStyle name="20% - Accent4 4 3 2 2 2 2 6" xfId="20189"/>
    <cellStyle name="20% - Accent4 4 3 2 2 2 3" xfId="20190"/>
    <cellStyle name="20% - Accent4 4 3 2 2 2 3 2" xfId="20191"/>
    <cellStyle name="20% - Accent4 4 3 2 2 2 3 2 2" xfId="20192"/>
    <cellStyle name="20% - Accent4 4 3 2 2 2 3 2 3" xfId="20193"/>
    <cellStyle name="20% - Accent4 4 3 2 2 2 3 3" xfId="20194"/>
    <cellStyle name="20% - Accent4 4 3 2 2 2 3 3 2" xfId="20195"/>
    <cellStyle name="20% - Accent4 4 3 2 2 2 3 3 3" xfId="20196"/>
    <cellStyle name="20% - Accent4 4 3 2 2 2 3 4" xfId="20197"/>
    <cellStyle name="20% - Accent4 4 3 2 2 2 3 4 2" xfId="20198"/>
    <cellStyle name="20% - Accent4 4 3 2 2 2 3 5" xfId="20199"/>
    <cellStyle name="20% - Accent4 4 3 2 2 2 3 6" xfId="20200"/>
    <cellStyle name="20% - Accent4 4 3 2 2 2 4" xfId="20201"/>
    <cellStyle name="20% - Accent4 4 3 2 2 2 4 2" xfId="20202"/>
    <cellStyle name="20% - Accent4 4 3 2 2 2 4 2 2" xfId="20203"/>
    <cellStyle name="20% - Accent4 4 3 2 2 2 4 2 3" xfId="20204"/>
    <cellStyle name="20% - Accent4 4 3 2 2 2 4 3" xfId="20205"/>
    <cellStyle name="20% - Accent4 4 3 2 2 2 4 3 2" xfId="20206"/>
    <cellStyle name="20% - Accent4 4 3 2 2 2 4 4" xfId="20207"/>
    <cellStyle name="20% - Accent4 4 3 2 2 2 4 5" xfId="20208"/>
    <cellStyle name="20% - Accent4 4 3 2 2 2 5" xfId="20209"/>
    <cellStyle name="20% - Accent4 4 3 2 2 2 5 2" xfId="20210"/>
    <cellStyle name="20% - Accent4 4 3 2 2 2 5 3" xfId="20211"/>
    <cellStyle name="20% - Accent4 4 3 2 2 2 6" xfId="20212"/>
    <cellStyle name="20% - Accent4 4 3 2 2 2 6 2" xfId="20213"/>
    <cellStyle name="20% - Accent4 4 3 2 2 2 6 3" xfId="20214"/>
    <cellStyle name="20% - Accent4 4 3 2 2 2 7" xfId="20215"/>
    <cellStyle name="20% - Accent4 4 3 2 2 2 7 2" xfId="20216"/>
    <cellStyle name="20% - Accent4 4 3 2 2 2 8" xfId="20217"/>
    <cellStyle name="20% - Accent4 4 3 2 2 2 9" xfId="20218"/>
    <cellStyle name="20% - Accent4 4 3 2 2 3" xfId="882"/>
    <cellStyle name="20% - Accent4 4 3 2 2 3 2" xfId="20219"/>
    <cellStyle name="20% - Accent4 4 3 2 2 3 2 2" xfId="20220"/>
    <cellStyle name="20% - Accent4 4 3 2 2 3 2 3" xfId="20221"/>
    <cellStyle name="20% - Accent4 4 3 2 2 3 3" xfId="20222"/>
    <cellStyle name="20% - Accent4 4 3 2 2 3 3 2" xfId="20223"/>
    <cellStyle name="20% - Accent4 4 3 2 2 3 3 3" xfId="20224"/>
    <cellStyle name="20% - Accent4 4 3 2 2 3 4" xfId="20225"/>
    <cellStyle name="20% - Accent4 4 3 2 2 3 4 2" xfId="20226"/>
    <cellStyle name="20% - Accent4 4 3 2 2 3 5" xfId="20227"/>
    <cellStyle name="20% - Accent4 4 3 2 2 3 6" xfId="20228"/>
    <cellStyle name="20% - Accent4 4 3 2 2 4" xfId="883"/>
    <cellStyle name="20% - Accent4 4 3 2 2 4 2" xfId="20229"/>
    <cellStyle name="20% - Accent4 4 3 2 2 4 2 2" xfId="20230"/>
    <cellStyle name="20% - Accent4 4 3 2 2 4 2 3" xfId="20231"/>
    <cellStyle name="20% - Accent4 4 3 2 2 4 3" xfId="20232"/>
    <cellStyle name="20% - Accent4 4 3 2 2 4 3 2" xfId="20233"/>
    <cellStyle name="20% - Accent4 4 3 2 2 4 3 3" xfId="20234"/>
    <cellStyle name="20% - Accent4 4 3 2 2 4 4" xfId="20235"/>
    <cellStyle name="20% - Accent4 4 3 2 2 4 4 2" xfId="20236"/>
    <cellStyle name="20% - Accent4 4 3 2 2 4 5" xfId="20237"/>
    <cellStyle name="20% - Accent4 4 3 2 2 4 6" xfId="20238"/>
    <cellStyle name="20% - Accent4 4 3 2 2 5" xfId="20239"/>
    <cellStyle name="20% - Accent4 4 3 2 2 5 2" xfId="20240"/>
    <cellStyle name="20% - Accent4 4 3 2 2 5 2 2" xfId="20241"/>
    <cellStyle name="20% - Accent4 4 3 2 2 5 2 3" xfId="20242"/>
    <cellStyle name="20% - Accent4 4 3 2 2 5 3" xfId="20243"/>
    <cellStyle name="20% - Accent4 4 3 2 2 5 3 2" xfId="20244"/>
    <cellStyle name="20% - Accent4 4 3 2 2 5 4" xfId="20245"/>
    <cellStyle name="20% - Accent4 4 3 2 2 5 5" xfId="20246"/>
    <cellStyle name="20% - Accent4 4 3 2 2 6" xfId="20247"/>
    <cellStyle name="20% - Accent4 4 3 2 2 6 2" xfId="20248"/>
    <cellStyle name="20% - Accent4 4 3 2 2 6 3" xfId="20249"/>
    <cellStyle name="20% - Accent4 4 3 2 2 7" xfId="20250"/>
    <cellStyle name="20% - Accent4 4 3 2 2 7 2" xfId="20251"/>
    <cellStyle name="20% - Accent4 4 3 2 2 7 3" xfId="20252"/>
    <cellStyle name="20% - Accent4 4 3 2 2 8" xfId="20253"/>
    <cellStyle name="20% - Accent4 4 3 2 2 8 2" xfId="20254"/>
    <cellStyle name="20% - Accent4 4 3 2 2 9" xfId="20255"/>
    <cellStyle name="20% - Accent4 4 3 2 3" xfId="884"/>
    <cellStyle name="20% - Accent4 4 3 2 3 2" xfId="885"/>
    <cellStyle name="20% - Accent4 4 3 2 3 2 2" xfId="20256"/>
    <cellStyle name="20% - Accent4 4 3 2 3 2 2 2" xfId="20257"/>
    <cellStyle name="20% - Accent4 4 3 2 3 2 2 3" xfId="20258"/>
    <cellStyle name="20% - Accent4 4 3 2 3 2 3" xfId="20259"/>
    <cellStyle name="20% - Accent4 4 3 2 3 2 3 2" xfId="20260"/>
    <cellStyle name="20% - Accent4 4 3 2 3 2 3 3" xfId="20261"/>
    <cellStyle name="20% - Accent4 4 3 2 3 2 4" xfId="20262"/>
    <cellStyle name="20% - Accent4 4 3 2 3 2 4 2" xfId="20263"/>
    <cellStyle name="20% - Accent4 4 3 2 3 2 5" xfId="20264"/>
    <cellStyle name="20% - Accent4 4 3 2 3 2 6" xfId="20265"/>
    <cellStyle name="20% - Accent4 4 3 2 3 3" xfId="20266"/>
    <cellStyle name="20% - Accent4 4 3 2 3 3 2" xfId="20267"/>
    <cellStyle name="20% - Accent4 4 3 2 3 3 2 2" xfId="20268"/>
    <cellStyle name="20% - Accent4 4 3 2 3 3 2 3" xfId="20269"/>
    <cellStyle name="20% - Accent4 4 3 2 3 3 3" xfId="20270"/>
    <cellStyle name="20% - Accent4 4 3 2 3 3 3 2" xfId="20271"/>
    <cellStyle name="20% - Accent4 4 3 2 3 3 3 3" xfId="20272"/>
    <cellStyle name="20% - Accent4 4 3 2 3 3 4" xfId="20273"/>
    <cellStyle name="20% - Accent4 4 3 2 3 3 4 2" xfId="20274"/>
    <cellStyle name="20% - Accent4 4 3 2 3 3 5" xfId="20275"/>
    <cellStyle name="20% - Accent4 4 3 2 3 3 6" xfId="20276"/>
    <cellStyle name="20% - Accent4 4 3 2 3 4" xfId="20277"/>
    <cellStyle name="20% - Accent4 4 3 2 3 4 2" xfId="20278"/>
    <cellStyle name="20% - Accent4 4 3 2 3 4 2 2" xfId="20279"/>
    <cellStyle name="20% - Accent4 4 3 2 3 4 2 3" xfId="20280"/>
    <cellStyle name="20% - Accent4 4 3 2 3 4 3" xfId="20281"/>
    <cellStyle name="20% - Accent4 4 3 2 3 4 3 2" xfId="20282"/>
    <cellStyle name="20% - Accent4 4 3 2 3 4 4" xfId="20283"/>
    <cellStyle name="20% - Accent4 4 3 2 3 4 5" xfId="20284"/>
    <cellStyle name="20% - Accent4 4 3 2 3 5" xfId="20285"/>
    <cellStyle name="20% - Accent4 4 3 2 3 5 2" xfId="20286"/>
    <cellStyle name="20% - Accent4 4 3 2 3 5 3" xfId="20287"/>
    <cellStyle name="20% - Accent4 4 3 2 3 6" xfId="20288"/>
    <cellStyle name="20% - Accent4 4 3 2 3 6 2" xfId="20289"/>
    <cellStyle name="20% - Accent4 4 3 2 3 6 3" xfId="20290"/>
    <cellStyle name="20% - Accent4 4 3 2 3 7" xfId="20291"/>
    <cellStyle name="20% - Accent4 4 3 2 3 7 2" xfId="20292"/>
    <cellStyle name="20% - Accent4 4 3 2 3 8" xfId="20293"/>
    <cellStyle name="20% - Accent4 4 3 2 3 9" xfId="20294"/>
    <cellStyle name="20% - Accent4 4 3 2 4" xfId="886"/>
    <cellStyle name="20% - Accent4 4 3 2 4 2" xfId="20295"/>
    <cellStyle name="20% - Accent4 4 3 2 4 2 2" xfId="20296"/>
    <cellStyle name="20% - Accent4 4 3 2 4 2 2 2" xfId="20297"/>
    <cellStyle name="20% - Accent4 4 3 2 4 2 2 3" xfId="20298"/>
    <cellStyle name="20% - Accent4 4 3 2 4 2 3" xfId="20299"/>
    <cellStyle name="20% - Accent4 4 3 2 4 2 3 2" xfId="20300"/>
    <cellStyle name="20% - Accent4 4 3 2 4 2 3 3" xfId="20301"/>
    <cellStyle name="20% - Accent4 4 3 2 4 2 4" xfId="20302"/>
    <cellStyle name="20% - Accent4 4 3 2 4 2 4 2" xfId="20303"/>
    <cellStyle name="20% - Accent4 4 3 2 4 2 5" xfId="20304"/>
    <cellStyle name="20% - Accent4 4 3 2 4 2 6" xfId="20305"/>
    <cellStyle name="20% - Accent4 4 3 2 4 3" xfId="20306"/>
    <cellStyle name="20% - Accent4 4 3 2 4 3 2" xfId="20307"/>
    <cellStyle name="20% - Accent4 4 3 2 4 3 2 2" xfId="20308"/>
    <cellStyle name="20% - Accent4 4 3 2 4 3 2 3" xfId="20309"/>
    <cellStyle name="20% - Accent4 4 3 2 4 3 3" xfId="20310"/>
    <cellStyle name="20% - Accent4 4 3 2 4 3 3 2" xfId="20311"/>
    <cellStyle name="20% - Accent4 4 3 2 4 3 3 3" xfId="20312"/>
    <cellStyle name="20% - Accent4 4 3 2 4 3 4" xfId="20313"/>
    <cellStyle name="20% - Accent4 4 3 2 4 3 4 2" xfId="20314"/>
    <cellStyle name="20% - Accent4 4 3 2 4 3 5" xfId="20315"/>
    <cellStyle name="20% - Accent4 4 3 2 4 3 6" xfId="20316"/>
    <cellStyle name="20% - Accent4 4 3 2 4 4" xfId="20317"/>
    <cellStyle name="20% - Accent4 4 3 2 4 4 2" xfId="20318"/>
    <cellStyle name="20% - Accent4 4 3 2 4 4 2 2" xfId="20319"/>
    <cellStyle name="20% - Accent4 4 3 2 4 4 2 3" xfId="20320"/>
    <cellStyle name="20% - Accent4 4 3 2 4 4 3" xfId="20321"/>
    <cellStyle name="20% - Accent4 4 3 2 4 4 3 2" xfId="20322"/>
    <cellStyle name="20% - Accent4 4 3 2 4 4 4" xfId="20323"/>
    <cellStyle name="20% - Accent4 4 3 2 4 4 5" xfId="20324"/>
    <cellStyle name="20% - Accent4 4 3 2 4 5" xfId="20325"/>
    <cellStyle name="20% - Accent4 4 3 2 4 5 2" xfId="20326"/>
    <cellStyle name="20% - Accent4 4 3 2 4 5 3" xfId="20327"/>
    <cellStyle name="20% - Accent4 4 3 2 4 6" xfId="20328"/>
    <cellStyle name="20% - Accent4 4 3 2 4 6 2" xfId="20329"/>
    <cellStyle name="20% - Accent4 4 3 2 4 6 3" xfId="20330"/>
    <cellStyle name="20% - Accent4 4 3 2 4 7" xfId="20331"/>
    <cellStyle name="20% - Accent4 4 3 2 4 7 2" xfId="20332"/>
    <cellStyle name="20% - Accent4 4 3 2 4 8" xfId="20333"/>
    <cellStyle name="20% - Accent4 4 3 2 4 9" xfId="20334"/>
    <cellStyle name="20% - Accent4 4 3 2 5" xfId="887"/>
    <cellStyle name="20% - Accent4 4 3 2 5 2" xfId="20335"/>
    <cellStyle name="20% - Accent4 4 3 2 5 2 2" xfId="20336"/>
    <cellStyle name="20% - Accent4 4 3 2 5 2 3" xfId="20337"/>
    <cellStyle name="20% - Accent4 4 3 2 5 3" xfId="20338"/>
    <cellStyle name="20% - Accent4 4 3 2 5 3 2" xfId="20339"/>
    <cellStyle name="20% - Accent4 4 3 2 5 3 3" xfId="20340"/>
    <cellStyle name="20% - Accent4 4 3 2 5 4" xfId="20341"/>
    <cellStyle name="20% - Accent4 4 3 2 5 4 2" xfId="20342"/>
    <cellStyle name="20% - Accent4 4 3 2 5 5" xfId="20343"/>
    <cellStyle name="20% - Accent4 4 3 2 5 6" xfId="20344"/>
    <cellStyle name="20% - Accent4 4 3 2 6" xfId="20345"/>
    <cellStyle name="20% - Accent4 4 3 2 6 2" xfId="20346"/>
    <cellStyle name="20% - Accent4 4 3 2 6 2 2" xfId="20347"/>
    <cellStyle name="20% - Accent4 4 3 2 6 2 3" xfId="20348"/>
    <cellStyle name="20% - Accent4 4 3 2 6 3" xfId="20349"/>
    <cellStyle name="20% - Accent4 4 3 2 6 3 2" xfId="20350"/>
    <cellStyle name="20% - Accent4 4 3 2 6 3 3" xfId="20351"/>
    <cellStyle name="20% - Accent4 4 3 2 6 4" xfId="20352"/>
    <cellStyle name="20% - Accent4 4 3 2 6 4 2" xfId="20353"/>
    <cellStyle name="20% - Accent4 4 3 2 6 5" xfId="20354"/>
    <cellStyle name="20% - Accent4 4 3 2 6 6" xfId="20355"/>
    <cellStyle name="20% - Accent4 4 3 2 7" xfId="20356"/>
    <cellStyle name="20% - Accent4 4 3 2 7 2" xfId="20357"/>
    <cellStyle name="20% - Accent4 4 3 2 7 2 2" xfId="20358"/>
    <cellStyle name="20% - Accent4 4 3 2 7 2 3" xfId="20359"/>
    <cellStyle name="20% - Accent4 4 3 2 7 3" xfId="20360"/>
    <cellStyle name="20% - Accent4 4 3 2 7 3 2" xfId="20361"/>
    <cellStyle name="20% - Accent4 4 3 2 7 4" xfId="20362"/>
    <cellStyle name="20% - Accent4 4 3 2 7 5" xfId="20363"/>
    <cellStyle name="20% - Accent4 4 3 2 8" xfId="20364"/>
    <cellStyle name="20% - Accent4 4 3 2 8 2" xfId="20365"/>
    <cellStyle name="20% - Accent4 4 3 2 8 3" xfId="20366"/>
    <cellStyle name="20% - Accent4 4 3 2 9" xfId="20367"/>
    <cellStyle name="20% - Accent4 4 3 2 9 2" xfId="20368"/>
    <cellStyle name="20% - Accent4 4 3 2 9 3" xfId="20369"/>
    <cellStyle name="20% - Accent4 4 3 3" xfId="888"/>
    <cellStyle name="20% - Accent4 4 3 3 10" xfId="20370"/>
    <cellStyle name="20% - Accent4 4 3 3 2" xfId="889"/>
    <cellStyle name="20% - Accent4 4 3 3 2 2" xfId="890"/>
    <cellStyle name="20% - Accent4 4 3 3 2 2 2" xfId="20371"/>
    <cellStyle name="20% - Accent4 4 3 3 2 2 2 2" xfId="20372"/>
    <cellStyle name="20% - Accent4 4 3 3 2 2 2 3" xfId="20373"/>
    <cellStyle name="20% - Accent4 4 3 3 2 2 3" xfId="20374"/>
    <cellStyle name="20% - Accent4 4 3 3 2 2 3 2" xfId="20375"/>
    <cellStyle name="20% - Accent4 4 3 3 2 2 3 3" xfId="20376"/>
    <cellStyle name="20% - Accent4 4 3 3 2 2 4" xfId="20377"/>
    <cellStyle name="20% - Accent4 4 3 3 2 2 4 2" xfId="20378"/>
    <cellStyle name="20% - Accent4 4 3 3 2 2 5" xfId="20379"/>
    <cellStyle name="20% - Accent4 4 3 3 2 2 6" xfId="20380"/>
    <cellStyle name="20% - Accent4 4 3 3 2 3" xfId="20381"/>
    <cellStyle name="20% - Accent4 4 3 3 2 3 2" xfId="20382"/>
    <cellStyle name="20% - Accent4 4 3 3 2 3 2 2" xfId="20383"/>
    <cellStyle name="20% - Accent4 4 3 3 2 3 2 3" xfId="20384"/>
    <cellStyle name="20% - Accent4 4 3 3 2 3 3" xfId="20385"/>
    <cellStyle name="20% - Accent4 4 3 3 2 3 3 2" xfId="20386"/>
    <cellStyle name="20% - Accent4 4 3 3 2 3 3 3" xfId="20387"/>
    <cellStyle name="20% - Accent4 4 3 3 2 3 4" xfId="20388"/>
    <cellStyle name="20% - Accent4 4 3 3 2 3 4 2" xfId="20389"/>
    <cellStyle name="20% - Accent4 4 3 3 2 3 5" xfId="20390"/>
    <cellStyle name="20% - Accent4 4 3 3 2 3 6" xfId="20391"/>
    <cellStyle name="20% - Accent4 4 3 3 2 4" xfId="20392"/>
    <cellStyle name="20% - Accent4 4 3 3 2 4 2" xfId="20393"/>
    <cellStyle name="20% - Accent4 4 3 3 2 4 2 2" xfId="20394"/>
    <cellStyle name="20% - Accent4 4 3 3 2 4 2 3" xfId="20395"/>
    <cellStyle name="20% - Accent4 4 3 3 2 4 3" xfId="20396"/>
    <cellStyle name="20% - Accent4 4 3 3 2 4 3 2" xfId="20397"/>
    <cellStyle name="20% - Accent4 4 3 3 2 4 4" xfId="20398"/>
    <cellStyle name="20% - Accent4 4 3 3 2 4 5" xfId="20399"/>
    <cellStyle name="20% - Accent4 4 3 3 2 5" xfId="20400"/>
    <cellStyle name="20% - Accent4 4 3 3 2 5 2" xfId="20401"/>
    <cellStyle name="20% - Accent4 4 3 3 2 5 3" xfId="20402"/>
    <cellStyle name="20% - Accent4 4 3 3 2 6" xfId="20403"/>
    <cellStyle name="20% - Accent4 4 3 3 2 6 2" xfId="20404"/>
    <cellStyle name="20% - Accent4 4 3 3 2 6 3" xfId="20405"/>
    <cellStyle name="20% - Accent4 4 3 3 2 7" xfId="20406"/>
    <cellStyle name="20% - Accent4 4 3 3 2 7 2" xfId="20407"/>
    <cellStyle name="20% - Accent4 4 3 3 2 8" xfId="20408"/>
    <cellStyle name="20% - Accent4 4 3 3 2 9" xfId="20409"/>
    <cellStyle name="20% - Accent4 4 3 3 3" xfId="891"/>
    <cellStyle name="20% - Accent4 4 3 3 3 2" xfId="20410"/>
    <cellStyle name="20% - Accent4 4 3 3 3 2 2" xfId="20411"/>
    <cellStyle name="20% - Accent4 4 3 3 3 2 3" xfId="20412"/>
    <cellStyle name="20% - Accent4 4 3 3 3 3" xfId="20413"/>
    <cellStyle name="20% - Accent4 4 3 3 3 3 2" xfId="20414"/>
    <cellStyle name="20% - Accent4 4 3 3 3 3 3" xfId="20415"/>
    <cellStyle name="20% - Accent4 4 3 3 3 4" xfId="20416"/>
    <cellStyle name="20% - Accent4 4 3 3 3 4 2" xfId="20417"/>
    <cellStyle name="20% - Accent4 4 3 3 3 5" xfId="20418"/>
    <cellStyle name="20% - Accent4 4 3 3 3 6" xfId="20419"/>
    <cellStyle name="20% - Accent4 4 3 3 4" xfId="892"/>
    <cellStyle name="20% - Accent4 4 3 3 4 2" xfId="20420"/>
    <cellStyle name="20% - Accent4 4 3 3 4 2 2" xfId="20421"/>
    <cellStyle name="20% - Accent4 4 3 3 4 2 3" xfId="20422"/>
    <cellStyle name="20% - Accent4 4 3 3 4 3" xfId="20423"/>
    <cellStyle name="20% - Accent4 4 3 3 4 3 2" xfId="20424"/>
    <cellStyle name="20% - Accent4 4 3 3 4 3 3" xfId="20425"/>
    <cellStyle name="20% - Accent4 4 3 3 4 4" xfId="20426"/>
    <cellStyle name="20% - Accent4 4 3 3 4 4 2" xfId="20427"/>
    <cellStyle name="20% - Accent4 4 3 3 4 5" xfId="20428"/>
    <cellStyle name="20% - Accent4 4 3 3 4 6" xfId="20429"/>
    <cellStyle name="20% - Accent4 4 3 3 5" xfId="20430"/>
    <cellStyle name="20% - Accent4 4 3 3 5 2" xfId="20431"/>
    <cellStyle name="20% - Accent4 4 3 3 5 2 2" xfId="20432"/>
    <cellStyle name="20% - Accent4 4 3 3 5 2 3" xfId="20433"/>
    <cellStyle name="20% - Accent4 4 3 3 5 3" xfId="20434"/>
    <cellStyle name="20% - Accent4 4 3 3 5 3 2" xfId="20435"/>
    <cellStyle name="20% - Accent4 4 3 3 5 4" xfId="20436"/>
    <cellStyle name="20% - Accent4 4 3 3 5 5" xfId="20437"/>
    <cellStyle name="20% - Accent4 4 3 3 6" xfId="20438"/>
    <cellStyle name="20% - Accent4 4 3 3 6 2" xfId="20439"/>
    <cellStyle name="20% - Accent4 4 3 3 6 3" xfId="20440"/>
    <cellStyle name="20% - Accent4 4 3 3 7" xfId="20441"/>
    <cellStyle name="20% - Accent4 4 3 3 7 2" xfId="20442"/>
    <cellStyle name="20% - Accent4 4 3 3 7 3" xfId="20443"/>
    <cellStyle name="20% - Accent4 4 3 3 8" xfId="20444"/>
    <cellStyle name="20% - Accent4 4 3 3 8 2" xfId="20445"/>
    <cellStyle name="20% - Accent4 4 3 3 9" xfId="20446"/>
    <cellStyle name="20% - Accent4 4 3 4" xfId="893"/>
    <cellStyle name="20% - Accent4 4 3 4 2" xfId="894"/>
    <cellStyle name="20% - Accent4 4 3 4 2 2" xfId="20447"/>
    <cellStyle name="20% - Accent4 4 3 4 2 2 2" xfId="20448"/>
    <cellStyle name="20% - Accent4 4 3 4 2 2 3" xfId="20449"/>
    <cellStyle name="20% - Accent4 4 3 4 2 3" xfId="20450"/>
    <cellStyle name="20% - Accent4 4 3 4 2 3 2" xfId="20451"/>
    <cellStyle name="20% - Accent4 4 3 4 2 3 3" xfId="20452"/>
    <cellStyle name="20% - Accent4 4 3 4 2 4" xfId="20453"/>
    <cellStyle name="20% - Accent4 4 3 4 2 4 2" xfId="20454"/>
    <cellStyle name="20% - Accent4 4 3 4 2 5" xfId="20455"/>
    <cellStyle name="20% - Accent4 4 3 4 2 6" xfId="20456"/>
    <cellStyle name="20% - Accent4 4 3 4 3" xfId="8796"/>
    <cellStyle name="20% - Accent4 4 3 4 3 2" xfId="20457"/>
    <cellStyle name="20% - Accent4 4 3 4 3 2 2" xfId="20458"/>
    <cellStyle name="20% - Accent4 4 3 4 3 2 3" xfId="20459"/>
    <cellStyle name="20% - Accent4 4 3 4 3 3" xfId="20460"/>
    <cellStyle name="20% - Accent4 4 3 4 3 3 2" xfId="20461"/>
    <cellStyle name="20% - Accent4 4 3 4 3 3 3" xfId="20462"/>
    <cellStyle name="20% - Accent4 4 3 4 3 4" xfId="20463"/>
    <cellStyle name="20% - Accent4 4 3 4 3 4 2" xfId="20464"/>
    <cellStyle name="20% - Accent4 4 3 4 3 5" xfId="20465"/>
    <cellStyle name="20% - Accent4 4 3 4 3 6" xfId="20466"/>
    <cellStyle name="20% - Accent4 4 3 4 4" xfId="8797"/>
    <cellStyle name="20% - Accent4 4 3 4 4 2" xfId="20467"/>
    <cellStyle name="20% - Accent4 4 3 4 4 2 2" xfId="20468"/>
    <cellStyle name="20% - Accent4 4 3 4 4 2 3" xfId="20469"/>
    <cellStyle name="20% - Accent4 4 3 4 4 3" xfId="20470"/>
    <cellStyle name="20% - Accent4 4 3 4 4 3 2" xfId="20471"/>
    <cellStyle name="20% - Accent4 4 3 4 4 4" xfId="20472"/>
    <cellStyle name="20% - Accent4 4 3 4 4 5" xfId="20473"/>
    <cellStyle name="20% - Accent4 4 3 4 5" xfId="20474"/>
    <cellStyle name="20% - Accent4 4 3 4 5 2" xfId="20475"/>
    <cellStyle name="20% - Accent4 4 3 4 5 3" xfId="20476"/>
    <cellStyle name="20% - Accent4 4 3 4 6" xfId="20477"/>
    <cellStyle name="20% - Accent4 4 3 4 6 2" xfId="20478"/>
    <cellStyle name="20% - Accent4 4 3 4 6 3" xfId="20479"/>
    <cellStyle name="20% - Accent4 4 3 4 7" xfId="20480"/>
    <cellStyle name="20% - Accent4 4 3 4 7 2" xfId="20481"/>
    <cellStyle name="20% - Accent4 4 3 4 8" xfId="20482"/>
    <cellStyle name="20% - Accent4 4 3 4 9" xfId="20483"/>
    <cellStyle name="20% - Accent4 4 3 5" xfId="895"/>
    <cellStyle name="20% - Accent4 4 3 5 2" xfId="8798"/>
    <cellStyle name="20% - Accent4 4 3 5 2 2" xfId="20484"/>
    <cellStyle name="20% - Accent4 4 3 5 2 2 2" xfId="20485"/>
    <cellStyle name="20% - Accent4 4 3 5 2 2 3" xfId="20486"/>
    <cellStyle name="20% - Accent4 4 3 5 2 3" xfId="20487"/>
    <cellStyle name="20% - Accent4 4 3 5 2 3 2" xfId="20488"/>
    <cellStyle name="20% - Accent4 4 3 5 2 3 3" xfId="20489"/>
    <cellStyle name="20% - Accent4 4 3 5 2 4" xfId="20490"/>
    <cellStyle name="20% - Accent4 4 3 5 2 4 2" xfId="20491"/>
    <cellStyle name="20% - Accent4 4 3 5 2 5" xfId="20492"/>
    <cellStyle name="20% - Accent4 4 3 5 2 6" xfId="20493"/>
    <cellStyle name="20% - Accent4 4 3 5 3" xfId="20494"/>
    <cellStyle name="20% - Accent4 4 3 5 3 2" xfId="20495"/>
    <cellStyle name="20% - Accent4 4 3 5 3 2 2" xfId="20496"/>
    <cellStyle name="20% - Accent4 4 3 5 3 2 3" xfId="20497"/>
    <cellStyle name="20% - Accent4 4 3 5 3 3" xfId="20498"/>
    <cellStyle name="20% - Accent4 4 3 5 3 3 2" xfId="20499"/>
    <cellStyle name="20% - Accent4 4 3 5 3 3 3" xfId="20500"/>
    <cellStyle name="20% - Accent4 4 3 5 3 4" xfId="20501"/>
    <cellStyle name="20% - Accent4 4 3 5 3 4 2" xfId="20502"/>
    <cellStyle name="20% - Accent4 4 3 5 3 5" xfId="20503"/>
    <cellStyle name="20% - Accent4 4 3 5 3 6" xfId="20504"/>
    <cellStyle name="20% - Accent4 4 3 5 4" xfId="20505"/>
    <cellStyle name="20% - Accent4 4 3 5 4 2" xfId="20506"/>
    <cellStyle name="20% - Accent4 4 3 5 4 2 2" xfId="20507"/>
    <cellStyle name="20% - Accent4 4 3 5 4 2 3" xfId="20508"/>
    <cellStyle name="20% - Accent4 4 3 5 4 3" xfId="20509"/>
    <cellStyle name="20% - Accent4 4 3 5 4 3 2" xfId="20510"/>
    <cellStyle name="20% - Accent4 4 3 5 4 4" xfId="20511"/>
    <cellStyle name="20% - Accent4 4 3 5 4 5" xfId="20512"/>
    <cellStyle name="20% - Accent4 4 3 5 5" xfId="20513"/>
    <cellStyle name="20% - Accent4 4 3 5 5 2" xfId="20514"/>
    <cellStyle name="20% - Accent4 4 3 5 5 3" xfId="20515"/>
    <cellStyle name="20% - Accent4 4 3 5 6" xfId="20516"/>
    <cellStyle name="20% - Accent4 4 3 5 6 2" xfId="20517"/>
    <cellStyle name="20% - Accent4 4 3 5 6 3" xfId="20518"/>
    <cellStyle name="20% - Accent4 4 3 5 7" xfId="20519"/>
    <cellStyle name="20% - Accent4 4 3 5 7 2" xfId="20520"/>
    <cellStyle name="20% - Accent4 4 3 5 8" xfId="20521"/>
    <cellStyle name="20% - Accent4 4 3 5 9" xfId="20522"/>
    <cellStyle name="20% - Accent4 4 3 6" xfId="896"/>
    <cellStyle name="20% - Accent4 4 3 6 2" xfId="20523"/>
    <cellStyle name="20% - Accent4 4 3 6 2 2" xfId="20524"/>
    <cellStyle name="20% - Accent4 4 3 6 2 3" xfId="20525"/>
    <cellStyle name="20% - Accent4 4 3 6 3" xfId="20526"/>
    <cellStyle name="20% - Accent4 4 3 6 3 2" xfId="20527"/>
    <cellStyle name="20% - Accent4 4 3 6 3 3" xfId="20528"/>
    <cellStyle name="20% - Accent4 4 3 6 4" xfId="20529"/>
    <cellStyle name="20% - Accent4 4 3 6 4 2" xfId="20530"/>
    <cellStyle name="20% - Accent4 4 3 6 5" xfId="20531"/>
    <cellStyle name="20% - Accent4 4 3 6 6" xfId="20532"/>
    <cellStyle name="20% - Accent4 4 3 7" xfId="8799"/>
    <cellStyle name="20% - Accent4 4 3 7 2" xfId="20533"/>
    <cellStyle name="20% - Accent4 4 3 7 2 2" xfId="20534"/>
    <cellStyle name="20% - Accent4 4 3 7 2 3" xfId="20535"/>
    <cellStyle name="20% - Accent4 4 3 7 3" xfId="20536"/>
    <cellStyle name="20% - Accent4 4 3 7 3 2" xfId="20537"/>
    <cellStyle name="20% - Accent4 4 3 7 3 3" xfId="20538"/>
    <cellStyle name="20% - Accent4 4 3 7 4" xfId="20539"/>
    <cellStyle name="20% - Accent4 4 3 7 4 2" xfId="20540"/>
    <cellStyle name="20% - Accent4 4 3 7 5" xfId="20541"/>
    <cellStyle name="20% - Accent4 4 3 7 6" xfId="20542"/>
    <cellStyle name="20% - Accent4 4 3 8" xfId="8800"/>
    <cellStyle name="20% - Accent4 4 3 8 2" xfId="20543"/>
    <cellStyle name="20% - Accent4 4 3 8 2 2" xfId="20544"/>
    <cellStyle name="20% - Accent4 4 3 8 2 3" xfId="20545"/>
    <cellStyle name="20% - Accent4 4 3 8 3" xfId="20546"/>
    <cellStyle name="20% - Accent4 4 3 8 3 2" xfId="20547"/>
    <cellStyle name="20% - Accent4 4 3 8 4" xfId="20548"/>
    <cellStyle name="20% - Accent4 4 3 8 5" xfId="20549"/>
    <cellStyle name="20% - Accent4 4 3 9" xfId="8801"/>
    <cellStyle name="20% - Accent4 4 3 9 2" xfId="20550"/>
    <cellStyle name="20% - Accent4 4 3 9 3" xfId="20551"/>
    <cellStyle name="20% - Accent4 4 4" xfId="897"/>
    <cellStyle name="20% - Accent4 4 4 10" xfId="20552"/>
    <cellStyle name="20% - Accent4 4 4 10 2" xfId="20553"/>
    <cellStyle name="20% - Accent4 4 4 11" xfId="20554"/>
    <cellStyle name="20% - Accent4 4 4 12" xfId="20555"/>
    <cellStyle name="20% - Accent4 4 4 2" xfId="898"/>
    <cellStyle name="20% - Accent4 4 4 2 10" xfId="20556"/>
    <cellStyle name="20% - Accent4 4 4 2 2" xfId="899"/>
    <cellStyle name="20% - Accent4 4 4 2 2 2" xfId="900"/>
    <cellStyle name="20% - Accent4 4 4 2 2 2 2" xfId="8802"/>
    <cellStyle name="20% - Accent4 4 4 2 2 2 2 2" xfId="20557"/>
    <cellStyle name="20% - Accent4 4 4 2 2 2 2 3" xfId="20558"/>
    <cellStyle name="20% - Accent4 4 4 2 2 2 3" xfId="20559"/>
    <cellStyle name="20% - Accent4 4 4 2 2 2 3 2" xfId="20560"/>
    <cellStyle name="20% - Accent4 4 4 2 2 2 3 3" xfId="20561"/>
    <cellStyle name="20% - Accent4 4 4 2 2 2 4" xfId="20562"/>
    <cellStyle name="20% - Accent4 4 4 2 2 2 4 2" xfId="20563"/>
    <cellStyle name="20% - Accent4 4 4 2 2 2 5" xfId="20564"/>
    <cellStyle name="20% - Accent4 4 4 2 2 2 6" xfId="20565"/>
    <cellStyle name="20% - Accent4 4 4 2 2 3" xfId="901"/>
    <cellStyle name="20% - Accent4 4 4 2 2 3 2" xfId="20566"/>
    <cellStyle name="20% - Accent4 4 4 2 2 3 2 2" xfId="20567"/>
    <cellStyle name="20% - Accent4 4 4 2 2 3 2 3" xfId="20568"/>
    <cellStyle name="20% - Accent4 4 4 2 2 3 3" xfId="20569"/>
    <cellStyle name="20% - Accent4 4 4 2 2 3 3 2" xfId="20570"/>
    <cellStyle name="20% - Accent4 4 4 2 2 3 3 3" xfId="20571"/>
    <cellStyle name="20% - Accent4 4 4 2 2 3 4" xfId="20572"/>
    <cellStyle name="20% - Accent4 4 4 2 2 3 4 2" xfId="20573"/>
    <cellStyle name="20% - Accent4 4 4 2 2 3 5" xfId="20574"/>
    <cellStyle name="20% - Accent4 4 4 2 2 3 6" xfId="20575"/>
    <cellStyle name="20% - Accent4 4 4 2 2 4" xfId="8803"/>
    <cellStyle name="20% - Accent4 4 4 2 2 4 2" xfId="20576"/>
    <cellStyle name="20% - Accent4 4 4 2 2 4 2 2" xfId="20577"/>
    <cellStyle name="20% - Accent4 4 4 2 2 4 2 3" xfId="20578"/>
    <cellStyle name="20% - Accent4 4 4 2 2 4 3" xfId="20579"/>
    <cellStyle name="20% - Accent4 4 4 2 2 4 3 2" xfId="20580"/>
    <cellStyle name="20% - Accent4 4 4 2 2 4 4" xfId="20581"/>
    <cellStyle name="20% - Accent4 4 4 2 2 4 5" xfId="20582"/>
    <cellStyle name="20% - Accent4 4 4 2 2 5" xfId="20583"/>
    <cellStyle name="20% - Accent4 4 4 2 2 5 2" xfId="20584"/>
    <cellStyle name="20% - Accent4 4 4 2 2 5 3" xfId="20585"/>
    <cellStyle name="20% - Accent4 4 4 2 2 6" xfId="20586"/>
    <cellStyle name="20% - Accent4 4 4 2 2 6 2" xfId="20587"/>
    <cellStyle name="20% - Accent4 4 4 2 2 6 3" xfId="20588"/>
    <cellStyle name="20% - Accent4 4 4 2 2 7" xfId="20589"/>
    <cellStyle name="20% - Accent4 4 4 2 2 7 2" xfId="20590"/>
    <cellStyle name="20% - Accent4 4 4 2 2 8" xfId="20591"/>
    <cellStyle name="20% - Accent4 4 4 2 2 9" xfId="20592"/>
    <cellStyle name="20% - Accent4 4 4 2 3" xfId="902"/>
    <cellStyle name="20% - Accent4 4 4 2 3 2" xfId="8804"/>
    <cellStyle name="20% - Accent4 4 4 2 3 2 2" xfId="20593"/>
    <cellStyle name="20% - Accent4 4 4 2 3 2 3" xfId="20594"/>
    <cellStyle name="20% - Accent4 4 4 2 3 3" xfId="20595"/>
    <cellStyle name="20% - Accent4 4 4 2 3 3 2" xfId="20596"/>
    <cellStyle name="20% - Accent4 4 4 2 3 3 3" xfId="20597"/>
    <cellStyle name="20% - Accent4 4 4 2 3 4" xfId="20598"/>
    <cellStyle name="20% - Accent4 4 4 2 3 4 2" xfId="20599"/>
    <cellStyle name="20% - Accent4 4 4 2 3 5" xfId="20600"/>
    <cellStyle name="20% - Accent4 4 4 2 3 6" xfId="20601"/>
    <cellStyle name="20% - Accent4 4 4 2 4" xfId="903"/>
    <cellStyle name="20% - Accent4 4 4 2 4 2" xfId="20602"/>
    <cellStyle name="20% - Accent4 4 4 2 4 2 2" xfId="20603"/>
    <cellStyle name="20% - Accent4 4 4 2 4 2 3" xfId="20604"/>
    <cellStyle name="20% - Accent4 4 4 2 4 3" xfId="20605"/>
    <cellStyle name="20% - Accent4 4 4 2 4 3 2" xfId="20606"/>
    <cellStyle name="20% - Accent4 4 4 2 4 3 3" xfId="20607"/>
    <cellStyle name="20% - Accent4 4 4 2 4 4" xfId="20608"/>
    <cellStyle name="20% - Accent4 4 4 2 4 4 2" xfId="20609"/>
    <cellStyle name="20% - Accent4 4 4 2 4 5" xfId="20610"/>
    <cellStyle name="20% - Accent4 4 4 2 4 6" xfId="20611"/>
    <cellStyle name="20% - Accent4 4 4 2 5" xfId="8805"/>
    <cellStyle name="20% - Accent4 4 4 2 5 2" xfId="20612"/>
    <cellStyle name="20% - Accent4 4 4 2 5 2 2" xfId="20613"/>
    <cellStyle name="20% - Accent4 4 4 2 5 2 3" xfId="20614"/>
    <cellStyle name="20% - Accent4 4 4 2 5 3" xfId="20615"/>
    <cellStyle name="20% - Accent4 4 4 2 5 3 2" xfId="20616"/>
    <cellStyle name="20% - Accent4 4 4 2 5 4" xfId="20617"/>
    <cellStyle name="20% - Accent4 4 4 2 5 5" xfId="20618"/>
    <cellStyle name="20% - Accent4 4 4 2 6" xfId="20619"/>
    <cellStyle name="20% - Accent4 4 4 2 6 2" xfId="20620"/>
    <cellStyle name="20% - Accent4 4 4 2 6 3" xfId="20621"/>
    <cellStyle name="20% - Accent4 4 4 2 7" xfId="20622"/>
    <cellStyle name="20% - Accent4 4 4 2 7 2" xfId="20623"/>
    <cellStyle name="20% - Accent4 4 4 2 7 3" xfId="20624"/>
    <cellStyle name="20% - Accent4 4 4 2 8" xfId="20625"/>
    <cellStyle name="20% - Accent4 4 4 2 8 2" xfId="20626"/>
    <cellStyle name="20% - Accent4 4 4 2 9" xfId="20627"/>
    <cellStyle name="20% - Accent4 4 4 3" xfId="904"/>
    <cellStyle name="20% - Accent4 4 4 3 2" xfId="905"/>
    <cellStyle name="20% - Accent4 4 4 3 2 2" xfId="8806"/>
    <cellStyle name="20% - Accent4 4 4 3 2 2 2" xfId="20628"/>
    <cellStyle name="20% - Accent4 4 4 3 2 2 3" xfId="20629"/>
    <cellStyle name="20% - Accent4 4 4 3 2 3" xfId="20630"/>
    <cellStyle name="20% - Accent4 4 4 3 2 3 2" xfId="20631"/>
    <cellStyle name="20% - Accent4 4 4 3 2 3 3" xfId="20632"/>
    <cellStyle name="20% - Accent4 4 4 3 2 4" xfId="20633"/>
    <cellStyle name="20% - Accent4 4 4 3 2 4 2" xfId="20634"/>
    <cellStyle name="20% - Accent4 4 4 3 2 5" xfId="20635"/>
    <cellStyle name="20% - Accent4 4 4 3 2 6" xfId="20636"/>
    <cellStyle name="20% - Accent4 4 4 3 3" xfId="906"/>
    <cellStyle name="20% - Accent4 4 4 3 3 2" xfId="20637"/>
    <cellStyle name="20% - Accent4 4 4 3 3 2 2" xfId="20638"/>
    <cellStyle name="20% - Accent4 4 4 3 3 2 3" xfId="20639"/>
    <cellStyle name="20% - Accent4 4 4 3 3 3" xfId="20640"/>
    <cellStyle name="20% - Accent4 4 4 3 3 3 2" xfId="20641"/>
    <cellStyle name="20% - Accent4 4 4 3 3 3 3" xfId="20642"/>
    <cellStyle name="20% - Accent4 4 4 3 3 4" xfId="20643"/>
    <cellStyle name="20% - Accent4 4 4 3 3 4 2" xfId="20644"/>
    <cellStyle name="20% - Accent4 4 4 3 3 5" xfId="20645"/>
    <cellStyle name="20% - Accent4 4 4 3 3 6" xfId="20646"/>
    <cellStyle name="20% - Accent4 4 4 3 4" xfId="8807"/>
    <cellStyle name="20% - Accent4 4 4 3 4 2" xfId="20647"/>
    <cellStyle name="20% - Accent4 4 4 3 4 2 2" xfId="20648"/>
    <cellStyle name="20% - Accent4 4 4 3 4 2 3" xfId="20649"/>
    <cellStyle name="20% - Accent4 4 4 3 4 3" xfId="20650"/>
    <cellStyle name="20% - Accent4 4 4 3 4 3 2" xfId="20651"/>
    <cellStyle name="20% - Accent4 4 4 3 4 4" xfId="20652"/>
    <cellStyle name="20% - Accent4 4 4 3 4 5" xfId="20653"/>
    <cellStyle name="20% - Accent4 4 4 3 5" xfId="20654"/>
    <cellStyle name="20% - Accent4 4 4 3 5 2" xfId="20655"/>
    <cellStyle name="20% - Accent4 4 4 3 5 3" xfId="20656"/>
    <cellStyle name="20% - Accent4 4 4 3 6" xfId="20657"/>
    <cellStyle name="20% - Accent4 4 4 3 6 2" xfId="20658"/>
    <cellStyle name="20% - Accent4 4 4 3 6 3" xfId="20659"/>
    <cellStyle name="20% - Accent4 4 4 3 7" xfId="20660"/>
    <cellStyle name="20% - Accent4 4 4 3 7 2" xfId="20661"/>
    <cellStyle name="20% - Accent4 4 4 3 8" xfId="20662"/>
    <cellStyle name="20% - Accent4 4 4 3 9" xfId="20663"/>
    <cellStyle name="20% - Accent4 4 4 4" xfId="907"/>
    <cellStyle name="20% - Accent4 4 4 4 2" xfId="8808"/>
    <cellStyle name="20% - Accent4 4 4 4 2 2" xfId="20664"/>
    <cellStyle name="20% - Accent4 4 4 4 2 2 2" xfId="20665"/>
    <cellStyle name="20% - Accent4 4 4 4 2 2 3" xfId="20666"/>
    <cellStyle name="20% - Accent4 4 4 4 2 3" xfId="20667"/>
    <cellStyle name="20% - Accent4 4 4 4 2 3 2" xfId="20668"/>
    <cellStyle name="20% - Accent4 4 4 4 2 3 3" xfId="20669"/>
    <cellStyle name="20% - Accent4 4 4 4 2 4" xfId="20670"/>
    <cellStyle name="20% - Accent4 4 4 4 2 4 2" xfId="20671"/>
    <cellStyle name="20% - Accent4 4 4 4 2 5" xfId="20672"/>
    <cellStyle name="20% - Accent4 4 4 4 2 6" xfId="20673"/>
    <cellStyle name="20% - Accent4 4 4 4 3" xfId="20674"/>
    <cellStyle name="20% - Accent4 4 4 4 3 2" xfId="20675"/>
    <cellStyle name="20% - Accent4 4 4 4 3 2 2" xfId="20676"/>
    <cellStyle name="20% - Accent4 4 4 4 3 2 3" xfId="20677"/>
    <cellStyle name="20% - Accent4 4 4 4 3 3" xfId="20678"/>
    <cellStyle name="20% - Accent4 4 4 4 3 3 2" xfId="20679"/>
    <cellStyle name="20% - Accent4 4 4 4 3 3 3" xfId="20680"/>
    <cellStyle name="20% - Accent4 4 4 4 3 4" xfId="20681"/>
    <cellStyle name="20% - Accent4 4 4 4 3 4 2" xfId="20682"/>
    <cellStyle name="20% - Accent4 4 4 4 3 5" xfId="20683"/>
    <cellStyle name="20% - Accent4 4 4 4 3 6" xfId="20684"/>
    <cellStyle name="20% - Accent4 4 4 4 4" xfId="20685"/>
    <cellStyle name="20% - Accent4 4 4 4 4 2" xfId="20686"/>
    <cellStyle name="20% - Accent4 4 4 4 4 2 2" xfId="20687"/>
    <cellStyle name="20% - Accent4 4 4 4 4 2 3" xfId="20688"/>
    <cellStyle name="20% - Accent4 4 4 4 4 3" xfId="20689"/>
    <cellStyle name="20% - Accent4 4 4 4 4 3 2" xfId="20690"/>
    <cellStyle name="20% - Accent4 4 4 4 4 4" xfId="20691"/>
    <cellStyle name="20% - Accent4 4 4 4 4 5" xfId="20692"/>
    <cellStyle name="20% - Accent4 4 4 4 5" xfId="20693"/>
    <cellStyle name="20% - Accent4 4 4 4 5 2" xfId="20694"/>
    <cellStyle name="20% - Accent4 4 4 4 5 3" xfId="20695"/>
    <cellStyle name="20% - Accent4 4 4 4 6" xfId="20696"/>
    <cellStyle name="20% - Accent4 4 4 4 6 2" xfId="20697"/>
    <cellStyle name="20% - Accent4 4 4 4 6 3" xfId="20698"/>
    <cellStyle name="20% - Accent4 4 4 4 7" xfId="20699"/>
    <cellStyle name="20% - Accent4 4 4 4 7 2" xfId="20700"/>
    <cellStyle name="20% - Accent4 4 4 4 8" xfId="20701"/>
    <cellStyle name="20% - Accent4 4 4 4 9" xfId="20702"/>
    <cellStyle name="20% - Accent4 4 4 5" xfId="908"/>
    <cellStyle name="20% - Accent4 4 4 5 2" xfId="20703"/>
    <cellStyle name="20% - Accent4 4 4 5 2 2" xfId="20704"/>
    <cellStyle name="20% - Accent4 4 4 5 2 3" xfId="20705"/>
    <cellStyle name="20% - Accent4 4 4 5 3" xfId="20706"/>
    <cellStyle name="20% - Accent4 4 4 5 3 2" xfId="20707"/>
    <cellStyle name="20% - Accent4 4 4 5 3 3" xfId="20708"/>
    <cellStyle name="20% - Accent4 4 4 5 4" xfId="20709"/>
    <cellStyle name="20% - Accent4 4 4 5 4 2" xfId="20710"/>
    <cellStyle name="20% - Accent4 4 4 5 5" xfId="20711"/>
    <cellStyle name="20% - Accent4 4 4 5 6" xfId="20712"/>
    <cellStyle name="20% - Accent4 4 4 6" xfId="8809"/>
    <cellStyle name="20% - Accent4 4 4 6 2" xfId="20713"/>
    <cellStyle name="20% - Accent4 4 4 6 2 2" xfId="20714"/>
    <cellStyle name="20% - Accent4 4 4 6 2 3" xfId="20715"/>
    <cellStyle name="20% - Accent4 4 4 6 3" xfId="20716"/>
    <cellStyle name="20% - Accent4 4 4 6 3 2" xfId="20717"/>
    <cellStyle name="20% - Accent4 4 4 6 3 3" xfId="20718"/>
    <cellStyle name="20% - Accent4 4 4 6 4" xfId="20719"/>
    <cellStyle name="20% - Accent4 4 4 6 4 2" xfId="20720"/>
    <cellStyle name="20% - Accent4 4 4 6 5" xfId="20721"/>
    <cellStyle name="20% - Accent4 4 4 6 6" xfId="20722"/>
    <cellStyle name="20% - Accent4 4 4 7" xfId="20723"/>
    <cellStyle name="20% - Accent4 4 4 7 2" xfId="20724"/>
    <cellStyle name="20% - Accent4 4 4 7 2 2" xfId="20725"/>
    <cellStyle name="20% - Accent4 4 4 7 2 3" xfId="20726"/>
    <cellStyle name="20% - Accent4 4 4 7 3" xfId="20727"/>
    <cellStyle name="20% - Accent4 4 4 7 3 2" xfId="20728"/>
    <cellStyle name="20% - Accent4 4 4 7 4" xfId="20729"/>
    <cellStyle name="20% - Accent4 4 4 7 5" xfId="20730"/>
    <cellStyle name="20% - Accent4 4 4 8" xfId="20731"/>
    <cellStyle name="20% - Accent4 4 4 8 2" xfId="20732"/>
    <cellStyle name="20% - Accent4 4 4 8 3" xfId="20733"/>
    <cellStyle name="20% - Accent4 4 4 9" xfId="20734"/>
    <cellStyle name="20% - Accent4 4 4 9 2" xfId="20735"/>
    <cellStyle name="20% - Accent4 4 4 9 3" xfId="20736"/>
    <cellStyle name="20% - Accent4 4 5" xfId="909"/>
    <cellStyle name="20% - Accent4 4 5 10" xfId="20737"/>
    <cellStyle name="20% - Accent4 4 5 2" xfId="910"/>
    <cellStyle name="20% - Accent4 4 5 2 2" xfId="911"/>
    <cellStyle name="20% - Accent4 4 5 2 2 2" xfId="8810"/>
    <cellStyle name="20% - Accent4 4 5 2 2 2 2" xfId="20738"/>
    <cellStyle name="20% - Accent4 4 5 2 2 2 3" xfId="20739"/>
    <cellStyle name="20% - Accent4 4 5 2 2 3" xfId="20740"/>
    <cellStyle name="20% - Accent4 4 5 2 2 3 2" xfId="20741"/>
    <cellStyle name="20% - Accent4 4 5 2 2 3 3" xfId="20742"/>
    <cellStyle name="20% - Accent4 4 5 2 2 4" xfId="20743"/>
    <cellStyle name="20% - Accent4 4 5 2 2 4 2" xfId="20744"/>
    <cellStyle name="20% - Accent4 4 5 2 2 5" xfId="20745"/>
    <cellStyle name="20% - Accent4 4 5 2 2 6" xfId="20746"/>
    <cellStyle name="20% - Accent4 4 5 2 3" xfId="912"/>
    <cellStyle name="20% - Accent4 4 5 2 3 2" xfId="20747"/>
    <cellStyle name="20% - Accent4 4 5 2 3 2 2" xfId="20748"/>
    <cellStyle name="20% - Accent4 4 5 2 3 2 3" xfId="20749"/>
    <cellStyle name="20% - Accent4 4 5 2 3 3" xfId="20750"/>
    <cellStyle name="20% - Accent4 4 5 2 3 3 2" xfId="20751"/>
    <cellStyle name="20% - Accent4 4 5 2 3 3 3" xfId="20752"/>
    <cellStyle name="20% - Accent4 4 5 2 3 4" xfId="20753"/>
    <cellStyle name="20% - Accent4 4 5 2 3 4 2" xfId="20754"/>
    <cellStyle name="20% - Accent4 4 5 2 3 5" xfId="20755"/>
    <cellStyle name="20% - Accent4 4 5 2 3 6" xfId="20756"/>
    <cellStyle name="20% - Accent4 4 5 2 4" xfId="8811"/>
    <cellStyle name="20% - Accent4 4 5 2 4 2" xfId="20757"/>
    <cellStyle name="20% - Accent4 4 5 2 4 2 2" xfId="20758"/>
    <cellStyle name="20% - Accent4 4 5 2 4 2 3" xfId="20759"/>
    <cellStyle name="20% - Accent4 4 5 2 4 3" xfId="20760"/>
    <cellStyle name="20% - Accent4 4 5 2 4 3 2" xfId="20761"/>
    <cellStyle name="20% - Accent4 4 5 2 4 4" xfId="20762"/>
    <cellStyle name="20% - Accent4 4 5 2 4 5" xfId="20763"/>
    <cellStyle name="20% - Accent4 4 5 2 5" xfId="20764"/>
    <cellStyle name="20% - Accent4 4 5 2 5 2" xfId="20765"/>
    <cellStyle name="20% - Accent4 4 5 2 5 3" xfId="20766"/>
    <cellStyle name="20% - Accent4 4 5 2 6" xfId="20767"/>
    <cellStyle name="20% - Accent4 4 5 2 6 2" xfId="20768"/>
    <cellStyle name="20% - Accent4 4 5 2 6 3" xfId="20769"/>
    <cellStyle name="20% - Accent4 4 5 2 7" xfId="20770"/>
    <cellStyle name="20% - Accent4 4 5 2 7 2" xfId="20771"/>
    <cellStyle name="20% - Accent4 4 5 2 8" xfId="20772"/>
    <cellStyle name="20% - Accent4 4 5 2 9" xfId="20773"/>
    <cellStyle name="20% - Accent4 4 5 3" xfId="913"/>
    <cellStyle name="20% - Accent4 4 5 3 2" xfId="8812"/>
    <cellStyle name="20% - Accent4 4 5 3 2 2" xfId="20774"/>
    <cellStyle name="20% - Accent4 4 5 3 2 3" xfId="20775"/>
    <cellStyle name="20% - Accent4 4 5 3 3" xfId="20776"/>
    <cellStyle name="20% - Accent4 4 5 3 3 2" xfId="20777"/>
    <cellStyle name="20% - Accent4 4 5 3 3 3" xfId="20778"/>
    <cellStyle name="20% - Accent4 4 5 3 4" xfId="20779"/>
    <cellStyle name="20% - Accent4 4 5 3 4 2" xfId="20780"/>
    <cellStyle name="20% - Accent4 4 5 3 5" xfId="20781"/>
    <cellStyle name="20% - Accent4 4 5 3 6" xfId="20782"/>
    <cellStyle name="20% - Accent4 4 5 4" xfId="914"/>
    <cellStyle name="20% - Accent4 4 5 4 2" xfId="20783"/>
    <cellStyle name="20% - Accent4 4 5 4 2 2" xfId="20784"/>
    <cellStyle name="20% - Accent4 4 5 4 2 3" xfId="20785"/>
    <cellStyle name="20% - Accent4 4 5 4 3" xfId="20786"/>
    <cellStyle name="20% - Accent4 4 5 4 3 2" xfId="20787"/>
    <cellStyle name="20% - Accent4 4 5 4 3 3" xfId="20788"/>
    <cellStyle name="20% - Accent4 4 5 4 4" xfId="20789"/>
    <cellStyle name="20% - Accent4 4 5 4 4 2" xfId="20790"/>
    <cellStyle name="20% - Accent4 4 5 4 5" xfId="20791"/>
    <cellStyle name="20% - Accent4 4 5 4 6" xfId="20792"/>
    <cellStyle name="20% - Accent4 4 5 5" xfId="8813"/>
    <cellStyle name="20% - Accent4 4 5 5 2" xfId="20793"/>
    <cellStyle name="20% - Accent4 4 5 5 2 2" xfId="20794"/>
    <cellStyle name="20% - Accent4 4 5 5 2 3" xfId="20795"/>
    <cellStyle name="20% - Accent4 4 5 5 3" xfId="20796"/>
    <cellStyle name="20% - Accent4 4 5 5 3 2" xfId="20797"/>
    <cellStyle name="20% - Accent4 4 5 5 4" xfId="20798"/>
    <cellStyle name="20% - Accent4 4 5 5 5" xfId="20799"/>
    <cellStyle name="20% - Accent4 4 5 6" xfId="20800"/>
    <cellStyle name="20% - Accent4 4 5 6 2" xfId="20801"/>
    <cellStyle name="20% - Accent4 4 5 6 3" xfId="20802"/>
    <cellStyle name="20% - Accent4 4 5 7" xfId="20803"/>
    <cellStyle name="20% - Accent4 4 5 7 2" xfId="20804"/>
    <cellStyle name="20% - Accent4 4 5 7 3" xfId="20805"/>
    <cellStyle name="20% - Accent4 4 5 8" xfId="20806"/>
    <cellStyle name="20% - Accent4 4 5 8 2" xfId="20807"/>
    <cellStyle name="20% - Accent4 4 5 9" xfId="20808"/>
    <cellStyle name="20% - Accent4 4 6" xfId="915"/>
    <cellStyle name="20% - Accent4 4 6 2" xfId="916"/>
    <cellStyle name="20% - Accent4 4 6 2 2" xfId="8814"/>
    <cellStyle name="20% - Accent4 4 6 2 2 2" xfId="20809"/>
    <cellStyle name="20% - Accent4 4 6 2 2 3" xfId="20810"/>
    <cellStyle name="20% - Accent4 4 6 2 3" xfId="20811"/>
    <cellStyle name="20% - Accent4 4 6 2 3 2" xfId="20812"/>
    <cellStyle name="20% - Accent4 4 6 2 3 3" xfId="20813"/>
    <cellStyle name="20% - Accent4 4 6 2 4" xfId="20814"/>
    <cellStyle name="20% - Accent4 4 6 2 4 2" xfId="20815"/>
    <cellStyle name="20% - Accent4 4 6 2 5" xfId="20816"/>
    <cellStyle name="20% - Accent4 4 6 2 6" xfId="20817"/>
    <cellStyle name="20% - Accent4 4 6 3" xfId="917"/>
    <cellStyle name="20% - Accent4 4 6 3 2" xfId="20818"/>
    <cellStyle name="20% - Accent4 4 6 3 2 2" xfId="20819"/>
    <cellStyle name="20% - Accent4 4 6 3 2 3" xfId="20820"/>
    <cellStyle name="20% - Accent4 4 6 3 3" xfId="20821"/>
    <cellStyle name="20% - Accent4 4 6 3 3 2" xfId="20822"/>
    <cellStyle name="20% - Accent4 4 6 3 3 3" xfId="20823"/>
    <cellStyle name="20% - Accent4 4 6 3 4" xfId="20824"/>
    <cellStyle name="20% - Accent4 4 6 3 4 2" xfId="20825"/>
    <cellStyle name="20% - Accent4 4 6 3 5" xfId="20826"/>
    <cellStyle name="20% - Accent4 4 6 3 6" xfId="20827"/>
    <cellStyle name="20% - Accent4 4 6 4" xfId="8815"/>
    <cellStyle name="20% - Accent4 4 6 4 2" xfId="20828"/>
    <cellStyle name="20% - Accent4 4 6 4 2 2" xfId="20829"/>
    <cellStyle name="20% - Accent4 4 6 4 2 3" xfId="20830"/>
    <cellStyle name="20% - Accent4 4 6 4 3" xfId="20831"/>
    <cellStyle name="20% - Accent4 4 6 4 3 2" xfId="20832"/>
    <cellStyle name="20% - Accent4 4 6 4 4" xfId="20833"/>
    <cellStyle name="20% - Accent4 4 6 4 5" xfId="20834"/>
    <cellStyle name="20% - Accent4 4 6 5" xfId="20835"/>
    <cellStyle name="20% - Accent4 4 6 5 2" xfId="20836"/>
    <cellStyle name="20% - Accent4 4 6 5 3" xfId="20837"/>
    <cellStyle name="20% - Accent4 4 6 6" xfId="20838"/>
    <cellStyle name="20% - Accent4 4 6 6 2" xfId="20839"/>
    <cellStyle name="20% - Accent4 4 6 6 3" xfId="20840"/>
    <cellStyle name="20% - Accent4 4 6 7" xfId="20841"/>
    <cellStyle name="20% - Accent4 4 6 7 2" xfId="20842"/>
    <cellStyle name="20% - Accent4 4 6 8" xfId="20843"/>
    <cellStyle name="20% - Accent4 4 6 9" xfId="20844"/>
    <cellStyle name="20% - Accent4 4 7" xfId="918"/>
    <cellStyle name="20% - Accent4 4 7 2" xfId="8816"/>
    <cellStyle name="20% - Accent4 4 7 2 2" xfId="20845"/>
    <cellStyle name="20% - Accent4 4 7 2 2 2" xfId="20846"/>
    <cellStyle name="20% - Accent4 4 7 2 2 3" xfId="20847"/>
    <cellStyle name="20% - Accent4 4 7 2 3" xfId="20848"/>
    <cellStyle name="20% - Accent4 4 7 2 3 2" xfId="20849"/>
    <cellStyle name="20% - Accent4 4 7 2 3 3" xfId="20850"/>
    <cellStyle name="20% - Accent4 4 7 2 4" xfId="20851"/>
    <cellStyle name="20% - Accent4 4 7 2 4 2" xfId="20852"/>
    <cellStyle name="20% - Accent4 4 7 2 5" xfId="20853"/>
    <cellStyle name="20% - Accent4 4 7 2 6" xfId="20854"/>
    <cellStyle name="20% - Accent4 4 7 3" xfId="8817"/>
    <cellStyle name="20% - Accent4 4 7 3 2" xfId="20855"/>
    <cellStyle name="20% - Accent4 4 7 3 2 2" xfId="20856"/>
    <cellStyle name="20% - Accent4 4 7 3 2 3" xfId="20857"/>
    <cellStyle name="20% - Accent4 4 7 3 3" xfId="20858"/>
    <cellStyle name="20% - Accent4 4 7 3 3 2" xfId="20859"/>
    <cellStyle name="20% - Accent4 4 7 3 3 3" xfId="20860"/>
    <cellStyle name="20% - Accent4 4 7 3 4" xfId="20861"/>
    <cellStyle name="20% - Accent4 4 7 3 4 2" xfId="20862"/>
    <cellStyle name="20% - Accent4 4 7 3 5" xfId="20863"/>
    <cellStyle name="20% - Accent4 4 7 3 6" xfId="20864"/>
    <cellStyle name="20% - Accent4 4 7 4" xfId="8818"/>
    <cellStyle name="20% - Accent4 4 7 4 2" xfId="20865"/>
    <cellStyle name="20% - Accent4 4 7 4 2 2" xfId="20866"/>
    <cellStyle name="20% - Accent4 4 7 4 2 3" xfId="20867"/>
    <cellStyle name="20% - Accent4 4 7 4 3" xfId="20868"/>
    <cellStyle name="20% - Accent4 4 7 4 3 2" xfId="20869"/>
    <cellStyle name="20% - Accent4 4 7 4 4" xfId="20870"/>
    <cellStyle name="20% - Accent4 4 7 4 5" xfId="20871"/>
    <cellStyle name="20% - Accent4 4 7 5" xfId="20872"/>
    <cellStyle name="20% - Accent4 4 7 5 2" xfId="20873"/>
    <cellStyle name="20% - Accent4 4 7 5 3" xfId="20874"/>
    <cellStyle name="20% - Accent4 4 7 6" xfId="20875"/>
    <cellStyle name="20% - Accent4 4 7 6 2" xfId="20876"/>
    <cellStyle name="20% - Accent4 4 7 6 3" xfId="20877"/>
    <cellStyle name="20% - Accent4 4 7 7" xfId="20878"/>
    <cellStyle name="20% - Accent4 4 7 7 2" xfId="20879"/>
    <cellStyle name="20% - Accent4 4 7 8" xfId="20880"/>
    <cellStyle name="20% - Accent4 4 7 9" xfId="20881"/>
    <cellStyle name="20% - Accent4 4 8" xfId="919"/>
    <cellStyle name="20% - Accent4 4 8 2" xfId="20882"/>
    <cellStyle name="20% - Accent4 4 8 2 2" xfId="20883"/>
    <cellStyle name="20% - Accent4 4 8 2 3" xfId="20884"/>
    <cellStyle name="20% - Accent4 4 8 3" xfId="20885"/>
    <cellStyle name="20% - Accent4 4 8 3 2" xfId="20886"/>
    <cellStyle name="20% - Accent4 4 8 3 3" xfId="20887"/>
    <cellStyle name="20% - Accent4 4 8 4" xfId="20888"/>
    <cellStyle name="20% - Accent4 4 8 4 2" xfId="20889"/>
    <cellStyle name="20% - Accent4 4 8 5" xfId="20890"/>
    <cellStyle name="20% - Accent4 4 8 6" xfId="20891"/>
    <cellStyle name="20% - Accent4 4 9" xfId="13553"/>
    <cellStyle name="20% - Accent4 4 9 2" xfId="20892"/>
    <cellStyle name="20% - Accent4 4 9 2 2" xfId="20893"/>
    <cellStyle name="20% - Accent4 4 9 2 3" xfId="20894"/>
    <cellStyle name="20% - Accent4 4 9 3" xfId="20895"/>
    <cellStyle name="20% - Accent4 4 9 3 2" xfId="20896"/>
    <cellStyle name="20% - Accent4 4 9 3 3" xfId="20897"/>
    <cellStyle name="20% - Accent4 4 9 4" xfId="20898"/>
    <cellStyle name="20% - Accent4 4 9 4 2" xfId="20899"/>
    <cellStyle name="20% - Accent4 4 9 5" xfId="20900"/>
    <cellStyle name="20% - Accent4 4 9 6" xfId="20901"/>
    <cellStyle name="20% - Accent4 5" xfId="920"/>
    <cellStyle name="20% - Accent4 5 2" xfId="921"/>
    <cellStyle name="20% - Accent4 5 2 2" xfId="922"/>
    <cellStyle name="20% - Accent4 5 2 2 2" xfId="923"/>
    <cellStyle name="20% - Accent4 5 2 2 2 2" xfId="924"/>
    <cellStyle name="20% - Accent4 5 2 2 2 2 2" xfId="925"/>
    <cellStyle name="20% - Accent4 5 2 2 2 3" xfId="926"/>
    <cellStyle name="20% - Accent4 5 2 2 3" xfId="927"/>
    <cellStyle name="20% - Accent4 5 2 2 3 2" xfId="928"/>
    <cellStyle name="20% - Accent4 5 2 2 4" xfId="929"/>
    <cellStyle name="20% - Accent4 5 2 3" xfId="930"/>
    <cellStyle name="20% - Accent4 5 2 3 2" xfId="931"/>
    <cellStyle name="20% - Accent4 5 2 3 2 2" xfId="932"/>
    <cellStyle name="20% - Accent4 5 2 3 3" xfId="933"/>
    <cellStyle name="20% - Accent4 5 2 4" xfId="934"/>
    <cellStyle name="20% - Accent4 5 2 4 2" xfId="935"/>
    <cellStyle name="20% - Accent4 5 2 5" xfId="936"/>
    <cellStyle name="20% - Accent4 5 2 6" xfId="13874"/>
    <cellStyle name="20% - Accent4 5 3" xfId="937"/>
    <cellStyle name="20% - Accent4 5 3 2" xfId="938"/>
    <cellStyle name="20% - Accent4 5 3 2 2" xfId="939"/>
    <cellStyle name="20% - Accent4 5 3 2 2 2" xfId="940"/>
    <cellStyle name="20% - Accent4 5 3 2 3" xfId="941"/>
    <cellStyle name="20% - Accent4 5 3 3" xfId="942"/>
    <cellStyle name="20% - Accent4 5 3 3 2" xfId="943"/>
    <cellStyle name="20% - Accent4 5 3 4" xfId="944"/>
    <cellStyle name="20% - Accent4 5 4" xfId="945"/>
    <cellStyle name="20% - Accent4 5 4 2" xfId="946"/>
    <cellStyle name="20% - Accent4 5 4 2 2" xfId="947"/>
    <cellStyle name="20% - Accent4 5 4 3" xfId="948"/>
    <cellStyle name="20% - Accent4 5 5" xfId="949"/>
    <cellStyle name="20% - Accent4 5 5 2" xfId="950"/>
    <cellStyle name="20% - Accent4 5 6" xfId="951"/>
    <cellStyle name="20% - Accent4 5 7" xfId="952"/>
    <cellStyle name="20% - Accent4 5 8" xfId="13554"/>
    <cellStyle name="20% - Accent4 6" xfId="953"/>
    <cellStyle name="20% - Accent4 6 2" xfId="954"/>
    <cellStyle name="20% - Accent4 6 2 2" xfId="955"/>
    <cellStyle name="20% - Accent4 6 2 2 2" xfId="956"/>
    <cellStyle name="20% - Accent4 6 2 2 2 2" xfId="957"/>
    <cellStyle name="20% - Accent4 6 2 2 2 3" xfId="20902"/>
    <cellStyle name="20% - Accent4 6 2 2 3" xfId="958"/>
    <cellStyle name="20% - Accent4 6 2 2 4" xfId="20903"/>
    <cellStyle name="20% - Accent4 6 2 3" xfId="959"/>
    <cellStyle name="20% - Accent4 6 2 3 2" xfId="960"/>
    <cellStyle name="20% - Accent4 6 2 3 3" xfId="20904"/>
    <cellStyle name="20% - Accent4 6 2 4" xfId="961"/>
    <cellStyle name="20% - Accent4 6 2 5" xfId="8819"/>
    <cellStyle name="20% - Accent4 6 3" xfId="962"/>
    <cellStyle name="20% - Accent4 6 3 2" xfId="963"/>
    <cellStyle name="20% - Accent4 6 3 2 2" xfId="964"/>
    <cellStyle name="20% - Accent4 6 3 2 3" xfId="20905"/>
    <cellStyle name="20% - Accent4 6 3 3" xfId="965"/>
    <cellStyle name="20% - Accent4 6 3 4" xfId="20906"/>
    <cellStyle name="20% - Accent4 6 4" xfId="966"/>
    <cellStyle name="20% - Accent4 6 4 2" xfId="967"/>
    <cellStyle name="20% - Accent4 6 4 3" xfId="20907"/>
    <cellStyle name="20% - Accent4 6 5" xfId="968"/>
    <cellStyle name="20% - Accent4 6 6" xfId="13555"/>
    <cellStyle name="20% - Accent4 7" xfId="969"/>
    <cellStyle name="20% - Accent4 7 2" xfId="970"/>
    <cellStyle name="20% - Accent4 7 2 2" xfId="971"/>
    <cellStyle name="20% - Accent4 7 2 2 2" xfId="972"/>
    <cellStyle name="20% - Accent4 7 2 3" xfId="973"/>
    <cellStyle name="20% - Accent4 7 3" xfId="974"/>
    <cellStyle name="20% - Accent4 7 3 2" xfId="975"/>
    <cellStyle name="20% - Accent4 7 4" xfId="976"/>
    <cellStyle name="20% - Accent4 7 5" xfId="13556"/>
    <cellStyle name="20% - Accent4 8" xfId="977"/>
    <cellStyle name="20% - Accent4 8 2" xfId="978"/>
    <cellStyle name="20% - Accent4 8 2 2" xfId="979"/>
    <cellStyle name="20% - Accent4 8 2 2 2" xfId="980"/>
    <cellStyle name="20% - Accent4 8 2 3" xfId="981"/>
    <cellStyle name="20% - Accent4 8 3" xfId="982"/>
    <cellStyle name="20% - Accent4 8 3 2" xfId="983"/>
    <cellStyle name="20% - Accent4 8 4" xfId="984"/>
    <cellStyle name="20% - Accent4 8 5" xfId="13557"/>
    <cellStyle name="20% - Accent4 9" xfId="985"/>
    <cellStyle name="20% - Accent4 9 2" xfId="986"/>
    <cellStyle name="20% - Accent4 9 2 2" xfId="987"/>
    <cellStyle name="20% - Accent4 9 2 2 2" xfId="988"/>
    <cellStyle name="20% - Accent4 9 2 3" xfId="989"/>
    <cellStyle name="20% - Accent4 9 3" xfId="990"/>
    <cellStyle name="20% - Accent4 9 3 2" xfId="991"/>
    <cellStyle name="20% - Accent4 9 4" xfId="992"/>
    <cellStyle name="20% - Accent4 9 5" xfId="13558"/>
    <cellStyle name="20% - Accent5 10" xfId="993"/>
    <cellStyle name="20% - Accent5 10 2" xfId="994"/>
    <cellStyle name="20% - Accent5 10 2 2" xfId="995"/>
    <cellStyle name="20% - Accent5 10 3" xfId="996"/>
    <cellStyle name="20% - Accent5 10 4" xfId="13559"/>
    <cellStyle name="20% - Accent5 11" xfId="997"/>
    <cellStyle name="20% - Accent5 11 2" xfId="998"/>
    <cellStyle name="20% - Accent5 11 2 2" xfId="999"/>
    <cellStyle name="20% - Accent5 11 3" xfId="1000"/>
    <cellStyle name="20% - Accent5 11 4" xfId="13560"/>
    <cellStyle name="20% - Accent5 12" xfId="1001"/>
    <cellStyle name="20% - Accent5 12 2" xfId="1002"/>
    <cellStyle name="20% - Accent5 12 3" xfId="13561"/>
    <cellStyle name="20% - Accent5 13" xfId="1003"/>
    <cellStyle name="20% - Accent5 13 2" xfId="13562"/>
    <cellStyle name="20% - Accent5 14" xfId="8820"/>
    <cellStyle name="20% - Accent5 15" xfId="8821"/>
    <cellStyle name="20% - Accent5 16" xfId="8822"/>
    <cellStyle name="20% - Accent5 17" xfId="8823"/>
    <cellStyle name="20% - Accent5 18" xfId="8824"/>
    <cellStyle name="20% - Accent5 19" xfId="8825"/>
    <cellStyle name="20% - Accent5 2" xfId="1004"/>
    <cellStyle name="20% - Accent5 2 2" xfId="1005"/>
    <cellStyle name="20% - Accent5 2 2 2" xfId="1006"/>
    <cellStyle name="20% - Accent5 2 2 2 2" xfId="1007"/>
    <cellStyle name="20% - Accent5 2 2 2 2 2" xfId="1008"/>
    <cellStyle name="20% - Accent5 2 2 2 2 2 2" xfId="1009"/>
    <cellStyle name="20% - Accent5 2 2 2 2 2 2 2" xfId="1010"/>
    <cellStyle name="20% - Accent5 2 2 2 2 2 3" xfId="1011"/>
    <cellStyle name="20% - Accent5 2 2 2 2 3" xfId="1012"/>
    <cellStyle name="20% - Accent5 2 2 2 2 3 2" xfId="1013"/>
    <cellStyle name="20% - Accent5 2 2 2 2 4" xfId="1014"/>
    <cellStyle name="20% - Accent5 2 2 2 2 5" xfId="14174"/>
    <cellStyle name="20% - Accent5 2 2 2 3" xfId="1015"/>
    <cellStyle name="20% - Accent5 2 2 2 3 2" xfId="1016"/>
    <cellStyle name="20% - Accent5 2 2 2 3 2 2" xfId="1017"/>
    <cellStyle name="20% - Accent5 2 2 2 3 3" xfId="1018"/>
    <cellStyle name="20% - Accent5 2 2 2 4" xfId="1019"/>
    <cellStyle name="20% - Accent5 2 2 2 4 2" xfId="1020"/>
    <cellStyle name="20% - Accent5 2 2 2 5" xfId="1021"/>
    <cellStyle name="20% - Accent5 2 2 2 6" xfId="13875"/>
    <cellStyle name="20% - Accent5 2 2 3" xfId="1022"/>
    <cellStyle name="20% - Accent5 2 2 3 2" xfId="1023"/>
    <cellStyle name="20% - Accent5 2 2 3 2 2" xfId="1024"/>
    <cellStyle name="20% - Accent5 2 2 3 2 2 2" xfId="1025"/>
    <cellStyle name="20% - Accent5 2 2 3 2 3" xfId="1026"/>
    <cellStyle name="20% - Accent5 2 2 3 3" xfId="1027"/>
    <cellStyle name="20% - Accent5 2 2 3 3 2" xfId="1028"/>
    <cellStyle name="20% - Accent5 2 2 3 4" xfId="1029"/>
    <cellStyle name="20% - Accent5 2 2 3 5" xfId="13876"/>
    <cellStyle name="20% - Accent5 2 2 4" xfId="1030"/>
    <cellStyle name="20% - Accent5 2 2 4 2" xfId="1031"/>
    <cellStyle name="20% - Accent5 2 2 4 2 2" xfId="1032"/>
    <cellStyle name="20% - Accent5 2 2 4 3" xfId="1033"/>
    <cellStyle name="20% - Accent5 2 2 5" xfId="1034"/>
    <cellStyle name="20% - Accent5 2 2 5 2" xfId="1035"/>
    <cellStyle name="20% - Accent5 2 2 6" xfId="1036"/>
    <cellStyle name="20% - Accent5 2 2 7" xfId="13820"/>
    <cellStyle name="20% - Accent5 2 3" xfId="1037"/>
    <cellStyle name="20% - Accent5 2 3 2" xfId="1038"/>
    <cellStyle name="20% - Accent5 2 3 2 2" xfId="1039"/>
    <cellStyle name="20% - Accent5 2 3 2 2 2" xfId="1040"/>
    <cellStyle name="20% - Accent5 2 3 2 2 2 2" xfId="1041"/>
    <cellStyle name="20% - Accent5 2 3 2 2 3" xfId="1042"/>
    <cellStyle name="20% - Accent5 2 3 2 3" xfId="1043"/>
    <cellStyle name="20% - Accent5 2 3 2 3 2" xfId="1044"/>
    <cellStyle name="20% - Accent5 2 3 2 4" xfId="1045"/>
    <cellStyle name="20% - Accent5 2 3 3" xfId="1046"/>
    <cellStyle name="20% - Accent5 2 3 3 2" xfId="1047"/>
    <cellStyle name="20% - Accent5 2 3 3 2 2" xfId="1048"/>
    <cellStyle name="20% - Accent5 2 3 3 3" xfId="1049"/>
    <cellStyle name="20% - Accent5 2 3 4" xfId="1050"/>
    <cellStyle name="20% - Accent5 2 3 4 2" xfId="1051"/>
    <cellStyle name="20% - Accent5 2 3 5" xfId="1052"/>
    <cellStyle name="20% - Accent5 2 3 6" xfId="13877"/>
    <cellStyle name="20% - Accent5 2 4" xfId="1053"/>
    <cellStyle name="20% - Accent5 2 4 2" xfId="1054"/>
    <cellStyle name="20% - Accent5 2 4 2 2" xfId="1055"/>
    <cellStyle name="20% - Accent5 2 4 2 2 2" xfId="1056"/>
    <cellStyle name="20% - Accent5 2 4 2 3" xfId="1057"/>
    <cellStyle name="20% - Accent5 2 4 3" xfId="1058"/>
    <cellStyle name="20% - Accent5 2 4 3 2" xfId="1059"/>
    <cellStyle name="20% - Accent5 2 4 4" xfId="1060"/>
    <cellStyle name="20% - Accent5 2 4 5" xfId="13878"/>
    <cellStyle name="20% - Accent5 2 5" xfId="1061"/>
    <cellStyle name="20% - Accent5 2 5 2" xfId="1062"/>
    <cellStyle name="20% - Accent5 2 5 2 2" xfId="1063"/>
    <cellStyle name="20% - Accent5 2 5 3" xfId="1064"/>
    <cellStyle name="20% - Accent5 2 5 4" xfId="13879"/>
    <cellStyle name="20% - Accent5 2 6" xfId="1065"/>
    <cellStyle name="20% - Accent5 2 6 2" xfId="1066"/>
    <cellStyle name="20% - Accent5 2 6 3" xfId="13880"/>
    <cellStyle name="20% - Accent5 2 7" xfId="1067"/>
    <cellStyle name="20% - Accent5 2 8" xfId="1068"/>
    <cellStyle name="20% - Accent5 2 9" xfId="13563"/>
    <cellStyle name="20% - Accent5 20" xfId="8826"/>
    <cellStyle name="20% - Accent5 21" xfId="8827"/>
    <cellStyle name="20% - Accent5 22" xfId="14502"/>
    <cellStyle name="20% - Accent5 3" xfId="1069"/>
    <cellStyle name="20% - Accent5 3 2" xfId="1070"/>
    <cellStyle name="20% - Accent5 3 2 2" xfId="1071"/>
    <cellStyle name="20% - Accent5 3 2 2 2" xfId="1072"/>
    <cellStyle name="20% - Accent5 3 2 2 2 2" xfId="1073"/>
    <cellStyle name="20% - Accent5 3 2 2 2 2 2" xfId="1074"/>
    <cellStyle name="20% - Accent5 3 2 2 2 2 2 2" xfId="1075"/>
    <cellStyle name="20% - Accent5 3 2 2 2 2 3" xfId="1076"/>
    <cellStyle name="20% - Accent5 3 2 2 2 3" xfId="1077"/>
    <cellStyle name="20% - Accent5 3 2 2 2 3 2" xfId="1078"/>
    <cellStyle name="20% - Accent5 3 2 2 2 4" xfId="1079"/>
    <cellStyle name="20% - Accent5 3 2 2 2 5" xfId="20908"/>
    <cellStyle name="20% - Accent5 3 2 2 3" xfId="1080"/>
    <cellStyle name="20% - Accent5 3 2 2 3 2" xfId="1081"/>
    <cellStyle name="20% - Accent5 3 2 2 3 2 2" xfId="1082"/>
    <cellStyle name="20% - Accent5 3 2 2 3 3" xfId="1083"/>
    <cellStyle name="20% - Accent5 3 2 2 4" xfId="1084"/>
    <cellStyle name="20% - Accent5 3 2 2 4 2" xfId="1085"/>
    <cellStyle name="20% - Accent5 3 2 2 5" xfId="1086"/>
    <cellStyle name="20% - Accent5 3 2 2 6" xfId="13882"/>
    <cellStyle name="20% - Accent5 3 2 3" xfId="1087"/>
    <cellStyle name="20% - Accent5 3 2 3 2" xfId="1088"/>
    <cellStyle name="20% - Accent5 3 2 3 2 2" xfId="1089"/>
    <cellStyle name="20% - Accent5 3 2 3 2 2 2" xfId="1090"/>
    <cellStyle name="20% - Accent5 3 2 3 2 3" xfId="1091"/>
    <cellStyle name="20% - Accent5 3 2 3 3" xfId="1092"/>
    <cellStyle name="20% - Accent5 3 2 3 3 2" xfId="1093"/>
    <cellStyle name="20% - Accent5 3 2 3 4" xfId="1094"/>
    <cellStyle name="20% - Accent5 3 2 3 5" xfId="20909"/>
    <cellStyle name="20% - Accent5 3 2 4" xfId="1095"/>
    <cellStyle name="20% - Accent5 3 2 4 2" xfId="1096"/>
    <cellStyle name="20% - Accent5 3 2 4 2 2" xfId="1097"/>
    <cellStyle name="20% - Accent5 3 2 4 3" xfId="1098"/>
    <cellStyle name="20% - Accent5 3 2 5" xfId="1099"/>
    <cellStyle name="20% - Accent5 3 2 5 2" xfId="1100"/>
    <cellStyle name="20% - Accent5 3 2 6" xfId="1101"/>
    <cellStyle name="20% - Accent5 3 2 7" xfId="13881"/>
    <cellStyle name="20% - Accent5 3 3" xfId="1102"/>
    <cellStyle name="20% - Accent5 3 3 2" xfId="1103"/>
    <cellStyle name="20% - Accent5 3 3 2 2" xfId="1104"/>
    <cellStyle name="20% - Accent5 3 3 2 2 2" xfId="1105"/>
    <cellStyle name="20% - Accent5 3 3 2 2 2 2" xfId="1106"/>
    <cellStyle name="20% - Accent5 3 3 2 2 3" xfId="1107"/>
    <cellStyle name="20% - Accent5 3 3 2 3" xfId="1108"/>
    <cellStyle name="20% - Accent5 3 3 2 3 2" xfId="1109"/>
    <cellStyle name="20% - Accent5 3 3 2 4" xfId="1110"/>
    <cellStyle name="20% - Accent5 3 3 2 5" xfId="20910"/>
    <cellStyle name="20% - Accent5 3 3 3" xfId="1111"/>
    <cellStyle name="20% - Accent5 3 3 3 2" xfId="1112"/>
    <cellStyle name="20% - Accent5 3 3 3 2 2" xfId="1113"/>
    <cellStyle name="20% - Accent5 3 3 3 3" xfId="1114"/>
    <cellStyle name="20% - Accent5 3 3 4" xfId="1115"/>
    <cellStyle name="20% - Accent5 3 3 4 2" xfId="1116"/>
    <cellStyle name="20% - Accent5 3 3 5" xfId="1117"/>
    <cellStyle name="20% - Accent5 3 3 6" xfId="13883"/>
    <cellStyle name="20% - Accent5 3 4" xfId="1118"/>
    <cellStyle name="20% - Accent5 3 4 2" xfId="1119"/>
    <cellStyle name="20% - Accent5 3 4 2 2" xfId="1120"/>
    <cellStyle name="20% - Accent5 3 4 2 2 2" xfId="1121"/>
    <cellStyle name="20% - Accent5 3 4 2 3" xfId="1122"/>
    <cellStyle name="20% - Accent5 3 4 3" xfId="1123"/>
    <cellStyle name="20% - Accent5 3 4 3 2" xfId="1124"/>
    <cellStyle name="20% - Accent5 3 4 4" xfId="1125"/>
    <cellStyle name="20% - Accent5 3 4 5" xfId="8828"/>
    <cellStyle name="20% - Accent5 3 5" xfId="1126"/>
    <cellStyle name="20% - Accent5 3 5 2" xfId="1127"/>
    <cellStyle name="20% - Accent5 3 5 2 2" xfId="1128"/>
    <cellStyle name="20% - Accent5 3 5 3" xfId="1129"/>
    <cellStyle name="20% - Accent5 3 6" xfId="1130"/>
    <cellStyle name="20% - Accent5 3 6 2" xfId="1131"/>
    <cellStyle name="20% - Accent5 3 7" xfId="1132"/>
    <cellStyle name="20% - Accent5 3 8" xfId="1133"/>
    <cellStyle name="20% - Accent5 3 9" xfId="13564"/>
    <cellStyle name="20% - Accent5 4" xfId="1134"/>
    <cellStyle name="20% - Accent5 4 10" xfId="20911"/>
    <cellStyle name="20% - Accent5 4 10 2" xfId="20912"/>
    <cellStyle name="20% - Accent5 4 10 2 2" xfId="20913"/>
    <cellStyle name="20% - Accent5 4 10 2 3" xfId="20914"/>
    <cellStyle name="20% - Accent5 4 10 3" xfId="20915"/>
    <cellStyle name="20% - Accent5 4 10 3 2" xfId="20916"/>
    <cellStyle name="20% - Accent5 4 10 4" xfId="20917"/>
    <cellStyle name="20% - Accent5 4 10 5" xfId="20918"/>
    <cellStyle name="20% - Accent5 4 11" xfId="20919"/>
    <cellStyle name="20% - Accent5 4 11 2" xfId="20920"/>
    <cellStyle name="20% - Accent5 4 11 3" xfId="20921"/>
    <cellStyle name="20% - Accent5 4 12" xfId="20922"/>
    <cellStyle name="20% - Accent5 4 12 2" xfId="20923"/>
    <cellStyle name="20% - Accent5 4 12 3" xfId="20924"/>
    <cellStyle name="20% - Accent5 4 13" xfId="20925"/>
    <cellStyle name="20% - Accent5 4 13 2" xfId="20926"/>
    <cellStyle name="20% - Accent5 4 14" xfId="20927"/>
    <cellStyle name="20% - Accent5 4 15" xfId="20928"/>
    <cellStyle name="20% - Accent5 4 16" xfId="20929"/>
    <cellStyle name="20% - Accent5 4 2" xfId="1135"/>
    <cellStyle name="20% - Accent5 4 2 10" xfId="20930"/>
    <cellStyle name="20% - Accent5 4 2 10 2" xfId="20931"/>
    <cellStyle name="20% - Accent5 4 2 10 3" xfId="20932"/>
    <cellStyle name="20% - Accent5 4 2 11" xfId="20933"/>
    <cellStyle name="20% - Accent5 4 2 11 2" xfId="20934"/>
    <cellStyle name="20% - Accent5 4 2 11 3" xfId="20935"/>
    <cellStyle name="20% - Accent5 4 2 12" xfId="20936"/>
    <cellStyle name="20% - Accent5 4 2 12 2" xfId="20937"/>
    <cellStyle name="20% - Accent5 4 2 13" xfId="20938"/>
    <cellStyle name="20% - Accent5 4 2 14" xfId="20939"/>
    <cellStyle name="20% - Accent5 4 2 15" xfId="20940"/>
    <cellStyle name="20% - Accent5 4 2 2" xfId="1136"/>
    <cellStyle name="20% - Accent5 4 2 2 10" xfId="20941"/>
    <cellStyle name="20% - Accent5 4 2 2 10 2" xfId="20942"/>
    <cellStyle name="20% - Accent5 4 2 2 10 3" xfId="20943"/>
    <cellStyle name="20% - Accent5 4 2 2 11" xfId="20944"/>
    <cellStyle name="20% - Accent5 4 2 2 11 2" xfId="20945"/>
    <cellStyle name="20% - Accent5 4 2 2 12" xfId="20946"/>
    <cellStyle name="20% - Accent5 4 2 2 13" xfId="20947"/>
    <cellStyle name="20% - Accent5 4 2 2 2" xfId="1137"/>
    <cellStyle name="20% - Accent5 4 2 2 2 10" xfId="20948"/>
    <cellStyle name="20% - Accent5 4 2 2 2 10 2" xfId="20949"/>
    <cellStyle name="20% - Accent5 4 2 2 2 11" xfId="20950"/>
    <cellStyle name="20% - Accent5 4 2 2 2 12" xfId="20951"/>
    <cellStyle name="20% - Accent5 4 2 2 2 2" xfId="1138"/>
    <cellStyle name="20% - Accent5 4 2 2 2 2 10" xfId="20952"/>
    <cellStyle name="20% - Accent5 4 2 2 2 2 2" xfId="1139"/>
    <cellStyle name="20% - Accent5 4 2 2 2 2 2 2" xfId="20953"/>
    <cellStyle name="20% - Accent5 4 2 2 2 2 2 2 2" xfId="20954"/>
    <cellStyle name="20% - Accent5 4 2 2 2 2 2 2 2 2" xfId="20955"/>
    <cellStyle name="20% - Accent5 4 2 2 2 2 2 2 2 3" xfId="20956"/>
    <cellStyle name="20% - Accent5 4 2 2 2 2 2 2 3" xfId="20957"/>
    <cellStyle name="20% - Accent5 4 2 2 2 2 2 2 3 2" xfId="20958"/>
    <cellStyle name="20% - Accent5 4 2 2 2 2 2 2 3 3" xfId="20959"/>
    <cellStyle name="20% - Accent5 4 2 2 2 2 2 2 4" xfId="20960"/>
    <cellStyle name="20% - Accent5 4 2 2 2 2 2 2 4 2" xfId="20961"/>
    <cellStyle name="20% - Accent5 4 2 2 2 2 2 2 5" xfId="20962"/>
    <cellStyle name="20% - Accent5 4 2 2 2 2 2 2 6" xfId="20963"/>
    <cellStyle name="20% - Accent5 4 2 2 2 2 2 3" xfId="20964"/>
    <cellStyle name="20% - Accent5 4 2 2 2 2 2 3 2" xfId="20965"/>
    <cellStyle name="20% - Accent5 4 2 2 2 2 2 3 2 2" xfId="20966"/>
    <cellStyle name="20% - Accent5 4 2 2 2 2 2 3 2 3" xfId="20967"/>
    <cellStyle name="20% - Accent5 4 2 2 2 2 2 3 3" xfId="20968"/>
    <cellStyle name="20% - Accent5 4 2 2 2 2 2 3 3 2" xfId="20969"/>
    <cellStyle name="20% - Accent5 4 2 2 2 2 2 3 3 3" xfId="20970"/>
    <cellStyle name="20% - Accent5 4 2 2 2 2 2 3 4" xfId="20971"/>
    <cellStyle name="20% - Accent5 4 2 2 2 2 2 3 4 2" xfId="20972"/>
    <cellStyle name="20% - Accent5 4 2 2 2 2 2 3 5" xfId="20973"/>
    <cellStyle name="20% - Accent5 4 2 2 2 2 2 3 6" xfId="20974"/>
    <cellStyle name="20% - Accent5 4 2 2 2 2 2 4" xfId="20975"/>
    <cellStyle name="20% - Accent5 4 2 2 2 2 2 4 2" xfId="20976"/>
    <cellStyle name="20% - Accent5 4 2 2 2 2 2 4 2 2" xfId="20977"/>
    <cellStyle name="20% - Accent5 4 2 2 2 2 2 4 2 3" xfId="20978"/>
    <cellStyle name="20% - Accent5 4 2 2 2 2 2 4 3" xfId="20979"/>
    <cellStyle name="20% - Accent5 4 2 2 2 2 2 4 3 2" xfId="20980"/>
    <cellStyle name="20% - Accent5 4 2 2 2 2 2 4 4" xfId="20981"/>
    <cellStyle name="20% - Accent5 4 2 2 2 2 2 4 5" xfId="20982"/>
    <cellStyle name="20% - Accent5 4 2 2 2 2 2 5" xfId="20983"/>
    <cellStyle name="20% - Accent5 4 2 2 2 2 2 5 2" xfId="20984"/>
    <cellStyle name="20% - Accent5 4 2 2 2 2 2 5 3" xfId="20985"/>
    <cellStyle name="20% - Accent5 4 2 2 2 2 2 6" xfId="20986"/>
    <cellStyle name="20% - Accent5 4 2 2 2 2 2 6 2" xfId="20987"/>
    <cellStyle name="20% - Accent5 4 2 2 2 2 2 6 3" xfId="20988"/>
    <cellStyle name="20% - Accent5 4 2 2 2 2 2 7" xfId="20989"/>
    <cellStyle name="20% - Accent5 4 2 2 2 2 2 7 2" xfId="20990"/>
    <cellStyle name="20% - Accent5 4 2 2 2 2 2 8" xfId="20991"/>
    <cellStyle name="20% - Accent5 4 2 2 2 2 2 9" xfId="20992"/>
    <cellStyle name="20% - Accent5 4 2 2 2 2 3" xfId="20993"/>
    <cellStyle name="20% - Accent5 4 2 2 2 2 3 2" xfId="20994"/>
    <cellStyle name="20% - Accent5 4 2 2 2 2 3 2 2" xfId="20995"/>
    <cellStyle name="20% - Accent5 4 2 2 2 2 3 2 3" xfId="20996"/>
    <cellStyle name="20% - Accent5 4 2 2 2 2 3 3" xfId="20997"/>
    <cellStyle name="20% - Accent5 4 2 2 2 2 3 3 2" xfId="20998"/>
    <cellStyle name="20% - Accent5 4 2 2 2 2 3 3 3" xfId="20999"/>
    <cellStyle name="20% - Accent5 4 2 2 2 2 3 4" xfId="21000"/>
    <cellStyle name="20% - Accent5 4 2 2 2 2 3 4 2" xfId="21001"/>
    <cellStyle name="20% - Accent5 4 2 2 2 2 3 5" xfId="21002"/>
    <cellStyle name="20% - Accent5 4 2 2 2 2 3 6" xfId="21003"/>
    <cellStyle name="20% - Accent5 4 2 2 2 2 4" xfId="21004"/>
    <cellStyle name="20% - Accent5 4 2 2 2 2 4 2" xfId="21005"/>
    <cellStyle name="20% - Accent5 4 2 2 2 2 4 2 2" xfId="21006"/>
    <cellStyle name="20% - Accent5 4 2 2 2 2 4 2 3" xfId="21007"/>
    <cellStyle name="20% - Accent5 4 2 2 2 2 4 3" xfId="21008"/>
    <cellStyle name="20% - Accent5 4 2 2 2 2 4 3 2" xfId="21009"/>
    <cellStyle name="20% - Accent5 4 2 2 2 2 4 3 3" xfId="21010"/>
    <cellStyle name="20% - Accent5 4 2 2 2 2 4 4" xfId="21011"/>
    <cellStyle name="20% - Accent5 4 2 2 2 2 4 4 2" xfId="21012"/>
    <cellStyle name="20% - Accent5 4 2 2 2 2 4 5" xfId="21013"/>
    <cellStyle name="20% - Accent5 4 2 2 2 2 4 6" xfId="21014"/>
    <cellStyle name="20% - Accent5 4 2 2 2 2 5" xfId="21015"/>
    <cellStyle name="20% - Accent5 4 2 2 2 2 5 2" xfId="21016"/>
    <cellStyle name="20% - Accent5 4 2 2 2 2 5 2 2" xfId="21017"/>
    <cellStyle name="20% - Accent5 4 2 2 2 2 5 2 3" xfId="21018"/>
    <cellStyle name="20% - Accent5 4 2 2 2 2 5 3" xfId="21019"/>
    <cellStyle name="20% - Accent5 4 2 2 2 2 5 3 2" xfId="21020"/>
    <cellStyle name="20% - Accent5 4 2 2 2 2 5 4" xfId="21021"/>
    <cellStyle name="20% - Accent5 4 2 2 2 2 5 5" xfId="21022"/>
    <cellStyle name="20% - Accent5 4 2 2 2 2 6" xfId="21023"/>
    <cellStyle name="20% - Accent5 4 2 2 2 2 6 2" xfId="21024"/>
    <cellStyle name="20% - Accent5 4 2 2 2 2 6 3" xfId="21025"/>
    <cellStyle name="20% - Accent5 4 2 2 2 2 7" xfId="21026"/>
    <cellStyle name="20% - Accent5 4 2 2 2 2 7 2" xfId="21027"/>
    <cellStyle name="20% - Accent5 4 2 2 2 2 7 3" xfId="21028"/>
    <cellStyle name="20% - Accent5 4 2 2 2 2 8" xfId="21029"/>
    <cellStyle name="20% - Accent5 4 2 2 2 2 8 2" xfId="21030"/>
    <cellStyle name="20% - Accent5 4 2 2 2 2 9" xfId="21031"/>
    <cellStyle name="20% - Accent5 4 2 2 2 3" xfId="1140"/>
    <cellStyle name="20% - Accent5 4 2 2 2 3 2" xfId="21032"/>
    <cellStyle name="20% - Accent5 4 2 2 2 3 2 2" xfId="21033"/>
    <cellStyle name="20% - Accent5 4 2 2 2 3 2 2 2" xfId="21034"/>
    <cellStyle name="20% - Accent5 4 2 2 2 3 2 2 3" xfId="21035"/>
    <cellStyle name="20% - Accent5 4 2 2 2 3 2 3" xfId="21036"/>
    <cellStyle name="20% - Accent5 4 2 2 2 3 2 3 2" xfId="21037"/>
    <cellStyle name="20% - Accent5 4 2 2 2 3 2 3 3" xfId="21038"/>
    <cellStyle name="20% - Accent5 4 2 2 2 3 2 4" xfId="21039"/>
    <cellStyle name="20% - Accent5 4 2 2 2 3 2 4 2" xfId="21040"/>
    <cellStyle name="20% - Accent5 4 2 2 2 3 2 5" xfId="21041"/>
    <cellStyle name="20% - Accent5 4 2 2 2 3 2 6" xfId="21042"/>
    <cellStyle name="20% - Accent5 4 2 2 2 3 3" xfId="21043"/>
    <cellStyle name="20% - Accent5 4 2 2 2 3 3 2" xfId="21044"/>
    <cellStyle name="20% - Accent5 4 2 2 2 3 3 2 2" xfId="21045"/>
    <cellStyle name="20% - Accent5 4 2 2 2 3 3 2 3" xfId="21046"/>
    <cellStyle name="20% - Accent5 4 2 2 2 3 3 3" xfId="21047"/>
    <cellStyle name="20% - Accent5 4 2 2 2 3 3 3 2" xfId="21048"/>
    <cellStyle name="20% - Accent5 4 2 2 2 3 3 3 3" xfId="21049"/>
    <cellStyle name="20% - Accent5 4 2 2 2 3 3 4" xfId="21050"/>
    <cellStyle name="20% - Accent5 4 2 2 2 3 3 4 2" xfId="21051"/>
    <cellStyle name="20% - Accent5 4 2 2 2 3 3 5" xfId="21052"/>
    <cellStyle name="20% - Accent5 4 2 2 2 3 3 6" xfId="21053"/>
    <cellStyle name="20% - Accent5 4 2 2 2 3 4" xfId="21054"/>
    <cellStyle name="20% - Accent5 4 2 2 2 3 4 2" xfId="21055"/>
    <cellStyle name="20% - Accent5 4 2 2 2 3 4 2 2" xfId="21056"/>
    <cellStyle name="20% - Accent5 4 2 2 2 3 4 2 3" xfId="21057"/>
    <cellStyle name="20% - Accent5 4 2 2 2 3 4 3" xfId="21058"/>
    <cellStyle name="20% - Accent5 4 2 2 2 3 4 3 2" xfId="21059"/>
    <cellStyle name="20% - Accent5 4 2 2 2 3 4 4" xfId="21060"/>
    <cellStyle name="20% - Accent5 4 2 2 2 3 4 5" xfId="21061"/>
    <cellStyle name="20% - Accent5 4 2 2 2 3 5" xfId="21062"/>
    <cellStyle name="20% - Accent5 4 2 2 2 3 5 2" xfId="21063"/>
    <cellStyle name="20% - Accent5 4 2 2 2 3 5 3" xfId="21064"/>
    <cellStyle name="20% - Accent5 4 2 2 2 3 6" xfId="21065"/>
    <cellStyle name="20% - Accent5 4 2 2 2 3 6 2" xfId="21066"/>
    <cellStyle name="20% - Accent5 4 2 2 2 3 6 3" xfId="21067"/>
    <cellStyle name="20% - Accent5 4 2 2 2 3 7" xfId="21068"/>
    <cellStyle name="20% - Accent5 4 2 2 2 3 7 2" xfId="21069"/>
    <cellStyle name="20% - Accent5 4 2 2 2 3 8" xfId="21070"/>
    <cellStyle name="20% - Accent5 4 2 2 2 3 9" xfId="21071"/>
    <cellStyle name="20% - Accent5 4 2 2 2 4" xfId="21072"/>
    <cellStyle name="20% - Accent5 4 2 2 2 4 2" xfId="21073"/>
    <cellStyle name="20% - Accent5 4 2 2 2 4 2 2" xfId="21074"/>
    <cellStyle name="20% - Accent5 4 2 2 2 4 2 2 2" xfId="21075"/>
    <cellStyle name="20% - Accent5 4 2 2 2 4 2 2 3" xfId="21076"/>
    <cellStyle name="20% - Accent5 4 2 2 2 4 2 3" xfId="21077"/>
    <cellStyle name="20% - Accent5 4 2 2 2 4 2 3 2" xfId="21078"/>
    <cellStyle name="20% - Accent5 4 2 2 2 4 2 3 3" xfId="21079"/>
    <cellStyle name="20% - Accent5 4 2 2 2 4 2 4" xfId="21080"/>
    <cellStyle name="20% - Accent5 4 2 2 2 4 2 4 2" xfId="21081"/>
    <cellStyle name="20% - Accent5 4 2 2 2 4 2 5" xfId="21082"/>
    <cellStyle name="20% - Accent5 4 2 2 2 4 2 6" xfId="21083"/>
    <cellStyle name="20% - Accent5 4 2 2 2 4 3" xfId="21084"/>
    <cellStyle name="20% - Accent5 4 2 2 2 4 3 2" xfId="21085"/>
    <cellStyle name="20% - Accent5 4 2 2 2 4 3 2 2" xfId="21086"/>
    <cellStyle name="20% - Accent5 4 2 2 2 4 3 2 3" xfId="21087"/>
    <cellStyle name="20% - Accent5 4 2 2 2 4 3 3" xfId="21088"/>
    <cellStyle name="20% - Accent5 4 2 2 2 4 3 3 2" xfId="21089"/>
    <cellStyle name="20% - Accent5 4 2 2 2 4 3 3 3" xfId="21090"/>
    <cellStyle name="20% - Accent5 4 2 2 2 4 3 4" xfId="21091"/>
    <cellStyle name="20% - Accent5 4 2 2 2 4 3 4 2" xfId="21092"/>
    <cellStyle name="20% - Accent5 4 2 2 2 4 3 5" xfId="21093"/>
    <cellStyle name="20% - Accent5 4 2 2 2 4 3 6" xfId="21094"/>
    <cellStyle name="20% - Accent5 4 2 2 2 4 4" xfId="21095"/>
    <cellStyle name="20% - Accent5 4 2 2 2 4 4 2" xfId="21096"/>
    <cellStyle name="20% - Accent5 4 2 2 2 4 4 2 2" xfId="21097"/>
    <cellStyle name="20% - Accent5 4 2 2 2 4 4 2 3" xfId="21098"/>
    <cellStyle name="20% - Accent5 4 2 2 2 4 4 3" xfId="21099"/>
    <cellStyle name="20% - Accent5 4 2 2 2 4 4 3 2" xfId="21100"/>
    <cellStyle name="20% - Accent5 4 2 2 2 4 4 4" xfId="21101"/>
    <cellStyle name="20% - Accent5 4 2 2 2 4 4 5" xfId="21102"/>
    <cellStyle name="20% - Accent5 4 2 2 2 4 5" xfId="21103"/>
    <cellStyle name="20% - Accent5 4 2 2 2 4 5 2" xfId="21104"/>
    <cellStyle name="20% - Accent5 4 2 2 2 4 5 3" xfId="21105"/>
    <cellStyle name="20% - Accent5 4 2 2 2 4 6" xfId="21106"/>
    <cellStyle name="20% - Accent5 4 2 2 2 4 6 2" xfId="21107"/>
    <cellStyle name="20% - Accent5 4 2 2 2 4 6 3" xfId="21108"/>
    <cellStyle name="20% - Accent5 4 2 2 2 4 7" xfId="21109"/>
    <cellStyle name="20% - Accent5 4 2 2 2 4 7 2" xfId="21110"/>
    <cellStyle name="20% - Accent5 4 2 2 2 4 8" xfId="21111"/>
    <cellStyle name="20% - Accent5 4 2 2 2 4 9" xfId="21112"/>
    <cellStyle name="20% - Accent5 4 2 2 2 5" xfId="21113"/>
    <cellStyle name="20% - Accent5 4 2 2 2 5 2" xfId="21114"/>
    <cellStyle name="20% - Accent5 4 2 2 2 5 2 2" xfId="21115"/>
    <cellStyle name="20% - Accent5 4 2 2 2 5 2 3" xfId="21116"/>
    <cellStyle name="20% - Accent5 4 2 2 2 5 3" xfId="21117"/>
    <cellStyle name="20% - Accent5 4 2 2 2 5 3 2" xfId="21118"/>
    <cellStyle name="20% - Accent5 4 2 2 2 5 3 3" xfId="21119"/>
    <cellStyle name="20% - Accent5 4 2 2 2 5 4" xfId="21120"/>
    <cellStyle name="20% - Accent5 4 2 2 2 5 4 2" xfId="21121"/>
    <cellStyle name="20% - Accent5 4 2 2 2 5 5" xfId="21122"/>
    <cellStyle name="20% - Accent5 4 2 2 2 5 6" xfId="21123"/>
    <cellStyle name="20% - Accent5 4 2 2 2 6" xfId="21124"/>
    <cellStyle name="20% - Accent5 4 2 2 2 6 2" xfId="21125"/>
    <cellStyle name="20% - Accent5 4 2 2 2 6 2 2" xfId="21126"/>
    <cellStyle name="20% - Accent5 4 2 2 2 6 2 3" xfId="21127"/>
    <cellStyle name="20% - Accent5 4 2 2 2 6 3" xfId="21128"/>
    <cellStyle name="20% - Accent5 4 2 2 2 6 3 2" xfId="21129"/>
    <cellStyle name="20% - Accent5 4 2 2 2 6 3 3" xfId="21130"/>
    <cellStyle name="20% - Accent5 4 2 2 2 6 4" xfId="21131"/>
    <cellStyle name="20% - Accent5 4 2 2 2 6 4 2" xfId="21132"/>
    <cellStyle name="20% - Accent5 4 2 2 2 6 5" xfId="21133"/>
    <cellStyle name="20% - Accent5 4 2 2 2 6 6" xfId="21134"/>
    <cellStyle name="20% - Accent5 4 2 2 2 7" xfId="21135"/>
    <cellStyle name="20% - Accent5 4 2 2 2 7 2" xfId="21136"/>
    <cellStyle name="20% - Accent5 4 2 2 2 7 2 2" xfId="21137"/>
    <cellStyle name="20% - Accent5 4 2 2 2 7 2 3" xfId="21138"/>
    <cellStyle name="20% - Accent5 4 2 2 2 7 3" xfId="21139"/>
    <cellStyle name="20% - Accent5 4 2 2 2 7 3 2" xfId="21140"/>
    <cellStyle name="20% - Accent5 4 2 2 2 7 4" xfId="21141"/>
    <cellStyle name="20% - Accent5 4 2 2 2 7 5" xfId="21142"/>
    <cellStyle name="20% - Accent5 4 2 2 2 8" xfId="21143"/>
    <cellStyle name="20% - Accent5 4 2 2 2 8 2" xfId="21144"/>
    <cellStyle name="20% - Accent5 4 2 2 2 8 3" xfId="21145"/>
    <cellStyle name="20% - Accent5 4 2 2 2 9" xfId="21146"/>
    <cellStyle name="20% - Accent5 4 2 2 2 9 2" xfId="21147"/>
    <cellStyle name="20% - Accent5 4 2 2 2 9 3" xfId="21148"/>
    <cellStyle name="20% - Accent5 4 2 2 3" xfId="1141"/>
    <cellStyle name="20% - Accent5 4 2 2 3 10" xfId="21149"/>
    <cellStyle name="20% - Accent5 4 2 2 3 2" xfId="1142"/>
    <cellStyle name="20% - Accent5 4 2 2 3 2 2" xfId="21150"/>
    <cellStyle name="20% - Accent5 4 2 2 3 2 2 2" xfId="21151"/>
    <cellStyle name="20% - Accent5 4 2 2 3 2 2 2 2" xfId="21152"/>
    <cellStyle name="20% - Accent5 4 2 2 3 2 2 2 3" xfId="21153"/>
    <cellStyle name="20% - Accent5 4 2 2 3 2 2 3" xfId="21154"/>
    <cellStyle name="20% - Accent5 4 2 2 3 2 2 3 2" xfId="21155"/>
    <cellStyle name="20% - Accent5 4 2 2 3 2 2 3 3" xfId="21156"/>
    <cellStyle name="20% - Accent5 4 2 2 3 2 2 4" xfId="21157"/>
    <cellStyle name="20% - Accent5 4 2 2 3 2 2 4 2" xfId="21158"/>
    <cellStyle name="20% - Accent5 4 2 2 3 2 2 5" xfId="21159"/>
    <cellStyle name="20% - Accent5 4 2 2 3 2 2 6" xfId="21160"/>
    <cellStyle name="20% - Accent5 4 2 2 3 2 3" xfId="21161"/>
    <cellStyle name="20% - Accent5 4 2 2 3 2 3 2" xfId="21162"/>
    <cellStyle name="20% - Accent5 4 2 2 3 2 3 2 2" xfId="21163"/>
    <cellStyle name="20% - Accent5 4 2 2 3 2 3 2 3" xfId="21164"/>
    <cellStyle name="20% - Accent5 4 2 2 3 2 3 3" xfId="21165"/>
    <cellStyle name="20% - Accent5 4 2 2 3 2 3 3 2" xfId="21166"/>
    <cellStyle name="20% - Accent5 4 2 2 3 2 3 3 3" xfId="21167"/>
    <cellStyle name="20% - Accent5 4 2 2 3 2 3 4" xfId="21168"/>
    <cellStyle name="20% - Accent5 4 2 2 3 2 3 4 2" xfId="21169"/>
    <cellStyle name="20% - Accent5 4 2 2 3 2 3 5" xfId="21170"/>
    <cellStyle name="20% - Accent5 4 2 2 3 2 3 6" xfId="21171"/>
    <cellStyle name="20% - Accent5 4 2 2 3 2 4" xfId="21172"/>
    <cellStyle name="20% - Accent5 4 2 2 3 2 4 2" xfId="21173"/>
    <cellStyle name="20% - Accent5 4 2 2 3 2 4 2 2" xfId="21174"/>
    <cellStyle name="20% - Accent5 4 2 2 3 2 4 2 3" xfId="21175"/>
    <cellStyle name="20% - Accent5 4 2 2 3 2 4 3" xfId="21176"/>
    <cellStyle name="20% - Accent5 4 2 2 3 2 4 3 2" xfId="21177"/>
    <cellStyle name="20% - Accent5 4 2 2 3 2 4 4" xfId="21178"/>
    <cellStyle name="20% - Accent5 4 2 2 3 2 4 5" xfId="21179"/>
    <cellStyle name="20% - Accent5 4 2 2 3 2 5" xfId="21180"/>
    <cellStyle name="20% - Accent5 4 2 2 3 2 5 2" xfId="21181"/>
    <cellStyle name="20% - Accent5 4 2 2 3 2 5 3" xfId="21182"/>
    <cellStyle name="20% - Accent5 4 2 2 3 2 6" xfId="21183"/>
    <cellStyle name="20% - Accent5 4 2 2 3 2 6 2" xfId="21184"/>
    <cellStyle name="20% - Accent5 4 2 2 3 2 6 3" xfId="21185"/>
    <cellStyle name="20% - Accent5 4 2 2 3 2 7" xfId="21186"/>
    <cellStyle name="20% - Accent5 4 2 2 3 2 7 2" xfId="21187"/>
    <cellStyle name="20% - Accent5 4 2 2 3 2 8" xfId="21188"/>
    <cellStyle name="20% - Accent5 4 2 2 3 2 9" xfId="21189"/>
    <cellStyle name="20% - Accent5 4 2 2 3 3" xfId="21190"/>
    <cellStyle name="20% - Accent5 4 2 2 3 3 2" xfId="21191"/>
    <cellStyle name="20% - Accent5 4 2 2 3 3 2 2" xfId="21192"/>
    <cellStyle name="20% - Accent5 4 2 2 3 3 2 3" xfId="21193"/>
    <cellStyle name="20% - Accent5 4 2 2 3 3 3" xfId="21194"/>
    <cellStyle name="20% - Accent5 4 2 2 3 3 3 2" xfId="21195"/>
    <cellStyle name="20% - Accent5 4 2 2 3 3 3 3" xfId="21196"/>
    <cellStyle name="20% - Accent5 4 2 2 3 3 4" xfId="21197"/>
    <cellStyle name="20% - Accent5 4 2 2 3 3 4 2" xfId="21198"/>
    <cellStyle name="20% - Accent5 4 2 2 3 3 5" xfId="21199"/>
    <cellStyle name="20% - Accent5 4 2 2 3 3 6" xfId="21200"/>
    <cellStyle name="20% - Accent5 4 2 2 3 4" xfId="21201"/>
    <cellStyle name="20% - Accent5 4 2 2 3 4 2" xfId="21202"/>
    <cellStyle name="20% - Accent5 4 2 2 3 4 2 2" xfId="21203"/>
    <cellStyle name="20% - Accent5 4 2 2 3 4 2 3" xfId="21204"/>
    <cellStyle name="20% - Accent5 4 2 2 3 4 3" xfId="21205"/>
    <cellStyle name="20% - Accent5 4 2 2 3 4 3 2" xfId="21206"/>
    <cellStyle name="20% - Accent5 4 2 2 3 4 3 3" xfId="21207"/>
    <cellStyle name="20% - Accent5 4 2 2 3 4 4" xfId="21208"/>
    <cellStyle name="20% - Accent5 4 2 2 3 4 4 2" xfId="21209"/>
    <cellStyle name="20% - Accent5 4 2 2 3 4 5" xfId="21210"/>
    <cellStyle name="20% - Accent5 4 2 2 3 4 6" xfId="21211"/>
    <cellStyle name="20% - Accent5 4 2 2 3 5" xfId="21212"/>
    <cellStyle name="20% - Accent5 4 2 2 3 5 2" xfId="21213"/>
    <cellStyle name="20% - Accent5 4 2 2 3 5 2 2" xfId="21214"/>
    <cellStyle name="20% - Accent5 4 2 2 3 5 2 3" xfId="21215"/>
    <cellStyle name="20% - Accent5 4 2 2 3 5 3" xfId="21216"/>
    <cellStyle name="20% - Accent5 4 2 2 3 5 3 2" xfId="21217"/>
    <cellStyle name="20% - Accent5 4 2 2 3 5 4" xfId="21218"/>
    <cellStyle name="20% - Accent5 4 2 2 3 5 5" xfId="21219"/>
    <cellStyle name="20% - Accent5 4 2 2 3 6" xfId="21220"/>
    <cellStyle name="20% - Accent5 4 2 2 3 6 2" xfId="21221"/>
    <cellStyle name="20% - Accent5 4 2 2 3 6 3" xfId="21222"/>
    <cellStyle name="20% - Accent5 4 2 2 3 7" xfId="21223"/>
    <cellStyle name="20% - Accent5 4 2 2 3 7 2" xfId="21224"/>
    <cellStyle name="20% - Accent5 4 2 2 3 7 3" xfId="21225"/>
    <cellStyle name="20% - Accent5 4 2 2 3 8" xfId="21226"/>
    <cellStyle name="20% - Accent5 4 2 2 3 8 2" xfId="21227"/>
    <cellStyle name="20% - Accent5 4 2 2 3 9" xfId="21228"/>
    <cellStyle name="20% - Accent5 4 2 2 4" xfId="1143"/>
    <cellStyle name="20% - Accent5 4 2 2 4 2" xfId="21229"/>
    <cellStyle name="20% - Accent5 4 2 2 4 2 2" xfId="21230"/>
    <cellStyle name="20% - Accent5 4 2 2 4 2 2 2" xfId="21231"/>
    <cellStyle name="20% - Accent5 4 2 2 4 2 2 3" xfId="21232"/>
    <cellStyle name="20% - Accent5 4 2 2 4 2 3" xfId="21233"/>
    <cellStyle name="20% - Accent5 4 2 2 4 2 3 2" xfId="21234"/>
    <cellStyle name="20% - Accent5 4 2 2 4 2 3 3" xfId="21235"/>
    <cellStyle name="20% - Accent5 4 2 2 4 2 4" xfId="21236"/>
    <cellStyle name="20% - Accent5 4 2 2 4 2 4 2" xfId="21237"/>
    <cellStyle name="20% - Accent5 4 2 2 4 2 5" xfId="21238"/>
    <cellStyle name="20% - Accent5 4 2 2 4 2 6" xfId="21239"/>
    <cellStyle name="20% - Accent5 4 2 2 4 3" xfId="21240"/>
    <cellStyle name="20% - Accent5 4 2 2 4 3 2" xfId="21241"/>
    <cellStyle name="20% - Accent5 4 2 2 4 3 2 2" xfId="21242"/>
    <cellStyle name="20% - Accent5 4 2 2 4 3 2 3" xfId="21243"/>
    <cellStyle name="20% - Accent5 4 2 2 4 3 3" xfId="21244"/>
    <cellStyle name="20% - Accent5 4 2 2 4 3 3 2" xfId="21245"/>
    <cellStyle name="20% - Accent5 4 2 2 4 3 3 3" xfId="21246"/>
    <cellStyle name="20% - Accent5 4 2 2 4 3 4" xfId="21247"/>
    <cellStyle name="20% - Accent5 4 2 2 4 3 4 2" xfId="21248"/>
    <cellStyle name="20% - Accent5 4 2 2 4 3 5" xfId="21249"/>
    <cellStyle name="20% - Accent5 4 2 2 4 3 6" xfId="21250"/>
    <cellStyle name="20% - Accent5 4 2 2 4 4" xfId="21251"/>
    <cellStyle name="20% - Accent5 4 2 2 4 4 2" xfId="21252"/>
    <cellStyle name="20% - Accent5 4 2 2 4 4 2 2" xfId="21253"/>
    <cellStyle name="20% - Accent5 4 2 2 4 4 2 3" xfId="21254"/>
    <cellStyle name="20% - Accent5 4 2 2 4 4 3" xfId="21255"/>
    <cellStyle name="20% - Accent5 4 2 2 4 4 3 2" xfId="21256"/>
    <cellStyle name="20% - Accent5 4 2 2 4 4 4" xfId="21257"/>
    <cellStyle name="20% - Accent5 4 2 2 4 4 5" xfId="21258"/>
    <cellStyle name="20% - Accent5 4 2 2 4 5" xfId="21259"/>
    <cellStyle name="20% - Accent5 4 2 2 4 5 2" xfId="21260"/>
    <cellStyle name="20% - Accent5 4 2 2 4 5 3" xfId="21261"/>
    <cellStyle name="20% - Accent5 4 2 2 4 6" xfId="21262"/>
    <cellStyle name="20% - Accent5 4 2 2 4 6 2" xfId="21263"/>
    <cellStyle name="20% - Accent5 4 2 2 4 6 3" xfId="21264"/>
    <cellStyle name="20% - Accent5 4 2 2 4 7" xfId="21265"/>
    <cellStyle name="20% - Accent5 4 2 2 4 7 2" xfId="21266"/>
    <cellStyle name="20% - Accent5 4 2 2 4 8" xfId="21267"/>
    <cellStyle name="20% - Accent5 4 2 2 4 9" xfId="21268"/>
    <cellStyle name="20% - Accent5 4 2 2 5" xfId="21269"/>
    <cellStyle name="20% - Accent5 4 2 2 5 2" xfId="21270"/>
    <cellStyle name="20% - Accent5 4 2 2 5 2 2" xfId="21271"/>
    <cellStyle name="20% - Accent5 4 2 2 5 2 2 2" xfId="21272"/>
    <cellStyle name="20% - Accent5 4 2 2 5 2 2 3" xfId="21273"/>
    <cellStyle name="20% - Accent5 4 2 2 5 2 3" xfId="21274"/>
    <cellStyle name="20% - Accent5 4 2 2 5 2 3 2" xfId="21275"/>
    <cellStyle name="20% - Accent5 4 2 2 5 2 3 3" xfId="21276"/>
    <cellStyle name="20% - Accent5 4 2 2 5 2 4" xfId="21277"/>
    <cellStyle name="20% - Accent5 4 2 2 5 2 4 2" xfId="21278"/>
    <cellStyle name="20% - Accent5 4 2 2 5 2 5" xfId="21279"/>
    <cellStyle name="20% - Accent5 4 2 2 5 2 6" xfId="21280"/>
    <cellStyle name="20% - Accent5 4 2 2 5 3" xfId="21281"/>
    <cellStyle name="20% - Accent5 4 2 2 5 3 2" xfId="21282"/>
    <cellStyle name="20% - Accent5 4 2 2 5 3 2 2" xfId="21283"/>
    <cellStyle name="20% - Accent5 4 2 2 5 3 2 3" xfId="21284"/>
    <cellStyle name="20% - Accent5 4 2 2 5 3 3" xfId="21285"/>
    <cellStyle name="20% - Accent5 4 2 2 5 3 3 2" xfId="21286"/>
    <cellStyle name="20% - Accent5 4 2 2 5 3 3 3" xfId="21287"/>
    <cellStyle name="20% - Accent5 4 2 2 5 3 4" xfId="21288"/>
    <cellStyle name="20% - Accent5 4 2 2 5 3 4 2" xfId="21289"/>
    <cellStyle name="20% - Accent5 4 2 2 5 3 5" xfId="21290"/>
    <cellStyle name="20% - Accent5 4 2 2 5 3 6" xfId="21291"/>
    <cellStyle name="20% - Accent5 4 2 2 5 4" xfId="21292"/>
    <cellStyle name="20% - Accent5 4 2 2 5 4 2" xfId="21293"/>
    <cellStyle name="20% - Accent5 4 2 2 5 4 2 2" xfId="21294"/>
    <cellStyle name="20% - Accent5 4 2 2 5 4 2 3" xfId="21295"/>
    <cellStyle name="20% - Accent5 4 2 2 5 4 3" xfId="21296"/>
    <cellStyle name="20% - Accent5 4 2 2 5 4 3 2" xfId="21297"/>
    <cellStyle name="20% - Accent5 4 2 2 5 4 4" xfId="21298"/>
    <cellStyle name="20% - Accent5 4 2 2 5 4 5" xfId="21299"/>
    <cellStyle name="20% - Accent5 4 2 2 5 5" xfId="21300"/>
    <cellStyle name="20% - Accent5 4 2 2 5 5 2" xfId="21301"/>
    <cellStyle name="20% - Accent5 4 2 2 5 5 3" xfId="21302"/>
    <cellStyle name="20% - Accent5 4 2 2 5 6" xfId="21303"/>
    <cellStyle name="20% - Accent5 4 2 2 5 6 2" xfId="21304"/>
    <cellStyle name="20% - Accent5 4 2 2 5 6 3" xfId="21305"/>
    <cellStyle name="20% - Accent5 4 2 2 5 7" xfId="21306"/>
    <cellStyle name="20% - Accent5 4 2 2 5 7 2" xfId="21307"/>
    <cellStyle name="20% - Accent5 4 2 2 5 8" xfId="21308"/>
    <cellStyle name="20% - Accent5 4 2 2 5 9" xfId="21309"/>
    <cellStyle name="20% - Accent5 4 2 2 6" xfId="21310"/>
    <cellStyle name="20% - Accent5 4 2 2 6 2" xfId="21311"/>
    <cellStyle name="20% - Accent5 4 2 2 6 2 2" xfId="21312"/>
    <cellStyle name="20% - Accent5 4 2 2 6 2 3" xfId="21313"/>
    <cellStyle name="20% - Accent5 4 2 2 6 3" xfId="21314"/>
    <cellStyle name="20% - Accent5 4 2 2 6 3 2" xfId="21315"/>
    <cellStyle name="20% - Accent5 4 2 2 6 3 3" xfId="21316"/>
    <cellStyle name="20% - Accent5 4 2 2 6 4" xfId="21317"/>
    <cellStyle name="20% - Accent5 4 2 2 6 4 2" xfId="21318"/>
    <cellStyle name="20% - Accent5 4 2 2 6 5" xfId="21319"/>
    <cellStyle name="20% - Accent5 4 2 2 6 6" xfId="21320"/>
    <cellStyle name="20% - Accent5 4 2 2 7" xfId="21321"/>
    <cellStyle name="20% - Accent5 4 2 2 7 2" xfId="21322"/>
    <cellStyle name="20% - Accent5 4 2 2 7 2 2" xfId="21323"/>
    <cellStyle name="20% - Accent5 4 2 2 7 2 3" xfId="21324"/>
    <cellStyle name="20% - Accent5 4 2 2 7 3" xfId="21325"/>
    <cellStyle name="20% - Accent5 4 2 2 7 3 2" xfId="21326"/>
    <cellStyle name="20% - Accent5 4 2 2 7 3 3" xfId="21327"/>
    <cellStyle name="20% - Accent5 4 2 2 7 4" xfId="21328"/>
    <cellStyle name="20% - Accent5 4 2 2 7 4 2" xfId="21329"/>
    <cellStyle name="20% - Accent5 4 2 2 7 5" xfId="21330"/>
    <cellStyle name="20% - Accent5 4 2 2 7 6" xfId="21331"/>
    <cellStyle name="20% - Accent5 4 2 2 8" xfId="21332"/>
    <cellStyle name="20% - Accent5 4 2 2 8 2" xfId="21333"/>
    <cellStyle name="20% - Accent5 4 2 2 8 2 2" xfId="21334"/>
    <cellStyle name="20% - Accent5 4 2 2 8 2 3" xfId="21335"/>
    <cellStyle name="20% - Accent5 4 2 2 8 3" xfId="21336"/>
    <cellStyle name="20% - Accent5 4 2 2 8 3 2" xfId="21337"/>
    <cellStyle name="20% - Accent5 4 2 2 8 4" xfId="21338"/>
    <cellStyle name="20% - Accent5 4 2 2 8 5" xfId="21339"/>
    <cellStyle name="20% - Accent5 4 2 2 9" xfId="21340"/>
    <cellStyle name="20% - Accent5 4 2 2 9 2" xfId="21341"/>
    <cellStyle name="20% - Accent5 4 2 2 9 3" xfId="21342"/>
    <cellStyle name="20% - Accent5 4 2 3" xfId="1144"/>
    <cellStyle name="20% - Accent5 4 2 3 10" xfId="21343"/>
    <cellStyle name="20% - Accent5 4 2 3 10 2" xfId="21344"/>
    <cellStyle name="20% - Accent5 4 2 3 11" xfId="21345"/>
    <cellStyle name="20% - Accent5 4 2 3 12" xfId="21346"/>
    <cellStyle name="20% - Accent5 4 2 3 2" xfId="1145"/>
    <cellStyle name="20% - Accent5 4 2 3 2 10" xfId="21347"/>
    <cellStyle name="20% - Accent5 4 2 3 2 2" xfId="1146"/>
    <cellStyle name="20% - Accent5 4 2 3 2 2 2" xfId="21348"/>
    <cellStyle name="20% - Accent5 4 2 3 2 2 2 2" xfId="21349"/>
    <cellStyle name="20% - Accent5 4 2 3 2 2 2 2 2" xfId="21350"/>
    <cellStyle name="20% - Accent5 4 2 3 2 2 2 2 3" xfId="21351"/>
    <cellStyle name="20% - Accent5 4 2 3 2 2 2 3" xfId="21352"/>
    <cellStyle name="20% - Accent5 4 2 3 2 2 2 3 2" xfId="21353"/>
    <cellStyle name="20% - Accent5 4 2 3 2 2 2 3 3" xfId="21354"/>
    <cellStyle name="20% - Accent5 4 2 3 2 2 2 4" xfId="21355"/>
    <cellStyle name="20% - Accent5 4 2 3 2 2 2 4 2" xfId="21356"/>
    <cellStyle name="20% - Accent5 4 2 3 2 2 2 5" xfId="21357"/>
    <cellStyle name="20% - Accent5 4 2 3 2 2 2 6" xfId="21358"/>
    <cellStyle name="20% - Accent5 4 2 3 2 2 3" xfId="21359"/>
    <cellStyle name="20% - Accent5 4 2 3 2 2 3 2" xfId="21360"/>
    <cellStyle name="20% - Accent5 4 2 3 2 2 3 2 2" xfId="21361"/>
    <cellStyle name="20% - Accent5 4 2 3 2 2 3 2 3" xfId="21362"/>
    <cellStyle name="20% - Accent5 4 2 3 2 2 3 3" xfId="21363"/>
    <cellStyle name="20% - Accent5 4 2 3 2 2 3 3 2" xfId="21364"/>
    <cellStyle name="20% - Accent5 4 2 3 2 2 3 3 3" xfId="21365"/>
    <cellStyle name="20% - Accent5 4 2 3 2 2 3 4" xfId="21366"/>
    <cellStyle name="20% - Accent5 4 2 3 2 2 3 4 2" xfId="21367"/>
    <cellStyle name="20% - Accent5 4 2 3 2 2 3 5" xfId="21368"/>
    <cellStyle name="20% - Accent5 4 2 3 2 2 3 6" xfId="21369"/>
    <cellStyle name="20% - Accent5 4 2 3 2 2 4" xfId="21370"/>
    <cellStyle name="20% - Accent5 4 2 3 2 2 4 2" xfId="21371"/>
    <cellStyle name="20% - Accent5 4 2 3 2 2 4 2 2" xfId="21372"/>
    <cellStyle name="20% - Accent5 4 2 3 2 2 4 2 3" xfId="21373"/>
    <cellStyle name="20% - Accent5 4 2 3 2 2 4 3" xfId="21374"/>
    <cellStyle name="20% - Accent5 4 2 3 2 2 4 3 2" xfId="21375"/>
    <cellStyle name="20% - Accent5 4 2 3 2 2 4 4" xfId="21376"/>
    <cellStyle name="20% - Accent5 4 2 3 2 2 4 5" xfId="21377"/>
    <cellStyle name="20% - Accent5 4 2 3 2 2 5" xfId="21378"/>
    <cellStyle name="20% - Accent5 4 2 3 2 2 5 2" xfId="21379"/>
    <cellStyle name="20% - Accent5 4 2 3 2 2 5 3" xfId="21380"/>
    <cellStyle name="20% - Accent5 4 2 3 2 2 6" xfId="21381"/>
    <cellStyle name="20% - Accent5 4 2 3 2 2 6 2" xfId="21382"/>
    <cellStyle name="20% - Accent5 4 2 3 2 2 6 3" xfId="21383"/>
    <cellStyle name="20% - Accent5 4 2 3 2 2 7" xfId="21384"/>
    <cellStyle name="20% - Accent5 4 2 3 2 2 7 2" xfId="21385"/>
    <cellStyle name="20% - Accent5 4 2 3 2 2 8" xfId="21386"/>
    <cellStyle name="20% - Accent5 4 2 3 2 2 9" xfId="21387"/>
    <cellStyle name="20% - Accent5 4 2 3 2 3" xfId="21388"/>
    <cellStyle name="20% - Accent5 4 2 3 2 3 2" xfId="21389"/>
    <cellStyle name="20% - Accent5 4 2 3 2 3 2 2" xfId="21390"/>
    <cellStyle name="20% - Accent5 4 2 3 2 3 2 3" xfId="21391"/>
    <cellStyle name="20% - Accent5 4 2 3 2 3 3" xfId="21392"/>
    <cellStyle name="20% - Accent5 4 2 3 2 3 3 2" xfId="21393"/>
    <cellStyle name="20% - Accent5 4 2 3 2 3 3 3" xfId="21394"/>
    <cellStyle name="20% - Accent5 4 2 3 2 3 4" xfId="21395"/>
    <cellStyle name="20% - Accent5 4 2 3 2 3 4 2" xfId="21396"/>
    <cellStyle name="20% - Accent5 4 2 3 2 3 5" xfId="21397"/>
    <cellStyle name="20% - Accent5 4 2 3 2 3 6" xfId="21398"/>
    <cellStyle name="20% - Accent5 4 2 3 2 4" xfId="21399"/>
    <cellStyle name="20% - Accent5 4 2 3 2 4 2" xfId="21400"/>
    <cellStyle name="20% - Accent5 4 2 3 2 4 2 2" xfId="21401"/>
    <cellStyle name="20% - Accent5 4 2 3 2 4 2 3" xfId="21402"/>
    <cellStyle name="20% - Accent5 4 2 3 2 4 3" xfId="21403"/>
    <cellStyle name="20% - Accent5 4 2 3 2 4 3 2" xfId="21404"/>
    <cellStyle name="20% - Accent5 4 2 3 2 4 3 3" xfId="21405"/>
    <cellStyle name="20% - Accent5 4 2 3 2 4 4" xfId="21406"/>
    <cellStyle name="20% - Accent5 4 2 3 2 4 4 2" xfId="21407"/>
    <cellStyle name="20% - Accent5 4 2 3 2 4 5" xfId="21408"/>
    <cellStyle name="20% - Accent5 4 2 3 2 4 6" xfId="21409"/>
    <cellStyle name="20% - Accent5 4 2 3 2 5" xfId="21410"/>
    <cellStyle name="20% - Accent5 4 2 3 2 5 2" xfId="21411"/>
    <cellStyle name="20% - Accent5 4 2 3 2 5 2 2" xfId="21412"/>
    <cellStyle name="20% - Accent5 4 2 3 2 5 2 3" xfId="21413"/>
    <cellStyle name="20% - Accent5 4 2 3 2 5 3" xfId="21414"/>
    <cellStyle name="20% - Accent5 4 2 3 2 5 3 2" xfId="21415"/>
    <cellStyle name="20% - Accent5 4 2 3 2 5 4" xfId="21416"/>
    <cellStyle name="20% - Accent5 4 2 3 2 5 5" xfId="21417"/>
    <cellStyle name="20% - Accent5 4 2 3 2 6" xfId="21418"/>
    <cellStyle name="20% - Accent5 4 2 3 2 6 2" xfId="21419"/>
    <cellStyle name="20% - Accent5 4 2 3 2 6 3" xfId="21420"/>
    <cellStyle name="20% - Accent5 4 2 3 2 7" xfId="21421"/>
    <cellStyle name="20% - Accent5 4 2 3 2 7 2" xfId="21422"/>
    <cellStyle name="20% - Accent5 4 2 3 2 7 3" xfId="21423"/>
    <cellStyle name="20% - Accent5 4 2 3 2 8" xfId="21424"/>
    <cellStyle name="20% - Accent5 4 2 3 2 8 2" xfId="21425"/>
    <cellStyle name="20% - Accent5 4 2 3 2 9" xfId="21426"/>
    <cellStyle name="20% - Accent5 4 2 3 3" xfId="1147"/>
    <cellStyle name="20% - Accent5 4 2 3 3 2" xfId="21427"/>
    <cellStyle name="20% - Accent5 4 2 3 3 2 2" xfId="21428"/>
    <cellStyle name="20% - Accent5 4 2 3 3 2 2 2" xfId="21429"/>
    <cellStyle name="20% - Accent5 4 2 3 3 2 2 3" xfId="21430"/>
    <cellStyle name="20% - Accent5 4 2 3 3 2 3" xfId="21431"/>
    <cellStyle name="20% - Accent5 4 2 3 3 2 3 2" xfId="21432"/>
    <cellStyle name="20% - Accent5 4 2 3 3 2 3 3" xfId="21433"/>
    <cellStyle name="20% - Accent5 4 2 3 3 2 4" xfId="21434"/>
    <cellStyle name="20% - Accent5 4 2 3 3 2 4 2" xfId="21435"/>
    <cellStyle name="20% - Accent5 4 2 3 3 2 5" xfId="21436"/>
    <cellStyle name="20% - Accent5 4 2 3 3 2 6" xfId="21437"/>
    <cellStyle name="20% - Accent5 4 2 3 3 3" xfId="21438"/>
    <cellStyle name="20% - Accent5 4 2 3 3 3 2" xfId="21439"/>
    <cellStyle name="20% - Accent5 4 2 3 3 3 2 2" xfId="21440"/>
    <cellStyle name="20% - Accent5 4 2 3 3 3 2 3" xfId="21441"/>
    <cellStyle name="20% - Accent5 4 2 3 3 3 3" xfId="21442"/>
    <cellStyle name="20% - Accent5 4 2 3 3 3 3 2" xfId="21443"/>
    <cellStyle name="20% - Accent5 4 2 3 3 3 3 3" xfId="21444"/>
    <cellStyle name="20% - Accent5 4 2 3 3 3 4" xfId="21445"/>
    <cellStyle name="20% - Accent5 4 2 3 3 3 4 2" xfId="21446"/>
    <cellStyle name="20% - Accent5 4 2 3 3 3 5" xfId="21447"/>
    <cellStyle name="20% - Accent5 4 2 3 3 3 6" xfId="21448"/>
    <cellStyle name="20% - Accent5 4 2 3 3 4" xfId="21449"/>
    <cellStyle name="20% - Accent5 4 2 3 3 4 2" xfId="21450"/>
    <cellStyle name="20% - Accent5 4 2 3 3 4 2 2" xfId="21451"/>
    <cellStyle name="20% - Accent5 4 2 3 3 4 2 3" xfId="21452"/>
    <cellStyle name="20% - Accent5 4 2 3 3 4 3" xfId="21453"/>
    <cellStyle name="20% - Accent5 4 2 3 3 4 3 2" xfId="21454"/>
    <cellStyle name="20% - Accent5 4 2 3 3 4 4" xfId="21455"/>
    <cellStyle name="20% - Accent5 4 2 3 3 4 5" xfId="21456"/>
    <cellStyle name="20% - Accent5 4 2 3 3 5" xfId="21457"/>
    <cellStyle name="20% - Accent5 4 2 3 3 5 2" xfId="21458"/>
    <cellStyle name="20% - Accent5 4 2 3 3 5 3" xfId="21459"/>
    <cellStyle name="20% - Accent5 4 2 3 3 6" xfId="21460"/>
    <cellStyle name="20% - Accent5 4 2 3 3 6 2" xfId="21461"/>
    <cellStyle name="20% - Accent5 4 2 3 3 6 3" xfId="21462"/>
    <cellStyle name="20% - Accent5 4 2 3 3 7" xfId="21463"/>
    <cellStyle name="20% - Accent5 4 2 3 3 7 2" xfId="21464"/>
    <cellStyle name="20% - Accent5 4 2 3 3 8" xfId="21465"/>
    <cellStyle name="20% - Accent5 4 2 3 3 9" xfId="21466"/>
    <cellStyle name="20% - Accent5 4 2 3 4" xfId="21467"/>
    <cellStyle name="20% - Accent5 4 2 3 4 2" xfId="21468"/>
    <cellStyle name="20% - Accent5 4 2 3 4 2 2" xfId="21469"/>
    <cellStyle name="20% - Accent5 4 2 3 4 2 2 2" xfId="21470"/>
    <cellStyle name="20% - Accent5 4 2 3 4 2 2 3" xfId="21471"/>
    <cellStyle name="20% - Accent5 4 2 3 4 2 3" xfId="21472"/>
    <cellStyle name="20% - Accent5 4 2 3 4 2 3 2" xfId="21473"/>
    <cellStyle name="20% - Accent5 4 2 3 4 2 3 3" xfId="21474"/>
    <cellStyle name="20% - Accent5 4 2 3 4 2 4" xfId="21475"/>
    <cellStyle name="20% - Accent5 4 2 3 4 2 4 2" xfId="21476"/>
    <cellStyle name="20% - Accent5 4 2 3 4 2 5" xfId="21477"/>
    <cellStyle name="20% - Accent5 4 2 3 4 2 6" xfId="21478"/>
    <cellStyle name="20% - Accent5 4 2 3 4 3" xfId="21479"/>
    <cellStyle name="20% - Accent5 4 2 3 4 3 2" xfId="21480"/>
    <cellStyle name="20% - Accent5 4 2 3 4 3 2 2" xfId="21481"/>
    <cellStyle name="20% - Accent5 4 2 3 4 3 2 3" xfId="21482"/>
    <cellStyle name="20% - Accent5 4 2 3 4 3 3" xfId="21483"/>
    <cellStyle name="20% - Accent5 4 2 3 4 3 3 2" xfId="21484"/>
    <cellStyle name="20% - Accent5 4 2 3 4 3 3 3" xfId="21485"/>
    <cellStyle name="20% - Accent5 4 2 3 4 3 4" xfId="21486"/>
    <cellStyle name="20% - Accent5 4 2 3 4 3 4 2" xfId="21487"/>
    <cellStyle name="20% - Accent5 4 2 3 4 3 5" xfId="21488"/>
    <cellStyle name="20% - Accent5 4 2 3 4 3 6" xfId="21489"/>
    <cellStyle name="20% - Accent5 4 2 3 4 4" xfId="21490"/>
    <cellStyle name="20% - Accent5 4 2 3 4 4 2" xfId="21491"/>
    <cellStyle name="20% - Accent5 4 2 3 4 4 2 2" xfId="21492"/>
    <cellStyle name="20% - Accent5 4 2 3 4 4 2 3" xfId="21493"/>
    <cellStyle name="20% - Accent5 4 2 3 4 4 3" xfId="21494"/>
    <cellStyle name="20% - Accent5 4 2 3 4 4 3 2" xfId="21495"/>
    <cellStyle name="20% - Accent5 4 2 3 4 4 4" xfId="21496"/>
    <cellStyle name="20% - Accent5 4 2 3 4 4 5" xfId="21497"/>
    <cellStyle name="20% - Accent5 4 2 3 4 5" xfId="21498"/>
    <cellStyle name="20% - Accent5 4 2 3 4 5 2" xfId="21499"/>
    <cellStyle name="20% - Accent5 4 2 3 4 5 3" xfId="21500"/>
    <cellStyle name="20% - Accent5 4 2 3 4 6" xfId="21501"/>
    <cellStyle name="20% - Accent5 4 2 3 4 6 2" xfId="21502"/>
    <cellStyle name="20% - Accent5 4 2 3 4 6 3" xfId="21503"/>
    <cellStyle name="20% - Accent5 4 2 3 4 7" xfId="21504"/>
    <cellStyle name="20% - Accent5 4 2 3 4 7 2" xfId="21505"/>
    <cellStyle name="20% - Accent5 4 2 3 4 8" xfId="21506"/>
    <cellStyle name="20% - Accent5 4 2 3 4 9" xfId="21507"/>
    <cellStyle name="20% - Accent5 4 2 3 5" xfId="21508"/>
    <cellStyle name="20% - Accent5 4 2 3 5 2" xfId="21509"/>
    <cellStyle name="20% - Accent5 4 2 3 5 2 2" xfId="21510"/>
    <cellStyle name="20% - Accent5 4 2 3 5 2 3" xfId="21511"/>
    <cellStyle name="20% - Accent5 4 2 3 5 3" xfId="21512"/>
    <cellStyle name="20% - Accent5 4 2 3 5 3 2" xfId="21513"/>
    <cellStyle name="20% - Accent5 4 2 3 5 3 3" xfId="21514"/>
    <cellStyle name="20% - Accent5 4 2 3 5 4" xfId="21515"/>
    <cellStyle name="20% - Accent5 4 2 3 5 4 2" xfId="21516"/>
    <cellStyle name="20% - Accent5 4 2 3 5 5" xfId="21517"/>
    <cellStyle name="20% - Accent5 4 2 3 5 6" xfId="21518"/>
    <cellStyle name="20% - Accent5 4 2 3 6" xfId="21519"/>
    <cellStyle name="20% - Accent5 4 2 3 6 2" xfId="21520"/>
    <cellStyle name="20% - Accent5 4 2 3 6 2 2" xfId="21521"/>
    <cellStyle name="20% - Accent5 4 2 3 6 2 3" xfId="21522"/>
    <cellStyle name="20% - Accent5 4 2 3 6 3" xfId="21523"/>
    <cellStyle name="20% - Accent5 4 2 3 6 3 2" xfId="21524"/>
    <cellStyle name="20% - Accent5 4 2 3 6 3 3" xfId="21525"/>
    <cellStyle name="20% - Accent5 4 2 3 6 4" xfId="21526"/>
    <cellStyle name="20% - Accent5 4 2 3 6 4 2" xfId="21527"/>
    <cellStyle name="20% - Accent5 4 2 3 6 5" xfId="21528"/>
    <cellStyle name="20% - Accent5 4 2 3 6 6" xfId="21529"/>
    <cellStyle name="20% - Accent5 4 2 3 7" xfId="21530"/>
    <cellStyle name="20% - Accent5 4 2 3 7 2" xfId="21531"/>
    <cellStyle name="20% - Accent5 4 2 3 7 2 2" xfId="21532"/>
    <cellStyle name="20% - Accent5 4 2 3 7 2 3" xfId="21533"/>
    <cellStyle name="20% - Accent5 4 2 3 7 3" xfId="21534"/>
    <cellStyle name="20% - Accent5 4 2 3 7 3 2" xfId="21535"/>
    <cellStyle name="20% - Accent5 4 2 3 7 4" xfId="21536"/>
    <cellStyle name="20% - Accent5 4 2 3 7 5" xfId="21537"/>
    <cellStyle name="20% - Accent5 4 2 3 8" xfId="21538"/>
    <cellStyle name="20% - Accent5 4 2 3 8 2" xfId="21539"/>
    <cellStyle name="20% - Accent5 4 2 3 8 3" xfId="21540"/>
    <cellStyle name="20% - Accent5 4 2 3 9" xfId="21541"/>
    <cellStyle name="20% - Accent5 4 2 3 9 2" xfId="21542"/>
    <cellStyle name="20% - Accent5 4 2 3 9 3" xfId="21543"/>
    <cellStyle name="20% - Accent5 4 2 4" xfId="1148"/>
    <cellStyle name="20% - Accent5 4 2 4 10" xfId="21544"/>
    <cellStyle name="20% - Accent5 4 2 4 2" xfId="1149"/>
    <cellStyle name="20% - Accent5 4 2 4 2 2" xfId="21545"/>
    <cellStyle name="20% - Accent5 4 2 4 2 2 2" xfId="21546"/>
    <cellStyle name="20% - Accent5 4 2 4 2 2 2 2" xfId="21547"/>
    <cellStyle name="20% - Accent5 4 2 4 2 2 2 3" xfId="21548"/>
    <cellStyle name="20% - Accent5 4 2 4 2 2 3" xfId="21549"/>
    <cellStyle name="20% - Accent5 4 2 4 2 2 3 2" xfId="21550"/>
    <cellStyle name="20% - Accent5 4 2 4 2 2 3 3" xfId="21551"/>
    <cellStyle name="20% - Accent5 4 2 4 2 2 4" xfId="21552"/>
    <cellStyle name="20% - Accent5 4 2 4 2 2 4 2" xfId="21553"/>
    <cellStyle name="20% - Accent5 4 2 4 2 2 5" xfId="21554"/>
    <cellStyle name="20% - Accent5 4 2 4 2 2 6" xfId="21555"/>
    <cellStyle name="20% - Accent5 4 2 4 2 3" xfId="21556"/>
    <cellStyle name="20% - Accent5 4 2 4 2 3 2" xfId="21557"/>
    <cellStyle name="20% - Accent5 4 2 4 2 3 2 2" xfId="21558"/>
    <cellStyle name="20% - Accent5 4 2 4 2 3 2 3" xfId="21559"/>
    <cellStyle name="20% - Accent5 4 2 4 2 3 3" xfId="21560"/>
    <cellStyle name="20% - Accent5 4 2 4 2 3 3 2" xfId="21561"/>
    <cellStyle name="20% - Accent5 4 2 4 2 3 3 3" xfId="21562"/>
    <cellStyle name="20% - Accent5 4 2 4 2 3 4" xfId="21563"/>
    <cellStyle name="20% - Accent5 4 2 4 2 3 4 2" xfId="21564"/>
    <cellStyle name="20% - Accent5 4 2 4 2 3 5" xfId="21565"/>
    <cellStyle name="20% - Accent5 4 2 4 2 3 6" xfId="21566"/>
    <cellStyle name="20% - Accent5 4 2 4 2 4" xfId="21567"/>
    <cellStyle name="20% - Accent5 4 2 4 2 4 2" xfId="21568"/>
    <cellStyle name="20% - Accent5 4 2 4 2 4 2 2" xfId="21569"/>
    <cellStyle name="20% - Accent5 4 2 4 2 4 2 3" xfId="21570"/>
    <cellStyle name="20% - Accent5 4 2 4 2 4 3" xfId="21571"/>
    <cellStyle name="20% - Accent5 4 2 4 2 4 3 2" xfId="21572"/>
    <cellStyle name="20% - Accent5 4 2 4 2 4 4" xfId="21573"/>
    <cellStyle name="20% - Accent5 4 2 4 2 4 5" xfId="21574"/>
    <cellStyle name="20% - Accent5 4 2 4 2 5" xfId="21575"/>
    <cellStyle name="20% - Accent5 4 2 4 2 5 2" xfId="21576"/>
    <cellStyle name="20% - Accent5 4 2 4 2 5 3" xfId="21577"/>
    <cellStyle name="20% - Accent5 4 2 4 2 6" xfId="21578"/>
    <cellStyle name="20% - Accent5 4 2 4 2 6 2" xfId="21579"/>
    <cellStyle name="20% - Accent5 4 2 4 2 6 3" xfId="21580"/>
    <cellStyle name="20% - Accent5 4 2 4 2 7" xfId="21581"/>
    <cellStyle name="20% - Accent5 4 2 4 2 7 2" xfId="21582"/>
    <cellStyle name="20% - Accent5 4 2 4 2 8" xfId="21583"/>
    <cellStyle name="20% - Accent5 4 2 4 2 9" xfId="21584"/>
    <cellStyle name="20% - Accent5 4 2 4 3" xfId="21585"/>
    <cellStyle name="20% - Accent5 4 2 4 3 2" xfId="21586"/>
    <cellStyle name="20% - Accent5 4 2 4 3 2 2" xfId="21587"/>
    <cellStyle name="20% - Accent5 4 2 4 3 2 3" xfId="21588"/>
    <cellStyle name="20% - Accent5 4 2 4 3 3" xfId="21589"/>
    <cellStyle name="20% - Accent5 4 2 4 3 3 2" xfId="21590"/>
    <cellStyle name="20% - Accent5 4 2 4 3 3 3" xfId="21591"/>
    <cellStyle name="20% - Accent5 4 2 4 3 4" xfId="21592"/>
    <cellStyle name="20% - Accent5 4 2 4 3 4 2" xfId="21593"/>
    <cellStyle name="20% - Accent5 4 2 4 3 5" xfId="21594"/>
    <cellStyle name="20% - Accent5 4 2 4 3 6" xfId="21595"/>
    <cellStyle name="20% - Accent5 4 2 4 4" xfId="21596"/>
    <cellStyle name="20% - Accent5 4 2 4 4 2" xfId="21597"/>
    <cellStyle name="20% - Accent5 4 2 4 4 2 2" xfId="21598"/>
    <cellStyle name="20% - Accent5 4 2 4 4 2 3" xfId="21599"/>
    <cellStyle name="20% - Accent5 4 2 4 4 3" xfId="21600"/>
    <cellStyle name="20% - Accent5 4 2 4 4 3 2" xfId="21601"/>
    <cellStyle name="20% - Accent5 4 2 4 4 3 3" xfId="21602"/>
    <cellStyle name="20% - Accent5 4 2 4 4 4" xfId="21603"/>
    <cellStyle name="20% - Accent5 4 2 4 4 4 2" xfId="21604"/>
    <cellStyle name="20% - Accent5 4 2 4 4 5" xfId="21605"/>
    <cellStyle name="20% - Accent5 4 2 4 4 6" xfId="21606"/>
    <cellStyle name="20% - Accent5 4 2 4 5" xfId="21607"/>
    <cellStyle name="20% - Accent5 4 2 4 5 2" xfId="21608"/>
    <cellStyle name="20% - Accent5 4 2 4 5 2 2" xfId="21609"/>
    <cellStyle name="20% - Accent5 4 2 4 5 2 3" xfId="21610"/>
    <cellStyle name="20% - Accent5 4 2 4 5 3" xfId="21611"/>
    <cellStyle name="20% - Accent5 4 2 4 5 3 2" xfId="21612"/>
    <cellStyle name="20% - Accent5 4 2 4 5 4" xfId="21613"/>
    <cellStyle name="20% - Accent5 4 2 4 5 5" xfId="21614"/>
    <cellStyle name="20% - Accent5 4 2 4 6" xfId="21615"/>
    <cellStyle name="20% - Accent5 4 2 4 6 2" xfId="21616"/>
    <cellStyle name="20% - Accent5 4 2 4 6 3" xfId="21617"/>
    <cellStyle name="20% - Accent5 4 2 4 7" xfId="21618"/>
    <cellStyle name="20% - Accent5 4 2 4 7 2" xfId="21619"/>
    <cellStyle name="20% - Accent5 4 2 4 7 3" xfId="21620"/>
    <cellStyle name="20% - Accent5 4 2 4 8" xfId="21621"/>
    <cellStyle name="20% - Accent5 4 2 4 8 2" xfId="21622"/>
    <cellStyle name="20% - Accent5 4 2 4 9" xfId="21623"/>
    <cellStyle name="20% - Accent5 4 2 5" xfId="1150"/>
    <cellStyle name="20% - Accent5 4 2 5 2" xfId="21624"/>
    <cellStyle name="20% - Accent5 4 2 5 2 2" xfId="21625"/>
    <cellStyle name="20% - Accent5 4 2 5 2 2 2" xfId="21626"/>
    <cellStyle name="20% - Accent5 4 2 5 2 2 3" xfId="21627"/>
    <cellStyle name="20% - Accent5 4 2 5 2 3" xfId="21628"/>
    <cellStyle name="20% - Accent5 4 2 5 2 3 2" xfId="21629"/>
    <cellStyle name="20% - Accent5 4 2 5 2 3 3" xfId="21630"/>
    <cellStyle name="20% - Accent5 4 2 5 2 4" xfId="21631"/>
    <cellStyle name="20% - Accent5 4 2 5 2 4 2" xfId="21632"/>
    <cellStyle name="20% - Accent5 4 2 5 2 5" xfId="21633"/>
    <cellStyle name="20% - Accent5 4 2 5 2 6" xfId="21634"/>
    <cellStyle name="20% - Accent5 4 2 5 3" xfId="21635"/>
    <cellStyle name="20% - Accent5 4 2 5 3 2" xfId="21636"/>
    <cellStyle name="20% - Accent5 4 2 5 3 2 2" xfId="21637"/>
    <cellStyle name="20% - Accent5 4 2 5 3 2 3" xfId="21638"/>
    <cellStyle name="20% - Accent5 4 2 5 3 3" xfId="21639"/>
    <cellStyle name="20% - Accent5 4 2 5 3 3 2" xfId="21640"/>
    <cellStyle name="20% - Accent5 4 2 5 3 3 3" xfId="21641"/>
    <cellStyle name="20% - Accent5 4 2 5 3 4" xfId="21642"/>
    <cellStyle name="20% - Accent5 4 2 5 3 4 2" xfId="21643"/>
    <cellStyle name="20% - Accent5 4 2 5 3 5" xfId="21644"/>
    <cellStyle name="20% - Accent5 4 2 5 3 6" xfId="21645"/>
    <cellStyle name="20% - Accent5 4 2 5 4" xfId="21646"/>
    <cellStyle name="20% - Accent5 4 2 5 4 2" xfId="21647"/>
    <cellStyle name="20% - Accent5 4 2 5 4 2 2" xfId="21648"/>
    <cellStyle name="20% - Accent5 4 2 5 4 2 3" xfId="21649"/>
    <cellStyle name="20% - Accent5 4 2 5 4 3" xfId="21650"/>
    <cellStyle name="20% - Accent5 4 2 5 4 3 2" xfId="21651"/>
    <cellStyle name="20% - Accent5 4 2 5 4 4" xfId="21652"/>
    <cellStyle name="20% - Accent5 4 2 5 4 5" xfId="21653"/>
    <cellStyle name="20% - Accent5 4 2 5 5" xfId="21654"/>
    <cellStyle name="20% - Accent5 4 2 5 5 2" xfId="21655"/>
    <cellStyle name="20% - Accent5 4 2 5 5 3" xfId="21656"/>
    <cellStyle name="20% - Accent5 4 2 5 6" xfId="21657"/>
    <cellStyle name="20% - Accent5 4 2 5 6 2" xfId="21658"/>
    <cellStyle name="20% - Accent5 4 2 5 6 3" xfId="21659"/>
    <cellStyle name="20% - Accent5 4 2 5 7" xfId="21660"/>
    <cellStyle name="20% - Accent5 4 2 5 7 2" xfId="21661"/>
    <cellStyle name="20% - Accent5 4 2 5 8" xfId="21662"/>
    <cellStyle name="20% - Accent5 4 2 5 9" xfId="21663"/>
    <cellStyle name="20% - Accent5 4 2 6" xfId="13884"/>
    <cellStyle name="20% - Accent5 4 2 6 2" xfId="21664"/>
    <cellStyle name="20% - Accent5 4 2 6 2 2" xfId="21665"/>
    <cellStyle name="20% - Accent5 4 2 6 2 2 2" xfId="21666"/>
    <cellStyle name="20% - Accent5 4 2 6 2 2 3" xfId="21667"/>
    <cellStyle name="20% - Accent5 4 2 6 2 3" xfId="21668"/>
    <cellStyle name="20% - Accent5 4 2 6 2 3 2" xfId="21669"/>
    <cellStyle name="20% - Accent5 4 2 6 2 3 3" xfId="21670"/>
    <cellStyle name="20% - Accent5 4 2 6 2 4" xfId="21671"/>
    <cellStyle name="20% - Accent5 4 2 6 2 4 2" xfId="21672"/>
    <cellStyle name="20% - Accent5 4 2 6 2 5" xfId="21673"/>
    <cellStyle name="20% - Accent5 4 2 6 2 6" xfId="21674"/>
    <cellStyle name="20% - Accent5 4 2 6 3" xfId="21675"/>
    <cellStyle name="20% - Accent5 4 2 6 3 2" xfId="21676"/>
    <cellStyle name="20% - Accent5 4 2 6 3 2 2" xfId="21677"/>
    <cellStyle name="20% - Accent5 4 2 6 3 2 3" xfId="21678"/>
    <cellStyle name="20% - Accent5 4 2 6 3 3" xfId="21679"/>
    <cellStyle name="20% - Accent5 4 2 6 3 3 2" xfId="21680"/>
    <cellStyle name="20% - Accent5 4 2 6 3 3 3" xfId="21681"/>
    <cellStyle name="20% - Accent5 4 2 6 3 4" xfId="21682"/>
    <cellStyle name="20% - Accent5 4 2 6 3 4 2" xfId="21683"/>
    <cellStyle name="20% - Accent5 4 2 6 3 5" xfId="21684"/>
    <cellStyle name="20% - Accent5 4 2 6 3 6" xfId="21685"/>
    <cellStyle name="20% - Accent5 4 2 6 4" xfId="21686"/>
    <cellStyle name="20% - Accent5 4 2 6 4 2" xfId="21687"/>
    <cellStyle name="20% - Accent5 4 2 6 4 2 2" xfId="21688"/>
    <cellStyle name="20% - Accent5 4 2 6 4 2 3" xfId="21689"/>
    <cellStyle name="20% - Accent5 4 2 6 4 3" xfId="21690"/>
    <cellStyle name="20% - Accent5 4 2 6 4 3 2" xfId="21691"/>
    <cellStyle name="20% - Accent5 4 2 6 4 4" xfId="21692"/>
    <cellStyle name="20% - Accent5 4 2 6 4 5" xfId="21693"/>
    <cellStyle name="20% - Accent5 4 2 6 5" xfId="21694"/>
    <cellStyle name="20% - Accent5 4 2 6 5 2" xfId="21695"/>
    <cellStyle name="20% - Accent5 4 2 6 5 3" xfId="21696"/>
    <cellStyle name="20% - Accent5 4 2 6 6" xfId="21697"/>
    <cellStyle name="20% - Accent5 4 2 6 6 2" xfId="21698"/>
    <cellStyle name="20% - Accent5 4 2 6 6 3" xfId="21699"/>
    <cellStyle name="20% - Accent5 4 2 6 7" xfId="21700"/>
    <cellStyle name="20% - Accent5 4 2 6 7 2" xfId="21701"/>
    <cellStyle name="20% - Accent5 4 2 6 8" xfId="21702"/>
    <cellStyle name="20% - Accent5 4 2 6 9" xfId="21703"/>
    <cellStyle name="20% - Accent5 4 2 7" xfId="21704"/>
    <cellStyle name="20% - Accent5 4 2 7 2" xfId="21705"/>
    <cellStyle name="20% - Accent5 4 2 7 2 2" xfId="21706"/>
    <cellStyle name="20% - Accent5 4 2 7 2 3" xfId="21707"/>
    <cellStyle name="20% - Accent5 4 2 7 3" xfId="21708"/>
    <cellStyle name="20% - Accent5 4 2 7 3 2" xfId="21709"/>
    <cellStyle name="20% - Accent5 4 2 7 3 3" xfId="21710"/>
    <cellStyle name="20% - Accent5 4 2 7 4" xfId="21711"/>
    <cellStyle name="20% - Accent5 4 2 7 4 2" xfId="21712"/>
    <cellStyle name="20% - Accent5 4 2 7 5" xfId="21713"/>
    <cellStyle name="20% - Accent5 4 2 7 6" xfId="21714"/>
    <cellStyle name="20% - Accent5 4 2 8" xfId="21715"/>
    <cellStyle name="20% - Accent5 4 2 8 2" xfId="21716"/>
    <cellStyle name="20% - Accent5 4 2 8 2 2" xfId="21717"/>
    <cellStyle name="20% - Accent5 4 2 8 2 3" xfId="21718"/>
    <cellStyle name="20% - Accent5 4 2 8 3" xfId="21719"/>
    <cellStyle name="20% - Accent5 4 2 8 3 2" xfId="21720"/>
    <cellStyle name="20% - Accent5 4 2 8 3 3" xfId="21721"/>
    <cellStyle name="20% - Accent5 4 2 8 4" xfId="21722"/>
    <cellStyle name="20% - Accent5 4 2 8 4 2" xfId="21723"/>
    <cellStyle name="20% - Accent5 4 2 8 5" xfId="21724"/>
    <cellStyle name="20% - Accent5 4 2 8 6" xfId="21725"/>
    <cellStyle name="20% - Accent5 4 2 9" xfId="21726"/>
    <cellStyle name="20% - Accent5 4 2 9 2" xfId="21727"/>
    <cellStyle name="20% - Accent5 4 2 9 2 2" xfId="21728"/>
    <cellStyle name="20% - Accent5 4 2 9 2 3" xfId="21729"/>
    <cellStyle name="20% - Accent5 4 2 9 3" xfId="21730"/>
    <cellStyle name="20% - Accent5 4 2 9 3 2" xfId="21731"/>
    <cellStyle name="20% - Accent5 4 2 9 4" xfId="21732"/>
    <cellStyle name="20% - Accent5 4 2 9 5" xfId="21733"/>
    <cellStyle name="20% - Accent5 4 3" xfId="1151"/>
    <cellStyle name="20% - Accent5 4 3 10" xfId="21734"/>
    <cellStyle name="20% - Accent5 4 3 10 2" xfId="21735"/>
    <cellStyle name="20% - Accent5 4 3 10 3" xfId="21736"/>
    <cellStyle name="20% - Accent5 4 3 11" xfId="21737"/>
    <cellStyle name="20% - Accent5 4 3 11 2" xfId="21738"/>
    <cellStyle name="20% - Accent5 4 3 12" xfId="21739"/>
    <cellStyle name="20% - Accent5 4 3 13" xfId="21740"/>
    <cellStyle name="20% - Accent5 4 3 14" xfId="21741"/>
    <cellStyle name="20% - Accent5 4 3 2" xfId="1152"/>
    <cellStyle name="20% - Accent5 4 3 2 10" xfId="21742"/>
    <cellStyle name="20% - Accent5 4 3 2 10 2" xfId="21743"/>
    <cellStyle name="20% - Accent5 4 3 2 11" xfId="21744"/>
    <cellStyle name="20% - Accent5 4 3 2 12" xfId="21745"/>
    <cellStyle name="20% - Accent5 4 3 2 2" xfId="1153"/>
    <cellStyle name="20% - Accent5 4 3 2 2 10" xfId="21746"/>
    <cellStyle name="20% - Accent5 4 3 2 2 2" xfId="1154"/>
    <cellStyle name="20% - Accent5 4 3 2 2 2 2" xfId="21747"/>
    <cellStyle name="20% - Accent5 4 3 2 2 2 2 2" xfId="21748"/>
    <cellStyle name="20% - Accent5 4 3 2 2 2 2 2 2" xfId="21749"/>
    <cellStyle name="20% - Accent5 4 3 2 2 2 2 2 3" xfId="21750"/>
    <cellStyle name="20% - Accent5 4 3 2 2 2 2 3" xfId="21751"/>
    <cellStyle name="20% - Accent5 4 3 2 2 2 2 3 2" xfId="21752"/>
    <cellStyle name="20% - Accent5 4 3 2 2 2 2 3 3" xfId="21753"/>
    <cellStyle name="20% - Accent5 4 3 2 2 2 2 4" xfId="21754"/>
    <cellStyle name="20% - Accent5 4 3 2 2 2 2 4 2" xfId="21755"/>
    <cellStyle name="20% - Accent5 4 3 2 2 2 2 5" xfId="21756"/>
    <cellStyle name="20% - Accent5 4 3 2 2 2 2 6" xfId="21757"/>
    <cellStyle name="20% - Accent5 4 3 2 2 2 3" xfId="21758"/>
    <cellStyle name="20% - Accent5 4 3 2 2 2 3 2" xfId="21759"/>
    <cellStyle name="20% - Accent5 4 3 2 2 2 3 2 2" xfId="21760"/>
    <cellStyle name="20% - Accent5 4 3 2 2 2 3 2 3" xfId="21761"/>
    <cellStyle name="20% - Accent5 4 3 2 2 2 3 3" xfId="21762"/>
    <cellStyle name="20% - Accent5 4 3 2 2 2 3 3 2" xfId="21763"/>
    <cellStyle name="20% - Accent5 4 3 2 2 2 3 3 3" xfId="21764"/>
    <cellStyle name="20% - Accent5 4 3 2 2 2 3 4" xfId="21765"/>
    <cellStyle name="20% - Accent5 4 3 2 2 2 3 4 2" xfId="21766"/>
    <cellStyle name="20% - Accent5 4 3 2 2 2 3 5" xfId="21767"/>
    <cellStyle name="20% - Accent5 4 3 2 2 2 3 6" xfId="21768"/>
    <cellStyle name="20% - Accent5 4 3 2 2 2 4" xfId="21769"/>
    <cellStyle name="20% - Accent5 4 3 2 2 2 4 2" xfId="21770"/>
    <cellStyle name="20% - Accent5 4 3 2 2 2 4 2 2" xfId="21771"/>
    <cellStyle name="20% - Accent5 4 3 2 2 2 4 2 3" xfId="21772"/>
    <cellStyle name="20% - Accent5 4 3 2 2 2 4 3" xfId="21773"/>
    <cellStyle name="20% - Accent5 4 3 2 2 2 4 3 2" xfId="21774"/>
    <cellStyle name="20% - Accent5 4 3 2 2 2 4 4" xfId="21775"/>
    <cellStyle name="20% - Accent5 4 3 2 2 2 4 5" xfId="21776"/>
    <cellStyle name="20% - Accent5 4 3 2 2 2 5" xfId="21777"/>
    <cellStyle name="20% - Accent5 4 3 2 2 2 5 2" xfId="21778"/>
    <cellStyle name="20% - Accent5 4 3 2 2 2 5 3" xfId="21779"/>
    <cellStyle name="20% - Accent5 4 3 2 2 2 6" xfId="21780"/>
    <cellStyle name="20% - Accent5 4 3 2 2 2 6 2" xfId="21781"/>
    <cellStyle name="20% - Accent5 4 3 2 2 2 6 3" xfId="21782"/>
    <cellStyle name="20% - Accent5 4 3 2 2 2 7" xfId="21783"/>
    <cellStyle name="20% - Accent5 4 3 2 2 2 7 2" xfId="21784"/>
    <cellStyle name="20% - Accent5 4 3 2 2 2 8" xfId="21785"/>
    <cellStyle name="20% - Accent5 4 3 2 2 2 9" xfId="21786"/>
    <cellStyle name="20% - Accent5 4 3 2 2 3" xfId="21787"/>
    <cellStyle name="20% - Accent5 4 3 2 2 3 2" xfId="21788"/>
    <cellStyle name="20% - Accent5 4 3 2 2 3 2 2" xfId="21789"/>
    <cellStyle name="20% - Accent5 4 3 2 2 3 2 3" xfId="21790"/>
    <cellStyle name="20% - Accent5 4 3 2 2 3 3" xfId="21791"/>
    <cellStyle name="20% - Accent5 4 3 2 2 3 3 2" xfId="21792"/>
    <cellStyle name="20% - Accent5 4 3 2 2 3 3 3" xfId="21793"/>
    <cellStyle name="20% - Accent5 4 3 2 2 3 4" xfId="21794"/>
    <cellStyle name="20% - Accent5 4 3 2 2 3 4 2" xfId="21795"/>
    <cellStyle name="20% - Accent5 4 3 2 2 3 5" xfId="21796"/>
    <cellStyle name="20% - Accent5 4 3 2 2 3 6" xfId="21797"/>
    <cellStyle name="20% - Accent5 4 3 2 2 4" xfId="21798"/>
    <cellStyle name="20% - Accent5 4 3 2 2 4 2" xfId="21799"/>
    <cellStyle name="20% - Accent5 4 3 2 2 4 2 2" xfId="21800"/>
    <cellStyle name="20% - Accent5 4 3 2 2 4 2 3" xfId="21801"/>
    <cellStyle name="20% - Accent5 4 3 2 2 4 3" xfId="21802"/>
    <cellStyle name="20% - Accent5 4 3 2 2 4 3 2" xfId="21803"/>
    <cellStyle name="20% - Accent5 4 3 2 2 4 3 3" xfId="21804"/>
    <cellStyle name="20% - Accent5 4 3 2 2 4 4" xfId="21805"/>
    <cellStyle name="20% - Accent5 4 3 2 2 4 4 2" xfId="21806"/>
    <cellStyle name="20% - Accent5 4 3 2 2 4 5" xfId="21807"/>
    <cellStyle name="20% - Accent5 4 3 2 2 4 6" xfId="21808"/>
    <cellStyle name="20% - Accent5 4 3 2 2 5" xfId="21809"/>
    <cellStyle name="20% - Accent5 4 3 2 2 5 2" xfId="21810"/>
    <cellStyle name="20% - Accent5 4 3 2 2 5 2 2" xfId="21811"/>
    <cellStyle name="20% - Accent5 4 3 2 2 5 2 3" xfId="21812"/>
    <cellStyle name="20% - Accent5 4 3 2 2 5 3" xfId="21813"/>
    <cellStyle name="20% - Accent5 4 3 2 2 5 3 2" xfId="21814"/>
    <cellStyle name="20% - Accent5 4 3 2 2 5 4" xfId="21815"/>
    <cellStyle name="20% - Accent5 4 3 2 2 5 5" xfId="21816"/>
    <cellStyle name="20% - Accent5 4 3 2 2 6" xfId="21817"/>
    <cellStyle name="20% - Accent5 4 3 2 2 6 2" xfId="21818"/>
    <cellStyle name="20% - Accent5 4 3 2 2 6 3" xfId="21819"/>
    <cellStyle name="20% - Accent5 4 3 2 2 7" xfId="21820"/>
    <cellStyle name="20% - Accent5 4 3 2 2 7 2" xfId="21821"/>
    <cellStyle name="20% - Accent5 4 3 2 2 7 3" xfId="21822"/>
    <cellStyle name="20% - Accent5 4 3 2 2 8" xfId="21823"/>
    <cellStyle name="20% - Accent5 4 3 2 2 8 2" xfId="21824"/>
    <cellStyle name="20% - Accent5 4 3 2 2 9" xfId="21825"/>
    <cellStyle name="20% - Accent5 4 3 2 3" xfId="1155"/>
    <cellStyle name="20% - Accent5 4 3 2 3 2" xfId="21826"/>
    <cellStyle name="20% - Accent5 4 3 2 3 2 2" xfId="21827"/>
    <cellStyle name="20% - Accent5 4 3 2 3 2 2 2" xfId="21828"/>
    <cellStyle name="20% - Accent5 4 3 2 3 2 2 3" xfId="21829"/>
    <cellStyle name="20% - Accent5 4 3 2 3 2 3" xfId="21830"/>
    <cellStyle name="20% - Accent5 4 3 2 3 2 3 2" xfId="21831"/>
    <cellStyle name="20% - Accent5 4 3 2 3 2 3 3" xfId="21832"/>
    <cellStyle name="20% - Accent5 4 3 2 3 2 4" xfId="21833"/>
    <cellStyle name="20% - Accent5 4 3 2 3 2 4 2" xfId="21834"/>
    <cellStyle name="20% - Accent5 4 3 2 3 2 5" xfId="21835"/>
    <cellStyle name="20% - Accent5 4 3 2 3 2 6" xfId="21836"/>
    <cellStyle name="20% - Accent5 4 3 2 3 3" xfId="21837"/>
    <cellStyle name="20% - Accent5 4 3 2 3 3 2" xfId="21838"/>
    <cellStyle name="20% - Accent5 4 3 2 3 3 2 2" xfId="21839"/>
    <cellStyle name="20% - Accent5 4 3 2 3 3 2 3" xfId="21840"/>
    <cellStyle name="20% - Accent5 4 3 2 3 3 3" xfId="21841"/>
    <cellStyle name="20% - Accent5 4 3 2 3 3 3 2" xfId="21842"/>
    <cellStyle name="20% - Accent5 4 3 2 3 3 3 3" xfId="21843"/>
    <cellStyle name="20% - Accent5 4 3 2 3 3 4" xfId="21844"/>
    <cellStyle name="20% - Accent5 4 3 2 3 3 4 2" xfId="21845"/>
    <cellStyle name="20% - Accent5 4 3 2 3 3 5" xfId="21846"/>
    <cellStyle name="20% - Accent5 4 3 2 3 3 6" xfId="21847"/>
    <cellStyle name="20% - Accent5 4 3 2 3 4" xfId="21848"/>
    <cellStyle name="20% - Accent5 4 3 2 3 4 2" xfId="21849"/>
    <cellStyle name="20% - Accent5 4 3 2 3 4 2 2" xfId="21850"/>
    <cellStyle name="20% - Accent5 4 3 2 3 4 2 3" xfId="21851"/>
    <cellStyle name="20% - Accent5 4 3 2 3 4 3" xfId="21852"/>
    <cellStyle name="20% - Accent5 4 3 2 3 4 3 2" xfId="21853"/>
    <cellStyle name="20% - Accent5 4 3 2 3 4 4" xfId="21854"/>
    <cellStyle name="20% - Accent5 4 3 2 3 4 5" xfId="21855"/>
    <cellStyle name="20% - Accent5 4 3 2 3 5" xfId="21856"/>
    <cellStyle name="20% - Accent5 4 3 2 3 5 2" xfId="21857"/>
    <cellStyle name="20% - Accent5 4 3 2 3 5 3" xfId="21858"/>
    <cellStyle name="20% - Accent5 4 3 2 3 6" xfId="21859"/>
    <cellStyle name="20% - Accent5 4 3 2 3 6 2" xfId="21860"/>
    <cellStyle name="20% - Accent5 4 3 2 3 6 3" xfId="21861"/>
    <cellStyle name="20% - Accent5 4 3 2 3 7" xfId="21862"/>
    <cellStyle name="20% - Accent5 4 3 2 3 7 2" xfId="21863"/>
    <cellStyle name="20% - Accent5 4 3 2 3 8" xfId="21864"/>
    <cellStyle name="20% - Accent5 4 3 2 3 9" xfId="21865"/>
    <cellStyle name="20% - Accent5 4 3 2 4" xfId="21866"/>
    <cellStyle name="20% - Accent5 4 3 2 4 2" xfId="21867"/>
    <cellStyle name="20% - Accent5 4 3 2 4 2 2" xfId="21868"/>
    <cellStyle name="20% - Accent5 4 3 2 4 2 2 2" xfId="21869"/>
    <cellStyle name="20% - Accent5 4 3 2 4 2 2 3" xfId="21870"/>
    <cellStyle name="20% - Accent5 4 3 2 4 2 3" xfId="21871"/>
    <cellStyle name="20% - Accent5 4 3 2 4 2 3 2" xfId="21872"/>
    <cellStyle name="20% - Accent5 4 3 2 4 2 3 3" xfId="21873"/>
    <cellStyle name="20% - Accent5 4 3 2 4 2 4" xfId="21874"/>
    <cellStyle name="20% - Accent5 4 3 2 4 2 4 2" xfId="21875"/>
    <cellStyle name="20% - Accent5 4 3 2 4 2 5" xfId="21876"/>
    <cellStyle name="20% - Accent5 4 3 2 4 2 6" xfId="21877"/>
    <cellStyle name="20% - Accent5 4 3 2 4 3" xfId="21878"/>
    <cellStyle name="20% - Accent5 4 3 2 4 3 2" xfId="21879"/>
    <cellStyle name="20% - Accent5 4 3 2 4 3 2 2" xfId="21880"/>
    <cellStyle name="20% - Accent5 4 3 2 4 3 2 3" xfId="21881"/>
    <cellStyle name="20% - Accent5 4 3 2 4 3 3" xfId="21882"/>
    <cellStyle name="20% - Accent5 4 3 2 4 3 3 2" xfId="21883"/>
    <cellStyle name="20% - Accent5 4 3 2 4 3 3 3" xfId="21884"/>
    <cellStyle name="20% - Accent5 4 3 2 4 3 4" xfId="21885"/>
    <cellStyle name="20% - Accent5 4 3 2 4 3 4 2" xfId="21886"/>
    <cellStyle name="20% - Accent5 4 3 2 4 3 5" xfId="21887"/>
    <cellStyle name="20% - Accent5 4 3 2 4 3 6" xfId="21888"/>
    <cellStyle name="20% - Accent5 4 3 2 4 4" xfId="21889"/>
    <cellStyle name="20% - Accent5 4 3 2 4 4 2" xfId="21890"/>
    <cellStyle name="20% - Accent5 4 3 2 4 4 2 2" xfId="21891"/>
    <cellStyle name="20% - Accent5 4 3 2 4 4 2 3" xfId="21892"/>
    <cellStyle name="20% - Accent5 4 3 2 4 4 3" xfId="21893"/>
    <cellStyle name="20% - Accent5 4 3 2 4 4 3 2" xfId="21894"/>
    <cellStyle name="20% - Accent5 4 3 2 4 4 4" xfId="21895"/>
    <cellStyle name="20% - Accent5 4 3 2 4 4 5" xfId="21896"/>
    <cellStyle name="20% - Accent5 4 3 2 4 5" xfId="21897"/>
    <cellStyle name="20% - Accent5 4 3 2 4 5 2" xfId="21898"/>
    <cellStyle name="20% - Accent5 4 3 2 4 5 3" xfId="21899"/>
    <cellStyle name="20% - Accent5 4 3 2 4 6" xfId="21900"/>
    <cellStyle name="20% - Accent5 4 3 2 4 6 2" xfId="21901"/>
    <cellStyle name="20% - Accent5 4 3 2 4 6 3" xfId="21902"/>
    <cellStyle name="20% - Accent5 4 3 2 4 7" xfId="21903"/>
    <cellStyle name="20% - Accent5 4 3 2 4 7 2" xfId="21904"/>
    <cellStyle name="20% - Accent5 4 3 2 4 8" xfId="21905"/>
    <cellStyle name="20% - Accent5 4 3 2 4 9" xfId="21906"/>
    <cellStyle name="20% - Accent5 4 3 2 5" xfId="21907"/>
    <cellStyle name="20% - Accent5 4 3 2 5 2" xfId="21908"/>
    <cellStyle name="20% - Accent5 4 3 2 5 2 2" xfId="21909"/>
    <cellStyle name="20% - Accent5 4 3 2 5 2 3" xfId="21910"/>
    <cellStyle name="20% - Accent5 4 3 2 5 3" xfId="21911"/>
    <cellStyle name="20% - Accent5 4 3 2 5 3 2" xfId="21912"/>
    <cellStyle name="20% - Accent5 4 3 2 5 3 3" xfId="21913"/>
    <cellStyle name="20% - Accent5 4 3 2 5 4" xfId="21914"/>
    <cellStyle name="20% - Accent5 4 3 2 5 4 2" xfId="21915"/>
    <cellStyle name="20% - Accent5 4 3 2 5 5" xfId="21916"/>
    <cellStyle name="20% - Accent5 4 3 2 5 6" xfId="21917"/>
    <cellStyle name="20% - Accent5 4 3 2 6" xfId="21918"/>
    <cellStyle name="20% - Accent5 4 3 2 6 2" xfId="21919"/>
    <cellStyle name="20% - Accent5 4 3 2 6 2 2" xfId="21920"/>
    <cellStyle name="20% - Accent5 4 3 2 6 2 3" xfId="21921"/>
    <cellStyle name="20% - Accent5 4 3 2 6 3" xfId="21922"/>
    <cellStyle name="20% - Accent5 4 3 2 6 3 2" xfId="21923"/>
    <cellStyle name="20% - Accent5 4 3 2 6 3 3" xfId="21924"/>
    <cellStyle name="20% - Accent5 4 3 2 6 4" xfId="21925"/>
    <cellStyle name="20% - Accent5 4 3 2 6 4 2" xfId="21926"/>
    <cellStyle name="20% - Accent5 4 3 2 6 5" xfId="21927"/>
    <cellStyle name="20% - Accent5 4 3 2 6 6" xfId="21928"/>
    <cellStyle name="20% - Accent5 4 3 2 7" xfId="21929"/>
    <cellStyle name="20% - Accent5 4 3 2 7 2" xfId="21930"/>
    <cellStyle name="20% - Accent5 4 3 2 7 2 2" xfId="21931"/>
    <cellStyle name="20% - Accent5 4 3 2 7 2 3" xfId="21932"/>
    <cellStyle name="20% - Accent5 4 3 2 7 3" xfId="21933"/>
    <cellStyle name="20% - Accent5 4 3 2 7 3 2" xfId="21934"/>
    <cellStyle name="20% - Accent5 4 3 2 7 4" xfId="21935"/>
    <cellStyle name="20% - Accent5 4 3 2 7 5" xfId="21936"/>
    <cellStyle name="20% - Accent5 4 3 2 8" xfId="21937"/>
    <cellStyle name="20% - Accent5 4 3 2 8 2" xfId="21938"/>
    <cellStyle name="20% - Accent5 4 3 2 8 3" xfId="21939"/>
    <cellStyle name="20% - Accent5 4 3 2 9" xfId="21940"/>
    <cellStyle name="20% - Accent5 4 3 2 9 2" xfId="21941"/>
    <cellStyle name="20% - Accent5 4 3 2 9 3" xfId="21942"/>
    <cellStyle name="20% - Accent5 4 3 3" xfId="1156"/>
    <cellStyle name="20% - Accent5 4 3 3 10" xfId="21943"/>
    <cellStyle name="20% - Accent5 4 3 3 2" xfId="1157"/>
    <cellStyle name="20% - Accent5 4 3 3 2 2" xfId="21944"/>
    <cellStyle name="20% - Accent5 4 3 3 2 2 2" xfId="21945"/>
    <cellStyle name="20% - Accent5 4 3 3 2 2 2 2" xfId="21946"/>
    <cellStyle name="20% - Accent5 4 3 3 2 2 2 3" xfId="21947"/>
    <cellStyle name="20% - Accent5 4 3 3 2 2 3" xfId="21948"/>
    <cellStyle name="20% - Accent5 4 3 3 2 2 3 2" xfId="21949"/>
    <cellStyle name="20% - Accent5 4 3 3 2 2 3 3" xfId="21950"/>
    <cellStyle name="20% - Accent5 4 3 3 2 2 4" xfId="21951"/>
    <cellStyle name="20% - Accent5 4 3 3 2 2 4 2" xfId="21952"/>
    <cellStyle name="20% - Accent5 4 3 3 2 2 5" xfId="21953"/>
    <cellStyle name="20% - Accent5 4 3 3 2 2 6" xfId="21954"/>
    <cellStyle name="20% - Accent5 4 3 3 2 3" xfId="21955"/>
    <cellStyle name="20% - Accent5 4 3 3 2 3 2" xfId="21956"/>
    <cellStyle name="20% - Accent5 4 3 3 2 3 2 2" xfId="21957"/>
    <cellStyle name="20% - Accent5 4 3 3 2 3 2 3" xfId="21958"/>
    <cellStyle name="20% - Accent5 4 3 3 2 3 3" xfId="21959"/>
    <cellStyle name="20% - Accent5 4 3 3 2 3 3 2" xfId="21960"/>
    <cellStyle name="20% - Accent5 4 3 3 2 3 3 3" xfId="21961"/>
    <cellStyle name="20% - Accent5 4 3 3 2 3 4" xfId="21962"/>
    <cellStyle name="20% - Accent5 4 3 3 2 3 4 2" xfId="21963"/>
    <cellStyle name="20% - Accent5 4 3 3 2 3 5" xfId="21964"/>
    <cellStyle name="20% - Accent5 4 3 3 2 3 6" xfId="21965"/>
    <cellStyle name="20% - Accent5 4 3 3 2 4" xfId="21966"/>
    <cellStyle name="20% - Accent5 4 3 3 2 4 2" xfId="21967"/>
    <cellStyle name="20% - Accent5 4 3 3 2 4 2 2" xfId="21968"/>
    <cellStyle name="20% - Accent5 4 3 3 2 4 2 3" xfId="21969"/>
    <cellStyle name="20% - Accent5 4 3 3 2 4 3" xfId="21970"/>
    <cellStyle name="20% - Accent5 4 3 3 2 4 3 2" xfId="21971"/>
    <cellStyle name="20% - Accent5 4 3 3 2 4 4" xfId="21972"/>
    <cellStyle name="20% - Accent5 4 3 3 2 4 5" xfId="21973"/>
    <cellStyle name="20% - Accent5 4 3 3 2 5" xfId="21974"/>
    <cellStyle name="20% - Accent5 4 3 3 2 5 2" xfId="21975"/>
    <cellStyle name="20% - Accent5 4 3 3 2 5 3" xfId="21976"/>
    <cellStyle name="20% - Accent5 4 3 3 2 6" xfId="21977"/>
    <cellStyle name="20% - Accent5 4 3 3 2 6 2" xfId="21978"/>
    <cellStyle name="20% - Accent5 4 3 3 2 6 3" xfId="21979"/>
    <cellStyle name="20% - Accent5 4 3 3 2 7" xfId="21980"/>
    <cellStyle name="20% - Accent5 4 3 3 2 7 2" xfId="21981"/>
    <cellStyle name="20% - Accent5 4 3 3 2 8" xfId="21982"/>
    <cellStyle name="20% - Accent5 4 3 3 2 9" xfId="21983"/>
    <cellStyle name="20% - Accent5 4 3 3 3" xfId="21984"/>
    <cellStyle name="20% - Accent5 4 3 3 3 2" xfId="21985"/>
    <cellStyle name="20% - Accent5 4 3 3 3 2 2" xfId="21986"/>
    <cellStyle name="20% - Accent5 4 3 3 3 2 3" xfId="21987"/>
    <cellStyle name="20% - Accent5 4 3 3 3 3" xfId="21988"/>
    <cellStyle name="20% - Accent5 4 3 3 3 3 2" xfId="21989"/>
    <cellStyle name="20% - Accent5 4 3 3 3 3 3" xfId="21990"/>
    <cellStyle name="20% - Accent5 4 3 3 3 4" xfId="21991"/>
    <cellStyle name="20% - Accent5 4 3 3 3 4 2" xfId="21992"/>
    <cellStyle name="20% - Accent5 4 3 3 3 5" xfId="21993"/>
    <cellStyle name="20% - Accent5 4 3 3 3 6" xfId="21994"/>
    <cellStyle name="20% - Accent5 4 3 3 4" xfId="21995"/>
    <cellStyle name="20% - Accent5 4 3 3 4 2" xfId="21996"/>
    <cellStyle name="20% - Accent5 4 3 3 4 2 2" xfId="21997"/>
    <cellStyle name="20% - Accent5 4 3 3 4 2 3" xfId="21998"/>
    <cellStyle name="20% - Accent5 4 3 3 4 3" xfId="21999"/>
    <cellStyle name="20% - Accent5 4 3 3 4 3 2" xfId="22000"/>
    <cellStyle name="20% - Accent5 4 3 3 4 3 3" xfId="22001"/>
    <cellStyle name="20% - Accent5 4 3 3 4 4" xfId="22002"/>
    <cellStyle name="20% - Accent5 4 3 3 4 4 2" xfId="22003"/>
    <cellStyle name="20% - Accent5 4 3 3 4 5" xfId="22004"/>
    <cellStyle name="20% - Accent5 4 3 3 4 6" xfId="22005"/>
    <cellStyle name="20% - Accent5 4 3 3 5" xfId="22006"/>
    <cellStyle name="20% - Accent5 4 3 3 5 2" xfId="22007"/>
    <cellStyle name="20% - Accent5 4 3 3 5 2 2" xfId="22008"/>
    <cellStyle name="20% - Accent5 4 3 3 5 2 3" xfId="22009"/>
    <cellStyle name="20% - Accent5 4 3 3 5 3" xfId="22010"/>
    <cellStyle name="20% - Accent5 4 3 3 5 3 2" xfId="22011"/>
    <cellStyle name="20% - Accent5 4 3 3 5 4" xfId="22012"/>
    <cellStyle name="20% - Accent5 4 3 3 5 5" xfId="22013"/>
    <cellStyle name="20% - Accent5 4 3 3 6" xfId="22014"/>
    <cellStyle name="20% - Accent5 4 3 3 6 2" xfId="22015"/>
    <cellStyle name="20% - Accent5 4 3 3 6 3" xfId="22016"/>
    <cellStyle name="20% - Accent5 4 3 3 7" xfId="22017"/>
    <cellStyle name="20% - Accent5 4 3 3 7 2" xfId="22018"/>
    <cellStyle name="20% - Accent5 4 3 3 7 3" xfId="22019"/>
    <cellStyle name="20% - Accent5 4 3 3 8" xfId="22020"/>
    <cellStyle name="20% - Accent5 4 3 3 8 2" xfId="22021"/>
    <cellStyle name="20% - Accent5 4 3 3 9" xfId="22022"/>
    <cellStyle name="20% - Accent5 4 3 4" xfId="1158"/>
    <cellStyle name="20% - Accent5 4 3 4 2" xfId="22023"/>
    <cellStyle name="20% - Accent5 4 3 4 2 2" xfId="22024"/>
    <cellStyle name="20% - Accent5 4 3 4 2 2 2" xfId="22025"/>
    <cellStyle name="20% - Accent5 4 3 4 2 2 3" xfId="22026"/>
    <cellStyle name="20% - Accent5 4 3 4 2 3" xfId="22027"/>
    <cellStyle name="20% - Accent5 4 3 4 2 3 2" xfId="22028"/>
    <cellStyle name="20% - Accent5 4 3 4 2 3 3" xfId="22029"/>
    <cellStyle name="20% - Accent5 4 3 4 2 4" xfId="22030"/>
    <cellStyle name="20% - Accent5 4 3 4 2 4 2" xfId="22031"/>
    <cellStyle name="20% - Accent5 4 3 4 2 5" xfId="22032"/>
    <cellStyle name="20% - Accent5 4 3 4 2 6" xfId="22033"/>
    <cellStyle name="20% - Accent5 4 3 4 3" xfId="22034"/>
    <cellStyle name="20% - Accent5 4 3 4 3 2" xfId="22035"/>
    <cellStyle name="20% - Accent5 4 3 4 3 2 2" xfId="22036"/>
    <cellStyle name="20% - Accent5 4 3 4 3 2 3" xfId="22037"/>
    <cellStyle name="20% - Accent5 4 3 4 3 3" xfId="22038"/>
    <cellStyle name="20% - Accent5 4 3 4 3 3 2" xfId="22039"/>
    <cellStyle name="20% - Accent5 4 3 4 3 3 3" xfId="22040"/>
    <cellStyle name="20% - Accent5 4 3 4 3 4" xfId="22041"/>
    <cellStyle name="20% - Accent5 4 3 4 3 4 2" xfId="22042"/>
    <cellStyle name="20% - Accent5 4 3 4 3 5" xfId="22043"/>
    <cellStyle name="20% - Accent5 4 3 4 3 6" xfId="22044"/>
    <cellStyle name="20% - Accent5 4 3 4 4" xfId="22045"/>
    <cellStyle name="20% - Accent5 4 3 4 4 2" xfId="22046"/>
    <cellStyle name="20% - Accent5 4 3 4 4 2 2" xfId="22047"/>
    <cellStyle name="20% - Accent5 4 3 4 4 2 3" xfId="22048"/>
    <cellStyle name="20% - Accent5 4 3 4 4 3" xfId="22049"/>
    <cellStyle name="20% - Accent5 4 3 4 4 3 2" xfId="22050"/>
    <cellStyle name="20% - Accent5 4 3 4 4 4" xfId="22051"/>
    <cellStyle name="20% - Accent5 4 3 4 4 5" xfId="22052"/>
    <cellStyle name="20% - Accent5 4 3 4 5" xfId="22053"/>
    <cellStyle name="20% - Accent5 4 3 4 5 2" xfId="22054"/>
    <cellStyle name="20% - Accent5 4 3 4 5 3" xfId="22055"/>
    <cellStyle name="20% - Accent5 4 3 4 6" xfId="22056"/>
    <cellStyle name="20% - Accent5 4 3 4 6 2" xfId="22057"/>
    <cellStyle name="20% - Accent5 4 3 4 6 3" xfId="22058"/>
    <cellStyle name="20% - Accent5 4 3 4 7" xfId="22059"/>
    <cellStyle name="20% - Accent5 4 3 4 7 2" xfId="22060"/>
    <cellStyle name="20% - Accent5 4 3 4 8" xfId="22061"/>
    <cellStyle name="20% - Accent5 4 3 4 9" xfId="22062"/>
    <cellStyle name="20% - Accent5 4 3 5" xfId="8829"/>
    <cellStyle name="20% - Accent5 4 3 5 2" xfId="22063"/>
    <cellStyle name="20% - Accent5 4 3 5 2 2" xfId="22064"/>
    <cellStyle name="20% - Accent5 4 3 5 2 2 2" xfId="22065"/>
    <cellStyle name="20% - Accent5 4 3 5 2 2 3" xfId="22066"/>
    <cellStyle name="20% - Accent5 4 3 5 2 3" xfId="22067"/>
    <cellStyle name="20% - Accent5 4 3 5 2 3 2" xfId="22068"/>
    <cellStyle name="20% - Accent5 4 3 5 2 3 3" xfId="22069"/>
    <cellStyle name="20% - Accent5 4 3 5 2 4" xfId="22070"/>
    <cellStyle name="20% - Accent5 4 3 5 2 4 2" xfId="22071"/>
    <cellStyle name="20% - Accent5 4 3 5 2 5" xfId="22072"/>
    <cellStyle name="20% - Accent5 4 3 5 2 6" xfId="22073"/>
    <cellStyle name="20% - Accent5 4 3 5 3" xfId="22074"/>
    <cellStyle name="20% - Accent5 4 3 5 3 2" xfId="22075"/>
    <cellStyle name="20% - Accent5 4 3 5 3 2 2" xfId="22076"/>
    <cellStyle name="20% - Accent5 4 3 5 3 2 3" xfId="22077"/>
    <cellStyle name="20% - Accent5 4 3 5 3 3" xfId="22078"/>
    <cellStyle name="20% - Accent5 4 3 5 3 3 2" xfId="22079"/>
    <cellStyle name="20% - Accent5 4 3 5 3 3 3" xfId="22080"/>
    <cellStyle name="20% - Accent5 4 3 5 3 4" xfId="22081"/>
    <cellStyle name="20% - Accent5 4 3 5 3 4 2" xfId="22082"/>
    <cellStyle name="20% - Accent5 4 3 5 3 5" xfId="22083"/>
    <cellStyle name="20% - Accent5 4 3 5 3 6" xfId="22084"/>
    <cellStyle name="20% - Accent5 4 3 5 4" xfId="22085"/>
    <cellStyle name="20% - Accent5 4 3 5 4 2" xfId="22086"/>
    <cellStyle name="20% - Accent5 4 3 5 4 2 2" xfId="22087"/>
    <cellStyle name="20% - Accent5 4 3 5 4 2 3" xfId="22088"/>
    <cellStyle name="20% - Accent5 4 3 5 4 3" xfId="22089"/>
    <cellStyle name="20% - Accent5 4 3 5 4 3 2" xfId="22090"/>
    <cellStyle name="20% - Accent5 4 3 5 4 4" xfId="22091"/>
    <cellStyle name="20% - Accent5 4 3 5 4 5" xfId="22092"/>
    <cellStyle name="20% - Accent5 4 3 5 5" xfId="22093"/>
    <cellStyle name="20% - Accent5 4 3 5 5 2" xfId="22094"/>
    <cellStyle name="20% - Accent5 4 3 5 5 3" xfId="22095"/>
    <cellStyle name="20% - Accent5 4 3 5 6" xfId="22096"/>
    <cellStyle name="20% - Accent5 4 3 5 6 2" xfId="22097"/>
    <cellStyle name="20% - Accent5 4 3 5 6 3" xfId="22098"/>
    <cellStyle name="20% - Accent5 4 3 5 7" xfId="22099"/>
    <cellStyle name="20% - Accent5 4 3 5 7 2" xfId="22100"/>
    <cellStyle name="20% - Accent5 4 3 5 8" xfId="22101"/>
    <cellStyle name="20% - Accent5 4 3 5 9" xfId="22102"/>
    <cellStyle name="20% - Accent5 4 3 6" xfId="22103"/>
    <cellStyle name="20% - Accent5 4 3 6 2" xfId="22104"/>
    <cellStyle name="20% - Accent5 4 3 6 2 2" xfId="22105"/>
    <cellStyle name="20% - Accent5 4 3 6 2 3" xfId="22106"/>
    <cellStyle name="20% - Accent5 4 3 6 3" xfId="22107"/>
    <cellStyle name="20% - Accent5 4 3 6 3 2" xfId="22108"/>
    <cellStyle name="20% - Accent5 4 3 6 3 3" xfId="22109"/>
    <cellStyle name="20% - Accent5 4 3 6 4" xfId="22110"/>
    <cellStyle name="20% - Accent5 4 3 6 4 2" xfId="22111"/>
    <cellStyle name="20% - Accent5 4 3 6 5" xfId="22112"/>
    <cellStyle name="20% - Accent5 4 3 6 6" xfId="22113"/>
    <cellStyle name="20% - Accent5 4 3 7" xfId="22114"/>
    <cellStyle name="20% - Accent5 4 3 7 2" xfId="22115"/>
    <cellStyle name="20% - Accent5 4 3 7 2 2" xfId="22116"/>
    <cellStyle name="20% - Accent5 4 3 7 2 3" xfId="22117"/>
    <cellStyle name="20% - Accent5 4 3 7 3" xfId="22118"/>
    <cellStyle name="20% - Accent5 4 3 7 3 2" xfId="22119"/>
    <cellStyle name="20% - Accent5 4 3 7 3 3" xfId="22120"/>
    <cellStyle name="20% - Accent5 4 3 7 4" xfId="22121"/>
    <cellStyle name="20% - Accent5 4 3 7 4 2" xfId="22122"/>
    <cellStyle name="20% - Accent5 4 3 7 5" xfId="22123"/>
    <cellStyle name="20% - Accent5 4 3 7 6" xfId="22124"/>
    <cellStyle name="20% - Accent5 4 3 8" xfId="22125"/>
    <cellStyle name="20% - Accent5 4 3 8 2" xfId="22126"/>
    <cellStyle name="20% - Accent5 4 3 8 2 2" xfId="22127"/>
    <cellStyle name="20% - Accent5 4 3 8 2 3" xfId="22128"/>
    <cellStyle name="20% - Accent5 4 3 8 3" xfId="22129"/>
    <cellStyle name="20% - Accent5 4 3 8 3 2" xfId="22130"/>
    <cellStyle name="20% - Accent5 4 3 8 4" xfId="22131"/>
    <cellStyle name="20% - Accent5 4 3 8 5" xfId="22132"/>
    <cellStyle name="20% - Accent5 4 3 9" xfId="22133"/>
    <cellStyle name="20% - Accent5 4 3 9 2" xfId="22134"/>
    <cellStyle name="20% - Accent5 4 3 9 3" xfId="22135"/>
    <cellStyle name="20% - Accent5 4 4" xfId="1159"/>
    <cellStyle name="20% - Accent5 4 4 10" xfId="22136"/>
    <cellStyle name="20% - Accent5 4 4 10 2" xfId="22137"/>
    <cellStyle name="20% - Accent5 4 4 11" xfId="22138"/>
    <cellStyle name="20% - Accent5 4 4 12" xfId="22139"/>
    <cellStyle name="20% - Accent5 4 4 2" xfId="1160"/>
    <cellStyle name="20% - Accent5 4 4 2 10" xfId="22140"/>
    <cellStyle name="20% - Accent5 4 4 2 2" xfId="1161"/>
    <cellStyle name="20% - Accent5 4 4 2 2 2" xfId="22141"/>
    <cellStyle name="20% - Accent5 4 4 2 2 2 2" xfId="22142"/>
    <cellStyle name="20% - Accent5 4 4 2 2 2 2 2" xfId="22143"/>
    <cellStyle name="20% - Accent5 4 4 2 2 2 2 3" xfId="22144"/>
    <cellStyle name="20% - Accent5 4 4 2 2 2 3" xfId="22145"/>
    <cellStyle name="20% - Accent5 4 4 2 2 2 3 2" xfId="22146"/>
    <cellStyle name="20% - Accent5 4 4 2 2 2 3 3" xfId="22147"/>
    <cellStyle name="20% - Accent5 4 4 2 2 2 4" xfId="22148"/>
    <cellStyle name="20% - Accent5 4 4 2 2 2 4 2" xfId="22149"/>
    <cellStyle name="20% - Accent5 4 4 2 2 2 5" xfId="22150"/>
    <cellStyle name="20% - Accent5 4 4 2 2 2 6" xfId="22151"/>
    <cellStyle name="20% - Accent5 4 4 2 2 3" xfId="22152"/>
    <cellStyle name="20% - Accent5 4 4 2 2 3 2" xfId="22153"/>
    <cellStyle name="20% - Accent5 4 4 2 2 3 2 2" xfId="22154"/>
    <cellStyle name="20% - Accent5 4 4 2 2 3 2 3" xfId="22155"/>
    <cellStyle name="20% - Accent5 4 4 2 2 3 3" xfId="22156"/>
    <cellStyle name="20% - Accent5 4 4 2 2 3 3 2" xfId="22157"/>
    <cellStyle name="20% - Accent5 4 4 2 2 3 3 3" xfId="22158"/>
    <cellStyle name="20% - Accent5 4 4 2 2 3 4" xfId="22159"/>
    <cellStyle name="20% - Accent5 4 4 2 2 3 4 2" xfId="22160"/>
    <cellStyle name="20% - Accent5 4 4 2 2 3 5" xfId="22161"/>
    <cellStyle name="20% - Accent5 4 4 2 2 3 6" xfId="22162"/>
    <cellStyle name="20% - Accent5 4 4 2 2 4" xfId="22163"/>
    <cellStyle name="20% - Accent5 4 4 2 2 4 2" xfId="22164"/>
    <cellStyle name="20% - Accent5 4 4 2 2 4 2 2" xfId="22165"/>
    <cellStyle name="20% - Accent5 4 4 2 2 4 2 3" xfId="22166"/>
    <cellStyle name="20% - Accent5 4 4 2 2 4 3" xfId="22167"/>
    <cellStyle name="20% - Accent5 4 4 2 2 4 3 2" xfId="22168"/>
    <cellStyle name="20% - Accent5 4 4 2 2 4 4" xfId="22169"/>
    <cellStyle name="20% - Accent5 4 4 2 2 4 5" xfId="22170"/>
    <cellStyle name="20% - Accent5 4 4 2 2 5" xfId="22171"/>
    <cellStyle name="20% - Accent5 4 4 2 2 5 2" xfId="22172"/>
    <cellStyle name="20% - Accent5 4 4 2 2 5 3" xfId="22173"/>
    <cellStyle name="20% - Accent5 4 4 2 2 6" xfId="22174"/>
    <cellStyle name="20% - Accent5 4 4 2 2 6 2" xfId="22175"/>
    <cellStyle name="20% - Accent5 4 4 2 2 6 3" xfId="22176"/>
    <cellStyle name="20% - Accent5 4 4 2 2 7" xfId="22177"/>
    <cellStyle name="20% - Accent5 4 4 2 2 7 2" xfId="22178"/>
    <cellStyle name="20% - Accent5 4 4 2 2 8" xfId="22179"/>
    <cellStyle name="20% - Accent5 4 4 2 2 9" xfId="22180"/>
    <cellStyle name="20% - Accent5 4 4 2 3" xfId="22181"/>
    <cellStyle name="20% - Accent5 4 4 2 3 2" xfId="22182"/>
    <cellStyle name="20% - Accent5 4 4 2 3 2 2" xfId="22183"/>
    <cellStyle name="20% - Accent5 4 4 2 3 2 3" xfId="22184"/>
    <cellStyle name="20% - Accent5 4 4 2 3 3" xfId="22185"/>
    <cellStyle name="20% - Accent5 4 4 2 3 3 2" xfId="22186"/>
    <cellStyle name="20% - Accent5 4 4 2 3 3 3" xfId="22187"/>
    <cellStyle name="20% - Accent5 4 4 2 3 4" xfId="22188"/>
    <cellStyle name="20% - Accent5 4 4 2 3 4 2" xfId="22189"/>
    <cellStyle name="20% - Accent5 4 4 2 3 5" xfId="22190"/>
    <cellStyle name="20% - Accent5 4 4 2 3 6" xfId="22191"/>
    <cellStyle name="20% - Accent5 4 4 2 4" xfId="22192"/>
    <cellStyle name="20% - Accent5 4 4 2 4 2" xfId="22193"/>
    <cellStyle name="20% - Accent5 4 4 2 4 2 2" xfId="22194"/>
    <cellStyle name="20% - Accent5 4 4 2 4 2 3" xfId="22195"/>
    <cellStyle name="20% - Accent5 4 4 2 4 3" xfId="22196"/>
    <cellStyle name="20% - Accent5 4 4 2 4 3 2" xfId="22197"/>
    <cellStyle name="20% - Accent5 4 4 2 4 3 3" xfId="22198"/>
    <cellStyle name="20% - Accent5 4 4 2 4 4" xfId="22199"/>
    <cellStyle name="20% - Accent5 4 4 2 4 4 2" xfId="22200"/>
    <cellStyle name="20% - Accent5 4 4 2 4 5" xfId="22201"/>
    <cellStyle name="20% - Accent5 4 4 2 4 6" xfId="22202"/>
    <cellStyle name="20% - Accent5 4 4 2 5" xfId="22203"/>
    <cellStyle name="20% - Accent5 4 4 2 5 2" xfId="22204"/>
    <cellStyle name="20% - Accent5 4 4 2 5 2 2" xfId="22205"/>
    <cellStyle name="20% - Accent5 4 4 2 5 2 3" xfId="22206"/>
    <cellStyle name="20% - Accent5 4 4 2 5 3" xfId="22207"/>
    <cellStyle name="20% - Accent5 4 4 2 5 3 2" xfId="22208"/>
    <cellStyle name="20% - Accent5 4 4 2 5 4" xfId="22209"/>
    <cellStyle name="20% - Accent5 4 4 2 5 5" xfId="22210"/>
    <cellStyle name="20% - Accent5 4 4 2 6" xfId="22211"/>
    <cellStyle name="20% - Accent5 4 4 2 6 2" xfId="22212"/>
    <cellStyle name="20% - Accent5 4 4 2 6 3" xfId="22213"/>
    <cellStyle name="20% - Accent5 4 4 2 7" xfId="22214"/>
    <cellStyle name="20% - Accent5 4 4 2 7 2" xfId="22215"/>
    <cellStyle name="20% - Accent5 4 4 2 7 3" xfId="22216"/>
    <cellStyle name="20% - Accent5 4 4 2 8" xfId="22217"/>
    <cellStyle name="20% - Accent5 4 4 2 8 2" xfId="22218"/>
    <cellStyle name="20% - Accent5 4 4 2 9" xfId="22219"/>
    <cellStyle name="20% - Accent5 4 4 3" xfId="1162"/>
    <cellStyle name="20% - Accent5 4 4 3 2" xfId="22220"/>
    <cellStyle name="20% - Accent5 4 4 3 2 2" xfId="22221"/>
    <cellStyle name="20% - Accent5 4 4 3 2 2 2" xfId="22222"/>
    <cellStyle name="20% - Accent5 4 4 3 2 2 3" xfId="22223"/>
    <cellStyle name="20% - Accent5 4 4 3 2 3" xfId="22224"/>
    <cellStyle name="20% - Accent5 4 4 3 2 3 2" xfId="22225"/>
    <cellStyle name="20% - Accent5 4 4 3 2 3 3" xfId="22226"/>
    <cellStyle name="20% - Accent5 4 4 3 2 4" xfId="22227"/>
    <cellStyle name="20% - Accent5 4 4 3 2 4 2" xfId="22228"/>
    <cellStyle name="20% - Accent5 4 4 3 2 5" xfId="22229"/>
    <cellStyle name="20% - Accent5 4 4 3 2 6" xfId="22230"/>
    <cellStyle name="20% - Accent5 4 4 3 3" xfId="22231"/>
    <cellStyle name="20% - Accent5 4 4 3 3 2" xfId="22232"/>
    <cellStyle name="20% - Accent5 4 4 3 3 2 2" xfId="22233"/>
    <cellStyle name="20% - Accent5 4 4 3 3 2 3" xfId="22234"/>
    <cellStyle name="20% - Accent5 4 4 3 3 3" xfId="22235"/>
    <cellStyle name="20% - Accent5 4 4 3 3 3 2" xfId="22236"/>
    <cellStyle name="20% - Accent5 4 4 3 3 3 3" xfId="22237"/>
    <cellStyle name="20% - Accent5 4 4 3 3 4" xfId="22238"/>
    <cellStyle name="20% - Accent5 4 4 3 3 4 2" xfId="22239"/>
    <cellStyle name="20% - Accent5 4 4 3 3 5" xfId="22240"/>
    <cellStyle name="20% - Accent5 4 4 3 3 6" xfId="22241"/>
    <cellStyle name="20% - Accent5 4 4 3 4" xfId="22242"/>
    <cellStyle name="20% - Accent5 4 4 3 4 2" xfId="22243"/>
    <cellStyle name="20% - Accent5 4 4 3 4 2 2" xfId="22244"/>
    <cellStyle name="20% - Accent5 4 4 3 4 2 3" xfId="22245"/>
    <cellStyle name="20% - Accent5 4 4 3 4 3" xfId="22246"/>
    <cellStyle name="20% - Accent5 4 4 3 4 3 2" xfId="22247"/>
    <cellStyle name="20% - Accent5 4 4 3 4 4" xfId="22248"/>
    <cellStyle name="20% - Accent5 4 4 3 4 5" xfId="22249"/>
    <cellStyle name="20% - Accent5 4 4 3 5" xfId="22250"/>
    <cellStyle name="20% - Accent5 4 4 3 5 2" xfId="22251"/>
    <cellStyle name="20% - Accent5 4 4 3 5 3" xfId="22252"/>
    <cellStyle name="20% - Accent5 4 4 3 6" xfId="22253"/>
    <cellStyle name="20% - Accent5 4 4 3 6 2" xfId="22254"/>
    <cellStyle name="20% - Accent5 4 4 3 6 3" xfId="22255"/>
    <cellStyle name="20% - Accent5 4 4 3 7" xfId="22256"/>
    <cellStyle name="20% - Accent5 4 4 3 7 2" xfId="22257"/>
    <cellStyle name="20% - Accent5 4 4 3 8" xfId="22258"/>
    <cellStyle name="20% - Accent5 4 4 3 9" xfId="22259"/>
    <cellStyle name="20% - Accent5 4 4 4" xfId="22260"/>
    <cellStyle name="20% - Accent5 4 4 4 2" xfId="22261"/>
    <cellStyle name="20% - Accent5 4 4 4 2 2" xfId="22262"/>
    <cellStyle name="20% - Accent5 4 4 4 2 2 2" xfId="22263"/>
    <cellStyle name="20% - Accent5 4 4 4 2 2 3" xfId="22264"/>
    <cellStyle name="20% - Accent5 4 4 4 2 3" xfId="22265"/>
    <cellStyle name="20% - Accent5 4 4 4 2 3 2" xfId="22266"/>
    <cellStyle name="20% - Accent5 4 4 4 2 3 3" xfId="22267"/>
    <cellStyle name="20% - Accent5 4 4 4 2 4" xfId="22268"/>
    <cellStyle name="20% - Accent5 4 4 4 2 4 2" xfId="22269"/>
    <cellStyle name="20% - Accent5 4 4 4 2 5" xfId="22270"/>
    <cellStyle name="20% - Accent5 4 4 4 2 6" xfId="22271"/>
    <cellStyle name="20% - Accent5 4 4 4 3" xfId="22272"/>
    <cellStyle name="20% - Accent5 4 4 4 3 2" xfId="22273"/>
    <cellStyle name="20% - Accent5 4 4 4 3 2 2" xfId="22274"/>
    <cellStyle name="20% - Accent5 4 4 4 3 2 3" xfId="22275"/>
    <cellStyle name="20% - Accent5 4 4 4 3 3" xfId="22276"/>
    <cellStyle name="20% - Accent5 4 4 4 3 3 2" xfId="22277"/>
    <cellStyle name="20% - Accent5 4 4 4 3 3 3" xfId="22278"/>
    <cellStyle name="20% - Accent5 4 4 4 3 4" xfId="22279"/>
    <cellStyle name="20% - Accent5 4 4 4 3 4 2" xfId="22280"/>
    <cellStyle name="20% - Accent5 4 4 4 3 5" xfId="22281"/>
    <cellStyle name="20% - Accent5 4 4 4 3 6" xfId="22282"/>
    <cellStyle name="20% - Accent5 4 4 4 4" xfId="22283"/>
    <cellStyle name="20% - Accent5 4 4 4 4 2" xfId="22284"/>
    <cellStyle name="20% - Accent5 4 4 4 4 2 2" xfId="22285"/>
    <cellStyle name="20% - Accent5 4 4 4 4 2 3" xfId="22286"/>
    <cellStyle name="20% - Accent5 4 4 4 4 3" xfId="22287"/>
    <cellStyle name="20% - Accent5 4 4 4 4 3 2" xfId="22288"/>
    <cellStyle name="20% - Accent5 4 4 4 4 4" xfId="22289"/>
    <cellStyle name="20% - Accent5 4 4 4 4 5" xfId="22290"/>
    <cellStyle name="20% - Accent5 4 4 4 5" xfId="22291"/>
    <cellStyle name="20% - Accent5 4 4 4 5 2" xfId="22292"/>
    <cellStyle name="20% - Accent5 4 4 4 5 3" xfId="22293"/>
    <cellStyle name="20% - Accent5 4 4 4 6" xfId="22294"/>
    <cellStyle name="20% - Accent5 4 4 4 6 2" xfId="22295"/>
    <cellStyle name="20% - Accent5 4 4 4 6 3" xfId="22296"/>
    <cellStyle name="20% - Accent5 4 4 4 7" xfId="22297"/>
    <cellStyle name="20% - Accent5 4 4 4 7 2" xfId="22298"/>
    <cellStyle name="20% - Accent5 4 4 4 8" xfId="22299"/>
    <cellStyle name="20% - Accent5 4 4 4 9" xfId="22300"/>
    <cellStyle name="20% - Accent5 4 4 5" xfId="22301"/>
    <cellStyle name="20% - Accent5 4 4 5 2" xfId="22302"/>
    <cellStyle name="20% - Accent5 4 4 5 2 2" xfId="22303"/>
    <cellStyle name="20% - Accent5 4 4 5 2 3" xfId="22304"/>
    <cellStyle name="20% - Accent5 4 4 5 3" xfId="22305"/>
    <cellStyle name="20% - Accent5 4 4 5 3 2" xfId="22306"/>
    <cellStyle name="20% - Accent5 4 4 5 3 3" xfId="22307"/>
    <cellStyle name="20% - Accent5 4 4 5 4" xfId="22308"/>
    <cellStyle name="20% - Accent5 4 4 5 4 2" xfId="22309"/>
    <cellStyle name="20% - Accent5 4 4 5 5" xfId="22310"/>
    <cellStyle name="20% - Accent5 4 4 5 6" xfId="22311"/>
    <cellStyle name="20% - Accent5 4 4 6" xfId="22312"/>
    <cellStyle name="20% - Accent5 4 4 6 2" xfId="22313"/>
    <cellStyle name="20% - Accent5 4 4 6 2 2" xfId="22314"/>
    <cellStyle name="20% - Accent5 4 4 6 2 3" xfId="22315"/>
    <cellStyle name="20% - Accent5 4 4 6 3" xfId="22316"/>
    <cellStyle name="20% - Accent5 4 4 6 3 2" xfId="22317"/>
    <cellStyle name="20% - Accent5 4 4 6 3 3" xfId="22318"/>
    <cellStyle name="20% - Accent5 4 4 6 4" xfId="22319"/>
    <cellStyle name="20% - Accent5 4 4 6 4 2" xfId="22320"/>
    <cellStyle name="20% - Accent5 4 4 6 5" xfId="22321"/>
    <cellStyle name="20% - Accent5 4 4 6 6" xfId="22322"/>
    <cellStyle name="20% - Accent5 4 4 7" xfId="22323"/>
    <cellStyle name="20% - Accent5 4 4 7 2" xfId="22324"/>
    <cellStyle name="20% - Accent5 4 4 7 2 2" xfId="22325"/>
    <cellStyle name="20% - Accent5 4 4 7 2 3" xfId="22326"/>
    <cellStyle name="20% - Accent5 4 4 7 3" xfId="22327"/>
    <cellStyle name="20% - Accent5 4 4 7 3 2" xfId="22328"/>
    <cellStyle name="20% - Accent5 4 4 7 4" xfId="22329"/>
    <cellStyle name="20% - Accent5 4 4 7 5" xfId="22330"/>
    <cellStyle name="20% - Accent5 4 4 8" xfId="22331"/>
    <cellStyle name="20% - Accent5 4 4 8 2" xfId="22332"/>
    <cellStyle name="20% - Accent5 4 4 8 3" xfId="22333"/>
    <cellStyle name="20% - Accent5 4 4 9" xfId="22334"/>
    <cellStyle name="20% - Accent5 4 4 9 2" xfId="22335"/>
    <cellStyle name="20% - Accent5 4 4 9 3" xfId="22336"/>
    <cellStyle name="20% - Accent5 4 5" xfId="1163"/>
    <cellStyle name="20% - Accent5 4 5 10" xfId="22337"/>
    <cellStyle name="20% - Accent5 4 5 2" xfId="1164"/>
    <cellStyle name="20% - Accent5 4 5 2 2" xfId="22338"/>
    <cellStyle name="20% - Accent5 4 5 2 2 2" xfId="22339"/>
    <cellStyle name="20% - Accent5 4 5 2 2 2 2" xfId="22340"/>
    <cellStyle name="20% - Accent5 4 5 2 2 2 3" xfId="22341"/>
    <cellStyle name="20% - Accent5 4 5 2 2 3" xfId="22342"/>
    <cellStyle name="20% - Accent5 4 5 2 2 3 2" xfId="22343"/>
    <cellStyle name="20% - Accent5 4 5 2 2 3 3" xfId="22344"/>
    <cellStyle name="20% - Accent5 4 5 2 2 4" xfId="22345"/>
    <cellStyle name="20% - Accent5 4 5 2 2 4 2" xfId="22346"/>
    <cellStyle name="20% - Accent5 4 5 2 2 5" xfId="22347"/>
    <cellStyle name="20% - Accent5 4 5 2 2 6" xfId="22348"/>
    <cellStyle name="20% - Accent5 4 5 2 3" xfId="22349"/>
    <cellStyle name="20% - Accent5 4 5 2 3 2" xfId="22350"/>
    <cellStyle name="20% - Accent5 4 5 2 3 2 2" xfId="22351"/>
    <cellStyle name="20% - Accent5 4 5 2 3 2 3" xfId="22352"/>
    <cellStyle name="20% - Accent5 4 5 2 3 3" xfId="22353"/>
    <cellStyle name="20% - Accent5 4 5 2 3 3 2" xfId="22354"/>
    <cellStyle name="20% - Accent5 4 5 2 3 3 3" xfId="22355"/>
    <cellStyle name="20% - Accent5 4 5 2 3 4" xfId="22356"/>
    <cellStyle name="20% - Accent5 4 5 2 3 4 2" xfId="22357"/>
    <cellStyle name="20% - Accent5 4 5 2 3 5" xfId="22358"/>
    <cellStyle name="20% - Accent5 4 5 2 3 6" xfId="22359"/>
    <cellStyle name="20% - Accent5 4 5 2 4" xfId="22360"/>
    <cellStyle name="20% - Accent5 4 5 2 4 2" xfId="22361"/>
    <cellStyle name="20% - Accent5 4 5 2 4 2 2" xfId="22362"/>
    <cellStyle name="20% - Accent5 4 5 2 4 2 3" xfId="22363"/>
    <cellStyle name="20% - Accent5 4 5 2 4 3" xfId="22364"/>
    <cellStyle name="20% - Accent5 4 5 2 4 3 2" xfId="22365"/>
    <cellStyle name="20% - Accent5 4 5 2 4 4" xfId="22366"/>
    <cellStyle name="20% - Accent5 4 5 2 4 5" xfId="22367"/>
    <cellStyle name="20% - Accent5 4 5 2 5" xfId="22368"/>
    <cellStyle name="20% - Accent5 4 5 2 5 2" xfId="22369"/>
    <cellStyle name="20% - Accent5 4 5 2 5 3" xfId="22370"/>
    <cellStyle name="20% - Accent5 4 5 2 6" xfId="22371"/>
    <cellStyle name="20% - Accent5 4 5 2 6 2" xfId="22372"/>
    <cellStyle name="20% - Accent5 4 5 2 6 3" xfId="22373"/>
    <cellStyle name="20% - Accent5 4 5 2 7" xfId="22374"/>
    <cellStyle name="20% - Accent5 4 5 2 7 2" xfId="22375"/>
    <cellStyle name="20% - Accent5 4 5 2 8" xfId="22376"/>
    <cellStyle name="20% - Accent5 4 5 2 9" xfId="22377"/>
    <cellStyle name="20% - Accent5 4 5 3" xfId="22378"/>
    <cellStyle name="20% - Accent5 4 5 3 2" xfId="22379"/>
    <cellStyle name="20% - Accent5 4 5 3 2 2" xfId="22380"/>
    <cellStyle name="20% - Accent5 4 5 3 2 3" xfId="22381"/>
    <cellStyle name="20% - Accent5 4 5 3 3" xfId="22382"/>
    <cellStyle name="20% - Accent5 4 5 3 3 2" xfId="22383"/>
    <cellStyle name="20% - Accent5 4 5 3 3 3" xfId="22384"/>
    <cellStyle name="20% - Accent5 4 5 3 4" xfId="22385"/>
    <cellStyle name="20% - Accent5 4 5 3 4 2" xfId="22386"/>
    <cellStyle name="20% - Accent5 4 5 3 5" xfId="22387"/>
    <cellStyle name="20% - Accent5 4 5 3 6" xfId="22388"/>
    <cellStyle name="20% - Accent5 4 5 4" xfId="22389"/>
    <cellStyle name="20% - Accent5 4 5 4 2" xfId="22390"/>
    <cellStyle name="20% - Accent5 4 5 4 2 2" xfId="22391"/>
    <cellStyle name="20% - Accent5 4 5 4 2 3" xfId="22392"/>
    <cellStyle name="20% - Accent5 4 5 4 3" xfId="22393"/>
    <cellStyle name="20% - Accent5 4 5 4 3 2" xfId="22394"/>
    <cellStyle name="20% - Accent5 4 5 4 3 3" xfId="22395"/>
    <cellStyle name="20% - Accent5 4 5 4 4" xfId="22396"/>
    <cellStyle name="20% - Accent5 4 5 4 4 2" xfId="22397"/>
    <cellStyle name="20% - Accent5 4 5 4 5" xfId="22398"/>
    <cellStyle name="20% - Accent5 4 5 4 6" xfId="22399"/>
    <cellStyle name="20% - Accent5 4 5 5" xfId="22400"/>
    <cellStyle name="20% - Accent5 4 5 5 2" xfId="22401"/>
    <cellStyle name="20% - Accent5 4 5 5 2 2" xfId="22402"/>
    <cellStyle name="20% - Accent5 4 5 5 2 3" xfId="22403"/>
    <cellStyle name="20% - Accent5 4 5 5 3" xfId="22404"/>
    <cellStyle name="20% - Accent5 4 5 5 3 2" xfId="22405"/>
    <cellStyle name="20% - Accent5 4 5 5 4" xfId="22406"/>
    <cellStyle name="20% - Accent5 4 5 5 5" xfId="22407"/>
    <cellStyle name="20% - Accent5 4 5 6" xfId="22408"/>
    <cellStyle name="20% - Accent5 4 5 6 2" xfId="22409"/>
    <cellStyle name="20% - Accent5 4 5 6 3" xfId="22410"/>
    <cellStyle name="20% - Accent5 4 5 7" xfId="22411"/>
    <cellStyle name="20% - Accent5 4 5 7 2" xfId="22412"/>
    <cellStyle name="20% - Accent5 4 5 7 3" xfId="22413"/>
    <cellStyle name="20% - Accent5 4 5 8" xfId="22414"/>
    <cellStyle name="20% - Accent5 4 5 8 2" xfId="22415"/>
    <cellStyle name="20% - Accent5 4 5 9" xfId="22416"/>
    <cellStyle name="20% - Accent5 4 6" xfId="1165"/>
    <cellStyle name="20% - Accent5 4 6 2" xfId="22417"/>
    <cellStyle name="20% - Accent5 4 6 2 2" xfId="22418"/>
    <cellStyle name="20% - Accent5 4 6 2 2 2" xfId="22419"/>
    <cellStyle name="20% - Accent5 4 6 2 2 3" xfId="22420"/>
    <cellStyle name="20% - Accent5 4 6 2 3" xfId="22421"/>
    <cellStyle name="20% - Accent5 4 6 2 3 2" xfId="22422"/>
    <cellStyle name="20% - Accent5 4 6 2 3 3" xfId="22423"/>
    <cellStyle name="20% - Accent5 4 6 2 4" xfId="22424"/>
    <cellStyle name="20% - Accent5 4 6 2 4 2" xfId="22425"/>
    <cellStyle name="20% - Accent5 4 6 2 5" xfId="22426"/>
    <cellStyle name="20% - Accent5 4 6 2 6" xfId="22427"/>
    <cellStyle name="20% - Accent5 4 6 3" xfId="22428"/>
    <cellStyle name="20% - Accent5 4 6 3 2" xfId="22429"/>
    <cellStyle name="20% - Accent5 4 6 3 2 2" xfId="22430"/>
    <cellStyle name="20% - Accent5 4 6 3 2 3" xfId="22431"/>
    <cellStyle name="20% - Accent5 4 6 3 3" xfId="22432"/>
    <cellStyle name="20% - Accent5 4 6 3 3 2" xfId="22433"/>
    <cellStyle name="20% - Accent5 4 6 3 3 3" xfId="22434"/>
    <cellStyle name="20% - Accent5 4 6 3 4" xfId="22435"/>
    <cellStyle name="20% - Accent5 4 6 3 4 2" xfId="22436"/>
    <cellStyle name="20% - Accent5 4 6 3 5" xfId="22437"/>
    <cellStyle name="20% - Accent5 4 6 3 6" xfId="22438"/>
    <cellStyle name="20% - Accent5 4 6 4" xfId="22439"/>
    <cellStyle name="20% - Accent5 4 6 4 2" xfId="22440"/>
    <cellStyle name="20% - Accent5 4 6 4 2 2" xfId="22441"/>
    <cellStyle name="20% - Accent5 4 6 4 2 3" xfId="22442"/>
    <cellStyle name="20% - Accent5 4 6 4 3" xfId="22443"/>
    <cellStyle name="20% - Accent5 4 6 4 3 2" xfId="22444"/>
    <cellStyle name="20% - Accent5 4 6 4 4" xfId="22445"/>
    <cellStyle name="20% - Accent5 4 6 4 5" xfId="22446"/>
    <cellStyle name="20% - Accent5 4 6 5" xfId="22447"/>
    <cellStyle name="20% - Accent5 4 6 5 2" xfId="22448"/>
    <cellStyle name="20% - Accent5 4 6 5 3" xfId="22449"/>
    <cellStyle name="20% - Accent5 4 6 6" xfId="22450"/>
    <cellStyle name="20% - Accent5 4 6 6 2" xfId="22451"/>
    <cellStyle name="20% - Accent5 4 6 6 3" xfId="22452"/>
    <cellStyle name="20% - Accent5 4 6 7" xfId="22453"/>
    <cellStyle name="20% - Accent5 4 6 7 2" xfId="22454"/>
    <cellStyle name="20% - Accent5 4 6 8" xfId="22455"/>
    <cellStyle name="20% - Accent5 4 6 9" xfId="22456"/>
    <cellStyle name="20% - Accent5 4 7" xfId="13565"/>
    <cellStyle name="20% - Accent5 4 7 2" xfId="22457"/>
    <cellStyle name="20% - Accent5 4 7 2 2" xfId="22458"/>
    <cellStyle name="20% - Accent5 4 7 2 2 2" xfId="22459"/>
    <cellStyle name="20% - Accent5 4 7 2 2 3" xfId="22460"/>
    <cellStyle name="20% - Accent5 4 7 2 3" xfId="22461"/>
    <cellStyle name="20% - Accent5 4 7 2 3 2" xfId="22462"/>
    <cellStyle name="20% - Accent5 4 7 2 3 3" xfId="22463"/>
    <cellStyle name="20% - Accent5 4 7 2 4" xfId="22464"/>
    <cellStyle name="20% - Accent5 4 7 2 4 2" xfId="22465"/>
    <cellStyle name="20% - Accent5 4 7 2 5" xfId="22466"/>
    <cellStyle name="20% - Accent5 4 7 2 6" xfId="22467"/>
    <cellStyle name="20% - Accent5 4 7 3" xfId="22468"/>
    <cellStyle name="20% - Accent5 4 7 3 2" xfId="22469"/>
    <cellStyle name="20% - Accent5 4 7 3 2 2" xfId="22470"/>
    <cellStyle name="20% - Accent5 4 7 3 2 3" xfId="22471"/>
    <cellStyle name="20% - Accent5 4 7 3 3" xfId="22472"/>
    <cellStyle name="20% - Accent5 4 7 3 3 2" xfId="22473"/>
    <cellStyle name="20% - Accent5 4 7 3 3 3" xfId="22474"/>
    <cellStyle name="20% - Accent5 4 7 3 4" xfId="22475"/>
    <cellStyle name="20% - Accent5 4 7 3 4 2" xfId="22476"/>
    <cellStyle name="20% - Accent5 4 7 3 5" xfId="22477"/>
    <cellStyle name="20% - Accent5 4 7 3 6" xfId="22478"/>
    <cellStyle name="20% - Accent5 4 7 4" xfId="22479"/>
    <cellStyle name="20% - Accent5 4 7 4 2" xfId="22480"/>
    <cellStyle name="20% - Accent5 4 7 4 2 2" xfId="22481"/>
    <cellStyle name="20% - Accent5 4 7 4 2 3" xfId="22482"/>
    <cellStyle name="20% - Accent5 4 7 4 3" xfId="22483"/>
    <cellStyle name="20% - Accent5 4 7 4 3 2" xfId="22484"/>
    <cellStyle name="20% - Accent5 4 7 4 4" xfId="22485"/>
    <cellStyle name="20% - Accent5 4 7 4 5" xfId="22486"/>
    <cellStyle name="20% - Accent5 4 7 5" xfId="22487"/>
    <cellStyle name="20% - Accent5 4 7 5 2" xfId="22488"/>
    <cellStyle name="20% - Accent5 4 7 5 3" xfId="22489"/>
    <cellStyle name="20% - Accent5 4 7 6" xfId="22490"/>
    <cellStyle name="20% - Accent5 4 7 6 2" xfId="22491"/>
    <cellStyle name="20% - Accent5 4 7 6 3" xfId="22492"/>
    <cellStyle name="20% - Accent5 4 7 7" xfId="22493"/>
    <cellStyle name="20% - Accent5 4 7 7 2" xfId="22494"/>
    <cellStyle name="20% - Accent5 4 7 8" xfId="22495"/>
    <cellStyle name="20% - Accent5 4 7 9" xfId="22496"/>
    <cellStyle name="20% - Accent5 4 8" xfId="22497"/>
    <cellStyle name="20% - Accent5 4 8 2" xfId="22498"/>
    <cellStyle name="20% - Accent5 4 8 2 2" xfId="22499"/>
    <cellStyle name="20% - Accent5 4 8 2 3" xfId="22500"/>
    <cellStyle name="20% - Accent5 4 8 3" xfId="22501"/>
    <cellStyle name="20% - Accent5 4 8 3 2" xfId="22502"/>
    <cellStyle name="20% - Accent5 4 8 3 3" xfId="22503"/>
    <cellStyle name="20% - Accent5 4 8 4" xfId="22504"/>
    <cellStyle name="20% - Accent5 4 8 4 2" xfId="22505"/>
    <cellStyle name="20% - Accent5 4 8 5" xfId="22506"/>
    <cellStyle name="20% - Accent5 4 8 6" xfId="22507"/>
    <cellStyle name="20% - Accent5 4 9" xfId="22508"/>
    <cellStyle name="20% - Accent5 4 9 2" xfId="22509"/>
    <cellStyle name="20% - Accent5 4 9 2 2" xfId="22510"/>
    <cellStyle name="20% - Accent5 4 9 2 3" xfId="22511"/>
    <cellStyle name="20% - Accent5 4 9 3" xfId="22512"/>
    <cellStyle name="20% - Accent5 4 9 3 2" xfId="22513"/>
    <cellStyle name="20% - Accent5 4 9 3 3" xfId="22514"/>
    <cellStyle name="20% - Accent5 4 9 4" xfId="22515"/>
    <cellStyle name="20% - Accent5 4 9 4 2" xfId="22516"/>
    <cellStyle name="20% - Accent5 4 9 5" xfId="22517"/>
    <cellStyle name="20% - Accent5 4 9 6" xfId="22518"/>
    <cellStyle name="20% - Accent5 5" xfId="1166"/>
    <cellStyle name="20% - Accent5 5 2" xfId="1167"/>
    <cellStyle name="20% - Accent5 5 2 2" xfId="1168"/>
    <cellStyle name="20% - Accent5 5 2 2 2" xfId="1169"/>
    <cellStyle name="20% - Accent5 5 2 2 2 2" xfId="1170"/>
    <cellStyle name="20% - Accent5 5 2 2 3" xfId="1171"/>
    <cellStyle name="20% - Accent5 5 2 3" xfId="1172"/>
    <cellStyle name="20% - Accent5 5 2 3 2" xfId="1173"/>
    <cellStyle name="20% - Accent5 5 2 4" xfId="1174"/>
    <cellStyle name="20% - Accent5 5 2 5" xfId="8830"/>
    <cellStyle name="20% - Accent5 5 3" xfId="1175"/>
    <cellStyle name="20% - Accent5 5 3 2" xfId="1176"/>
    <cellStyle name="20% - Accent5 5 3 2 2" xfId="1177"/>
    <cellStyle name="20% - Accent5 5 3 3" xfId="1178"/>
    <cellStyle name="20% - Accent5 5 4" xfId="1179"/>
    <cellStyle name="20% - Accent5 5 4 2" xfId="1180"/>
    <cellStyle name="20% - Accent5 5 5" xfId="1181"/>
    <cellStyle name="20% - Accent5 5 6" xfId="13566"/>
    <cellStyle name="20% - Accent5 6" xfId="1182"/>
    <cellStyle name="20% - Accent5 6 2" xfId="1183"/>
    <cellStyle name="20% - Accent5 6 2 2" xfId="1184"/>
    <cellStyle name="20% - Accent5 6 2 2 2" xfId="1185"/>
    <cellStyle name="20% - Accent5 6 2 3" xfId="1186"/>
    <cellStyle name="20% - Accent5 6 2 4" xfId="8831"/>
    <cellStyle name="20% - Accent5 6 2 5" xfId="8832"/>
    <cellStyle name="20% - Accent5 6 3" xfId="1187"/>
    <cellStyle name="20% - Accent5 6 3 2" xfId="1188"/>
    <cellStyle name="20% - Accent5 6 4" xfId="1189"/>
    <cellStyle name="20% - Accent5 6 5" xfId="13567"/>
    <cellStyle name="20% - Accent5 7" xfId="1190"/>
    <cellStyle name="20% - Accent5 7 2" xfId="1191"/>
    <cellStyle name="20% - Accent5 7 2 2" xfId="1192"/>
    <cellStyle name="20% - Accent5 7 2 2 2" xfId="1193"/>
    <cellStyle name="20% - Accent5 7 2 3" xfId="1194"/>
    <cellStyle name="20% - Accent5 7 3" xfId="1195"/>
    <cellStyle name="20% - Accent5 7 3 2" xfId="1196"/>
    <cellStyle name="20% - Accent5 7 4" xfId="1197"/>
    <cellStyle name="20% - Accent5 7 5" xfId="13568"/>
    <cellStyle name="20% - Accent5 8" xfId="1198"/>
    <cellStyle name="20% - Accent5 8 2" xfId="1199"/>
    <cellStyle name="20% - Accent5 8 2 2" xfId="1200"/>
    <cellStyle name="20% - Accent5 8 2 2 2" xfId="1201"/>
    <cellStyle name="20% - Accent5 8 2 3" xfId="1202"/>
    <cellStyle name="20% - Accent5 8 3" xfId="1203"/>
    <cellStyle name="20% - Accent5 8 3 2" xfId="1204"/>
    <cellStyle name="20% - Accent5 8 4" xfId="1205"/>
    <cellStyle name="20% - Accent5 8 5" xfId="13569"/>
    <cellStyle name="20% - Accent5 9" xfId="1206"/>
    <cellStyle name="20% - Accent5 9 2" xfId="1207"/>
    <cellStyle name="20% - Accent5 9 2 2" xfId="1208"/>
    <cellStyle name="20% - Accent5 9 3" xfId="1209"/>
    <cellStyle name="20% - Accent5 9 4" xfId="13570"/>
    <cellStyle name="20% - Accent6 10" xfId="1210"/>
    <cellStyle name="20% - Accent6 10 2" xfId="1211"/>
    <cellStyle name="20% - Accent6 10 2 2" xfId="1212"/>
    <cellStyle name="20% - Accent6 10 3" xfId="1213"/>
    <cellStyle name="20% - Accent6 10 4" xfId="13571"/>
    <cellStyle name="20% - Accent6 11" xfId="1214"/>
    <cellStyle name="20% - Accent6 11 2" xfId="1215"/>
    <cellStyle name="20% - Accent6 11 2 2" xfId="1216"/>
    <cellStyle name="20% - Accent6 11 3" xfId="1217"/>
    <cellStyle name="20% - Accent6 11 4" xfId="13572"/>
    <cellStyle name="20% - Accent6 12" xfId="1218"/>
    <cellStyle name="20% - Accent6 12 2" xfId="1219"/>
    <cellStyle name="20% - Accent6 12 3" xfId="13573"/>
    <cellStyle name="20% - Accent6 13" xfId="1220"/>
    <cellStyle name="20% - Accent6 13 2" xfId="13574"/>
    <cellStyle name="20% - Accent6 14" xfId="8833"/>
    <cellStyle name="20% - Accent6 15" xfId="8834"/>
    <cellStyle name="20% - Accent6 16" xfId="8835"/>
    <cellStyle name="20% - Accent6 17" xfId="8836"/>
    <cellStyle name="20% - Accent6 17 2" xfId="14175"/>
    <cellStyle name="20% - Accent6 18" xfId="8837"/>
    <cellStyle name="20% - Accent6 19" xfId="8838"/>
    <cellStyle name="20% - Accent6 2" xfId="1221"/>
    <cellStyle name="20% - Accent6 2 2" xfId="1222"/>
    <cellStyle name="20% - Accent6 2 2 2" xfId="1223"/>
    <cellStyle name="20% - Accent6 2 2 2 2" xfId="1224"/>
    <cellStyle name="20% - Accent6 2 2 2 2 2" xfId="1225"/>
    <cellStyle name="20% - Accent6 2 2 2 2 2 2" xfId="1226"/>
    <cellStyle name="20% - Accent6 2 2 2 2 2 2 2" xfId="1227"/>
    <cellStyle name="20% - Accent6 2 2 2 2 2 3" xfId="1228"/>
    <cellStyle name="20% - Accent6 2 2 2 2 3" xfId="1229"/>
    <cellStyle name="20% - Accent6 2 2 2 2 3 2" xfId="1230"/>
    <cellStyle name="20% - Accent6 2 2 2 2 4" xfId="1231"/>
    <cellStyle name="20% - Accent6 2 2 2 2 5" xfId="14176"/>
    <cellStyle name="20% - Accent6 2 2 2 3" xfId="1232"/>
    <cellStyle name="20% - Accent6 2 2 2 3 2" xfId="1233"/>
    <cellStyle name="20% - Accent6 2 2 2 3 2 2" xfId="1234"/>
    <cellStyle name="20% - Accent6 2 2 2 3 3" xfId="1235"/>
    <cellStyle name="20% - Accent6 2 2 2 4" xfId="1236"/>
    <cellStyle name="20% - Accent6 2 2 2 4 2" xfId="1237"/>
    <cellStyle name="20% - Accent6 2 2 2 5" xfId="1238"/>
    <cellStyle name="20% - Accent6 2 2 2 6" xfId="13885"/>
    <cellStyle name="20% - Accent6 2 2 3" xfId="1239"/>
    <cellStyle name="20% - Accent6 2 2 3 2" xfId="1240"/>
    <cellStyle name="20% - Accent6 2 2 3 2 2" xfId="1241"/>
    <cellStyle name="20% - Accent6 2 2 3 2 2 2" xfId="1242"/>
    <cellStyle name="20% - Accent6 2 2 3 2 3" xfId="1243"/>
    <cellStyle name="20% - Accent6 2 2 3 3" xfId="1244"/>
    <cellStyle name="20% - Accent6 2 2 3 3 2" xfId="1245"/>
    <cellStyle name="20% - Accent6 2 2 3 4" xfId="1246"/>
    <cellStyle name="20% - Accent6 2 2 3 5" xfId="13886"/>
    <cellStyle name="20% - Accent6 2 2 4" xfId="1247"/>
    <cellStyle name="20% - Accent6 2 2 4 2" xfId="1248"/>
    <cellStyle name="20% - Accent6 2 2 4 2 2" xfId="1249"/>
    <cellStyle name="20% - Accent6 2 2 4 3" xfId="1250"/>
    <cellStyle name="20% - Accent6 2 2 5" xfId="1251"/>
    <cellStyle name="20% - Accent6 2 2 5 2" xfId="1252"/>
    <cellStyle name="20% - Accent6 2 2 6" xfId="1253"/>
    <cellStyle name="20% - Accent6 2 2 7" xfId="13821"/>
    <cellStyle name="20% - Accent6 2 3" xfId="1254"/>
    <cellStyle name="20% - Accent6 2 3 2" xfId="1255"/>
    <cellStyle name="20% - Accent6 2 3 2 2" xfId="1256"/>
    <cellStyle name="20% - Accent6 2 3 2 2 2" xfId="1257"/>
    <cellStyle name="20% - Accent6 2 3 2 2 2 2" xfId="1258"/>
    <cellStyle name="20% - Accent6 2 3 2 2 3" xfId="1259"/>
    <cellStyle name="20% - Accent6 2 3 2 3" xfId="1260"/>
    <cellStyle name="20% - Accent6 2 3 2 3 2" xfId="1261"/>
    <cellStyle name="20% - Accent6 2 3 2 4" xfId="1262"/>
    <cellStyle name="20% - Accent6 2 3 3" xfId="1263"/>
    <cellStyle name="20% - Accent6 2 3 3 2" xfId="1264"/>
    <cellStyle name="20% - Accent6 2 3 3 2 2" xfId="1265"/>
    <cellStyle name="20% - Accent6 2 3 3 3" xfId="1266"/>
    <cellStyle name="20% - Accent6 2 3 4" xfId="1267"/>
    <cellStyle name="20% - Accent6 2 3 4 2" xfId="1268"/>
    <cellStyle name="20% - Accent6 2 3 5" xfId="1269"/>
    <cellStyle name="20% - Accent6 2 3 6" xfId="13887"/>
    <cellStyle name="20% - Accent6 2 4" xfId="1270"/>
    <cellStyle name="20% - Accent6 2 4 2" xfId="1271"/>
    <cellStyle name="20% - Accent6 2 4 2 2" xfId="1272"/>
    <cellStyle name="20% - Accent6 2 4 2 2 2" xfId="1273"/>
    <cellStyle name="20% - Accent6 2 4 2 3" xfId="1274"/>
    <cellStyle name="20% - Accent6 2 4 3" xfId="1275"/>
    <cellStyle name="20% - Accent6 2 4 3 2" xfId="1276"/>
    <cellStyle name="20% - Accent6 2 4 4" xfId="1277"/>
    <cellStyle name="20% - Accent6 2 4 5" xfId="13888"/>
    <cellStyle name="20% - Accent6 2 5" xfId="1278"/>
    <cellStyle name="20% - Accent6 2 5 2" xfId="1279"/>
    <cellStyle name="20% - Accent6 2 5 2 2" xfId="1280"/>
    <cellStyle name="20% - Accent6 2 5 3" xfId="1281"/>
    <cellStyle name="20% - Accent6 2 5 4" xfId="13889"/>
    <cellStyle name="20% - Accent6 2 6" xfId="1282"/>
    <cellStyle name="20% - Accent6 2 6 2" xfId="1283"/>
    <cellStyle name="20% - Accent6 2 6 3" xfId="13890"/>
    <cellStyle name="20% - Accent6 2 7" xfId="1284"/>
    <cellStyle name="20% - Accent6 2 8" xfId="1285"/>
    <cellStyle name="20% - Accent6 2 9" xfId="13575"/>
    <cellStyle name="20% - Accent6 20" xfId="8839"/>
    <cellStyle name="20% - Accent6 21" xfId="8840"/>
    <cellStyle name="20% - Accent6 22" xfId="14506"/>
    <cellStyle name="20% - Accent6 3" xfId="1286"/>
    <cellStyle name="20% - Accent6 3 2" xfId="1287"/>
    <cellStyle name="20% - Accent6 3 2 2" xfId="1288"/>
    <cellStyle name="20% - Accent6 3 2 2 2" xfId="1289"/>
    <cellStyle name="20% - Accent6 3 2 2 2 2" xfId="1290"/>
    <cellStyle name="20% - Accent6 3 2 2 2 2 2" xfId="1291"/>
    <cellStyle name="20% - Accent6 3 2 2 2 2 2 2" xfId="1292"/>
    <cellStyle name="20% - Accent6 3 2 2 2 2 3" xfId="1293"/>
    <cellStyle name="20% - Accent6 3 2 2 2 3" xfId="1294"/>
    <cellStyle name="20% - Accent6 3 2 2 2 3 2" xfId="1295"/>
    <cellStyle name="20% - Accent6 3 2 2 2 4" xfId="1296"/>
    <cellStyle name="20% - Accent6 3 2 2 2 5" xfId="22519"/>
    <cellStyle name="20% - Accent6 3 2 2 3" xfId="1297"/>
    <cellStyle name="20% - Accent6 3 2 2 3 2" xfId="1298"/>
    <cellStyle name="20% - Accent6 3 2 2 3 2 2" xfId="1299"/>
    <cellStyle name="20% - Accent6 3 2 2 3 3" xfId="1300"/>
    <cellStyle name="20% - Accent6 3 2 2 4" xfId="1301"/>
    <cellStyle name="20% - Accent6 3 2 2 4 2" xfId="1302"/>
    <cellStyle name="20% - Accent6 3 2 2 5" xfId="1303"/>
    <cellStyle name="20% - Accent6 3 2 2 6" xfId="13892"/>
    <cellStyle name="20% - Accent6 3 2 3" xfId="1304"/>
    <cellStyle name="20% - Accent6 3 2 3 2" xfId="1305"/>
    <cellStyle name="20% - Accent6 3 2 3 2 2" xfId="1306"/>
    <cellStyle name="20% - Accent6 3 2 3 2 2 2" xfId="1307"/>
    <cellStyle name="20% - Accent6 3 2 3 2 3" xfId="1308"/>
    <cellStyle name="20% - Accent6 3 2 3 3" xfId="1309"/>
    <cellStyle name="20% - Accent6 3 2 3 3 2" xfId="1310"/>
    <cellStyle name="20% - Accent6 3 2 3 4" xfId="1311"/>
    <cellStyle name="20% - Accent6 3 2 3 5" xfId="22520"/>
    <cellStyle name="20% - Accent6 3 2 4" xfId="1312"/>
    <cellStyle name="20% - Accent6 3 2 4 2" xfId="1313"/>
    <cellStyle name="20% - Accent6 3 2 4 2 2" xfId="1314"/>
    <cellStyle name="20% - Accent6 3 2 4 3" xfId="1315"/>
    <cellStyle name="20% - Accent6 3 2 5" xfId="1316"/>
    <cellStyle name="20% - Accent6 3 2 5 2" xfId="1317"/>
    <cellStyle name="20% - Accent6 3 2 6" xfId="1318"/>
    <cellStyle name="20% - Accent6 3 2 7" xfId="13891"/>
    <cellStyle name="20% - Accent6 3 3" xfId="1319"/>
    <cellStyle name="20% - Accent6 3 3 2" xfId="1320"/>
    <cellStyle name="20% - Accent6 3 3 2 2" xfId="1321"/>
    <cellStyle name="20% - Accent6 3 3 2 2 2" xfId="1322"/>
    <cellStyle name="20% - Accent6 3 3 2 2 2 2" xfId="1323"/>
    <cellStyle name="20% - Accent6 3 3 2 2 3" xfId="1324"/>
    <cellStyle name="20% - Accent6 3 3 2 3" xfId="1325"/>
    <cellStyle name="20% - Accent6 3 3 2 3 2" xfId="1326"/>
    <cellStyle name="20% - Accent6 3 3 2 4" xfId="1327"/>
    <cellStyle name="20% - Accent6 3 3 2 5" xfId="22521"/>
    <cellStyle name="20% - Accent6 3 3 3" xfId="1328"/>
    <cellStyle name="20% - Accent6 3 3 3 2" xfId="1329"/>
    <cellStyle name="20% - Accent6 3 3 3 2 2" xfId="1330"/>
    <cellStyle name="20% - Accent6 3 3 3 3" xfId="1331"/>
    <cellStyle name="20% - Accent6 3 3 4" xfId="1332"/>
    <cellStyle name="20% - Accent6 3 3 4 2" xfId="1333"/>
    <cellStyle name="20% - Accent6 3 3 5" xfId="1334"/>
    <cellStyle name="20% - Accent6 3 3 6" xfId="13893"/>
    <cellStyle name="20% - Accent6 3 4" xfId="1335"/>
    <cellStyle name="20% - Accent6 3 4 2" xfId="1336"/>
    <cellStyle name="20% - Accent6 3 4 2 2" xfId="1337"/>
    <cellStyle name="20% - Accent6 3 4 2 2 2" xfId="1338"/>
    <cellStyle name="20% - Accent6 3 4 2 3" xfId="1339"/>
    <cellStyle name="20% - Accent6 3 4 3" xfId="1340"/>
    <cellStyle name="20% - Accent6 3 4 3 2" xfId="1341"/>
    <cellStyle name="20% - Accent6 3 4 4" xfId="1342"/>
    <cellStyle name="20% - Accent6 3 4 5" xfId="8841"/>
    <cellStyle name="20% - Accent6 3 5" xfId="1343"/>
    <cellStyle name="20% - Accent6 3 5 2" xfId="1344"/>
    <cellStyle name="20% - Accent6 3 5 2 2" xfId="1345"/>
    <cellStyle name="20% - Accent6 3 5 3" xfId="1346"/>
    <cellStyle name="20% - Accent6 3 6" xfId="1347"/>
    <cellStyle name="20% - Accent6 3 6 2" xfId="1348"/>
    <cellStyle name="20% - Accent6 3 7" xfId="1349"/>
    <cellStyle name="20% - Accent6 3 8" xfId="1350"/>
    <cellStyle name="20% - Accent6 3 9" xfId="13576"/>
    <cellStyle name="20% - Accent6 4" xfId="1351"/>
    <cellStyle name="20% - Accent6 4 10" xfId="22522"/>
    <cellStyle name="20% - Accent6 4 10 2" xfId="22523"/>
    <cellStyle name="20% - Accent6 4 10 2 2" xfId="22524"/>
    <cellStyle name="20% - Accent6 4 10 2 3" xfId="22525"/>
    <cellStyle name="20% - Accent6 4 10 3" xfId="22526"/>
    <cellStyle name="20% - Accent6 4 10 3 2" xfId="22527"/>
    <cellStyle name="20% - Accent6 4 10 4" xfId="22528"/>
    <cellStyle name="20% - Accent6 4 10 5" xfId="22529"/>
    <cellStyle name="20% - Accent6 4 11" xfId="22530"/>
    <cellStyle name="20% - Accent6 4 11 2" xfId="22531"/>
    <cellStyle name="20% - Accent6 4 11 3" xfId="22532"/>
    <cellStyle name="20% - Accent6 4 12" xfId="22533"/>
    <cellStyle name="20% - Accent6 4 12 2" xfId="22534"/>
    <cellStyle name="20% - Accent6 4 12 3" xfId="22535"/>
    <cellStyle name="20% - Accent6 4 13" xfId="22536"/>
    <cellStyle name="20% - Accent6 4 13 2" xfId="22537"/>
    <cellStyle name="20% - Accent6 4 14" xfId="22538"/>
    <cellStyle name="20% - Accent6 4 15" xfId="22539"/>
    <cellStyle name="20% - Accent6 4 16" xfId="22540"/>
    <cellStyle name="20% - Accent6 4 2" xfId="1352"/>
    <cellStyle name="20% - Accent6 4 2 10" xfId="22541"/>
    <cellStyle name="20% - Accent6 4 2 10 2" xfId="22542"/>
    <cellStyle name="20% - Accent6 4 2 10 3" xfId="22543"/>
    <cellStyle name="20% - Accent6 4 2 11" xfId="22544"/>
    <cellStyle name="20% - Accent6 4 2 11 2" xfId="22545"/>
    <cellStyle name="20% - Accent6 4 2 11 3" xfId="22546"/>
    <cellStyle name="20% - Accent6 4 2 12" xfId="22547"/>
    <cellStyle name="20% - Accent6 4 2 12 2" xfId="22548"/>
    <cellStyle name="20% - Accent6 4 2 13" xfId="22549"/>
    <cellStyle name="20% - Accent6 4 2 14" xfId="22550"/>
    <cellStyle name="20% - Accent6 4 2 15" xfId="22551"/>
    <cellStyle name="20% - Accent6 4 2 2" xfId="1353"/>
    <cellStyle name="20% - Accent6 4 2 2 10" xfId="22552"/>
    <cellStyle name="20% - Accent6 4 2 2 10 2" xfId="22553"/>
    <cellStyle name="20% - Accent6 4 2 2 10 3" xfId="22554"/>
    <cellStyle name="20% - Accent6 4 2 2 11" xfId="22555"/>
    <cellStyle name="20% - Accent6 4 2 2 11 2" xfId="22556"/>
    <cellStyle name="20% - Accent6 4 2 2 12" xfId="22557"/>
    <cellStyle name="20% - Accent6 4 2 2 13" xfId="22558"/>
    <cellStyle name="20% - Accent6 4 2 2 2" xfId="1354"/>
    <cellStyle name="20% - Accent6 4 2 2 2 10" xfId="22559"/>
    <cellStyle name="20% - Accent6 4 2 2 2 10 2" xfId="22560"/>
    <cellStyle name="20% - Accent6 4 2 2 2 11" xfId="22561"/>
    <cellStyle name="20% - Accent6 4 2 2 2 12" xfId="22562"/>
    <cellStyle name="20% - Accent6 4 2 2 2 2" xfId="1355"/>
    <cellStyle name="20% - Accent6 4 2 2 2 2 10" xfId="22563"/>
    <cellStyle name="20% - Accent6 4 2 2 2 2 2" xfId="1356"/>
    <cellStyle name="20% - Accent6 4 2 2 2 2 2 2" xfId="22564"/>
    <cellStyle name="20% - Accent6 4 2 2 2 2 2 2 2" xfId="22565"/>
    <cellStyle name="20% - Accent6 4 2 2 2 2 2 2 2 2" xfId="22566"/>
    <cellStyle name="20% - Accent6 4 2 2 2 2 2 2 2 3" xfId="22567"/>
    <cellStyle name="20% - Accent6 4 2 2 2 2 2 2 3" xfId="22568"/>
    <cellStyle name="20% - Accent6 4 2 2 2 2 2 2 3 2" xfId="22569"/>
    <cellStyle name="20% - Accent6 4 2 2 2 2 2 2 3 3" xfId="22570"/>
    <cellStyle name="20% - Accent6 4 2 2 2 2 2 2 4" xfId="22571"/>
    <cellStyle name="20% - Accent6 4 2 2 2 2 2 2 4 2" xfId="22572"/>
    <cellStyle name="20% - Accent6 4 2 2 2 2 2 2 5" xfId="22573"/>
    <cellStyle name="20% - Accent6 4 2 2 2 2 2 2 6" xfId="22574"/>
    <cellStyle name="20% - Accent6 4 2 2 2 2 2 3" xfId="22575"/>
    <cellStyle name="20% - Accent6 4 2 2 2 2 2 3 2" xfId="22576"/>
    <cellStyle name="20% - Accent6 4 2 2 2 2 2 3 2 2" xfId="22577"/>
    <cellStyle name="20% - Accent6 4 2 2 2 2 2 3 2 3" xfId="22578"/>
    <cellStyle name="20% - Accent6 4 2 2 2 2 2 3 3" xfId="22579"/>
    <cellStyle name="20% - Accent6 4 2 2 2 2 2 3 3 2" xfId="22580"/>
    <cellStyle name="20% - Accent6 4 2 2 2 2 2 3 3 3" xfId="22581"/>
    <cellStyle name="20% - Accent6 4 2 2 2 2 2 3 4" xfId="22582"/>
    <cellStyle name="20% - Accent6 4 2 2 2 2 2 3 4 2" xfId="22583"/>
    <cellStyle name="20% - Accent6 4 2 2 2 2 2 3 5" xfId="22584"/>
    <cellStyle name="20% - Accent6 4 2 2 2 2 2 3 6" xfId="22585"/>
    <cellStyle name="20% - Accent6 4 2 2 2 2 2 4" xfId="22586"/>
    <cellStyle name="20% - Accent6 4 2 2 2 2 2 4 2" xfId="22587"/>
    <cellStyle name="20% - Accent6 4 2 2 2 2 2 4 2 2" xfId="22588"/>
    <cellStyle name="20% - Accent6 4 2 2 2 2 2 4 2 3" xfId="22589"/>
    <cellStyle name="20% - Accent6 4 2 2 2 2 2 4 3" xfId="22590"/>
    <cellStyle name="20% - Accent6 4 2 2 2 2 2 4 3 2" xfId="22591"/>
    <cellStyle name="20% - Accent6 4 2 2 2 2 2 4 4" xfId="22592"/>
    <cellStyle name="20% - Accent6 4 2 2 2 2 2 4 5" xfId="22593"/>
    <cellStyle name="20% - Accent6 4 2 2 2 2 2 5" xfId="22594"/>
    <cellStyle name="20% - Accent6 4 2 2 2 2 2 5 2" xfId="22595"/>
    <cellStyle name="20% - Accent6 4 2 2 2 2 2 5 3" xfId="22596"/>
    <cellStyle name="20% - Accent6 4 2 2 2 2 2 6" xfId="22597"/>
    <cellStyle name="20% - Accent6 4 2 2 2 2 2 6 2" xfId="22598"/>
    <cellStyle name="20% - Accent6 4 2 2 2 2 2 6 3" xfId="22599"/>
    <cellStyle name="20% - Accent6 4 2 2 2 2 2 7" xfId="22600"/>
    <cellStyle name="20% - Accent6 4 2 2 2 2 2 7 2" xfId="22601"/>
    <cellStyle name="20% - Accent6 4 2 2 2 2 2 8" xfId="22602"/>
    <cellStyle name="20% - Accent6 4 2 2 2 2 2 9" xfId="22603"/>
    <cellStyle name="20% - Accent6 4 2 2 2 2 3" xfId="22604"/>
    <cellStyle name="20% - Accent6 4 2 2 2 2 3 2" xfId="22605"/>
    <cellStyle name="20% - Accent6 4 2 2 2 2 3 2 2" xfId="22606"/>
    <cellStyle name="20% - Accent6 4 2 2 2 2 3 2 3" xfId="22607"/>
    <cellStyle name="20% - Accent6 4 2 2 2 2 3 3" xfId="22608"/>
    <cellStyle name="20% - Accent6 4 2 2 2 2 3 3 2" xfId="22609"/>
    <cellStyle name="20% - Accent6 4 2 2 2 2 3 3 3" xfId="22610"/>
    <cellStyle name="20% - Accent6 4 2 2 2 2 3 4" xfId="22611"/>
    <cellStyle name="20% - Accent6 4 2 2 2 2 3 4 2" xfId="22612"/>
    <cellStyle name="20% - Accent6 4 2 2 2 2 3 5" xfId="22613"/>
    <cellStyle name="20% - Accent6 4 2 2 2 2 3 6" xfId="22614"/>
    <cellStyle name="20% - Accent6 4 2 2 2 2 4" xfId="22615"/>
    <cellStyle name="20% - Accent6 4 2 2 2 2 4 2" xfId="22616"/>
    <cellStyle name="20% - Accent6 4 2 2 2 2 4 2 2" xfId="22617"/>
    <cellStyle name="20% - Accent6 4 2 2 2 2 4 2 3" xfId="22618"/>
    <cellStyle name="20% - Accent6 4 2 2 2 2 4 3" xfId="22619"/>
    <cellStyle name="20% - Accent6 4 2 2 2 2 4 3 2" xfId="22620"/>
    <cellStyle name="20% - Accent6 4 2 2 2 2 4 3 3" xfId="22621"/>
    <cellStyle name="20% - Accent6 4 2 2 2 2 4 4" xfId="22622"/>
    <cellStyle name="20% - Accent6 4 2 2 2 2 4 4 2" xfId="22623"/>
    <cellStyle name="20% - Accent6 4 2 2 2 2 4 5" xfId="22624"/>
    <cellStyle name="20% - Accent6 4 2 2 2 2 4 6" xfId="22625"/>
    <cellStyle name="20% - Accent6 4 2 2 2 2 5" xfId="22626"/>
    <cellStyle name="20% - Accent6 4 2 2 2 2 5 2" xfId="22627"/>
    <cellStyle name="20% - Accent6 4 2 2 2 2 5 2 2" xfId="22628"/>
    <cellStyle name="20% - Accent6 4 2 2 2 2 5 2 3" xfId="22629"/>
    <cellStyle name="20% - Accent6 4 2 2 2 2 5 3" xfId="22630"/>
    <cellStyle name="20% - Accent6 4 2 2 2 2 5 3 2" xfId="22631"/>
    <cellStyle name="20% - Accent6 4 2 2 2 2 5 4" xfId="22632"/>
    <cellStyle name="20% - Accent6 4 2 2 2 2 5 5" xfId="22633"/>
    <cellStyle name="20% - Accent6 4 2 2 2 2 6" xfId="22634"/>
    <cellStyle name="20% - Accent6 4 2 2 2 2 6 2" xfId="22635"/>
    <cellStyle name="20% - Accent6 4 2 2 2 2 6 3" xfId="22636"/>
    <cellStyle name="20% - Accent6 4 2 2 2 2 7" xfId="22637"/>
    <cellStyle name="20% - Accent6 4 2 2 2 2 7 2" xfId="22638"/>
    <cellStyle name="20% - Accent6 4 2 2 2 2 7 3" xfId="22639"/>
    <cellStyle name="20% - Accent6 4 2 2 2 2 8" xfId="22640"/>
    <cellStyle name="20% - Accent6 4 2 2 2 2 8 2" xfId="22641"/>
    <cellStyle name="20% - Accent6 4 2 2 2 2 9" xfId="22642"/>
    <cellStyle name="20% - Accent6 4 2 2 2 3" xfId="1357"/>
    <cellStyle name="20% - Accent6 4 2 2 2 3 2" xfId="22643"/>
    <cellStyle name="20% - Accent6 4 2 2 2 3 2 2" xfId="22644"/>
    <cellStyle name="20% - Accent6 4 2 2 2 3 2 2 2" xfId="22645"/>
    <cellStyle name="20% - Accent6 4 2 2 2 3 2 2 3" xfId="22646"/>
    <cellStyle name="20% - Accent6 4 2 2 2 3 2 3" xfId="22647"/>
    <cellStyle name="20% - Accent6 4 2 2 2 3 2 3 2" xfId="22648"/>
    <cellStyle name="20% - Accent6 4 2 2 2 3 2 3 3" xfId="22649"/>
    <cellStyle name="20% - Accent6 4 2 2 2 3 2 4" xfId="22650"/>
    <cellStyle name="20% - Accent6 4 2 2 2 3 2 4 2" xfId="22651"/>
    <cellStyle name="20% - Accent6 4 2 2 2 3 2 5" xfId="22652"/>
    <cellStyle name="20% - Accent6 4 2 2 2 3 2 6" xfId="22653"/>
    <cellStyle name="20% - Accent6 4 2 2 2 3 3" xfId="22654"/>
    <cellStyle name="20% - Accent6 4 2 2 2 3 3 2" xfId="22655"/>
    <cellStyle name="20% - Accent6 4 2 2 2 3 3 2 2" xfId="22656"/>
    <cellStyle name="20% - Accent6 4 2 2 2 3 3 2 3" xfId="22657"/>
    <cellStyle name="20% - Accent6 4 2 2 2 3 3 3" xfId="22658"/>
    <cellStyle name="20% - Accent6 4 2 2 2 3 3 3 2" xfId="22659"/>
    <cellStyle name="20% - Accent6 4 2 2 2 3 3 3 3" xfId="22660"/>
    <cellStyle name="20% - Accent6 4 2 2 2 3 3 4" xfId="22661"/>
    <cellStyle name="20% - Accent6 4 2 2 2 3 3 4 2" xfId="22662"/>
    <cellStyle name="20% - Accent6 4 2 2 2 3 3 5" xfId="22663"/>
    <cellStyle name="20% - Accent6 4 2 2 2 3 3 6" xfId="22664"/>
    <cellStyle name="20% - Accent6 4 2 2 2 3 4" xfId="22665"/>
    <cellStyle name="20% - Accent6 4 2 2 2 3 4 2" xfId="22666"/>
    <cellStyle name="20% - Accent6 4 2 2 2 3 4 2 2" xfId="22667"/>
    <cellStyle name="20% - Accent6 4 2 2 2 3 4 2 3" xfId="22668"/>
    <cellStyle name="20% - Accent6 4 2 2 2 3 4 3" xfId="22669"/>
    <cellStyle name="20% - Accent6 4 2 2 2 3 4 3 2" xfId="22670"/>
    <cellStyle name="20% - Accent6 4 2 2 2 3 4 4" xfId="22671"/>
    <cellStyle name="20% - Accent6 4 2 2 2 3 4 5" xfId="22672"/>
    <cellStyle name="20% - Accent6 4 2 2 2 3 5" xfId="22673"/>
    <cellStyle name="20% - Accent6 4 2 2 2 3 5 2" xfId="22674"/>
    <cellStyle name="20% - Accent6 4 2 2 2 3 5 3" xfId="22675"/>
    <cellStyle name="20% - Accent6 4 2 2 2 3 6" xfId="22676"/>
    <cellStyle name="20% - Accent6 4 2 2 2 3 6 2" xfId="22677"/>
    <cellStyle name="20% - Accent6 4 2 2 2 3 6 3" xfId="22678"/>
    <cellStyle name="20% - Accent6 4 2 2 2 3 7" xfId="22679"/>
    <cellStyle name="20% - Accent6 4 2 2 2 3 7 2" xfId="22680"/>
    <cellStyle name="20% - Accent6 4 2 2 2 3 8" xfId="22681"/>
    <cellStyle name="20% - Accent6 4 2 2 2 3 9" xfId="22682"/>
    <cellStyle name="20% - Accent6 4 2 2 2 4" xfId="22683"/>
    <cellStyle name="20% - Accent6 4 2 2 2 4 2" xfId="22684"/>
    <cellStyle name="20% - Accent6 4 2 2 2 4 2 2" xfId="22685"/>
    <cellStyle name="20% - Accent6 4 2 2 2 4 2 2 2" xfId="22686"/>
    <cellStyle name="20% - Accent6 4 2 2 2 4 2 2 3" xfId="22687"/>
    <cellStyle name="20% - Accent6 4 2 2 2 4 2 3" xfId="22688"/>
    <cellStyle name="20% - Accent6 4 2 2 2 4 2 3 2" xfId="22689"/>
    <cellStyle name="20% - Accent6 4 2 2 2 4 2 3 3" xfId="22690"/>
    <cellStyle name="20% - Accent6 4 2 2 2 4 2 4" xfId="22691"/>
    <cellStyle name="20% - Accent6 4 2 2 2 4 2 4 2" xfId="22692"/>
    <cellStyle name="20% - Accent6 4 2 2 2 4 2 5" xfId="22693"/>
    <cellStyle name="20% - Accent6 4 2 2 2 4 2 6" xfId="22694"/>
    <cellStyle name="20% - Accent6 4 2 2 2 4 3" xfId="22695"/>
    <cellStyle name="20% - Accent6 4 2 2 2 4 3 2" xfId="22696"/>
    <cellStyle name="20% - Accent6 4 2 2 2 4 3 2 2" xfId="22697"/>
    <cellStyle name="20% - Accent6 4 2 2 2 4 3 2 3" xfId="22698"/>
    <cellStyle name="20% - Accent6 4 2 2 2 4 3 3" xfId="22699"/>
    <cellStyle name="20% - Accent6 4 2 2 2 4 3 3 2" xfId="22700"/>
    <cellStyle name="20% - Accent6 4 2 2 2 4 3 3 3" xfId="22701"/>
    <cellStyle name="20% - Accent6 4 2 2 2 4 3 4" xfId="22702"/>
    <cellStyle name="20% - Accent6 4 2 2 2 4 3 4 2" xfId="22703"/>
    <cellStyle name="20% - Accent6 4 2 2 2 4 3 5" xfId="22704"/>
    <cellStyle name="20% - Accent6 4 2 2 2 4 3 6" xfId="22705"/>
    <cellStyle name="20% - Accent6 4 2 2 2 4 4" xfId="22706"/>
    <cellStyle name="20% - Accent6 4 2 2 2 4 4 2" xfId="22707"/>
    <cellStyle name="20% - Accent6 4 2 2 2 4 4 2 2" xfId="22708"/>
    <cellStyle name="20% - Accent6 4 2 2 2 4 4 2 3" xfId="22709"/>
    <cellStyle name="20% - Accent6 4 2 2 2 4 4 3" xfId="22710"/>
    <cellStyle name="20% - Accent6 4 2 2 2 4 4 3 2" xfId="22711"/>
    <cellStyle name="20% - Accent6 4 2 2 2 4 4 4" xfId="22712"/>
    <cellStyle name="20% - Accent6 4 2 2 2 4 4 5" xfId="22713"/>
    <cellStyle name="20% - Accent6 4 2 2 2 4 5" xfId="22714"/>
    <cellStyle name="20% - Accent6 4 2 2 2 4 5 2" xfId="22715"/>
    <cellStyle name="20% - Accent6 4 2 2 2 4 5 3" xfId="22716"/>
    <cellStyle name="20% - Accent6 4 2 2 2 4 6" xfId="22717"/>
    <cellStyle name="20% - Accent6 4 2 2 2 4 6 2" xfId="22718"/>
    <cellStyle name="20% - Accent6 4 2 2 2 4 6 3" xfId="22719"/>
    <cellStyle name="20% - Accent6 4 2 2 2 4 7" xfId="22720"/>
    <cellStyle name="20% - Accent6 4 2 2 2 4 7 2" xfId="22721"/>
    <cellStyle name="20% - Accent6 4 2 2 2 4 8" xfId="22722"/>
    <cellStyle name="20% - Accent6 4 2 2 2 4 9" xfId="22723"/>
    <cellStyle name="20% - Accent6 4 2 2 2 5" xfId="22724"/>
    <cellStyle name="20% - Accent6 4 2 2 2 5 2" xfId="22725"/>
    <cellStyle name="20% - Accent6 4 2 2 2 5 2 2" xfId="22726"/>
    <cellStyle name="20% - Accent6 4 2 2 2 5 2 3" xfId="22727"/>
    <cellStyle name="20% - Accent6 4 2 2 2 5 3" xfId="22728"/>
    <cellStyle name="20% - Accent6 4 2 2 2 5 3 2" xfId="22729"/>
    <cellStyle name="20% - Accent6 4 2 2 2 5 3 3" xfId="22730"/>
    <cellStyle name="20% - Accent6 4 2 2 2 5 4" xfId="22731"/>
    <cellStyle name="20% - Accent6 4 2 2 2 5 4 2" xfId="22732"/>
    <cellStyle name="20% - Accent6 4 2 2 2 5 5" xfId="22733"/>
    <cellStyle name="20% - Accent6 4 2 2 2 5 6" xfId="22734"/>
    <cellStyle name="20% - Accent6 4 2 2 2 6" xfId="22735"/>
    <cellStyle name="20% - Accent6 4 2 2 2 6 2" xfId="22736"/>
    <cellStyle name="20% - Accent6 4 2 2 2 6 2 2" xfId="22737"/>
    <cellStyle name="20% - Accent6 4 2 2 2 6 2 3" xfId="22738"/>
    <cellStyle name="20% - Accent6 4 2 2 2 6 3" xfId="22739"/>
    <cellStyle name="20% - Accent6 4 2 2 2 6 3 2" xfId="22740"/>
    <cellStyle name="20% - Accent6 4 2 2 2 6 3 3" xfId="22741"/>
    <cellStyle name="20% - Accent6 4 2 2 2 6 4" xfId="22742"/>
    <cellStyle name="20% - Accent6 4 2 2 2 6 4 2" xfId="22743"/>
    <cellStyle name="20% - Accent6 4 2 2 2 6 5" xfId="22744"/>
    <cellStyle name="20% - Accent6 4 2 2 2 6 6" xfId="22745"/>
    <cellStyle name="20% - Accent6 4 2 2 2 7" xfId="22746"/>
    <cellStyle name="20% - Accent6 4 2 2 2 7 2" xfId="22747"/>
    <cellStyle name="20% - Accent6 4 2 2 2 7 2 2" xfId="22748"/>
    <cellStyle name="20% - Accent6 4 2 2 2 7 2 3" xfId="22749"/>
    <cellStyle name="20% - Accent6 4 2 2 2 7 3" xfId="22750"/>
    <cellStyle name="20% - Accent6 4 2 2 2 7 3 2" xfId="22751"/>
    <cellStyle name="20% - Accent6 4 2 2 2 7 4" xfId="22752"/>
    <cellStyle name="20% - Accent6 4 2 2 2 7 5" xfId="22753"/>
    <cellStyle name="20% - Accent6 4 2 2 2 8" xfId="22754"/>
    <cellStyle name="20% - Accent6 4 2 2 2 8 2" xfId="22755"/>
    <cellStyle name="20% - Accent6 4 2 2 2 8 3" xfId="22756"/>
    <cellStyle name="20% - Accent6 4 2 2 2 9" xfId="22757"/>
    <cellStyle name="20% - Accent6 4 2 2 2 9 2" xfId="22758"/>
    <cellStyle name="20% - Accent6 4 2 2 2 9 3" xfId="22759"/>
    <cellStyle name="20% - Accent6 4 2 2 3" xfId="1358"/>
    <cellStyle name="20% - Accent6 4 2 2 3 10" xfId="22760"/>
    <cellStyle name="20% - Accent6 4 2 2 3 2" xfId="1359"/>
    <cellStyle name="20% - Accent6 4 2 2 3 2 2" xfId="22761"/>
    <cellStyle name="20% - Accent6 4 2 2 3 2 2 2" xfId="22762"/>
    <cellStyle name="20% - Accent6 4 2 2 3 2 2 2 2" xfId="22763"/>
    <cellStyle name="20% - Accent6 4 2 2 3 2 2 2 3" xfId="22764"/>
    <cellStyle name="20% - Accent6 4 2 2 3 2 2 3" xfId="22765"/>
    <cellStyle name="20% - Accent6 4 2 2 3 2 2 3 2" xfId="22766"/>
    <cellStyle name="20% - Accent6 4 2 2 3 2 2 3 3" xfId="22767"/>
    <cellStyle name="20% - Accent6 4 2 2 3 2 2 4" xfId="22768"/>
    <cellStyle name="20% - Accent6 4 2 2 3 2 2 4 2" xfId="22769"/>
    <cellStyle name="20% - Accent6 4 2 2 3 2 2 5" xfId="22770"/>
    <cellStyle name="20% - Accent6 4 2 2 3 2 2 6" xfId="22771"/>
    <cellStyle name="20% - Accent6 4 2 2 3 2 3" xfId="22772"/>
    <cellStyle name="20% - Accent6 4 2 2 3 2 3 2" xfId="22773"/>
    <cellStyle name="20% - Accent6 4 2 2 3 2 3 2 2" xfId="22774"/>
    <cellStyle name="20% - Accent6 4 2 2 3 2 3 2 3" xfId="22775"/>
    <cellStyle name="20% - Accent6 4 2 2 3 2 3 3" xfId="22776"/>
    <cellStyle name="20% - Accent6 4 2 2 3 2 3 3 2" xfId="22777"/>
    <cellStyle name="20% - Accent6 4 2 2 3 2 3 3 3" xfId="22778"/>
    <cellStyle name="20% - Accent6 4 2 2 3 2 3 4" xfId="22779"/>
    <cellStyle name="20% - Accent6 4 2 2 3 2 3 4 2" xfId="22780"/>
    <cellStyle name="20% - Accent6 4 2 2 3 2 3 5" xfId="22781"/>
    <cellStyle name="20% - Accent6 4 2 2 3 2 3 6" xfId="22782"/>
    <cellStyle name="20% - Accent6 4 2 2 3 2 4" xfId="22783"/>
    <cellStyle name="20% - Accent6 4 2 2 3 2 4 2" xfId="22784"/>
    <cellStyle name="20% - Accent6 4 2 2 3 2 4 2 2" xfId="22785"/>
    <cellStyle name="20% - Accent6 4 2 2 3 2 4 2 3" xfId="22786"/>
    <cellStyle name="20% - Accent6 4 2 2 3 2 4 3" xfId="22787"/>
    <cellStyle name="20% - Accent6 4 2 2 3 2 4 3 2" xfId="22788"/>
    <cellStyle name="20% - Accent6 4 2 2 3 2 4 4" xfId="22789"/>
    <cellStyle name="20% - Accent6 4 2 2 3 2 4 5" xfId="22790"/>
    <cellStyle name="20% - Accent6 4 2 2 3 2 5" xfId="22791"/>
    <cellStyle name="20% - Accent6 4 2 2 3 2 5 2" xfId="22792"/>
    <cellStyle name="20% - Accent6 4 2 2 3 2 5 3" xfId="22793"/>
    <cellStyle name="20% - Accent6 4 2 2 3 2 6" xfId="22794"/>
    <cellStyle name="20% - Accent6 4 2 2 3 2 6 2" xfId="22795"/>
    <cellStyle name="20% - Accent6 4 2 2 3 2 6 3" xfId="22796"/>
    <cellStyle name="20% - Accent6 4 2 2 3 2 7" xfId="22797"/>
    <cellStyle name="20% - Accent6 4 2 2 3 2 7 2" xfId="22798"/>
    <cellStyle name="20% - Accent6 4 2 2 3 2 8" xfId="22799"/>
    <cellStyle name="20% - Accent6 4 2 2 3 2 9" xfId="22800"/>
    <cellStyle name="20% - Accent6 4 2 2 3 3" xfId="22801"/>
    <cellStyle name="20% - Accent6 4 2 2 3 3 2" xfId="22802"/>
    <cellStyle name="20% - Accent6 4 2 2 3 3 2 2" xfId="22803"/>
    <cellStyle name="20% - Accent6 4 2 2 3 3 2 3" xfId="22804"/>
    <cellStyle name="20% - Accent6 4 2 2 3 3 3" xfId="22805"/>
    <cellStyle name="20% - Accent6 4 2 2 3 3 3 2" xfId="22806"/>
    <cellStyle name="20% - Accent6 4 2 2 3 3 3 3" xfId="22807"/>
    <cellStyle name="20% - Accent6 4 2 2 3 3 4" xfId="22808"/>
    <cellStyle name="20% - Accent6 4 2 2 3 3 4 2" xfId="22809"/>
    <cellStyle name="20% - Accent6 4 2 2 3 3 5" xfId="22810"/>
    <cellStyle name="20% - Accent6 4 2 2 3 3 6" xfId="22811"/>
    <cellStyle name="20% - Accent6 4 2 2 3 4" xfId="22812"/>
    <cellStyle name="20% - Accent6 4 2 2 3 4 2" xfId="22813"/>
    <cellStyle name="20% - Accent6 4 2 2 3 4 2 2" xfId="22814"/>
    <cellStyle name="20% - Accent6 4 2 2 3 4 2 3" xfId="22815"/>
    <cellStyle name="20% - Accent6 4 2 2 3 4 3" xfId="22816"/>
    <cellStyle name="20% - Accent6 4 2 2 3 4 3 2" xfId="22817"/>
    <cellStyle name="20% - Accent6 4 2 2 3 4 3 3" xfId="22818"/>
    <cellStyle name="20% - Accent6 4 2 2 3 4 4" xfId="22819"/>
    <cellStyle name="20% - Accent6 4 2 2 3 4 4 2" xfId="22820"/>
    <cellStyle name="20% - Accent6 4 2 2 3 4 5" xfId="22821"/>
    <cellStyle name="20% - Accent6 4 2 2 3 4 6" xfId="22822"/>
    <cellStyle name="20% - Accent6 4 2 2 3 5" xfId="22823"/>
    <cellStyle name="20% - Accent6 4 2 2 3 5 2" xfId="22824"/>
    <cellStyle name="20% - Accent6 4 2 2 3 5 2 2" xfId="22825"/>
    <cellStyle name="20% - Accent6 4 2 2 3 5 2 3" xfId="22826"/>
    <cellStyle name="20% - Accent6 4 2 2 3 5 3" xfId="22827"/>
    <cellStyle name="20% - Accent6 4 2 2 3 5 3 2" xfId="22828"/>
    <cellStyle name="20% - Accent6 4 2 2 3 5 4" xfId="22829"/>
    <cellStyle name="20% - Accent6 4 2 2 3 5 5" xfId="22830"/>
    <cellStyle name="20% - Accent6 4 2 2 3 6" xfId="22831"/>
    <cellStyle name="20% - Accent6 4 2 2 3 6 2" xfId="22832"/>
    <cellStyle name="20% - Accent6 4 2 2 3 6 3" xfId="22833"/>
    <cellStyle name="20% - Accent6 4 2 2 3 7" xfId="22834"/>
    <cellStyle name="20% - Accent6 4 2 2 3 7 2" xfId="22835"/>
    <cellStyle name="20% - Accent6 4 2 2 3 7 3" xfId="22836"/>
    <cellStyle name="20% - Accent6 4 2 2 3 8" xfId="22837"/>
    <cellStyle name="20% - Accent6 4 2 2 3 8 2" xfId="22838"/>
    <cellStyle name="20% - Accent6 4 2 2 3 9" xfId="22839"/>
    <cellStyle name="20% - Accent6 4 2 2 4" xfId="1360"/>
    <cellStyle name="20% - Accent6 4 2 2 4 2" xfId="22840"/>
    <cellStyle name="20% - Accent6 4 2 2 4 2 2" xfId="22841"/>
    <cellStyle name="20% - Accent6 4 2 2 4 2 2 2" xfId="22842"/>
    <cellStyle name="20% - Accent6 4 2 2 4 2 2 3" xfId="22843"/>
    <cellStyle name="20% - Accent6 4 2 2 4 2 3" xfId="22844"/>
    <cellStyle name="20% - Accent6 4 2 2 4 2 3 2" xfId="22845"/>
    <cellStyle name="20% - Accent6 4 2 2 4 2 3 3" xfId="22846"/>
    <cellStyle name="20% - Accent6 4 2 2 4 2 4" xfId="22847"/>
    <cellStyle name="20% - Accent6 4 2 2 4 2 4 2" xfId="22848"/>
    <cellStyle name="20% - Accent6 4 2 2 4 2 5" xfId="22849"/>
    <cellStyle name="20% - Accent6 4 2 2 4 2 6" xfId="22850"/>
    <cellStyle name="20% - Accent6 4 2 2 4 3" xfId="22851"/>
    <cellStyle name="20% - Accent6 4 2 2 4 3 2" xfId="22852"/>
    <cellStyle name="20% - Accent6 4 2 2 4 3 2 2" xfId="22853"/>
    <cellStyle name="20% - Accent6 4 2 2 4 3 2 3" xfId="22854"/>
    <cellStyle name="20% - Accent6 4 2 2 4 3 3" xfId="22855"/>
    <cellStyle name="20% - Accent6 4 2 2 4 3 3 2" xfId="22856"/>
    <cellStyle name="20% - Accent6 4 2 2 4 3 3 3" xfId="22857"/>
    <cellStyle name="20% - Accent6 4 2 2 4 3 4" xfId="22858"/>
    <cellStyle name="20% - Accent6 4 2 2 4 3 4 2" xfId="22859"/>
    <cellStyle name="20% - Accent6 4 2 2 4 3 5" xfId="22860"/>
    <cellStyle name="20% - Accent6 4 2 2 4 3 6" xfId="22861"/>
    <cellStyle name="20% - Accent6 4 2 2 4 4" xfId="22862"/>
    <cellStyle name="20% - Accent6 4 2 2 4 4 2" xfId="22863"/>
    <cellStyle name="20% - Accent6 4 2 2 4 4 2 2" xfId="22864"/>
    <cellStyle name="20% - Accent6 4 2 2 4 4 2 3" xfId="22865"/>
    <cellStyle name="20% - Accent6 4 2 2 4 4 3" xfId="22866"/>
    <cellStyle name="20% - Accent6 4 2 2 4 4 3 2" xfId="22867"/>
    <cellStyle name="20% - Accent6 4 2 2 4 4 4" xfId="22868"/>
    <cellStyle name="20% - Accent6 4 2 2 4 4 5" xfId="22869"/>
    <cellStyle name="20% - Accent6 4 2 2 4 5" xfId="22870"/>
    <cellStyle name="20% - Accent6 4 2 2 4 5 2" xfId="22871"/>
    <cellStyle name="20% - Accent6 4 2 2 4 5 3" xfId="22872"/>
    <cellStyle name="20% - Accent6 4 2 2 4 6" xfId="22873"/>
    <cellStyle name="20% - Accent6 4 2 2 4 6 2" xfId="22874"/>
    <cellStyle name="20% - Accent6 4 2 2 4 6 3" xfId="22875"/>
    <cellStyle name="20% - Accent6 4 2 2 4 7" xfId="22876"/>
    <cellStyle name="20% - Accent6 4 2 2 4 7 2" xfId="22877"/>
    <cellStyle name="20% - Accent6 4 2 2 4 8" xfId="22878"/>
    <cellStyle name="20% - Accent6 4 2 2 4 9" xfId="22879"/>
    <cellStyle name="20% - Accent6 4 2 2 5" xfId="22880"/>
    <cellStyle name="20% - Accent6 4 2 2 5 2" xfId="22881"/>
    <cellStyle name="20% - Accent6 4 2 2 5 2 2" xfId="22882"/>
    <cellStyle name="20% - Accent6 4 2 2 5 2 2 2" xfId="22883"/>
    <cellStyle name="20% - Accent6 4 2 2 5 2 2 3" xfId="22884"/>
    <cellStyle name="20% - Accent6 4 2 2 5 2 3" xfId="22885"/>
    <cellStyle name="20% - Accent6 4 2 2 5 2 3 2" xfId="22886"/>
    <cellStyle name="20% - Accent6 4 2 2 5 2 3 3" xfId="22887"/>
    <cellStyle name="20% - Accent6 4 2 2 5 2 4" xfId="22888"/>
    <cellStyle name="20% - Accent6 4 2 2 5 2 4 2" xfId="22889"/>
    <cellStyle name="20% - Accent6 4 2 2 5 2 5" xfId="22890"/>
    <cellStyle name="20% - Accent6 4 2 2 5 2 6" xfId="22891"/>
    <cellStyle name="20% - Accent6 4 2 2 5 3" xfId="22892"/>
    <cellStyle name="20% - Accent6 4 2 2 5 3 2" xfId="22893"/>
    <cellStyle name="20% - Accent6 4 2 2 5 3 2 2" xfId="22894"/>
    <cellStyle name="20% - Accent6 4 2 2 5 3 2 3" xfId="22895"/>
    <cellStyle name="20% - Accent6 4 2 2 5 3 3" xfId="22896"/>
    <cellStyle name="20% - Accent6 4 2 2 5 3 3 2" xfId="22897"/>
    <cellStyle name="20% - Accent6 4 2 2 5 3 3 3" xfId="22898"/>
    <cellStyle name="20% - Accent6 4 2 2 5 3 4" xfId="22899"/>
    <cellStyle name="20% - Accent6 4 2 2 5 3 4 2" xfId="22900"/>
    <cellStyle name="20% - Accent6 4 2 2 5 3 5" xfId="22901"/>
    <cellStyle name="20% - Accent6 4 2 2 5 3 6" xfId="22902"/>
    <cellStyle name="20% - Accent6 4 2 2 5 4" xfId="22903"/>
    <cellStyle name="20% - Accent6 4 2 2 5 4 2" xfId="22904"/>
    <cellStyle name="20% - Accent6 4 2 2 5 4 2 2" xfId="22905"/>
    <cellStyle name="20% - Accent6 4 2 2 5 4 2 3" xfId="22906"/>
    <cellStyle name="20% - Accent6 4 2 2 5 4 3" xfId="22907"/>
    <cellStyle name="20% - Accent6 4 2 2 5 4 3 2" xfId="22908"/>
    <cellStyle name="20% - Accent6 4 2 2 5 4 4" xfId="22909"/>
    <cellStyle name="20% - Accent6 4 2 2 5 4 5" xfId="22910"/>
    <cellStyle name="20% - Accent6 4 2 2 5 5" xfId="22911"/>
    <cellStyle name="20% - Accent6 4 2 2 5 5 2" xfId="22912"/>
    <cellStyle name="20% - Accent6 4 2 2 5 5 3" xfId="22913"/>
    <cellStyle name="20% - Accent6 4 2 2 5 6" xfId="22914"/>
    <cellStyle name="20% - Accent6 4 2 2 5 6 2" xfId="22915"/>
    <cellStyle name="20% - Accent6 4 2 2 5 6 3" xfId="22916"/>
    <cellStyle name="20% - Accent6 4 2 2 5 7" xfId="22917"/>
    <cellStyle name="20% - Accent6 4 2 2 5 7 2" xfId="22918"/>
    <cellStyle name="20% - Accent6 4 2 2 5 8" xfId="22919"/>
    <cellStyle name="20% - Accent6 4 2 2 5 9" xfId="22920"/>
    <cellStyle name="20% - Accent6 4 2 2 6" xfId="22921"/>
    <cellStyle name="20% - Accent6 4 2 2 6 2" xfId="22922"/>
    <cellStyle name="20% - Accent6 4 2 2 6 2 2" xfId="22923"/>
    <cellStyle name="20% - Accent6 4 2 2 6 2 3" xfId="22924"/>
    <cellStyle name="20% - Accent6 4 2 2 6 3" xfId="22925"/>
    <cellStyle name="20% - Accent6 4 2 2 6 3 2" xfId="22926"/>
    <cellStyle name="20% - Accent6 4 2 2 6 3 3" xfId="22927"/>
    <cellStyle name="20% - Accent6 4 2 2 6 4" xfId="22928"/>
    <cellStyle name="20% - Accent6 4 2 2 6 4 2" xfId="22929"/>
    <cellStyle name="20% - Accent6 4 2 2 6 5" xfId="22930"/>
    <cellStyle name="20% - Accent6 4 2 2 6 6" xfId="22931"/>
    <cellStyle name="20% - Accent6 4 2 2 7" xfId="22932"/>
    <cellStyle name="20% - Accent6 4 2 2 7 2" xfId="22933"/>
    <cellStyle name="20% - Accent6 4 2 2 7 2 2" xfId="22934"/>
    <cellStyle name="20% - Accent6 4 2 2 7 2 3" xfId="22935"/>
    <cellStyle name="20% - Accent6 4 2 2 7 3" xfId="22936"/>
    <cellStyle name="20% - Accent6 4 2 2 7 3 2" xfId="22937"/>
    <cellStyle name="20% - Accent6 4 2 2 7 3 3" xfId="22938"/>
    <cellStyle name="20% - Accent6 4 2 2 7 4" xfId="22939"/>
    <cellStyle name="20% - Accent6 4 2 2 7 4 2" xfId="22940"/>
    <cellStyle name="20% - Accent6 4 2 2 7 5" xfId="22941"/>
    <cellStyle name="20% - Accent6 4 2 2 7 6" xfId="22942"/>
    <cellStyle name="20% - Accent6 4 2 2 8" xfId="22943"/>
    <cellStyle name="20% - Accent6 4 2 2 8 2" xfId="22944"/>
    <cellStyle name="20% - Accent6 4 2 2 8 2 2" xfId="22945"/>
    <cellStyle name="20% - Accent6 4 2 2 8 2 3" xfId="22946"/>
    <cellStyle name="20% - Accent6 4 2 2 8 3" xfId="22947"/>
    <cellStyle name="20% - Accent6 4 2 2 8 3 2" xfId="22948"/>
    <cellStyle name="20% - Accent6 4 2 2 8 4" xfId="22949"/>
    <cellStyle name="20% - Accent6 4 2 2 8 5" xfId="22950"/>
    <cellStyle name="20% - Accent6 4 2 2 9" xfId="22951"/>
    <cellStyle name="20% - Accent6 4 2 2 9 2" xfId="22952"/>
    <cellStyle name="20% - Accent6 4 2 2 9 3" xfId="22953"/>
    <cellStyle name="20% - Accent6 4 2 3" xfId="1361"/>
    <cellStyle name="20% - Accent6 4 2 3 10" xfId="22954"/>
    <cellStyle name="20% - Accent6 4 2 3 10 2" xfId="22955"/>
    <cellStyle name="20% - Accent6 4 2 3 11" xfId="22956"/>
    <cellStyle name="20% - Accent6 4 2 3 12" xfId="22957"/>
    <cellStyle name="20% - Accent6 4 2 3 2" xfId="1362"/>
    <cellStyle name="20% - Accent6 4 2 3 2 10" xfId="22958"/>
    <cellStyle name="20% - Accent6 4 2 3 2 2" xfId="1363"/>
    <cellStyle name="20% - Accent6 4 2 3 2 2 2" xfId="22959"/>
    <cellStyle name="20% - Accent6 4 2 3 2 2 2 2" xfId="22960"/>
    <cellStyle name="20% - Accent6 4 2 3 2 2 2 2 2" xfId="22961"/>
    <cellStyle name="20% - Accent6 4 2 3 2 2 2 2 3" xfId="22962"/>
    <cellStyle name="20% - Accent6 4 2 3 2 2 2 3" xfId="22963"/>
    <cellStyle name="20% - Accent6 4 2 3 2 2 2 3 2" xfId="22964"/>
    <cellStyle name="20% - Accent6 4 2 3 2 2 2 3 3" xfId="22965"/>
    <cellStyle name="20% - Accent6 4 2 3 2 2 2 4" xfId="22966"/>
    <cellStyle name="20% - Accent6 4 2 3 2 2 2 4 2" xfId="22967"/>
    <cellStyle name="20% - Accent6 4 2 3 2 2 2 5" xfId="22968"/>
    <cellStyle name="20% - Accent6 4 2 3 2 2 2 6" xfId="22969"/>
    <cellStyle name="20% - Accent6 4 2 3 2 2 3" xfId="22970"/>
    <cellStyle name="20% - Accent6 4 2 3 2 2 3 2" xfId="22971"/>
    <cellStyle name="20% - Accent6 4 2 3 2 2 3 2 2" xfId="22972"/>
    <cellStyle name="20% - Accent6 4 2 3 2 2 3 2 3" xfId="22973"/>
    <cellStyle name="20% - Accent6 4 2 3 2 2 3 3" xfId="22974"/>
    <cellStyle name="20% - Accent6 4 2 3 2 2 3 3 2" xfId="22975"/>
    <cellStyle name="20% - Accent6 4 2 3 2 2 3 3 3" xfId="22976"/>
    <cellStyle name="20% - Accent6 4 2 3 2 2 3 4" xfId="22977"/>
    <cellStyle name="20% - Accent6 4 2 3 2 2 3 4 2" xfId="22978"/>
    <cellStyle name="20% - Accent6 4 2 3 2 2 3 5" xfId="22979"/>
    <cellStyle name="20% - Accent6 4 2 3 2 2 3 6" xfId="22980"/>
    <cellStyle name="20% - Accent6 4 2 3 2 2 4" xfId="22981"/>
    <cellStyle name="20% - Accent6 4 2 3 2 2 4 2" xfId="22982"/>
    <cellStyle name="20% - Accent6 4 2 3 2 2 4 2 2" xfId="22983"/>
    <cellStyle name="20% - Accent6 4 2 3 2 2 4 2 3" xfId="22984"/>
    <cellStyle name="20% - Accent6 4 2 3 2 2 4 3" xfId="22985"/>
    <cellStyle name="20% - Accent6 4 2 3 2 2 4 3 2" xfId="22986"/>
    <cellStyle name="20% - Accent6 4 2 3 2 2 4 4" xfId="22987"/>
    <cellStyle name="20% - Accent6 4 2 3 2 2 4 5" xfId="22988"/>
    <cellStyle name="20% - Accent6 4 2 3 2 2 5" xfId="22989"/>
    <cellStyle name="20% - Accent6 4 2 3 2 2 5 2" xfId="22990"/>
    <cellStyle name="20% - Accent6 4 2 3 2 2 5 3" xfId="22991"/>
    <cellStyle name="20% - Accent6 4 2 3 2 2 6" xfId="22992"/>
    <cellStyle name="20% - Accent6 4 2 3 2 2 6 2" xfId="22993"/>
    <cellStyle name="20% - Accent6 4 2 3 2 2 6 3" xfId="22994"/>
    <cellStyle name="20% - Accent6 4 2 3 2 2 7" xfId="22995"/>
    <cellStyle name="20% - Accent6 4 2 3 2 2 7 2" xfId="22996"/>
    <cellStyle name="20% - Accent6 4 2 3 2 2 8" xfId="22997"/>
    <cellStyle name="20% - Accent6 4 2 3 2 2 9" xfId="22998"/>
    <cellStyle name="20% - Accent6 4 2 3 2 3" xfId="22999"/>
    <cellStyle name="20% - Accent6 4 2 3 2 3 2" xfId="23000"/>
    <cellStyle name="20% - Accent6 4 2 3 2 3 2 2" xfId="23001"/>
    <cellStyle name="20% - Accent6 4 2 3 2 3 2 3" xfId="23002"/>
    <cellStyle name="20% - Accent6 4 2 3 2 3 3" xfId="23003"/>
    <cellStyle name="20% - Accent6 4 2 3 2 3 3 2" xfId="23004"/>
    <cellStyle name="20% - Accent6 4 2 3 2 3 3 3" xfId="23005"/>
    <cellStyle name="20% - Accent6 4 2 3 2 3 4" xfId="23006"/>
    <cellStyle name="20% - Accent6 4 2 3 2 3 4 2" xfId="23007"/>
    <cellStyle name="20% - Accent6 4 2 3 2 3 5" xfId="23008"/>
    <cellStyle name="20% - Accent6 4 2 3 2 3 6" xfId="23009"/>
    <cellStyle name="20% - Accent6 4 2 3 2 4" xfId="23010"/>
    <cellStyle name="20% - Accent6 4 2 3 2 4 2" xfId="23011"/>
    <cellStyle name="20% - Accent6 4 2 3 2 4 2 2" xfId="23012"/>
    <cellStyle name="20% - Accent6 4 2 3 2 4 2 3" xfId="23013"/>
    <cellStyle name="20% - Accent6 4 2 3 2 4 3" xfId="23014"/>
    <cellStyle name="20% - Accent6 4 2 3 2 4 3 2" xfId="23015"/>
    <cellStyle name="20% - Accent6 4 2 3 2 4 3 3" xfId="23016"/>
    <cellStyle name="20% - Accent6 4 2 3 2 4 4" xfId="23017"/>
    <cellStyle name="20% - Accent6 4 2 3 2 4 4 2" xfId="23018"/>
    <cellStyle name="20% - Accent6 4 2 3 2 4 5" xfId="23019"/>
    <cellStyle name="20% - Accent6 4 2 3 2 4 6" xfId="23020"/>
    <cellStyle name="20% - Accent6 4 2 3 2 5" xfId="23021"/>
    <cellStyle name="20% - Accent6 4 2 3 2 5 2" xfId="23022"/>
    <cellStyle name="20% - Accent6 4 2 3 2 5 2 2" xfId="23023"/>
    <cellStyle name="20% - Accent6 4 2 3 2 5 2 3" xfId="23024"/>
    <cellStyle name="20% - Accent6 4 2 3 2 5 3" xfId="23025"/>
    <cellStyle name="20% - Accent6 4 2 3 2 5 3 2" xfId="23026"/>
    <cellStyle name="20% - Accent6 4 2 3 2 5 4" xfId="23027"/>
    <cellStyle name="20% - Accent6 4 2 3 2 5 5" xfId="23028"/>
    <cellStyle name="20% - Accent6 4 2 3 2 6" xfId="23029"/>
    <cellStyle name="20% - Accent6 4 2 3 2 6 2" xfId="23030"/>
    <cellStyle name="20% - Accent6 4 2 3 2 6 3" xfId="23031"/>
    <cellStyle name="20% - Accent6 4 2 3 2 7" xfId="23032"/>
    <cellStyle name="20% - Accent6 4 2 3 2 7 2" xfId="23033"/>
    <cellStyle name="20% - Accent6 4 2 3 2 7 3" xfId="23034"/>
    <cellStyle name="20% - Accent6 4 2 3 2 8" xfId="23035"/>
    <cellStyle name="20% - Accent6 4 2 3 2 8 2" xfId="23036"/>
    <cellStyle name="20% - Accent6 4 2 3 2 9" xfId="23037"/>
    <cellStyle name="20% - Accent6 4 2 3 3" xfId="1364"/>
    <cellStyle name="20% - Accent6 4 2 3 3 2" xfId="23038"/>
    <cellStyle name="20% - Accent6 4 2 3 3 2 2" xfId="23039"/>
    <cellStyle name="20% - Accent6 4 2 3 3 2 2 2" xfId="23040"/>
    <cellStyle name="20% - Accent6 4 2 3 3 2 2 3" xfId="23041"/>
    <cellStyle name="20% - Accent6 4 2 3 3 2 3" xfId="23042"/>
    <cellStyle name="20% - Accent6 4 2 3 3 2 3 2" xfId="23043"/>
    <cellStyle name="20% - Accent6 4 2 3 3 2 3 3" xfId="23044"/>
    <cellStyle name="20% - Accent6 4 2 3 3 2 4" xfId="23045"/>
    <cellStyle name="20% - Accent6 4 2 3 3 2 4 2" xfId="23046"/>
    <cellStyle name="20% - Accent6 4 2 3 3 2 5" xfId="23047"/>
    <cellStyle name="20% - Accent6 4 2 3 3 2 6" xfId="23048"/>
    <cellStyle name="20% - Accent6 4 2 3 3 3" xfId="23049"/>
    <cellStyle name="20% - Accent6 4 2 3 3 3 2" xfId="23050"/>
    <cellStyle name="20% - Accent6 4 2 3 3 3 2 2" xfId="23051"/>
    <cellStyle name="20% - Accent6 4 2 3 3 3 2 3" xfId="23052"/>
    <cellStyle name="20% - Accent6 4 2 3 3 3 3" xfId="23053"/>
    <cellStyle name="20% - Accent6 4 2 3 3 3 3 2" xfId="23054"/>
    <cellStyle name="20% - Accent6 4 2 3 3 3 3 3" xfId="23055"/>
    <cellStyle name="20% - Accent6 4 2 3 3 3 4" xfId="23056"/>
    <cellStyle name="20% - Accent6 4 2 3 3 3 4 2" xfId="23057"/>
    <cellStyle name="20% - Accent6 4 2 3 3 3 5" xfId="23058"/>
    <cellStyle name="20% - Accent6 4 2 3 3 3 6" xfId="23059"/>
    <cellStyle name="20% - Accent6 4 2 3 3 4" xfId="23060"/>
    <cellStyle name="20% - Accent6 4 2 3 3 4 2" xfId="23061"/>
    <cellStyle name="20% - Accent6 4 2 3 3 4 2 2" xfId="23062"/>
    <cellStyle name="20% - Accent6 4 2 3 3 4 2 3" xfId="23063"/>
    <cellStyle name="20% - Accent6 4 2 3 3 4 3" xfId="23064"/>
    <cellStyle name="20% - Accent6 4 2 3 3 4 3 2" xfId="23065"/>
    <cellStyle name="20% - Accent6 4 2 3 3 4 4" xfId="23066"/>
    <cellStyle name="20% - Accent6 4 2 3 3 4 5" xfId="23067"/>
    <cellStyle name="20% - Accent6 4 2 3 3 5" xfId="23068"/>
    <cellStyle name="20% - Accent6 4 2 3 3 5 2" xfId="23069"/>
    <cellStyle name="20% - Accent6 4 2 3 3 5 3" xfId="23070"/>
    <cellStyle name="20% - Accent6 4 2 3 3 6" xfId="23071"/>
    <cellStyle name="20% - Accent6 4 2 3 3 6 2" xfId="23072"/>
    <cellStyle name="20% - Accent6 4 2 3 3 6 3" xfId="23073"/>
    <cellStyle name="20% - Accent6 4 2 3 3 7" xfId="23074"/>
    <cellStyle name="20% - Accent6 4 2 3 3 7 2" xfId="23075"/>
    <cellStyle name="20% - Accent6 4 2 3 3 8" xfId="23076"/>
    <cellStyle name="20% - Accent6 4 2 3 3 9" xfId="23077"/>
    <cellStyle name="20% - Accent6 4 2 3 4" xfId="23078"/>
    <cellStyle name="20% - Accent6 4 2 3 4 2" xfId="23079"/>
    <cellStyle name="20% - Accent6 4 2 3 4 2 2" xfId="23080"/>
    <cellStyle name="20% - Accent6 4 2 3 4 2 2 2" xfId="23081"/>
    <cellStyle name="20% - Accent6 4 2 3 4 2 2 3" xfId="23082"/>
    <cellStyle name="20% - Accent6 4 2 3 4 2 3" xfId="23083"/>
    <cellStyle name="20% - Accent6 4 2 3 4 2 3 2" xfId="23084"/>
    <cellStyle name="20% - Accent6 4 2 3 4 2 3 3" xfId="23085"/>
    <cellStyle name="20% - Accent6 4 2 3 4 2 4" xfId="23086"/>
    <cellStyle name="20% - Accent6 4 2 3 4 2 4 2" xfId="23087"/>
    <cellStyle name="20% - Accent6 4 2 3 4 2 5" xfId="23088"/>
    <cellStyle name="20% - Accent6 4 2 3 4 2 6" xfId="23089"/>
    <cellStyle name="20% - Accent6 4 2 3 4 3" xfId="23090"/>
    <cellStyle name="20% - Accent6 4 2 3 4 3 2" xfId="23091"/>
    <cellStyle name="20% - Accent6 4 2 3 4 3 2 2" xfId="23092"/>
    <cellStyle name="20% - Accent6 4 2 3 4 3 2 3" xfId="23093"/>
    <cellStyle name="20% - Accent6 4 2 3 4 3 3" xfId="23094"/>
    <cellStyle name="20% - Accent6 4 2 3 4 3 3 2" xfId="23095"/>
    <cellStyle name="20% - Accent6 4 2 3 4 3 3 3" xfId="23096"/>
    <cellStyle name="20% - Accent6 4 2 3 4 3 4" xfId="23097"/>
    <cellStyle name="20% - Accent6 4 2 3 4 3 4 2" xfId="23098"/>
    <cellStyle name="20% - Accent6 4 2 3 4 3 5" xfId="23099"/>
    <cellStyle name="20% - Accent6 4 2 3 4 3 6" xfId="23100"/>
    <cellStyle name="20% - Accent6 4 2 3 4 4" xfId="23101"/>
    <cellStyle name="20% - Accent6 4 2 3 4 4 2" xfId="23102"/>
    <cellStyle name="20% - Accent6 4 2 3 4 4 2 2" xfId="23103"/>
    <cellStyle name="20% - Accent6 4 2 3 4 4 2 3" xfId="23104"/>
    <cellStyle name="20% - Accent6 4 2 3 4 4 3" xfId="23105"/>
    <cellStyle name="20% - Accent6 4 2 3 4 4 3 2" xfId="23106"/>
    <cellStyle name="20% - Accent6 4 2 3 4 4 4" xfId="23107"/>
    <cellStyle name="20% - Accent6 4 2 3 4 4 5" xfId="23108"/>
    <cellStyle name="20% - Accent6 4 2 3 4 5" xfId="23109"/>
    <cellStyle name="20% - Accent6 4 2 3 4 5 2" xfId="23110"/>
    <cellStyle name="20% - Accent6 4 2 3 4 5 3" xfId="23111"/>
    <cellStyle name="20% - Accent6 4 2 3 4 6" xfId="23112"/>
    <cellStyle name="20% - Accent6 4 2 3 4 6 2" xfId="23113"/>
    <cellStyle name="20% - Accent6 4 2 3 4 6 3" xfId="23114"/>
    <cellStyle name="20% - Accent6 4 2 3 4 7" xfId="23115"/>
    <cellStyle name="20% - Accent6 4 2 3 4 7 2" xfId="23116"/>
    <cellStyle name="20% - Accent6 4 2 3 4 8" xfId="23117"/>
    <cellStyle name="20% - Accent6 4 2 3 4 9" xfId="23118"/>
    <cellStyle name="20% - Accent6 4 2 3 5" xfId="23119"/>
    <cellStyle name="20% - Accent6 4 2 3 5 2" xfId="23120"/>
    <cellStyle name="20% - Accent6 4 2 3 5 2 2" xfId="23121"/>
    <cellStyle name="20% - Accent6 4 2 3 5 2 3" xfId="23122"/>
    <cellStyle name="20% - Accent6 4 2 3 5 3" xfId="23123"/>
    <cellStyle name="20% - Accent6 4 2 3 5 3 2" xfId="23124"/>
    <cellStyle name="20% - Accent6 4 2 3 5 3 3" xfId="23125"/>
    <cellStyle name="20% - Accent6 4 2 3 5 4" xfId="23126"/>
    <cellStyle name="20% - Accent6 4 2 3 5 4 2" xfId="23127"/>
    <cellStyle name="20% - Accent6 4 2 3 5 5" xfId="23128"/>
    <cellStyle name="20% - Accent6 4 2 3 5 6" xfId="23129"/>
    <cellStyle name="20% - Accent6 4 2 3 6" xfId="23130"/>
    <cellStyle name="20% - Accent6 4 2 3 6 2" xfId="23131"/>
    <cellStyle name="20% - Accent6 4 2 3 6 2 2" xfId="23132"/>
    <cellStyle name="20% - Accent6 4 2 3 6 2 3" xfId="23133"/>
    <cellStyle name="20% - Accent6 4 2 3 6 3" xfId="23134"/>
    <cellStyle name="20% - Accent6 4 2 3 6 3 2" xfId="23135"/>
    <cellStyle name="20% - Accent6 4 2 3 6 3 3" xfId="23136"/>
    <cellStyle name="20% - Accent6 4 2 3 6 4" xfId="23137"/>
    <cellStyle name="20% - Accent6 4 2 3 6 4 2" xfId="23138"/>
    <cellStyle name="20% - Accent6 4 2 3 6 5" xfId="23139"/>
    <cellStyle name="20% - Accent6 4 2 3 6 6" xfId="23140"/>
    <cellStyle name="20% - Accent6 4 2 3 7" xfId="23141"/>
    <cellStyle name="20% - Accent6 4 2 3 7 2" xfId="23142"/>
    <cellStyle name="20% - Accent6 4 2 3 7 2 2" xfId="23143"/>
    <cellStyle name="20% - Accent6 4 2 3 7 2 3" xfId="23144"/>
    <cellStyle name="20% - Accent6 4 2 3 7 3" xfId="23145"/>
    <cellStyle name="20% - Accent6 4 2 3 7 3 2" xfId="23146"/>
    <cellStyle name="20% - Accent6 4 2 3 7 4" xfId="23147"/>
    <cellStyle name="20% - Accent6 4 2 3 7 5" xfId="23148"/>
    <cellStyle name="20% - Accent6 4 2 3 8" xfId="23149"/>
    <cellStyle name="20% - Accent6 4 2 3 8 2" xfId="23150"/>
    <cellStyle name="20% - Accent6 4 2 3 8 3" xfId="23151"/>
    <cellStyle name="20% - Accent6 4 2 3 9" xfId="23152"/>
    <cellStyle name="20% - Accent6 4 2 3 9 2" xfId="23153"/>
    <cellStyle name="20% - Accent6 4 2 3 9 3" xfId="23154"/>
    <cellStyle name="20% - Accent6 4 2 4" xfId="1365"/>
    <cellStyle name="20% - Accent6 4 2 4 10" xfId="23155"/>
    <cellStyle name="20% - Accent6 4 2 4 2" xfId="1366"/>
    <cellStyle name="20% - Accent6 4 2 4 2 2" xfId="23156"/>
    <cellStyle name="20% - Accent6 4 2 4 2 2 2" xfId="23157"/>
    <cellStyle name="20% - Accent6 4 2 4 2 2 2 2" xfId="23158"/>
    <cellStyle name="20% - Accent6 4 2 4 2 2 2 3" xfId="23159"/>
    <cellStyle name="20% - Accent6 4 2 4 2 2 3" xfId="23160"/>
    <cellStyle name="20% - Accent6 4 2 4 2 2 3 2" xfId="23161"/>
    <cellStyle name="20% - Accent6 4 2 4 2 2 3 3" xfId="23162"/>
    <cellStyle name="20% - Accent6 4 2 4 2 2 4" xfId="23163"/>
    <cellStyle name="20% - Accent6 4 2 4 2 2 4 2" xfId="23164"/>
    <cellStyle name="20% - Accent6 4 2 4 2 2 5" xfId="23165"/>
    <cellStyle name="20% - Accent6 4 2 4 2 2 6" xfId="23166"/>
    <cellStyle name="20% - Accent6 4 2 4 2 3" xfId="23167"/>
    <cellStyle name="20% - Accent6 4 2 4 2 3 2" xfId="23168"/>
    <cellStyle name="20% - Accent6 4 2 4 2 3 2 2" xfId="23169"/>
    <cellStyle name="20% - Accent6 4 2 4 2 3 2 3" xfId="23170"/>
    <cellStyle name="20% - Accent6 4 2 4 2 3 3" xfId="23171"/>
    <cellStyle name="20% - Accent6 4 2 4 2 3 3 2" xfId="23172"/>
    <cellStyle name="20% - Accent6 4 2 4 2 3 3 3" xfId="23173"/>
    <cellStyle name="20% - Accent6 4 2 4 2 3 4" xfId="23174"/>
    <cellStyle name="20% - Accent6 4 2 4 2 3 4 2" xfId="23175"/>
    <cellStyle name="20% - Accent6 4 2 4 2 3 5" xfId="23176"/>
    <cellStyle name="20% - Accent6 4 2 4 2 3 6" xfId="23177"/>
    <cellStyle name="20% - Accent6 4 2 4 2 4" xfId="23178"/>
    <cellStyle name="20% - Accent6 4 2 4 2 4 2" xfId="23179"/>
    <cellStyle name="20% - Accent6 4 2 4 2 4 2 2" xfId="23180"/>
    <cellStyle name="20% - Accent6 4 2 4 2 4 2 3" xfId="23181"/>
    <cellStyle name="20% - Accent6 4 2 4 2 4 3" xfId="23182"/>
    <cellStyle name="20% - Accent6 4 2 4 2 4 3 2" xfId="23183"/>
    <cellStyle name="20% - Accent6 4 2 4 2 4 4" xfId="23184"/>
    <cellStyle name="20% - Accent6 4 2 4 2 4 5" xfId="23185"/>
    <cellStyle name="20% - Accent6 4 2 4 2 5" xfId="23186"/>
    <cellStyle name="20% - Accent6 4 2 4 2 5 2" xfId="23187"/>
    <cellStyle name="20% - Accent6 4 2 4 2 5 3" xfId="23188"/>
    <cellStyle name="20% - Accent6 4 2 4 2 6" xfId="23189"/>
    <cellStyle name="20% - Accent6 4 2 4 2 6 2" xfId="23190"/>
    <cellStyle name="20% - Accent6 4 2 4 2 6 3" xfId="23191"/>
    <cellStyle name="20% - Accent6 4 2 4 2 7" xfId="23192"/>
    <cellStyle name="20% - Accent6 4 2 4 2 7 2" xfId="23193"/>
    <cellStyle name="20% - Accent6 4 2 4 2 8" xfId="23194"/>
    <cellStyle name="20% - Accent6 4 2 4 2 9" xfId="23195"/>
    <cellStyle name="20% - Accent6 4 2 4 3" xfId="23196"/>
    <cellStyle name="20% - Accent6 4 2 4 3 2" xfId="23197"/>
    <cellStyle name="20% - Accent6 4 2 4 3 2 2" xfId="23198"/>
    <cellStyle name="20% - Accent6 4 2 4 3 2 3" xfId="23199"/>
    <cellStyle name="20% - Accent6 4 2 4 3 3" xfId="23200"/>
    <cellStyle name="20% - Accent6 4 2 4 3 3 2" xfId="23201"/>
    <cellStyle name="20% - Accent6 4 2 4 3 3 3" xfId="23202"/>
    <cellStyle name="20% - Accent6 4 2 4 3 4" xfId="23203"/>
    <cellStyle name="20% - Accent6 4 2 4 3 4 2" xfId="23204"/>
    <cellStyle name="20% - Accent6 4 2 4 3 5" xfId="23205"/>
    <cellStyle name="20% - Accent6 4 2 4 3 6" xfId="23206"/>
    <cellStyle name="20% - Accent6 4 2 4 4" xfId="23207"/>
    <cellStyle name="20% - Accent6 4 2 4 4 2" xfId="23208"/>
    <cellStyle name="20% - Accent6 4 2 4 4 2 2" xfId="23209"/>
    <cellStyle name="20% - Accent6 4 2 4 4 2 3" xfId="23210"/>
    <cellStyle name="20% - Accent6 4 2 4 4 3" xfId="23211"/>
    <cellStyle name="20% - Accent6 4 2 4 4 3 2" xfId="23212"/>
    <cellStyle name="20% - Accent6 4 2 4 4 3 3" xfId="23213"/>
    <cellStyle name="20% - Accent6 4 2 4 4 4" xfId="23214"/>
    <cellStyle name="20% - Accent6 4 2 4 4 4 2" xfId="23215"/>
    <cellStyle name="20% - Accent6 4 2 4 4 5" xfId="23216"/>
    <cellStyle name="20% - Accent6 4 2 4 4 6" xfId="23217"/>
    <cellStyle name="20% - Accent6 4 2 4 5" xfId="23218"/>
    <cellStyle name="20% - Accent6 4 2 4 5 2" xfId="23219"/>
    <cellStyle name="20% - Accent6 4 2 4 5 2 2" xfId="23220"/>
    <cellStyle name="20% - Accent6 4 2 4 5 2 3" xfId="23221"/>
    <cellStyle name="20% - Accent6 4 2 4 5 3" xfId="23222"/>
    <cellStyle name="20% - Accent6 4 2 4 5 3 2" xfId="23223"/>
    <cellStyle name="20% - Accent6 4 2 4 5 4" xfId="23224"/>
    <cellStyle name="20% - Accent6 4 2 4 5 5" xfId="23225"/>
    <cellStyle name="20% - Accent6 4 2 4 6" xfId="23226"/>
    <cellStyle name="20% - Accent6 4 2 4 6 2" xfId="23227"/>
    <cellStyle name="20% - Accent6 4 2 4 6 3" xfId="23228"/>
    <cellStyle name="20% - Accent6 4 2 4 7" xfId="23229"/>
    <cellStyle name="20% - Accent6 4 2 4 7 2" xfId="23230"/>
    <cellStyle name="20% - Accent6 4 2 4 7 3" xfId="23231"/>
    <cellStyle name="20% - Accent6 4 2 4 8" xfId="23232"/>
    <cellStyle name="20% - Accent6 4 2 4 8 2" xfId="23233"/>
    <cellStyle name="20% - Accent6 4 2 4 9" xfId="23234"/>
    <cellStyle name="20% - Accent6 4 2 5" xfId="1367"/>
    <cellStyle name="20% - Accent6 4 2 5 2" xfId="23235"/>
    <cellStyle name="20% - Accent6 4 2 5 2 2" xfId="23236"/>
    <cellStyle name="20% - Accent6 4 2 5 2 2 2" xfId="23237"/>
    <cellStyle name="20% - Accent6 4 2 5 2 2 3" xfId="23238"/>
    <cellStyle name="20% - Accent6 4 2 5 2 3" xfId="23239"/>
    <cellStyle name="20% - Accent6 4 2 5 2 3 2" xfId="23240"/>
    <cellStyle name="20% - Accent6 4 2 5 2 3 3" xfId="23241"/>
    <cellStyle name="20% - Accent6 4 2 5 2 4" xfId="23242"/>
    <cellStyle name="20% - Accent6 4 2 5 2 4 2" xfId="23243"/>
    <cellStyle name="20% - Accent6 4 2 5 2 5" xfId="23244"/>
    <cellStyle name="20% - Accent6 4 2 5 2 6" xfId="23245"/>
    <cellStyle name="20% - Accent6 4 2 5 3" xfId="23246"/>
    <cellStyle name="20% - Accent6 4 2 5 3 2" xfId="23247"/>
    <cellStyle name="20% - Accent6 4 2 5 3 2 2" xfId="23248"/>
    <cellStyle name="20% - Accent6 4 2 5 3 2 3" xfId="23249"/>
    <cellStyle name="20% - Accent6 4 2 5 3 3" xfId="23250"/>
    <cellStyle name="20% - Accent6 4 2 5 3 3 2" xfId="23251"/>
    <cellStyle name="20% - Accent6 4 2 5 3 3 3" xfId="23252"/>
    <cellStyle name="20% - Accent6 4 2 5 3 4" xfId="23253"/>
    <cellStyle name="20% - Accent6 4 2 5 3 4 2" xfId="23254"/>
    <cellStyle name="20% - Accent6 4 2 5 3 5" xfId="23255"/>
    <cellStyle name="20% - Accent6 4 2 5 3 6" xfId="23256"/>
    <cellStyle name="20% - Accent6 4 2 5 4" xfId="23257"/>
    <cellStyle name="20% - Accent6 4 2 5 4 2" xfId="23258"/>
    <cellStyle name="20% - Accent6 4 2 5 4 2 2" xfId="23259"/>
    <cellStyle name="20% - Accent6 4 2 5 4 2 3" xfId="23260"/>
    <cellStyle name="20% - Accent6 4 2 5 4 3" xfId="23261"/>
    <cellStyle name="20% - Accent6 4 2 5 4 3 2" xfId="23262"/>
    <cellStyle name="20% - Accent6 4 2 5 4 4" xfId="23263"/>
    <cellStyle name="20% - Accent6 4 2 5 4 5" xfId="23264"/>
    <cellStyle name="20% - Accent6 4 2 5 5" xfId="23265"/>
    <cellStyle name="20% - Accent6 4 2 5 5 2" xfId="23266"/>
    <cellStyle name="20% - Accent6 4 2 5 5 3" xfId="23267"/>
    <cellStyle name="20% - Accent6 4 2 5 6" xfId="23268"/>
    <cellStyle name="20% - Accent6 4 2 5 6 2" xfId="23269"/>
    <cellStyle name="20% - Accent6 4 2 5 6 3" xfId="23270"/>
    <cellStyle name="20% - Accent6 4 2 5 7" xfId="23271"/>
    <cellStyle name="20% - Accent6 4 2 5 7 2" xfId="23272"/>
    <cellStyle name="20% - Accent6 4 2 5 8" xfId="23273"/>
    <cellStyle name="20% - Accent6 4 2 5 9" xfId="23274"/>
    <cellStyle name="20% - Accent6 4 2 6" xfId="13894"/>
    <cellStyle name="20% - Accent6 4 2 6 2" xfId="23275"/>
    <cellStyle name="20% - Accent6 4 2 6 2 2" xfId="23276"/>
    <cellStyle name="20% - Accent6 4 2 6 2 2 2" xfId="23277"/>
    <cellStyle name="20% - Accent6 4 2 6 2 2 3" xfId="23278"/>
    <cellStyle name="20% - Accent6 4 2 6 2 3" xfId="23279"/>
    <cellStyle name="20% - Accent6 4 2 6 2 3 2" xfId="23280"/>
    <cellStyle name="20% - Accent6 4 2 6 2 3 3" xfId="23281"/>
    <cellStyle name="20% - Accent6 4 2 6 2 4" xfId="23282"/>
    <cellStyle name="20% - Accent6 4 2 6 2 4 2" xfId="23283"/>
    <cellStyle name="20% - Accent6 4 2 6 2 5" xfId="23284"/>
    <cellStyle name="20% - Accent6 4 2 6 2 6" xfId="23285"/>
    <cellStyle name="20% - Accent6 4 2 6 3" xfId="23286"/>
    <cellStyle name="20% - Accent6 4 2 6 3 2" xfId="23287"/>
    <cellStyle name="20% - Accent6 4 2 6 3 2 2" xfId="23288"/>
    <cellStyle name="20% - Accent6 4 2 6 3 2 3" xfId="23289"/>
    <cellStyle name="20% - Accent6 4 2 6 3 3" xfId="23290"/>
    <cellStyle name="20% - Accent6 4 2 6 3 3 2" xfId="23291"/>
    <cellStyle name="20% - Accent6 4 2 6 3 3 3" xfId="23292"/>
    <cellStyle name="20% - Accent6 4 2 6 3 4" xfId="23293"/>
    <cellStyle name="20% - Accent6 4 2 6 3 4 2" xfId="23294"/>
    <cellStyle name="20% - Accent6 4 2 6 3 5" xfId="23295"/>
    <cellStyle name="20% - Accent6 4 2 6 3 6" xfId="23296"/>
    <cellStyle name="20% - Accent6 4 2 6 4" xfId="23297"/>
    <cellStyle name="20% - Accent6 4 2 6 4 2" xfId="23298"/>
    <cellStyle name="20% - Accent6 4 2 6 4 2 2" xfId="23299"/>
    <cellStyle name="20% - Accent6 4 2 6 4 2 3" xfId="23300"/>
    <cellStyle name="20% - Accent6 4 2 6 4 3" xfId="23301"/>
    <cellStyle name="20% - Accent6 4 2 6 4 3 2" xfId="23302"/>
    <cellStyle name="20% - Accent6 4 2 6 4 4" xfId="23303"/>
    <cellStyle name="20% - Accent6 4 2 6 4 5" xfId="23304"/>
    <cellStyle name="20% - Accent6 4 2 6 5" xfId="23305"/>
    <cellStyle name="20% - Accent6 4 2 6 5 2" xfId="23306"/>
    <cellStyle name="20% - Accent6 4 2 6 5 3" xfId="23307"/>
    <cellStyle name="20% - Accent6 4 2 6 6" xfId="23308"/>
    <cellStyle name="20% - Accent6 4 2 6 6 2" xfId="23309"/>
    <cellStyle name="20% - Accent6 4 2 6 6 3" xfId="23310"/>
    <cellStyle name="20% - Accent6 4 2 6 7" xfId="23311"/>
    <cellStyle name="20% - Accent6 4 2 6 7 2" xfId="23312"/>
    <cellStyle name="20% - Accent6 4 2 6 8" xfId="23313"/>
    <cellStyle name="20% - Accent6 4 2 6 9" xfId="23314"/>
    <cellStyle name="20% - Accent6 4 2 7" xfId="23315"/>
    <cellStyle name="20% - Accent6 4 2 7 2" xfId="23316"/>
    <cellStyle name="20% - Accent6 4 2 7 2 2" xfId="23317"/>
    <cellStyle name="20% - Accent6 4 2 7 2 3" xfId="23318"/>
    <cellStyle name="20% - Accent6 4 2 7 3" xfId="23319"/>
    <cellStyle name="20% - Accent6 4 2 7 3 2" xfId="23320"/>
    <cellStyle name="20% - Accent6 4 2 7 3 3" xfId="23321"/>
    <cellStyle name="20% - Accent6 4 2 7 4" xfId="23322"/>
    <cellStyle name="20% - Accent6 4 2 7 4 2" xfId="23323"/>
    <cellStyle name="20% - Accent6 4 2 7 5" xfId="23324"/>
    <cellStyle name="20% - Accent6 4 2 7 6" xfId="23325"/>
    <cellStyle name="20% - Accent6 4 2 8" xfId="23326"/>
    <cellStyle name="20% - Accent6 4 2 8 2" xfId="23327"/>
    <cellStyle name="20% - Accent6 4 2 8 2 2" xfId="23328"/>
    <cellStyle name="20% - Accent6 4 2 8 2 3" xfId="23329"/>
    <cellStyle name="20% - Accent6 4 2 8 3" xfId="23330"/>
    <cellStyle name="20% - Accent6 4 2 8 3 2" xfId="23331"/>
    <cellStyle name="20% - Accent6 4 2 8 3 3" xfId="23332"/>
    <cellStyle name="20% - Accent6 4 2 8 4" xfId="23333"/>
    <cellStyle name="20% - Accent6 4 2 8 4 2" xfId="23334"/>
    <cellStyle name="20% - Accent6 4 2 8 5" xfId="23335"/>
    <cellStyle name="20% - Accent6 4 2 8 6" xfId="23336"/>
    <cellStyle name="20% - Accent6 4 2 9" xfId="23337"/>
    <cellStyle name="20% - Accent6 4 2 9 2" xfId="23338"/>
    <cellStyle name="20% - Accent6 4 2 9 2 2" xfId="23339"/>
    <cellStyle name="20% - Accent6 4 2 9 2 3" xfId="23340"/>
    <cellStyle name="20% - Accent6 4 2 9 3" xfId="23341"/>
    <cellStyle name="20% - Accent6 4 2 9 3 2" xfId="23342"/>
    <cellStyle name="20% - Accent6 4 2 9 4" xfId="23343"/>
    <cellStyle name="20% - Accent6 4 2 9 5" xfId="23344"/>
    <cellStyle name="20% - Accent6 4 3" xfId="1368"/>
    <cellStyle name="20% - Accent6 4 3 10" xfId="23345"/>
    <cellStyle name="20% - Accent6 4 3 10 2" xfId="23346"/>
    <cellStyle name="20% - Accent6 4 3 10 3" xfId="23347"/>
    <cellStyle name="20% - Accent6 4 3 11" xfId="23348"/>
    <cellStyle name="20% - Accent6 4 3 11 2" xfId="23349"/>
    <cellStyle name="20% - Accent6 4 3 12" xfId="23350"/>
    <cellStyle name="20% - Accent6 4 3 13" xfId="23351"/>
    <cellStyle name="20% - Accent6 4 3 14" xfId="23352"/>
    <cellStyle name="20% - Accent6 4 3 2" xfId="1369"/>
    <cellStyle name="20% - Accent6 4 3 2 10" xfId="23353"/>
    <cellStyle name="20% - Accent6 4 3 2 10 2" xfId="23354"/>
    <cellStyle name="20% - Accent6 4 3 2 11" xfId="23355"/>
    <cellStyle name="20% - Accent6 4 3 2 12" xfId="23356"/>
    <cellStyle name="20% - Accent6 4 3 2 2" xfId="1370"/>
    <cellStyle name="20% - Accent6 4 3 2 2 10" xfId="23357"/>
    <cellStyle name="20% - Accent6 4 3 2 2 2" xfId="1371"/>
    <cellStyle name="20% - Accent6 4 3 2 2 2 2" xfId="23358"/>
    <cellStyle name="20% - Accent6 4 3 2 2 2 2 2" xfId="23359"/>
    <cellStyle name="20% - Accent6 4 3 2 2 2 2 2 2" xfId="23360"/>
    <cellStyle name="20% - Accent6 4 3 2 2 2 2 2 3" xfId="23361"/>
    <cellStyle name="20% - Accent6 4 3 2 2 2 2 3" xfId="23362"/>
    <cellStyle name="20% - Accent6 4 3 2 2 2 2 3 2" xfId="23363"/>
    <cellStyle name="20% - Accent6 4 3 2 2 2 2 3 3" xfId="23364"/>
    <cellStyle name="20% - Accent6 4 3 2 2 2 2 4" xfId="23365"/>
    <cellStyle name="20% - Accent6 4 3 2 2 2 2 4 2" xfId="23366"/>
    <cellStyle name="20% - Accent6 4 3 2 2 2 2 5" xfId="23367"/>
    <cellStyle name="20% - Accent6 4 3 2 2 2 2 6" xfId="23368"/>
    <cellStyle name="20% - Accent6 4 3 2 2 2 3" xfId="23369"/>
    <cellStyle name="20% - Accent6 4 3 2 2 2 3 2" xfId="23370"/>
    <cellStyle name="20% - Accent6 4 3 2 2 2 3 2 2" xfId="23371"/>
    <cellStyle name="20% - Accent6 4 3 2 2 2 3 2 3" xfId="23372"/>
    <cellStyle name="20% - Accent6 4 3 2 2 2 3 3" xfId="23373"/>
    <cellStyle name="20% - Accent6 4 3 2 2 2 3 3 2" xfId="23374"/>
    <cellStyle name="20% - Accent6 4 3 2 2 2 3 3 3" xfId="23375"/>
    <cellStyle name="20% - Accent6 4 3 2 2 2 3 4" xfId="23376"/>
    <cellStyle name="20% - Accent6 4 3 2 2 2 3 4 2" xfId="23377"/>
    <cellStyle name="20% - Accent6 4 3 2 2 2 3 5" xfId="23378"/>
    <cellStyle name="20% - Accent6 4 3 2 2 2 3 6" xfId="23379"/>
    <cellStyle name="20% - Accent6 4 3 2 2 2 4" xfId="23380"/>
    <cellStyle name="20% - Accent6 4 3 2 2 2 4 2" xfId="23381"/>
    <cellStyle name="20% - Accent6 4 3 2 2 2 4 2 2" xfId="23382"/>
    <cellStyle name="20% - Accent6 4 3 2 2 2 4 2 3" xfId="23383"/>
    <cellStyle name="20% - Accent6 4 3 2 2 2 4 3" xfId="23384"/>
    <cellStyle name="20% - Accent6 4 3 2 2 2 4 3 2" xfId="23385"/>
    <cellStyle name="20% - Accent6 4 3 2 2 2 4 4" xfId="23386"/>
    <cellStyle name="20% - Accent6 4 3 2 2 2 4 5" xfId="23387"/>
    <cellStyle name="20% - Accent6 4 3 2 2 2 5" xfId="23388"/>
    <cellStyle name="20% - Accent6 4 3 2 2 2 5 2" xfId="23389"/>
    <cellStyle name="20% - Accent6 4 3 2 2 2 5 3" xfId="23390"/>
    <cellStyle name="20% - Accent6 4 3 2 2 2 6" xfId="23391"/>
    <cellStyle name="20% - Accent6 4 3 2 2 2 6 2" xfId="23392"/>
    <cellStyle name="20% - Accent6 4 3 2 2 2 6 3" xfId="23393"/>
    <cellStyle name="20% - Accent6 4 3 2 2 2 7" xfId="23394"/>
    <cellStyle name="20% - Accent6 4 3 2 2 2 7 2" xfId="23395"/>
    <cellStyle name="20% - Accent6 4 3 2 2 2 8" xfId="23396"/>
    <cellStyle name="20% - Accent6 4 3 2 2 2 9" xfId="23397"/>
    <cellStyle name="20% - Accent6 4 3 2 2 3" xfId="23398"/>
    <cellStyle name="20% - Accent6 4 3 2 2 3 2" xfId="23399"/>
    <cellStyle name="20% - Accent6 4 3 2 2 3 2 2" xfId="23400"/>
    <cellStyle name="20% - Accent6 4 3 2 2 3 2 3" xfId="23401"/>
    <cellStyle name="20% - Accent6 4 3 2 2 3 3" xfId="23402"/>
    <cellStyle name="20% - Accent6 4 3 2 2 3 3 2" xfId="23403"/>
    <cellStyle name="20% - Accent6 4 3 2 2 3 3 3" xfId="23404"/>
    <cellStyle name="20% - Accent6 4 3 2 2 3 4" xfId="23405"/>
    <cellStyle name="20% - Accent6 4 3 2 2 3 4 2" xfId="23406"/>
    <cellStyle name="20% - Accent6 4 3 2 2 3 5" xfId="23407"/>
    <cellStyle name="20% - Accent6 4 3 2 2 3 6" xfId="23408"/>
    <cellStyle name="20% - Accent6 4 3 2 2 4" xfId="23409"/>
    <cellStyle name="20% - Accent6 4 3 2 2 4 2" xfId="23410"/>
    <cellStyle name="20% - Accent6 4 3 2 2 4 2 2" xfId="23411"/>
    <cellStyle name="20% - Accent6 4 3 2 2 4 2 3" xfId="23412"/>
    <cellStyle name="20% - Accent6 4 3 2 2 4 3" xfId="23413"/>
    <cellStyle name="20% - Accent6 4 3 2 2 4 3 2" xfId="23414"/>
    <cellStyle name="20% - Accent6 4 3 2 2 4 3 3" xfId="23415"/>
    <cellStyle name="20% - Accent6 4 3 2 2 4 4" xfId="23416"/>
    <cellStyle name="20% - Accent6 4 3 2 2 4 4 2" xfId="23417"/>
    <cellStyle name="20% - Accent6 4 3 2 2 4 5" xfId="23418"/>
    <cellStyle name="20% - Accent6 4 3 2 2 4 6" xfId="23419"/>
    <cellStyle name="20% - Accent6 4 3 2 2 5" xfId="23420"/>
    <cellStyle name="20% - Accent6 4 3 2 2 5 2" xfId="23421"/>
    <cellStyle name="20% - Accent6 4 3 2 2 5 2 2" xfId="23422"/>
    <cellStyle name="20% - Accent6 4 3 2 2 5 2 3" xfId="23423"/>
    <cellStyle name="20% - Accent6 4 3 2 2 5 3" xfId="23424"/>
    <cellStyle name="20% - Accent6 4 3 2 2 5 3 2" xfId="23425"/>
    <cellStyle name="20% - Accent6 4 3 2 2 5 4" xfId="23426"/>
    <cellStyle name="20% - Accent6 4 3 2 2 5 5" xfId="23427"/>
    <cellStyle name="20% - Accent6 4 3 2 2 6" xfId="23428"/>
    <cellStyle name="20% - Accent6 4 3 2 2 6 2" xfId="23429"/>
    <cellStyle name="20% - Accent6 4 3 2 2 6 3" xfId="23430"/>
    <cellStyle name="20% - Accent6 4 3 2 2 7" xfId="23431"/>
    <cellStyle name="20% - Accent6 4 3 2 2 7 2" xfId="23432"/>
    <cellStyle name="20% - Accent6 4 3 2 2 7 3" xfId="23433"/>
    <cellStyle name="20% - Accent6 4 3 2 2 8" xfId="23434"/>
    <cellStyle name="20% - Accent6 4 3 2 2 8 2" xfId="23435"/>
    <cellStyle name="20% - Accent6 4 3 2 2 9" xfId="23436"/>
    <cellStyle name="20% - Accent6 4 3 2 3" xfId="1372"/>
    <cellStyle name="20% - Accent6 4 3 2 3 2" xfId="23437"/>
    <cellStyle name="20% - Accent6 4 3 2 3 2 2" xfId="23438"/>
    <cellStyle name="20% - Accent6 4 3 2 3 2 2 2" xfId="23439"/>
    <cellStyle name="20% - Accent6 4 3 2 3 2 2 3" xfId="23440"/>
    <cellStyle name="20% - Accent6 4 3 2 3 2 3" xfId="23441"/>
    <cellStyle name="20% - Accent6 4 3 2 3 2 3 2" xfId="23442"/>
    <cellStyle name="20% - Accent6 4 3 2 3 2 3 3" xfId="23443"/>
    <cellStyle name="20% - Accent6 4 3 2 3 2 4" xfId="23444"/>
    <cellStyle name="20% - Accent6 4 3 2 3 2 4 2" xfId="23445"/>
    <cellStyle name="20% - Accent6 4 3 2 3 2 5" xfId="23446"/>
    <cellStyle name="20% - Accent6 4 3 2 3 2 6" xfId="23447"/>
    <cellStyle name="20% - Accent6 4 3 2 3 3" xfId="23448"/>
    <cellStyle name="20% - Accent6 4 3 2 3 3 2" xfId="23449"/>
    <cellStyle name="20% - Accent6 4 3 2 3 3 2 2" xfId="23450"/>
    <cellStyle name="20% - Accent6 4 3 2 3 3 2 3" xfId="23451"/>
    <cellStyle name="20% - Accent6 4 3 2 3 3 3" xfId="23452"/>
    <cellStyle name="20% - Accent6 4 3 2 3 3 3 2" xfId="23453"/>
    <cellStyle name="20% - Accent6 4 3 2 3 3 3 3" xfId="23454"/>
    <cellStyle name="20% - Accent6 4 3 2 3 3 4" xfId="23455"/>
    <cellStyle name="20% - Accent6 4 3 2 3 3 4 2" xfId="23456"/>
    <cellStyle name="20% - Accent6 4 3 2 3 3 5" xfId="23457"/>
    <cellStyle name="20% - Accent6 4 3 2 3 3 6" xfId="23458"/>
    <cellStyle name="20% - Accent6 4 3 2 3 4" xfId="23459"/>
    <cellStyle name="20% - Accent6 4 3 2 3 4 2" xfId="23460"/>
    <cellStyle name="20% - Accent6 4 3 2 3 4 2 2" xfId="23461"/>
    <cellStyle name="20% - Accent6 4 3 2 3 4 2 3" xfId="23462"/>
    <cellStyle name="20% - Accent6 4 3 2 3 4 3" xfId="23463"/>
    <cellStyle name="20% - Accent6 4 3 2 3 4 3 2" xfId="23464"/>
    <cellStyle name="20% - Accent6 4 3 2 3 4 4" xfId="23465"/>
    <cellStyle name="20% - Accent6 4 3 2 3 4 5" xfId="23466"/>
    <cellStyle name="20% - Accent6 4 3 2 3 5" xfId="23467"/>
    <cellStyle name="20% - Accent6 4 3 2 3 5 2" xfId="23468"/>
    <cellStyle name="20% - Accent6 4 3 2 3 5 3" xfId="23469"/>
    <cellStyle name="20% - Accent6 4 3 2 3 6" xfId="23470"/>
    <cellStyle name="20% - Accent6 4 3 2 3 6 2" xfId="23471"/>
    <cellStyle name="20% - Accent6 4 3 2 3 6 3" xfId="23472"/>
    <cellStyle name="20% - Accent6 4 3 2 3 7" xfId="23473"/>
    <cellStyle name="20% - Accent6 4 3 2 3 7 2" xfId="23474"/>
    <cellStyle name="20% - Accent6 4 3 2 3 8" xfId="23475"/>
    <cellStyle name="20% - Accent6 4 3 2 3 9" xfId="23476"/>
    <cellStyle name="20% - Accent6 4 3 2 4" xfId="23477"/>
    <cellStyle name="20% - Accent6 4 3 2 4 2" xfId="23478"/>
    <cellStyle name="20% - Accent6 4 3 2 4 2 2" xfId="23479"/>
    <cellStyle name="20% - Accent6 4 3 2 4 2 2 2" xfId="23480"/>
    <cellStyle name="20% - Accent6 4 3 2 4 2 2 3" xfId="23481"/>
    <cellStyle name="20% - Accent6 4 3 2 4 2 3" xfId="23482"/>
    <cellStyle name="20% - Accent6 4 3 2 4 2 3 2" xfId="23483"/>
    <cellStyle name="20% - Accent6 4 3 2 4 2 3 3" xfId="23484"/>
    <cellStyle name="20% - Accent6 4 3 2 4 2 4" xfId="23485"/>
    <cellStyle name="20% - Accent6 4 3 2 4 2 4 2" xfId="23486"/>
    <cellStyle name="20% - Accent6 4 3 2 4 2 5" xfId="23487"/>
    <cellStyle name="20% - Accent6 4 3 2 4 2 6" xfId="23488"/>
    <cellStyle name="20% - Accent6 4 3 2 4 3" xfId="23489"/>
    <cellStyle name="20% - Accent6 4 3 2 4 3 2" xfId="23490"/>
    <cellStyle name="20% - Accent6 4 3 2 4 3 2 2" xfId="23491"/>
    <cellStyle name="20% - Accent6 4 3 2 4 3 2 3" xfId="23492"/>
    <cellStyle name="20% - Accent6 4 3 2 4 3 3" xfId="23493"/>
    <cellStyle name="20% - Accent6 4 3 2 4 3 3 2" xfId="23494"/>
    <cellStyle name="20% - Accent6 4 3 2 4 3 3 3" xfId="23495"/>
    <cellStyle name="20% - Accent6 4 3 2 4 3 4" xfId="23496"/>
    <cellStyle name="20% - Accent6 4 3 2 4 3 4 2" xfId="23497"/>
    <cellStyle name="20% - Accent6 4 3 2 4 3 5" xfId="23498"/>
    <cellStyle name="20% - Accent6 4 3 2 4 3 6" xfId="23499"/>
    <cellStyle name="20% - Accent6 4 3 2 4 4" xfId="23500"/>
    <cellStyle name="20% - Accent6 4 3 2 4 4 2" xfId="23501"/>
    <cellStyle name="20% - Accent6 4 3 2 4 4 2 2" xfId="23502"/>
    <cellStyle name="20% - Accent6 4 3 2 4 4 2 3" xfId="23503"/>
    <cellStyle name="20% - Accent6 4 3 2 4 4 3" xfId="23504"/>
    <cellStyle name="20% - Accent6 4 3 2 4 4 3 2" xfId="23505"/>
    <cellStyle name="20% - Accent6 4 3 2 4 4 4" xfId="23506"/>
    <cellStyle name="20% - Accent6 4 3 2 4 4 5" xfId="23507"/>
    <cellStyle name="20% - Accent6 4 3 2 4 5" xfId="23508"/>
    <cellStyle name="20% - Accent6 4 3 2 4 5 2" xfId="23509"/>
    <cellStyle name="20% - Accent6 4 3 2 4 5 3" xfId="23510"/>
    <cellStyle name="20% - Accent6 4 3 2 4 6" xfId="23511"/>
    <cellStyle name="20% - Accent6 4 3 2 4 6 2" xfId="23512"/>
    <cellStyle name="20% - Accent6 4 3 2 4 6 3" xfId="23513"/>
    <cellStyle name="20% - Accent6 4 3 2 4 7" xfId="23514"/>
    <cellStyle name="20% - Accent6 4 3 2 4 7 2" xfId="23515"/>
    <cellStyle name="20% - Accent6 4 3 2 4 8" xfId="23516"/>
    <cellStyle name="20% - Accent6 4 3 2 4 9" xfId="23517"/>
    <cellStyle name="20% - Accent6 4 3 2 5" xfId="23518"/>
    <cellStyle name="20% - Accent6 4 3 2 5 2" xfId="23519"/>
    <cellStyle name="20% - Accent6 4 3 2 5 2 2" xfId="23520"/>
    <cellStyle name="20% - Accent6 4 3 2 5 2 3" xfId="23521"/>
    <cellStyle name="20% - Accent6 4 3 2 5 3" xfId="23522"/>
    <cellStyle name="20% - Accent6 4 3 2 5 3 2" xfId="23523"/>
    <cellStyle name="20% - Accent6 4 3 2 5 3 3" xfId="23524"/>
    <cellStyle name="20% - Accent6 4 3 2 5 4" xfId="23525"/>
    <cellStyle name="20% - Accent6 4 3 2 5 4 2" xfId="23526"/>
    <cellStyle name="20% - Accent6 4 3 2 5 5" xfId="23527"/>
    <cellStyle name="20% - Accent6 4 3 2 5 6" xfId="23528"/>
    <cellStyle name="20% - Accent6 4 3 2 6" xfId="23529"/>
    <cellStyle name="20% - Accent6 4 3 2 6 2" xfId="23530"/>
    <cellStyle name="20% - Accent6 4 3 2 6 2 2" xfId="23531"/>
    <cellStyle name="20% - Accent6 4 3 2 6 2 3" xfId="23532"/>
    <cellStyle name="20% - Accent6 4 3 2 6 3" xfId="23533"/>
    <cellStyle name="20% - Accent6 4 3 2 6 3 2" xfId="23534"/>
    <cellStyle name="20% - Accent6 4 3 2 6 3 3" xfId="23535"/>
    <cellStyle name="20% - Accent6 4 3 2 6 4" xfId="23536"/>
    <cellStyle name="20% - Accent6 4 3 2 6 4 2" xfId="23537"/>
    <cellStyle name="20% - Accent6 4 3 2 6 5" xfId="23538"/>
    <cellStyle name="20% - Accent6 4 3 2 6 6" xfId="23539"/>
    <cellStyle name="20% - Accent6 4 3 2 7" xfId="23540"/>
    <cellStyle name="20% - Accent6 4 3 2 7 2" xfId="23541"/>
    <cellStyle name="20% - Accent6 4 3 2 7 2 2" xfId="23542"/>
    <cellStyle name="20% - Accent6 4 3 2 7 2 3" xfId="23543"/>
    <cellStyle name="20% - Accent6 4 3 2 7 3" xfId="23544"/>
    <cellStyle name="20% - Accent6 4 3 2 7 3 2" xfId="23545"/>
    <cellStyle name="20% - Accent6 4 3 2 7 4" xfId="23546"/>
    <cellStyle name="20% - Accent6 4 3 2 7 5" xfId="23547"/>
    <cellStyle name="20% - Accent6 4 3 2 8" xfId="23548"/>
    <cellStyle name="20% - Accent6 4 3 2 8 2" xfId="23549"/>
    <cellStyle name="20% - Accent6 4 3 2 8 3" xfId="23550"/>
    <cellStyle name="20% - Accent6 4 3 2 9" xfId="23551"/>
    <cellStyle name="20% - Accent6 4 3 2 9 2" xfId="23552"/>
    <cellStyle name="20% - Accent6 4 3 2 9 3" xfId="23553"/>
    <cellStyle name="20% - Accent6 4 3 3" xfId="1373"/>
    <cellStyle name="20% - Accent6 4 3 3 10" xfId="23554"/>
    <cellStyle name="20% - Accent6 4 3 3 2" xfId="1374"/>
    <cellStyle name="20% - Accent6 4 3 3 2 2" xfId="23555"/>
    <cellStyle name="20% - Accent6 4 3 3 2 2 2" xfId="23556"/>
    <cellStyle name="20% - Accent6 4 3 3 2 2 2 2" xfId="23557"/>
    <cellStyle name="20% - Accent6 4 3 3 2 2 2 3" xfId="23558"/>
    <cellStyle name="20% - Accent6 4 3 3 2 2 3" xfId="23559"/>
    <cellStyle name="20% - Accent6 4 3 3 2 2 3 2" xfId="23560"/>
    <cellStyle name="20% - Accent6 4 3 3 2 2 3 3" xfId="23561"/>
    <cellStyle name="20% - Accent6 4 3 3 2 2 4" xfId="23562"/>
    <cellStyle name="20% - Accent6 4 3 3 2 2 4 2" xfId="23563"/>
    <cellStyle name="20% - Accent6 4 3 3 2 2 5" xfId="23564"/>
    <cellStyle name="20% - Accent6 4 3 3 2 2 6" xfId="23565"/>
    <cellStyle name="20% - Accent6 4 3 3 2 3" xfId="23566"/>
    <cellStyle name="20% - Accent6 4 3 3 2 3 2" xfId="23567"/>
    <cellStyle name="20% - Accent6 4 3 3 2 3 2 2" xfId="23568"/>
    <cellStyle name="20% - Accent6 4 3 3 2 3 2 3" xfId="23569"/>
    <cellStyle name="20% - Accent6 4 3 3 2 3 3" xfId="23570"/>
    <cellStyle name="20% - Accent6 4 3 3 2 3 3 2" xfId="23571"/>
    <cellStyle name="20% - Accent6 4 3 3 2 3 3 3" xfId="23572"/>
    <cellStyle name="20% - Accent6 4 3 3 2 3 4" xfId="23573"/>
    <cellStyle name="20% - Accent6 4 3 3 2 3 4 2" xfId="23574"/>
    <cellStyle name="20% - Accent6 4 3 3 2 3 5" xfId="23575"/>
    <cellStyle name="20% - Accent6 4 3 3 2 3 6" xfId="23576"/>
    <cellStyle name="20% - Accent6 4 3 3 2 4" xfId="23577"/>
    <cellStyle name="20% - Accent6 4 3 3 2 4 2" xfId="23578"/>
    <cellStyle name="20% - Accent6 4 3 3 2 4 2 2" xfId="23579"/>
    <cellStyle name="20% - Accent6 4 3 3 2 4 2 3" xfId="23580"/>
    <cellStyle name="20% - Accent6 4 3 3 2 4 3" xfId="23581"/>
    <cellStyle name="20% - Accent6 4 3 3 2 4 3 2" xfId="23582"/>
    <cellStyle name="20% - Accent6 4 3 3 2 4 4" xfId="23583"/>
    <cellStyle name="20% - Accent6 4 3 3 2 4 5" xfId="23584"/>
    <cellStyle name="20% - Accent6 4 3 3 2 5" xfId="23585"/>
    <cellStyle name="20% - Accent6 4 3 3 2 5 2" xfId="23586"/>
    <cellStyle name="20% - Accent6 4 3 3 2 5 3" xfId="23587"/>
    <cellStyle name="20% - Accent6 4 3 3 2 6" xfId="23588"/>
    <cellStyle name="20% - Accent6 4 3 3 2 6 2" xfId="23589"/>
    <cellStyle name="20% - Accent6 4 3 3 2 6 3" xfId="23590"/>
    <cellStyle name="20% - Accent6 4 3 3 2 7" xfId="23591"/>
    <cellStyle name="20% - Accent6 4 3 3 2 7 2" xfId="23592"/>
    <cellStyle name="20% - Accent6 4 3 3 2 8" xfId="23593"/>
    <cellStyle name="20% - Accent6 4 3 3 2 9" xfId="23594"/>
    <cellStyle name="20% - Accent6 4 3 3 3" xfId="23595"/>
    <cellStyle name="20% - Accent6 4 3 3 3 2" xfId="23596"/>
    <cellStyle name="20% - Accent6 4 3 3 3 2 2" xfId="23597"/>
    <cellStyle name="20% - Accent6 4 3 3 3 2 3" xfId="23598"/>
    <cellStyle name="20% - Accent6 4 3 3 3 3" xfId="23599"/>
    <cellStyle name="20% - Accent6 4 3 3 3 3 2" xfId="23600"/>
    <cellStyle name="20% - Accent6 4 3 3 3 3 3" xfId="23601"/>
    <cellStyle name="20% - Accent6 4 3 3 3 4" xfId="23602"/>
    <cellStyle name="20% - Accent6 4 3 3 3 4 2" xfId="23603"/>
    <cellStyle name="20% - Accent6 4 3 3 3 5" xfId="23604"/>
    <cellStyle name="20% - Accent6 4 3 3 3 6" xfId="23605"/>
    <cellStyle name="20% - Accent6 4 3 3 4" xfId="23606"/>
    <cellStyle name="20% - Accent6 4 3 3 4 2" xfId="23607"/>
    <cellStyle name="20% - Accent6 4 3 3 4 2 2" xfId="23608"/>
    <cellStyle name="20% - Accent6 4 3 3 4 2 3" xfId="23609"/>
    <cellStyle name="20% - Accent6 4 3 3 4 3" xfId="23610"/>
    <cellStyle name="20% - Accent6 4 3 3 4 3 2" xfId="23611"/>
    <cellStyle name="20% - Accent6 4 3 3 4 3 3" xfId="23612"/>
    <cellStyle name="20% - Accent6 4 3 3 4 4" xfId="23613"/>
    <cellStyle name="20% - Accent6 4 3 3 4 4 2" xfId="23614"/>
    <cellStyle name="20% - Accent6 4 3 3 4 5" xfId="23615"/>
    <cellStyle name="20% - Accent6 4 3 3 4 6" xfId="23616"/>
    <cellStyle name="20% - Accent6 4 3 3 5" xfId="23617"/>
    <cellStyle name="20% - Accent6 4 3 3 5 2" xfId="23618"/>
    <cellStyle name="20% - Accent6 4 3 3 5 2 2" xfId="23619"/>
    <cellStyle name="20% - Accent6 4 3 3 5 2 3" xfId="23620"/>
    <cellStyle name="20% - Accent6 4 3 3 5 3" xfId="23621"/>
    <cellStyle name="20% - Accent6 4 3 3 5 3 2" xfId="23622"/>
    <cellStyle name="20% - Accent6 4 3 3 5 4" xfId="23623"/>
    <cellStyle name="20% - Accent6 4 3 3 5 5" xfId="23624"/>
    <cellStyle name="20% - Accent6 4 3 3 6" xfId="23625"/>
    <cellStyle name="20% - Accent6 4 3 3 6 2" xfId="23626"/>
    <cellStyle name="20% - Accent6 4 3 3 6 3" xfId="23627"/>
    <cellStyle name="20% - Accent6 4 3 3 7" xfId="23628"/>
    <cellStyle name="20% - Accent6 4 3 3 7 2" xfId="23629"/>
    <cellStyle name="20% - Accent6 4 3 3 7 3" xfId="23630"/>
    <cellStyle name="20% - Accent6 4 3 3 8" xfId="23631"/>
    <cellStyle name="20% - Accent6 4 3 3 8 2" xfId="23632"/>
    <cellStyle name="20% - Accent6 4 3 3 9" xfId="23633"/>
    <cellStyle name="20% - Accent6 4 3 4" xfId="1375"/>
    <cellStyle name="20% - Accent6 4 3 4 2" xfId="23634"/>
    <cellStyle name="20% - Accent6 4 3 4 2 2" xfId="23635"/>
    <cellStyle name="20% - Accent6 4 3 4 2 2 2" xfId="23636"/>
    <cellStyle name="20% - Accent6 4 3 4 2 2 3" xfId="23637"/>
    <cellStyle name="20% - Accent6 4 3 4 2 3" xfId="23638"/>
    <cellStyle name="20% - Accent6 4 3 4 2 3 2" xfId="23639"/>
    <cellStyle name="20% - Accent6 4 3 4 2 3 3" xfId="23640"/>
    <cellStyle name="20% - Accent6 4 3 4 2 4" xfId="23641"/>
    <cellStyle name="20% - Accent6 4 3 4 2 4 2" xfId="23642"/>
    <cellStyle name="20% - Accent6 4 3 4 2 5" xfId="23643"/>
    <cellStyle name="20% - Accent6 4 3 4 2 6" xfId="23644"/>
    <cellStyle name="20% - Accent6 4 3 4 3" xfId="23645"/>
    <cellStyle name="20% - Accent6 4 3 4 3 2" xfId="23646"/>
    <cellStyle name="20% - Accent6 4 3 4 3 2 2" xfId="23647"/>
    <cellStyle name="20% - Accent6 4 3 4 3 2 3" xfId="23648"/>
    <cellStyle name="20% - Accent6 4 3 4 3 3" xfId="23649"/>
    <cellStyle name="20% - Accent6 4 3 4 3 3 2" xfId="23650"/>
    <cellStyle name="20% - Accent6 4 3 4 3 3 3" xfId="23651"/>
    <cellStyle name="20% - Accent6 4 3 4 3 4" xfId="23652"/>
    <cellStyle name="20% - Accent6 4 3 4 3 4 2" xfId="23653"/>
    <cellStyle name="20% - Accent6 4 3 4 3 5" xfId="23654"/>
    <cellStyle name="20% - Accent6 4 3 4 3 6" xfId="23655"/>
    <cellStyle name="20% - Accent6 4 3 4 4" xfId="23656"/>
    <cellStyle name="20% - Accent6 4 3 4 4 2" xfId="23657"/>
    <cellStyle name="20% - Accent6 4 3 4 4 2 2" xfId="23658"/>
    <cellStyle name="20% - Accent6 4 3 4 4 2 3" xfId="23659"/>
    <cellStyle name="20% - Accent6 4 3 4 4 3" xfId="23660"/>
    <cellStyle name="20% - Accent6 4 3 4 4 3 2" xfId="23661"/>
    <cellStyle name="20% - Accent6 4 3 4 4 4" xfId="23662"/>
    <cellStyle name="20% - Accent6 4 3 4 4 5" xfId="23663"/>
    <cellStyle name="20% - Accent6 4 3 4 5" xfId="23664"/>
    <cellStyle name="20% - Accent6 4 3 4 5 2" xfId="23665"/>
    <cellStyle name="20% - Accent6 4 3 4 5 3" xfId="23666"/>
    <cellStyle name="20% - Accent6 4 3 4 6" xfId="23667"/>
    <cellStyle name="20% - Accent6 4 3 4 6 2" xfId="23668"/>
    <cellStyle name="20% - Accent6 4 3 4 6 3" xfId="23669"/>
    <cellStyle name="20% - Accent6 4 3 4 7" xfId="23670"/>
    <cellStyle name="20% - Accent6 4 3 4 7 2" xfId="23671"/>
    <cellStyle name="20% - Accent6 4 3 4 8" xfId="23672"/>
    <cellStyle name="20% - Accent6 4 3 4 9" xfId="23673"/>
    <cellStyle name="20% - Accent6 4 3 5" xfId="8842"/>
    <cellStyle name="20% - Accent6 4 3 5 2" xfId="23674"/>
    <cellStyle name="20% - Accent6 4 3 5 2 2" xfId="23675"/>
    <cellStyle name="20% - Accent6 4 3 5 2 2 2" xfId="23676"/>
    <cellStyle name="20% - Accent6 4 3 5 2 2 3" xfId="23677"/>
    <cellStyle name="20% - Accent6 4 3 5 2 3" xfId="23678"/>
    <cellStyle name="20% - Accent6 4 3 5 2 3 2" xfId="23679"/>
    <cellStyle name="20% - Accent6 4 3 5 2 3 3" xfId="23680"/>
    <cellStyle name="20% - Accent6 4 3 5 2 4" xfId="23681"/>
    <cellStyle name="20% - Accent6 4 3 5 2 4 2" xfId="23682"/>
    <cellStyle name="20% - Accent6 4 3 5 2 5" xfId="23683"/>
    <cellStyle name="20% - Accent6 4 3 5 2 6" xfId="23684"/>
    <cellStyle name="20% - Accent6 4 3 5 3" xfId="23685"/>
    <cellStyle name="20% - Accent6 4 3 5 3 2" xfId="23686"/>
    <cellStyle name="20% - Accent6 4 3 5 3 2 2" xfId="23687"/>
    <cellStyle name="20% - Accent6 4 3 5 3 2 3" xfId="23688"/>
    <cellStyle name="20% - Accent6 4 3 5 3 3" xfId="23689"/>
    <cellStyle name="20% - Accent6 4 3 5 3 3 2" xfId="23690"/>
    <cellStyle name="20% - Accent6 4 3 5 3 3 3" xfId="23691"/>
    <cellStyle name="20% - Accent6 4 3 5 3 4" xfId="23692"/>
    <cellStyle name="20% - Accent6 4 3 5 3 4 2" xfId="23693"/>
    <cellStyle name="20% - Accent6 4 3 5 3 5" xfId="23694"/>
    <cellStyle name="20% - Accent6 4 3 5 3 6" xfId="23695"/>
    <cellStyle name="20% - Accent6 4 3 5 4" xfId="23696"/>
    <cellStyle name="20% - Accent6 4 3 5 4 2" xfId="23697"/>
    <cellStyle name="20% - Accent6 4 3 5 4 2 2" xfId="23698"/>
    <cellStyle name="20% - Accent6 4 3 5 4 2 3" xfId="23699"/>
    <cellStyle name="20% - Accent6 4 3 5 4 3" xfId="23700"/>
    <cellStyle name="20% - Accent6 4 3 5 4 3 2" xfId="23701"/>
    <cellStyle name="20% - Accent6 4 3 5 4 4" xfId="23702"/>
    <cellStyle name="20% - Accent6 4 3 5 4 5" xfId="23703"/>
    <cellStyle name="20% - Accent6 4 3 5 5" xfId="23704"/>
    <cellStyle name="20% - Accent6 4 3 5 5 2" xfId="23705"/>
    <cellStyle name="20% - Accent6 4 3 5 5 3" xfId="23706"/>
    <cellStyle name="20% - Accent6 4 3 5 6" xfId="23707"/>
    <cellStyle name="20% - Accent6 4 3 5 6 2" xfId="23708"/>
    <cellStyle name="20% - Accent6 4 3 5 6 3" xfId="23709"/>
    <cellStyle name="20% - Accent6 4 3 5 7" xfId="23710"/>
    <cellStyle name="20% - Accent6 4 3 5 7 2" xfId="23711"/>
    <cellStyle name="20% - Accent6 4 3 5 8" xfId="23712"/>
    <cellStyle name="20% - Accent6 4 3 5 9" xfId="23713"/>
    <cellStyle name="20% - Accent6 4 3 6" xfId="23714"/>
    <cellStyle name="20% - Accent6 4 3 6 2" xfId="23715"/>
    <cellStyle name="20% - Accent6 4 3 6 2 2" xfId="23716"/>
    <cellStyle name="20% - Accent6 4 3 6 2 3" xfId="23717"/>
    <cellStyle name="20% - Accent6 4 3 6 3" xfId="23718"/>
    <cellStyle name="20% - Accent6 4 3 6 3 2" xfId="23719"/>
    <cellStyle name="20% - Accent6 4 3 6 3 3" xfId="23720"/>
    <cellStyle name="20% - Accent6 4 3 6 4" xfId="23721"/>
    <cellStyle name="20% - Accent6 4 3 6 4 2" xfId="23722"/>
    <cellStyle name="20% - Accent6 4 3 6 5" xfId="23723"/>
    <cellStyle name="20% - Accent6 4 3 6 6" xfId="23724"/>
    <cellStyle name="20% - Accent6 4 3 7" xfId="23725"/>
    <cellStyle name="20% - Accent6 4 3 7 2" xfId="23726"/>
    <cellStyle name="20% - Accent6 4 3 7 2 2" xfId="23727"/>
    <cellStyle name="20% - Accent6 4 3 7 2 3" xfId="23728"/>
    <cellStyle name="20% - Accent6 4 3 7 3" xfId="23729"/>
    <cellStyle name="20% - Accent6 4 3 7 3 2" xfId="23730"/>
    <cellStyle name="20% - Accent6 4 3 7 3 3" xfId="23731"/>
    <cellStyle name="20% - Accent6 4 3 7 4" xfId="23732"/>
    <cellStyle name="20% - Accent6 4 3 7 4 2" xfId="23733"/>
    <cellStyle name="20% - Accent6 4 3 7 5" xfId="23734"/>
    <cellStyle name="20% - Accent6 4 3 7 6" xfId="23735"/>
    <cellStyle name="20% - Accent6 4 3 8" xfId="23736"/>
    <cellStyle name="20% - Accent6 4 3 8 2" xfId="23737"/>
    <cellStyle name="20% - Accent6 4 3 8 2 2" xfId="23738"/>
    <cellStyle name="20% - Accent6 4 3 8 2 3" xfId="23739"/>
    <cellStyle name="20% - Accent6 4 3 8 3" xfId="23740"/>
    <cellStyle name="20% - Accent6 4 3 8 3 2" xfId="23741"/>
    <cellStyle name="20% - Accent6 4 3 8 4" xfId="23742"/>
    <cellStyle name="20% - Accent6 4 3 8 5" xfId="23743"/>
    <cellStyle name="20% - Accent6 4 3 9" xfId="23744"/>
    <cellStyle name="20% - Accent6 4 3 9 2" xfId="23745"/>
    <cellStyle name="20% - Accent6 4 3 9 3" xfId="23746"/>
    <cellStyle name="20% - Accent6 4 4" xfId="1376"/>
    <cellStyle name="20% - Accent6 4 4 10" xfId="23747"/>
    <cellStyle name="20% - Accent6 4 4 10 2" xfId="23748"/>
    <cellStyle name="20% - Accent6 4 4 11" xfId="23749"/>
    <cellStyle name="20% - Accent6 4 4 12" xfId="23750"/>
    <cellStyle name="20% - Accent6 4 4 2" xfId="1377"/>
    <cellStyle name="20% - Accent6 4 4 2 10" xfId="23751"/>
    <cellStyle name="20% - Accent6 4 4 2 2" xfId="1378"/>
    <cellStyle name="20% - Accent6 4 4 2 2 2" xfId="23752"/>
    <cellStyle name="20% - Accent6 4 4 2 2 2 2" xfId="23753"/>
    <cellStyle name="20% - Accent6 4 4 2 2 2 2 2" xfId="23754"/>
    <cellStyle name="20% - Accent6 4 4 2 2 2 2 3" xfId="23755"/>
    <cellStyle name="20% - Accent6 4 4 2 2 2 3" xfId="23756"/>
    <cellStyle name="20% - Accent6 4 4 2 2 2 3 2" xfId="23757"/>
    <cellStyle name="20% - Accent6 4 4 2 2 2 3 3" xfId="23758"/>
    <cellStyle name="20% - Accent6 4 4 2 2 2 4" xfId="23759"/>
    <cellStyle name="20% - Accent6 4 4 2 2 2 4 2" xfId="23760"/>
    <cellStyle name="20% - Accent6 4 4 2 2 2 5" xfId="23761"/>
    <cellStyle name="20% - Accent6 4 4 2 2 2 6" xfId="23762"/>
    <cellStyle name="20% - Accent6 4 4 2 2 3" xfId="23763"/>
    <cellStyle name="20% - Accent6 4 4 2 2 3 2" xfId="23764"/>
    <cellStyle name="20% - Accent6 4 4 2 2 3 2 2" xfId="23765"/>
    <cellStyle name="20% - Accent6 4 4 2 2 3 2 3" xfId="23766"/>
    <cellStyle name="20% - Accent6 4 4 2 2 3 3" xfId="23767"/>
    <cellStyle name="20% - Accent6 4 4 2 2 3 3 2" xfId="23768"/>
    <cellStyle name="20% - Accent6 4 4 2 2 3 3 3" xfId="23769"/>
    <cellStyle name="20% - Accent6 4 4 2 2 3 4" xfId="23770"/>
    <cellStyle name="20% - Accent6 4 4 2 2 3 4 2" xfId="23771"/>
    <cellStyle name="20% - Accent6 4 4 2 2 3 5" xfId="23772"/>
    <cellStyle name="20% - Accent6 4 4 2 2 3 6" xfId="23773"/>
    <cellStyle name="20% - Accent6 4 4 2 2 4" xfId="23774"/>
    <cellStyle name="20% - Accent6 4 4 2 2 4 2" xfId="23775"/>
    <cellStyle name="20% - Accent6 4 4 2 2 4 2 2" xfId="23776"/>
    <cellStyle name="20% - Accent6 4 4 2 2 4 2 3" xfId="23777"/>
    <cellStyle name="20% - Accent6 4 4 2 2 4 3" xfId="23778"/>
    <cellStyle name="20% - Accent6 4 4 2 2 4 3 2" xfId="23779"/>
    <cellStyle name="20% - Accent6 4 4 2 2 4 4" xfId="23780"/>
    <cellStyle name="20% - Accent6 4 4 2 2 4 5" xfId="23781"/>
    <cellStyle name="20% - Accent6 4 4 2 2 5" xfId="23782"/>
    <cellStyle name="20% - Accent6 4 4 2 2 5 2" xfId="23783"/>
    <cellStyle name="20% - Accent6 4 4 2 2 5 3" xfId="23784"/>
    <cellStyle name="20% - Accent6 4 4 2 2 6" xfId="23785"/>
    <cellStyle name="20% - Accent6 4 4 2 2 6 2" xfId="23786"/>
    <cellStyle name="20% - Accent6 4 4 2 2 6 3" xfId="23787"/>
    <cellStyle name="20% - Accent6 4 4 2 2 7" xfId="23788"/>
    <cellStyle name="20% - Accent6 4 4 2 2 7 2" xfId="23789"/>
    <cellStyle name="20% - Accent6 4 4 2 2 8" xfId="23790"/>
    <cellStyle name="20% - Accent6 4 4 2 2 9" xfId="23791"/>
    <cellStyle name="20% - Accent6 4 4 2 3" xfId="23792"/>
    <cellStyle name="20% - Accent6 4 4 2 3 2" xfId="23793"/>
    <cellStyle name="20% - Accent6 4 4 2 3 2 2" xfId="23794"/>
    <cellStyle name="20% - Accent6 4 4 2 3 2 3" xfId="23795"/>
    <cellStyle name="20% - Accent6 4 4 2 3 3" xfId="23796"/>
    <cellStyle name="20% - Accent6 4 4 2 3 3 2" xfId="23797"/>
    <cellStyle name="20% - Accent6 4 4 2 3 3 3" xfId="23798"/>
    <cellStyle name="20% - Accent6 4 4 2 3 4" xfId="23799"/>
    <cellStyle name="20% - Accent6 4 4 2 3 4 2" xfId="23800"/>
    <cellStyle name="20% - Accent6 4 4 2 3 5" xfId="23801"/>
    <cellStyle name="20% - Accent6 4 4 2 3 6" xfId="23802"/>
    <cellStyle name="20% - Accent6 4 4 2 4" xfId="23803"/>
    <cellStyle name="20% - Accent6 4 4 2 4 2" xfId="23804"/>
    <cellStyle name="20% - Accent6 4 4 2 4 2 2" xfId="23805"/>
    <cellStyle name="20% - Accent6 4 4 2 4 2 3" xfId="23806"/>
    <cellStyle name="20% - Accent6 4 4 2 4 3" xfId="23807"/>
    <cellStyle name="20% - Accent6 4 4 2 4 3 2" xfId="23808"/>
    <cellStyle name="20% - Accent6 4 4 2 4 3 3" xfId="23809"/>
    <cellStyle name="20% - Accent6 4 4 2 4 4" xfId="23810"/>
    <cellStyle name="20% - Accent6 4 4 2 4 4 2" xfId="23811"/>
    <cellStyle name="20% - Accent6 4 4 2 4 5" xfId="23812"/>
    <cellStyle name="20% - Accent6 4 4 2 4 6" xfId="23813"/>
    <cellStyle name="20% - Accent6 4 4 2 5" xfId="23814"/>
    <cellStyle name="20% - Accent6 4 4 2 5 2" xfId="23815"/>
    <cellStyle name="20% - Accent6 4 4 2 5 2 2" xfId="23816"/>
    <cellStyle name="20% - Accent6 4 4 2 5 2 3" xfId="23817"/>
    <cellStyle name="20% - Accent6 4 4 2 5 3" xfId="23818"/>
    <cellStyle name="20% - Accent6 4 4 2 5 3 2" xfId="23819"/>
    <cellStyle name="20% - Accent6 4 4 2 5 4" xfId="23820"/>
    <cellStyle name="20% - Accent6 4 4 2 5 5" xfId="23821"/>
    <cellStyle name="20% - Accent6 4 4 2 6" xfId="23822"/>
    <cellStyle name="20% - Accent6 4 4 2 6 2" xfId="23823"/>
    <cellStyle name="20% - Accent6 4 4 2 6 3" xfId="23824"/>
    <cellStyle name="20% - Accent6 4 4 2 7" xfId="23825"/>
    <cellStyle name="20% - Accent6 4 4 2 7 2" xfId="23826"/>
    <cellStyle name="20% - Accent6 4 4 2 7 3" xfId="23827"/>
    <cellStyle name="20% - Accent6 4 4 2 8" xfId="23828"/>
    <cellStyle name="20% - Accent6 4 4 2 8 2" xfId="23829"/>
    <cellStyle name="20% - Accent6 4 4 2 9" xfId="23830"/>
    <cellStyle name="20% - Accent6 4 4 3" xfId="1379"/>
    <cellStyle name="20% - Accent6 4 4 3 2" xfId="23831"/>
    <cellStyle name="20% - Accent6 4 4 3 2 2" xfId="23832"/>
    <cellStyle name="20% - Accent6 4 4 3 2 2 2" xfId="23833"/>
    <cellStyle name="20% - Accent6 4 4 3 2 2 3" xfId="23834"/>
    <cellStyle name="20% - Accent6 4 4 3 2 3" xfId="23835"/>
    <cellStyle name="20% - Accent6 4 4 3 2 3 2" xfId="23836"/>
    <cellStyle name="20% - Accent6 4 4 3 2 3 3" xfId="23837"/>
    <cellStyle name="20% - Accent6 4 4 3 2 4" xfId="23838"/>
    <cellStyle name="20% - Accent6 4 4 3 2 4 2" xfId="23839"/>
    <cellStyle name="20% - Accent6 4 4 3 2 5" xfId="23840"/>
    <cellStyle name="20% - Accent6 4 4 3 2 6" xfId="23841"/>
    <cellStyle name="20% - Accent6 4 4 3 3" xfId="23842"/>
    <cellStyle name="20% - Accent6 4 4 3 3 2" xfId="23843"/>
    <cellStyle name="20% - Accent6 4 4 3 3 2 2" xfId="23844"/>
    <cellStyle name="20% - Accent6 4 4 3 3 2 3" xfId="23845"/>
    <cellStyle name="20% - Accent6 4 4 3 3 3" xfId="23846"/>
    <cellStyle name="20% - Accent6 4 4 3 3 3 2" xfId="23847"/>
    <cellStyle name="20% - Accent6 4 4 3 3 3 3" xfId="23848"/>
    <cellStyle name="20% - Accent6 4 4 3 3 4" xfId="23849"/>
    <cellStyle name="20% - Accent6 4 4 3 3 4 2" xfId="23850"/>
    <cellStyle name="20% - Accent6 4 4 3 3 5" xfId="23851"/>
    <cellStyle name="20% - Accent6 4 4 3 3 6" xfId="23852"/>
    <cellStyle name="20% - Accent6 4 4 3 4" xfId="23853"/>
    <cellStyle name="20% - Accent6 4 4 3 4 2" xfId="23854"/>
    <cellStyle name="20% - Accent6 4 4 3 4 2 2" xfId="23855"/>
    <cellStyle name="20% - Accent6 4 4 3 4 2 3" xfId="23856"/>
    <cellStyle name="20% - Accent6 4 4 3 4 3" xfId="23857"/>
    <cellStyle name="20% - Accent6 4 4 3 4 3 2" xfId="23858"/>
    <cellStyle name="20% - Accent6 4 4 3 4 4" xfId="23859"/>
    <cellStyle name="20% - Accent6 4 4 3 4 5" xfId="23860"/>
    <cellStyle name="20% - Accent6 4 4 3 5" xfId="23861"/>
    <cellStyle name="20% - Accent6 4 4 3 5 2" xfId="23862"/>
    <cellStyle name="20% - Accent6 4 4 3 5 3" xfId="23863"/>
    <cellStyle name="20% - Accent6 4 4 3 6" xfId="23864"/>
    <cellStyle name="20% - Accent6 4 4 3 6 2" xfId="23865"/>
    <cellStyle name="20% - Accent6 4 4 3 6 3" xfId="23866"/>
    <cellStyle name="20% - Accent6 4 4 3 7" xfId="23867"/>
    <cellStyle name="20% - Accent6 4 4 3 7 2" xfId="23868"/>
    <cellStyle name="20% - Accent6 4 4 3 8" xfId="23869"/>
    <cellStyle name="20% - Accent6 4 4 3 9" xfId="23870"/>
    <cellStyle name="20% - Accent6 4 4 4" xfId="23871"/>
    <cellStyle name="20% - Accent6 4 4 4 2" xfId="23872"/>
    <cellStyle name="20% - Accent6 4 4 4 2 2" xfId="23873"/>
    <cellStyle name="20% - Accent6 4 4 4 2 2 2" xfId="23874"/>
    <cellStyle name="20% - Accent6 4 4 4 2 2 3" xfId="23875"/>
    <cellStyle name="20% - Accent6 4 4 4 2 3" xfId="23876"/>
    <cellStyle name="20% - Accent6 4 4 4 2 3 2" xfId="23877"/>
    <cellStyle name="20% - Accent6 4 4 4 2 3 3" xfId="23878"/>
    <cellStyle name="20% - Accent6 4 4 4 2 4" xfId="23879"/>
    <cellStyle name="20% - Accent6 4 4 4 2 4 2" xfId="23880"/>
    <cellStyle name="20% - Accent6 4 4 4 2 5" xfId="23881"/>
    <cellStyle name="20% - Accent6 4 4 4 2 6" xfId="23882"/>
    <cellStyle name="20% - Accent6 4 4 4 3" xfId="23883"/>
    <cellStyle name="20% - Accent6 4 4 4 3 2" xfId="23884"/>
    <cellStyle name="20% - Accent6 4 4 4 3 2 2" xfId="23885"/>
    <cellStyle name="20% - Accent6 4 4 4 3 2 3" xfId="23886"/>
    <cellStyle name="20% - Accent6 4 4 4 3 3" xfId="23887"/>
    <cellStyle name="20% - Accent6 4 4 4 3 3 2" xfId="23888"/>
    <cellStyle name="20% - Accent6 4 4 4 3 3 3" xfId="23889"/>
    <cellStyle name="20% - Accent6 4 4 4 3 4" xfId="23890"/>
    <cellStyle name="20% - Accent6 4 4 4 3 4 2" xfId="23891"/>
    <cellStyle name="20% - Accent6 4 4 4 3 5" xfId="23892"/>
    <cellStyle name="20% - Accent6 4 4 4 3 6" xfId="23893"/>
    <cellStyle name="20% - Accent6 4 4 4 4" xfId="23894"/>
    <cellStyle name="20% - Accent6 4 4 4 4 2" xfId="23895"/>
    <cellStyle name="20% - Accent6 4 4 4 4 2 2" xfId="23896"/>
    <cellStyle name="20% - Accent6 4 4 4 4 2 3" xfId="23897"/>
    <cellStyle name="20% - Accent6 4 4 4 4 3" xfId="23898"/>
    <cellStyle name="20% - Accent6 4 4 4 4 3 2" xfId="23899"/>
    <cellStyle name="20% - Accent6 4 4 4 4 4" xfId="23900"/>
    <cellStyle name="20% - Accent6 4 4 4 4 5" xfId="23901"/>
    <cellStyle name="20% - Accent6 4 4 4 5" xfId="23902"/>
    <cellStyle name="20% - Accent6 4 4 4 5 2" xfId="23903"/>
    <cellStyle name="20% - Accent6 4 4 4 5 3" xfId="23904"/>
    <cellStyle name="20% - Accent6 4 4 4 6" xfId="23905"/>
    <cellStyle name="20% - Accent6 4 4 4 6 2" xfId="23906"/>
    <cellStyle name="20% - Accent6 4 4 4 6 3" xfId="23907"/>
    <cellStyle name="20% - Accent6 4 4 4 7" xfId="23908"/>
    <cellStyle name="20% - Accent6 4 4 4 7 2" xfId="23909"/>
    <cellStyle name="20% - Accent6 4 4 4 8" xfId="23910"/>
    <cellStyle name="20% - Accent6 4 4 4 9" xfId="23911"/>
    <cellStyle name="20% - Accent6 4 4 5" xfId="23912"/>
    <cellStyle name="20% - Accent6 4 4 5 2" xfId="23913"/>
    <cellStyle name="20% - Accent6 4 4 5 2 2" xfId="23914"/>
    <cellStyle name="20% - Accent6 4 4 5 2 3" xfId="23915"/>
    <cellStyle name="20% - Accent6 4 4 5 3" xfId="23916"/>
    <cellStyle name="20% - Accent6 4 4 5 3 2" xfId="23917"/>
    <cellStyle name="20% - Accent6 4 4 5 3 3" xfId="23918"/>
    <cellStyle name="20% - Accent6 4 4 5 4" xfId="23919"/>
    <cellStyle name="20% - Accent6 4 4 5 4 2" xfId="23920"/>
    <cellStyle name="20% - Accent6 4 4 5 5" xfId="23921"/>
    <cellStyle name="20% - Accent6 4 4 5 6" xfId="23922"/>
    <cellStyle name="20% - Accent6 4 4 6" xfId="23923"/>
    <cellStyle name="20% - Accent6 4 4 6 2" xfId="23924"/>
    <cellStyle name="20% - Accent6 4 4 6 2 2" xfId="23925"/>
    <cellStyle name="20% - Accent6 4 4 6 2 3" xfId="23926"/>
    <cellStyle name="20% - Accent6 4 4 6 3" xfId="23927"/>
    <cellStyle name="20% - Accent6 4 4 6 3 2" xfId="23928"/>
    <cellStyle name="20% - Accent6 4 4 6 3 3" xfId="23929"/>
    <cellStyle name="20% - Accent6 4 4 6 4" xfId="23930"/>
    <cellStyle name="20% - Accent6 4 4 6 4 2" xfId="23931"/>
    <cellStyle name="20% - Accent6 4 4 6 5" xfId="23932"/>
    <cellStyle name="20% - Accent6 4 4 6 6" xfId="23933"/>
    <cellStyle name="20% - Accent6 4 4 7" xfId="23934"/>
    <cellStyle name="20% - Accent6 4 4 7 2" xfId="23935"/>
    <cellStyle name="20% - Accent6 4 4 7 2 2" xfId="23936"/>
    <cellStyle name="20% - Accent6 4 4 7 2 3" xfId="23937"/>
    <cellStyle name="20% - Accent6 4 4 7 3" xfId="23938"/>
    <cellStyle name="20% - Accent6 4 4 7 3 2" xfId="23939"/>
    <cellStyle name="20% - Accent6 4 4 7 4" xfId="23940"/>
    <cellStyle name="20% - Accent6 4 4 7 5" xfId="23941"/>
    <cellStyle name="20% - Accent6 4 4 8" xfId="23942"/>
    <cellStyle name="20% - Accent6 4 4 8 2" xfId="23943"/>
    <cellStyle name="20% - Accent6 4 4 8 3" xfId="23944"/>
    <cellStyle name="20% - Accent6 4 4 9" xfId="23945"/>
    <cellStyle name="20% - Accent6 4 4 9 2" xfId="23946"/>
    <cellStyle name="20% - Accent6 4 4 9 3" xfId="23947"/>
    <cellStyle name="20% - Accent6 4 5" xfId="1380"/>
    <cellStyle name="20% - Accent6 4 5 10" xfId="23948"/>
    <cellStyle name="20% - Accent6 4 5 2" xfId="1381"/>
    <cellStyle name="20% - Accent6 4 5 2 2" xfId="23949"/>
    <cellStyle name="20% - Accent6 4 5 2 2 2" xfId="23950"/>
    <cellStyle name="20% - Accent6 4 5 2 2 2 2" xfId="23951"/>
    <cellStyle name="20% - Accent6 4 5 2 2 2 3" xfId="23952"/>
    <cellStyle name="20% - Accent6 4 5 2 2 3" xfId="23953"/>
    <cellStyle name="20% - Accent6 4 5 2 2 3 2" xfId="23954"/>
    <cellStyle name="20% - Accent6 4 5 2 2 3 3" xfId="23955"/>
    <cellStyle name="20% - Accent6 4 5 2 2 4" xfId="23956"/>
    <cellStyle name="20% - Accent6 4 5 2 2 4 2" xfId="23957"/>
    <cellStyle name="20% - Accent6 4 5 2 2 5" xfId="23958"/>
    <cellStyle name="20% - Accent6 4 5 2 2 6" xfId="23959"/>
    <cellStyle name="20% - Accent6 4 5 2 3" xfId="23960"/>
    <cellStyle name="20% - Accent6 4 5 2 3 2" xfId="23961"/>
    <cellStyle name="20% - Accent6 4 5 2 3 2 2" xfId="23962"/>
    <cellStyle name="20% - Accent6 4 5 2 3 2 3" xfId="23963"/>
    <cellStyle name="20% - Accent6 4 5 2 3 3" xfId="23964"/>
    <cellStyle name="20% - Accent6 4 5 2 3 3 2" xfId="23965"/>
    <cellStyle name="20% - Accent6 4 5 2 3 3 3" xfId="23966"/>
    <cellStyle name="20% - Accent6 4 5 2 3 4" xfId="23967"/>
    <cellStyle name="20% - Accent6 4 5 2 3 4 2" xfId="23968"/>
    <cellStyle name="20% - Accent6 4 5 2 3 5" xfId="23969"/>
    <cellStyle name="20% - Accent6 4 5 2 3 6" xfId="23970"/>
    <cellStyle name="20% - Accent6 4 5 2 4" xfId="23971"/>
    <cellStyle name="20% - Accent6 4 5 2 4 2" xfId="23972"/>
    <cellStyle name="20% - Accent6 4 5 2 4 2 2" xfId="23973"/>
    <cellStyle name="20% - Accent6 4 5 2 4 2 3" xfId="23974"/>
    <cellStyle name="20% - Accent6 4 5 2 4 3" xfId="23975"/>
    <cellStyle name="20% - Accent6 4 5 2 4 3 2" xfId="23976"/>
    <cellStyle name="20% - Accent6 4 5 2 4 4" xfId="23977"/>
    <cellStyle name="20% - Accent6 4 5 2 4 5" xfId="23978"/>
    <cellStyle name="20% - Accent6 4 5 2 5" xfId="23979"/>
    <cellStyle name="20% - Accent6 4 5 2 5 2" xfId="23980"/>
    <cellStyle name="20% - Accent6 4 5 2 5 3" xfId="23981"/>
    <cellStyle name="20% - Accent6 4 5 2 6" xfId="23982"/>
    <cellStyle name="20% - Accent6 4 5 2 6 2" xfId="23983"/>
    <cellStyle name="20% - Accent6 4 5 2 6 3" xfId="23984"/>
    <cellStyle name="20% - Accent6 4 5 2 7" xfId="23985"/>
    <cellStyle name="20% - Accent6 4 5 2 7 2" xfId="23986"/>
    <cellStyle name="20% - Accent6 4 5 2 8" xfId="23987"/>
    <cellStyle name="20% - Accent6 4 5 2 9" xfId="23988"/>
    <cellStyle name="20% - Accent6 4 5 3" xfId="23989"/>
    <cellStyle name="20% - Accent6 4 5 3 2" xfId="23990"/>
    <cellStyle name="20% - Accent6 4 5 3 2 2" xfId="23991"/>
    <cellStyle name="20% - Accent6 4 5 3 2 3" xfId="23992"/>
    <cellStyle name="20% - Accent6 4 5 3 3" xfId="23993"/>
    <cellStyle name="20% - Accent6 4 5 3 3 2" xfId="23994"/>
    <cellStyle name="20% - Accent6 4 5 3 3 3" xfId="23995"/>
    <cellStyle name="20% - Accent6 4 5 3 4" xfId="23996"/>
    <cellStyle name="20% - Accent6 4 5 3 4 2" xfId="23997"/>
    <cellStyle name="20% - Accent6 4 5 3 5" xfId="23998"/>
    <cellStyle name="20% - Accent6 4 5 3 6" xfId="23999"/>
    <cellStyle name="20% - Accent6 4 5 4" xfId="24000"/>
    <cellStyle name="20% - Accent6 4 5 4 2" xfId="24001"/>
    <cellStyle name="20% - Accent6 4 5 4 2 2" xfId="24002"/>
    <cellStyle name="20% - Accent6 4 5 4 2 3" xfId="24003"/>
    <cellStyle name="20% - Accent6 4 5 4 3" xfId="24004"/>
    <cellStyle name="20% - Accent6 4 5 4 3 2" xfId="24005"/>
    <cellStyle name="20% - Accent6 4 5 4 3 3" xfId="24006"/>
    <cellStyle name="20% - Accent6 4 5 4 4" xfId="24007"/>
    <cellStyle name="20% - Accent6 4 5 4 4 2" xfId="24008"/>
    <cellStyle name="20% - Accent6 4 5 4 5" xfId="24009"/>
    <cellStyle name="20% - Accent6 4 5 4 6" xfId="24010"/>
    <cellStyle name="20% - Accent6 4 5 5" xfId="24011"/>
    <cellStyle name="20% - Accent6 4 5 5 2" xfId="24012"/>
    <cellStyle name="20% - Accent6 4 5 5 2 2" xfId="24013"/>
    <cellStyle name="20% - Accent6 4 5 5 2 3" xfId="24014"/>
    <cellStyle name="20% - Accent6 4 5 5 3" xfId="24015"/>
    <cellStyle name="20% - Accent6 4 5 5 3 2" xfId="24016"/>
    <cellStyle name="20% - Accent6 4 5 5 4" xfId="24017"/>
    <cellStyle name="20% - Accent6 4 5 5 5" xfId="24018"/>
    <cellStyle name="20% - Accent6 4 5 6" xfId="24019"/>
    <cellStyle name="20% - Accent6 4 5 6 2" xfId="24020"/>
    <cellStyle name="20% - Accent6 4 5 6 3" xfId="24021"/>
    <cellStyle name="20% - Accent6 4 5 7" xfId="24022"/>
    <cellStyle name="20% - Accent6 4 5 7 2" xfId="24023"/>
    <cellStyle name="20% - Accent6 4 5 7 3" xfId="24024"/>
    <cellStyle name="20% - Accent6 4 5 8" xfId="24025"/>
    <cellStyle name="20% - Accent6 4 5 8 2" xfId="24026"/>
    <cellStyle name="20% - Accent6 4 5 9" xfId="24027"/>
    <cellStyle name="20% - Accent6 4 6" xfId="1382"/>
    <cellStyle name="20% - Accent6 4 6 2" xfId="24028"/>
    <cellStyle name="20% - Accent6 4 6 2 2" xfId="24029"/>
    <cellStyle name="20% - Accent6 4 6 2 2 2" xfId="24030"/>
    <cellStyle name="20% - Accent6 4 6 2 2 3" xfId="24031"/>
    <cellStyle name="20% - Accent6 4 6 2 3" xfId="24032"/>
    <cellStyle name="20% - Accent6 4 6 2 3 2" xfId="24033"/>
    <cellStyle name="20% - Accent6 4 6 2 3 3" xfId="24034"/>
    <cellStyle name="20% - Accent6 4 6 2 4" xfId="24035"/>
    <cellStyle name="20% - Accent6 4 6 2 4 2" xfId="24036"/>
    <cellStyle name="20% - Accent6 4 6 2 5" xfId="24037"/>
    <cellStyle name="20% - Accent6 4 6 2 6" xfId="24038"/>
    <cellStyle name="20% - Accent6 4 6 3" xfId="24039"/>
    <cellStyle name="20% - Accent6 4 6 3 2" xfId="24040"/>
    <cellStyle name="20% - Accent6 4 6 3 2 2" xfId="24041"/>
    <cellStyle name="20% - Accent6 4 6 3 2 3" xfId="24042"/>
    <cellStyle name="20% - Accent6 4 6 3 3" xfId="24043"/>
    <cellStyle name="20% - Accent6 4 6 3 3 2" xfId="24044"/>
    <cellStyle name="20% - Accent6 4 6 3 3 3" xfId="24045"/>
    <cellStyle name="20% - Accent6 4 6 3 4" xfId="24046"/>
    <cellStyle name="20% - Accent6 4 6 3 4 2" xfId="24047"/>
    <cellStyle name="20% - Accent6 4 6 3 5" xfId="24048"/>
    <cellStyle name="20% - Accent6 4 6 3 6" xfId="24049"/>
    <cellStyle name="20% - Accent6 4 6 4" xfId="24050"/>
    <cellStyle name="20% - Accent6 4 6 4 2" xfId="24051"/>
    <cellStyle name="20% - Accent6 4 6 4 2 2" xfId="24052"/>
    <cellStyle name="20% - Accent6 4 6 4 2 3" xfId="24053"/>
    <cellStyle name="20% - Accent6 4 6 4 3" xfId="24054"/>
    <cellStyle name="20% - Accent6 4 6 4 3 2" xfId="24055"/>
    <cellStyle name="20% - Accent6 4 6 4 4" xfId="24056"/>
    <cellStyle name="20% - Accent6 4 6 4 5" xfId="24057"/>
    <cellStyle name="20% - Accent6 4 6 5" xfId="24058"/>
    <cellStyle name="20% - Accent6 4 6 5 2" xfId="24059"/>
    <cellStyle name="20% - Accent6 4 6 5 3" xfId="24060"/>
    <cellStyle name="20% - Accent6 4 6 6" xfId="24061"/>
    <cellStyle name="20% - Accent6 4 6 6 2" xfId="24062"/>
    <cellStyle name="20% - Accent6 4 6 6 3" xfId="24063"/>
    <cellStyle name="20% - Accent6 4 6 7" xfId="24064"/>
    <cellStyle name="20% - Accent6 4 6 7 2" xfId="24065"/>
    <cellStyle name="20% - Accent6 4 6 8" xfId="24066"/>
    <cellStyle name="20% - Accent6 4 6 9" xfId="24067"/>
    <cellStyle name="20% - Accent6 4 7" xfId="13577"/>
    <cellStyle name="20% - Accent6 4 7 2" xfId="24068"/>
    <cellStyle name="20% - Accent6 4 7 2 2" xfId="24069"/>
    <cellStyle name="20% - Accent6 4 7 2 2 2" xfId="24070"/>
    <cellStyle name="20% - Accent6 4 7 2 2 3" xfId="24071"/>
    <cellStyle name="20% - Accent6 4 7 2 3" xfId="24072"/>
    <cellStyle name="20% - Accent6 4 7 2 3 2" xfId="24073"/>
    <cellStyle name="20% - Accent6 4 7 2 3 3" xfId="24074"/>
    <cellStyle name="20% - Accent6 4 7 2 4" xfId="24075"/>
    <cellStyle name="20% - Accent6 4 7 2 4 2" xfId="24076"/>
    <cellStyle name="20% - Accent6 4 7 2 5" xfId="24077"/>
    <cellStyle name="20% - Accent6 4 7 2 6" xfId="24078"/>
    <cellStyle name="20% - Accent6 4 7 3" xfId="24079"/>
    <cellStyle name="20% - Accent6 4 7 3 2" xfId="24080"/>
    <cellStyle name="20% - Accent6 4 7 3 2 2" xfId="24081"/>
    <cellStyle name="20% - Accent6 4 7 3 2 3" xfId="24082"/>
    <cellStyle name="20% - Accent6 4 7 3 3" xfId="24083"/>
    <cellStyle name="20% - Accent6 4 7 3 3 2" xfId="24084"/>
    <cellStyle name="20% - Accent6 4 7 3 3 3" xfId="24085"/>
    <cellStyle name="20% - Accent6 4 7 3 4" xfId="24086"/>
    <cellStyle name="20% - Accent6 4 7 3 4 2" xfId="24087"/>
    <cellStyle name="20% - Accent6 4 7 3 5" xfId="24088"/>
    <cellStyle name="20% - Accent6 4 7 3 6" xfId="24089"/>
    <cellStyle name="20% - Accent6 4 7 4" xfId="24090"/>
    <cellStyle name="20% - Accent6 4 7 4 2" xfId="24091"/>
    <cellStyle name="20% - Accent6 4 7 4 2 2" xfId="24092"/>
    <cellStyle name="20% - Accent6 4 7 4 2 3" xfId="24093"/>
    <cellStyle name="20% - Accent6 4 7 4 3" xfId="24094"/>
    <cellStyle name="20% - Accent6 4 7 4 3 2" xfId="24095"/>
    <cellStyle name="20% - Accent6 4 7 4 4" xfId="24096"/>
    <cellStyle name="20% - Accent6 4 7 4 5" xfId="24097"/>
    <cellStyle name="20% - Accent6 4 7 5" xfId="24098"/>
    <cellStyle name="20% - Accent6 4 7 5 2" xfId="24099"/>
    <cellStyle name="20% - Accent6 4 7 5 3" xfId="24100"/>
    <cellStyle name="20% - Accent6 4 7 6" xfId="24101"/>
    <cellStyle name="20% - Accent6 4 7 6 2" xfId="24102"/>
    <cellStyle name="20% - Accent6 4 7 6 3" xfId="24103"/>
    <cellStyle name="20% - Accent6 4 7 7" xfId="24104"/>
    <cellStyle name="20% - Accent6 4 7 7 2" xfId="24105"/>
    <cellStyle name="20% - Accent6 4 7 8" xfId="24106"/>
    <cellStyle name="20% - Accent6 4 7 9" xfId="24107"/>
    <cellStyle name="20% - Accent6 4 8" xfId="24108"/>
    <cellStyle name="20% - Accent6 4 8 2" xfId="24109"/>
    <cellStyle name="20% - Accent6 4 8 2 2" xfId="24110"/>
    <cellStyle name="20% - Accent6 4 8 2 3" xfId="24111"/>
    <cellStyle name="20% - Accent6 4 8 3" xfId="24112"/>
    <cellStyle name="20% - Accent6 4 8 3 2" xfId="24113"/>
    <cellStyle name="20% - Accent6 4 8 3 3" xfId="24114"/>
    <cellStyle name="20% - Accent6 4 8 4" xfId="24115"/>
    <cellStyle name="20% - Accent6 4 8 4 2" xfId="24116"/>
    <cellStyle name="20% - Accent6 4 8 5" xfId="24117"/>
    <cellStyle name="20% - Accent6 4 8 6" xfId="24118"/>
    <cellStyle name="20% - Accent6 4 9" xfId="24119"/>
    <cellStyle name="20% - Accent6 4 9 2" xfId="24120"/>
    <cellStyle name="20% - Accent6 4 9 2 2" xfId="24121"/>
    <cellStyle name="20% - Accent6 4 9 2 3" xfId="24122"/>
    <cellStyle name="20% - Accent6 4 9 3" xfId="24123"/>
    <cellStyle name="20% - Accent6 4 9 3 2" xfId="24124"/>
    <cellStyle name="20% - Accent6 4 9 3 3" xfId="24125"/>
    <cellStyle name="20% - Accent6 4 9 4" xfId="24126"/>
    <cellStyle name="20% - Accent6 4 9 4 2" xfId="24127"/>
    <cellStyle name="20% - Accent6 4 9 5" xfId="24128"/>
    <cellStyle name="20% - Accent6 4 9 6" xfId="24129"/>
    <cellStyle name="20% - Accent6 5" xfId="1383"/>
    <cellStyle name="20% - Accent6 5 2" xfId="1384"/>
    <cellStyle name="20% - Accent6 5 2 2" xfId="1385"/>
    <cellStyle name="20% - Accent6 5 2 2 2" xfId="1386"/>
    <cellStyle name="20% - Accent6 5 2 2 2 2" xfId="1387"/>
    <cellStyle name="20% - Accent6 5 2 2 3" xfId="1388"/>
    <cellStyle name="20% - Accent6 5 2 3" xfId="1389"/>
    <cellStyle name="20% - Accent6 5 2 3 2" xfId="1390"/>
    <cellStyle name="20% - Accent6 5 2 4" xfId="1391"/>
    <cellStyle name="20% - Accent6 5 2 5" xfId="8843"/>
    <cellStyle name="20% - Accent6 5 3" xfId="1392"/>
    <cellStyle name="20% - Accent6 5 3 2" xfId="1393"/>
    <cellStyle name="20% - Accent6 5 3 2 2" xfId="1394"/>
    <cellStyle name="20% - Accent6 5 3 3" xfId="1395"/>
    <cellStyle name="20% - Accent6 5 4" xfId="1396"/>
    <cellStyle name="20% - Accent6 5 4 2" xfId="1397"/>
    <cellStyle name="20% - Accent6 5 5" xfId="1398"/>
    <cellStyle name="20% - Accent6 5 6" xfId="13578"/>
    <cellStyle name="20% - Accent6 6" xfId="1399"/>
    <cellStyle name="20% - Accent6 6 2" xfId="1400"/>
    <cellStyle name="20% - Accent6 6 2 2" xfId="1401"/>
    <cellStyle name="20% - Accent6 6 2 2 2" xfId="1402"/>
    <cellStyle name="20% - Accent6 6 2 3" xfId="1403"/>
    <cellStyle name="20% - Accent6 6 2 4" xfId="8844"/>
    <cellStyle name="20% - Accent6 6 2 5" xfId="8845"/>
    <cellStyle name="20% - Accent6 6 3" xfId="1404"/>
    <cellStyle name="20% - Accent6 6 3 2" xfId="1405"/>
    <cellStyle name="20% - Accent6 6 4" xfId="1406"/>
    <cellStyle name="20% - Accent6 6 5" xfId="13579"/>
    <cellStyle name="20% - Accent6 7" xfId="1407"/>
    <cellStyle name="20% - Accent6 7 2" xfId="1408"/>
    <cellStyle name="20% - Accent6 7 2 2" xfId="1409"/>
    <cellStyle name="20% - Accent6 7 2 2 2" xfId="1410"/>
    <cellStyle name="20% - Accent6 7 2 3" xfId="1411"/>
    <cellStyle name="20% - Accent6 7 3" xfId="1412"/>
    <cellStyle name="20% - Accent6 7 3 2" xfId="1413"/>
    <cellStyle name="20% - Accent6 7 4" xfId="1414"/>
    <cellStyle name="20% - Accent6 7 5" xfId="13580"/>
    <cellStyle name="20% - Accent6 8" xfId="1415"/>
    <cellStyle name="20% - Accent6 8 2" xfId="1416"/>
    <cellStyle name="20% - Accent6 8 2 2" xfId="1417"/>
    <cellStyle name="20% - Accent6 8 2 2 2" xfId="1418"/>
    <cellStyle name="20% - Accent6 8 2 3" xfId="1419"/>
    <cellStyle name="20% - Accent6 8 3" xfId="1420"/>
    <cellStyle name="20% - Accent6 8 3 2" xfId="1421"/>
    <cellStyle name="20% - Accent6 8 4" xfId="1422"/>
    <cellStyle name="20% - Accent6 8 5" xfId="13581"/>
    <cellStyle name="20% - Accent6 9" xfId="1423"/>
    <cellStyle name="20% - Accent6 9 2" xfId="1424"/>
    <cellStyle name="20% - Accent6 9 2 2" xfId="1425"/>
    <cellStyle name="20% - Accent6 9 3" xfId="1426"/>
    <cellStyle name="20% - Accent6 9 4" xfId="13582"/>
    <cellStyle name="40% - Accent1 10" xfId="1427"/>
    <cellStyle name="40% - Accent1 10 2" xfId="1428"/>
    <cellStyle name="40% - Accent1 10 2 2" xfId="1429"/>
    <cellStyle name="40% - Accent1 10 3" xfId="1430"/>
    <cellStyle name="40% - Accent1 10 4" xfId="13583"/>
    <cellStyle name="40% - Accent1 11" xfId="1431"/>
    <cellStyle name="40% - Accent1 11 2" xfId="1432"/>
    <cellStyle name="40% - Accent1 11 2 2" xfId="1433"/>
    <cellStyle name="40% - Accent1 11 3" xfId="1434"/>
    <cellStyle name="40% - Accent1 11 4" xfId="13584"/>
    <cellStyle name="40% - Accent1 12" xfId="1435"/>
    <cellStyle name="40% - Accent1 12 2" xfId="1436"/>
    <cellStyle name="40% - Accent1 12 3" xfId="13585"/>
    <cellStyle name="40% - Accent1 13" xfId="1437"/>
    <cellStyle name="40% - Accent1 13 2" xfId="13586"/>
    <cellStyle name="40% - Accent1 14" xfId="8846"/>
    <cellStyle name="40% - Accent1 15" xfId="8847"/>
    <cellStyle name="40% - Accent1 16" xfId="8848"/>
    <cellStyle name="40% - Accent1 17" xfId="8849"/>
    <cellStyle name="40% - Accent1 17 2" xfId="14177"/>
    <cellStyle name="40% - Accent1 18" xfId="8850"/>
    <cellStyle name="40% - Accent1 19" xfId="8851"/>
    <cellStyle name="40% - Accent1 2" xfId="1438"/>
    <cellStyle name="40% - Accent1 2 2" xfId="1439"/>
    <cellStyle name="40% - Accent1 2 2 2" xfId="1440"/>
    <cellStyle name="40% - Accent1 2 2 2 2" xfId="1441"/>
    <cellStyle name="40% - Accent1 2 2 2 2 2" xfId="1442"/>
    <cellStyle name="40% - Accent1 2 2 2 2 2 2" xfId="1443"/>
    <cellStyle name="40% - Accent1 2 2 2 2 2 2 2" xfId="1444"/>
    <cellStyle name="40% - Accent1 2 2 2 2 2 3" xfId="1445"/>
    <cellStyle name="40% - Accent1 2 2 2 2 3" xfId="1446"/>
    <cellStyle name="40% - Accent1 2 2 2 2 3 2" xfId="1447"/>
    <cellStyle name="40% - Accent1 2 2 2 2 4" xfId="1448"/>
    <cellStyle name="40% - Accent1 2 2 2 2 5" xfId="14178"/>
    <cellStyle name="40% - Accent1 2 2 2 3" xfId="1449"/>
    <cellStyle name="40% - Accent1 2 2 2 3 2" xfId="1450"/>
    <cellStyle name="40% - Accent1 2 2 2 3 2 2" xfId="1451"/>
    <cellStyle name="40% - Accent1 2 2 2 3 3" xfId="1452"/>
    <cellStyle name="40% - Accent1 2 2 2 4" xfId="1453"/>
    <cellStyle name="40% - Accent1 2 2 2 4 2" xfId="1454"/>
    <cellStyle name="40% - Accent1 2 2 2 5" xfId="1455"/>
    <cellStyle name="40% - Accent1 2 2 2 6" xfId="13895"/>
    <cellStyle name="40% - Accent1 2 2 3" xfId="1456"/>
    <cellStyle name="40% - Accent1 2 2 3 2" xfId="1457"/>
    <cellStyle name="40% - Accent1 2 2 3 2 2" xfId="1458"/>
    <cellStyle name="40% - Accent1 2 2 3 2 2 2" xfId="1459"/>
    <cellStyle name="40% - Accent1 2 2 3 2 3" xfId="1460"/>
    <cellStyle name="40% - Accent1 2 2 3 3" xfId="1461"/>
    <cellStyle name="40% - Accent1 2 2 3 3 2" xfId="1462"/>
    <cellStyle name="40% - Accent1 2 2 3 4" xfId="1463"/>
    <cellStyle name="40% - Accent1 2 2 3 5" xfId="13896"/>
    <cellStyle name="40% - Accent1 2 2 4" xfId="1464"/>
    <cellStyle name="40% - Accent1 2 2 4 2" xfId="1465"/>
    <cellStyle name="40% - Accent1 2 2 4 2 2" xfId="1466"/>
    <cellStyle name="40% - Accent1 2 2 4 3" xfId="1467"/>
    <cellStyle name="40% - Accent1 2 2 5" xfId="1468"/>
    <cellStyle name="40% - Accent1 2 2 5 2" xfId="1469"/>
    <cellStyle name="40% - Accent1 2 2 6" xfId="1470"/>
    <cellStyle name="40% - Accent1 2 2 7" xfId="13822"/>
    <cellStyle name="40% - Accent1 2 3" xfId="1471"/>
    <cellStyle name="40% - Accent1 2 3 2" xfId="1472"/>
    <cellStyle name="40% - Accent1 2 3 2 2" xfId="1473"/>
    <cellStyle name="40% - Accent1 2 3 2 2 2" xfId="1474"/>
    <cellStyle name="40% - Accent1 2 3 2 2 2 2" xfId="1475"/>
    <cellStyle name="40% - Accent1 2 3 2 2 3" xfId="1476"/>
    <cellStyle name="40% - Accent1 2 3 2 3" xfId="1477"/>
    <cellStyle name="40% - Accent1 2 3 2 3 2" xfId="1478"/>
    <cellStyle name="40% - Accent1 2 3 2 4" xfId="1479"/>
    <cellStyle name="40% - Accent1 2 3 3" xfId="1480"/>
    <cellStyle name="40% - Accent1 2 3 3 2" xfId="1481"/>
    <cellStyle name="40% - Accent1 2 3 3 2 2" xfId="1482"/>
    <cellStyle name="40% - Accent1 2 3 3 3" xfId="1483"/>
    <cellStyle name="40% - Accent1 2 3 4" xfId="1484"/>
    <cellStyle name="40% - Accent1 2 3 4 2" xfId="1485"/>
    <cellStyle name="40% - Accent1 2 3 5" xfId="1486"/>
    <cellStyle name="40% - Accent1 2 3 6" xfId="13897"/>
    <cellStyle name="40% - Accent1 2 4" xfId="1487"/>
    <cellStyle name="40% - Accent1 2 4 2" xfId="1488"/>
    <cellStyle name="40% - Accent1 2 4 2 2" xfId="1489"/>
    <cellStyle name="40% - Accent1 2 4 2 2 2" xfId="1490"/>
    <cellStyle name="40% - Accent1 2 4 2 3" xfId="1491"/>
    <cellStyle name="40% - Accent1 2 4 3" xfId="1492"/>
    <cellStyle name="40% - Accent1 2 4 3 2" xfId="1493"/>
    <cellStyle name="40% - Accent1 2 4 4" xfId="1494"/>
    <cellStyle name="40% - Accent1 2 4 5" xfId="13898"/>
    <cellStyle name="40% - Accent1 2 5" xfId="1495"/>
    <cellStyle name="40% - Accent1 2 5 2" xfId="1496"/>
    <cellStyle name="40% - Accent1 2 5 2 2" xfId="1497"/>
    <cellStyle name="40% - Accent1 2 5 3" xfId="1498"/>
    <cellStyle name="40% - Accent1 2 5 4" xfId="13899"/>
    <cellStyle name="40% - Accent1 2 6" xfId="1499"/>
    <cellStyle name="40% - Accent1 2 6 2" xfId="1500"/>
    <cellStyle name="40% - Accent1 2 6 3" xfId="13900"/>
    <cellStyle name="40% - Accent1 2 7" xfId="1501"/>
    <cellStyle name="40% - Accent1 2 8" xfId="1502"/>
    <cellStyle name="40% - Accent1 2 9" xfId="13587"/>
    <cellStyle name="40% - Accent1 20" xfId="8852"/>
    <cellStyle name="40% - Accent1 21" xfId="8853"/>
    <cellStyle name="40% - Accent1 22" xfId="14487"/>
    <cellStyle name="40% - Accent1 3" xfId="1503"/>
    <cellStyle name="40% - Accent1 3 2" xfId="1504"/>
    <cellStyle name="40% - Accent1 3 2 2" xfId="1505"/>
    <cellStyle name="40% - Accent1 3 2 2 2" xfId="1506"/>
    <cellStyle name="40% - Accent1 3 2 2 2 2" xfId="1507"/>
    <cellStyle name="40% - Accent1 3 2 2 2 2 2" xfId="1508"/>
    <cellStyle name="40% - Accent1 3 2 2 2 2 2 2" xfId="1509"/>
    <cellStyle name="40% - Accent1 3 2 2 2 2 3" xfId="1510"/>
    <cellStyle name="40% - Accent1 3 2 2 2 3" xfId="1511"/>
    <cellStyle name="40% - Accent1 3 2 2 2 3 2" xfId="1512"/>
    <cellStyle name="40% - Accent1 3 2 2 2 4" xfId="1513"/>
    <cellStyle name="40% - Accent1 3 2 2 2 5" xfId="24130"/>
    <cellStyle name="40% - Accent1 3 2 2 3" xfId="1514"/>
    <cellStyle name="40% - Accent1 3 2 2 3 2" xfId="1515"/>
    <cellStyle name="40% - Accent1 3 2 2 3 2 2" xfId="1516"/>
    <cellStyle name="40% - Accent1 3 2 2 3 3" xfId="1517"/>
    <cellStyle name="40% - Accent1 3 2 2 4" xfId="1518"/>
    <cellStyle name="40% - Accent1 3 2 2 4 2" xfId="1519"/>
    <cellStyle name="40% - Accent1 3 2 2 5" xfId="1520"/>
    <cellStyle name="40% - Accent1 3 2 2 6" xfId="13902"/>
    <cellStyle name="40% - Accent1 3 2 3" xfId="1521"/>
    <cellStyle name="40% - Accent1 3 2 3 2" xfId="1522"/>
    <cellStyle name="40% - Accent1 3 2 3 2 2" xfId="1523"/>
    <cellStyle name="40% - Accent1 3 2 3 2 2 2" xfId="1524"/>
    <cellStyle name="40% - Accent1 3 2 3 2 3" xfId="1525"/>
    <cellStyle name="40% - Accent1 3 2 3 3" xfId="1526"/>
    <cellStyle name="40% - Accent1 3 2 3 3 2" xfId="1527"/>
    <cellStyle name="40% - Accent1 3 2 3 4" xfId="1528"/>
    <cellStyle name="40% - Accent1 3 2 3 5" xfId="24131"/>
    <cellStyle name="40% - Accent1 3 2 4" xfId="1529"/>
    <cellStyle name="40% - Accent1 3 2 4 2" xfId="1530"/>
    <cellStyle name="40% - Accent1 3 2 4 2 2" xfId="1531"/>
    <cellStyle name="40% - Accent1 3 2 4 3" xfId="1532"/>
    <cellStyle name="40% - Accent1 3 2 5" xfId="1533"/>
    <cellStyle name="40% - Accent1 3 2 5 2" xfId="1534"/>
    <cellStyle name="40% - Accent1 3 2 6" xfId="1535"/>
    <cellStyle name="40% - Accent1 3 2 7" xfId="13901"/>
    <cellStyle name="40% - Accent1 3 3" xfId="1536"/>
    <cellStyle name="40% - Accent1 3 3 2" xfId="1537"/>
    <cellStyle name="40% - Accent1 3 3 2 2" xfId="1538"/>
    <cellStyle name="40% - Accent1 3 3 2 2 2" xfId="1539"/>
    <cellStyle name="40% - Accent1 3 3 2 2 2 2" xfId="1540"/>
    <cellStyle name="40% - Accent1 3 3 2 2 3" xfId="1541"/>
    <cellStyle name="40% - Accent1 3 3 2 3" xfId="1542"/>
    <cellStyle name="40% - Accent1 3 3 2 3 2" xfId="1543"/>
    <cellStyle name="40% - Accent1 3 3 2 4" xfId="1544"/>
    <cellStyle name="40% - Accent1 3 3 2 5" xfId="24132"/>
    <cellStyle name="40% - Accent1 3 3 3" xfId="1545"/>
    <cellStyle name="40% - Accent1 3 3 3 2" xfId="1546"/>
    <cellStyle name="40% - Accent1 3 3 3 2 2" xfId="1547"/>
    <cellStyle name="40% - Accent1 3 3 3 3" xfId="1548"/>
    <cellStyle name="40% - Accent1 3 3 4" xfId="1549"/>
    <cellStyle name="40% - Accent1 3 3 4 2" xfId="1550"/>
    <cellStyle name="40% - Accent1 3 3 5" xfId="1551"/>
    <cellStyle name="40% - Accent1 3 3 6" xfId="13903"/>
    <cellStyle name="40% - Accent1 3 4" xfId="1552"/>
    <cellStyle name="40% - Accent1 3 4 2" xfId="1553"/>
    <cellStyle name="40% - Accent1 3 4 2 2" xfId="1554"/>
    <cellStyle name="40% - Accent1 3 4 2 2 2" xfId="1555"/>
    <cellStyle name="40% - Accent1 3 4 2 3" xfId="1556"/>
    <cellStyle name="40% - Accent1 3 4 3" xfId="1557"/>
    <cellStyle name="40% - Accent1 3 4 3 2" xfId="1558"/>
    <cellStyle name="40% - Accent1 3 4 4" xfId="1559"/>
    <cellStyle name="40% - Accent1 3 4 5" xfId="8854"/>
    <cellStyle name="40% - Accent1 3 5" xfId="1560"/>
    <cellStyle name="40% - Accent1 3 5 2" xfId="1561"/>
    <cellStyle name="40% - Accent1 3 5 2 2" xfId="1562"/>
    <cellStyle name="40% - Accent1 3 5 3" xfId="1563"/>
    <cellStyle name="40% - Accent1 3 6" xfId="1564"/>
    <cellStyle name="40% - Accent1 3 6 2" xfId="1565"/>
    <cellStyle name="40% - Accent1 3 7" xfId="1566"/>
    <cellStyle name="40% - Accent1 3 8" xfId="1567"/>
    <cellStyle name="40% - Accent1 3 9" xfId="13588"/>
    <cellStyle name="40% - Accent1 4" xfId="1568"/>
    <cellStyle name="40% - Accent1 4 10" xfId="24133"/>
    <cellStyle name="40% - Accent1 4 10 2" xfId="24134"/>
    <cellStyle name="40% - Accent1 4 10 2 2" xfId="24135"/>
    <cellStyle name="40% - Accent1 4 10 2 3" xfId="24136"/>
    <cellStyle name="40% - Accent1 4 10 3" xfId="24137"/>
    <cellStyle name="40% - Accent1 4 10 3 2" xfId="24138"/>
    <cellStyle name="40% - Accent1 4 10 4" xfId="24139"/>
    <cellStyle name="40% - Accent1 4 10 5" xfId="24140"/>
    <cellStyle name="40% - Accent1 4 11" xfId="24141"/>
    <cellStyle name="40% - Accent1 4 11 2" xfId="24142"/>
    <cellStyle name="40% - Accent1 4 11 3" xfId="24143"/>
    <cellStyle name="40% - Accent1 4 12" xfId="24144"/>
    <cellStyle name="40% - Accent1 4 12 2" xfId="24145"/>
    <cellStyle name="40% - Accent1 4 12 3" xfId="24146"/>
    <cellStyle name="40% - Accent1 4 13" xfId="24147"/>
    <cellStyle name="40% - Accent1 4 13 2" xfId="24148"/>
    <cellStyle name="40% - Accent1 4 14" xfId="24149"/>
    <cellStyle name="40% - Accent1 4 15" xfId="24150"/>
    <cellStyle name="40% - Accent1 4 16" xfId="24151"/>
    <cellStyle name="40% - Accent1 4 2" xfId="1569"/>
    <cellStyle name="40% - Accent1 4 2 10" xfId="24152"/>
    <cellStyle name="40% - Accent1 4 2 10 2" xfId="24153"/>
    <cellStyle name="40% - Accent1 4 2 10 3" xfId="24154"/>
    <cellStyle name="40% - Accent1 4 2 11" xfId="24155"/>
    <cellStyle name="40% - Accent1 4 2 11 2" xfId="24156"/>
    <cellStyle name="40% - Accent1 4 2 11 3" xfId="24157"/>
    <cellStyle name="40% - Accent1 4 2 12" xfId="24158"/>
    <cellStyle name="40% - Accent1 4 2 12 2" xfId="24159"/>
    <cellStyle name="40% - Accent1 4 2 13" xfId="24160"/>
    <cellStyle name="40% - Accent1 4 2 14" xfId="24161"/>
    <cellStyle name="40% - Accent1 4 2 15" xfId="24162"/>
    <cellStyle name="40% - Accent1 4 2 2" xfId="1570"/>
    <cellStyle name="40% - Accent1 4 2 2 10" xfId="24163"/>
    <cellStyle name="40% - Accent1 4 2 2 10 2" xfId="24164"/>
    <cellStyle name="40% - Accent1 4 2 2 10 3" xfId="24165"/>
    <cellStyle name="40% - Accent1 4 2 2 11" xfId="24166"/>
    <cellStyle name="40% - Accent1 4 2 2 11 2" xfId="24167"/>
    <cellStyle name="40% - Accent1 4 2 2 12" xfId="24168"/>
    <cellStyle name="40% - Accent1 4 2 2 13" xfId="24169"/>
    <cellStyle name="40% - Accent1 4 2 2 2" xfId="1571"/>
    <cellStyle name="40% - Accent1 4 2 2 2 10" xfId="24170"/>
    <cellStyle name="40% - Accent1 4 2 2 2 10 2" xfId="24171"/>
    <cellStyle name="40% - Accent1 4 2 2 2 11" xfId="24172"/>
    <cellStyle name="40% - Accent1 4 2 2 2 12" xfId="24173"/>
    <cellStyle name="40% - Accent1 4 2 2 2 2" xfId="1572"/>
    <cellStyle name="40% - Accent1 4 2 2 2 2 10" xfId="24174"/>
    <cellStyle name="40% - Accent1 4 2 2 2 2 2" xfId="1573"/>
    <cellStyle name="40% - Accent1 4 2 2 2 2 2 2" xfId="24175"/>
    <cellStyle name="40% - Accent1 4 2 2 2 2 2 2 2" xfId="24176"/>
    <cellStyle name="40% - Accent1 4 2 2 2 2 2 2 2 2" xfId="24177"/>
    <cellStyle name="40% - Accent1 4 2 2 2 2 2 2 2 3" xfId="24178"/>
    <cellStyle name="40% - Accent1 4 2 2 2 2 2 2 3" xfId="24179"/>
    <cellStyle name="40% - Accent1 4 2 2 2 2 2 2 3 2" xfId="24180"/>
    <cellStyle name="40% - Accent1 4 2 2 2 2 2 2 3 3" xfId="24181"/>
    <cellStyle name="40% - Accent1 4 2 2 2 2 2 2 4" xfId="24182"/>
    <cellStyle name="40% - Accent1 4 2 2 2 2 2 2 4 2" xfId="24183"/>
    <cellStyle name="40% - Accent1 4 2 2 2 2 2 2 5" xfId="24184"/>
    <cellStyle name="40% - Accent1 4 2 2 2 2 2 2 6" xfId="24185"/>
    <cellStyle name="40% - Accent1 4 2 2 2 2 2 3" xfId="24186"/>
    <cellStyle name="40% - Accent1 4 2 2 2 2 2 3 2" xfId="24187"/>
    <cellStyle name="40% - Accent1 4 2 2 2 2 2 3 2 2" xfId="24188"/>
    <cellStyle name="40% - Accent1 4 2 2 2 2 2 3 2 3" xfId="24189"/>
    <cellStyle name="40% - Accent1 4 2 2 2 2 2 3 3" xfId="24190"/>
    <cellStyle name="40% - Accent1 4 2 2 2 2 2 3 3 2" xfId="24191"/>
    <cellStyle name="40% - Accent1 4 2 2 2 2 2 3 3 3" xfId="24192"/>
    <cellStyle name="40% - Accent1 4 2 2 2 2 2 3 4" xfId="24193"/>
    <cellStyle name="40% - Accent1 4 2 2 2 2 2 3 4 2" xfId="24194"/>
    <cellStyle name="40% - Accent1 4 2 2 2 2 2 3 5" xfId="24195"/>
    <cellStyle name="40% - Accent1 4 2 2 2 2 2 3 6" xfId="24196"/>
    <cellStyle name="40% - Accent1 4 2 2 2 2 2 4" xfId="24197"/>
    <cellStyle name="40% - Accent1 4 2 2 2 2 2 4 2" xfId="24198"/>
    <cellStyle name="40% - Accent1 4 2 2 2 2 2 4 2 2" xfId="24199"/>
    <cellStyle name="40% - Accent1 4 2 2 2 2 2 4 2 3" xfId="24200"/>
    <cellStyle name="40% - Accent1 4 2 2 2 2 2 4 3" xfId="24201"/>
    <cellStyle name="40% - Accent1 4 2 2 2 2 2 4 3 2" xfId="24202"/>
    <cellStyle name="40% - Accent1 4 2 2 2 2 2 4 4" xfId="24203"/>
    <cellStyle name="40% - Accent1 4 2 2 2 2 2 4 5" xfId="24204"/>
    <cellStyle name="40% - Accent1 4 2 2 2 2 2 5" xfId="24205"/>
    <cellStyle name="40% - Accent1 4 2 2 2 2 2 5 2" xfId="24206"/>
    <cellStyle name="40% - Accent1 4 2 2 2 2 2 5 3" xfId="24207"/>
    <cellStyle name="40% - Accent1 4 2 2 2 2 2 6" xfId="24208"/>
    <cellStyle name="40% - Accent1 4 2 2 2 2 2 6 2" xfId="24209"/>
    <cellStyle name="40% - Accent1 4 2 2 2 2 2 6 3" xfId="24210"/>
    <cellStyle name="40% - Accent1 4 2 2 2 2 2 7" xfId="24211"/>
    <cellStyle name="40% - Accent1 4 2 2 2 2 2 7 2" xfId="24212"/>
    <cellStyle name="40% - Accent1 4 2 2 2 2 2 8" xfId="24213"/>
    <cellStyle name="40% - Accent1 4 2 2 2 2 2 9" xfId="24214"/>
    <cellStyle name="40% - Accent1 4 2 2 2 2 3" xfId="24215"/>
    <cellStyle name="40% - Accent1 4 2 2 2 2 3 2" xfId="24216"/>
    <cellStyle name="40% - Accent1 4 2 2 2 2 3 2 2" xfId="24217"/>
    <cellStyle name="40% - Accent1 4 2 2 2 2 3 2 3" xfId="24218"/>
    <cellStyle name="40% - Accent1 4 2 2 2 2 3 3" xfId="24219"/>
    <cellStyle name="40% - Accent1 4 2 2 2 2 3 3 2" xfId="24220"/>
    <cellStyle name="40% - Accent1 4 2 2 2 2 3 3 3" xfId="24221"/>
    <cellStyle name="40% - Accent1 4 2 2 2 2 3 4" xfId="24222"/>
    <cellStyle name="40% - Accent1 4 2 2 2 2 3 4 2" xfId="24223"/>
    <cellStyle name="40% - Accent1 4 2 2 2 2 3 5" xfId="24224"/>
    <cellStyle name="40% - Accent1 4 2 2 2 2 3 6" xfId="24225"/>
    <cellStyle name="40% - Accent1 4 2 2 2 2 4" xfId="24226"/>
    <cellStyle name="40% - Accent1 4 2 2 2 2 4 2" xfId="24227"/>
    <cellStyle name="40% - Accent1 4 2 2 2 2 4 2 2" xfId="24228"/>
    <cellStyle name="40% - Accent1 4 2 2 2 2 4 2 3" xfId="24229"/>
    <cellStyle name="40% - Accent1 4 2 2 2 2 4 3" xfId="24230"/>
    <cellStyle name="40% - Accent1 4 2 2 2 2 4 3 2" xfId="24231"/>
    <cellStyle name="40% - Accent1 4 2 2 2 2 4 3 3" xfId="24232"/>
    <cellStyle name="40% - Accent1 4 2 2 2 2 4 4" xfId="24233"/>
    <cellStyle name="40% - Accent1 4 2 2 2 2 4 4 2" xfId="24234"/>
    <cellStyle name="40% - Accent1 4 2 2 2 2 4 5" xfId="24235"/>
    <cellStyle name="40% - Accent1 4 2 2 2 2 4 6" xfId="24236"/>
    <cellStyle name="40% - Accent1 4 2 2 2 2 5" xfId="24237"/>
    <cellStyle name="40% - Accent1 4 2 2 2 2 5 2" xfId="24238"/>
    <cellStyle name="40% - Accent1 4 2 2 2 2 5 2 2" xfId="24239"/>
    <cellStyle name="40% - Accent1 4 2 2 2 2 5 2 3" xfId="24240"/>
    <cellStyle name="40% - Accent1 4 2 2 2 2 5 3" xfId="24241"/>
    <cellStyle name="40% - Accent1 4 2 2 2 2 5 3 2" xfId="24242"/>
    <cellStyle name="40% - Accent1 4 2 2 2 2 5 4" xfId="24243"/>
    <cellStyle name="40% - Accent1 4 2 2 2 2 5 5" xfId="24244"/>
    <cellStyle name="40% - Accent1 4 2 2 2 2 6" xfId="24245"/>
    <cellStyle name="40% - Accent1 4 2 2 2 2 6 2" xfId="24246"/>
    <cellStyle name="40% - Accent1 4 2 2 2 2 6 3" xfId="24247"/>
    <cellStyle name="40% - Accent1 4 2 2 2 2 7" xfId="24248"/>
    <cellStyle name="40% - Accent1 4 2 2 2 2 7 2" xfId="24249"/>
    <cellStyle name="40% - Accent1 4 2 2 2 2 7 3" xfId="24250"/>
    <cellStyle name="40% - Accent1 4 2 2 2 2 8" xfId="24251"/>
    <cellStyle name="40% - Accent1 4 2 2 2 2 8 2" xfId="24252"/>
    <cellStyle name="40% - Accent1 4 2 2 2 2 9" xfId="24253"/>
    <cellStyle name="40% - Accent1 4 2 2 2 3" xfId="1574"/>
    <cellStyle name="40% - Accent1 4 2 2 2 3 2" xfId="24254"/>
    <cellStyle name="40% - Accent1 4 2 2 2 3 2 2" xfId="24255"/>
    <cellStyle name="40% - Accent1 4 2 2 2 3 2 2 2" xfId="24256"/>
    <cellStyle name="40% - Accent1 4 2 2 2 3 2 2 3" xfId="24257"/>
    <cellStyle name="40% - Accent1 4 2 2 2 3 2 3" xfId="24258"/>
    <cellStyle name="40% - Accent1 4 2 2 2 3 2 3 2" xfId="24259"/>
    <cellStyle name="40% - Accent1 4 2 2 2 3 2 3 3" xfId="24260"/>
    <cellStyle name="40% - Accent1 4 2 2 2 3 2 4" xfId="24261"/>
    <cellStyle name="40% - Accent1 4 2 2 2 3 2 4 2" xfId="24262"/>
    <cellStyle name="40% - Accent1 4 2 2 2 3 2 5" xfId="24263"/>
    <cellStyle name="40% - Accent1 4 2 2 2 3 2 6" xfId="24264"/>
    <cellStyle name="40% - Accent1 4 2 2 2 3 3" xfId="24265"/>
    <cellStyle name="40% - Accent1 4 2 2 2 3 3 2" xfId="24266"/>
    <cellStyle name="40% - Accent1 4 2 2 2 3 3 2 2" xfId="24267"/>
    <cellStyle name="40% - Accent1 4 2 2 2 3 3 2 3" xfId="24268"/>
    <cellStyle name="40% - Accent1 4 2 2 2 3 3 3" xfId="24269"/>
    <cellStyle name="40% - Accent1 4 2 2 2 3 3 3 2" xfId="24270"/>
    <cellStyle name="40% - Accent1 4 2 2 2 3 3 3 3" xfId="24271"/>
    <cellStyle name="40% - Accent1 4 2 2 2 3 3 4" xfId="24272"/>
    <cellStyle name="40% - Accent1 4 2 2 2 3 3 4 2" xfId="24273"/>
    <cellStyle name="40% - Accent1 4 2 2 2 3 3 5" xfId="24274"/>
    <cellStyle name="40% - Accent1 4 2 2 2 3 3 6" xfId="24275"/>
    <cellStyle name="40% - Accent1 4 2 2 2 3 4" xfId="24276"/>
    <cellStyle name="40% - Accent1 4 2 2 2 3 4 2" xfId="24277"/>
    <cellStyle name="40% - Accent1 4 2 2 2 3 4 2 2" xfId="24278"/>
    <cellStyle name="40% - Accent1 4 2 2 2 3 4 2 3" xfId="24279"/>
    <cellStyle name="40% - Accent1 4 2 2 2 3 4 3" xfId="24280"/>
    <cellStyle name="40% - Accent1 4 2 2 2 3 4 3 2" xfId="24281"/>
    <cellStyle name="40% - Accent1 4 2 2 2 3 4 4" xfId="24282"/>
    <cellStyle name="40% - Accent1 4 2 2 2 3 4 5" xfId="24283"/>
    <cellStyle name="40% - Accent1 4 2 2 2 3 5" xfId="24284"/>
    <cellStyle name="40% - Accent1 4 2 2 2 3 5 2" xfId="24285"/>
    <cellStyle name="40% - Accent1 4 2 2 2 3 5 3" xfId="24286"/>
    <cellStyle name="40% - Accent1 4 2 2 2 3 6" xfId="24287"/>
    <cellStyle name="40% - Accent1 4 2 2 2 3 6 2" xfId="24288"/>
    <cellStyle name="40% - Accent1 4 2 2 2 3 6 3" xfId="24289"/>
    <cellStyle name="40% - Accent1 4 2 2 2 3 7" xfId="24290"/>
    <cellStyle name="40% - Accent1 4 2 2 2 3 7 2" xfId="24291"/>
    <cellStyle name="40% - Accent1 4 2 2 2 3 8" xfId="24292"/>
    <cellStyle name="40% - Accent1 4 2 2 2 3 9" xfId="24293"/>
    <cellStyle name="40% - Accent1 4 2 2 2 4" xfId="24294"/>
    <cellStyle name="40% - Accent1 4 2 2 2 4 2" xfId="24295"/>
    <cellStyle name="40% - Accent1 4 2 2 2 4 2 2" xfId="24296"/>
    <cellStyle name="40% - Accent1 4 2 2 2 4 2 2 2" xfId="24297"/>
    <cellStyle name="40% - Accent1 4 2 2 2 4 2 2 3" xfId="24298"/>
    <cellStyle name="40% - Accent1 4 2 2 2 4 2 3" xfId="24299"/>
    <cellStyle name="40% - Accent1 4 2 2 2 4 2 3 2" xfId="24300"/>
    <cellStyle name="40% - Accent1 4 2 2 2 4 2 3 3" xfId="24301"/>
    <cellStyle name="40% - Accent1 4 2 2 2 4 2 4" xfId="24302"/>
    <cellStyle name="40% - Accent1 4 2 2 2 4 2 4 2" xfId="24303"/>
    <cellStyle name="40% - Accent1 4 2 2 2 4 2 5" xfId="24304"/>
    <cellStyle name="40% - Accent1 4 2 2 2 4 2 6" xfId="24305"/>
    <cellStyle name="40% - Accent1 4 2 2 2 4 3" xfId="24306"/>
    <cellStyle name="40% - Accent1 4 2 2 2 4 3 2" xfId="24307"/>
    <cellStyle name="40% - Accent1 4 2 2 2 4 3 2 2" xfId="24308"/>
    <cellStyle name="40% - Accent1 4 2 2 2 4 3 2 3" xfId="24309"/>
    <cellStyle name="40% - Accent1 4 2 2 2 4 3 3" xfId="24310"/>
    <cellStyle name="40% - Accent1 4 2 2 2 4 3 3 2" xfId="24311"/>
    <cellStyle name="40% - Accent1 4 2 2 2 4 3 3 3" xfId="24312"/>
    <cellStyle name="40% - Accent1 4 2 2 2 4 3 4" xfId="24313"/>
    <cellStyle name="40% - Accent1 4 2 2 2 4 3 4 2" xfId="24314"/>
    <cellStyle name="40% - Accent1 4 2 2 2 4 3 5" xfId="24315"/>
    <cellStyle name="40% - Accent1 4 2 2 2 4 3 6" xfId="24316"/>
    <cellStyle name="40% - Accent1 4 2 2 2 4 4" xfId="24317"/>
    <cellStyle name="40% - Accent1 4 2 2 2 4 4 2" xfId="24318"/>
    <cellStyle name="40% - Accent1 4 2 2 2 4 4 2 2" xfId="24319"/>
    <cellStyle name="40% - Accent1 4 2 2 2 4 4 2 3" xfId="24320"/>
    <cellStyle name="40% - Accent1 4 2 2 2 4 4 3" xfId="24321"/>
    <cellStyle name="40% - Accent1 4 2 2 2 4 4 3 2" xfId="24322"/>
    <cellStyle name="40% - Accent1 4 2 2 2 4 4 4" xfId="24323"/>
    <cellStyle name="40% - Accent1 4 2 2 2 4 4 5" xfId="24324"/>
    <cellStyle name="40% - Accent1 4 2 2 2 4 5" xfId="24325"/>
    <cellStyle name="40% - Accent1 4 2 2 2 4 5 2" xfId="24326"/>
    <cellStyle name="40% - Accent1 4 2 2 2 4 5 3" xfId="24327"/>
    <cellStyle name="40% - Accent1 4 2 2 2 4 6" xfId="24328"/>
    <cellStyle name="40% - Accent1 4 2 2 2 4 6 2" xfId="24329"/>
    <cellStyle name="40% - Accent1 4 2 2 2 4 6 3" xfId="24330"/>
    <cellStyle name="40% - Accent1 4 2 2 2 4 7" xfId="24331"/>
    <cellStyle name="40% - Accent1 4 2 2 2 4 7 2" xfId="24332"/>
    <cellStyle name="40% - Accent1 4 2 2 2 4 8" xfId="24333"/>
    <cellStyle name="40% - Accent1 4 2 2 2 4 9" xfId="24334"/>
    <cellStyle name="40% - Accent1 4 2 2 2 5" xfId="24335"/>
    <cellStyle name="40% - Accent1 4 2 2 2 5 2" xfId="24336"/>
    <cellStyle name="40% - Accent1 4 2 2 2 5 2 2" xfId="24337"/>
    <cellStyle name="40% - Accent1 4 2 2 2 5 2 3" xfId="24338"/>
    <cellStyle name="40% - Accent1 4 2 2 2 5 3" xfId="24339"/>
    <cellStyle name="40% - Accent1 4 2 2 2 5 3 2" xfId="24340"/>
    <cellStyle name="40% - Accent1 4 2 2 2 5 3 3" xfId="24341"/>
    <cellStyle name="40% - Accent1 4 2 2 2 5 4" xfId="24342"/>
    <cellStyle name="40% - Accent1 4 2 2 2 5 4 2" xfId="24343"/>
    <cellStyle name="40% - Accent1 4 2 2 2 5 5" xfId="24344"/>
    <cellStyle name="40% - Accent1 4 2 2 2 5 6" xfId="24345"/>
    <cellStyle name="40% - Accent1 4 2 2 2 6" xfId="24346"/>
    <cellStyle name="40% - Accent1 4 2 2 2 6 2" xfId="24347"/>
    <cellStyle name="40% - Accent1 4 2 2 2 6 2 2" xfId="24348"/>
    <cellStyle name="40% - Accent1 4 2 2 2 6 2 3" xfId="24349"/>
    <cellStyle name="40% - Accent1 4 2 2 2 6 3" xfId="24350"/>
    <cellStyle name="40% - Accent1 4 2 2 2 6 3 2" xfId="24351"/>
    <cellStyle name="40% - Accent1 4 2 2 2 6 3 3" xfId="24352"/>
    <cellStyle name="40% - Accent1 4 2 2 2 6 4" xfId="24353"/>
    <cellStyle name="40% - Accent1 4 2 2 2 6 4 2" xfId="24354"/>
    <cellStyle name="40% - Accent1 4 2 2 2 6 5" xfId="24355"/>
    <cellStyle name="40% - Accent1 4 2 2 2 6 6" xfId="24356"/>
    <cellStyle name="40% - Accent1 4 2 2 2 7" xfId="24357"/>
    <cellStyle name="40% - Accent1 4 2 2 2 7 2" xfId="24358"/>
    <cellStyle name="40% - Accent1 4 2 2 2 7 2 2" xfId="24359"/>
    <cellStyle name="40% - Accent1 4 2 2 2 7 2 3" xfId="24360"/>
    <cellStyle name="40% - Accent1 4 2 2 2 7 3" xfId="24361"/>
    <cellStyle name="40% - Accent1 4 2 2 2 7 3 2" xfId="24362"/>
    <cellStyle name="40% - Accent1 4 2 2 2 7 4" xfId="24363"/>
    <cellStyle name="40% - Accent1 4 2 2 2 7 5" xfId="24364"/>
    <cellStyle name="40% - Accent1 4 2 2 2 8" xfId="24365"/>
    <cellStyle name="40% - Accent1 4 2 2 2 8 2" xfId="24366"/>
    <cellStyle name="40% - Accent1 4 2 2 2 8 3" xfId="24367"/>
    <cellStyle name="40% - Accent1 4 2 2 2 9" xfId="24368"/>
    <cellStyle name="40% - Accent1 4 2 2 2 9 2" xfId="24369"/>
    <cellStyle name="40% - Accent1 4 2 2 2 9 3" xfId="24370"/>
    <cellStyle name="40% - Accent1 4 2 2 3" xfId="1575"/>
    <cellStyle name="40% - Accent1 4 2 2 3 10" xfId="24371"/>
    <cellStyle name="40% - Accent1 4 2 2 3 2" xfId="1576"/>
    <cellStyle name="40% - Accent1 4 2 2 3 2 2" xfId="24372"/>
    <cellStyle name="40% - Accent1 4 2 2 3 2 2 2" xfId="24373"/>
    <cellStyle name="40% - Accent1 4 2 2 3 2 2 2 2" xfId="24374"/>
    <cellStyle name="40% - Accent1 4 2 2 3 2 2 2 3" xfId="24375"/>
    <cellStyle name="40% - Accent1 4 2 2 3 2 2 3" xfId="24376"/>
    <cellStyle name="40% - Accent1 4 2 2 3 2 2 3 2" xfId="24377"/>
    <cellStyle name="40% - Accent1 4 2 2 3 2 2 3 3" xfId="24378"/>
    <cellStyle name="40% - Accent1 4 2 2 3 2 2 4" xfId="24379"/>
    <cellStyle name="40% - Accent1 4 2 2 3 2 2 4 2" xfId="24380"/>
    <cellStyle name="40% - Accent1 4 2 2 3 2 2 5" xfId="24381"/>
    <cellStyle name="40% - Accent1 4 2 2 3 2 2 6" xfId="24382"/>
    <cellStyle name="40% - Accent1 4 2 2 3 2 3" xfId="24383"/>
    <cellStyle name="40% - Accent1 4 2 2 3 2 3 2" xfId="24384"/>
    <cellStyle name="40% - Accent1 4 2 2 3 2 3 2 2" xfId="24385"/>
    <cellStyle name="40% - Accent1 4 2 2 3 2 3 2 3" xfId="24386"/>
    <cellStyle name="40% - Accent1 4 2 2 3 2 3 3" xfId="24387"/>
    <cellStyle name="40% - Accent1 4 2 2 3 2 3 3 2" xfId="24388"/>
    <cellStyle name="40% - Accent1 4 2 2 3 2 3 3 3" xfId="24389"/>
    <cellStyle name="40% - Accent1 4 2 2 3 2 3 4" xfId="24390"/>
    <cellStyle name="40% - Accent1 4 2 2 3 2 3 4 2" xfId="24391"/>
    <cellStyle name="40% - Accent1 4 2 2 3 2 3 5" xfId="24392"/>
    <cellStyle name="40% - Accent1 4 2 2 3 2 3 6" xfId="24393"/>
    <cellStyle name="40% - Accent1 4 2 2 3 2 4" xfId="24394"/>
    <cellStyle name="40% - Accent1 4 2 2 3 2 4 2" xfId="24395"/>
    <cellStyle name="40% - Accent1 4 2 2 3 2 4 2 2" xfId="24396"/>
    <cellStyle name="40% - Accent1 4 2 2 3 2 4 2 3" xfId="24397"/>
    <cellStyle name="40% - Accent1 4 2 2 3 2 4 3" xfId="24398"/>
    <cellStyle name="40% - Accent1 4 2 2 3 2 4 3 2" xfId="24399"/>
    <cellStyle name="40% - Accent1 4 2 2 3 2 4 4" xfId="24400"/>
    <cellStyle name="40% - Accent1 4 2 2 3 2 4 5" xfId="24401"/>
    <cellStyle name="40% - Accent1 4 2 2 3 2 5" xfId="24402"/>
    <cellStyle name="40% - Accent1 4 2 2 3 2 5 2" xfId="24403"/>
    <cellStyle name="40% - Accent1 4 2 2 3 2 5 3" xfId="24404"/>
    <cellStyle name="40% - Accent1 4 2 2 3 2 6" xfId="24405"/>
    <cellStyle name="40% - Accent1 4 2 2 3 2 6 2" xfId="24406"/>
    <cellStyle name="40% - Accent1 4 2 2 3 2 6 3" xfId="24407"/>
    <cellStyle name="40% - Accent1 4 2 2 3 2 7" xfId="24408"/>
    <cellStyle name="40% - Accent1 4 2 2 3 2 7 2" xfId="24409"/>
    <cellStyle name="40% - Accent1 4 2 2 3 2 8" xfId="24410"/>
    <cellStyle name="40% - Accent1 4 2 2 3 2 9" xfId="24411"/>
    <cellStyle name="40% - Accent1 4 2 2 3 3" xfId="24412"/>
    <cellStyle name="40% - Accent1 4 2 2 3 3 2" xfId="24413"/>
    <cellStyle name="40% - Accent1 4 2 2 3 3 2 2" xfId="24414"/>
    <cellStyle name="40% - Accent1 4 2 2 3 3 2 3" xfId="24415"/>
    <cellStyle name="40% - Accent1 4 2 2 3 3 3" xfId="24416"/>
    <cellStyle name="40% - Accent1 4 2 2 3 3 3 2" xfId="24417"/>
    <cellStyle name="40% - Accent1 4 2 2 3 3 3 3" xfId="24418"/>
    <cellStyle name="40% - Accent1 4 2 2 3 3 4" xfId="24419"/>
    <cellStyle name="40% - Accent1 4 2 2 3 3 4 2" xfId="24420"/>
    <cellStyle name="40% - Accent1 4 2 2 3 3 5" xfId="24421"/>
    <cellStyle name="40% - Accent1 4 2 2 3 3 6" xfId="24422"/>
    <cellStyle name="40% - Accent1 4 2 2 3 4" xfId="24423"/>
    <cellStyle name="40% - Accent1 4 2 2 3 4 2" xfId="24424"/>
    <cellStyle name="40% - Accent1 4 2 2 3 4 2 2" xfId="24425"/>
    <cellStyle name="40% - Accent1 4 2 2 3 4 2 3" xfId="24426"/>
    <cellStyle name="40% - Accent1 4 2 2 3 4 3" xfId="24427"/>
    <cellStyle name="40% - Accent1 4 2 2 3 4 3 2" xfId="24428"/>
    <cellStyle name="40% - Accent1 4 2 2 3 4 3 3" xfId="24429"/>
    <cellStyle name="40% - Accent1 4 2 2 3 4 4" xfId="24430"/>
    <cellStyle name="40% - Accent1 4 2 2 3 4 4 2" xfId="24431"/>
    <cellStyle name="40% - Accent1 4 2 2 3 4 5" xfId="24432"/>
    <cellStyle name="40% - Accent1 4 2 2 3 4 6" xfId="24433"/>
    <cellStyle name="40% - Accent1 4 2 2 3 5" xfId="24434"/>
    <cellStyle name="40% - Accent1 4 2 2 3 5 2" xfId="24435"/>
    <cellStyle name="40% - Accent1 4 2 2 3 5 2 2" xfId="24436"/>
    <cellStyle name="40% - Accent1 4 2 2 3 5 2 3" xfId="24437"/>
    <cellStyle name="40% - Accent1 4 2 2 3 5 3" xfId="24438"/>
    <cellStyle name="40% - Accent1 4 2 2 3 5 3 2" xfId="24439"/>
    <cellStyle name="40% - Accent1 4 2 2 3 5 4" xfId="24440"/>
    <cellStyle name="40% - Accent1 4 2 2 3 5 5" xfId="24441"/>
    <cellStyle name="40% - Accent1 4 2 2 3 6" xfId="24442"/>
    <cellStyle name="40% - Accent1 4 2 2 3 6 2" xfId="24443"/>
    <cellStyle name="40% - Accent1 4 2 2 3 6 3" xfId="24444"/>
    <cellStyle name="40% - Accent1 4 2 2 3 7" xfId="24445"/>
    <cellStyle name="40% - Accent1 4 2 2 3 7 2" xfId="24446"/>
    <cellStyle name="40% - Accent1 4 2 2 3 7 3" xfId="24447"/>
    <cellStyle name="40% - Accent1 4 2 2 3 8" xfId="24448"/>
    <cellStyle name="40% - Accent1 4 2 2 3 8 2" xfId="24449"/>
    <cellStyle name="40% - Accent1 4 2 2 3 9" xfId="24450"/>
    <cellStyle name="40% - Accent1 4 2 2 4" xfId="1577"/>
    <cellStyle name="40% - Accent1 4 2 2 4 2" xfId="24451"/>
    <cellStyle name="40% - Accent1 4 2 2 4 2 2" xfId="24452"/>
    <cellStyle name="40% - Accent1 4 2 2 4 2 2 2" xfId="24453"/>
    <cellStyle name="40% - Accent1 4 2 2 4 2 2 3" xfId="24454"/>
    <cellStyle name="40% - Accent1 4 2 2 4 2 3" xfId="24455"/>
    <cellStyle name="40% - Accent1 4 2 2 4 2 3 2" xfId="24456"/>
    <cellStyle name="40% - Accent1 4 2 2 4 2 3 3" xfId="24457"/>
    <cellStyle name="40% - Accent1 4 2 2 4 2 4" xfId="24458"/>
    <cellStyle name="40% - Accent1 4 2 2 4 2 4 2" xfId="24459"/>
    <cellStyle name="40% - Accent1 4 2 2 4 2 5" xfId="24460"/>
    <cellStyle name="40% - Accent1 4 2 2 4 2 6" xfId="24461"/>
    <cellStyle name="40% - Accent1 4 2 2 4 3" xfId="24462"/>
    <cellStyle name="40% - Accent1 4 2 2 4 3 2" xfId="24463"/>
    <cellStyle name="40% - Accent1 4 2 2 4 3 2 2" xfId="24464"/>
    <cellStyle name="40% - Accent1 4 2 2 4 3 2 3" xfId="24465"/>
    <cellStyle name="40% - Accent1 4 2 2 4 3 3" xfId="24466"/>
    <cellStyle name="40% - Accent1 4 2 2 4 3 3 2" xfId="24467"/>
    <cellStyle name="40% - Accent1 4 2 2 4 3 3 3" xfId="24468"/>
    <cellStyle name="40% - Accent1 4 2 2 4 3 4" xfId="24469"/>
    <cellStyle name="40% - Accent1 4 2 2 4 3 4 2" xfId="24470"/>
    <cellStyle name="40% - Accent1 4 2 2 4 3 5" xfId="24471"/>
    <cellStyle name="40% - Accent1 4 2 2 4 3 6" xfId="24472"/>
    <cellStyle name="40% - Accent1 4 2 2 4 4" xfId="24473"/>
    <cellStyle name="40% - Accent1 4 2 2 4 4 2" xfId="24474"/>
    <cellStyle name="40% - Accent1 4 2 2 4 4 2 2" xfId="24475"/>
    <cellStyle name="40% - Accent1 4 2 2 4 4 2 3" xfId="24476"/>
    <cellStyle name="40% - Accent1 4 2 2 4 4 3" xfId="24477"/>
    <cellStyle name="40% - Accent1 4 2 2 4 4 3 2" xfId="24478"/>
    <cellStyle name="40% - Accent1 4 2 2 4 4 4" xfId="24479"/>
    <cellStyle name="40% - Accent1 4 2 2 4 4 5" xfId="24480"/>
    <cellStyle name="40% - Accent1 4 2 2 4 5" xfId="24481"/>
    <cellStyle name="40% - Accent1 4 2 2 4 5 2" xfId="24482"/>
    <cellStyle name="40% - Accent1 4 2 2 4 5 3" xfId="24483"/>
    <cellStyle name="40% - Accent1 4 2 2 4 6" xfId="24484"/>
    <cellStyle name="40% - Accent1 4 2 2 4 6 2" xfId="24485"/>
    <cellStyle name="40% - Accent1 4 2 2 4 6 3" xfId="24486"/>
    <cellStyle name="40% - Accent1 4 2 2 4 7" xfId="24487"/>
    <cellStyle name="40% - Accent1 4 2 2 4 7 2" xfId="24488"/>
    <cellStyle name="40% - Accent1 4 2 2 4 8" xfId="24489"/>
    <cellStyle name="40% - Accent1 4 2 2 4 9" xfId="24490"/>
    <cellStyle name="40% - Accent1 4 2 2 5" xfId="24491"/>
    <cellStyle name="40% - Accent1 4 2 2 5 2" xfId="24492"/>
    <cellStyle name="40% - Accent1 4 2 2 5 2 2" xfId="24493"/>
    <cellStyle name="40% - Accent1 4 2 2 5 2 2 2" xfId="24494"/>
    <cellStyle name="40% - Accent1 4 2 2 5 2 2 3" xfId="24495"/>
    <cellStyle name="40% - Accent1 4 2 2 5 2 3" xfId="24496"/>
    <cellStyle name="40% - Accent1 4 2 2 5 2 3 2" xfId="24497"/>
    <cellStyle name="40% - Accent1 4 2 2 5 2 3 3" xfId="24498"/>
    <cellStyle name="40% - Accent1 4 2 2 5 2 4" xfId="24499"/>
    <cellStyle name="40% - Accent1 4 2 2 5 2 4 2" xfId="24500"/>
    <cellStyle name="40% - Accent1 4 2 2 5 2 5" xfId="24501"/>
    <cellStyle name="40% - Accent1 4 2 2 5 2 6" xfId="24502"/>
    <cellStyle name="40% - Accent1 4 2 2 5 3" xfId="24503"/>
    <cellStyle name="40% - Accent1 4 2 2 5 3 2" xfId="24504"/>
    <cellStyle name="40% - Accent1 4 2 2 5 3 2 2" xfId="24505"/>
    <cellStyle name="40% - Accent1 4 2 2 5 3 2 3" xfId="24506"/>
    <cellStyle name="40% - Accent1 4 2 2 5 3 3" xfId="24507"/>
    <cellStyle name="40% - Accent1 4 2 2 5 3 3 2" xfId="24508"/>
    <cellStyle name="40% - Accent1 4 2 2 5 3 3 3" xfId="24509"/>
    <cellStyle name="40% - Accent1 4 2 2 5 3 4" xfId="24510"/>
    <cellStyle name="40% - Accent1 4 2 2 5 3 4 2" xfId="24511"/>
    <cellStyle name="40% - Accent1 4 2 2 5 3 5" xfId="24512"/>
    <cellStyle name="40% - Accent1 4 2 2 5 3 6" xfId="24513"/>
    <cellStyle name="40% - Accent1 4 2 2 5 4" xfId="24514"/>
    <cellStyle name="40% - Accent1 4 2 2 5 4 2" xfId="24515"/>
    <cellStyle name="40% - Accent1 4 2 2 5 4 2 2" xfId="24516"/>
    <cellStyle name="40% - Accent1 4 2 2 5 4 2 3" xfId="24517"/>
    <cellStyle name="40% - Accent1 4 2 2 5 4 3" xfId="24518"/>
    <cellStyle name="40% - Accent1 4 2 2 5 4 3 2" xfId="24519"/>
    <cellStyle name="40% - Accent1 4 2 2 5 4 4" xfId="24520"/>
    <cellStyle name="40% - Accent1 4 2 2 5 4 5" xfId="24521"/>
    <cellStyle name="40% - Accent1 4 2 2 5 5" xfId="24522"/>
    <cellStyle name="40% - Accent1 4 2 2 5 5 2" xfId="24523"/>
    <cellStyle name="40% - Accent1 4 2 2 5 5 3" xfId="24524"/>
    <cellStyle name="40% - Accent1 4 2 2 5 6" xfId="24525"/>
    <cellStyle name="40% - Accent1 4 2 2 5 6 2" xfId="24526"/>
    <cellStyle name="40% - Accent1 4 2 2 5 6 3" xfId="24527"/>
    <cellStyle name="40% - Accent1 4 2 2 5 7" xfId="24528"/>
    <cellStyle name="40% - Accent1 4 2 2 5 7 2" xfId="24529"/>
    <cellStyle name="40% - Accent1 4 2 2 5 8" xfId="24530"/>
    <cellStyle name="40% - Accent1 4 2 2 5 9" xfId="24531"/>
    <cellStyle name="40% - Accent1 4 2 2 6" xfId="24532"/>
    <cellStyle name="40% - Accent1 4 2 2 6 2" xfId="24533"/>
    <cellStyle name="40% - Accent1 4 2 2 6 2 2" xfId="24534"/>
    <cellStyle name="40% - Accent1 4 2 2 6 2 3" xfId="24535"/>
    <cellStyle name="40% - Accent1 4 2 2 6 3" xfId="24536"/>
    <cellStyle name="40% - Accent1 4 2 2 6 3 2" xfId="24537"/>
    <cellStyle name="40% - Accent1 4 2 2 6 3 3" xfId="24538"/>
    <cellStyle name="40% - Accent1 4 2 2 6 4" xfId="24539"/>
    <cellStyle name="40% - Accent1 4 2 2 6 4 2" xfId="24540"/>
    <cellStyle name="40% - Accent1 4 2 2 6 5" xfId="24541"/>
    <cellStyle name="40% - Accent1 4 2 2 6 6" xfId="24542"/>
    <cellStyle name="40% - Accent1 4 2 2 7" xfId="24543"/>
    <cellStyle name="40% - Accent1 4 2 2 7 2" xfId="24544"/>
    <cellStyle name="40% - Accent1 4 2 2 7 2 2" xfId="24545"/>
    <cellStyle name="40% - Accent1 4 2 2 7 2 3" xfId="24546"/>
    <cellStyle name="40% - Accent1 4 2 2 7 3" xfId="24547"/>
    <cellStyle name="40% - Accent1 4 2 2 7 3 2" xfId="24548"/>
    <cellStyle name="40% - Accent1 4 2 2 7 3 3" xfId="24549"/>
    <cellStyle name="40% - Accent1 4 2 2 7 4" xfId="24550"/>
    <cellStyle name="40% - Accent1 4 2 2 7 4 2" xfId="24551"/>
    <cellStyle name="40% - Accent1 4 2 2 7 5" xfId="24552"/>
    <cellStyle name="40% - Accent1 4 2 2 7 6" xfId="24553"/>
    <cellStyle name="40% - Accent1 4 2 2 8" xfId="24554"/>
    <cellStyle name="40% - Accent1 4 2 2 8 2" xfId="24555"/>
    <cellStyle name="40% - Accent1 4 2 2 8 2 2" xfId="24556"/>
    <cellStyle name="40% - Accent1 4 2 2 8 2 3" xfId="24557"/>
    <cellStyle name="40% - Accent1 4 2 2 8 3" xfId="24558"/>
    <cellStyle name="40% - Accent1 4 2 2 8 3 2" xfId="24559"/>
    <cellStyle name="40% - Accent1 4 2 2 8 4" xfId="24560"/>
    <cellStyle name="40% - Accent1 4 2 2 8 5" xfId="24561"/>
    <cellStyle name="40% - Accent1 4 2 2 9" xfId="24562"/>
    <cellStyle name="40% - Accent1 4 2 2 9 2" xfId="24563"/>
    <cellStyle name="40% - Accent1 4 2 2 9 3" xfId="24564"/>
    <cellStyle name="40% - Accent1 4 2 3" xfId="1578"/>
    <cellStyle name="40% - Accent1 4 2 3 10" xfId="24565"/>
    <cellStyle name="40% - Accent1 4 2 3 10 2" xfId="24566"/>
    <cellStyle name="40% - Accent1 4 2 3 11" xfId="24567"/>
    <cellStyle name="40% - Accent1 4 2 3 12" xfId="24568"/>
    <cellStyle name="40% - Accent1 4 2 3 2" xfId="1579"/>
    <cellStyle name="40% - Accent1 4 2 3 2 10" xfId="24569"/>
    <cellStyle name="40% - Accent1 4 2 3 2 2" xfId="1580"/>
    <cellStyle name="40% - Accent1 4 2 3 2 2 2" xfId="24570"/>
    <cellStyle name="40% - Accent1 4 2 3 2 2 2 2" xfId="24571"/>
    <cellStyle name="40% - Accent1 4 2 3 2 2 2 2 2" xfId="24572"/>
    <cellStyle name="40% - Accent1 4 2 3 2 2 2 2 3" xfId="24573"/>
    <cellStyle name="40% - Accent1 4 2 3 2 2 2 3" xfId="24574"/>
    <cellStyle name="40% - Accent1 4 2 3 2 2 2 3 2" xfId="24575"/>
    <cellStyle name="40% - Accent1 4 2 3 2 2 2 3 3" xfId="24576"/>
    <cellStyle name="40% - Accent1 4 2 3 2 2 2 4" xfId="24577"/>
    <cellStyle name="40% - Accent1 4 2 3 2 2 2 4 2" xfId="24578"/>
    <cellStyle name="40% - Accent1 4 2 3 2 2 2 5" xfId="24579"/>
    <cellStyle name="40% - Accent1 4 2 3 2 2 2 6" xfId="24580"/>
    <cellStyle name="40% - Accent1 4 2 3 2 2 3" xfId="24581"/>
    <cellStyle name="40% - Accent1 4 2 3 2 2 3 2" xfId="24582"/>
    <cellStyle name="40% - Accent1 4 2 3 2 2 3 2 2" xfId="24583"/>
    <cellStyle name="40% - Accent1 4 2 3 2 2 3 2 3" xfId="24584"/>
    <cellStyle name="40% - Accent1 4 2 3 2 2 3 3" xfId="24585"/>
    <cellStyle name="40% - Accent1 4 2 3 2 2 3 3 2" xfId="24586"/>
    <cellStyle name="40% - Accent1 4 2 3 2 2 3 3 3" xfId="24587"/>
    <cellStyle name="40% - Accent1 4 2 3 2 2 3 4" xfId="24588"/>
    <cellStyle name="40% - Accent1 4 2 3 2 2 3 4 2" xfId="24589"/>
    <cellStyle name="40% - Accent1 4 2 3 2 2 3 5" xfId="24590"/>
    <cellStyle name="40% - Accent1 4 2 3 2 2 3 6" xfId="24591"/>
    <cellStyle name="40% - Accent1 4 2 3 2 2 4" xfId="24592"/>
    <cellStyle name="40% - Accent1 4 2 3 2 2 4 2" xfId="24593"/>
    <cellStyle name="40% - Accent1 4 2 3 2 2 4 2 2" xfId="24594"/>
    <cellStyle name="40% - Accent1 4 2 3 2 2 4 2 3" xfId="24595"/>
    <cellStyle name="40% - Accent1 4 2 3 2 2 4 3" xfId="24596"/>
    <cellStyle name="40% - Accent1 4 2 3 2 2 4 3 2" xfId="24597"/>
    <cellStyle name="40% - Accent1 4 2 3 2 2 4 4" xfId="24598"/>
    <cellStyle name="40% - Accent1 4 2 3 2 2 4 5" xfId="24599"/>
    <cellStyle name="40% - Accent1 4 2 3 2 2 5" xfId="24600"/>
    <cellStyle name="40% - Accent1 4 2 3 2 2 5 2" xfId="24601"/>
    <cellStyle name="40% - Accent1 4 2 3 2 2 5 3" xfId="24602"/>
    <cellStyle name="40% - Accent1 4 2 3 2 2 6" xfId="24603"/>
    <cellStyle name="40% - Accent1 4 2 3 2 2 6 2" xfId="24604"/>
    <cellStyle name="40% - Accent1 4 2 3 2 2 6 3" xfId="24605"/>
    <cellStyle name="40% - Accent1 4 2 3 2 2 7" xfId="24606"/>
    <cellStyle name="40% - Accent1 4 2 3 2 2 7 2" xfId="24607"/>
    <cellStyle name="40% - Accent1 4 2 3 2 2 8" xfId="24608"/>
    <cellStyle name="40% - Accent1 4 2 3 2 2 9" xfId="24609"/>
    <cellStyle name="40% - Accent1 4 2 3 2 3" xfId="24610"/>
    <cellStyle name="40% - Accent1 4 2 3 2 3 2" xfId="24611"/>
    <cellStyle name="40% - Accent1 4 2 3 2 3 2 2" xfId="24612"/>
    <cellStyle name="40% - Accent1 4 2 3 2 3 2 3" xfId="24613"/>
    <cellStyle name="40% - Accent1 4 2 3 2 3 3" xfId="24614"/>
    <cellStyle name="40% - Accent1 4 2 3 2 3 3 2" xfId="24615"/>
    <cellStyle name="40% - Accent1 4 2 3 2 3 3 3" xfId="24616"/>
    <cellStyle name="40% - Accent1 4 2 3 2 3 4" xfId="24617"/>
    <cellStyle name="40% - Accent1 4 2 3 2 3 4 2" xfId="24618"/>
    <cellStyle name="40% - Accent1 4 2 3 2 3 5" xfId="24619"/>
    <cellStyle name="40% - Accent1 4 2 3 2 3 6" xfId="24620"/>
    <cellStyle name="40% - Accent1 4 2 3 2 4" xfId="24621"/>
    <cellStyle name="40% - Accent1 4 2 3 2 4 2" xfId="24622"/>
    <cellStyle name="40% - Accent1 4 2 3 2 4 2 2" xfId="24623"/>
    <cellStyle name="40% - Accent1 4 2 3 2 4 2 3" xfId="24624"/>
    <cellStyle name="40% - Accent1 4 2 3 2 4 3" xfId="24625"/>
    <cellStyle name="40% - Accent1 4 2 3 2 4 3 2" xfId="24626"/>
    <cellStyle name="40% - Accent1 4 2 3 2 4 3 3" xfId="24627"/>
    <cellStyle name="40% - Accent1 4 2 3 2 4 4" xfId="24628"/>
    <cellStyle name="40% - Accent1 4 2 3 2 4 4 2" xfId="24629"/>
    <cellStyle name="40% - Accent1 4 2 3 2 4 5" xfId="24630"/>
    <cellStyle name="40% - Accent1 4 2 3 2 4 6" xfId="24631"/>
    <cellStyle name="40% - Accent1 4 2 3 2 5" xfId="24632"/>
    <cellStyle name="40% - Accent1 4 2 3 2 5 2" xfId="24633"/>
    <cellStyle name="40% - Accent1 4 2 3 2 5 2 2" xfId="24634"/>
    <cellStyle name="40% - Accent1 4 2 3 2 5 2 3" xfId="24635"/>
    <cellStyle name="40% - Accent1 4 2 3 2 5 3" xfId="24636"/>
    <cellStyle name="40% - Accent1 4 2 3 2 5 3 2" xfId="24637"/>
    <cellStyle name="40% - Accent1 4 2 3 2 5 4" xfId="24638"/>
    <cellStyle name="40% - Accent1 4 2 3 2 5 5" xfId="24639"/>
    <cellStyle name="40% - Accent1 4 2 3 2 6" xfId="24640"/>
    <cellStyle name="40% - Accent1 4 2 3 2 6 2" xfId="24641"/>
    <cellStyle name="40% - Accent1 4 2 3 2 6 3" xfId="24642"/>
    <cellStyle name="40% - Accent1 4 2 3 2 7" xfId="24643"/>
    <cellStyle name="40% - Accent1 4 2 3 2 7 2" xfId="24644"/>
    <cellStyle name="40% - Accent1 4 2 3 2 7 3" xfId="24645"/>
    <cellStyle name="40% - Accent1 4 2 3 2 8" xfId="24646"/>
    <cellStyle name="40% - Accent1 4 2 3 2 8 2" xfId="24647"/>
    <cellStyle name="40% - Accent1 4 2 3 2 9" xfId="24648"/>
    <cellStyle name="40% - Accent1 4 2 3 3" xfId="1581"/>
    <cellStyle name="40% - Accent1 4 2 3 3 2" xfId="24649"/>
    <cellStyle name="40% - Accent1 4 2 3 3 2 2" xfId="24650"/>
    <cellStyle name="40% - Accent1 4 2 3 3 2 2 2" xfId="24651"/>
    <cellStyle name="40% - Accent1 4 2 3 3 2 2 3" xfId="24652"/>
    <cellStyle name="40% - Accent1 4 2 3 3 2 3" xfId="24653"/>
    <cellStyle name="40% - Accent1 4 2 3 3 2 3 2" xfId="24654"/>
    <cellStyle name="40% - Accent1 4 2 3 3 2 3 3" xfId="24655"/>
    <cellStyle name="40% - Accent1 4 2 3 3 2 4" xfId="24656"/>
    <cellStyle name="40% - Accent1 4 2 3 3 2 4 2" xfId="24657"/>
    <cellStyle name="40% - Accent1 4 2 3 3 2 5" xfId="24658"/>
    <cellStyle name="40% - Accent1 4 2 3 3 2 6" xfId="24659"/>
    <cellStyle name="40% - Accent1 4 2 3 3 3" xfId="24660"/>
    <cellStyle name="40% - Accent1 4 2 3 3 3 2" xfId="24661"/>
    <cellStyle name="40% - Accent1 4 2 3 3 3 2 2" xfId="24662"/>
    <cellStyle name="40% - Accent1 4 2 3 3 3 2 3" xfId="24663"/>
    <cellStyle name="40% - Accent1 4 2 3 3 3 3" xfId="24664"/>
    <cellStyle name="40% - Accent1 4 2 3 3 3 3 2" xfId="24665"/>
    <cellStyle name="40% - Accent1 4 2 3 3 3 3 3" xfId="24666"/>
    <cellStyle name="40% - Accent1 4 2 3 3 3 4" xfId="24667"/>
    <cellStyle name="40% - Accent1 4 2 3 3 3 4 2" xfId="24668"/>
    <cellStyle name="40% - Accent1 4 2 3 3 3 5" xfId="24669"/>
    <cellStyle name="40% - Accent1 4 2 3 3 3 6" xfId="24670"/>
    <cellStyle name="40% - Accent1 4 2 3 3 4" xfId="24671"/>
    <cellStyle name="40% - Accent1 4 2 3 3 4 2" xfId="24672"/>
    <cellStyle name="40% - Accent1 4 2 3 3 4 2 2" xfId="24673"/>
    <cellStyle name="40% - Accent1 4 2 3 3 4 2 3" xfId="24674"/>
    <cellStyle name="40% - Accent1 4 2 3 3 4 3" xfId="24675"/>
    <cellStyle name="40% - Accent1 4 2 3 3 4 3 2" xfId="24676"/>
    <cellStyle name="40% - Accent1 4 2 3 3 4 4" xfId="24677"/>
    <cellStyle name="40% - Accent1 4 2 3 3 4 5" xfId="24678"/>
    <cellStyle name="40% - Accent1 4 2 3 3 5" xfId="24679"/>
    <cellStyle name="40% - Accent1 4 2 3 3 5 2" xfId="24680"/>
    <cellStyle name="40% - Accent1 4 2 3 3 5 3" xfId="24681"/>
    <cellStyle name="40% - Accent1 4 2 3 3 6" xfId="24682"/>
    <cellStyle name="40% - Accent1 4 2 3 3 6 2" xfId="24683"/>
    <cellStyle name="40% - Accent1 4 2 3 3 6 3" xfId="24684"/>
    <cellStyle name="40% - Accent1 4 2 3 3 7" xfId="24685"/>
    <cellStyle name="40% - Accent1 4 2 3 3 7 2" xfId="24686"/>
    <cellStyle name="40% - Accent1 4 2 3 3 8" xfId="24687"/>
    <cellStyle name="40% - Accent1 4 2 3 3 9" xfId="24688"/>
    <cellStyle name="40% - Accent1 4 2 3 4" xfId="24689"/>
    <cellStyle name="40% - Accent1 4 2 3 4 2" xfId="24690"/>
    <cellStyle name="40% - Accent1 4 2 3 4 2 2" xfId="24691"/>
    <cellStyle name="40% - Accent1 4 2 3 4 2 2 2" xfId="24692"/>
    <cellStyle name="40% - Accent1 4 2 3 4 2 2 3" xfId="24693"/>
    <cellStyle name="40% - Accent1 4 2 3 4 2 3" xfId="24694"/>
    <cellStyle name="40% - Accent1 4 2 3 4 2 3 2" xfId="24695"/>
    <cellStyle name="40% - Accent1 4 2 3 4 2 3 3" xfId="24696"/>
    <cellStyle name="40% - Accent1 4 2 3 4 2 4" xfId="24697"/>
    <cellStyle name="40% - Accent1 4 2 3 4 2 4 2" xfId="24698"/>
    <cellStyle name="40% - Accent1 4 2 3 4 2 5" xfId="24699"/>
    <cellStyle name="40% - Accent1 4 2 3 4 2 6" xfId="24700"/>
    <cellStyle name="40% - Accent1 4 2 3 4 3" xfId="24701"/>
    <cellStyle name="40% - Accent1 4 2 3 4 3 2" xfId="24702"/>
    <cellStyle name="40% - Accent1 4 2 3 4 3 2 2" xfId="24703"/>
    <cellStyle name="40% - Accent1 4 2 3 4 3 2 3" xfId="24704"/>
    <cellStyle name="40% - Accent1 4 2 3 4 3 3" xfId="24705"/>
    <cellStyle name="40% - Accent1 4 2 3 4 3 3 2" xfId="24706"/>
    <cellStyle name="40% - Accent1 4 2 3 4 3 3 3" xfId="24707"/>
    <cellStyle name="40% - Accent1 4 2 3 4 3 4" xfId="24708"/>
    <cellStyle name="40% - Accent1 4 2 3 4 3 4 2" xfId="24709"/>
    <cellStyle name="40% - Accent1 4 2 3 4 3 5" xfId="24710"/>
    <cellStyle name="40% - Accent1 4 2 3 4 3 6" xfId="24711"/>
    <cellStyle name="40% - Accent1 4 2 3 4 4" xfId="24712"/>
    <cellStyle name="40% - Accent1 4 2 3 4 4 2" xfId="24713"/>
    <cellStyle name="40% - Accent1 4 2 3 4 4 2 2" xfId="24714"/>
    <cellStyle name="40% - Accent1 4 2 3 4 4 2 3" xfId="24715"/>
    <cellStyle name="40% - Accent1 4 2 3 4 4 3" xfId="24716"/>
    <cellStyle name="40% - Accent1 4 2 3 4 4 3 2" xfId="24717"/>
    <cellStyle name="40% - Accent1 4 2 3 4 4 4" xfId="24718"/>
    <cellStyle name="40% - Accent1 4 2 3 4 4 5" xfId="24719"/>
    <cellStyle name="40% - Accent1 4 2 3 4 5" xfId="24720"/>
    <cellStyle name="40% - Accent1 4 2 3 4 5 2" xfId="24721"/>
    <cellStyle name="40% - Accent1 4 2 3 4 5 3" xfId="24722"/>
    <cellStyle name="40% - Accent1 4 2 3 4 6" xfId="24723"/>
    <cellStyle name="40% - Accent1 4 2 3 4 6 2" xfId="24724"/>
    <cellStyle name="40% - Accent1 4 2 3 4 6 3" xfId="24725"/>
    <cellStyle name="40% - Accent1 4 2 3 4 7" xfId="24726"/>
    <cellStyle name="40% - Accent1 4 2 3 4 7 2" xfId="24727"/>
    <cellStyle name="40% - Accent1 4 2 3 4 8" xfId="24728"/>
    <cellStyle name="40% - Accent1 4 2 3 4 9" xfId="24729"/>
    <cellStyle name="40% - Accent1 4 2 3 5" xfId="24730"/>
    <cellStyle name="40% - Accent1 4 2 3 5 2" xfId="24731"/>
    <cellStyle name="40% - Accent1 4 2 3 5 2 2" xfId="24732"/>
    <cellStyle name="40% - Accent1 4 2 3 5 2 3" xfId="24733"/>
    <cellStyle name="40% - Accent1 4 2 3 5 3" xfId="24734"/>
    <cellStyle name="40% - Accent1 4 2 3 5 3 2" xfId="24735"/>
    <cellStyle name="40% - Accent1 4 2 3 5 3 3" xfId="24736"/>
    <cellStyle name="40% - Accent1 4 2 3 5 4" xfId="24737"/>
    <cellStyle name="40% - Accent1 4 2 3 5 4 2" xfId="24738"/>
    <cellStyle name="40% - Accent1 4 2 3 5 5" xfId="24739"/>
    <cellStyle name="40% - Accent1 4 2 3 5 6" xfId="24740"/>
    <cellStyle name="40% - Accent1 4 2 3 6" xfId="24741"/>
    <cellStyle name="40% - Accent1 4 2 3 6 2" xfId="24742"/>
    <cellStyle name="40% - Accent1 4 2 3 6 2 2" xfId="24743"/>
    <cellStyle name="40% - Accent1 4 2 3 6 2 3" xfId="24744"/>
    <cellStyle name="40% - Accent1 4 2 3 6 3" xfId="24745"/>
    <cellStyle name="40% - Accent1 4 2 3 6 3 2" xfId="24746"/>
    <cellStyle name="40% - Accent1 4 2 3 6 3 3" xfId="24747"/>
    <cellStyle name="40% - Accent1 4 2 3 6 4" xfId="24748"/>
    <cellStyle name="40% - Accent1 4 2 3 6 4 2" xfId="24749"/>
    <cellStyle name="40% - Accent1 4 2 3 6 5" xfId="24750"/>
    <cellStyle name="40% - Accent1 4 2 3 6 6" xfId="24751"/>
    <cellStyle name="40% - Accent1 4 2 3 7" xfId="24752"/>
    <cellStyle name="40% - Accent1 4 2 3 7 2" xfId="24753"/>
    <cellStyle name="40% - Accent1 4 2 3 7 2 2" xfId="24754"/>
    <cellStyle name="40% - Accent1 4 2 3 7 2 3" xfId="24755"/>
    <cellStyle name="40% - Accent1 4 2 3 7 3" xfId="24756"/>
    <cellStyle name="40% - Accent1 4 2 3 7 3 2" xfId="24757"/>
    <cellStyle name="40% - Accent1 4 2 3 7 4" xfId="24758"/>
    <cellStyle name="40% - Accent1 4 2 3 7 5" xfId="24759"/>
    <cellStyle name="40% - Accent1 4 2 3 8" xfId="24760"/>
    <cellStyle name="40% - Accent1 4 2 3 8 2" xfId="24761"/>
    <cellStyle name="40% - Accent1 4 2 3 8 3" xfId="24762"/>
    <cellStyle name="40% - Accent1 4 2 3 9" xfId="24763"/>
    <cellStyle name="40% - Accent1 4 2 3 9 2" xfId="24764"/>
    <cellStyle name="40% - Accent1 4 2 3 9 3" xfId="24765"/>
    <cellStyle name="40% - Accent1 4 2 4" xfId="1582"/>
    <cellStyle name="40% - Accent1 4 2 4 10" xfId="24766"/>
    <cellStyle name="40% - Accent1 4 2 4 2" xfId="1583"/>
    <cellStyle name="40% - Accent1 4 2 4 2 2" xfId="24767"/>
    <cellStyle name="40% - Accent1 4 2 4 2 2 2" xfId="24768"/>
    <cellStyle name="40% - Accent1 4 2 4 2 2 2 2" xfId="24769"/>
    <cellStyle name="40% - Accent1 4 2 4 2 2 2 3" xfId="24770"/>
    <cellStyle name="40% - Accent1 4 2 4 2 2 3" xfId="24771"/>
    <cellStyle name="40% - Accent1 4 2 4 2 2 3 2" xfId="24772"/>
    <cellStyle name="40% - Accent1 4 2 4 2 2 3 3" xfId="24773"/>
    <cellStyle name="40% - Accent1 4 2 4 2 2 4" xfId="24774"/>
    <cellStyle name="40% - Accent1 4 2 4 2 2 4 2" xfId="24775"/>
    <cellStyle name="40% - Accent1 4 2 4 2 2 5" xfId="24776"/>
    <cellStyle name="40% - Accent1 4 2 4 2 2 6" xfId="24777"/>
    <cellStyle name="40% - Accent1 4 2 4 2 3" xfId="24778"/>
    <cellStyle name="40% - Accent1 4 2 4 2 3 2" xfId="24779"/>
    <cellStyle name="40% - Accent1 4 2 4 2 3 2 2" xfId="24780"/>
    <cellStyle name="40% - Accent1 4 2 4 2 3 2 3" xfId="24781"/>
    <cellStyle name="40% - Accent1 4 2 4 2 3 3" xfId="24782"/>
    <cellStyle name="40% - Accent1 4 2 4 2 3 3 2" xfId="24783"/>
    <cellStyle name="40% - Accent1 4 2 4 2 3 3 3" xfId="24784"/>
    <cellStyle name="40% - Accent1 4 2 4 2 3 4" xfId="24785"/>
    <cellStyle name="40% - Accent1 4 2 4 2 3 4 2" xfId="24786"/>
    <cellStyle name="40% - Accent1 4 2 4 2 3 5" xfId="24787"/>
    <cellStyle name="40% - Accent1 4 2 4 2 3 6" xfId="24788"/>
    <cellStyle name="40% - Accent1 4 2 4 2 4" xfId="24789"/>
    <cellStyle name="40% - Accent1 4 2 4 2 4 2" xfId="24790"/>
    <cellStyle name="40% - Accent1 4 2 4 2 4 2 2" xfId="24791"/>
    <cellStyle name="40% - Accent1 4 2 4 2 4 2 3" xfId="24792"/>
    <cellStyle name="40% - Accent1 4 2 4 2 4 3" xfId="24793"/>
    <cellStyle name="40% - Accent1 4 2 4 2 4 3 2" xfId="24794"/>
    <cellStyle name="40% - Accent1 4 2 4 2 4 4" xfId="24795"/>
    <cellStyle name="40% - Accent1 4 2 4 2 4 5" xfId="24796"/>
    <cellStyle name="40% - Accent1 4 2 4 2 5" xfId="24797"/>
    <cellStyle name="40% - Accent1 4 2 4 2 5 2" xfId="24798"/>
    <cellStyle name="40% - Accent1 4 2 4 2 5 3" xfId="24799"/>
    <cellStyle name="40% - Accent1 4 2 4 2 6" xfId="24800"/>
    <cellStyle name="40% - Accent1 4 2 4 2 6 2" xfId="24801"/>
    <cellStyle name="40% - Accent1 4 2 4 2 6 3" xfId="24802"/>
    <cellStyle name="40% - Accent1 4 2 4 2 7" xfId="24803"/>
    <cellStyle name="40% - Accent1 4 2 4 2 7 2" xfId="24804"/>
    <cellStyle name="40% - Accent1 4 2 4 2 8" xfId="24805"/>
    <cellStyle name="40% - Accent1 4 2 4 2 9" xfId="24806"/>
    <cellStyle name="40% - Accent1 4 2 4 3" xfId="24807"/>
    <cellStyle name="40% - Accent1 4 2 4 3 2" xfId="24808"/>
    <cellStyle name="40% - Accent1 4 2 4 3 2 2" xfId="24809"/>
    <cellStyle name="40% - Accent1 4 2 4 3 2 3" xfId="24810"/>
    <cellStyle name="40% - Accent1 4 2 4 3 3" xfId="24811"/>
    <cellStyle name="40% - Accent1 4 2 4 3 3 2" xfId="24812"/>
    <cellStyle name="40% - Accent1 4 2 4 3 3 3" xfId="24813"/>
    <cellStyle name="40% - Accent1 4 2 4 3 4" xfId="24814"/>
    <cellStyle name="40% - Accent1 4 2 4 3 4 2" xfId="24815"/>
    <cellStyle name="40% - Accent1 4 2 4 3 5" xfId="24816"/>
    <cellStyle name="40% - Accent1 4 2 4 3 6" xfId="24817"/>
    <cellStyle name="40% - Accent1 4 2 4 4" xfId="24818"/>
    <cellStyle name="40% - Accent1 4 2 4 4 2" xfId="24819"/>
    <cellStyle name="40% - Accent1 4 2 4 4 2 2" xfId="24820"/>
    <cellStyle name="40% - Accent1 4 2 4 4 2 3" xfId="24821"/>
    <cellStyle name="40% - Accent1 4 2 4 4 3" xfId="24822"/>
    <cellStyle name="40% - Accent1 4 2 4 4 3 2" xfId="24823"/>
    <cellStyle name="40% - Accent1 4 2 4 4 3 3" xfId="24824"/>
    <cellStyle name="40% - Accent1 4 2 4 4 4" xfId="24825"/>
    <cellStyle name="40% - Accent1 4 2 4 4 4 2" xfId="24826"/>
    <cellStyle name="40% - Accent1 4 2 4 4 5" xfId="24827"/>
    <cellStyle name="40% - Accent1 4 2 4 4 6" xfId="24828"/>
    <cellStyle name="40% - Accent1 4 2 4 5" xfId="24829"/>
    <cellStyle name="40% - Accent1 4 2 4 5 2" xfId="24830"/>
    <cellStyle name="40% - Accent1 4 2 4 5 2 2" xfId="24831"/>
    <cellStyle name="40% - Accent1 4 2 4 5 2 3" xfId="24832"/>
    <cellStyle name="40% - Accent1 4 2 4 5 3" xfId="24833"/>
    <cellStyle name="40% - Accent1 4 2 4 5 3 2" xfId="24834"/>
    <cellStyle name="40% - Accent1 4 2 4 5 4" xfId="24835"/>
    <cellStyle name="40% - Accent1 4 2 4 5 5" xfId="24836"/>
    <cellStyle name="40% - Accent1 4 2 4 6" xfId="24837"/>
    <cellStyle name="40% - Accent1 4 2 4 6 2" xfId="24838"/>
    <cellStyle name="40% - Accent1 4 2 4 6 3" xfId="24839"/>
    <cellStyle name="40% - Accent1 4 2 4 7" xfId="24840"/>
    <cellStyle name="40% - Accent1 4 2 4 7 2" xfId="24841"/>
    <cellStyle name="40% - Accent1 4 2 4 7 3" xfId="24842"/>
    <cellStyle name="40% - Accent1 4 2 4 8" xfId="24843"/>
    <cellStyle name="40% - Accent1 4 2 4 8 2" xfId="24844"/>
    <cellStyle name="40% - Accent1 4 2 4 9" xfId="24845"/>
    <cellStyle name="40% - Accent1 4 2 5" xfId="1584"/>
    <cellStyle name="40% - Accent1 4 2 5 2" xfId="24846"/>
    <cellStyle name="40% - Accent1 4 2 5 2 2" xfId="24847"/>
    <cellStyle name="40% - Accent1 4 2 5 2 2 2" xfId="24848"/>
    <cellStyle name="40% - Accent1 4 2 5 2 2 3" xfId="24849"/>
    <cellStyle name="40% - Accent1 4 2 5 2 3" xfId="24850"/>
    <cellStyle name="40% - Accent1 4 2 5 2 3 2" xfId="24851"/>
    <cellStyle name="40% - Accent1 4 2 5 2 3 3" xfId="24852"/>
    <cellStyle name="40% - Accent1 4 2 5 2 4" xfId="24853"/>
    <cellStyle name="40% - Accent1 4 2 5 2 4 2" xfId="24854"/>
    <cellStyle name="40% - Accent1 4 2 5 2 5" xfId="24855"/>
    <cellStyle name="40% - Accent1 4 2 5 2 6" xfId="24856"/>
    <cellStyle name="40% - Accent1 4 2 5 3" xfId="24857"/>
    <cellStyle name="40% - Accent1 4 2 5 3 2" xfId="24858"/>
    <cellStyle name="40% - Accent1 4 2 5 3 2 2" xfId="24859"/>
    <cellStyle name="40% - Accent1 4 2 5 3 2 3" xfId="24860"/>
    <cellStyle name="40% - Accent1 4 2 5 3 3" xfId="24861"/>
    <cellStyle name="40% - Accent1 4 2 5 3 3 2" xfId="24862"/>
    <cellStyle name="40% - Accent1 4 2 5 3 3 3" xfId="24863"/>
    <cellStyle name="40% - Accent1 4 2 5 3 4" xfId="24864"/>
    <cellStyle name="40% - Accent1 4 2 5 3 4 2" xfId="24865"/>
    <cellStyle name="40% - Accent1 4 2 5 3 5" xfId="24866"/>
    <cellStyle name="40% - Accent1 4 2 5 3 6" xfId="24867"/>
    <cellStyle name="40% - Accent1 4 2 5 4" xfId="24868"/>
    <cellStyle name="40% - Accent1 4 2 5 4 2" xfId="24869"/>
    <cellStyle name="40% - Accent1 4 2 5 4 2 2" xfId="24870"/>
    <cellStyle name="40% - Accent1 4 2 5 4 2 3" xfId="24871"/>
    <cellStyle name="40% - Accent1 4 2 5 4 3" xfId="24872"/>
    <cellStyle name="40% - Accent1 4 2 5 4 3 2" xfId="24873"/>
    <cellStyle name="40% - Accent1 4 2 5 4 4" xfId="24874"/>
    <cellStyle name="40% - Accent1 4 2 5 4 5" xfId="24875"/>
    <cellStyle name="40% - Accent1 4 2 5 5" xfId="24876"/>
    <cellStyle name="40% - Accent1 4 2 5 5 2" xfId="24877"/>
    <cellStyle name="40% - Accent1 4 2 5 5 3" xfId="24878"/>
    <cellStyle name="40% - Accent1 4 2 5 6" xfId="24879"/>
    <cellStyle name="40% - Accent1 4 2 5 6 2" xfId="24880"/>
    <cellStyle name="40% - Accent1 4 2 5 6 3" xfId="24881"/>
    <cellStyle name="40% - Accent1 4 2 5 7" xfId="24882"/>
    <cellStyle name="40% - Accent1 4 2 5 7 2" xfId="24883"/>
    <cellStyle name="40% - Accent1 4 2 5 8" xfId="24884"/>
    <cellStyle name="40% - Accent1 4 2 5 9" xfId="24885"/>
    <cellStyle name="40% - Accent1 4 2 6" xfId="13904"/>
    <cellStyle name="40% - Accent1 4 2 6 2" xfId="24886"/>
    <cellStyle name="40% - Accent1 4 2 6 2 2" xfId="24887"/>
    <cellStyle name="40% - Accent1 4 2 6 2 2 2" xfId="24888"/>
    <cellStyle name="40% - Accent1 4 2 6 2 2 3" xfId="24889"/>
    <cellStyle name="40% - Accent1 4 2 6 2 3" xfId="24890"/>
    <cellStyle name="40% - Accent1 4 2 6 2 3 2" xfId="24891"/>
    <cellStyle name="40% - Accent1 4 2 6 2 3 3" xfId="24892"/>
    <cellStyle name="40% - Accent1 4 2 6 2 4" xfId="24893"/>
    <cellStyle name="40% - Accent1 4 2 6 2 4 2" xfId="24894"/>
    <cellStyle name="40% - Accent1 4 2 6 2 5" xfId="24895"/>
    <cellStyle name="40% - Accent1 4 2 6 2 6" xfId="24896"/>
    <cellStyle name="40% - Accent1 4 2 6 3" xfId="24897"/>
    <cellStyle name="40% - Accent1 4 2 6 3 2" xfId="24898"/>
    <cellStyle name="40% - Accent1 4 2 6 3 2 2" xfId="24899"/>
    <cellStyle name="40% - Accent1 4 2 6 3 2 3" xfId="24900"/>
    <cellStyle name="40% - Accent1 4 2 6 3 3" xfId="24901"/>
    <cellStyle name="40% - Accent1 4 2 6 3 3 2" xfId="24902"/>
    <cellStyle name="40% - Accent1 4 2 6 3 3 3" xfId="24903"/>
    <cellStyle name="40% - Accent1 4 2 6 3 4" xfId="24904"/>
    <cellStyle name="40% - Accent1 4 2 6 3 4 2" xfId="24905"/>
    <cellStyle name="40% - Accent1 4 2 6 3 5" xfId="24906"/>
    <cellStyle name="40% - Accent1 4 2 6 3 6" xfId="24907"/>
    <cellStyle name="40% - Accent1 4 2 6 4" xfId="24908"/>
    <cellStyle name="40% - Accent1 4 2 6 4 2" xfId="24909"/>
    <cellStyle name="40% - Accent1 4 2 6 4 2 2" xfId="24910"/>
    <cellStyle name="40% - Accent1 4 2 6 4 2 3" xfId="24911"/>
    <cellStyle name="40% - Accent1 4 2 6 4 3" xfId="24912"/>
    <cellStyle name="40% - Accent1 4 2 6 4 3 2" xfId="24913"/>
    <cellStyle name="40% - Accent1 4 2 6 4 4" xfId="24914"/>
    <cellStyle name="40% - Accent1 4 2 6 4 5" xfId="24915"/>
    <cellStyle name="40% - Accent1 4 2 6 5" xfId="24916"/>
    <cellStyle name="40% - Accent1 4 2 6 5 2" xfId="24917"/>
    <cellStyle name="40% - Accent1 4 2 6 5 3" xfId="24918"/>
    <cellStyle name="40% - Accent1 4 2 6 6" xfId="24919"/>
    <cellStyle name="40% - Accent1 4 2 6 6 2" xfId="24920"/>
    <cellStyle name="40% - Accent1 4 2 6 6 3" xfId="24921"/>
    <cellStyle name="40% - Accent1 4 2 6 7" xfId="24922"/>
    <cellStyle name="40% - Accent1 4 2 6 7 2" xfId="24923"/>
    <cellStyle name="40% - Accent1 4 2 6 8" xfId="24924"/>
    <cellStyle name="40% - Accent1 4 2 6 9" xfId="24925"/>
    <cellStyle name="40% - Accent1 4 2 7" xfId="24926"/>
    <cellStyle name="40% - Accent1 4 2 7 2" xfId="24927"/>
    <cellStyle name="40% - Accent1 4 2 7 2 2" xfId="24928"/>
    <cellStyle name="40% - Accent1 4 2 7 2 3" xfId="24929"/>
    <cellStyle name="40% - Accent1 4 2 7 3" xfId="24930"/>
    <cellStyle name="40% - Accent1 4 2 7 3 2" xfId="24931"/>
    <cellStyle name="40% - Accent1 4 2 7 3 3" xfId="24932"/>
    <cellStyle name="40% - Accent1 4 2 7 4" xfId="24933"/>
    <cellStyle name="40% - Accent1 4 2 7 4 2" xfId="24934"/>
    <cellStyle name="40% - Accent1 4 2 7 5" xfId="24935"/>
    <cellStyle name="40% - Accent1 4 2 7 6" xfId="24936"/>
    <cellStyle name="40% - Accent1 4 2 8" xfId="24937"/>
    <cellStyle name="40% - Accent1 4 2 8 2" xfId="24938"/>
    <cellStyle name="40% - Accent1 4 2 8 2 2" xfId="24939"/>
    <cellStyle name="40% - Accent1 4 2 8 2 3" xfId="24940"/>
    <cellStyle name="40% - Accent1 4 2 8 3" xfId="24941"/>
    <cellStyle name="40% - Accent1 4 2 8 3 2" xfId="24942"/>
    <cellStyle name="40% - Accent1 4 2 8 3 3" xfId="24943"/>
    <cellStyle name="40% - Accent1 4 2 8 4" xfId="24944"/>
    <cellStyle name="40% - Accent1 4 2 8 4 2" xfId="24945"/>
    <cellStyle name="40% - Accent1 4 2 8 5" xfId="24946"/>
    <cellStyle name="40% - Accent1 4 2 8 6" xfId="24947"/>
    <cellStyle name="40% - Accent1 4 2 9" xfId="24948"/>
    <cellStyle name="40% - Accent1 4 2 9 2" xfId="24949"/>
    <cellStyle name="40% - Accent1 4 2 9 2 2" xfId="24950"/>
    <cellStyle name="40% - Accent1 4 2 9 2 3" xfId="24951"/>
    <cellStyle name="40% - Accent1 4 2 9 3" xfId="24952"/>
    <cellStyle name="40% - Accent1 4 2 9 3 2" xfId="24953"/>
    <cellStyle name="40% - Accent1 4 2 9 4" xfId="24954"/>
    <cellStyle name="40% - Accent1 4 2 9 5" xfId="24955"/>
    <cellStyle name="40% - Accent1 4 3" xfId="1585"/>
    <cellStyle name="40% - Accent1 4 3 10" xfId="24956"/>
    <cellStyle name="40% - Accent1 4 3 10 2" xfId="24957"/>
    <cellStyle name="40% - Accent1 4 3 10 3" xfId="24958"/>
    <cellStyle name="40% - Accent1 4 3 11" xfId="24959"/>
    <cellStyle name="40% - Accent1 4 3 11 2" xfId="24960"/>
    <cellStyle name="40% - Accent1 4 3 12" xfId="24961"/>
    <cellStyle name="40% - Accent1 4 3 13" xfId="24962"/>
    <cellStyle name="40% - Accent1 4 3 14" xfId="24963"/>
    <cellStyle name="40% - Accent1 4 3 2" xfId="1586"/>
    <cellStyle name="40% - Accent1 4 3 2 10" xfId="24964"/>
    <cellStyle name="40% - Accent1 4 3 2 10 2" xfId="24965"/>
    <cellStyle name="40% - Accent1 4 3 2 11" xfId="24966"/>
    <cellStyle name="40% - Accent1 4 3 2 12" xfId="24967"/>
    <cellStyle name="40% - Accent1 4 3 2 2" xfId="1587"/>
    <cellStyle name="40% - Accent1 4 3 2 2 10" xfId="24968"/>
    <cellStyle name="40% - Accent1 4 3 2 2 2" xfId="1588"/>
    <cellStyle name="40% - Accent1 4 3 2 2 2 2" xfId="24969"/>
    <cellStyle name="40% - Accent1 4 3 2 2 2 2 2" xfId="24970"/>
    <cellStyle name="40% - Accent1 4 3 2 2 2 2 2 2" xfId="24971"/>
    <cellStyle name="40% - Accent1 4 3 2 2 2 2 2 3" xfId="24972"/>
    <cellStyle name="40% - Accent1 4 3 2 2 2 2 3" xfId="24973"/>
    <cellStyle name="40% - Accent1 4 3 2 2 2 2 3 2" xfId="24974"/>
    <cellStyle name="40% - Accent1 4 3 2 2 2 2 3 3" xfId="24975"/>
    <cellStyle name="40% - Accent1 4 3 2 2 2 2 4" xfId="24976"/>
    <cellStyle name="40% - Accent1 4 3 2 2 2 2 4 2" xfId="24977"/>
    <cellStyle name="40% - Accent1 4 3 2 2 2 2 5" xfId="24978"/>
    <cellStyle name="40% - Accent1 4 3 2 2 2 2 6" xfId="24979"/>
    <cellStyle name="40% - Accent1 4 3 2 2 2 3" xfId="24980"/>
    <cellStyle name="40% - Accent1 4 3 2 2 2 3 2" xfId="24981"/>
    <cellStyle name="40% - Accent1 4 3 2 2 2 3 2 2" xfId="24982"/>
    <cellStyle name="40% - Accent1 4 3 2 2 2 3 2 3" xfId="24983"/>
    <cellStyle name="40% - Accent1 4 3 2 2 2 3 3" xfId="24984"/>
    <cellStyle name="40% - Accent1 4 3 2 2 2 3 3 2" xfId="24985"/>
    <cellStyle name="40% - Accent1 4 3 2 2 2 3 3 3" xfId="24986"/>
    <cellStyle name="40% - Accent1 4 3 2 2 2 3 4" xfId="24987"/>
    <cellStyle name="40% - Accent1 4 3 2 2 2 3 4 2" xfId="24988"/>
    <cellStyle name="40% - Accent1 4 3 2 2 2 3 5" xfId="24989"/>
    <cellStyle name="40% - Accent1 4 3 2 2 2 3 6" xfId="24990"/>
    <cellStyle name="40% - Accent1 4 3 2 2 2 4" xfId="24991"/>
    <cellStyle name="40% - Accent1 4 3 2 2 2 4 2" xfId="24992"/>
    <cellStyle name="40% - Accent1 4 3 2 2 2 4 2 2" xfId="24993"/>
    <cellStyle name="40% - Accent1 4 3 2 2 2 4 2 3" xfId="24994"/>
    <cellStyle name="40% - Accent1 4 3 2 2 2 4 3" xfId="24995"/>
    <cellStyle name="40% - Accent1 4 3 2 2 2 4 3 2" xfId="24996"/>
    <cellStyle name="40% - Accent1 4 3 2 2 2 4 4" xfId="24997"/>
    <cellStyle name="40% - Accent1 4 3 2 2 2 4 5" xfId="24998"/>
    <cellStyle name="40% - Accent1 4 3 2 2 2 5" xfId="24999"/>
    <cellStyle name="40% - Accent1 4 3 2 2 2 5 2" xfId="25000"/>
    <cellStyle name="40% - Accent1 4 3 2 2 2 5 3" xfId="25001"/>
    <cellStyle name="40% - Accent1 4 3 2 2 2 6" xfId="25002"/>
    <cellStyle name="40% - Accent1 4 3 2 2 2 6 2" xfId="25003"/>
    <cellStyle name="40% - Accent1 4 3 2 2 2 6 3" xfId="25004"/>
    <cellStyle name="40% - Accent1 4 3 2 2 2 7" xfId="25005"/>
    <cellStyle name="40% - Accent1 4 3 2 2 2 7 2" xfId="25006"/>
    <cellStyle name="40% - Accent1 4 3 2 2 2 8" xfId="25007"/>
    <cellStyle name="40% - Accent1 4 3 2 2 2 9" xfId="25008"/>
    <cellStyle name="40% - Accent1 4 3 2 2 3" xfId="25009"/>
    <cellStyle name="40% - Accent1 4 3 2 2 3 2" xfId="25010"/>
    <cellStyle name="40% - Accent1 4 3 2 2 3 2 2" xfId="25011"/>
    <cellStyle name="40% - Accent1 4 3 2 2 3 2 3" xfId="25012"/>
    <cellStyle name="40% - Accent1 4 3 2 2 3 3" xfId="25013"/>
    <cellStyle name="40% - Accent1 4 3 2 2 3 3 2" xfId="25014"/>
    <cellStyle name="40% - Accent1 4 3 2 2 3 3 3" xfId="25015"/>
    <cellStyle name="40% - Accent1 4 3 2 2 3 4" xfId="25016"/>
    <cellStyle name="40% - Accent1 4 3 2 2 3 4 2" xfId="25017"/>
    <cellStyle name="40% - Accent1 4 3 2 2 3 5" xfId="25018"/>
    <cellStyle name="40% - Accent1 4 3 2 2 3 6" xfId="25019"/>
    <cellStyle name="40% - Accent1 4 3 2 2 4" xfId="25020"/>
    <cellStyle name="40% - Accent1 4 3 2 2 4 2" xfId="25021"/>
    <cellStyle name="40% - Accent1 4 3 2 2 4 2 2" xfId="25022"/>
    <cellStyle name="40% - Accent1 4 3 2 2 4 2 3" xfId="25023"/>
    <cellStyle name="40% - Accent1 4 3 2 2 4 3" xfId="25024"/>
    <cellStyle name="40% - Accent1 4 3 2 2 4 3 2" xfId="25025"/>
    <cellStyle name="40% - Accent1 4 3 2 2 4 3 3" xfId="25026"/>
    <cellStyle name="40% - Accent1 4 3 2 2 4 4" xfId="25027"/>
    <cellStyle name="40% - Accent1 4 3 2 2 4 4 2" xfId="25028"/>
    <cellStyle name="40% - Accent1 4 3 2 2 4 5" xfId="25029"/>
    <cellStyle name="40% - Accent1 4 3 2 2 4 6" xfId="25030"/>
    <cellStyle name="40% - Accent1 4 3 2 2 5" xfId="25031"/>
    <cellStyle name="40% - Accent1 4 3 2 2 5 2" xfId="25032"/>
    <cellStyle name="40% - Accent1 4 3 2 2 5 2 2" xfId="25033"/>
    <cellStyle name="40% - Accent1 4 3 2 2 5 2 3" xfId="25034"/>
    <cellStyle name="40% - Accent1 4 3 2 2 5 3" xfId="25035"/>
    <cellStyle name="40% - Accent1 4 3 2 2 5 3 2" xfId="25036"/>
    <cellStyle name="40% - Accent1 4 3 2 2 5 4" xfId="25037"/>
    <cellStyle name="40% - Accent1 4 3 2 2 5 5" xfId="25038"/>
    <cellStyle name="40% - Accent1 4 3 2 2 6" xfId="25039"/>
    <cellStyle name="40% - Accent1 4 3 2 2 6 2" xfId="25040"/>
    <cellStyle name="40% - Accent1 4 3 2 2 6 3" xfId="25041"/>
    <cellStyle name="40% - Accent1 4 3 2 2 7" xfId="25042"/>
    <cellStyle name="40% - Accent1 4 3 2 2 7 2" xfId="25043"/>
    <cellStyle name="40% - Accent1 4 3 2 2 7 3" xfId="25044"/>
    <cellStyle name="40% - Accent1 4 3 2 2 8" xfId="25045"/>
    <cellStyle name="40% - Accent1 4 3 2 2 8 2" xfId="25046"/>
    <cellStyle name="40% - Accent1 4 3 2 2 9" xfId="25047"/>
    <cellStyle name="40% - Accent1 4 3 2 3" xfId="1589"/>
    <cellStyle name="40% - Accent1 4 3 2 3 2" xfId="25048"/>
    <cellStyle name="40% - Accent1 4 3 2 3 2 2" xfId="25049"/>
    <cellStyle name="40% - Accent1 4 3 2 3 2 2 2" xfId="25050"/>
    <cellStyle name="40% - Accent1 4 3 2 3 2 2 3" xfId="25051"/>
    <cellStyle name="40% - Accent1 4 3 2 3 2 3" xfId="25052"/>
    <cellStyle name="40% - Accent1 4 3 2 3 2 3 2" xfId="25053"/>
    <cellStyle name="40% - Accent1 4 3 2 3 2 3 3" xfId="25054"/>
    <cellStyle name="40% - Accent1 4 3 2 3 2 4" xfId="25055"/>
    <cellStyle name="40% - Accent1 4 3 2 3 2 4 2" xfId="25056"/>
    <cellStyle name="40% - Accent1 4 3 2 3 2 5" xfId="25057"/>
    <cellStyle name="40% - Accent1 4 3 2 3 2 6" xfId="25058"/>
    <cellStyle name="40% - Accent1 4 3 2 3 3" xfId="25059"/>
    <cellStyle name="40% - Accent1 4 3 2 3 3 2" xfId="25060"/>
    <cellStyle name="40% - Accent1 4 3 2 3 3 2 2" xfId="25061"/>
    <cellStyle name="40% - Accent1 4 3 2 3 3 2 3" xfId="25062"/>
    <cellStyle name="40% - Accent1 4 3 2 3 3 3" xfId="25063"/>
    <cellStyle name="40% - Accent1 4 3 2 3 3 3 2" xfId="25064"/>
    <cellStyle name="40% - Accent1 4 3 2 3 3 3 3" xfId="25065"/>
    <cellStyle name="40% - Accent1 4 3 2 3 3 4" xfId="25066"/>
    <cellStyle name="40% - Accent1 4 3 2 3 3 4 2" xfId="25067"/>
    <cellStyle name="40% - Accent1 4 3 2 3 3 5" xfId="25068"/>
    <cellStyle name="40% - Accent1 4 3 2 3 3 6" xfId="25069"/>
    <cellStyle name="40% - Accent1 4 3 2 3 4" xfId="25070"/>
    <cellStyle name="40% - Accent1 4 3 2 3 4 2" xfId="25071"/>
    <cellStyle name="40% - Accent1 4 3 2 3 4 2 2" xfId="25072"/>
    <cellStyle name="40% - Accent1 4 3 2 3 4 2 3" xfId="25073"/>
    <cellStyle name="40% - Accent1 4 3 2 3 4 3" xfId="25074"/>
    <cellStyle name="40% - Accent1 4 3 2 3 4 3 2" xfId="25075"/>
    <cellStyle name="40% - Accent1 4 3 2 3 4 4" xfId="25076"/>
    <cellStyle name="40% - Accent1 4 3 2 3 4 5" xfId="25077"/>
    <cellStyle name="40% - Accent1 4 3 2 3 5" xfId="25078"/>
    <cellStyle name="40% - Accent1 4 3 2 3 5 2" xfId="25079"/>
    <cellStyle name="40% - Accent1 4 3 2 3 5 3" xfId="25080"/>
    <cellStyle name="40% - Accent1 4 3 2 3 6" xfId="25081"/>
    <cellStyle name="40% - Accent1 4 3 2 3 6 2" xfId="25082"/>
    <cellStyle name="40% - Accent1 4 3 2 3 6 3" xfId="25083"/>
    <cellStyle name="40% - Accent1 4 3 2 3 7" xfId="25084"/>
    <cellStyle name="40% - Accent1 4 3 2 3 7 2" xfId="25085"/>
    <cellStyle name="40% - Accent1 4 3 2 3 8" xfId="25086"/>
    <cellStyle name="40% - Accent1 4 3 2 3 9" xfId="25087"/>
    <cellStyle name="40% - Accent1 4 3 2 4" xfId="25088"/>
    <cellStyle name="40% - Accent1 4 3 2 4 2" xfId="25089"/>
    <cellStyle name="40% - Accent1 4 3 2 4 2 2" xfId="25090"/>
    <cellStyle name="40% - Accent1 4 3 2 4 2 2 2" xfId="25091"/>
    <cellStyle name="40% - Accent1 4 3 2 4 2 2 3" xfId="25092"/>
    <cellStyle name="40% - Accent1 4 3 2 4 2 3" xfId="25093"/>
    <cellStyle name="40% - Accent1 4 3 2 4 2 3 2" xfId="25094"/>
    <cellStyle name="40% - Accent1 4 3 2 4 2 3 3" xfId="25095"/>
    <cellStyle name="40% - Accent1 4 3 2 4 2 4" xfId="25096"/>
    <cellStyle name="40% - Accent1 4 3 2 4 2 4 2" xfId="25097"/>
    <cellStyle name="40% - Accent1 4 3 2 4 2 5" xfId="25098"/>
    <cellStyle name="40% - Accent1 4 3 2 4 2 6" xfId="25099"/>
    <cellStyle name="40% - Accent1 4 3 2 4 3" xfId="25100"/>
    <cellStyle name="40% - Accent1 4 3 2 4 3 2" xfId="25101"/>
    <cellStyle name="40% - Accent1 4 3 2 4 3 2 2" xfId="25102"/>
    <cellStyle name="40% - Accent1 4 3 2 4 3 2 3" xfId="25103"/>
    <cellStyle name="40% - Accent1 4 3 2 4 3 3" xfId="25104"/>
    <cellStyle name="40% - Accent1 4 3 2 4 3 3 2" xfId="25105"/>
    <cellStyle name="40% - Accent1 4 3 2 4 3 3 3" xfId="25106"/>
    <cellStyle name="40% - Accent1 4 3 2 4 3 4" xfId="25107"/>
    <cellStyle name="40% - Accent1 4 3 2 4 3 4 2" xfId="25108"/>
    <cellStyle name="40% - Accent1 4 3 2 4 3 5" xfId="25109"/>
    <cellStyle name="40% - Accent1 4 3 2 4 3 6" xfId="25110"/>
    <cellStyle name="40% - Accent1 4 3 2 4 4" xfId="25111"/>
    <cellStyle name="40% - Accent1 4 3 2 4 4 2" xfId="25112"/>
    <cellStyle name="40% - Accent1 4 3 2 4 4 2 2" xfId="25113"/>
    <cellStyle name="40% - Accent1 4 3 2 4 4 2 3" xfId="25114"/>
    <cellStyle name="40% - Accent1 4 3 2 4 4 3" xfId="25115"/>
    <cellStyle name="40% - Accent1 4 3 2 4 4 3 2" xfId="25116"/>
    <cellStyle name="40% - Accent1 4 3 2 4 4 4" xfId="25117"/>
    <cellStyle name="40% - Accent1 4 3 2 4 4 5" xfId="25118"/>
    <cellStyle name="40% - Accent1 4 3 2 4 5" xfId="25119"/>
    <cellStyle name="40% - Accent1 4 3 2 4 5 2" xfId="25120"/>
    <cellStyle name="40% - Accent1 4 3 2 4 5 3" xfId="25121"/>
    <cellStyle name="40% - Accent1 4 3 2 4 6" xfId="25122"/>
    <cellStyle name="40% - Accent1 4 3 2 4 6 2" xfId="25123"/>
    <cellStyle name="40% - Accent1 4 3 2 4 6 3" xfId="25124"/>
    <cellStyle name="40% - Accent1 4 3 2 4 7" xfId="25125"/>
    <cellStyle name="40% - Accent1 4 3 2 4 7 2" xfId="25126"/>
    <cellStyle name="40% - Accent1 4 3 2 4 8" xfId="25127"/>
    <cellStyle name="40% - Accent1 4 3 2 4 9" xfId="25128"/>
    <cellStyle name="40% - Accent1 4 3 2 5" xfId="25129"/>
    <cellStyle name="40% - Accent1 4 3 2 5 2" xfId="25130"/>
    <cellStyle name="40% - Accent1 4 3 2 5 2 2" xfId="25131"/>
    <cellStyle name="40% - Accent1 4 3 2 5 2 3" xfId="25132"/>
    <cellStyle name="40% - Accent1 4 3 2 5 3" xfId="25133"/>
    <cellStyle name="40% - Accent1 4 3 2 5 3 2" xfId="25134"/>
    <cellStyle name="40% - Accent1 4 3 2 5 3 3" xfId="25135"/>
    <cellStyle name="40% - Accent1 4 3 2 5 4" xfId="25136"/>
    <cellStyle name="40% - Accent1 4 3 2 5 4 2" xfId="25137"/>
    <cellStyle name="40% - Accent1 4 3 2 5 5" xfId="25138"/>
    <cellStyle name="40% - Accent1 4 3 2 5 6" xfId="25139"/>
    <cellStyle name="40% - Accent1 4 3 2 6" xfId="25140"/>
    <cellStyle name="40% - Accent1 4 3 2 6 2" xfId="25141"/>
    <cellStyle name="40% - Accent1 4 3 2 6 2 2" xfId="25142"/>
    <cellStyle name="40% - Accent1 4 3 2 6 2 3" xfId="25143"/>
    <cellStyle name="40% - Accent1 4 3 2 6 3" xfId="25144"/>
    <cellStyle name="40% - Accent1 4 3 2 6 3 2" xfId="25145"/>
    <cellStyle name="40% - Accent1 4 3 2 6 3 3" xfId="25146"/>
    <cellStyle name="40% - Accent1 4 3 2 6 4" xfId="25147"/>
    <cellStyle name="40% - Accent1 4 3 2 6 4 2" xfId="25148"/>
    <cellStyle name="40% - Accent1 4 3 2 6 5" xfId="25149"/>
    <cellStyle name="40% - Accent1 4 3 2 6 6" xfId="25150"/>
    <cellStyle name="40% - Accent1 4 3 2 7" xfId="25151"/>
    <cellStyle name="40% - Accent1 4 3 2 7 2" xfId="25152"/>
    <cellStyle name="40% - Accent1 4 3 2 7 2 2" xfId="25153"/>
    <cellStyle name="40% - Accent1 4 3 2 7 2 3" xfId="25154"/>
    <cellStyle name="40% - Accent1 4 3 2 7 3" xfId="25155"/>
    <cellStyle name="40% - Accent1 4 3 2 7 3 2" xfId="25156"/>
    <cellStyle name="40% - Accent1 4 3 2 7 4" xfId="25157"/>
    <cellStyle name="40% - Accent1 4 3 2 7 5" xfId="25158"/>
    <cellStyle name="40% - Accent1 4 3 2 8" xfId="25159"/>
    <cellStyle name="40% - Accent1 4 3 2 8 2" xfId="25160"/>
    <cellStyle name="40% - Accent1 4 3 2 8 3" xfId="25161"/>
    <cellStyle name="40% - Accent1 4 3 2 9" xfId="25162"/>
    <cellStyle name="40% - Accent1 4 3 2 9 2" xfId="25163"/>
    <cellStyle name="40% - Accent1 4 3 2 9 3" xfId="25164"/>
    <cellStyle name="40% - Accent1 4 3 3" xfId="1590"/>
    <cellStyle name="40% - Accent1 4 3 3 10" xfId="25165"/>
    <cellStyle name="40% - Accent1 4 3 3 2" xfId="1591"/>
    <cellStyle name="40% - Accent1 4 3 3 2 2" xfId="25166"/>
    <cellStyle name="40% - Accent1 4 3 3 2 2 2" xfId="25167"/>
    <cellStyle name="40% - Accent1 4 3 3 2 2 2 2" xfId="25168"/>
    <cellStyle name="40% - Accent1 4 3 3 2 2 2 3" xfId="25169"/>
    <cellStyle name="40% - Accent1 4 3 3 2 2 3" xfId="25170"/>
    <cellStyle name="40% - Accent1 4 3 3 2 2 3 2" xfId="25171"/>
    <cellStyle name="40% - Accent1 4 3 3 2 2 3 3" xfId="25172"/>
    <cellStyle name="40% - Accent1 4 3 3 2 2 4" xfId="25173"/>
    <cellStyle name="40% - Accent1 4 3 3 2 2 4 2" xfId="25174"/>
    <cellStyle name="40% - Accent1 4 3 3 2 2 5" xfId="25175"/>
    <cellStyle name="40% - Accent1 4 3 3 2 2 6" xfId="25176"/>
    <cellStyle name="40% - Accent1 4 3 3 2 3" xfId="25177"/>
    <cellStyle name="40% - Accent1 4 3 3 2 3 2" xfId="25178"/>
    <cellStyle name="40% - Accent1 4 3 3 2 3 2 2" xfId="25179"/>
    <cellStyle name="40% - Accent1 4 3 3 2 3 2 3" xfId="25180"/>
    <cellStyle name="40% - Accent1 4 3 3 2 3 3" xfId="25181"/>
    <cellStyle name="40% - Accent1 4 3 3 2 3 3 2" xfId="25182"/>
    <cellStyle name="40% - Accent1 4 3 3 2 3 3 3" xfId="25183"/>
    <cellStyle name="40% - Accent1 4 3 3 2 3 4" xfId="25184"/>
    <cellStyle name="40% - Accent1 4 3 3 2 3 4 2" xfId="25185"/>
    <cellStyle name="40% - Accent1 4 3 3 2 3 5" xfId="25186"/>
    <cellStyle name="40% - Accent1 4 3 3 2 3 6" xfId="25187"/>
    <cellStyle name="40% - Accent1 4 3 3 2 4" xfId="25188"/>
    <cellStyle name="40% - Accent1 4 3 3 2 4 2" xfId="25189"/>
    <cellStyle name="40% - Accent1 4 3 3 2 4 2 2" xfId="25190"/>
    <cellStyle name="40% - Accent1 4 3 3 2 4 2 3" xfId="25191"/>
    <cellStyle name="40% - Accent1 4 3 3 2 4 3" xfId="25192"/>
    <cellStyle name="40% - Accent1 4 3 3 2 4 3 2" xfId="25193"/>
    <cellStyle name="40% - Accent1 4 3 3 2 4 4" xfId="25194"/>
    <cellStyle name="40% - Accent1 4 3 3 2 4 5" xfId="25195"/>
    <cellStyle name="40% - Accent1 4 3 3 2 5" xfId="25196"/>
    <cellStyle name="40% - Accent1 4 3 3 2 5 2" xfId="25197"/>
    <cellStyle name="40% - Accent1 4 3 3 2 5 3" xfId="25198"/>
    <cellStyle name="40% - Accent1 4 3 3 2 6" xfId="25199"/>
    <cellStyle name="40% - Accent1 4 3 3 2 6 2" xfId="25200"/>
    <cellStyle name="40% - Accent1 4 3 3 2 6 3" xfId="25201"/>
    <cellStyle name="40% - Accent1 4 3 3 2 7" xfId="25202"/>
    <cellStyle name="40% - Accent1 4 3 3 2 7 2" xfId="25203"/>
    <cellStyle name="40% - Accent1 4 3 3 2 8" xfId="25204"/>
    <cellStyle name="40% - Accent1 4 3 3 2 9" xfId="25205"/>
    <cellStyle name="40% - Accent1 4 3 3 3" xfId="25206"/>
    <cellStyle name="40% - Accent1 4 3 3 3 2" xfId="25207"/>
    <cellStyle name="40% - Accent1 4 3 3 3 2 2" xfId="25208"/>
    <cellStyle name="40% - Accent1 4 3 3 3 2 3" xfId="25209"/>
    <cellStyle name="40% - Accent1 4 3 3 3 3" xfId="25210"/>
    <cellStyle name="40% - Accent1 4 3 3 3 3 2" xfId="25211"/>
    <cellStyle name="40% - Accent1 4 3 3 3 3 3" xfId="25212"/>
    <cellStyle name="40% - Accent1 4 3 3 3 4" xfId="25213"/>
    <cellStyle name="40% - Accent1 4 3 3 3 4 2" xfId="25214"/>
    <cellStyle name="40% - Accent1 4 3 3 3 5" xfId="25215"/>
    <cellStyle name="40% - Accent1 4 3 3 3 6" xfId="25216"/>
    <cellStyle name="40% - Accent1 4 3 3 4" xfId="25217"/>
    <cellStyle name="40% - Accent1 4 3 3 4 2" xfId="25218"/>
    <cellStyle name="40% - Accent1 4 3 3 4 2 2" xfId="25219"/>
    <cellStyle name="40% - Accent1 4 3 3 4 2 3" xfId="25220"/>
    <cellStyle name="40% - Accent1 4 3 3 4 3" xfId="25221"/>
    <cellStyle name="40% - Accent1 4 3 3 4 3 2" xfId="25222"/>
    <cellStyle name="40% - Accent1 4 3 3 4 3 3" xfId="25223"/>
    <cellStyle name="40% - Accent1 4 3 3 4 4" xfId="25224"/>
    <cellStyle name="40% - Accent1 4 3 3 4 4 2" xfId="25225"/>
    <cellStyle name="40% - Accent1 4 3 3 4 5" xfId="25226"/>
    <cellStyle name="40% - Accent1 4 3 3 4 6" xfId="25227"/>
    <cellStyle name="40% - Accent1 4 3 3 5" xfId="25228"/>
    <cellStyle name="40% - Accent1 4 3 3 5 2" xfId="25229"/>
    <cellStyle name="40% - Accent1 4 3 3 5 2 2" xfId="25230"/>
    <cellStyle name="40% - Accent1 4 3 3 5 2 3" xfId="25231"/>
    <cellStyle name="40% - Accent1 4 3 3 5 3" xfId="25232"/>
    <cellStyle name="40% - Accent1 4 3 3 5 3 2" xfId="25233"/>
    <cellStyle name="40% - Accent1 4 3 3 5 4" xfId="25234"/>
    <cellStyle name="40% - Accent1 4 3 3 5 5" xfId="25235"/>
    <cellStyle name="40% - Accent1 4 3 3 6" xfId="25236"/>
    <cellStyle name="40% - Accent1 4 3 3 6 2" xfId="25237"/>
    <cellStyle name="40% - Accent1 4 3 3 6 3" xfId="25238"/>
    <cellStyle name="40% - Accent1 4 3 3 7" xfId="25239"/>
    <cellStyle name="40% - Accent1 4 3 3 7 2" xfId="25240"/>
    <cellStyle name="40% - Accent1 4 3 3 7 3" xfId="25241"/>
    <cellStyle name="40% - Accent1 4 3 3 8" xfId="25242"/>
    <cellStyle name="40% - Accent1 4 3 3 8 2" xfId="25243"/>
    <cellStyle name="40% - Accent1 4 3 3 9" xfId="25244"/>
    <cellStyle name="40% - Accent1 4 3 4" xfId="1592"/>
    <cellStyle name="40% - Accent1 4 3 4 2" xfId="25245"/>
    <cellStyle name="40% - Accent1 4 3 4 2 2" xfId="25246"/>
    <cellStyle name="40% - Accent1 4 3 4 2 2 2" xfId="25247"/>
    <cellStyle name="40% - Accent1 4 3 4 2 2 3" xfId="25248"/>
    <cellStyle name="40% - Accent1 4 3 4 2 3" xfId="25249"/>
    <cellStyle name="40% - Accent1 4 3 4 2 3 2" xfId="25250"/>
    <cellStyle name="40% - Accent1 4 3 4 2 3 3" xfId="25251"/>
    <cellStyle name="40% - Accent1 4 3 4 2 4" xfId="25252"/>
    <cellStyle name="40% - Accent1 4 3 4 2 4 2" xfId="25253"/>
    <cellStyle name="40% - Accent1 4 3 4 2 5" xfId="25254"/>
    <cellStyle name="40% - Accent1 4 3 4 2 6" xfId="25255"/>
    <cellStyle name="40% - Accent1 4 3 4 3" xfId="25256"/>
    <cellStyle name="40% - Accent1 4 3 4 3 2" xfId="25257"/>
    <cellStyle name="40% - Accent1 4 3 4 3 2 2" xfId="25258"/>
    <cellStyle name="40% - Accent1 4 3 4 3 2 3" xfId="25259"/>
    <cellStyle name="40% - Accent1 4 3 4 3 3" xfId="25260"/>
    <cellStyle name="40% - Accent1 4 3 4 3 3 2" xfId="25261"/>
    <cellStyle name="40% - Accent1 4 3 4 3 3 3" xfId="25262"/>
    <cellStyle name="40% - Accent1 4 3 4 3 4" xfId="25263"/>
    <cellStyle name="40% - Accent1 4 3 4 3 4 2" xfId="25264"/>
    <cellStyle name="40% - Accent1 4 3 4 3 5" xfId="25265"/>
    <cellStyle name="40% - Accent1 4 3 4 3 6" xfId="25266"/>
    <cellStyle name="40% - Accent1 4 3 4 4" xfId="25267"/>
    <cellStyle name="40% - Accent1 4 3 4 4 2" xfId="25268"/>
    <cellStyle name="40% - Accent1 4 3 4 4 2 2" xfId="25269"/>
    <cellStyle name="40% - Accent1 4 3 4 4 2 3" xfId="25270"/>
    <cellStyle name="40% - Accent1 4 3 4 4 3" xfId="25271"/>
    <cellStyle name="40% - Accent1 4 3 4 4 3 2" xfId="25272"/>
    <cellStyle name="40% - Accent1 4 3 4 4 4" xfId="25273"/>
    <cellStyle name="40% - Accent1 4 3 4 4 5" xfId="25274"/>
    <cellStyle name="40% - Accent1 4 3 4 5" xfId="25275"/>
    <cellStyle name="40% - Accent1 4 3 4 5 2" xfId="25276"/>
    <cellStyle name="40% - Accent1 4 3 4 5 3" xfId="25277"/>
    <cellStyle name="40% - Accent1 4 3 4 6" xfId="25278"/>
    <cellStyle name="40% - Accent1 4 3 4 6 2" xfId="25279"/>
    <cellStyle name="40% - Accent1 4 3 4 6 3" xfId="25280"/>
    <cellStyle name="40% - Accent1 4 3 4 7" xfId="25281"/>
    <cellStyle name="40% - Accent1 4 3 4 7 2" xfId="25282"/>
    <cellStyle name="40% - Accent1 4 3 4 8" xfId="25283"/>
    <cellStyle name="40% - Accent1 4 3 4 9" xfId="25284"/>
    <cellStyle name="40% - Accent1 4 3 5" xfId="8855"/>
    <cellStyle name="40% - Accent1 4 3 5 2" xfId="25285"/>
    <cellStyle name="40% - Accent1 4 3 5 2 2" xfId="25286"/>
    <cellStyle name="40% - Accent1 4 3 5 2 2 2" xfId="25287"/>
    <cellStyle name="40% - Accent1 4 3 5 2 2 3" xfId="25288"/>
    <cellStyle name="40% - Accent1 4 3 5 2 3" xfId="25289"/>
    <cellStyle name="40% - Accent1 4 3 5 2 3 2" xfId="25290"/>
    <cellStyle name="40% - Accent1 4 3 5 2 3 3" xfId="25291"/>
    <cellStyle name="40% - Accent1 4 3 5 2 4" xfId="25292"/>
    <cellStyle name="40% - Accent1 4 3 5 2 4 2" xfId="25293"/>
    <cellStyle name="40% - Accent1 4 3 5 2 5" xfId="25294"/>
    <cellStyle name="40% - Accent1 4 3 5 2 6" xfId="25295"/>
    <cellStyle name="40% - Accent1 4 3 5 3" xfId="25296"/>
    <cellStyle name="40% - Accent1 4 3 5 3 2" xfId="25297"/>
    <cellStyle name="40% - Accent1 4 3 5 3 2 2" xfId="25298"/>
    <cellStyle name="40% - Accent1 4 3 5 3 2 3" xfId="25299"/>
    <cellStyle name="40% - Accent1 4 3 5 3 3" xfId="25300"/>
    <cellStyle name="40% - Accent1 4 3 5 3 3 2" xfId="25301"/>
    <cellStyle name="40% - Accent1 4 3 5 3 3 3" xfId="25302"/>
    <cellStyle name="40% - Accent1 4 3 5 3 4" xfId="25303"/>
    <cellStyle name="40% - Accent1 4 3 5 3 4 2" xfId="25304"/>
    <cellStyle name="40% - Accent1 4 3 5 3 5" xfId="25305"/>
    <cellStyle name="40% - Accent1 4 3 5 3 6" xfId="25306"/>
    <cellStyle name="40% - Accent1 4 3 5 4" xfId="25307"/>
    <cellStyle name="40% - Accent1 4 3 5 4 2" xfId="25308"/>
    <cellStyle name="40% - Accent1 4 3 5 4 2 2" xfId="25309"/>
    <cellStyle name="40% - Accent1 4 3 5 4 2 3" xfId="25310"/>
    <cellStyle name="40% - Accent1 4 3 5 4 3" xfId="25311"/>
    <cellStyle name="40% - Accent1 4 3 5 4 3 2" xfId="25312"/>
    <cellStyle name="40% - Accent1 4 3 5 4 4" xfId="25313"/>
    <cellStyle name="40% - Accent1 4 3 5 4 5" xfId="25314"/>
    <cellStyle name="40% - Accent1 4 3 5 5" xfId="25315"/>
    <cellStyle name="40% - Accent1 4 3 5 5 2" xfId="25316"/>
    <cellStyle name="40% - Accent1 4 3 5 5 3" xfId="25317"/>
    <cellStyle name="40% - Accent1 4 3 5 6" xfId="25318"/>
    <cellStyle name="40% - Accent1 4 3 5 6 2" xfId="25319"/>
    <cellStyle name="40% - Accent1 4 3 5 6 3" xfId="25320"/>
    <cellStyle name="40% - Accent1 4 3 5 7" xfId="25321"/>
    <cellStyle name="40% - Accent1 4 3 5 7 2" xfId="25322"/>
    <cellStyle name="40% - Accent1 4 3 5 8" xfId="25323"/>
    <cellStyle name="40% - Accent1 4 3 5 9" xfId="25324"/>
    <cellStyle name="40% - Accent1 4 3 6" xfId="25325"/>
    <cellStyle name="40% - Accent1 4 3 6 2" xfId="25326"/>
    <cellStyle name="40% - Accent1 4 3 6 2 2" xfId="25327"/>
    <cellStyle name="40% - Accent1 4 3 6 2 3" xfId="25328"/>
    <cellStyle name="40% - Accent1 4 3 6 3" xfId="25329"/>
    <cellStyle name="40% - Accent1 4 3 6 3 2" xfId="25330"/>
    <cellStyle name="40% - Accent1 4 3 6 3 3" xfId="25331"/>
    <cellStyle name="40% - Accent1 4 3 6 4" xfId="25332"/>
    <cellStyle name="40% - Accent1 4 3 6 4 2" xfId="25333"/>
    <cellStyle name="40% - Accent1 4 3 6 5" xfId="25334"/>
    <cellStyle name="40% - Accent1 4 3 6 6" xfId="25335"/>
    <cellStyle name="40% - Accent1 4 3 7" xfId="25336"/>
    <cellStyle name="40% - Accent1 4 3 7 2" xfId="25337"/>
    <cellStyle name="40% - Accent1 4 3 7 2 2" xfId="25338"/>
    <cellStyle name="40% - Accent1 4 3 7 2 3" xfId="25339"/>
    <cellStyle name="40% - Accent1 4 3 7 3" xfId="25340"/>
    <cellStyle name="40% - Accent1 4 3 7 3 2" xfId="25341"/>
    <cellStyle name="40% - Accent1 4 3 7 3 3" xfId="25342"/>
    <cellStyle name="40% - Accent1 4 3 7 4" xfId="25343"/>
    <cellStyle name="40% - Accent1 4 3 7 4 2" xfId="25344"/>
    <cellStyle name="40% - Accent1 4 3 7 5" xfId="25345"/>
    <cellStyle name="40% - Accent1 4 3 7 6" xfId="25346"/>
    <cellStyle name="40% - Accent1 4 3 8" xfId="25347"/>
    <cellStyle name="40% - Accent1 4 3 8 2" xfId="25348"/>
    <cellStyle name="40% - Accent1 4 3 8 2 2" xfId="25349"/>
    <cellStyle name="40% - Accent1 4 3 8 2 3" xfId="25350"/>
    <cellStyle name="40% - Accent1 4 3 8 3" xfId="25351"/>
    <cellStyle name="40% - Accent1 4 3 8 3 2" xfId="25352"/>
    <cellStyle name="40% - Accent1 4 3 8 4" xfId="25353"/>
    <cellStyle name="40% - Accent1 4 3 8 5" xfId="25354"/>
    <cellStyle name="40% - Accent1 4 3 9" xfId="25355"/>
    <cellStyle name="40% - Accent1 4 3 9 2" xfId="25356"/>
    <cellStyle name="40% - Accent1 4 3 9 3" xfId="25357"/>
    <cellStyle name="40% - Accent1 4 4" xfId="1593"/>
    <cellStyle name="40% - Accent1 4 4 10" xfId="25358"/>
    <cellStyle name="40% - Accent1 4 4 10 2" xfId="25359"/>
    <cellStyle name="40% - Accent1 4 4 11" xfId="25360"/>
    <cellStyle name="40% - Accent1 4 4 12" xfId="25361"/>
    <cellStyle name="40% - Accent1 4 4 2" xfId="1594"/>
    <cellStyle name="40% - Accent1 4 4 2 10" xfId="25362"/>
    <cellStyle name="40% - Accent1 4 4 2 2" xfId="1595"/>
    <cellStyle name="40% - Accent1 4 4 2 2 2" xfId="25363"/>
    <cellStyle name="40% - Accent1 4 4 2 2 2 2" xfId="25364"/>
    <cellStyle name="40% - Accent1 4 4 2 2 2 2 2" xfId="25365"/>
    <cellStyle name="40% - Accent1 4 4 2 2 2 2 3" xfId="25366"/>
    <cellStyle name="40% - Accent1 4 4 2 2 2 3" xfId="25367"/>
    <cellStyle name="40% - Accent1 4 4 2 2 2 3 2" xfId="25368"/>
    <cellStyle name="40% - Accent1 4 4 2 2 2 3 3" xfId="25369"/>
    <cellStyle name="40% - Accent1 4 4 2 2 2 4" xfId="25370"/>
    <cellStyle name="40% - Accent1 4 4 2 2 2 4 2" xfId="25371"/>
    <cellStyle name="40% - Accent1 4 4 2 2 2 5" xfId="25372"/>
    <cellStyle name="40% - Accent1 4 4 2 2 2 6" xfId="25373"/>
    <cellStyle name="40% - Accent1 4 4 2 2 3" xfId="25374"/>
    <cellStyle name="40% - Accent1 4 4 2 2 3 2" xfId="25375"/>
    <cellStyle name="40% - Accent1 4 4 2 2 3 2 2" xfId="25376"/>
    <cellStyle name="40% - Accent1 4 4 2 2 3 2 3" xfId="25377"/>
    <cellStyle name="40% - Accent1 4 4 2 2 3 3" xfId="25378"/>
    <cellStyle name="40% - Accent1 4 4 2 2 3 3 2" xfId="25379"/>
    <cellStyle name="40% - Accent1 4 4 2 2 3 3 3" xfId="25380"/>
    <cellStyle name="40% - Accent1 4 4 2 2 3 4" xfId="25381"/>
    <cellStyle name="40% - Accent1 4 4 2 2 3 4 2" xfId="25382"/>
    <cellStyle name="40% - Accent1 4 4 2 2 3 5" xfId="25383"/>
    <cellStyle name="40% - Accent1 4 4 2 2 3 6" xfId="25384"/>
    <cellStyle name="40% - Accent1 4 4 2 2 4" xfId="25385"/>
    <cellStyle name="40% - Accent1 4 4 2 2 4 2" xfId="25386"/>
    <cellStyle name="40% - Accent1 4 4 2 2 4 2 2" xfId="25387"/>
    <cellStyle name="40% - Accent1 4 4 2 2 4 2 3" xfId="25388"/>
    <cellStyle name="40% - Accent1 4 4 2 2 4 3" xfId="25389"/>
    <cellStyle name="40% - Accent1 4 4 2 2 4 3 2" xfId="25390"/>
    <cellStyle name="40% - Accent1 4 4 2 2 4 4" xfId="25391"/>
    <cellStyle name="40% - Accent1 4 4 2 2 4 5" xfId="25392"/>
    <cellStyle name="40% - Accent1 4 4 2 2 5" xfId="25393"/>
    <cellStyle name="40% - Accent1 4 4 2 2 5 2" xfId="25394"/>
    <cellStyle name="40% - Accent1 4 4 2 2 5 3" xfId="25395"/>
    <cellStyle name="40% - Accent1 4 4 2 2 6" xfId="25396"/>
    <cellStyle name="40% - Accent1 4 4 2 2 6 2" xfId="25397"/>
    <cellStyle name="40% - Accent1 4 4 2 2 6 3" xfId="25398"/>
    <cellStyle name="40% - Accent1 4 4 2 2 7" xfId="25399"/>
    <cellStyle name="40% - Accent1 4 4 2 2 7 2" xfId="25400"/>
    <cellStyle name="40% - Accent1 4 4 2 2 8" xfId="25401"/>
    <cellStyle name="40% - Accent1 4 4 2 2 9" xfId="25402"/>
    <cellStyle name="40% - Accent1 4 4 2 3" xfId="25403"/>
    <cellStyle name="40% - Accent1 4 4 2 3 2" xfId="25404"/>
    <cellStyle name="40% - Accent1 4 4 2 3 2 2" xfId="25405"/>
    <cellStyle name="40% - Accent1 4 4 2 3 2 3" xfId="25406"/>
    <cellStyle name="40% - Accent1 4 4 2 3 3" xfId="25407"/>
    <cellStyle name="40% - Accent1 4 4 2 3 3 2" xfId="25408"/>
    <cellStyle name="40% - Accent1 4 4 2 3 3 3" xfId="25409"/>
    <cellStyle name="40% - Accent1 4 4 2 3 4" xfId="25410"/>
    <cellStyle name="40% - Accent1 4 4 2 3 4 2" xfId="25411"/>
    <cellStyle name="40% - Accent1 4 4 2 3 5" xfId="25412"/>
    <cellStyle name="40% - Accent1 4 4 2 3 6" xfId="25413"/>
    <cellStyle name="40% - Accent1 4 4 2 4" xfId="25414"/>
    <cellStyle name="40% - Accent1 4 4 2 4 2" xfId="25415"/>
    <cellStyle name="40% - Accent1 4 4 2 4 2 2" xfId="25416"/>
    <cellStyle name="40% - Accent1 4 4 2 4 2 3" xfId="25417"/>
    <cellStyle name="40% - Accent1 4 4 2 4 3" xfId="25418"/>
    <cellStyle name="40% - Accent1 4 4 2 4 3 2" xfId="25419"/>
    <cellStyle name="40% - Accent1 4 4 2 4 3 3" xfId="25420"/>
    <cellStyle name="40% - Accent1 4 4 2 4 4" xfId="25421"/>
    <cellStyle name="40% - Accent1 4 4 2 4 4 2" xfId="25422"/>
    <cellStyle name="40% - Accent1 4 4 2 4 5" xfId="25423"/>
    <cellStyle name="40% - Accent1 4 4 2 4 6" xfId="25424"/>
    <cellStyle name="40% - Accent1 4 4 2 5" xfId="25425"/>
    <cellStyle name="40% - Accent1 4 4 2 5 2" xfId="25426"/>
    <cellStyle name="40% - Accent1 4 4 2 5 2 2" xfId="25427"/>
    <cellStyle name="40% - Accent1 4 4 2 5 2 3" xfId="25428"/>
    <cellStyle name="40% - Accent1 4 4 2 5 3" xfId="25429"/>
    <cellStyle name="40% - Accent1 4 4 2 5 3 2" xfId="25430"/>
    <cellStyle name="40% - Accent1 4 4 2 5 4" xfId="25431"/>
    <cellStyle name="40% - Accent1 4 4 2 5 5" xfId="25432"/>
    <cellStyle name="40% - Accent1 4 4 2 6" xfId="25433"/>
    <cellStyle name="40% - Accent1 4 4 2 6 2" xfId="25434"/>
    <cellStyle name="40% - Accent1 4 4 2 6 3" xfId="25435"/>
    <cellStyle name="40% - Accent1 4 4 2 7" xfId="25436"/>
    <cellStyle name="40% - Accent1 4 4 2 7 2" xfId="25437"/>
    <cellStyle name="40% - Accent1 4 4 2 7 3" xfId="25438"/>
    <cellStyle name="40% - Accent1 4 4 2 8" xfId="25439"/>
    <cellStyle name="40% - Accent1 4 4 2 8 2" xfId="25440"/>
    <cellStyle name="40% - Accent1 4 4 2 9" xfId="25441"/>
    <cellStyle name="40% - Accent1 4 4 3" xfId="1596"/>
    <cellStyle name="40% - Accent1 4 4 3 2" xfId="25442"/>
    <cellStyle name="40% - Accent1 4 4 3 2 2" xfId="25443"/>
    <cellStyle name="40% - Accent1 4 4 3 2 2 2" xfId="25444"/>
    <cellStyle name="40% - Accent1 4 4 3 2 2 3" xfId="25445"/>
    <cellStyle name="40% - Accent1 4 4 3 2 3" xfId="25446"/>
    <cellStyle name="40% - Accent1 4 4 3 2 3 2" xfId="25447"/>
    <cellStyle name="40% - Accent1 4 4 3 2 3 3" xfId="25448"/>
    <cellStyle name="40% - Accent1 4 4 3 2 4" xfId="25449"/>
    <cellStyle name="40% - Accent1 4 4 3 2 4 2" xfId="25450"/>
    <cellStyle name="40% - Accent1 4 4 3 2 5" xfId="25451"/>
    <cellStyle name="40% - Accent1 4 4 3 2 6" xfId="25452"/>
    <cellStyle name="40% - Accent1 4 4 3 3" xfId="25453"/>
    <cellStyle name="40% - Accent1 4 4 3 3 2" xfId="25454"/>
    <cellStyle name="40% - Accent1 4 4 3 3 2 2" xfId="25455"/>
    <cellStyle name="40% - Accent1 4 4 3 3 2 3" xfId="25456"/>
    <cellStyle name="40% - Accent1 4 4 3 3 3" xfId="25457"/>
    <cellStyle name="40% - Accent1 4 4 3 3 3 2" xfId="25458"/>
    <cellStyle name="40% - Accent1 4 4 3 3 3 3" xfId="25459"/>
    <cellStyle name="40% - Accent1 4 4 3 3 4" xfId="25460"/>
    <cellStyle name="40% - Accent1 4 4 3 3 4 2" xfId="25461"/>
    <cellStyle name="40% - Accent1 4 4 3 3 5" xfId="25462"/>
    <cellStyle name="40% - Accent1 4 4 3 3 6" xfId="25463"/>
    <cellStyle name="40% - Accent1 4 4 3 4" xfId="25464"/>
    <cellStyle name="40% - Accent1 4 4 3 4 2" xfId="25465"/>
    <cellStyle name="40% - Accent1 4 4 3 4 2 2" xfId="25466"/>
    <cellStyle name="40% - Accent1 4 4 3 4 2 3" xfId="25467"/>
    <cellStyle name="40% - Accent1 4 4 3 4 3" xfId="25468"/>
    <cellStyle name="40% - Accent1 4 4 3 4 3 2" xfId="25469"/>
    <cellStyle name="40% - Accent1 4 4 3 4 4" xfId="25470"/>
    <cellStyle name="40% - Accent1 4 4 3 4 5" xfId="25471"/>
    <cellStyle name="40% - Accent1 4 4 3 5" xfId="25472"/>
    <cellStyle name="40% - Accent1 4 4 3 5 2" xfId="25473"/>
    <cellStyle name="40% - Accent1 4 4 3 5 3" xfId="25474"/>
    <cellStyle name="40% - Accent1 4 4 3 6" xfId="25475"/>
    <cellStyle name="40% - Accent1 4 4 3 6 2" xfId="25476"/>
    <cellStyle name="40% - Accent1 4 4 3 6 3" xfId="25477"/>
    <cellStyle name="40% - Accent1 4 4 3 7" xfId="25478"/>
    <cellStyle name="40% - Accent1 4 4 3 7 2" xfId="25479"/>
    <cellStyle name="40% - Accent1 4 4 3 8" xfId="25480"/>
    <cellStyle name="40% - Accent1 4 4 3 9" xfId="25481"/>
    <cellStyle name="40% - Accent1 4 4 4" xfId="25482"/>
    <cellStyle name="40% - Accent1 4 4 4 2" xfId="25483"/>
    <cellStyle name="40% - Accent1 4 4 4 2 2" xfId="25484"/>
    <cellStyle name="40% - Accent1 4 4 4 2 2 2" xfId="25485"/>
    <cellStyle name="40% - Accent1 4 4 4 2 2 3" xfId="25486"/>
    <cellStyle name="40% - Accent1 4 4 4 2 3" xfId="25487"/>
    <cellStyle name="40% - Accent1 4 4 4 2 3 2" xfId="25488"/>
    <cellStyle name="40% - Accent1 4 4 4 2 3 3" xfId="25489"/>
    <cellStyle name="40% - Accent1 4 4 4 2 4" xfId="25490"/>
    <cellStyle name="40% - Accent1 4 4 4 2 4 2" xfId="25491"/>
    <cellStyle name="40% - Accent1 4 4 4 2 5" xfId="25492"/>
    <cellStyle name="40% - Accent1 4 4 4 2 6" xfId="25493"/>
    <cellStyle name="40% - Accent1 4 4 4 3" xfId="25494"/>
    <cellStyle name="40% - Accent1 4 4 4 3 2" xfId="25495"/>
    <cellStyle name="40% - Accent1 4 4 4 3 2 2" xfId="25496"/>
    <cellStyle name="40% - Accent1 4 4 4 3 2 3" xfId="25497"/>
    <cellStyle name="40% - Accent1 4 4 4 3 3" xfId="25498"/>
    <cellStyle name="40% - Accent1 4 4 4 3 3 2" xfId="25499"/>
    <cellStyle name="40% - Accent1 4 4 4 3 3 3" xfId="25500"/>
    <cellStyle name="40% - Accent1 4 4 4 3 4" xfId="25501"/>
    <cellStyle name="40% - Accent1 4 4 4 3 4 2" xfId="25502"/>
    <cellStyle name="40% - Accent1 4 4 4 3 5" xfId="25503"/>
    <cellStyle name="40% - Accent1 4 4 4 3 6" xfId="25504"/>
    <cellStyle name="40% - Accent1 4 4 4 4" xfId="25505"/>
    <cellStyle name="40% - Accent1 4 4 4 4 2" xfId="25506"/>
    <cellStyle name="40% - Accent1 4 4 4 4 2 2" xfId="25507"/>
    <cellStyle name="40% - Accent1 4 4 4 4 2 3" xfId="25508"/>
    <cellStyle name="40% - Accent1 4 4 4 4 3" xfId="25509"/>
    <cellStyle name="40% - Accent1 4 4 4 4 3 2" xfId="25510"/>
    <cellStyle name="40% - Accent1 4 4 4 4 4" xfId="25511"/>
    <cellStyle name="40% - Accent1 4 4 4 4 5" xfId="25512"/>
    <cellStyle name="40% - Accent1 4 4 4 5" xfId="25513"/>
    <cellStyle name="40% - Accent1 4 4 4 5 2" xfId="25514"/>
    <cellStyle name="40% - Accent1 4 4 4 5 3" xfId="25515"/>
    <cellStyle name="40% - Accent1 4 4 4 6" xfId="25516"/>
    <cellStyle name="40% - Accent1 4 4 4 6 2" xfId="25517"/>
    <cellStyle name="40% - Accent1 4 4 4 6 3" xfId="25518"/>
    <cellStyle name="40% - Accent1 4 4 4 7" xfId="25519"/>
    <cellStyle name="40% - Accent1 4 4 4 7 2" xfId="25520"/>
    <cellStyle name="40% - Accent1 4 4 4 8" xfId="25521"/>
    <cellStyle name="40% - Accent1 4 4 4 9" xfId="25522"/>
    <cellStyle name="40% - Accent1 4 4 5" xfId="25523"/>
    <cellStyle name="40% - Accent1 4 4 5 2" xfId="25524"/>
    <cellStyle name="40% - Accent1 4 4 5 2 2" xfId="25525"/>
    <cellStyle name="40% - Accent1 4 4 5 2 3" xfId="25526"/>
    <cellStyle name="40% - Accent1 4 4 5 3" xfId="25527"/>
    <cellStyle name="40% - Accent1 4 4 5 3 2" xfId="25528"/>
    <cellStyle name="40% - Accent1 4 4 5 3 3" xfId="25529"/>
    <cellStyle name="40% - Accent1 4 4 5 4" xfId="25530"/>
    <cellStyle name="40% - Accent1 4 4 5 4 2" xfId="25531"/>
    <cellStyle name="40% - Accent1 4 4 5 5" xfId="25532"/>
    <cellStyle name="40% - Accent1 4 4 5 6" xfId="25533"/>
    <cellStyle name="40% - Accent1 4 4 6" xfId="25534"/>
    <cellStyle name="40% - Accent1 4 4 6 2" xfId="25535"/>
    <cellStyle name="40% - Accent1 4 4 6 2 2" xfId="25536"/>
    <cellStyle name="40% - Accent1 4 4 6 2 3" xfId="25537"/>
    <cellStyle name="40% - Accent1 4 4 6 3" xfId="25538"/>
    <cellStyle name="40% - Accent1 4 4 6 3 2" xfId="25539"/>
    <cellStyle name="40% - Accent1 4 4 6 3 3" xfId="25540"/>
    <cellStyle name="40% - Accent1 4 4 6 4" xfId="25541"/>
    <cellStyle name="40% - Accent1 4 4 6 4 2" xfId="25542"/>
    <cellStyle name="40% - Accent1 4 4 6 5" xfId="25543"/>
    <cellStyle name="40% - Accent1 4 4 6 6" xfId="25544"/>
    <cellStyle name="40% - Accent1 4 4 7" xfId="25545"/>
    <cellStyle name="40% - Accent1 4 4 7 2" xfId="25546"/>
    <cellStyle name="40% - Accent1 4 4 7 2 2" xfId="25547"/>
    <cellStyle name="40% - Accent1 4 4 7 2 3" xfId="25548"/>
    <cellStyle name="40% - Accent1 4 4 7 3" xfId="25549"/>
    <cellStyle name="40% - Accent1 4 4 7 3 2" xfId="25550"/>
    <cellStyle name="40% - Accent1 4 4 7 4" xfId="25551"/>
    <cellStyle name="40% - Accent1 4 4 7 5" xfId="25552"/>
    <cellStyle name="40% - Accent1 4 4 8" xfId="25553"/>
    <cellStyle name="40% - Accent1 4 4 8 2" xfId="25554"/>
    <cellStyle name="40% - Accent1 4 4 8 3" xfId="25555"/>
    <cellStyle name="40% - Accent1 4 4 9" xfId="25556"/>
    <cellStyle name="40% - Accent1 4 4 9 2" xfId="25557"/>
    <cellStyle name="40% - Accent1 4 4 9 3" xfId="25558"/>
    <cellStyle name="40% - Accent1 4 5" xfId="1597"/>
    <cellStyle name="40% - Accent1 4 5 10" xfId="25559"/>
    <cellStyle name="40% - Accent1 4 5 2" xfId="1598"/>
    <cellStyle name="40% - Accent1 4 5 2 2" xfId="25560"/>
    <cellStyle name="40% - Accent1 4 5 2 2 2" xfId="25561"/>
    <cellStyle name="40% - Accent1 4 5 2 2 2 2" xfId="25562"/>
    <cellStyle name="40% - Accent1 4 5 2 2 2 3" xfId="25563"/>
    <cellStyle name="40% - Accent1 4 5 2 2 3" xfId="25564"/>
    <cellStyle name="40% - Accent1 4 5 2 2 3 2" xfId="25565"/>
    <cellStyle name="40% - Accent1 4 5 2 2 3 3" xfId="25566"/>
    <cellStyle name="40% - Accent1 4 5 2 2 4" xfId="25567"/>
    <cellStyle name="40% - Accent1 4 5 2 2 4 2" xfId="25568"/>
    <cellStyle name="40% - Accent1 4 5 2 2 5" xfId="25569"/>
    <cellStyle name="40% - Accent1 4 5 2 2 6" xfId="25570"/>
    <cellStyle name="40% - Accent1 4 5 2 3" xfId="25571"/>
    <cellStyle name="40% - Accent1 4 5 2 3 2" xfId="25572"/>
    <cellStyle name="40% - Accent1 4 5 2 3 2 2" xfId="25573"/>
    <cellStyle name="40% - Accent1 4 5 2 3 2 3" xfId="25574"/>
    <cellStyle name="40% - Accent1 4 5 2 3 3" xfId="25575"/>
    <cellStyle name="40% - Accent1 4 5 2 3 3 2" xfId="25576"/>
    <cellStyle name="40% - Accent1 4 5 2 3 3 3" xfId="25577"/>
    <cellStyle name="40% - Accent1 4 5 2 3 4" xfId="25578"/>
    <cellStyle name="40% - Accent1 4 5 2 3 4 2" xfId="25579"/>
    <cellStyle name="40% - Accent1 4 5 2 3 5" xfId="25580"/>
    <cellStyle name="40% - Accent1 4 5 2 3 6" xfId="25581"/>
    <cellStyle name="40% - Accent1 4 5 2 4" xfId="25582"/>
    <cellStyle name="40% - Accent1 4 5 2 4 2" xfId="25583"/>
    <cellStyle name="40% - Accent1 4 5 2 4 2 2" xfId="25584"/>
    <cellStyle name="40% - Accent1 4 5 2 4 2 3" xfId="25585"/>
    <cellStyle name="40% - Accent1 4 5 2 4 3" xfId="25586"/>
    <cellStyle name="40% - Accent1 4 5 2 4 3 2" xfId="25587"/>
    <cellStyle name="40% - Accent1 4 5 2 4 4" xfId="25588"/>
    <cellStyle name="40% - Accent1 4 5 2 4 5" xfId="25589"/>
    <cellStyle name="40% - Accent1 4 5 2 5" xfId="25590"/>
    <cellStyle name="40% - Accent1 4 5 2 5 2" xfId="25591"/>
    <cellStyle name="40% - Accent1 4 5 2 5 3" xfId="25592"/>
    <cellStyle name="40% - Accent1 4 5 2 6" xfId="25593"/>
    <cellStyle name="40% - Accent1 4 5 2 6 2" xfId="25594"/>
    <cellStyle name="40% - Accent1 4 5 2 6 3" xfId="25595"/>
    <cellStyle name="40% - Accent1 4 5 2 7" xfId="25596"/>
    <cellStyle name="40% - Accent1 4 5 2 7 2" xfId="25597"/>
    <cellStyle name="40% - Accent1 4 5 2 8" xfId="25598"/>
    <cellStyle name="40% - Accent1 4 5 2 9" xfId="25599"/>
    <cellStyle name="40% - Accent1 4 5 3" xfId="25600"/>
    <cellStyle name="40% - Accent1 4 5 3 2" xfId="25601"/>
    <cellStyle name="40% - Accent1 4 5 3 2 2" xfId="25602"/>
    <cellStyle name="40% - Accent1 4 5 3 2 3" xfId="25603"/>
    <cellStyle name="40% - Accent1 4 5 3 3" xfId="25604"/>
    <cellStyle name="40% - Accent1 4 5 3 3 2" xfId="25605"/>
    <cellStyle name="40% - Accent1 4 5 3 3 3" xfId="25606"/>
    <cellStyle name="40% - Accent1 4 5 3 4" xfId="25607"/>
    <cellStyle name="40% - Accent1 4 5 3 4 2" xfId="25608"/>
    <cellStyle name="40% - Accent1 4 5 3 5" xfId="25609"/>
    <cellStyle name="40% - Accent1 4 5 3 6" xfId="25610"/>
    <cellStyle name="40% - Accent1 4 5 4" xfId="25611"/>
    <cellStyle name="40% - Accent1 4 5 4 2" xfId="25612"/>
    <cellStyle name="40% - Accent1 4 5 4 2 2" xfId="25613"/>
    <cellStyle name="40% - Accent1 4 5 4 2 3" xfId="25614"/>
    <cellStyle name="40% - Accent1 4 5 4 3" xfId="25615"/>
    <cellStyle name="40% - Accent1 4 5 4 3 2" xfId="25616"/>
    <cellStyle name="40% - Accent1 4 5 4 3 3" xfId="25617"/>
    <cellStyle name="40% - Accent1 4 5 4 4" xfId="25618"/>
    <cellStyle name="40% - Accent1 4 5 4 4 2" xfId="25619"/>
    <cellStyle name="40% - Accent1 4 5 4 5" xfId="25620"/>
    <cellStyle name="40% - Accent1 4 5 4 6" xfId="25621"/>
    <cellStyle name="40% - Accent1 4 5 5" xfId="25622"/>
    <cellStyle name="40% - Accent1 4 5 5 2" xfId="25623"/>
    <cellStyle name="40% - Accent1 4 5 5 2 2" xfId="25624"/>
    <cellStyle name="40% - Accent1 4 5 5 2 3" xfId="25625"/>
    <cellStyle name="40% - Accent1 4 5 5 3" xfId="25626"/>
    <cellStyle name="40% - Accent1 4 5 5 3 2" xfId="25627"/>
    <cellStyle name="40% - Accent1 4 5 5 4" xfId="25628"/>
    <cellStyle name="40% - Accent1 4 5 5 5" xfId="25629"/>
    <cellStyle name="40% - Accent1 4 5 6" xfId="25630"/>
    <cellStyle name="40% - Accent1 4 5 6 2" xfId="25631"/>
    <cellStyle name="40% - Accent1 4 5 6 3" xfId="25632"/>
    <cellStyle name="40% - Accent1 4 5 7" xfId="25633"/>
    <cellStyle name="40% - Accent1 4 5 7 2" xfId="25634"/>
    <cellStyle name="40% - Accent1 4 5 7 3" xfId="25635"/>
    <cellStyle name="40% - Accent1 4 5 8" xfId="25636"/>
    <cellStyle name="40% - Accent1 4 5 8 2" xfId="25637"/>
    <cellStyle name="40% - Accent1 4 5 9" xfId="25638"/>
    <cellStyle name="40% - Accent1 4 6" xfId="1599"/>
    <cellStyle name="40% - Accent1 4 6 2" xfId="25639"/>
    <cellStyle name="40% - Accent1 4 6 2 2" xfId="25640"/>
    <cellStyle name="40% - Accent1 4 6 2 2 2" xfId="25641"/>
    <cellStyle name="40% - Accent1 4 6 2 2 3" xfId="25642"/>
    <cellStyle name="40% - Accent1 4 6 2 3" xfId="25643"/>
    <cellStyle name="40% - Accent1 4 6 2 3 2" xfId="25644"/>
    <cellStyle name="40% - Accent1 4 6 2 3 3" xfId="25645"/>
    <cellStyle name="40% - Accent1 4 6 2 4" xfId="25646"/>
    <cellStyle name="40% - Accent1 4 6 2 4 2" xfId="25647"/>
    <cellStyle name="40% - Accent1 4 6 2 5" xfId="25648"/>
    <cellStyle name="40% - Accent1 4 6 2 6" xfId="25649"/>
    <cellStyle name="40% - Accent1 4 6 3" xfId="25650"/>
    <cellStyle name="40% - Accent1 4 6 3 2" xfId="25651"/>
    <cellStyle name="40% - Accent1 4 6 3 2 2" xfId="25652"/>
    <cellStyle name="40% - Accent1 4 6 3 2 3" xfId="25653"/>
    <cellStyle name="40% - Accent1 4 6 3 3" xfId="25654"/>
    <cellStyle name="40% - Accent1 4 6 3 3 2" xfId="25655"/>
    <cellStyle name="40% - Accent1 4 6 3 3 3" xfId="25656"/>
    <cellStyle name="40% - Accent1 4 6 3 4" xfId="25657"/>
    <cellStyle name="40% - Accent1 4 6 3 4 2" xfId="25658"/>
    <cellStyle name="40% - Accent1 4 6 3 5" xfId="25659"/>
    <cellStyle name="40% - Accent1 4 6 3 6" xfId="25660"/>
    <cellStyle name="40% - Accent1 4 6 4" xfId="25661"/>
    <cellStyle name="40% - Accent1 4 6 4 2" xfId="25662"/>
    <cellStyle name="40% - Accent1 4 6 4 2 2" xfId="25663"/>
    <cellStyle name="40% - Accent1 4 6 4 2 3" xfId="25664"/>
    <cellStyle name="40% - Accent1 4 6 4 3" xfId="25665"/>
    <cellStyle name="40% - Accent1 4 6 4 3 2" xfId="25666"/>
    <cellStyle name="40% - Accent1 4 6 4 4" xfId="25667"/>
    <cellStyle name="40% - Accent1 4 6 4 5" xfId="25668"/>
    <cellStyle name="40% - Accent1 4 6 5" xfId="25669"/>
    <cellStyle name="40% - Accent1 4 6 5 2" xfId="25670"/>
    <cellStyle name="40% - Accent1 4 6 5 3" xfId="25671"/>
    <cellStyle name="40% - Accent1 4 6 6" xfId="25672"/>
    <cellStyle name="40% - Accent1 4 6 6 2" xfId="25673"/>
    <cellStyle name="40% - Accent1 4 6 6 3" xfId="25674"/>
    <cellStyle name="40% - Accent1 4 6 7" xfId="25675"/>
    <cellStyle name="40% - Accent1 4 6 7 2" xfId="25676"/>
    <cellStyle name="40% - Accent1 4 6 8" xfId="25677"/>
    <cellStyle name="40% - Accent1 4 6 9" xfId="25678"/>
    <cellStyle name="40% - Accent1 4 7" xfId="13589"/>
    <cellStyle name="40% - Accent1 4 7 2" xfId="25679"/>
    <cellStyle name="40% - Accent1 4 7 2 2" xfId="25680"/>
    <cellStyle name="40% - Accent1 4 7 2 2 2" xfId="25681"/>
    <cellStyle name="40% - Accent1 4 7 2 2 3" xfId="25682"/>
    <cellStyle name="40% - Accent1 4 7 2 3" xfId="25683"/>
    <cellStyle name="40% - Accent1 4 7 2 3 2" xfId="25684"/>
    <cellStyle name="40% - Accent1 4 7 2 3 3" xfId="25685"/>
    <cellStyle name="40% - Accent1 4 7 2 4" xfId="25686"/>
    <cellStyle name="40% - Accent1 4 7 2 4 2" xfId="25687"/>
    <cellStyle name="40% - Accent1 4 7 2 5" xfId="25688"/>
    <cellStyle name="40% - Accent1 4 7 2 6" xfId="25689"/>
    <cellStyle name="40% - Accent1 4 7 3" xfId="25690"/>
    <cellStyle name="40% - Accent1 4 7 3 2" xfId="25691"/>
    <cellStyle name="40% - Accent1 4 7 3 2 2" xfId="25692"/>
    <cellStyle name="40% - Accent1 4 7 3 2 3" xfId="25693"/>
    <cellStyle name="40% - Accent1 4 7 3 3" xfId="25694"/>
    <cellStyle name="40% - Accent1 4 7 3 3 2" xfId="25695"/>
    <cellStyle name="40% - Accent1 4 7 3 3 3" xfId="25696"/>
    <cellStyle name="40% - Accent1 4 7 3 4" xfId="25697"/>
    <cellStyle name="40% - Accent1 4 7 3 4 2" xfId="25698"/>
    <cellStyle name="40% - Accent1 4 7 3 5" xfId="25699"/>
    <cellStyle name="40% - Accent1 4 7 3 6" xfId="25700"/>
    <cellStyle name="40% - Accent1 4 7 4" xfId="25701"/>
    <cellStyle name="40% - Accent1 4 7 4 2" xfId="25702"/>
    <cellStyle name="40% - Accent1 4 7 4 2 2" xfId="25703"/>
    <cellStyle name="40% - Accent1 4 7 4 2 3" xfId="25704"/>
    <cellStyle name="40% - Accent1 4 7 4 3" xfId="25705"/>
    <cellStyle name="40% - Accent1 4 7 4 3 2" xfId="25706"/>
    <cellStyle name="40% - Accent1 4 7 4 4" xfId="25707"/>
    <cellStyle name="40% - Accent1 4 7 4 5" xfId="25708"/>
    <cellStyle name="40% - Accent1 4 7 5" xfId="25709"/>
    <cellStyle name="40% - Accent1 4 7 5 2" xfId="25710"/>
    <cellStyle name="40% - Accent1 4 7 5 3" xfId="25711"/>
    <cellStyle name="40% - Accent1 4 7 6" xfId="25712"/>
    <cellStyle name="40% - Accent1 4 7 6 2" xfId="25713"/>
    <cellStyle name="40% - Accent1 4 7 6 3" xfId="25714"/>
    <cellStyle name="40% - Accent1 4 7 7" xfId="25715"/>
    <cellStyle name="40% - Accent1 4 7 7 2" xfId="25716"/>
    <cellStyle name="40% - Accent1 4 7 8" xfId="25717"/>
    <cellStyle name="40% - Accent1 4 7 9" xfId="25718"/>
    <cellStyle name="40% - Accent1 4 8" xfId="25719"/>
    <cellStyle name="40% - Accent1 4 8 2" xfId="25720"/>
    <cellStyle name="40% - Accent1 4 8 2 2" xfId="25721"/>
    <cellStyle name="40% - Accent1 4 8 2 3" xfId="25722"/>
    <cellStyle name="40% - Accent1 4 8 3" xfId="25723"/>
    <cellStyle name="40% - Accent1 4 8 3 2" xfId="25724"/>
    <cellStyle name="40% - Accent1 4 8 3 3" xfId="25725"/>
    <cellStyle name="40% - Accent1 4 8 4" xfId="25726"/>
    <cellStyle name="40% - Accent1 4 8 4 2" xfId="25727"/>
    <cellStyle name="40% - Accent1 4 8 5" xfId="25728"/>
    <cellStyle name="40% - Accent1 4 8 6" xfId="25729"/>
    <cellStyle name="40% - Accent1 4 9" xfId="25730"/>
    <cellStyle name="40% - Accent1 4 9 2" xfId="25731"/>
    <cellStyle name="40% - Accent1 4 9 2 2" xfId="25732"/>
    <cellStyle name="40% - Accent1 4 9 2 3" xfId="25733"/>
    <cellStyle name="40% - Accent1 4 9 3" xfId="25734"/>
    <cellStyle name="40% - Accent1 4 9 3 2" xfId="25735"/>
    <cellStyle name="40% - Accent1 4 9 3 3" xfId="25736"/>
    <cellStyle name="40% - Accent1 4 9 4" xfId="25737"/>
    <cellStyle name="40% - Accent1 4 9 4 2" xfId="25738"/>
    <cellStyle name="40% - Accent1 4 9 5" xfId="25739"/>
    <cellStyle name="40% - Accent1 4 9 6" xfId="25740"/>
    <cellStyle name="40% - Accent1 5" xfId="1600"/>
    <cellStyle name="40% - Accent1 5 2" xfId="1601"/>
    <cellStyle name="40% - Accent1 5 2 2" xfId="1602"/>
    <cellStyle name="40% - Accent1 5 2 2 2" xfId="1603"/>
    <cellStyle name="40% - Accent1 5 2 2 2 2" xfId="1604"/>
    <cellStyle name="40% - Accent1 5 2 2 3" xfId="1605"/>
    <cellStyle name="40% - Accent1 5 2 3" xfId="1606"/>
    <cellStyle name="40% - Accent1 5 2 3 2" xfId="1607"/>
    <cellStyle name="40% - Accent1 5 2 4" xfId="1608"/>
    <cellStyle name="40% - Accent1 5 2 5" xfId="8856"/>
    <cellStyle name="40% - Accent1 5 3" xfId="1609"/>
    <cellStyle name="40% - Accent1 5 3 2" xfId="1610"/>
    <cellStyle name="40% - Accent1 5 3 2 2" xfId="1611"/>
    <cellStyle name="40% - Accent1 5 3 3" xfId="1612"/>
    <cellStyle name="40% - Accent1 5 4" xfId="1613"/>
    <cellStyle name="40% - Accent1 5 4 2" xfId="1614"/>
    <cellStyle name="40% - Accent1 5 5" xfId="1615"/>
    <cellStyle name="40% - Accent1 5 6" xfId="13590"/>
    <cellStyle name="40% - Accent1 6" xfId="1616"/>
    <cellStyle name="40% - Accent1 6 2" xfId="1617"/>
    <cellStyle name="40% - Accent1 6 2 2" xfId="1618"/>
    <cellStyle name="40% - Accent1 6 2 2 2" xfId="1619"/>
    <cellStyle name="40% - Accent1 6 2 3" xfId="1620"/>
    <cellStyle name="40% - Accent1 6 2 4" xfId="8857"/>
    <cellStyle name="40% - Accent1 6 2 5" xfId="8858"/>
    <cellStyle name="40% - Accent1 6 3" xfId="1621"/>
    <cellStyle name="40% - Accent1 6 3 2" xfId="1622"/>
    <cellStyle name="40% - Accent1 6 4" xfId="1623"/>
    <cellStyle name="40% - Accent1 6 5" xfId="13591"/>
    <cellStyle name="40% - Accent1 7" xfId="1624"/>
    <cellStyle name="40% - Accent1 7 2" xfId="1625"/>
    <cellStyle name="40% - Accent1 7 2 2" xfId="1626"/>
    <cellStyle name="40% - Accent1 7 2 2 2" xfId="1627"/>
    <cellStyle name="40% - Accent1 7 2 3" xfId="1628"/>
    <cellStyle name="40% - Accent1 7 3" xfId="1629"/>
    <cellStyle name="40% - Accent1 7 3 2" xfId="1630"/>
    <cellStyle name="40% - Accent1 7 4" xfId="1631"/>
    <cellStyle name="40% - Accent1 7 5" xfId="13592"/>
    <cellStyle name="40% - Accent1 8" xfId="1632"/>
    <cellStyle name="40% - Accent1 8 2" xfId="1633"/>
    <cellStyle name="40% - Accent1 8 2 2" xfId="1634"/>
    <cellStyle name="40% - Accent1 8 2 2 2" xfId="1635"/>
    <cellStyle name="40% - Accent1 8 2 3" xfId="1636"/>
    <cellStyle name="40% - Accent1 8 3" xfId="1637"/>
    <cellStyle name="40% - Accent1 8 3 2" xfId="1638"/>
    <cellStyle name="40% - Accent1 8 4" xfId="1639"/>
    <cellStyle name="40% - Accent1 8 5" xfId="13593"/>
    <cellStyle name="40% - Accent1 9" xfId="1640"/>
    <cellStyle name="40% - Accent1 9 2" xfId="1641"/>
    <cellStyle name="40% - Accent1 9 2 2" xfId="1642"/>
    <cellStyle name="40% - Accent1 9 3" xfId="1643"/>
    <cellStyle name="40% - Accent1 9 4" xfId="13594"/>
    <cellStyle name="40% - Accent2 10" xfId="1644"/>
    <cellStyle name="40% - Accent2 10 2" xfId="1645"/>
    <cellStyle name="40% - Accent2 10 2 2" xfId="1646"/>
    <cellStyle name="40% - Accent2 10 3" xfId="1647"/>
    <cellStyle name="40% - Accent2 10 4" xfId="13595"/>
    <cellStyle name="40% - Accent2 11" xfId="1648"/>
    <cellStyle name="40% - Accent2 11 2" xfId="1649"/>
    <cellStyle name="40% - Accent2 11 2 2" xfId="1650"/>
    <cellStyle name="40% - Accent2 11 3" xfId="1651"/>
    <cellStyle name="40% - Accent2 11 4" xfId="13596"/>
    <cellStyle name="40% - Accent2 12" xfId="1652"/>
    <cellStyle name="40% - Accent2 12 2" xfId="1653"/>
    <cellStyle name="40% - Accent2 12 3" xfId="13597"/>
    <cellStyle name="40% - Accent2 13" xfId="1654"/>
    <cellStyle name="40% - Accent2 13 2" xfId="13598"/>
    <cellStyle name="40% - Accent2 14" xfId="8859"/>
    <cellStyle name="40% - Accent2 15" xfId="8860"/>
    <cellStyle name="40% - Accent2 16" xfId="8861"/>
    <cellStyle name="40% - Accent2 17" xfId="8862"/>
    <cellStyle name="40% - Accent2 18" xfId="8863"/>
    <cellStyle name="40% - Accent2 19" xfId="8864"/>
    <cellStyle name="40% - Accent2 2" xfId="1655"/>
    <cellStyle name="40% - Accent2 2 2" xfId="1656"/>
    <cellStyle name="40% - Accent2 2 2 2" xfId="1657"/>
    <cellStyle name="40% - Accent2 2 2 2 2" xfId="1658"/>
    <cellStyle name="40% - Accent2 2 2 2 2 2" xfId="1659"/>
    <cellStyle name="40% - Accent2 2 2 2 2 2 2" xfId="1660"/>
    <cellStyle name="40% - Accent2 2 2 2 2 2 2 2" xfId="1661"/>
    <cellStyle name="40% - Accent2 2 2 2 2 2 3" xfId="1662"/>
    <cellStyle name="40% - Accent2 2 2 2 2 3" xfId="1663"/>
    <cellStyle name="40% - Accent2 2 2 2 2 3 2" xfId="1664"/>
    <cellStyle name="40% - Accent2 2 2 2 2 4" xfId="1665"/>
    <cellStyle name="40% - Accent2 2 2 2 2 5" xfId="14179"/>
    <cellStyle name="40% - Accent2 2 2 2 3" xfId="1666"/>
    <cellStyle name="40% - Accent2 2 2 2 3 2" xfId="1667"/>
    <cellStyle name="40% - Accent2 2 2 2 3 2 2" xfId="1668"/>
    <cellStyle name="40% - Accent2 2 2 2 3 3" xfId="1669"/>
    <cellStyle name="40% - Accent2 2 2 2 4" xfId="1670"/>
    <cellStyle name="40% - Accent2 2 2 2 4 2" xfId="1671"/>
    <cellStyle name="40% - Accent2 2 2 2 5" xfId="1672"/>
    <cellStyle name="40% - Accent2 2 2 2 6" xfId="13905"/>
    <cellStyle name="40% - Accent2 2 2 3" xfId="1673"/>
    <cellStyle name="40% - Accent2 2 2 3 2" xfId="1674"/>
    <cellStyle name="40% - Accent2 2 2 3 2 2" xfId="1675"/>
    <cellStyle name="40% - Accent2 2 2 3 2 2 2" xfId="1676"/>
    <cellStyle name="40% - Accent2 2 2 3 2 3" xfId="1677"/>
    <cellStyle name="40% - Accent2 2 2 3 3" xfId="1678"/>
    <cellStyle name="40% - Accent2 2 2 3 3 2" xfId="1679"/>
    <cellStyle name="40% - Accent2 2 2 3 4" xfId="1680"/>
    <cellStyle name="40% - Accent2 2 2 3 5" xfId="13906"/>
    <cellStyle name="40% - Accent2 2 2 4" xfId="1681"/>
    <cellStyle name="40% - Accent2 2 2 4 2" xfId="1682"/>
    <cellStyle name="40% - Accent2 2 2 4 2 2" xfId="1683"/>
    <cellStyle name="40% - Accent2 2 2 4 3" xfId="1684"/>
    <cellStyle name="40% - Accent2 2 2 5" xfId="1685"/>
    <cellStyle name="40% - Accent2 2 2 5 2" xfId="1686"/>
    <cellStyle name="40% - Accent2 2 2 6" xfId="1687"/>
    <cellStyle name="40% - Accent2 2 2 7" xfId="13823"/>
    <cellStyle name="40% - Accent2 2 3" xfId="1688"/>
    <cellStyle name="40% - Accent2 2 3 2" xfId="1689"/>
    <cellStyle name="40% - Accent2 2 3 2 2" xfId="1690"/>
    <cellStyle name="40% - Accent2 2 3 2 2 2" xfId="1691"/>
    <cellStyle name="40% - Accent2 2 3 2 2 2 2" xfId="1692"/>
    <cellStyle name="40% - Accent2 2 3 2 2 3" xfId="1693"/>
    <cellStyle name="40% - Accent2 2 3 2 3" xfId="1694"/>
    <cellStyle name="40% - Accent2 2 3 2 3 2" xfId="1695"/>
    <cellStyle name="40% - Accent2 2 3 2 4" xfId="1696"/>
    <cellStyle name="40% - Accent2 2 3 3" xfId="1697"/>
    <cellStyle name="40% - Accent2 2 3 3 2" xfId="1698"/>
    <cellStyle name="40% - Accent2 2 3 3 2 2" xfId="1699"/>
    <cellStyle name="40% - Accent2 2 3 3 3" xfId="1700"/>
    <cellStyle name="40% - Accent2 2 3 4" xfId="1701"/>
    <cellStyle name="40% - Accent2 2 3 4 2" xfId="1702"/>
    <cellStyle name="40% - Accent2 2 3 5" xfId="1703"/>
    <cellStyle name="40% - Accent2 2 3 6" xfId="13907"/>
    <cellStyle name="40% - Accent2 2 4" xfId="1704"/>
    <cellStyle name="40% - Accent2 2 4 2" xfId="1705"/>
    <cellStyle name="40% - Accent2 2 4 2 2" xfId="1706"/>
    <cellStyle name="40% - Accent2 2 4 2 2 2" xfId="1707"/>
    <cellStyle name="40% - Accent2 2 4 2 3" xfId="1708"/>
    <cellStyle name="40% - Accent2 2 4 3" xfId="1709"/>
    <cellStyle name="40% - Accent2 2 4 3 2" xfId="1710"/>
    <cellStyle name="40% - Accent2 2 4 4" xfId="1711"/>
    <cellStyle name="40% - Accent2 2 4 5" xfId="13908"/>
    <cellStyle name="40% - Accent2 2 5" xfId="1712"/>
    <cellStyle name="40% - Accent2 2 5 2" xfId="1713"/>
    <cellStyle name="40% - Accent2 2 5 2 2" xfId="1714"/>
    <cellStyle name="40% - Accent2 2 5 3" xfId="1715"/>
    <cellStyle name="40% - Accent2 2 5 4" xfId="13909"/>
    <cellStyle name="40% - Accent2 2 6" xfId="1716"/>
    <cellStyle name="40% - Accent2 2 6 2" xfId="1717"/>
    <cellStyle name="40% - Accent2 2 6 3" xfId="13910"/>
    <cellStyle name="40% - Accent2 2 7" xfId="1718"/>
    <cellStyle name="40% - Accent2 2 8" xfId="1719"/>
    <cellStyle name="40% - Accent2 2 9" xfId="13599"/>
    <cellStyle name="40% - Accent2 20" xfId="8865"/>
    <cellStyle name="40% - Accent2 21" xfId="8866"/>
    <cellStyle name="40% - Accent2 22" xfId="14491"/>
    <cellStyle name="40% - Accent2 3" xfId="1720"/>
    <cellStyle name="40% - Accent2 3 2" xfId="1721"/>
    <cellStyle name="40% - Accent2 3 2 2" xfId="1722"/>
    <cellStyle name="40% - Accent2 3 2 2 2" xfId="1723"/>
    <cellStyle name="40% - Accent2 3 2 2 2 2" xfId="1724"/>
    <cellStyle name="40% - Accent2 3 2 2 2 2 2" xfId="1725"/>
    <cellStyle name="40% - Accent2 3 2 2 2 2 2 2" xfId="1726"/>
    <cellStyle name="40% - Accent2 3 2 2 2 2 3" xfId="1727"/>
    <cellStyle name="40% - Accent2 3 2 2 2 3" xfId="1728"/>
    <cellStyle name="40% - Accent2 3 2 2 2 3 2" xfId="1729"/>
    <cellStyle name="40% - Accent2 3 2 2 2 4" xfId="1730"/>
    <cellStyle name="40% - Accent2 3 2 2 2 5" xfId="25741"/>
    <cellStyle name="40% - Accent2 3 2 2 3" xfId="1731"/>
    <cellStyle name="40% - Accent2 3 2 2 3 2" xfId="1732"/>
    <cellStyle name="40% - Accent2 3 2 2 3 2 2" xfId="1733"/>
    <cellStyle name="40% - Accent2 3 2 2 3 3" xfId="1734"/>
    <cellStyle name="40% - Accent2 3 2 2 4" xfId="1735"/>
    <cellStyle name="40% - Accent2 3 2 2 4 2" xfId="1736"/>
    <cellStyle name="40% - Accent2 3 2 2 5" xfId="1737"/>
    <cellStyle name="40% - Accent2 3 2 2 6" xfId="13912"/>
    <cellStyle name="40% - Accent2 3 2 3" xfId="1738"/>
    <cellStyle name="40% - Accent2 3 2 3 2" xfId="1739"/>
    <cellStyle name="40% - Accent2 3 2 3 2 2" xfId="1740"/>
    <cellStyle name="40% - Accent2 3 2 3 2 2 2" xfId="1741"/>
    <cellStyle name="40% - Accent2 3 2 3 2 3" xfId="1742"/>
    <cellStyle name="40% - Accent2 3 2 3 3" xfId="1743"/>
    <cellStyle name="40% - Accent2 3 2 3 3 2" xfId="1744"/>
    <cellStyle name="40% - Accent2 3 2 3 4" xfId="1745"/>
    <cellStyle name="40% - Accent2 3 2 3 5" xfId="25742"/>
    <cellStyle name="40% - Accent2 3 2 4" xfId="1746"/>
    <cellStyle name="40% - Accent2 3 2 4 2" xfId="1747"/>
    <cellStyle name="40% - Accent2 3 2 4 2 2" xfId="1748"/>
    <cellStyle name="40% - Accent2 3 2 4 3" xfId="1749"/>
    <cellStyle name="40% - Accent2 3 2 5" xfId="1750"/>
    <cellStyle name="40% - Accent2 3 2 5 2" xfId="1751"/>
    <cellStyle name="40% - Accent2 3 2 6" xfId="1752"/>
    <cellStyle name="40% - Accent2 3 2 7" xfId="13911"/>
    <cellStyle name="40% - Accent2 3 3" xfId="1753"/>
    <cellStyle name="40% - Accent2 3 3 2" xfId="1754"/>
    <cellStyle name="40% - Accent2 3 3 2 2" xfId="1755"/>
    <cellStyle name="40% - Accent2 3 3 2 2 2" xfId="1756"/>
    <cellStyle name="40% - Accent2 3 3 2 2 2 2" xfId="1757"/>
    <cellStyle name="40% - Accent2 3 3 2 2 3" xfId="1758"/>
    <cellStyle name="40% - Accent2 3 3 2 3" xfId="1759"/>
    <cellStyle name="40% - Accent2 3 3 2 3 2" xfId="1760"/>
    <cellStyle name="40% - Accent2 3 3 2 4" xfId="1761"/>
    <cellStyle name="40% - Accent2 3 3 2 5" xfId="25743"/>
    <cellStyle name="40% - Accent2 3 3 3" xfId="1762"/>
    <cellStyle name="40% - Accent2 3 3 3 2" xfId="1763"/>
    <cellStyle name="40% - Accent2 3 3 3 2 2" xfId="1764"/>
    <cellStyle name="40% - Accent2 3 3 3 3" xfId="1765"/>
    <cellStyle name="40% - Accent2 3 3 4" xfId="1766"/>
    <cellStyle name="40% - Accent2 3 3 4 2" xfId="1767"/>
    <cellStyle name="40% - Accent2 3 3 5" xfId="1768"/>
    <cellStyle name="40% - Accent2 3 3 6" xfId="13913"/>
    <cellStyle name="40% - Accent2 3 4" xfId="1769"/>
    <cellStyle name="40% - Accent2 3 4 2" xfId="1770"/>
    <cellStyle name="40% - Accent2 3 4 2 2" xfId="1771"/>
    <cellStyle name="40% - Accent2 3 4 2 2 2" xfId="1772"/>
    <cellStyle name="40% - Accent2 3 4 2 3" xfId="1773"/>
    <cellStyle name="40% - Accent2 3 4 3" xfId="1774"/>
    <cellStyle name="40% - Accent2 3 4 3 2" xfId="1775"/>
    <cellStyle name="40% - Accent2 3 4 4" xfId="1776"/>
    <cellStyle name="40% - Accent2 3 4 5" xfId="8867"/>
    <cellStyle name="40% - Accent2 3 5" xfId="1777"/>
    <cellStyle name="40% - Accent2 3 5 2" xfId="1778"/>
    <cellStyle name="40% - Accent2 3 5 2 2" xfId="1779"/>
    <cellStyle name="40% - Accent2 3 5 3" xfId="1780"/>
    <cellStyle name="40% - Accent2 3 6" xfId="1781"/>
    <cellStyle name="40% - Accent2 3 6 2" xfId="1782"/>
    <cellStyle name="40% - Accent2 3 7" xfId="1783"/>
    <cellStyle name="40% - Accent2 3 8" xfId="1784"/>
    <cellStyle name="40% - Accent2 3 9" xfId="13600"/>
    <cellStyle name="40% - Accent2 4" xfId="1785"/>
    <cellStyle name="40% - Accent2 4 10" xfId="25744"/>
    <cellStyle name="40% - Accent2 4 10 2" xfId="25745"/>
    <cellStyle name="40% - Accent2 4 10 2 2" xfId="25746"/>
    <cellStyle name="40% - Accent2 4 10 2 3" xfId="25747"/>
    <cellStyle name="40% - Accent2 4 10 3" xfId="25748"/>
    <cellStyle name="40% - Accent2 4 10 3 2" xfId="25749"/>
    <cellStyle name="40% - Accent2 4 10 4" xfId="25750"/>
    <cellStyle name="40% - Accent2 4 10 5" xfId="25751"/>
    <cellStyle name="40% - Accent2 4 11" xfId="25752"/>
    <cellStyle name="40% - Accent2 4 11 2" xfId="25753"/>
    <cellStyle name="40% - Accent2 4 11 3" xfId="25754"/>
    <cellStyle name="40% - Accent2 4 12" xfId="25755"/>
    <cellStyle name="40% - Accent2 4 12 2" xfId="25756"/>
    <cellStyle name="40% - Accent2 4 12 3" xfId="25757"/>
    <cellStyle name="40% - Accent2 4 13" xfId="25758"/>
    <cellStyle name="40% - Accent2 4 13 2" xfId="25759"/>
    <cellStyle name="40% - Accent2 4 14" xfId="25760"/>
    <cellStyle name="40% - Accent2 4 15" xfId="25761"/>
    <cellStyle name="40% - Accent2 4 16" xfId="25762"/>
    <cellStyle name="40% - Accent2 4 2" xfId="1786"/>
    <cellStyle name="40% - Accent2 4 2 10" xfId="25763"/>
    <cellStyle name="40% - Accent2 4 2 10 2" xfId="25764"/>
    <cellStyle name="40% - Accent2 4 2 10 3" xfId="25765"/>
    <cellStyle name="40% - Accent2 4 2 11" xfId="25766"/>
    <cellStyle name="40% - Accent2 4 2 11 2" xfId="25767"/>
    <cellStyle name="40% - Accent2 4 2 11 3" xfId="25768"/>
    <cellStyle name="40% - Accent2 4 2 12" xfId="25769"/>
    <cellStyle name="40% - Accent2 4 2 12 2" xfId="25770"/>
    <cellStyle name="40% - Accent2 4 2 13" xfId="25771"/>
    <cellStyle name="40% - Accent2 4 2 14" xfId="25772"/>
    <cellStyle name="40% - Accent2 4 2 15" xfId="25773"/>
    <cellStyle name="40% - Accent2 4 2 2" xfId="1787"/>
    <cellStyle name="40% - Accent2 4 2 2 10" xfId="25774"/>
    <cellStyle name="40% - Accent2 4 2 2 10 2" xfId="25775"/>
    <cellStyle name="40% - Accent2 4 2 2 10 3" xfId="25776"/>
    <cellStyle name="40% - Accent2 4 2 2 11" xfId="25777"/>
    <cellStyle name="40% - Accent2 4 2 2 11 2" xfId="25778"/>
    <cellStyle name="40% - Accent2 4 2 2 12" xfId="25779"/>
    <cellStyle name="40% - Accent2 4 2 2 13" xfId="25780"/>
    <cellStyle name="40% - Accent2 4 2 2 2" xfId="1788"/>
    <cellStyle name="40% - Accent2 4 2 2 2 10" xfId="25781"/>
    <cellStyle name="40% - Accent2 4 2 2 2 10 2" xfId="25782"/>
    <cellStyle name="40% - Accent2 4 2 2 2 11" xfId="25783"/>
    <cellStyle name="40% - Accent2 4 2 2 2 12" xfId="25784"/>
    <cellStyle name="40% - Accent2 4 2 2 2 2" xfId="1789"/>
    <cellStyle name="40% - Accent2 4 2 2 2 2 10" xfId="25785"/>
    <cellStyle name="40% - Accent2 4 2 2 2 2 2" xfId="1790"/>
    <cellStyle name="40% - Accent2 4 2 2 2 2 2 2" xfId="25786"/>
    <cellStyle name="40% - Accent2 4 2 2 2 2 2 2 2" xfId="25787"/>
    <cellStyle name="40% - Accent2 4 2 2 2 2 2 2 2 2" xfId="25788"/>
    <cellStyle name="40% - Accent2 4 2 2 2 2 2 2 2 3" xfId="25789"/>
    <cellStyle name="40% - Accent2 4 2 2 2 2 2 2 3" xfId="25790"/>
    <cellStyle name="40% - Accent2 4 2 2 2 2 2 2 3 2" xfId="25791"/>
    <cellStyle name="40% - Accent2 4 2 2 2 2 2 2 3 3" xfId="25792"/>
    <cellStyle name="40% - Accent2 4 2 2 2 2 2 2 4" xfId="25793"/>
    <cellStyle name="40% - Accent2 4 2 2 2 2 2 2 4 2" xfId="25794"/>
    <cellStyle name="40% - Accent2 4 2 2 2 2 2 2 5" xfId="25795"/>
    <cellStyle name="40% - Accent2 4 2 2 2 2 2 2 6" xfId="25796"/>
    <cellStyle name="40% - Accent2 4 2 2 2 2 2 3" xfId="25797"/>
    <cellStyle name="40% - Accent2 4 2 2 2 2 2 3 2" xfId="25798"/>
    <cellStyle name="40% - Accent2 4 2 2 2 2 2 3 2 2" xfId="25799"/>
    <cellStyle name="40% - Accent2 4 2 2 2 2 2 3 2 3" xfId="25800"/>
    <cellStyle name="40% - Accent2 4 2 2 2 2 2 3 3" xfId="25801"/>
    <cellStyle name="40% - Accent2 4 2 2 2 2 2 3 3 2" xfId="25802"/>
    <cellStyle name="40% - Accent2 4 2 2 2 2 2 3 3 3" xfId="25803"/>
    <cellStyle name="40% - Accent2 4 2 2 2 2 2 3 4" xfId="25804"/>
    <cellStyle name="40% - Accent2 4 2 2 2 2 2 3 4 2" xfId="25805"/>
    <cellStyle name="40% - Accent2 4 2 2 2 2 2 3 5" xfId="25806"/>
    <cellStyle name="40% - Accent2 4 2 2 2 2 2 3 6" xfId="25807"/>
    <cellStyle name="40% - Accent2 4 2 2 2 2 2 4" xfId="25808"/>
    <cellStyle name="40% - Accent2 4 2 2 2 2 2 4 2" xfId="25809"/>
    <cellStyle name="40% - Accent2 4 2 2 2 2 2 4 2 2" xfId="25810"/>
    <cellStyle name="40% - Accent2 4 2 2 2 2 2 4 2 3" xfId="25811"/>
    <cellStyle name="40% - Accent2 4 2 2 2 2 2 4 3" xfId="25812"/>
    <cellStyle name="40% - Accent2 4 2 2 2 2 2 4 3 2" xfId="25813"/>
    <cellStyle name="40% - Accent2 4 2 2 2 2 2 4 4" xfId="25814"/>
    <cellStyle name="40% - Accent2 4 2 2 2 2 2 4 5" xfId="25815"/>
    <cellStyle name="40% - Accent2 4 2 2 2 2 2 5" xfId="25816"/>
    <cellStyle name="40% - Accent2 4 2 2 2 2 2 5 2" xfId="25817"/>
    <cellStyle name="40% - Accent2 4 2 2 2 2 2 5 3" xfId="25818"/>
    <cellStyle name="40% - Accent2 4 2 2 2 2 2 6" xfId="25819"/>
    <cellStyle name="40% - Accent2 4 2 2 2 2 2 6 2" xfId="25820"/>
    <cellStyle name="40% - Accent2 4 2 2 2 2 2 6 3" xfId="25821"/>
    <cellStyle name="40% - Accent2 4 2 2 2 2 2 7" xfId="25822"/>
    <cellStyle name="40% - Accent2 4 2 2 2 2 2 7 2" xfId="25823"/>
    <cellStyle name="40% - Accent2 4 2 2 2 2 2 8" xfId="25824"/>
    <cellStyle name="40% - Accent2 4 2 2 2 2 2 9" xfId="25825"/>
    <cellStyle name="40% - Accent2 4 2 2 2 2 3" xfId="25826"/>
    <cellStyle name="40% - Accent2 4 2 2 2 2 3 2" xfId="25827"/>
    <cellStyle name="40% - Accent2 4 2 2 2 2 3 2 2" xfId="25828"/>
    <cellStyle name="40% - Accent2 4 2 2 2 2 3 2 3" xfId="25829"/>
    <cellStyle name="40% - Accent2 4 2 2 2 2 3 3" xfId="25830"/>
    <cellStyle name="40% - Accent2 4 2 2 2 2 3 3 2" xfId="25831"/>
    <cellStyle name="40% - Accent2 4 2 2 2 2 3 3 3" xfId="25832"/>
    <cellStyle name="40% - Accent2 4 2 2 2 2 3 4" xfId="25833"/>
    <cellStyle name="40% - Accent2 4 2 2 2 2 3 4 2" xfId="25834"/>
    <cellStyle name="40% - Accent2 4 2 2 2 2 3 5" xfId="25835"/>
    <cellStyle name="40% - Accent2 4 2 2 2 2 3 6" xfId="25836"/>
    <cellStyle name="40% - Accent2 4 2 2 2 2 4" xfId="25837"/>
    <cellStyle name="40% - Accent2 4 2 2 2 2 4 2" xfId="25838"/>
    <cellStyle name="40% - Accent2 4 2 2 2 2 4 2 2" xfId="25839"/>
    <cellStyle name="40% - Accent2 4 2 2 2 2 4 2 3" xfId="25840"/>
    <cellStyle name="40% - Accent2 4 2 2 2 2 4 3" xfId="25841"/>
    <cellStyle name="40% - Accent2 4 2 2 2 2 4 3 2" xfId="25842"/>
    <cellStyle name="40% - Accent2 4 2 2 2 2 4 3 3" xfId="25843"/>
    <cellStyle name="40% - Accent2 4 2 2 2 2 4 4" xfId="25844"/>
    <cellStyle name="40% - Accent2 4 2 2 2 2 4 4 2" xfId="25845"/>
    <cellStyle name="40% - Accent2 4 2 2 2 2 4 5" xfId="25846"/>
    <cellStyle name="40% - Accent2 4 2 2 2 2 4 6" xfId="25847"/>
    <cellStyle name="40% - Accent2 4 2 2 2 2 5" xfId="25848"/>
    <cellStyle name="40% - Accent2 4 2 2 2 2 5 2" xfId="25849"/>
    <cellStyle name="40% - Accent2 4 2 2 2 2 5 2 2" xfId="25850"/>
    <cellStyle name="40% - Accent2 4 2 2 2 2 5 2 3" xfId="25851"/>
    <cellStyle name="40% - Accent2 4 2 2 2 2 5 3" xfId="25852"/>
    <cellStyle name="40% - Accent2 4 2 2 2 2 5 3 2" xfId="25853"/>
    <cellStyle name="40% - Accent2 4 2 2 2 2 5 4" xfId="25854"/>
    <cellStyle name="40% - Accent2 4 2 2 2 2 5 5" xfId="25855"/>
    <cellStyle name="40% - Accent2 4 2 2 2 2 6" xfId="25856"/>
    <cellStyle name="40% - Accent2 4 2 2 2 2 6 2" xfId="25857"/>
    <cellStyle name="40% - Accent2 4 2 2 2 2 6 3" xfId="25858"/>
    <cellStyle name="40% - Accent2 4 2 2 2 2 7" xfId="25859"/>
    <cellStyle name="40% - Accent2 4 2 2 2 2 7 2" xfId="25860"/>
    <cellStyle name="40% - Accent2 4 2 2 2 2 7 3" xfId="25861"/>
    <cellStyle name="40% - Accent2 4 2 2 2 2 8" xfId="25862"/>
    <cellStyle name="40% - Accent2 4 2 2 2 2 8 2" xfId="25863"/>
    <cellStyle name="40% - Accent2 4 2 2 2 2 9" xfId="25864"/>
    <cellStyle name="40% - Accent2 4 2 2 2 3" xfId="1791"/>
    <cellStyle name="40% - Accent2 4 2 2 2 3 2" xfId="25865"/>
    <cellStyle name="40% - Accent2 4 2 2 2 3 2 2" xfId="25866"/>
    <cellStyle name="40% - Accent2 4 2 2 2 3 2 2 2" xfId="25867"/>
    <cellStyle name="40% - Accent2 4 2 2 2 3 2 2 3" xfId="25868"/>
    <cellStyle name="40% - Accent2 4 2 2 2 3 2 3" xfId="25869"/>
    <cellStyle name="40% - Accent2 4 2 2 2 3 2 3 2" xfId="25870"/>
    <cellStyle name="40% - Accent2 4 2 2 2 3 2 3 3" xfId="25871"/>
    <cellStyle name="40% - Accent2 4 2 2 2 3 2 4" xfId="25872"/>
    <cellStyle name="40% - Accent2 4 2 2 2 3 2 4 2" xfId="25873"/>
    <cellStyle name="40% - Accent2 4 2 2 2 3 2 5" xfId="25874"/>
    <cellStyle name="40% - Accent2 4 2 2 2 3 2 6" xfId="25875"/>
    <cellStyle name="40% - Accent2 4 2 2 2 3 3" xfId="25876"/>
    <cellStyle name="40% - Accent2 4 2 2 2 3 3 2" xfId="25877"/>
    <cellStyle name="40% - Accent2 4 2 2 2 3 3 2 2" xfId="25878"/>
    <cellStyle name="40% - Accent2 4 2 2 2 3 3 2 3" xfId="25879"/>
    <cellStyle name="40% - Accent2 4 2 2 2 3 3 3" xfId="25880"/>
    <cellStyle name="40% - Accent2 4 2 2 2 3 3 3 2" xfId="25881"/>
    <cellStyle name="40% - Accent2 4 2 2 2 3 3 3 3" xfId="25882"/>
    <cellStyle name="40% - Accent2 4 2 2 2 3 3 4" xfId="25883"/>
    <cellStyle name="40% - Accent2 4 2 2 2 3 3 4 2" xfId="25884"/>
    <cellStyle name="40% - Accent2 4 2 2 2 3 3 5" xfId="25885"/>
    <cellStyle name="40% - Accent2 4 2 2 2 3 3 6" xfId="25886"/>
    <cellStyle name="40% - Accent2 4 2 2 2 3 4" xfId="25887"/>
    <cellStyle name="40% - Accent2 4 2 2 2 3 4 2" xfId="25888"/>
    <cellStyle name="40% - Accent2 4 2 2 2 3 4 2 2" xfId="25889"/>
    <cellStyle name="40% - Accent2 4 2 2 2 3 4 2 3" xfId="25890"/>
    <cellStyle name="40% - Accent2 4 2 2 2 3 4 3" xfId="25891"/>
    <cellStyle name="40% - Accent2 4 2 2 2 3 4 3 2" xfId="25892"/>
    <cellStyle name="40% - Accent2 4 2 2 2 3 4 4" xfId="25893"/>
    <cellStyle name="40% - Accent2 4 2 2 2 3 4 5" xfId="25894"/>
    <cellStyle name="40% - Accent2 4 2 2 2 3 5" xfId="25895"/>
    <cellStyle name="40% - Accent2 4 2 2 2 3 5 2" xfId="25896"/>
    <cellStyle name="40% - Accent2 4 2 2 2 3 5 3" xfId="25897"/>
    <cellStyle name="40% - Accent2 4 2 2 2 3 6" xfId="25898"/>
    <cellStyle name="40% - Accent2 4 2 2 2 3 6 2" xfId="25899"/>
    <cellStyle name="40% - Accent2 4 2 2 2 3 6 3" xfId="25900"/>
    <cellStyle name="40% - Accent2 4 2 2 2 3 7" xfId="25901"/>
    <cellStyle name="40% - Accent2 4 2 2 2 3 7 2" xfId="25902"/>
    <cellStyle name="40% - Accent2 4 2 2 2 3 8" xfId="25903"/>
    <cellStyle name="40% - Accent2 4 2 2 2 3 9" xfId="25904"/>
    <cellStyle name="40% - Accent2 4 2 2 2 4" xfId="25905"/>
    <cellStyle name="40% - Accent2 4 2 2 2 4 2" xfId="25906"/>
    <cellStyle name="40% - Accent2 4 2 2 2 4 2 2" xfId="25907"/>
    <cellStyle name="40% - Accent2 4 2 2 2 4 2 2 2" xfId="25908"/>
    <cellStyle name="40% - Accent2 4 2 2 2 4 2 2 3" xfId="25909"/>
    <cellStyle name="40% - Accent2 4 2 2 2 4 2 3" xfId="25910"/>
    <cellStyle name="40% - Accent2 4 2 2 2 4 2 3 2" xfId="25911"/>
    <cellStyle name="40% - Accent2 4 2 2 2 4 2 3 3" xfId="25912"/>
    <cellStyle name="40% - Accent2 4 2 2 2 4 2 4" xfId="25913"/>
    <cellStyle name="40% - Accent2 4 2 2 2 4 2 4 2" xfId="25914"/>
    <cellStyle name="40% - Accent2 4 2 2 2 4 2 5" xfId="25915"/>
    <cellStyle name="40% - Accent2 4 2 2 2 4 2 6" xfId="25916"/>
    <cellStyle name="40% - Accent2 4 2 2 2 4 3" xfId="25917"/>
    <cellStyle name="40% - Accent2 4 2 2 2 4 3 2" xfId="25918"/>
    <cellStyle name="40% - Accent2 4 2 2 2 4 3 2 2" xfId="25919"/>
    <cellStyle name="40% - Accent2 4 2 2 2 4 3 2 3" xfId="25920"/>
    <cellStyle name="40% - Accent2 4 2 2 2 4 3 3" xfId="25921"/>
    <cellStyle name="40% - Accent2 4 2 2 2 4 3 3 2" xfId="25922"/>
    <cellStyle name="40% - Accent2 4 2 2 2 4 3 3 3" xfId="25923"/>
    <cellStyle name="40% - Accent2 4 2 2 2 4 3 4" xfId="25924"/>
    <cellStyle name="40% - Accent2 4 2 2 2 4 3 4 2" xfId="25925"/>
    <cellStyle name="40% - Accent2 4 2 2 2 4 3 5" xfId="25926"/>
    <cellStyle name="40% - Accent2 4 2 2 2 4 3 6" xfId="25927"/>
    <cellStyle name="40% - Accent2 4 2 2 2 4 4" xfId="25928"/>
    <cellStyle name="40% - Accent2 4 2 2 2 4 4 2" xfId="25929"/>
    <cellStyle name="40% - Accent2 4 2 2 2 4 4 2 2" xfId="25930"/>
    <cellStyle name="40% - Accent2 4 2 2 2 4 4 2 3" xfId="25931"/>
    <cellStyle name="40% - Accent2 4 2 2 2 4 4 3" xfId="25932"/>
    <cellStyle name="40% - Accent2 4 2 2 2 4 4 3 2" xfId="25933"/>
    <cellStyle name="40% - Accent2 4 2 2 2 4 4 4" xfId="25934"/>
    <cellStyle name="40% - Accent2 4 2 2 2 4 4 5" xfId="25935"/>
    <cellStyle name="40% - Accent2 4 2 2 2 4 5" xfId="25936"/>
    <cellStyle name="40% - Accent2 4 2 2 2 4 5 2" xfId="25937"/>
    <cellStyle name="40% - Accent2 4 2 2 2 4 5 3" xfId="25938"/>
    <cellStyle name="40% - Accent2 4 2 2 2 4 6" xfId="25939"/>
    <cellStyle name="40% - Accent2 4 2 2 2 4 6 2" xfId="25940"/>
    <cellStyle name="40% - Accent2 4 2 2 2 4 6 3" xfId="25941"/>
    <cellStyle name="40% - Accent2 4 2 2 2 4 7" xfId="25942"/>
    <cellStyle name="40% - Accent2 4 2 2 2 4 7 2" xfId="25943"/>
    <cellStyle name="40% - Accent2 4 2 2 2 4 8" xfId="25944"/>
    <cellStyle name="40% - Accent2 4 2 2 2 4 9" xfId="25945"/>
    <cellStyle name="40% - Accent2 4 2 2 2 5" xfId="25946"/>
    <cellStyle name="40% - Accent2 4 2 2 2 5 2" xfId="25947"/>
    <cellStyle name="40% - Accent2 4 2 2 2 5 2 2" xfId="25948"/>
    <cellStyle name="40% - Accent2 4 2 2 2 5 2 3" xfId="25949"/>
    <cellStyle name="40% - Accent2 4 2 2 2 5 3" xfId="25950"/>
    <cellStyle name="40% - Accent2 4 2 2 2 5 3 2" xfId="25951"/>
    <cellStyle name="40% - Accent2 4 2 2 2 5 3 3" xfId="25952"/>
    <cellStyle name="40% - Accent2 4 2 2 2 5 4" xfId="25953"/>
    <cellStyle name="40% - Accent2 4 2 2 2 5 4 2" xfId="25954"/>
    <cellStyle name="40% - Accent2 4 2 2 2 5 5" xfId="25955"/>
    <cellStyle name="40% - Accent2 4 2 2 2 5 6" xfId="25956"/>
    <cellStyle name="40% - Accent2 4 2 2 2 6" xfId="25957"/>
    <cellStyle name="40% - Accent2 4 2 2 2 6 2" xfId="25958"/>
    <cellStyle name="40% - Accent2 4 2 2 2 6 2 2" xfId="25959"/>
    <cellStyle name="40% - Accent2 4 2 2 2 6 2 3" xfId="25960"/>
    <cellStyle name="40% - Accent2 4 2 2 2 6 3" xfId="25961"/>
    <cellStyle name="40% - Accent2 4 2 2 2 6 3 2" xfId="25962"/>
    <cellStyle name="40% - Accent2 4 2 2 2 6 3 3" xfId="25963"/>
    <cellStyle name="40% - Accent2 4 2 2 2 6 4" xfId="25964"/>
    <cellStyle name="40% - Accent2 4 2 2 2 6 4 2" xfId="25965"/>
    <cellStyle name="40% - Accent2 4 2 2 2 6 5" xfId="25966"/>
    <cellStyle name="40% - Accent2 4 2 2 2 6 6" xfId="25967"/>
    <cellStyle name="40% - Accent2 4 2 2 2 7" xfId="25968"/>
    <cellStyle name="40% - Accent2 4 2 2 2 7 2" xfId="25969"/>
    <cellStyle name="40% - Accent2 4 2 2 2 7 2 2" xfId="25970"/>
    <cellStyle name="40% - Accent2 4 2 2 2 7 2 3" xfId="25971"/>
    <cellStyle name="40% - Accent2 4 2 2 2 7 3" xfId="25972"/>
    <cellStyle name="40% - Accent2 4 2 2 2 7 3 2" xfId="25973"/>
    <cellStyle name="40% - Accent2 4 2 2 2 7 4" xfId="25974"/>
    <cellStyle name="40% - Accent2 4 2 2 2 7 5" xfId="25975"/>
    <cellStyle name="40% - Accent2 4 2 2 2 8" xfId="25976"/>
    <cellStyle name="40% - Accent2 4 2 2 2 8 2" xfId="25977"/>
    <cellStyle name="40% - Accent2 4 2 2 2 8 3" xfId="25978"/>
    <cellStyle name="40% - Accent2 4 2 2 2 9" xfId="25979"/>
    <cellStyle name="40% - Accent2 4 2 2 2 9 2" xfId="25980"/>
    <cellStyle name="40% - Accent2 4 2 2 2 9 3" xfId="25981"/>
    <cellStyle name="40% - Accent2 4 2 2 3" xfId="1792"/>
    <cellStyle name="40% - Accent2 4 2 2 3 10" xfId="25982"/>
    <cellStyle name="40% - Accent2 4 2 2 3 2" xfId="1793"/>
    <cellStyle name="40% - Accent2 4 2 2 3 2 2" xfId="25983"/>
    <cellStyle name="40% - Accent2 4 2 2 3 2 2 2" xfId="25984"/>
    <cellStyle name="40% - Accent2 4 2 2 3 2 2 2 2" xfId="25985"/>
    <cellStyle name="40% - Accent2 4 2 2 3 2 2 2 3" xfId="25986"/>
    <cellStyle name="40% - Accent2 4 2 2 3 2 2 3" xfId="25987"/>
    <cellStyle name="40% - Accent2 4 2 2 3 2 2 3 2" xfId="25988"/>
    <cellStyle name="40% - Accent2 4 2 2 3 2 2 3 3" xfId="25989"/>
    <cellStyle name="40% - Accent2 4 2 2 3 2 2 4" xfId="25990"/>
    <cellStyle name="40% - Accent2 4 2 2 3 2 2 4 2" xfId="25991"/>
    <cellStyle name="40% - Accent2 4 2 2 3 2 2 5" xfId="25992"/>
    <cellStyle name="40% - Accent2 4 2 2 3 2 2 6" xfId="25993"/>
    <cellStyle name="40% - Accent2 4 2 2 3 2 3" xfId="25994"/>
    <cellStyle name="40% - Accent2 4 2 2 3 2 3 2" xfId="25995"/>
    <cellStyle name="40% - Accent2 4 2 2 3 2 3 2 2" xfId="25996"/>
    <cellStyle name="40% - Accent2 4 2 2 3 2 3 2 3" xfId="25997"/>
    <cellStyle name="40% - Accent2 4 2 2 3 2 3 3" xfId="25998"/>
    <cellStyle name="40% - Accent2 4 2 2 3 2 3 3 2" xfId="25999"/>
    <cellStyle name="40% - Accent2 4 2 2 3 2 3 3 3" xfId="26000"/>
    <cellStyle name="40% - Accent2 4 2 2 3 2 3 4" xfId="26001"/>
    <cellStyle name="40% - Accent2 4 2 2 3 2 3 4 2" xfId="26002"/>
    <cellStyle name="40% - Accent2 4 2 2 3 2 3 5" xfId="26003"/>
    <cellStyle name="40% - Accent2 4 2 2 3 2 3 6" xfId="26004"/>
    <cellStyle name="40% - Accent2 4 2 2 3 2 4" xfId="26005"/>
    <cellStyle name="40% - Accent2 4 2 2 3 2 4 2" xfId="26006"/>
    <cellStyle name="40% - Accent2 4 2 2 3 2 4 2 2" xfId="26007"/>
    <cellStyle name="40% - Accent2 4 2 2 3 2 4 2 3" xfId="26008"/>
    <cellStyle name="40% - Accent2 4 2 2 3 2 4 3" xfId="26009"/>
    <cellStyle name="40% - Accent2 4 2 2 3 2 4 3 2" xfId="26010"/>
    <cellStyle name="40% - Accent2 4 2 2 3 2 4 4" xfId="26011"/>
    <cellStyle name="40% - Accent2 4 2 2 3 2 4 5" xfId="26012"/>
    <cellStyle name="40% - Accent2 4 2 2 3 2 5" xfId="26013"/>
    <cellStyle name="40% - Accent2 4 2 2 3 2 5 2" xfId="26014"/>
    <cellStyle name="40% - Accent2 4 2 2 3 2 5 3" xfId="26015"/>
    <cellStyle name="40% - Accent2 4 2 2 3 2 6" xfId="26016"/>
    <cellStyle name="40% - Accent2 4 2 2 3 2 6 2" xfId="26017"/>
    <cellStyle name="40% - Accent2 4 2 2 3 2 6 3" xfId="26018"/>
    <cellStyle name="40% - Accent2 4 2 2 3 2 7" xfId="26019"/>
    <cellStyle name="40% - Accent2 4 2 2 3 2 7 2" xfId="26020"/>
    <cellStyle name="40% - Accent2 4 2 2 3 2 8" xfId="26021"/>
    <cellStyle name="40% - Accent2 4 2 2 3 2 9" xfId="26022"/>
    <cellStyle name="40% - Accent2 4 2 2 3 3" xfId="26023"/>
    <cellStyle name="40% - Accent2 4 2 2 3 3 2" xfId="26024"/>
    <cellStyle name="40% - Accent2 4 2 2 3 3 2 2" xfId="26025"/>
    <cellStyle name="40% - Accent2 4 2 2 3 3 2 3" xfId="26026"/>
    <cellStyle name="40% - Accent2 4 2 2 3 3 3" xfId="26027"/>
    <cellStyle name="40% - Accent2 4 2 2 3 3 3 2" xfId="26028"/>
    <cellStyle name="40% - Accent2 4 2 2 3 3 3 3" xfId="26029"/>
    <cellStyle name="40% - Accent2 4 2 2 3 3 4" xfId="26030"/>
    <cellStyle name="40% - Accent2 4 2 2 3 3 4 2" xfId="26031"/>
    <cellStyle name="40% - Accent2 4 2 2 3 3 5" xfId="26032"/>
    <cellStyle name="40% - Accent2 4 2 2 3 3 6" xfId="26033"/>
    <cellStyle name="40% - Accent2 4 2 2 3 4" xfId="26034"/>
    <cellStyle name="40% - Accent2 4 2 2 3 4 2" xfId="26035"/>
    <cellStyle name="40% - Accent2 4 2 2 3 4 2 2" xfId="26036"/>
    <cellStyle name="40% - Accent2 4 2 2 3 4 2 3" xfId="26037"/>
    <cellStyle name="40% - Accent2 4 2 2 3 4 3" xfId="26038"/>
    <cellStyle name="40% - Accent2 4 2 2 3 4 3 2" xfId="26039"/>
    <cellStyle name="40% - Accent2 4 2 2 3 4 3 3" xfId="26040"/>
    <cellStyle name="40% - Accent2 4 2 2 3 4 4" xfId="26041"/>
    <cellStyle name="40% - Accent2 4 2 2 3 4 4 2" xfId="26042"/>
    <cellStyle name="40% - Accent2 4 2 2 3 4 5" xfId="26043"/>
    <cellStyle name="40% - Accent2 4 2 2 3 4 6" xfId="26044"/>
    <cellStyle name="40% - Accent2 4 2 2 3 5" xfId="26045"/>
    <cellStyle name="40% - Accent2 4 2 2 3 5 2" xfId="26046"/>
    <cellStyle name="40% - Accent2 4 2 2 3 5 2 2" xfId="26047"/>
    <cellStyle name="40% - Accent2 4 2 2 3 5 2 3" xfId="26048"/>
    <cellStyle name="40% - Accent2 4 2 2 3 5 3" xfId="26049"/>
    <cellStyle name="40% - Accent2 4 2 2 3 5 3 2" xfId="26050"/>
    <cellStyle name="40% - Accent2 4 2 2 3 5 4" xfId="26051"/>
    <cellStyle name="40% - Accent2 4 2 2 3 5 5" xfId="26052"/>
    <cellStyle name="40% - Accent2 4 2 2 3 6" xfId="26053"/>
    <cellStyle name="40% - Accent2 4 2 2 3 6 2" xfId="26054"/>
    <cellStyle name="40% - Accent2 4 2 2 3 6 3" xfId="26055"/>
    <cellStyle name="40% - Accent2 4 2 2 3 7" xfId="26056"/>
    <cellStyle name="40% - Accent2 4 2 2 3 7 2" xfId="26057"/>
    <cellStyle name="40% - Accent2 4 2 2 3 7 3" xfId="26058"/>
    <cellStyle name="40% - Accent2 4 2 2 3 8" xfId="26059"/>
    <cellStyle name="40% - Accent2 4 2 2 3 8 2" xfId="26060"/>
    <cellStyle name="40% - Accent2 4 2 2 3 9" xfId="26061"/>
    <cellStyle name="40% - Accent2 4 2 2 4" xfId="1794"/>
    <cellStyle name="40% - Accent2 4 2 2 4 2" xfId="26062"/>
    <cellStyle name="40% - Accent2 4 2 2 4 2 2" xfId="26063"/>
    <cellStyle name="40% - Accent2 4 2 2 4 2 2 2" xfId="26064"/>
    <cellStyle name="40% - Accent2 4 2 2 4 2 2 3" xfId="26065"/>
    <cellStyle name="40% - Accent2 4 2 2 4 2 3" xfId="26066"/>
    <cellStyle name="40% - Accent2 4 2 2 4 2 3 2" xfId="26067"/>
    <cellStyle name="40% - Accent2 4 2 2 4 2 3 3" xfId="26068"/>
    <cellStyle name="40% - Accent2 4 2 2 4 2 4" xfId="26069"/>
    <cellStyle name="40% - Accent2 4 2 2 4 2 4 2" xfId="26070"/>
    <cellStyle name="40% - Accent2 4 2 2 4 2 5" xfId="26071"/>
    <cellStyle name="40% - Accent2 4 2 2 4 2 6" xfId="26072"/>
    <cellStyle name="40% - Accent2 4 2 2 4 3" xfId="26073"/>
    <cellStyle name="40% - Accent2 4 2 2 4 3 2" xfId="26074"/>
    <cellStyle name="40% - Accent2 4 2 2 4 3 2 2" xfId="26075"/>
    <cellStyle name="40% - Accent2 4 2 2 4 3 2 3" xfId="26076"/>
    <cellStyle name="40% - Accent2 4 2 2 4 3 3" xfId="26077"/>
    <cellStyle name="40% - Accent2 4 2 2 4 3 3 2" xfId="26078"/>
    <cellStyle name="40% - Accent2 4 2 2 4 3 3 3" xfId="26079"/>
    <cellStyle name="40% - Accent2 4 2 2 4 3 4" xfId="26080"/>
    <cellStyle name="40% - Accent2 4 2 2 4 3 4 2" xfId="26081"/>
    <cellStyle name="40% - Accent2 4 2 2 4 3 5" xfId="26082"/>
    <cellStyle name="40% - Accent2 4 2 2 4 3 6" xfId="26083"/>
    <cellStyle name="40% - Accent2 4 2 2 4 4" xfId="26084"/>
    <cellStyle name="40% - Accent2 4 2 2 4 4 2" xfId="26085"/>
    <cellStyle name="40% - Accent2 4 2 2 4 4 2 2" xfId="26086"/>
    <cellStyle name="40% - Accent2 4 2 2 4 4 2 3" xfId="26087"/>
    <cellStyle name="40% - Accent2 4 2 2 4 4 3" xfId="26088"/>
    <cellStyle name="40% - Accent2 4 2 2 4 4 3 2" xfId="26089"/>
    <cellStyle name="40% - Accent2 4 2 2 4 4 4" xfId="26090"/>
    <cellStyle name="40% - Accent2 4 2 2 4 4 5" xfId="26091"/>
    <cellStyle name="40% - Accent2 4 2 2 4 5" xfId="26092"/>
    <cellStyle name="40% - Accent2 4 2 2 4 5 2" xfId="26093"/>
    <cellStyle name="40% - Accent2 4 2 2 4 5 3" xfId="26094"/>
    <cellStyle name="40% - Accent2 4 2 2 4 6" xfId="26095"/>
    <cellStyle name="40% - Accent2 4 2 2 4 6 2" xfId="26096"/>
    <cellStyle name="40% - Accent2 4 2 2 4 6 3" xfId="26097"/>
    <cellStyle name="40% - Accent2 4 2 2 4 7" xfId="26098"/>
    <cellStyle name="40% - Accent2 4 2 2 4 7 2" xfId="26099"/>
    <cellStyle name="40% - Accent2 4 2 2 4 8" xfId="26100"/>
    <cellStyle name="40% - Accent2 4 2 2 4 9" xfId="26101"/>
    <cellStyle name="40% - Accent2 4 2 2 5" xfId="26102"/>
    <cellStyle name="40% - Accent2 4 2 2 5 2" xfId="26103"/>
    <cellStyle name="40% - Accent2 4 2 2 5 2 2" xfId="26104"/>
    <cellStyle name="40% - Accent2 4 2 2 5 2 2 2" xfId="26105"/>
    <cellStyle name="40% - Accent2 4 2 2 5 2 2 3" xfId="26106"/>
    <cellStyle name="40% - Accent2 4 2 2 5 2 3" xfId="26107"/>
    <cellStyle name="40% - Accent2 4 2 2 5 2 3 2" xfId="26108"/>
    <cellStyle name="40% - Accent2 4 2 2 5 2 3 3" xfId="26109"/>
    <cellStyle name="40% - Accent2 4 2 2 5 2 4" xfId="26110"/>
    <cellStyle name="40% - Accent2 4 2 2 5 2 4 2" xfId="26111"/>
    <cellStyle name="40% - Accent2 4 2 2 5 2 5" xfId="26112"/>
    <cellStyle name="40% - Accent2 4 2 2 5 2 6" xfId="26113"/>
    <cellStyle name="40% - Accent2 4 2 2 5 3" xfId="26114"/>
    <cellStyle name="40% - Accent2 4 2 2 5 3 2" xfId="26115"/>
    <cellStyle name="40% - Accent2 4 2 2 5 3 2 2" xfId="26116"/>
    <cellStyle name="40% - Accent2 4 2 2 5 3 2 3" xfId="26117"/>
    <cellStyle name="40% - Accent2 4 2 2 5 3 3" xfId="26118"/>
    <cellStyle name="40% - Accent2 4 2 2 5 3 3 2" xfId="26119"/>
    <cellStyle name="40% - Accent2 4 2 2 5 3 3 3" xfId="26120"/>
    <cellStyle name="40% - Accent2 4 2 2 5 3 4" xfId="26121"/>
    <cellStyle name="40% - Accent2 4 2 2 5 3 4 2" xfId="26122"/>
    <cellStyle name="40% - Accent2 4 2 2 5 3 5" xfId="26123"/>
    <cellStyle name="40% - Accent2 4 2 2 5 3 6" xfId="26124"/>
    <cellStyle name="40% - Accent2 4 2 2 5 4" xfId="26125"/>
    <cellStyle name="40% - Accent2 4 2 2 5 4 2" xfId="26126"/>
    <cellStyle name="40% - Accent2 4 2 2 5 4 2 2" xfId="26127"/>
    <cellStyle name="40% - Accent2 4 2 2 5 4 2 3" xfId="26128"/>
    <cellStyle name="40% - Accent2 4 2 2 5 4 3" xfId="26129"/>
    <cellStyle name="40% - Accent2 4 2 2 5 4 3 2" xfId="26130"/>
    <cellStyle name="40% - Accent2 4 2 2 5 4 4" xfId="26131"/>
    <cellStyle name="40% - Accent2 4 2 2 5 4 5" xfId="26132"/>
    <cellStyle name="40% - Accent2 4 2 2 5 5" xfId="26133"/>
    <cellStyle name="40% - Accent2 4 2 2 5 5 2" xfId="26134"/>
    <cellStyle name="40% - Accent2 4 2 2 5 5 3" xfId="26135"/>
    <cellStyle name="40% - Accent2 4 2 2 5 6" xfId="26136"/>
    <cellStyle name="40% - Accent2 4 2 2 5 6 2" xfId="26137"/>
    <cellStyle name="40% - Accent2 4 2 2 5 6 3" xfId="26138"/>
    <cellStyle name="40% - Accent2 4 2 2 5 7" xfId="26139"/>
    <cellStyle name="40% - Accent2 4 2 2 5 7 2" xfId="26140"/>
    <cellStyle name="40% - Accent2 4 2 2 5 8" xfId="26141"/>
    <cellStyle name="40% - Accent2 4 2 2 5 9" xfId="26142"/>
    <cellStyle name="40% - Accent2 4 2 2 6" xfId="26143"/>
    <cellStyle name="40% - Accent2 4 2 2 6 2" xfId="26144"/>
    <cellStyle name="40% - Accent2 4 2 2 6 2 2" xfId="26145"/>
    <cellStyle name="40% - Accent2 4 2 2 6 2 3" xfId="26146"/>
    <cellStyle name="40% - Accent2 4 2 2 6 3" xfId="26147"/>
    <cellStyle name="40% - Accent2 4 2 2 6 3 2" xfId="26148"/>
    <cellStyle name="40% - Accent2 4 2 2 6 3 3" xfId="26149"/>
    <cellStyle name="40% - Accent2 4 2 2 6 4" xfId="26150"/>
    <cellStyle name="40% - Accent2 4 2 2 6 4 2" xfId="26151"/>
    <cellStyle name="40% - Accent2 4 2 2 6 5" xfId="26152"/>
    <cellStyle name="40% - Accent2 4 2 2 6 6" xfId="26153"/>
    <cellStyle name="40% - Accent2 4 2 2 7" xfId="26154"/>
    <cellStyle name="40% - Accent2 4 2 2 7 2" xfId="26155"/>
    <cellStyle name="40% - Accent2 4 2 2 7 2 2" xfId="26156"/>
    <cellStyle name="40% - Accent2 4 2 2 7 2 3" xfId="26157"/>
    <cellStyle name="40% - Accent2 4 2 2 7 3" xfId="26158"/>
    <cellStyle name="40% - Accent2 4 2 2 7 3 2" xfId="26159"/>
    <cellStyle name="40% - Accent2 4 2 2 7 3 3" xfId="26160"/>
    <cellStyle name="40% - Accent2 4 2 2 7 4" xfId="26161"/>
    <cellStyle name="40% - Accent2 4 2 2 7 4 2" xfId="26162"/>
    <cellStyle name="40% - Accent2 4 2 2 7 5" xfId="26163"/>
    <cellStyle name="40% - Accent2 4 2 2 7 6" xfId="26164"/>
    <cellStyle name="40% - Accent2 4 2 2 8" xfId="26165"/>
    <cellStyle name="40% - Accent2 4 2 2 8 2" xfId="26166"/>
    <cellStyle name="40% - Accent2 4 2 2 8 2 2" xfId="26167"/>
    <cellStyle name="40% - Accent2 4 2 2 8 2 3" xfId="26168"/>
    <cellStyle name="40% - Accent2 4 2 2 8 3" xfId="26169"/>
    <cellStyle name="40% - Accent2 4 2 2 8 3 2" xfId="26170"/>
    <cellStyle name="40% - Accent2 4 2 2 8 4" xfId="26171"/>
    <cellStyle name="40% - Accent2 4 2 2 8 5" xfId="26172"/>
    <cellStyle name="40% - Accent2 4 2 2 9" xfId="26173"/>
    <cellStyle name="40% - Accent2 4 2 2 9 2" xfId="26174"/>
    <cellStyle name="40% - Accent2 4 2 2 9 3" xfId="26175"/>
    <cellStyle name="40% - Accent2 4 2 3" xfId="1795"/>
    <cellStyle name="40% - Accent2 4 2 3 10" xfId="26176"/>
    <cellStyle name="40% - Accent2 4 2 3 10 2" xfId="26177"/>
    <cellStyle name="40% - Accent2 4 2 3 11" xfId="26178"/>
    <cellStyle name="40% - Accent2 4 2 3 12" xfId="26179"/>
    <cellStyle name="40% - Accent2 4 2 3 2" xfId="1796"/>
    <cellStyle name="40% - Accent2 4 2 3 2 10" xfId="26180"/>
    <cellStyle name="40% - Accent2 4 2 3 2 2" xfId="1797"/>
    <cellStyle name="40% - Accent2 4 2 3 2 2 2" xfId="26181"/>
    <cellStyle name="40% - Accent2 4 2 3 2 2 2 2" xfId="26182"/>
    <cellStyle name="40% - Accent2 4 2 3 2 2 2 2 2" xfId="26183"/>
    <cellStyle name="40% - Accent2 4 2 3 2 2 2 2 3" xfId="26184"/>
    <cellStyle name="40% - Accent2 4 2 3 2 2 2 3" xfId="26185"/>
    <cellStyle name="40% - Accent2 4 2 3 2 2 2 3 2" xfId="26186"/>
    <cellStyle name="40% - Accent2 4 2 3 2 2 2 3 3" xfId="26187"/>
    <cellStyle name="40% - Accent2 4 2 3 2 2 2 4" xfId="26188"/>
    <cellStyle name="40% - Accent2 4 2 3 2 2 2 4 2" xfId="26189"/>
    <cellStyle name="40% - Accent2 4 2 3 2 2 2 5" xfId="26190"/>
    <cellStyle name="40% - Accent2 4 2 3 2 2 2 6" xfId="26191"/>
    <cellStyle name="40% - Accent2 4 2 3 2 2 3" xfId="26192"/>
    <cellStyle name="40% - Accent2 4 2 3 2 2 3 2" xfId="26193"/>
    <cellStyle name="40% - Accent2 4 2 3 2 2 3 2 2" xfId="26194"/>
    <cellStyle name="40% - Accent2 4 2 3 2 2 3 2 3" xfId="26195"/>
    <cellStyle name="40% - Accent2 4 2 3 2 2 3 3" xfId="26196"/>
    <cellStyle name="40% - Accent2 4 2 3 2 2 3 3 2" xfId="26197"/>
    <cellStyle name="40% - Accent2 4 2 3 2 2 3 3 3" xfId="26198"/>
    <cellStyle name="40% - Accent2 4 2 3 2 2 3 4" xfId="26199"/>
    <cellStyle name="40% - Accent2 4 2 3 2 2 3 4 2" xfId="26200"/>
    <cellStyle name="40% - Accent2 4 2 3 2 2 3 5" xfId="26201"/>
    <cellStyle name="40% - Accent2 4 2 3 2 2 3 6" xfId="26202"/>
    <cellStyle name="40% - Accent2 4 2 3 2 2 4" xfId="26203"/>
    <cellStyle name="40% - Accent2 4 2 3 2 2 4 2" xfId="26204"/>
    <cellStyle name="40% - Accent2 4 2 3 2 2 4 2 2" xfId="26205"/>
    <cellStyle name="40% - Accent2 4 2 3 2 2 4 2 3" xfId="26206"/>
    <cellStyle name="40% - Accent2 4 2 3 2 2 4 3" xfId="26207"/>
    <cellStyle name="40% - Accent2 4 2 3 2 2 4 3 2" xfId="26208"/>
    <cellStyle name="40% - Accent2 4 2 3 2 2 4 4" xfId="26209"/>
    <cellStyle name="40% - Accent2 4 2 3 2 2 4 5" xfId="26210"/>
    <cellStyle name="40% - Accent2 4 2 3 2 2 5" xfId="26211"/>
    <cellStyle name="40% - Accent2 4 2 3 2 2 5 2" xfId="26212"/>
    <cellStyle name="40% - Accent2 4 2 3 2 2 5 3" xfId="26213"/>
    <cellStyle name="40% - Accent2 4 2 3 2 2 6" xfId="26214"/>
    <cellStyle name="40% - Accent2 4 2 3 2 2 6 2" xfId="26215"/>
    <cellStyle name="40% - Accent2 4 2 3 2 2 6 3" xfId="26216"/>
    <cellStyle name="40% - Accent2 4 2 3 2 2 7" xfId="26217"/>
    <cellStyle name="40% - Accent2 4 2 3 2 2 7 2" xfId="26218"/>
    <cellStyle name="40% - Accent2 4 2 3 2 2 8" xfId="26219"/>
    <cellStyle name="40% - Accent2 4 2 3 2 2 9" xfId="26220"/>
    <cellStyle name="40% - Accent2 4 2 3 2 3" xfId="26221"/>
    <cellStyle name="40% - Accent2 4 2 3 2 3 2" xfId="26222"/>
    <cellStyle name="40% - Accent2 4 2 3 2 3 2 2" xfId="26223"/>
    <cellStyle name="40% - Accent2 4 2 3 2 3 2 3" xfId="26224"/>
    <cellStyle name="40% - Accent2 4 2 3 2 3 3" xfId="26225"/>
    <cellStyle name="40% - Accent2 4 2 3 2 3 3 2" xfId="26226"/>
    <cellStyle name="40% - Accent2 4 2 3 2 3 3 3" xfId="26227"/>
    <cellStyle name="40% - Accent2 4 2 3 2 3 4" xfId="26228"/>
    <cellStyle name="40% - Accent2 4 2 3 2 3 4 2" xfId="26229"/>
    <cellStyle name="40% - Accent2 4 2 3 2 3 5" xfId="26230"/>
    <cellStyle name="40% - Accent2 4 2 3 2 3 6" xfId="26231"/>
    <cellStyle name="40% - Accent2 4 2 3 2 4" xfId="26232"/>
    <cellStyle name="40% - Accent2 4 2 3 2 4 2" xfId="26233"/>
    <cellStyle name="40% - Accent2 4 2 3 2 4 2 2" xfId="26234"/>
    <cellStyle name="40% - Accent2 4 2 3 2 4 2 3" xfId="26235"/>
    <cellStyle name="40% - Accent2 4 2 3 2 4 3" xfId="26236"/>
    <cellStyle name="40% - Accent2 4 2 3 2 4 3 2" xfId="26237"/>
    <cellStyle name="40% - Accent2 4 2 3 2 4 3 3" xfId="26238"/>
    <cellStyle name="40% - Accent2 4 2 3 2 4 4" xfId="26239"/>
    <cellStyle name="40% - Accent2 4 2 3 2 4 4 2" xfId="26240"/>
    <cellStyle name="40% - Accent2 4 2 3 2 4 5" xfId="26241"/>
    <cellStyle name="40% - Accent2 4 2 3 2 4 6" xfId="26242"/>
    <cellStyle name="40% - Accent2 4 2 3 2 5" xfId="26243"/>
    <cellStyle name="40% - Accent2 4 2 3 2 5 2" xfId="26244"/>
    <cellStyle name="40% - Accent2 4 2 3 2 5 2 2" xfId="26245"/>
    <cellStyle name="40% - Accent2 4 2 3 2 5 2 3" xfId="26246"/>
    <cellStyle name="40% - Accent2 4 2 3 2 5 3" xfId="26247"/>
    <cellStyle name="40% - Accent2 4 2 3 2 5 3 2" xfId="26248"/>
    <cellStyle name="40% - Accent2 4 2 3 2 5 4" xfId="26249"/>
    <cellStyle name="40% - Accent2 4 2 3 2 5 5" xfId="26250"/>
    <cellStyle name="40% - Accent2 4 2 3 2 6" xfId="26251"/>
    <cellStyle name="40% - Accent2 4 2 3 2 6 2" xfId="26252"/>
    <cellStyle name="40% - Accent2 4 2 3 2 6 3" xfId="26253"/>
    <cellStyle name="40% - Accent2 4 2 3 2 7" xfId="26254"/>
    <cellStyle name="40% - Accent2 4 2 3 2 7 2" xfId="26255"/>
    <cellStyle name="40% - Accent2 4 2 3 2 7 3" xfId="26256"/>
    <cellStyle name="40% - Accent2 4 2 3 2 8" xfId="26257"/>
    <cellStyle name="40% - Accent2 4 2 3 2 8 2" xfId="26258"/>
    <cellStyle name="40% - Accent2 4 2 3 2 9" xfId="26259"/>
    <cellStyle name="40% - Accent2 4 2 3 3" xfId="1798"/>
    <cellStyle name="40% - Accent2 4 2 3 3 2" xfId="26260"/>
    <cellStyle name="40% - Accent2 4 2 3 3 2 2" xfId="26261"/>
    <cellStyle name="40% - Accent2 4 2 3 3 2 2 2" xfId="26262"/>
    <cellStyle name="40% - Accent2 4 2 3 3 2 2 3" xfId="26263"/>
    <cellStyle name="40% - Accent2 4 2 3 3 2 3" xfId="26264"/>
    <cellStyle name="40% - Accent2 4 2 3 3 2 3 2" xfId="26265"/>
    <cellStyle name="40% - Accent2 4 2 3 3 2 3 3" xfId="26266"/>
    <cellStyle name="40% - Accent2 4 2 3 3 2 4" xfId="26267"/>
    <cellStyle name="40% - Accent2 4 2 3 3 2 4 2" xfId="26268"/>
    <cellStyle name="40% - Accent2 4 2 3 3 2 5" xfId="26269"/>
    <cellStyle name="40% - Accent2 4 2 3 3 2 6" xfId="26270"/>
    <cellStyle name="40% - Accent2 4 2 3 3 3" xfId="26271"/>
    <cellStyle name="40% - Accent2 4 2 3 3 3 2" xfId="26272"/>
    <cellStyle name="40% - Accent2 4 2 3 3 3 2 2" xfId="26273"/>
    <cellStyle name="40% - Accent2 4 2 3 3 3 2 3" xfId="26274"/>
    <cellStyle name="40% - Accent2 4 2 3 3 3 3" xfId="26275"/>
    <cellStyle name="40% - Accent2 4 2 3 3 3 3 2" xfId="26276"/>
    <cellStyle name="40% - Accent2 4 2 3 3 3 3 3" xfId="26277"/>
    <cellStyle name="40% - Accent2 4 2 3 3 3 4" xfId="26278"/>
    <cellStyle name="40% - Accent2 4 2 3 3 3 4 2" xfId="26279"/>
    <cellStyle name="40% - Accent2 4 2 3 3 3 5" xfId="26280"/>
    <cellStyle name="40% - Accent2 4 2 3 3 3 6" xfId="26281"/>
    <cellStyle name="40% - Accent2 4 2 3 3 4" xfId="26282"/>
    <cellStyle name="40% - Accent2 4 2 3 3 4 2" xfId="26283"/>
    <cellStyle name="40% - Accent2 4 2 3 3 4 2 2" xfId="26284"/>
    <cellStyle name="40% - Accent2 4 2 3 3 4 2 3" xfId="26285"/>
    <cellStyle name="40% - Accent2 4 2 3 3 4 3" xfId="26286"/>
    <cellStyle name="40% - Accent2 4 2 3 3 4 3 2" xfId="26287"/>
    <cellStyle name="40% - Accent2 4 2 3 3 4 4" xfId="26288"/>
    <cellStyle name="40% - Accent2 4 2 3 3 4 5" xfId="26289"/>
    <cellStyle name="40% - Accent2 4 2 3 3 5" xfId="26290"/>
    <cellStyle name="40% - Accent2 4 2 3 3 5 2" xfId="26291"/>
    <cellStyle name="40% - Accent2 4 2 3 3 5 3" xfId="26292"/>
    <cellStyle name="40% - Accent2 4 2 3 3 6" xfId="26293"/>
    <cellStyle name="40% - Accent2 4 2 3 3 6 2" xfId="26294"/>
    <cellStyle name="40% - Accent2 4 2 3 3 6 3" xfId="26295"/>
    <cellStyle name="40% - Accent2 4 2 3 3 7" xfId="26296"/>
    <cellStyle name="40% - Accent2 4 2 3 3 7 2" xfId="26297"/>
    <cellStyle name="40% - Accent2 4 2 3 3 8" xfId="26298"/>
    <cellStyle name="40% - Accent2 4 2 3 3 9" xfId="26299"/>
    <cellStyle name="40% - Accent2 4 2 3 4" xfId="26300"/>
    <cellStyle name="40% - Accent2 4 2 3 4 2" xfId="26301"/>
    <cellStyle name="40% - Accent2 4 2 3 4 2 2" xfId="26302"/>
    <cellStyle name="40% - Accent2 4 2 3 4 2 2 2" xfId="26303"/>
    <cellStyle name="40% - Accent2 4 2 3 4 2 2 3" xfId="26304"/>
    <cellStyle name="40% - Accent2 4 2 3 4 2 3" xfId="26305"/>
    <cellStyle name="40% - Accent2 4 2 3 4 2 3 2" xfId="26306"/>
    <cellStyle name="40% - Accent2 4 2 3 4 2 3 3" xfId="26307"/>
    <cellStyle name="40% - Accent2 4 2 3 4 2 4" xfId="26308"/>
    <cellStyle name="40% - Accent2 4 2 3 4 2 4 2" xfId="26309"/>
    <cellStyle name="40% - Accent2 4 2 3 4 2 5" xfId="26310"/>
    <cellStyle name="40% - Accent2 4 2 3 4 2 6" xfId="26311"/>
    <cellStyle name="40% - Accent2 4 2 3 4 3" xfId="26312"/>
    <cellStyle name="40% - Accent2 4 2 3 4 3 2" xfId="26313"/>
    <cellStyle name="40% - Accent2 4 2 3 4 3 2 2" xfId="26314"/>
    <cellStyle name="40% - Accent2 4 2 3 4 3 2 3" xfId="26315"/>
    <cellStyle name="40% - Accent2 4 2 3 4 3 3" xfId="26316"/>
    <cellStyle name="40% - Accent2 4 2 3 4 3 3 2" xfId="26317"/>
    <cellStyle name="40% - Accent2 4 2 3 4 3 3 3" xfId="26318"/>
    <cellStyle name="40% - Accent2 4 2 3 4 3 4" xfId="26319"/>
    <cellStyle name="40% - Accent2 4 2 3 4 3 4 2" xfId="26320"/>
    <cellStyle name="40% - Accent2 4 2 3 4 3 5" xfId="26321"/>
    <cellStyle name="40% - Accent2 4 2 3 4 3 6" xfId="26322"/>
    <cellStyle name="40% - Accent2 4 2 3 4 4" xfId="26323"/>
    <cellStyle name="40% - Accent2 4 2 3 4 4 2" xfId="26324"/>
    <cellStyle name="40% - Accent2 4 2 3 4 4 2 2" xfId="26325"/>
    <cellStyle name="40% - Accent2 4 2 3 4 4 2 3" xfId="26326"/>
    <cellStyle name="40% - Accent2 4 2 3 4 4 3" xfId="26327"/>
    <cellStyle name="40% - Accent2 4 2 3 4 4 3 2" xfId="26328"/>
    <cellStyle name="40% - Accent2 4 2 3 4 4 4" xfId="26329"/>
    <cellStyle name="40% - Accent2 4 2 3 4 4 5" xfId="26330"/>
    <cellStyle name="40% - Accent2 4 2 3 4 5" xfId="26331"/>
    <cellStyle name="40% - Accent2 4 2 3 4 5 2" xfId="26332"/>
    <cellStyle name="40% - Accent2 4 2 3 4 5 3" xfId="26333"/>
    <cellStyle name="40% - Accent2 4 2 3 4 6" xfId="26334"/>
    <cellStyle name="40% - Accent2 4 2 3 4 6 2" xfId="26335"/>
    <cellStyle name="40% - Accent2 4 2 3 4 6 3" xfId="26336"/>
    <cellStyle name="40% - Accent2 4 2 3 4 7" xfId="26337"/>
    <cellStyle name="40% - Accent2 4 2 3 4 7 2" xfId="26338"/>
    <cellStyle name="40% - Accent2 4 2 3 4 8" xfId="26339"/>
    <cellStyle name="40% - Accent2 4 2 3 4 9" xfId="26340"/>
    <cellStyle name="40% - Accent2 4 2 3 5" xfId="26341"/>
    <cellStyle name="40% - Accent2 4 2 3 5 2" xfId="26342"/>
    <cellStyle name="40% - Accent2 4 2 3 5 2 2" xfId="26343"/>
    <cellStyle name="40% - Accent2 4 2 3 5 2 3" xfId="26344"/>
    <cellStyle name="40% - Accent2 4 2 3 5 3" xfId="26345"/>
    <cellStyle name="40% - Accent2 4 2 3 5 3 2" xfId="26346"/>
    <cellStyle name="40% - Accent2 4 2 3 5 3 3" xfId="26347"/>
    <cellStyle name="40% - Accent2 4 2 3 5 4" xfId="26348"/>
    <cellStyle name="40% - Accent2 4 2 3 5 4 2" xfId="26349"/>
    <cellStyle name="40% - Accent2 4 2 3 5 5" xfId="26350"/>
    <cellStyle name="40% - Accent2 4 2 3 5 6" xfId="26351"/>
    <cellStyle name="40% - Accent2 4 2 3 6" xfId="26352"/>
    <cellStyle name="40% - Accent2 4 2 3 6 2" xfId="26353"/>
    <cellStyle name="40% - Accent2 4 2 3 6 2 2" xfId="26354"/>
    <cellStyle name="40% - Accent2 4 2 3 6 2 3" xfId="26355"/>
    <cellStyle name="40% - Accent2 4 2 3 6 3" xfId="26356"/>
    <cellStyle name="40% - Accent2 4 2 3 6 3 2" xfId="26357"/>
    <cellStyle name="40% - Accent2 4 2 3 6 3 3" xfId="26358"/>
    <cellStyle name="40% - Accent2 4 2 3 6 4" xfId="26359"/>
    <cellStyle name="40% - Accent2 4 2 3 6 4 2" xfId="26360"/>
    <cellStyle name="40% - Accent2 4 2 3 6 5" xfId="26361"/>
    <cellStyle name="40% - Accent2 4 2 3 6 6" xfId="26362"/>
    <cellStyle name="40% - Accent2 4 2 3 7" xfId="26363"/>
    <cellStyle name="40% - Accent2 4 2 3 7 2" xfId="26364"/>
    <cellStyle name="40% - Accent2 4 2 3 7 2 2" xfId="26365"/>
    <cellStyle name="40% - Accent2 4 2 3 7 2 3" xfId="26366"/>
    <cellStyle name="40% - Accent2 4 2 3 7 3" xfId="26367"/>
    <cellStyle name="40% - Accent2 4 2 3 7 3 2" xfId="26368"/>
    <cellStyle name="40% - Accent2 4 2 3 7 4" xfId="26369"/>
    <cellStyle name="40% - Accent2 4 2 3 7 5" xfId="26370"/>
    <cellStyle name="40% - Accent2 4 2 3 8" xfId="26371"/>
    <cellStyle name="40% - Accent2 4 2 3 8 2" xfId="26372"/>
    <cellStyle name="40% - Accent2 4 2 3 8 3" xfId="26373"/>
    <cellStyle name="40% - Accent2 4 2 3 9" xfId="26374"/>
    <cellStyle name="40% - Accent2 4 2 3 9 2" xfId="26375"/>
    <cellStyle name="40% - Accent2 4 2 3 9 3" xfId="26376"/>
    <cellStyle name="40% - Accent2 4 2 4" xfId="1799"/>
    <cellStyle name="40% - Accent2 4 2 4 10" xfId="26377"/>
    <cellStyle name="40% - Accent2 4 2 4 2" xfId="1800"/>
    <cellStyle name="40% - Accent2 4 2 4 2 2" xfId="26378"/>
    <cellStyle name="40% - Accent2 4 2 4 2 2 2" xfId="26379"/>
    <cellStyle name="40% - Accent2 4 2 4 2 2 2 2" xfId="26380"/>
    <cellStyle name="40% - Accent2 4 2 4 2 2 2 3" xfId="26381"/>
    <cellStyle name="40% - Accent2 4 2 4 2 2 3" xfId="26382"/>
    <cellStyle name="40% - Accent2 4 2 4 2 2 3 2" xfId="26383"/>
    <cellStyle name="40% - Accent2 4 2 4 2 2 3 3" xfId="26384"/>
    <cellStyle name="40% - Accent2 4 2 4 2 2 4" xfId="26385"/>
    <cellStyle name="40% - Accent2 4 2 4 2 2 4 2" xfId="26386"/>
    <cellStyle name="40% - Accent2 4 2 4 2 2 5" xfId="26387"/>
    <cellStyle name="40% - Accent2 4 2 4 2 2 6" xfId="26388"/>
    <cellStyle name="40% - Accent2 4 2 4 2 3" xfId="26389"/>
    <cellStyle name="40% - Accent2 4 2 4 2 3 2" xfId="26390"/>
    <cellStyle name="40% - Accent2 4 2 4 2 3 2 2" xfId="26391"/>
    <cellStyle name="40% - Accent2 4 2 4 2 3 2 3" xfId="26392"/>
    <cellStyle name="40% - Accent2 4 2 4 2 3 3" xfId="26393"/>
    <cellStyle name="40% - Accent2 4 2 4 2 3 3 2" xfId="26394"/>
    <cellStyle name="40% - Accent2 4 2 4 2 3 3 3" xfId="26395"/>
    <cellStyle name="40% - Accent2 4 2 4 2 3 4" xfId="26396"/>
    <cellStyle name="40% - Accent2 4 2 4 2 3 4 2" xfId="26397"/>
    <cellStyle name="40% - Accent2 4 2 4 2 3 5" xfId="26398"/>
    <cellStyle name="40% - Accent2 4 2 4 2 3 6" xfId="26399"/>
    <cellStyle name="40% - Accent2 4 2 4 2 4" xfId="26400"/>
    <cellStyle name="40% - Accent2 4 2 4 2 4 2" xfId="26401"/>
    <cellStyle name="40% - Accent2 4 2 4 2 4 2 2" xfId="26402"/>
    <cellStyle name="40% - Accent2 4 2 4 2 4 2 3" xfId="26403"/>
    <cellStyle name="40% - Accent2 4 2 4 2 4 3" xfId="26404"/>
    <cellStyle name="40% - Accent2 4 2 4 2 4 3 2" xfId="26405"/>
    <cellStyle name="40% - Accent2 4 2 4 2 4 4" xfId="26406"/>
    <cellStyle name="40% - Accent2 4 2 4 2 4 5" xfId="26407"/>
    <cellStyle name="40% - Accent2 4 2 4 2 5" xfId="26408"/>
    <cellStyle name="40% - Accent2 4 2 4 2 5 2" xfId="26409"/>
    <cellStyle name="40% - Accent2 4 2 4 2 5 3" xfId="26410"/>
    <cellStyle name="40% - Accent2 4 2 4 2 6" xfId="26411"/>
    <cellStyle name="40% - Accent2 4 2 4 2 6 2" xfId="26412"/>
    <cellStyle name="40% - Accent2 4 2 4 2 6 3" xfId="26413"/>
    <cellStyle name="40% - Accent2 4 2 4 2 7" xfId="26414"/>
    <cellStyle name="40% - Accent2 4 2 4 2 7 2" xfId="26415"/>
    <cellStyle name="40% - Accent2 4 2 4 2 8" xfId="26416"/>
    <cellStyle name="40% - Accent2 4 2 4 2 9" xfId="26417"/>
    <cellStyle name="40% - Accent2 4 2 4 3" xfId="26418"/>
    <cellStyle name="40% - Accent2 4 2 4 3 2" xfId="26419"/>
    <cellStyle name="40% - Accent2 4 2 4 3 2 2" xfId="26420"/>
    <cellStyle name="40% - Accent2 4 2 4 3 2 3" xfId="26421"/>
    <cellStyle name="40% - Accent2 4 2 4 3 3" xfId="26422"/>
    <cellStyle name="40% - Accent2 4 2 4 3 3 2" xfId="26423"/>
    <cellStyle name="40% - Accent2 4 2 4 3 3 3" xfId="26424"/>
    <cellStyle name="40% - Accent2 4 2 4 3 4" xfId="26425"/>
    <cellStyle name="40% - Accent2 4 2 4 3 4 2" xfId="26426"/>
    <cellStyle name="40% - Accent2 4 2 4 3 5" xfId="26427"/>
    <cellStyle name="40% - Accent2 4 2 4 3 6" xfId="26428"/>
    <cellStyle name="40% - Accent2 4 2 4 4" xfId="26429"/>
    <cellStyle name="40% - Accent2 4 2 4 4 2" xfId="26430"/>
    <cellStyle name="40% - Accent2 4 2 4 4 2 2" xfId="26431"/>
    <cellStyle name="40% - Accent2 4 2 4 4 2 3" xfId="26432"/>
    <cellStyle name="40% - Accent2 4 2 4 4 3" xfId="26433"/>
    <cellStyle name="40% - Accent2 4 2 4 4 3 2" xfId="26434"/>
    <cellStyle name="40% - Accent2 4 2 4 4 3 3" xfId="26435"/>
    <cellStyle name="40% - Accent2 4 2 4 4 4" xfId="26436"/>
    <cellStyle name="40% - Accent2 4 2 4 4 4 2" xfId="26437"/>
    <cellStyle name="40% - Accent2 4 2 4 4 5" xfId="26438"/>
    <cellStyle name="40% - Accent2 4 2 4 4 6" xfId="26439"/>
    <cellStyle name="40% - Accent2 4 2 4 5" xfId="26440"/>
    <cellStyle name="40% - Accent2 4 2 4 5 2" xfId="26441"/>
    <cellStyle name="40% - Accent2 4 2 4 5 2 2" xfId="26442"/>
    <cellStyle name="40% - Accent2 4 2 4 5 2 3" xfId="26443"/>
    <cellStyle name="40% - Accent2 4 2 4 5 3" xfId="26444"/>
    <cellStyle name="40% - Accent2 4 2 4 5 3 2" xfId="26445"/>
    <cellStyle name="40% - Accent2 4 2 4 5 4" xfId="26446"/>
    <cellStyle name="40% - Accent2 4 2 4 5 5" xfId="26447"/>
    <cellStyle name="40% - Accent2 4 2 4 6" xfId="26448"/>
    <cellStyle name="40% - Accent2 4 2 4 6 2" xfId="26449"/>
    <cellStyle name="40% - Accent2 4 2 4 6 3" xfId="26450"/>
    <cellStyle name="40% - Accent2 4 2 4 7" xfId="26451"/>
    <cellStyle name="40% - Accent2 4 2 4 7 2" xfId="26452"/>
    <cellStyle name="40% - Accent2 4 2 4 7 3" xfId="26453"/>
    <cellStyle name="40% - Accent2 4 2 4 8" xfId="26454"/>
    <cellStyle name="40% - Accent2 4 2 4 8 2" xfId="26455"/>
    <cellStyle name="40% - Accent2 4 2 4 9" xfId="26456"/>
    <cellStyle name="40% - Accent2 4 2 5" xfId="1801"/>
    <cellStyle name="40% - Accent2 4 2 5 2" xfId="26457"/>
    <cellStyle name="40% - Accent2 4 2 5 2 2" xfId="26458"/>
    <cellStyle name="40% - Accent2 4 2 5 2 2 2" xfId="26459"/>
    <cellStyle name="40% - Accent2 4 2 5 2 2 3" xfId="26460"/>
    <cellStyle name="40% - Accent2 4 2 5 2 3" xfId="26461"/>
    <cellStyle name="40% - Accent2 4 2 5 2 3 2" xfId="26462"/>
    <cellStyle name="40% - Accent2 4 2 5 2 3 3" xfId="26463"/>
    <cellStyle name="40% - Accent2 4 2 5 2 4" xfId="26464"/>
    <cellStyle name="40% - Accent2 4 2 5 2 4 2" xfId="26465"/>
    <cellStyle name="40% - Accent2 4 2 5 2 5" xfId="26466"/>
    <cellStyle name="40% - Accent2 4 2 5 2 6" xfId="26467"/>
    <cellStyle name="40% - Accent2 4 2 5 3" xfId="26468"/>
    <cellStyle name="40% - Accent2 4 2 5 3 2" xfId="26469"/>
    <cellStyle name="40% - Accent2 4 2 5 3 2 2" xfId="26470"/>
    <cellStyle name="40% - Accent2 4 2 5 3 2 3" xfId="26471"/>
    <cellStyle name="40% - Accent2 4 2 5 3 3" xfId="26472"/>
    <cellStyle name="40% - Accent2 4 2 5 3 3 2" xfId="26473"/>
    <cellStyle name="40% - Accent2 4 2 5 3 3 3" xfId="26474"/>
    <cellStyle name="40% - Accent2 4 2 5 3 4" xfId="26475"/>
    <cellStyle name="40% - Accent2 4 2 5 3 4 2" xfId="26476"/>
    <cellStyle name="40% - Accent2 4 2 5 3 5" xfId="26477"/>
    <cellStyle name="40% - Accent2 4 2 5 3 6" xfId="26478"/>
    <cellStyle name="40% - Accent2 4 2 5 4" xfId="26479"/>
    <cellStyle name="40% - Accent2 4 2 5 4 2" xfId="26480"/>
    <cellStyle name="40% - Accent2 4 2 5 4 2 2" xfId="26481"/>
    <cellStyle name="40% - Accent2 4 2 5 4 2 3" xfId="26482"/>
    <cellStyle name="40% - Accent2 4 2 5 4 3" xfId="26483"/>
    <cellStyle name="40% - Accent2 4 2 5 4 3 2" xfId="26484"/>
    <cellStyle name="40% - Accent2 4 2 5 4 4" xfId="26485"/>
    <cellStyle name="40% - Accent2 4 2 5 4 5" xfId="26486"/>
    <cellStyle name="40% - Accent2 4 2 5 5" xfId="26487"/>
    <cellStyle name="40% - Accent2 4 2 5 5 2" xfId="26488"/>
    <cellStyle name="40% - Accent2 4 2 5 5 3" xfId="26489"/>
    <cellStyle name="40% - Accent2 4 2 5 6" xfId="26490"/>
    <cellStyle name="40% - Accent2 4 2 5 6 2" xfId="26491"/>
    <cellStyle name="40% - Accent2 4 2 5 6 3" xfId="26492"/>
    <cellStyle name="40% - Accent2 4 2 5 7" xfId="26493"/>
    <cellStyle name="40% - Accent2 4 2 5 7 2" xfId="26494"/>
    <cellStyle name="40% - Accent2 4 2 5 8" xfId="26495"/>
    <cellStyle name="40% - Accent2 4 2 5 9" xfId="26496"/>
    <cellStyle name="40% - Accent2 4 2 6" xfId="13914"/>
    <cellStyle name="40% - Accent2 4 2 6 2" xfId="26497"/>
    <cellStyle name="40% - Accent2 4 2 6 2 2" xfId="26498"/>
    <cellStyle name="40% - Accent2 4 2 6 2 2 2" xfId="26499"/>
    <cellStyle name="40% - Accent2 4 2 6 2 2 3" xfId="26500"/>
    <cellStyle name="40% - Accent2 4 2 6 2 3" xfId="26501"/>
    <cellStyle name="40% - Accent2 4 2 6 2 3 2" xfId="26502"/>
    <cellStyle name="40% - Accent2 4 2 6 2 3 3" xfId="26503"/>
    <cellStyle name="40% - Accent2 4 2 6 2 4" xfId="26504"/>
    <cellStyle name="40% - Accent2 4 2 6 2 4 2" xfId="26505"/>
    <cellStyle name="40% - Accent2 4 2 6 2 5" xfId="26506"/>
    <cellStyle name="40% - Accent2 4 2 6 2 6" xfId="26507"/>
    <cellStyle name="40% - Accent2 4 2 6 3" xfId="26508"/>
    <cellStyle name="40% - Accent2 4 2 6 3 2" xfId="26509"/>
    <cellStyle name="40% - Accent2 4 2 6 3 2 2" xfId="26510"/>
    <cellStyle name="40% - Accent2 4 2 6 3 2 3" xfId="26511"/>
    <cellStyle name="40% - Accent2 4 2 6 3 3" xfId="26512"/>
    <cellStyle name="40% - Accent2 4 2 6 3 3 2" xfId="26513"/>
    <cellStyle name="40% - Accent2 4 2 6 3 3 3" xfId="26514"/>
    <cellStyle name="40% - Accent2 4 2 6 3 4" xfId="26515"/>
    <cellStyle name="40% - Accent2 4 2 6 3 4 2" xfId="26516"/>
    <cellStyle name="40% - Accent2 4 2 6 3 5" xfId="26517"/>
    <cellStyle name="40% - Accent2 4 2 6 3 6" xfId="26518"/>
    <cellStyle name="40% - Accent2 4 2 6 4" xfId="26519"/>
    <cellStyle name="40% - Accent2 4 2 6 4 2" xfId="26520"/>
    <cellStyle name="40% - Accent2 4 2 6 4 2 2" xfId="26521"/>
    <cellStyle name="40% - Accent2 4 2 6 4 2 3" xfId="26522"/>
    <cellStyle name="40% - Accent2 4 2 6 4 3" xfId="26523"/>
    <cellStyle name="40% - Accent2 4 2 6 4 3 2" xfId="26524"/>
    <cellStyle name="40% - Accent2 4 2 6 4 4" xfId="26525"/>
    <cellStyle name="40% - Accent2 4 2 6 4 5" xfId="26526"/>
    <cellStyle name="40% - Accent2 4 2 6 5" xfId="26527"/>
    <cellStyle name="40% - Accent2 4 2 6 5 2" xfId="26528"/>
    <cellStyle name="40% - Accent2 4 2 6 5 3" xfId="26529"/>
    <cellStyle name="40% - Accent2 4 2 6 6" xfId="26530"/>
    <cellStyle name="40% - Accent2 4 2 6 6 2" xfId="26531"/>
    <cellStyle name="40% - Accent2 4 2 6 6 3" xfId="26532"/>
    <cellStyle name="40% - Accent2 4 2 6 7" xfId="26533"/>
    <cellStyle name="40% - Accent2 4 2 6 7 2" xfId="26534"/>
    <cellStyle name="40% - Accent2 4 2 6 8" xfId="26535"/>
    <cellStyle name="40% - Accent2 4 2 6 9" xfId="26536"/>
    <cellStyle name="40% - Accent2 4 2 7" xfId="26537"/>
    <cellStyle name="40% - Accent2 4 2 7 2" xfId="26538"/>
    <cellStyle name="40% - Accent2 4 2 7 2 2" xfId="26539"/>
    <cellStyle name="40% - Accent2 4 2 7 2 3" xfId="26540"/>
    <cellStyle name="40% - Accent2 4 2 7 3" xfId="26541"/>
    <cellStyle name="40% - Accent2 4 2 7 3 2" xfId="26542"/>
    <cellStyle name="40% - Accent2 4 2 7 3 3" xfId="26543"/>
    <cellStyle name="40% - Accent2 4 2 7 4" xfId="26544"/>
    <cellStyle name="40% - Accent2 4 2 7 4 2" xfId="26545"/>
    <cellStyle name="40% - Accent2 4 2 7 5" xfId="26546"/>
    <cellStyle name="40% - Accent2 4 2 7 6" xfId="26547"/>
    <cellStyle name="40% - Accent2 4 2 8" xfId="26548"/>
    <cellStyle name="40% - Accent2 4 2 8 2" xfId="26549"/>
    <cellStyle name="40% - Accent2 4 2 8 2 2" xfId="26550"/>
    <cellStyle name="40% - Accent2 4 2 8 2 3" xfId="26551"/>
    <cellStyle name="40% - Accent2 4 2 8 3" xfId="26552"/>
    <cellStyle name="40% - Accent2 4 2 8 3 2" xfId="26553"/>
    <cellStyle name="40% - Accent2 4 2 8 3 3" xfId="26554"/>
    <cellStyle name="40% - Accent2 4 2 8 4" xfId="26555"/>
    <cellStyle name="40% - Accent2 4 2 8 4 2" xfId="26556"/>
    <cellStyle name="40% - Accent2 4 2 8 5" xfId="26557"/>
    <cellStyle name="40% - Accent2 4 2 8 6" xfId="26558"/>
    <cellStyle name="40% - Accent2 4 2 9" xfId="26559"/>
    <cellStyle name="40% - Accent2 4 2 9 2" xfId="26560"/>
    <cellStyle name="40% - Accent2 4 2 9 2 2" xfId="26561"/>
    <cellStyle name="40% - Accent2 4 2 9 2 3" xfId="26562"/>
    <cellStyle name="40% - Accent2 4 2 9 3" xfId="26563"/>
    <cellStyle name="40% - Accent2 4 2 9 3 2" xfId="26564"/>
    <cellStyle name="40% - Accent2 4 2 9 4" xfId="26565"/>
    <cellStyle name="40% - Accent2 4 2 9 5" xfId="26566"/>
    <cellStyle name="40% - Accent2 4 3" xfId="1802"/>
    <cellStyle name="40% - Accent2 4 3 10" xfId="26567"/>
    <cellStyle name="40% - Accent2 4 3 10 2" xfId="26568"/>
    <cellStyle name="40% - Accent2 4 3 10 3" xfId="26569"/>
    <cellStyle name="40% - Accent2 4 3 11" xfId="26570"/>
    <cellStyle name="40% - Accent2 4 3 11 2" xfId="26571"/>
    <cellStyle name="40% - Accent2 4 3 12" xfId="26572"/>
    <cellStyle name="40% - Accent2 4 3 13" xfId="26573"/>
    <cellStyle name="40% - Accent2 4 3 14" xfId="26574"/>
    <cellStyle name="40% - Accent2 4 3 2" xfId="1803"/>
    <cellStyle name="40% - Accent2 4 3 2 10" xfId="26575"/>
    <cellStyle name="40% - Accent2 4 3 2 10 2" xfId="26576"/>
    <cellStyle name="40% - Accent2 4 3 2 11" xfId="26577"/>
    <cellStyle name="40% - Accent2 4 3 2 12" xfId="26578"/>
    <cellStyle name="40% - Accent2 4 3 2 2" xfId="1804"/>
    <cellStyle name="40% - Accent2 4 3 2 2 10" xfId="26579"/>
    <cellStyle name="40% - Accent2 4 3 2 2 2" xfId="1805"/>
    <cellStyle name="40% - Accent2 4 3 2 2 2 2" xfId="26580"/>
    <cellStyle name="40% - Accent2 4 3 2 2 2 2 2" xfId="26581"/>
    <cellStyle name="40% - Accent2 4 3 2 2 2 2 2 2" xfId="26582"/>
    <cellStyle name="40% - Accent2 4 3 2 2 2 2 2 3" xfId="26583"/>
    <cellStyle name="40% - Accent2 4 3 2 2 2 2 3" xfId="26584"/>
    <cellStyle name="40% - Accent2 4 3 2 2 2 2 3 2" xfId="26585"/>
    <cellStyle name="40% - Accent2 4 3 2 2 2 2 3 3" xfId="26586"/>
    <cellStyle name="40% - Accent2 4 3 2 2 2 2 4" xfId="26587"/>
    <cellStyle name="40% - Accent2 4 3 2 2 2 2 4 2" xfId="26588"/>
    <cellStyle name="40% - Accent2 4 3 2 2 2 2 5" xfId="26589"/>
    <cellStyle name="40% - Accent2 4 3 2 2 2 2 6" xfId="26590"/>
    <cellStyle name="40% - Accent2 4 3 2 2 2 3" xfId="26591"/>
    <cellStyle name="40% - Accent2 4 3 2 2 2 3 2" xfId="26592"/>
    <cellStyle name="40% - Accent2 4 3 2 2 2 3 2 2" xfId="26593"/>
    <cellStyle name="40% - Accent2 4 3 2 2 2 3 2 3" xfId="26594"/>
    <cellStyle name="40% - Accent2 4 3 2 2 2 3 3" xfId="26595"/>
    <cellStyle name="40% - Accent2 4 3 2 2 2 3 3 2" xfId="26596"/>
    <cellStyle name="40% - Accent2 4 3 2 2 2 3 3 3" xfId="26597"/>
    <cellStyle name="40% - Accent2 4 3 2 2 2 3 4" xfId="26598"/>
    <cellStyle name="40% - Accent2 4 3 2 2 2 3 4 2" xfId="26599"/>
    <cellStyle name="40% - Accent2 4 3 2 2 2 3 5" xfId="26600"/>
    <cellStyle name="40% - Accent2 4 3 2 2 2 3 6" xfId="26601"/>
    <cellStyle name="40% - Accent2 4 3 2 2 2 4" xfId="26602"/>
    <cellStyle name="40% - Accent2 4 3 2 2 2 4 2" xfId="26603"/>
    <cellStyle name="40% - Accent2 4 3 2 2 2 4 2 2" xfId="26604"/>
    <cellStyle name="40% - Accent2 4 3 2 2 2 4 2 3" xfId="26605"/>
    <cellStyle name="40% - Accent2 4 3 2 2 2 4 3" xfId="26606"/>
    <cellStyle name="40% - Accent2 4 3 2 2 2 4 3 2" xfId="26607"/>
    <cellStyle name="40% - Accent2 4 3 2 2 2 4 4" xfId="26608"/>
    <cellStyle name="40% - Accent2 4 3 2 2 2 4 5" xfId="26609"/>
    <cellStyle name="40% - Accent2 4 3 2 2 2 5" xfId="26610"/>
    <cellStyle name="40% - Accent2 4 3 2 2 2 5 2" xfId="26611"/>
    <cellStyle name="40% - Accent2 4 3 2 2 2 5 3" xfId="26612"/>
    <cellStyle name="40% - Accent2 4 3 2 2 2 6" xfId="26613"/>
    <cellStyle name="40% - Accent2 4 3 2 2 2 6 2" xfId="26614"/>
    <cellStyle name="40% - Accent2 4 3 2 2 2 6 3" xfId="26615"/>
    <cellStyle name="40% - Accent2 4 3 2 2 2 7" xfId="26616"/>
    <cellStyle name="40% - Accent2 4 3 2 2 2 7 2" xfId="26617"/>
    <cellStyle name="40% - Accent2 4 3 2 2 2 8" xfId="26618"/>
    <cellStyle name="40% - Accent2 4 3 2 2 2 9" xfId="26619"/>
    <cellStyle name="40% - Accent2 4 3 2 2 3" xfId="26620"/>
    <cellStyle name="40% - Accent2 4 3 2 2 3 2" xfId="26621"/>
    <cellStyle name="40% - Accent2 4 3 2 2 3 2 2" xfId="26622"/>
    <cellStyle name="40% - Accent2 4 3 2 2 3 2 3" xfId="26623"/>
    <cellStyle name="40% - Accent2 4 3 2 2 3 3" xfId="26624"/>
    <cellStyle name="40% - Accent2 4 3 2 2 3 3 2" xfId="26625"/>
    <cellStyle name="40% - Accent2 4 3 2 2 3 3 3" xfId="26626"/>
    <cellStyle name="40% - Accent2 4 3 2 2 3 4" xfId="26627"/>
    <cellStyle name="40% - Accent2 4 3 2 2 3 4 2" xfId="26628"/>
    <cellStyle name="40% - Accent2 4 3 2 2 3 5" xfId="26629"/>
    <cellStyle name="40% - Accent2 4 3 2 2 3 6" xfId="26630"/>
    <cellStyle name="40% - Accent2 4 3 2 2 4" xfId="26631"/>
    <cellStyle name="40% - Accent2 4 3 2 2 4 2" xfId="26632"/>
    <cellStyle name="40% - Accent2 4 3 2 2 4 2 2" xfId="26633"/>
    <cellStyle name="40% - Accent2 4 3 2 2 4 2 3" xfId="26634"/>
    <cellStyle name="40% - Accent2 4 3 2 2 4 3" xfId="26635"/>
    <cellStyle name="40% - Accent2 4 3 2 2 4 3 2" xfId="26636"/>
    <cellStyle name="40% - Accent2 4 3 2 2 4 3 3" xfId="26637"/>
    <cellStyle name="40% - Accent2 4 3 2 2 4 4" xfId="26638"/>
    <cellStyle name="40% - Accent2 4 3 2 2 4 4 2" xfId="26639"/>
    <cellStyle name="40% - Accent2 4 3 2 2 4 5" xfId="26640"/>
    <cellStyle name="40% - Accent2 4 3 2 2 4 6" xfId="26641"/>
    <cellStyle name="40% - Accent2 4 3 2 2 5" xfId="26642"/>
    <cellStyle name="40% - Accent2 4 3 2 2 5 2" xfId="26643"/>
    <cellStyle name="40% - Accent2 4 3 2 2 5 2 2" xfId="26644"/>
    <cellStyle name="40% - Accent2 4 3 2 2 5 2 3" xfId="26645"/>
    <cellStyle name="40% - Accent2 4 3 2 2 5 3" xfId="26646"/>
    <cellStyle name="40% - Accent2 4 3 2 2 5 3 2" xfId="26647"/>
    <cellStyle name="40% - Accent2 4 3 2 2 5 4" xfId="26648"/>
    <cellStyle name="40% - Accent2 4 3 2 2 5 5" xfId="26649"/>
    <cellStyle name="40% - Accent2 4 3 2 2 6" xfId="26650"/>
    <cellStyle name="40% - Accent2 4 3 2 2 6 2" xfId="26651"/>
    <cellStyle name="40% - Accent2 4 3 2 2 6 3" xfId="26652"/>
    <cellStyle name="40% - Accent2 4 3 2 2 7" xfId="26653"/>
    <cellStyle name="40% - Accent2 4 3 2 2 7 2" xfId="26654"/>
    <cellStyle name="40% - Accent2 4 3 2 2 7 3" xfId="26655"/>
    <cellStyle name="40% - Accent2 4 3 2 2 8" xfId="26656"/>
    <cellStyle name="40% - Accent2 4 3 2 2 8 2" xfId="26657"/>
    <cellStyle name="40% - Accent2 4 3 2 2 9" xfId="26658"/>
    <cellStyle name="40% - Accent2 4 3 2 3" xfId="1806"/>
    <cellStyle name="40% - Accent2 4 3 2 3 2" xfId="26659"/>
    <cellStyle name="40% - Accent2 4 3 2 3 2 2" xfId="26660"/>
    <cellStyle name="40% - Accent2 4 3 2 3 2 2 2" xfId="26661"/>
    <cellStyle name="40% - Accent2 4 3 2 3 2 2 3" xfId="26662"/>
    <cellStyle name="40% - Accent2 4 3 2 3 2 3" xfId="26663"/>
    <cellStyle name="40% - Accent2 4 3 2 3 2 3 2" xfId="26664"/>
    <cellStyle name="40% - Accent2 4 3 2 3 2 3 3" xfId="26665"/>
    <cellStyle name="40% - Accent2 4 3 2 3 2 4" xfId="26666"/>
    <cellStyle name="40% - Accent2 4 3 2 3 2 4 2" xfId="26667"/>
    <cellStyle name="40% - Accent2 4 3 2 3 2 5" xfId="26668"/>
    <cellStyle name="40% - Accent2 4 3 2 3 2 6" xfId="26669"/>
    <cellStyle name="40% - Accent2 4 3 2 3 3" xfId="26670"/>
    <cellStyle name="40% - Accent2 4 3 2 3 3 2" xfId="26671"/>
    <cellStyle name="40% - Accent2 4 3 2 3 3 2 2" xfId="26672"/>
    <cellStyle name="40% - Accent2 4 3 2 3 3 2 3" xfId="26673"/>
    <cellStyle name="40% - Accent2 4 3 2 3 3 3" xfId="26674"/>
    <cellStyle name="40% - Accent2 4 3 2 3 3 3 2" xfId="26675"/>
    <cellStyle name="40% - Accent2 4 3 2 3 3 3 3" xfId="26676"/>
    <cellStyle name="40% - Accent2 4 3 2 3 3 4" xfId="26677"/>
    <cellStyle name="40% - Accent2 4 3 2 3 3 4 2" xfId="26678"/>
    <cellStyle name="40% - Accent2 4 3 2 3 3 5" xfId="26679"/>
    <cellStyle name="40% - Accent2 4 3 2 3 3 6" xfId="26680"/>
    <cellStyle name="40% - Accent2 4 3 2 3 4" xfId="26681"/>
    <cellStyle name="40% - Accent2 4 3 2 3 4 2" xfId="26682"/>
    <cellStyle name="40% - Accent2 4 3 2 3 4 2 2" xfId="26683"/>
    <cellStyle name="40% - Accent2 4 3 2 3 4 2 3" xfId="26684"/>
    <cellStyle name="40% - Accent2 4 3 2 3 4 3" xfId="26685"/>
    <cellStyle name="40% - Accent2 4 3 2 3 4 3 2" xfId="26686"/>
    <cellStyle name="40% - Accent2 4 3 2 3 4 4" xfId="26687"/>
    <cellStyle name="40% - Accent2 4 3 2 3 4 5" xfId="26688"/>
    <cellStyle name="40% - Accent2 4 3 2 3 5" xfId="26689"/>
    <cellStyle name="40% - Accent2 4 3 2 3 5 2" xfId="26690"/>
    <cellStyle name="40% - Accent2 4 3 2 3 5 3" xfId="26691"/>
    <cellStyle name="40% - Accent2 4 3 2 3 6" xfId="26692"/>
    <cellStyle name="40% - Accent2 4 3 2 3 6 2" xfId="26693"/>
    <cellStyle name="40% - Accent2 4 3 2 3 6 3" xfId="26694"/>
    <cellStyle name="40% - Accent2 4 3 2 3 7" xfId="26695"/>
    <cellStyle name="40% - Accent2 4 3 2 3 7 2" xfId="26696"/>
    <cellStyle name="40% - Accent2 4 3 2 3 8" xfId="26697"/>
    <cellStyle name="40% - Accent2 4 3 2 3 9" xfId="26698"/>
    <cellStyle name="40% - Accent2 4 3 2 4" xfId="26699"/>
    <cellStyle name="40% - Accent2 4 3 2 4 2" xfId="26700"/>
    <cellStyle name="40% - Accent2 4 3 2 4 2 2" xfId="26701"/>
    <cellStyle name="40% - Accent2 4 3 2 4 2 2 2" xfId="26702"/>
    <cellStyle name="40% - Accent2 4 3 2 4 2 2 3" xfId="26703"/>
    <cellStyle name="40% - Accent2 4 3 2 4 2 3" xfId="26704"/>
    <cellStyle name="40% - Accent2 4 3 2 4 2 3 2" xfId="26705"/>
    <cellStyle name="40% - Accent2 4 3 2 4 2 3 3" xfId="26706"/>
    <cellStyle name="40% - Accent2 4 3 2 4 2 4" xfId="26707"/>
    <cellStyle name="40% - Accent2 4 3 2 4 2 4 2" xfId="26708"/>
    <cellStyle name="40% - Accent2 4 3 2 4 2 5" xfId="26709"/>
    <cellStyle name="40% - Accent2 4 3 2 4 2 6" xfId="26710"/>
    <cellStyle name="40% - Accent2 4 3 2 4 3" xfId="26711"/>
    <cellStyle name="40% - Accent2 4 3 2 4 3 2" xfId="26712"/>
    <cellStyle name="40% - Accent2 4 3 2 4 3 2 2" xfId="26713"/>
    <cellStyle name="40% - Accent2 4 3 2 4 3 2 3" xfId="26714"/>
    <cellStyle name="40% - Accent2 4 3 2 4 3 3" xfId="26715"/>
    <cellStyle name="40% - Accent2 4 3 2 4 3 3 2" xfId="26716"/>
    <cellStyle name="40% - Accent2 4 3 2 4 3 3 3" xfId="26717"/>
    <cellStyle name="40% - Accent2 4 3 2 4 3 4" xfId="26718"/>
    <cellStyle name="40% - Accent2 4 3 2 4 3 4 2" xfId="26719"/>
    <cellStyle name="40% - Accent2 4 3 2 4 3 5" xfId="26720"/>
    <cellStyle name="40% - Accent2 4 3 2 4 3 6" xfId="26721"/>
    <cellStyle name="40% - Accent2 4 3 2 4 4" xfId="26722"/>
    <cellStyle name="40% - Accent2 4 3 2 4 4 2" xfId="26723"/>
    <cellStyle name="40% - Accent2 4 3 2 4 4 2 2" xfId="26724"/>
    <cellStyle name="40% - Accent2 4 3 2 4 4 2 3" xfId="26725"/>
    <cellStyle name="40% - Accent2 4 3 2 4 4 3" xfId="26726"/>
    <cellStyle name="40% - Accent2 4 3 2 4 4 3 2" xfId="26727"/>
    <cellStyle name="40% - Accent2 4 3 2 4 4 4" xfId="26728"/>
    <cellStyle name="40% - Accent2 4 3 2 4 4 5" xfId="26729"/>
    <cellStyle name="40% - Accent2 4 3 2 4 5" xfId="26730"/>
    <cellStyle name="40% - Accent2 4 3 2 4 5 2" xfId="26731"/>
    <cellStyle name="40% - Accent2 4 3 2 4 5 3" xfId="26732"/>
    <cellStyle name="40% - Accent2 4 3 2 4 6" xfId="26733"/>
    <cellStyle name="40% - Accent2 4 3 2 4 6 2" xfId="26734"/>
    <cellStyle name="40% - Accent2 4 3 2 4 6 3" xfId="26735"/>
    <cellStyle name="40% - Accent2 4 3 2 4 7" xfId="26736"/>
    <cellStyle name="40% - Accent2 4 3 2 4 7 2" xfId="26737"/>
    <cellStyle name="40% - Accent2 4 3 2 4 8" xfId="26738"/>
    <cellStyle name="40% - Accent2 4 3 2 4 9" xfId="26739"/>
    <cellStyle name="40% - Accent2 4 3 2 5" xfId="26740"/>
    <cellStyle name="40% - Accent2 4 3 2 5 2" xfId="26741"/>
    <cellStyle name="40% - Accent2 4 3 2 5 2 2" xfId="26742"/>
    <cellStyle name="40% - Accent2 4 3 2 5 2 3" xfId="26743"/>
    <cellStyle name="40% - Accent2 4 3 2 5 3" xfId="26744"/>
    <cellStyle name="40% - Accent2 4 3 2 5 3 2" xfId="26745"/>
    <cellStyle name="40% - Accent2 4 3 2 5 3 3" xfId="26746"/>
    <cellStyle name="40% - Accent2 4 3 2 5 4" xfId="26747"/>
    <cellStyle name="40% - Accent2 4 3 2 5 4 2" xfId="26748"/>
    <cellStyle name="40% - Accent2 4 3 2 5 5" xfId="26749"/>
    <cellStyle name="40% - Accent2 4 3 2 5 6" xfId="26750"/>
    <cellStyle name="40% - Accent2 4 3 2 6" xfId="26751"/>
    <cellStyle name="40% - Accent2 4 3 2 6 2" xfId="26752"/>
    <cellStyle name="40% - Accent2 4 3 2 6 2 2" xfId="26753"/>
    <cellStyle name="40% - Accent2 4 3 2 6 2 3" xfId="26754"/>
    <cellStyle name="40% - Accent2 4 3 2 6 3" xfId="26755"/>
    <cellStyle name="40% - Accent2 4 3 2 6 3 2" xfId="26756"/>
    <cellStyle name="40% - Accent2 4 3 2 6 3 3" xfId="26757"/>
    <cellStyle name="40% - Accent2 4 3 2 6 4" xfId="26758"/>
    <cellStyle name="40% - Accent2 4 3 2 6 4 2" xfId="26759"/>
    <cellStyle name="40% - Accent2 4 3 2 6 5" xfId="26760"/>
    <cellStyle name="40% - Accent2 4 3 2 6 6" xfId="26761"/>
    <cellStyle name="40% - Accent2 4 3 2 7" xfId="26762"/>
    <cellStyle name="40% - Accent2 4 3 2 7 2" xfId="26763"/>
    <cellStyle name="40% - Accent2 4 3 2 7 2 2" xfId="26764"/>
    <cellStyle name="40% - Accent2 4 3 2 7 2 3" xfId="26765"/>
    <cellStyle name="40% - Accent2 4 3 2 7 3" xfId="26766"/>
    <cellStyle name="40% - Accent2 4 3 2 7 3 2" xfId="26767"/>
    <cellStyle name="40% - Accent2 4 3 2 7 4" xfId="26768"/>
    <cellStyle name="40% - Accent2 4 3 2 7 5" xfId="26769"/>
    <cellStyle name="40% - Accent2 4 3 2 8" xfId="26770"/>
    <cellStyle name="40% - Accent2 4 3 2 8 2" xfId="26771"/>
    <cellStyle name="40% - Accent2 4 3 2 8 3" xfId="26772"/>
    <cellStyle name="40% - Accent2 4 3 2 9" xfId="26773"/>
    <cellStyle name="40% - Accent2 4 3 2 9 2" xfId="26774"/>
    <cellStyle name="40% - Accent2 4 3 2 9 3" xfId="26775"/>
    <cellStyle name="40% - Accent2 4 3 3" xfId="1807"/>
    <cellStyle name="40% - Accent2 4 3 3 10" xfId="26776"/>
    <cellStyle name="40% - Accent2 4 3 3 2" xfId="1808"/>
    <cellStyle name="40% - Accent2 4 3 3 2 2" xfId="26777"/>
    <cellStyle name="40% - Accent2 4 3 3 2 2 2" xfId="26778"/>
    <cellStyle name="40% - Accent2 4 3 3 2 2 2 2" xfId="26779"/>
    <cellStyle name="40% - Accent2 4 3 3 2 2 2 3" xfId="26780"/>
    <cellStyle name="40% - Accent2 4 3 3 2 2 3" xfId="26781"/>
    <cellStyle name="40% - Accent2 4 3 3 2 2 3 2" xfId="26782"/>
    <cellStyle name="40% - Accent2 4 3 3 2 2 3 3" xfId="26783"/>
    <cellStyle name="40% - Accent2 4 3 3 2 2 4" xfId="26784"/>
    <cellStyle name="40% - Accent2 4 3 3 2 2 4 2" xfId="26785"/>
    <cellStyle name="40% - Accent2 4 3 3 2 2 5" xfId="26786"/>
    <cellStyle name="40% - Accent2 4 3 3 2 2 6" xfId="26787"/>
    <cellStyle name="40% - Accent2 4 3 3 2 3" xfId="26788"/>
    <cellStyle name="40% - Accent2 4 3 3 2 3 2" xfId="26789"/>
    <cellStyle name="40% - Accent2 4 3 3 2 3 2 2" xfId="26790"/>
    <cellStyle name="40% - Accent2 4 3 3 2 3 2 3" xfId="26791"/>
    <cellStyle name="40% - Accent2 4 3 3 2 3 3" xfId="26792"/>
    <cellStyle name="40% - Accent2 4 3 3 2 3 3 2" xfId="26793"/>
    <cellStyle name="40% - Accent2 4 3 3 2 3 3 3" xfId="26794"/>
    <cellStyle name="40% - Accent2 4 3 3 2 3 4" xfId="26795"/>
    <cellStyle name="40% - Accent2 4 3 3 2 3 4 2" xfId="26796"/>
    <cellStyle name="40% - Accent2 4 3 3 2 3 5" xfId="26797"/>
    <cellStyle name="40% - Accent2 4 3 3 2 3 6" xfId="26798"/>
    <cellStyle name="40% - Accent2 4 3 3 2 4" xfId="26799"/>
    <cellStyle name="40% - Accent2 4 3 3 2 4 2" xfId="26800"/>
    <cellStyle name="40% - Accent2 4 3 3 2 4 2 2" xfId="26801"/>
    <cellStyle name="40% - Accent2 4 3 3 2 4 2 3" xfId="26802"/>
    <cellStyle name="40% - Accent2 4 3 3 2 4 3" xfId="26803"/>
    <cellStyle name="40% - Accent2 4 3 3 2 4 3 2" xfId="26804"/>
    <cellStyle name="40% - Accent2 4 3 3 2 4 4" xfId="26805"/>
    <cellStyle name="40% - Accent2 4 3 3 2 4 5" xfId="26806"/>
    <cellStyle name="40% - Accent2 4 3 3 2 5" xfId="26807"/>
    <cellStyle name="40% - Accent2 4 3 3 2 5 2" xfId="26808"/>
    <cellStyle name="40% - Accent2 4 3 3 2 5 3" xfId="26809"/>
    <cellStyle name="40% - Accent2 4 3 3 2 6" xfId="26810"/>
    <cellStyle name="40% - Accent2 4 3 3 2 6 2" xfId="26811"/>
    <cellStyle name="40% - Accent2 4 3 3 2 6 3" xfId="26812"/>
    <cellStyle name="40% - Accent2 4 3 3 2 7" xfId="26813"/>
    <cellStyle name="40% - Accent2 4 3 3 2 7 2" xfId="26814"/>
    <cellStyle name="40% - Accent2 4 3 3 2 8" xfId="26815"/>
    <cellStyle name="40% - Accent2 4 3 3 2 9" xfId="26816"/>
    <cellStyle name="40% - Accent2 4 3 3 3" xfId="26817"/>
    <cellStyle name="40% - Accent2 4 3 3 3 2" xfId="26818"/>
    <cellStyle name="40% - Accent2 4 3 3 3 2 2" xfId="26819"/>
    <cellStyle name="40% - Accent2 4 3 3 3 2 3" xfId="26820"/>
    <cellStyle name="40% - Accent2 4 3 3 3 3" xfId="26821"/>
    <cellStyle name="40% - Accent2 4 3 3 3 3 2" xfId="26822"/>
    <cellStyle name="40% - Accent2 4 3 3 3 3 3" xfId="26823"/>
    <cellStyle name="40% - Accent2 4 3 3 3 4" xfId="26824"/>
    <cellStyle name="40% - Accent2 4 3 3 3 4 2" xfId="26825"/>
    <cellStyle name="40% - Accent2 4 3 3 3 5" xfId="26826"/>
    <cellStyle name="40% - Accent2 4 3 3 3 6" xfId="26827"/>
    <cellStyle name="40% - Accent2 4 3 3 4" xfId="26828"/>
    <cellStyle name="40% - Accent2 4 3 3 4 2" xfId="26829"/>
    <cellStyle name="40% - Accent2 4 3 3 4 2 2" xfId="26830"/>
    <cellStyle name="40% - Accent2 4 3 3 4 2 3" xfId="26831"/>
    <cellStyle name="40% - Accent2 4 3 3 4 3" xfId="26832"/>
    <cellStyle name="40% - Accent2 4 3 3 4 3 2" xfId="26833"/>
    <cellStyle name="40% - Accent2 4 3 3 4 3 3" xfId="26834"/>
    <cellStyle name="40% - Accent2 4 3 3 4 4" xfId="26835"/>
    <cellStyle name="40% - Accent2 4 3 3 4 4 2" xfId="26836"/>
    <cellStyle name="40% - Accent2 4 3 3 4 5" xfId="26837"/>
    <cellStyle name="40% - Accent2 4 3 3 4 6" xfId="26838"/>
    <cellStyle name="40% - Accent2 4 3 3 5" xfId="26839"/>
    <cellStyle name="40% - Accent2 4 3 3 5 2" xfId="26840"/>
    <cellStyle name="40% - Accent2 4 3 3 5 2 2" xfId="26841"/>
    <cellStyle name="40% - Accent2 4 3 3 5 2 3" xfId="26842"/>
    <cellStyle name="40% - Accent2 4 3 3 5 3" xfId="26843"/>
    <cellStyle name="40% - Accent2 4 3 3 5 3 2" xfId="26844"/>
    <cellStyle name="40% - Accent2 4 3 3 5 4" xfId="26845"/>
    <cellStyle name="40% - Accent2 4 3 3 5 5" xfId="26846"/>
    <cellStyle name="40% - Accent2 4 3 3 6" xfId="26847"/>
    <cellStyle name="40% - Accent2 4 3 3 6 2" xfId="26848"/>
    <cellStyle name="40% - Accent2 4 3 3 6 3" xfId="26849"/>
    <cellStyle name="40% - Accent2 4 3 3 7" xfId="26850"/>
    <cellStyle name="40% - Accent2 4 3 3 7 2" xfId="26851"/>
    <cellStyle name="40% - Accent2 4 3 3 7 3" xfId="26852"/>
    <cellStyle name="40% - Accent2 4 3 3 8" xfId="26853"/>
    <cellStyle name="40% - Accent2 4 3 3 8 2" xfId="26854"/>
    <cellStyle name="40% - Accent2 4 3 3 9" xfId="26855"/>
    <cellStyle name="40% - Accent2 4 3 4" xfId="1809"/>
    <cellStyle name="40% - Accent2 4 3 4 2" xfId="26856"/>
    <cellStyle name="40% - Accent2 4 3 4 2 2" xfId="26857"/>
    <cellStyle name="40% - Accent2 4 3 4 2 2 2" xfId="26858"/>
    <cellStyle name="40% - Accent2 4 3 4 2 2 3" xfId="26859"/>
    <cellStyle name="40% - Accent2 4 3 4 2 3" xfId="26860"/>
    <cellStyle name="40% - Accent2 4 3 4 2 3 2" xfId="26861"/>
    <cellStyle name="40% - Accent2 4 3 4 2 3 3" xfId="26862"/>
    <cellStyle name="40% - Accent2 4 3 4 2 4" xfId="26863"/>
    <cellStyle name="40% - Accent2 4 3 4 2 4 2" xfId="26864"/>
    <cellStyle name="40% - Accent2 4 3 4 2 5" xfId="26865"/>
    <cellStyle name="40% - Accent2 4 3 4 2 6" xfId="26866"/>
    <cellStyle name="40% - Accent2 4 3 4 3" xfId="26867"/>
    <cellStyle name="40% - Accent2 4 3 4 3 2" xfId="26868"/>
    <cellStyle name="40% - Accent2 4 3 4 3 2 2" xfId="26869"/>
    <cellStyle name="40% - Accent2 4 3 4 3 2 3" xfId="26870"/>
    <cellStyle name="40% - Accent2 4 3 4 3 3" xfId="26871"/>
    <cellStyle name="40% - Accent2 4 3 4 3 3 2" xfId="26872"/>
    <cellStyle name="40% - Accent2 4 3 4 3 3 3" xfId="26873"/>
    <cellStyle name="40% - Accent2 4 3 4 3 4" xfId="26874"/>
    <cellStyle name="40% - Accent2 4 3 4 3 4 2" xfId="26875"/>
    <cellStyle name="40% - Accent2 4 3 4 3 5" xfId="26876"/>
    <cellStyle name="40% - Accent2 4 3 4 3 6" xfId="26877"/>
    <cellStyle name="40% - Accent2 4 3 4 4" xfId="26878"/>
    <cellStyle name="40% - Accent2 4 3 4 4 2" xfId="26879"/>
    <cellStyle name="40% - Accent2 4 3 4 4 2 2" xfId="26880"/>
    <cellStyle name="40% - Accent2 4 3 4 4 2 3" xfId="26881"/>
    <cellStyle name="40% - Accent2 4 3 4 4 3" xfId="26882"/>
    <cellStyle name="40% - Accent2 4 3 4 4 3 2" xfId="26883"/>
    <cellStyle name="40% - Accent2 4 3 4 4 4" xfId="26884"/>
    <cellStyle name="40% - Accent2 4 3 4 4 5" xfId="26885"/>
    <cellStyle name="40% - Accent2 4 3 4 5" xfId="26886"/>
    <cellStyle name="40% - Accent2 4 3 4 5 2" xfId="26887"/>
    <cellStyle name="40% - Accent2 4 3 4 5 3" xfId="26888"/>
    <cellStyle name="40% - Accent2 4 3 4 6" xfId="26889"/>
    <cellStyle name="40% - Accent2 4 3 4 6 2" xfId="26890"/>
    <cellStyle name="40% - Accent2 4 3 4 6 3" xfId="26891"/>
    <cellStyle name="40% - Accent2 4 3 4 7" xfId="26892"/>
    <cellStyle name="40% - Accent2 4 3 4 7 2" xfId="26893"/>
    <cellStyle name="40% - Accent2 4 3 4 8" xfId="26894"/>
    <cellStyle name="40% - Accent2 4 3 4 9" xfId="26895"/>
    <cellStyle name="40% - Accent2 4 3 5" xfId="8868"/>
    <cellStyle name="40% - Accent2 4 3 5 2" xfId="26896"/>
    <cellStyle name="40% - Accent2 4 3 5 2 2" xfId="26897"/>
    <cellStyle name="40% - Accent2 4 3 5 2 2 2" xfId="26898"/>
    <cellStyle name="40% - Accent2 4 3 5 2 2 3" xfId="26899"/>
    <cellStyle name="40% - Accent2 4 3 5 2 3" xfId="26900"/>
    <cellStyle name="40% - Accent2 4 3 5 2 3 2" xfId="26901"/>
    <cellStyle name="40% - Accent2 4 3 5 2 3 3" xfId="26902"/>
    <cellStyle name="40% - Accent2 4 3 5 2 4" xfId="26903"/>
    <cellStyle name="40% - Accent2 4 3 5 2 4 2" xfId="26904"/>
    <cellStyle name="40% - Accent2 4 3 5 2 5" xfId="26905"/>
    <cellStyle name="40% - Accent2 4 3 5 2 6" xfId="26906"/>
    <cellStyle name="40% - Accent2 4 3 5 3" xfId="26907"/>
    <cellStyle name="40% - Accent2 4 3 5 3 2" xfId="26908"/>
    <cellStyle name="40% - Accent2 4 3 5 3 2 2" xfId="26909"/>
    <cellStyle name="40% - Accent2 4 3 5 3 2 3" xfId="26910"/>
    <cellStyle name="40% - Accent2 4 3 5 3 3" xfId="26911"/>
    <cellStyle name="40% - Accent2 4 3 5 3 3 2" xfId="26912"/>
    <cellStyle name="40% - Accent2 4 3 5 3 3 3" xfId="26913"/>
    <cellStyle name="40% - Accent2 4 3 5 3 4" xfId="26914"/>
    <cellStyle name="40% - Accent2 4 3 5 3 4 2" xfId="26915"/>
    <cellStyle name="40% - Accent2 4 3 5 3 5" xfId="26916"/>
    <cellStyle name="40% - Accent2 4 3 5 3 6" xfId="26917"/>
    <cellStyle name="40% - Accent2 4 3 5 4" xfId="26918"/>
    <cellStyle name="40% - Accent2 4 3 5 4 2" xfId="26919"/>
    <cellStyle name="40% - Accent2 4 3 5 4 2 2" xfId="26920"/>
    <cellStyle name="40% - Accent2 4 3 5 4 2 3" xfId="26921"/>
    <cellStyle name="40% - Accent2 4 3 5 4 3" xfId="26922"/>
    <cellStyle name="40% - Accent2 4 3 5 4 3 2" xfId="26923"/>
    <cellStyle name="40% - Accent2 4 3 5 4 4" xfId="26924"/>
    <cellStyle name="40% - Accent2 4 3 5 4 5" xfId="26925"/>
    <cellStyle name="40% - Accent2 4 3 5 5" xfId="26926"/>
    <cellStyle name="40% - Accent2 4 3 5 5 2" xfId="26927"/>
    <cellStyle name="40% - Accent2 4 3 5 5 3" xfId="26928"/>
    <cellStyle name="40% - Accent2 4 3 5 6" xfId="26929"/>
    <cellStyle name="40% - Accent2 4 3 5 6 2" xfId="26930"/>
    <cellStyle name="40% - Accent2 4 3 5 6 3" xfId="26931"/>
    <cellStyle name="40% - Accent2 4 3 5 7" xfId="26932"/>
    <cellStyle name="40% - Accent2 4 3 5 7 2" xfId="26933"/>
    <cellStyle name="40% - Accent2 4 3 5 8" xfId="26934"/>
    <cellStyle name="40% - Accent2 4 3 5 9" xfId="26935"/>
    <cellStyle name="40% - Accent2 4 3 6" xfId="26936"/>
    <cellStyle name="40% - Accent2 4 3 6 2" xfId="26937"/>
    <cellStyle name="40% - Accent2 4 3 6 2 2" xfId="26938"/>
    <cellStyle name="40% - Accent2 4 3 6 2 3" xfId="26939"/>
    <cellStyle name="40% - Accent2 4 3 6 3" xfId="26940"/>
    <cellStyle name="40% - Accent2 4 3 6 3 2" xfId="26941"/>
    <cellStyle name="40% - Accent2 4 3 6 3 3" xfId="26942"/>
    <cellStyle name="40% - Accent2 4 3 6 4" xfId="26943"/>
    <cellStyle name="40% - Accent2 4 3 6 4 2" xfId="26944"/>
    <cellStyle name="40% - Accent2 4 3 6 5" xfId="26945"/>
    <cellStyle name="40% - Accent2 4 3 6 6" xfId="26946"/>
    <cellStyle name="40% - Accent2 4 3 7" xfId="26947"/>
    <cellStyle name="40% - Accent2 4 3 7 2" xfId="26948"/>
    <cellStyle name="40% - Accent2 4 3 7 2 2" xfId="26949"/>
    <cellStyle name="40% - Accent2 4 3 7 2 3" xfId="26950"/>
    <cellStyle name="40% - Accent2 4 3 7 3" xfId="26951"/>
    <cellStyle name="40% - Accent2 4 3 7 3 2" xfId="26952"/>
    <cellStyle name="40% - Accent2 4 3 7 3 3" xfId="26953"/>
    <cellStyle name="40% - Accent2 4 3 7 4" xfId="26954"/>
    <cellStyle name="40% - Accent2 4 3 7 4 2" xfId="26955"/>
    <cellStyle name="40% - Accent2 4 3 7 5" xfId="26956"/>
    <cellStyle name="40% - Accent2 4 3 7 6" xfId="26957"/>
    <cellStyle name="40% - Accent2 4 3 8" xfId="26958"/>
    <cellStyle name="40% - Accent2 4 3 8 2" xfId="26959"/>
    <cellStyle name="40% - Accent2 4 3 8 2 2" xfId="26960"/>
    <cellStyle name="40% - Accent2 4 3 8 2 3" xfId="26961"/>
    <cellStyle name="40% - Accent2 4 3 8 3" xfId="26962"/>
    <cellStyle name="40% - Accent2 4 3 8 3 2" xfId="26963"/>
    <cellStyle name="40% - Accent2 4 3 8 4" xfId="26964"/>
    <cellStyle name="40% - Accent2 4 3 8 5" xfId="26965"/>
    <cellStyle name="40% - Accent2 4 3 9" xfId="26966"/>
    <cellStyle name="40% - Accent2 4 3 9 2" xfId="26967"/>
    <cellStyle name="40% - Accent2 4 3 9 3" xfId="26968"/>
    <cellStyle name="40% - Accent2 4 4" xfId="1810"/>
    <cellStyle name="40% - Accent2 4 4 10" xfId="26969"/>
    <cellStyle name="40% - Accent2 4 4 10 2" xfId="26970"/>
    <cellStyle name="40% - Accent2 4 4 11" xfId="26971"/>
    <cellStyle name="40% - Accent2 4 4 12" xfId="26972"/>
    <cellStyle name="40% - Accent2 4 4 2" xfId="1811"/>
    <cellStyle name="40% - Accent2 4 4 2 10" xfId="26973"/>
    <cellStyle name="40% - Accent2 4 4 2 2" xfId="1812"/>
    <cellStyle name="40% - Accent2 4 4 2 2 2" xfId="26974"/>
    <cellStyle name="40% - Accent2 4 4 2 2 2 2" xfId="26975"/>
    <cellStyle name="40% - Accent2 4 4 2 2 2 2 2" xfId="26976"/>
    <cellStyle name="40% - Accent2 4 4 2 2 2 2 3" xfId="26977"/>
    <cellStyle name="40% - Accent2 4 4 2 2 2 3" xfId="26978"/>
    <cellStyle name="40% - Accent2 4 4 2 2 2 3 2" xfId="26979"/>
    <cellStyle name="40% - Accent2 4 4 2 2 2 3 3" xfId="26980"/>
    <cellStyle name="40% - Accent2 4 4 2 2 2 4" xfId="26981"/>
    <cellStyle name="40% - Accent2 4 4 2 2 2 4 2" xfId="26982"/>
    <cellStyle name="40% - Accent2 4 4 2 2 2 5" xfId="26983"/>
    <cellStyle name="40% - Accent2 4 4 2 2 2 6" xfId="26984"/>
    <cellStyle name="40% - Accent2 4 4 2 2 3" xfId="26985"/>
    <cellStyle name="40% - Accent2 4 4 2 2 3 2" xfId="26986"/>
    <cellStyle name="40% - Accent2 4 4 2 2 3 2 2" xfId="26987"/>
    <cellStyle name="40% - Accent2 4 4 2 2 3 2 3" xfId="26988"/>
    <cellStyle name="40% - Accent2 4 4 2 2 3 3" xfId="26989"/>
    <cellStyle name="40% - Accent2 4 4 2 2 3 3 2" xfId="26990"/>
    <cellStyle name="40% - Accent2 4 4 2 2 3 3 3" xfId="26991"/>
    <cellStyle name="40% - Accent2 4 4 2 2 3 4" xfId="26992"/>
    <cellStyle name="40% - Accent2 4 4 2 2 3 4 2" xfId="26993"/>
    <cellStyle name="40% - Accent2 4 4 2 2 3 5" xfId="26994"/>
    <cellStyle name="40% - Accent2 4 4 2 2 3 6" xfId="26995"/>
    <cellStyle name="40% - Accent2 4 4 2 2 4" xfId="26996"/>
    <cellStyle name="40% - Accent2 4 4 2 2 4 2" xfId="26997"/>
    <cellStyle name="40% - Accent2 4 4 2 2 4 2 2" xfId="26998"/>
    <cellStyle name="40% - Accent2 4 4 2 2 4 2 3" xfId="26999"/>
    <cellStyle name="40% - Accent2 4 4 2 2 4 3" xfId="27000"/>
    <cellStyle name="40% - Accent2 4 4 2 2 4 3 2" xfId="27001"/>
    <cellStyle name="40% - Accent2 4 4 2 2 4 4" xfId="27002"/>
    <cellStyle name="40% - Accent2 4 4 2 2 4 5" xfId="27003"/>
    <cellStyle name="40% - Accent2 4 4 2 2 5" xfId="27004"/>
    <cellStyle name="40% - Accent2 4 4 2 2 5 2" xfId="27005"/>
    <cellStyle name="40% - Accent2 4 4 2 2 5 3" xfId="27006"/>
    <cellStyle name="40% - Accent2 4 4 2 2 6" xfId="27007"/>
    <cellStyle name="40% - Accent2 4 4 2 2 6 2" xfId="27008"/>
    <cellStyle name="40% - Accent2 4 4 2 2 6 3" xfId="27009"/>
    <cellStyle name="40% - Accent2 4 4 2 2 7" xfId="27010"/>
    <cellStyle name="40% - Accent2 4 4 2 2 7 2" xfId="27011"/>
    <cellStyle name="40% - Accent2 4 4 2 2 8" xfId="27012"/>
    <cellStyle name="40% - Accent2 4 4 2 2 9" xfId="27013"/>
    <cellStyle name="40% - Accent2 4 4 2 3" xfId="27014"/>
    <cellStyle name="40% - Accent2 4 4 2 3 2" xfId="27015"/>
    <cellStyle name="40% - Accent2 4 4 2 3 2 2" xfId="27016"/>
    <cellStyle name="40% - Accent2 4 4 2 3 2 3" xfId="27017"/>
    <cellStyle name="40% - Accent2 4 4 2 3 3" xfId="27018"/>
    <cellStyle name="40% - Accent2 4 4 2 3 3 2" xfId="27019"/>
    <cellStyle name="40% - Accent2 4 4 2 3 3 3" xfId="27020"/>
    <cellStyle name="40% - Accent2 4 4 2 3 4" xfId="27021"/>
    <cellStyle name="40% - Accent2 4 4 2 3 4 2" xfId="27022"/>
    <cellStyle name="40% - Accent2 4 4 2 3 5" xfId="27023"/>
    <cellStyle name="40% - Accent2 4 4 2 3 6" xfId="27024"/>
    <cellStyle name="40% - Accent2 4 4 2 4" xfId="27025"/>
    <cellStyle name="40% - Accent2 4 4 2 4 2" xfId="27026"/>
    <cellStyle name="40% - Accent2 4 4 2 4 2 2" xfId="27027"/>
    <cellStyle name="40% - Accent2 4 4 2 4 2 3" xfId="27028"/>
    <cellStyle name="40% - Accent2 4 4 2 4 3" xfId="27029"/>
    <cellStyle name="40% - Accent2 4 4 2 4 3 2" xfId="27030"/>
    <cellStyle name="40% - Accent2 4 4 2 4 3 3" xfId="27031"/>
    <cellStyle name="40% - Accent2 4 4 2 4 4" xfId="27032"/>
    <cellStyle name="40% - Accent2 4 4 2 4 4 2" xfId="27033"/>
    <cellStyle name="40% - Accent2 4 4 2 4 5" xfId="27034"/>
    <cellStyle name="40% - Accent2 4 4 2 4 6" xfId="27035"/>
    <cellStyle name="40% - Accent2 4 4 2 5" xfId="27036"/>
    <cellStyle name="40% - Accent2 4 4 2 5 2" xfId="27037"/>
    <cellStyle name="40% - Accent2 4 4 2 5 2 2" xfId="27038"/>
    <cellStyle name="40% - Accent2 4 4 2 5 2 3" xfId="27039"/>
    <cellStyle name="40% - Accent2 4 4 2 5 3" xfId="27040"/>
    <cellStyle name="40% - Accent2 4 4 2 5 3 2" xfId="27041"/>
    <cellStyle name="40% - Accent2 4 4 2 5 4" xfId="27042"/>
    <cellStyle name="40% - Accent2 4 4 2 5 5" xfId="27043"/>
    <cellStyle name="40% - Accent2 4 4 2 6" xfId="27044"/>
    <cellStyle name="40% - Accent2 4 4 2 6 2" xfId="27045"/>
    <cellStyle name="40% - Accent2 4 4 2 6 3" xfId="27046"/>
    <cellStyle name="40% - Accent2 4 4 2 7" xfId="27047"/>
    <cellStyle name="40% - Accent2 4 4 2 7 2" xfId="27048"/>
    <cellStyle name="40% - Accent2 4 4 2 7 3" xfId="27049"/>
    <cellStyle name="40% - Accent2 4 4 2 8" xfId="27050"/>
    <cellStyle name="40% - Accent2 4 4 2 8 2" xfId="27051"/>
    <cellStyle name="40% - Accent2 4 4 2 9" xfId="27052"/>
    <cellStyle name="40% - Accent2 4 4 3" xfId="1813"/>
    <cellStyle name="40% - Accent2 4 4 3 2" xfId="27053"/>
    <cellStyle name="40% - Accent2 4 4 3 2 2" xfId="27054"/>
    <cellStyle name="40% - Accent2 4 4 3 2 2 2" xfId="27055"/>
    <cellStyle name="40% - Accent2 4 4 3 2 2 3" xfId="27056"/>
    <cellStyle name="40% - Accent2 4 4 3 2 3" xfId="27057"/>
    <cellStyle name="40% - Accent2 4 4 3 2 3 2" xfId="27058"/>
    <cellStyle name="40% - Accent2 4 4 3 2 3 3" xfId="27059"/>
    <cellStyle name="40% - Accent2 4 4 3 2 4" xfId="27060"/>
    <cellStyle name="40% - Accent2 4 4 3 2 4 2" xfId="27061"/>
    <cellStyle name="40% - Accent2 4 4 3 2 5" xfId="27062"/>
    <cellStyle name="40% - Accent2 4 4 3 2 6" xfId="27063"/>
    <cellStyle name="40% - Accent2 4 4 3 3" xfId="27064"/>
    <cellStyle name="40% - Accent2 4 4 3 3 2" xfId="27065"/>
    <cellStyle name="40% - Accent2 4 4 3 3 2 2" xfId="27066"/>
    <cellStyle name="40% - Accent2 4 4 3 3 2 3" xfId="27067"/>
    <cellStyle name="40% - Accent2 4 4 3 3 3" xfId="27068"/>
    <cellStyle name="40% - Accent2 4 4 3 3 3 2" xfId="27069"/>
    <cellStyle name="40% - Accent2 4 4 3 3 3 3" xfId="27070"/>
    <cellStyle name="40% - Accent2 4 4 3 3 4" xfId="27071"/>
    <cellStyle name="40% - Accent2 4 4 3 3 4 2" xfId="27072"/>
    <cellStyle name="40% - Accent2 4 4 3 3 5" xfId="27073"/>
    <cellStyle name="40% - Accent2 4 4 3 3 6" xfId="27074"/>
    <cellStyle name="40% - Accent2 4 4 3 4" xfId="27075"/>
    <cellStyle name="40% - Accent2 4 4 3 4 2" xfId="27076"/>
    <cellStyle name="40% - Accent2 4 4 3 4 2 2" xfId="27077"/>
    <cellStyle name="40% - Accent2 4 4 3 4 2 3" xfId="27078"/>
    <cellStyle name="40% - Accent2 4 4 3 4 3" xfId="27079"/>
    <cellStyle name="40% - Accent2 4 4 3 4 3 2" xfId="27080"/>
    <cellStyle name="40% - Accent2 4 4 3 4 4" xfId="27081"/>
    <cellStyle name="40% - Accent2 4 4 3 4 5" xfId="27082"/>
    <cellStyle name="40% - Accent2 4 4 3 5" xfId="27083"/>
    <cellStyle name="40% - Accent2 4 4 3 5 2" xfId="27084"/>
    <cellStyle name="40% - Accent2 4 4 3 5 3" xfId="27085"/>
    <cellStyle name="40% - Accent2 4 4 3 6" xfId="27086"/>
    <cellStyle name="40% - Accent2 4 4 3 6 2" xfId="27087"/>
    <cellStyle name="40% - Accent2 4 4 3 6 3" xfId="27088"/>
    <cellStyle name="40% - Accent2 4 4 3 7" xfId="27089"/>
    <cellStyle name="40% - Accent2 4 4 3 7 2" xfId="27090"/>
    <cellStyle name="40% - Accent2 4 4 3 8" xfId="27091"/>
    <cellStyle name="40% - Accent2 4 4 3 9" xfId="27092"/>
    <cellStyle name="40% - Accent2 4 4 4" xfId="27093"/>
    <cellStyle name="40% - Accent2 4 4 4 2" xfId="27094"/>
    <cellStyle name="40% - Accent2 4 4 4 2 2" xfId="27095"/>
    <cellStyle name="40% - Accent2 4 4 4 2 2 2" xfId="27096"/>
    <cellStyle name="40% - Accent2 4 4 4 2 2 3" xfId="27097"/>
    <cellStyle name="40% - Accent2 4 4 4 2 3" xfId="27098"/>
    <cellStyle name="40% - Accent2 4 4 4 2 3 2" xfId="27099"/>
    <cellStyle name="40% - Accent2 4 4 4 2 3 3" xfId="27100"/>
    <cellStyle name="40% - Accent2 4 4 4 2 4" xfId="27101"/>
    <cellStyle name="40% - Accent2 4 4 4 2 4 2" xfId="27102"/>
    <cellStyle name="40% - Accent2 4 4 4 2 5" xfId="27103"/>
    <cellStyle name="40% - Accent2 4 4 4 2 6" xfId="27104"/>
    <cellStyle name="40% - Accent2 4 4 4 3" xfId="27105"/>
    <cellStyle name="40% - Accent2 4 4 4 3 2" xfId="27106"/>
    <cellStyle name="40% - Accent2 4 4 4 3 2 2" xfId="27107"/>
    <cellStyle name="40% - Accent2 4 4 4 3 2 3" xfId="27108"/>
    <cellStyle name="40% - Accent2 4 4 4 3 3" xfId="27109"/>
    <cellStyle name="40% - Accent2 4 4 4 3 3 2" xfId="27110"/>
    <cellStyle name="40% - Accent2 4 4 4 3 3 3" xfId="27111"/>
    <cellStyle name="40% - Accent2 4 4 4 3 4" xfId="27112"/>
    <cellStyle name="40% - Accent2 4 4 4 3 4 2" xfId="27113"/>
    <cellStyle name="40% - Accent2 4 4 4 3 5" xfId="27114"/>
    <cellStyle name="40% - Accent2 4 4 4 3 6" xfId="27115"/>
    <cellStyle name="40% - Accent2 4 4 4 4" xfId="27116"/>
    <cellStyle name="40% - Accent2 4 4 4 4 2" xfId="27117"/>
    <cellStyle name="40% - Accent2 4 4 4 4 2 2" xfId="27118"/>
    <cellStyle name="40% - Accent2 4 4 4 4 2 3" xfId="27119"/>
    <cellStyle name="40% - Accent2 4 4 4 4 3" xfId="27120"/>
    <cellStyle name="40% - Accent2 4 4 4 4 3 2" xfId="27121"/>
    <cellStyle name="40% - Accent2 4 4 4 4 4" xfId="27122"/>
    <cellStyle name="40% - Accent2 4 4 4 4 5" xfId="27123"/>
    <cellStyle name="40% - Accent2 4 4 4 5" xfId="27124"/>
    <cellStyle name="40% - Accent2 4 4 4 5 2" xfId="27125"/>
    <cellStyle name="40% - Accent2 4 4 4 5 3" xfId="27126"/>
    <cellStyle name="40% - Accent2 4 4 4 6" xfId="27127"/>
    <cellStyle name="40% - Accent2 4 4 4 6 2" xfId="27128"/>
    <cellStyle name="40% - Accent2 4 4 4 6 3" xfId="27129"/>
    <cellStyle name="40% - Accent2 4 4 4 7" xfId="27130"/>
    <cellStyle name="40% - Accent2 4 4 4 7 2" xfId="27131"/>
    <cellStyle name="40% - Accent2 4 4 4 8" xfId="27132"/>
    <cellStyle name="40% - Accent2 4 4 4 9" xfId="27133"/>
    <cellStyle name="40% - Accent2 4 4 5" xfId="27134"/>
    <cellStyle name="40% - Accent2 4 4 5 2" xfId="27135"/>
    <cellStyle name="40% - Accent2 4 4 5 2 2" xfId="27136"/>
    <cellStyle name="40% - Accent2 4 4 5 2 3" xfId="27137"/>
    <cellStyle name="40% - Accent2 4 4 5 3" xfId="27138"/>
    <cellStyle name="40% - Accent2 4 4 5 3 2" xfId="27139"/>
    <cellStyle name="40% - Accent2 4 4 5 3 3" xfId="27140"/>
    <cellStyle name="40% - Accent2 4 4 5 4" xfId="27141"/>
    <cellStyle name="40% - Accent2 4 4 5 4 2" xfId="27142"/>
    <cellStyle name="40% - Accent2 4 4 5 5" xfId="27143"/>
    <cellStyle name="40% - Accent2 4 4 5 6" xfId="27144"/>
    <cellStyle name="40% - Accent2 4 4 6" xfId="27145"/>
    <cellStyle name="40% - Accent2 4 4 6 2" xfId="27146"/>
    <cellStyle name="40% - Accent2 4 4 6 2 2" xfId="27147"/>
    <cellStyle name="40% - Accent2 4 4 6 2 3" xfId="27148"/>
    <cellStyle name="40% - Accent2 4 4 6 3" xfId="27149"/>
    <cellStyle name="40% - Accent2 4 4 6 3 2" xfId="27150"/>
    <cellStyle name="40% - Accent2 4 4 6 3 3" xfId="27151"/>
    <cellStyle name="40% - Accent2 4 4 6 4" xfId="27152"/>
    <cellStyle name="40% - Accent2 4 4 6 4 2" xfId="27153"/>
    <cellStyle name="40% - Accent2 4 4 6 5" xfId="27154"/>
    <cellStyle name="40% - Accent2 4 4 6 6" xfId="27155"/>
    <cellStyle name="40% - Accent2 4 4 7" xfId="27156"/>
    <cellStyle name="40% - Accent2 4 4 7 2" xfId="27157"/>
    <cellStyle name="40% - Accent2 4 4 7 2 2" xfId="27158"/>
    <cellStyle name="40% - Accent2 4 4 7 2 3" xfId="27159"/>
    <cellStyle name="40% - Accent2 4 4 7 3" xfId="27160"/>
    <cellStyle name="40% - Accent2 4 4 7 3 2" xfId="27161"/>
    <cellStyle name="40% - Accent2 4 4 7 4" xfId="27162"/>
    <cellStyle name="40% - Accent2 4 4 7 5" xfId="27163"/>
    <cellStyle name="40% - Accent2 4 4 8" xfId="27164"/>
    <cellStyle name="40% - Accent2 4 4 8 2" xfId="27165"/>
    <cellStyle name="40% - Accent2 4 4 8 3" xfId="27166"/>
    <cellStyle name="40% - Accent2 4 4 9" xfId="27167"/>
    <cellStyle name="40% - Accent2 4 4 9 2" xfId="27168"/>
    <cellStyle name="40% - Accent2 4 4 9 3" xfId="27169"/>
    <cellStyle name="40% - Accent2 4 5" xfId="1814"/>
    <cellStyle name="40% - Accent2 4 5 10" xfId="27170"/>
    <cellStyle name="40% - Accent2 4 5 2" xfId="1815"/>
    <cellStyle name="40% - Accent2 4 5 2 2" xfId="27171"/>
    <cellStyle name="40% - Accent2 4 5 2 2 2" xfId="27172"/>
    <cellStyle name="40% - Accent2 4 5 2 2 2 2" xfId="27173"/>
    <cellStyle name="40% - Accent2 4 5 2 2 2 3" xfId="27174"/>
    <cellStyle name="40% - Accent2 4 5 2 2 3" xfId="27175"/>
    <cellStyle name="40% - Accent2 4 5 2 2 3 2" xfId="27176"/>
    <cellStyle name="40% - Accent2 4 5 2 2 3 3" xfId="27177"/>
    <cellStyle name="40% - Accent2 4 5 2 2 4" xfId="27178"/>
    <cellStyle name="40% - Accent2 4 5 2 2 4 2" xfId="27179"/>
    <cellStyle name="40% - Accent2 4 5 2 2 5" xfId="27180"/>
    <cellStyle name="40% - Accent2 4 5 2 2 6" xfId="27181"/>
    <cellStyle name="40% - Accent2 4 5 2 3" xfId="27182"/>
    <cellStyle name="40% - Accent2 4 5 2 3 2" xfId="27183"/>
    <cellStyle name="40% - Accent2 4 5 2 3 2 2" xfId="27184"/>
    <cellStyle name="40% - Accent2 4 5 2 3 2 3" xfId="27185"/>
    <cellStyle name="40% - Accent2 4 5 2 3 3" xfId="27186"/>
    <cellStyle name="40% - Accent2 4 5 2 3 3 2" xfId="27187"/>
    <cellStyle name="40% - Accent2 4 5 2 3 3 3" xfId="27188"/>
    <cellStyle name="40% - Accent2 4 5 2 3 4" xfId="27189"/>
    <cellStyle name="40% - Accent2 4 5 2 3 4 2" xfId="27190"/>
    <cellStyle name="40% - Accent2 4 5 2 3 5" xfId="27191"/>
    <cellStyle name="40% - Accent2 4 5 2 3 6" xfId="27192"/>
    <cellStyle name="40% - Accent2 4 5 2 4" xfId="27193"/>
    <cellStyle name="40% - Accent2 4 5 2 4 2" xfId="27194"/>
    <cellStyle name="40% - Accent2 4 5 2 4 2 2" xfId="27195"/>
    <cellStyle name="40% - Accent2 4 5 2 4 2 3" xfId="27196"/>
    <cellStyle name="40% - Accent2 4 5 2 4 3" xfId="27197"/>
    <cellStyle name="40% - Accent2 4 5 2 4 3 2" xfId="27198"/>
    <cellStyle name="40% - Accent2 4 5 2 4 4" xfId="27199"/>
    <cellStyle name="40% - Accent2 4 5 2 4 5" xfId="27200"/>
    <cellStyle name="40% - Accent2 4 5 2 5" xfId="27201"/>
    <cellStyle name="40% - Accent2 4 5 2 5 2" xfId="27202"/>
    <cellStyle name="40% - Accent2 4 5 2 5 3" xfId="27203"/>
    <cellStyle name="40% - Accent2 4 5 2 6" xfId="27204"/>
    <cellStyle name="40% - Accent2 4 5 2 6 2" xfId="27205"/>
    <cellStyle name="40% - Accent2 4 5 2 6 3" xfId="27206"/>
    <cellStyle name="40% - Accent2 4 5 2 7" xfId="27207"/>
    <cellStyle name="40% - Accent2 4 5 2 7 2" xfId="27208"/>
    <cellStyle name="40% - Accent2 4 5 2 8" xfId="27209"/>
    <cellStyle name="40% - Accent2 4 5 2 9" xfId="27210"/>
    <cellStyle name="40% - Accent2 4 5 3" xfId="27211"/>
    <cellStyle name="40% - Accent2 4 5 3 2" xfId="27212"/>
    <cellStyle name="40% - Accent2 4 5 3 2 2" xfId="27213"/>
    <cellStyle name="40% - Accent2 4 5 3 2 3" xfId="27214"/>
    <cellStyle name="40% - Accent2 4 5 3 3" xfId="27215"/>
    <cellStyle name="40% - Accent2 4 5 3 3 2" xfId="27216"/>
    <cellStyle name="40% - Accent2 4 5 3 3 3" xfId="27217"/>
    <cellStyle name="40% - Accent2 4 5 3 4" xfId="27218"/>
    <cellStyle name="40% - Accent2 4 5 3 4 2" xfId="27219"/>
    <cellStyle name="40% - Accent2 4 5 3 5" xfId="27220"/>
    <cellStyle name="40% - Accent2 4 5 3 6" xfId="27221"/>
    <cellStyle name="40% - Accent2 4 5 4" xfId="27222"/>
    <cellStyle name="40% - Accent2 4 5 4 2" xfId="27223"/>
    <cellStyle name="40% - Accent2 4 5 4 2 2" xfId="27224"/>
    <cellStyle name="40% - Accent2 4 5 4 2 3" xfId="27225"/>
    <cellStyle name="40% - Accent2 4 5 4 3" xfId="27226"/>
    <cellStyle name="40% - Accent2 4 5 4 3 2" xfId="27227"/>
    <cellStyle name="40% - Accent2 4 5 4 3 3" xfId="27228"/>
    <cellStyle name="40% - Accent2 4 5 4 4" xfId="27229"/>
    <cellStyle name="40% - Accent2 4 5 4 4 2" xfId="27230"/>
    <cellStyle name="40% - Accent2 4 5 4 5" xfId="27231"/>
    <cellStyle name="40% - Accent2 4 5 4 6" xfId="27232"/>
    <cellStyle name="40% - Accent2 4 5 5" xfId="27233"/>
    <cellStyle name="40% - Accent2 4 5 5 2" xfId="27234"/>
    <cellStyle name="40% - Accent2 4 5 5 2 2" xfId="27235"/>
    <cellStyle name="40% - Accent2 4 5 5 2 3" xfId="27236"/>
    <cellStyle name="40% - Accent2 4 5 5 3" xfId="27237"/>
    <cellStyle name="40% - Accent2 4 5 5 3 2" xfId="27238"/>
    <cellStyle name="40% - Accent2 4 5 5 4" xfId="27239"/>
    <cellStyle name="40% - Accent2 4 5 5 5" xfId="27240"/>
    <cellStyle name="40% - Accent2 4 5 6" xfId="27241"/>
    <cellStyle name="40% - Accent2 4 5 6 2" xfId="27242"/>
    <cellStyle name="40% - Accent2 4 5 6 3" xfId="27243"/>
    <cellStyle name="40% - Accent2 4 5 7" xfId="27244"/>
    <cellStyle name="40% - Accent2 4 5 7 2" xfId="27245"/>
    <cellStyle name="40% - Accent2 4 5 7 3" xfId="27246"/>
    <cellStyle name="40% - Accent2 4 5 8" xfId="27247"/>
    <cellStyle name="40% - Accent2 4 5 8 2" xfId="27248"/>
    <cellStyle name="40% - Accent2 4 5 9" xfId="27249"/>
    <cellStyle name="40% - Accent2 4 6" xfId="1816"/>
    <cellStyle name="40% - Accent2 4 6 2" xfId="27250"/>
    <cellStyle name="40% - Accent2 4 6 2 2" xfId="27251"/>
    <cellStyle name="40% - Accent2 4 6 2 2 2" xfId="27252"/>
    <cellStyle name="40% - Accent2 4 6 2 2 3" xfId="27253"/>
    <cellStyle name="40% - Accent2 4 6 2 3" xfId="27254"/>
    <cellStyle name="40% - Accent2 4 6 2 3 2" xfId="27255"/>
    <cellStyle name="40% - Accent2 4 6 2 3 3" xfId="27256"/>
    <cellStyle name="40% - Accent2 4 6 2 4" xfId="27257"/>
    <cellStyle name="40% - Accent2 4 6 2 4 2" xfId="27258"/>
    <cellStyle name="40% - Accent2 4 6 2 5" xfId="27259"/>
    <cellStyle name="40% - Accent2 4 6 2 6" xfId="27260"/>
    <cellStyle name="40% - Accent2 4 6 3" xfId="27261"/>
    <cellStyle name="40% - Accent2 4 6 3 2" xfId="27262"/>
    <cellStyle name="40% - Accent2 4 6 3 2 2" xfId="27263"/>
    <cellStyle name="40% - Accent2 4 6 3 2 3" xfId="27264"/>
    <cellStyle name="40% - Accent2 4 6 3 3" xfId="27265"/>
    <cellStyle name="40% - Accent2 4 6 3 3 2" xfId="27266"/>
    <cellStyle name="40% - Accent2 4 6 3 3 3" xfId="27267"/>
    <cellStyle name="40% - Accent2 4 6 3 4" xfId="27268"/>
    <cellStyle name="40% - Accent2 4 6 3 4 2" xfId="27269"/>
    <cellStyle name="40% - Accent2 4 6 3 5" xfId="27270"/>
    <cellStyle name="40% - Accent2 4 6 3 6" xfId="27271"/>
    <cellStyle name="40% - Accent2 4 6 4" xfId="27272"/>
    <cellStyle name="40% - Accent2 4 6 4 2" xfId="27273"/>
    <cellStyle name="40% - Accent2 4 6 4 2 2" xfId="27274"/>
    <cellStyle name="40% - Accent2 4 6 4 2 3" xfId="27275"/>
    <cellStyle name="40% - Accent2 4 6 4 3" xfId="27276"/>
    <cellStyle name="40% - Accent2 4 6 4 3 2" xfId="27277"/>
    <cellStyle name="40% - Accent2 4 6 4 4" xfId="27278"/>
    <cellStyle name="40% - Accent2 4 6 4 5" xfId="27279"/>
    <cellStyle name="40% - Accent2 4 6 5" xfId="27280"/>
    <cellStyle name="40% - Accent2 4 6 5 2" xfId="27281"/>
    <cellStyle name="40% - Accent2 4 6 5 3" xfId="27282"/>
    <cellStyle name="40% - Accent2 4 6 6" xfId="27283"/>
    <cellStyle name="40% - Accent2 4 6 6 2" xfId="27284"/>
    <cellStyle name="40% - Accent2 4 6 6 3" xfId="27285"/>
    <cellStyle name="40% - Accent2 4 6 7" xfId="27286"/>
    <cellStyle name="40% - Accent2 4 6 7 2" xfId="27287"/>
    <cellStyle name="40% - Accent2 4 6 8" xfId="27288"/>
    <cellStyle name="40% - Accent2 4 6 9" xfId="27289"/>
    <cellStyle name="40% - Accent2 4 7" xfId="13601"/>
    <cellStyle name="40% - Accent2 4 7 2" xfId="27290"/>
    <cellStyle name="40% - Accent2 4 7 2 2" xfId="27291"/>
    <cellStyle name="40% - Accent2 4 7 2 2 2" xfId="27292"/>
    <cellStyle name="40% - Accent2 4 7 2 2 3" xfId="27293"/>
    <cellStyle name="40% - Accent2 4 7 2 3" xfId="27294"/>
    <cellStyle name="40% - Accent2 4 7 2 3 2" xfId="27295"/>
    <cellStyle name="40% - Accent2 4 7 2 3 3" xfId="27296"/>
    <cellStyle name="40% - Accent2 4 7 2 4" xfId="27297"/>
    <cellStyle name="40% - Accent2 4 7 2 4 2" xfId="27298"/>
    <cellStyle name="40% - Accent2 4 7 2 5" xfId="27299"/>
    <cellStyle name="40% - Accent2 4 7 2 6" xfId="27300"/>
    <cellStyle name="40% - Accent2 4 7 3" xfId="27301"/>
    <cellStyle name="40% - Accent2 4 7 3 2" xfId="27302"/>
    <cellStyle name="40% - Accent2 4 7 3 2 2" xfId="27303"/>
    <cellStyle name="40% - Accent2 4 7 3 2 3" xfId="27304"/>
    <cellStyle name="40% - Accent2 4 7 3 3" xfId="27305"/>
    <cellStyle name="40% - Accent2 4 7 3 3 2" xfId="27306"/>
    <cellStyle name="40% - Accent2 4 7 3 3 3" xfId="27307"/>
    <cellStyle name="40% - Accent2 4 7 3 4" xfId="27308"/>
    <cellStyle name="40% - Accent2 4 7 3 4 2" xfId="27309"/>
    <cellStyle name="40% - Accent2 4 7 3 5" xfId="27310"/>
    <cellStyle name="40% - Accent2 4 7 3 6" xfId="27311"/>
    <cellStyle name="40% - Accent2 4 7 4" xfId="27312"/>
    <cellStyle name="40% - Accent2 4 7 4 2" xfId="27313"/>
    <cellStyle name="40% - Accent2 4 7 4 2 2" xfId="27314"/>
    <cellStyle name="40% - Accent2 4 7 4 2 3" xfId="27315"/>
    <cellStyle name="40% - Accent2 4 7 4 3" xfId="27316"/>
    <cellStyle name="40% - Accent2 4 7 4 3 2" xfId="27317"/>
    <cellStyle name="40% - Accent2 4 7 4 4" xfId="27318"/>
    <cellStyle name="40% - Accent2 4 7 4 5" xfId="27319"/>
    <cellStyle name="40% - Accent2 4 7 5" xfId="27320"/>
    <cellStyle name="40% - Accent2 4 7 5 2" xfId="27321"/>
    <cellStyle name="40% - Accent2 4 7 5 3" xfId="27322"/>
    <cellStyle name="40% - Accent2 4 7 6" xfId="27323"/>
    <cellStyle name="40% - Accent2 4 7 6 2" xfId="27324"/>
    <cellStyle name="40% - Accent2 4 7 6 3" xfId="27325"/>
    <cellStyle name="40% - Accent2 4 7 7" xfId="27326"/>
    <cellStyle name="40% - Accent2 4 7 7 2" xfId="27327"/>
    <cellStyle name="40% - Accent2 4 7 8" xfId="27328"/>
    <cellStyle name="40% - Accent2 4 7 9" xfId="27329"/>
    <cellStyle name="40% - Accent2 4 8" xfId="27330"/>
    <cellStyle name="40% - Accent2 4 8 2" xfId="27331"/>
    <cellStyle name="40% - Accent2 4 8 2 2" xfId="27332"/>
    <cellStyle name="40% - Accent2 4 8 2 3" xfId="27333"/>
    <cellStyle name="40% - Accent2 4 8 3" xfId="27334"/>
    <cellStyle name="40% - Accent2 4 8 3 2" xfId="27335"/>
    <cellStyle name="40% - Accent2 4 8 3 3" xfId="27336"/>
    <cellStyle name="40% - Accent2 4 8 4" xfId="27337"/>
    <cellStyle name="40% - Accent2 4 8 4 2" xfId="27338"/>
    <cellStyle name="40% - Accent2 4 8 5" xfId="27339"/>
    <cellStyle name="40% - Accent2 4 8 6" xfId="27340"/>
    <cellStyle name="40% - Accent2 4 9" xfId="27341"/>
    <cellStyle name="40% - Accent2 4 9 2" xfId="27342"/>
    <cellStyle name="40% - Accent2 4 9 2 2" xfId="27343"/>
    <cellStyle name="40% - Accent2 4 9 2 3" xfId="27344"/>
    <cellStyle name="40% - Accent2 4 9 3" xfId="27345"/>
    <cellStyle name="40% - Accent2 4 9 3 2" xfId="27346"/>
    <cellStyle name="40% - Accent2 4 9 3 3" xfId="27347"/>
    <cellStyle name="40% - Accent2 4 9 4" xfId="27348"/>
    <cellStyle name="40% - Accent2 4 9 4 2" xfId="27349"/>
    <cellStyle name="40% - Accent2 4 9 5" xfId="27350"/>
    <cellStyle name="40% - Accent2 4 9 6" xfId="27351"/>
    <cellStyle name="40% - Accent2 5" xfId="1817"/>
    <cellStyle name="40% - Accent2 5 2" xfId="1818"/>
    <cellStyle name="40% - Accent2 5 2 2" xfId="1819"/>
    <cellStyle name="40% - Accent2 5 2 2 2" xfId="1820"/>
    <cellStyle name="40% - Accent2 5 2 2 2 2" xfId="1821"/>
    <cellStyle name="40% - Accent2 5 2 2 3" xfId="1822"/>
    <cellStyle name="40% - Accent2 5 2 3" xfId="1823"/>
    <cellStyle name="40% - Accent2 5 2 3 2" xfId="1824"/>
    <cellStyle name="40% - Accent2 5 2 4" xfId="1825"/>
    <cellStyle name="40% - Accent2 5 2 5" xfId="8869"/>
    <cellStyle name="40% - Accent2 5 3" xfId="1826"/>
    <cellStyle name="40% - Accent2 5 3 2" xfId="1827"/>
    <cellStyle name="40% - Accent2 5 3 2 2" xfId="1828"/>
    <cellStyle name="40% - Accent2 5 3 3" xfId="1829"/>
    <cellStyle name="40% - Accent2 5 4" xfId="1830"/>
    <cellStyle name="40% - Accent2 5 4 2" xfId="1831"/>
    <cellStyle name="40% - Accent2 5 5" xfId="1832"/>
    <cellStyle name="40% - Accent2 5 6" xfId="13602"/>
    <cellStyle name="40% - Accent2 6" xfId="1833"/>
    <cellStyle name="40% - Accent2 6 2" xfId="1834"/>
    <cellStyle name="40% - Accent2 6 2 2" xfId="1835"/>
    <cellStyle name="40% - Accent2 6 2 2 2" xfId="1836"/>
    <cellStyle name="40% - Accent2 6 2 3" xfId="1837"/>
    <cellStyle name="40% - Accent2 6 2 4" xfId="8870"/>
    <cellStyle name="40% - Accent2 6 2 5" xfId="8871"/>
    <cellStyle name="40% - Accent2 6 3" xfId="1838"/>
    <cellStyle name="40% - Accent2 6 3 2" xfId="1839"/>
    <cellStyle name="40% - Accent2 6 4" xfId="1840"/>
    <cellStyle name="40% - Accent2 6 5" xfId="13603"/>
    <cellStyle name="40% - Accent2 7" xfId="1841"/>
    <cellStyle name="40% - Accent2 7 2" xfId="1842"/>
    <cellStyle name="40% - Accent2 7 2 2" xfId="1843"/>
    <cellStyle name="40% - Accent2 7 2 2 2" xfId="1844"/>
    <cellStyle name="40% - Accent2 7 2 3" xfId="1845"/>
    <cellStyle name="40% - Accent2 7 3" xfId="1846"/>
    <cellStyle name="40% - Accent2 7 3 2" xfId="1847"/>
    <cellStyle name="40% - Accent2 7 4" xfId="1848"/>
    <cellStyle name="40% - Accent2 7 5" xfId="13604"/>
    <cellStyle name="40% - Accent2 8" xfId="1849"/>
    <cellStyle name="40% - Accent2 8 2" xfId="1850"/>
    <cellStyle name="40% - Accent2 8 2 2" xfId="1851"/>
    <cellStyle name="40% - Accent2 8 2 2 2" xfId="1852"/>
    <cellStyle name="40% - Accent2 8 2 3" xfId="1853"/>
    <cellStyle name="40% - Accent2 8 3" xfId="1854"/>
    <cellStyle name="40% - Accent2 8 3 2" xfId="1855"/>
    <cellStyle name="40% - Accent2 8 4" xfId="1856"/>
    <cellStyle name="40% - Accent2 8 5" xfId="13605"/>
    <cellStyle name="40% - Accent2 9" xfId="1857"/>
    <cellStyle name="40% - Accent2 9 2" xfId="1858"/>
    <cellStyle name="40% - Accent2 9 2 2" xfId="1859"/>
    <cellStyle name="40% - Accent2 9 3" xfId="1860"/>
    <cellStyle name="40% - Accent2 9 4" xfId="13606"/>
    <cellStyle name="40% - Accent3 10" xfId="1861"/>
    <cellStyle name="40% - Accent3 10 2" xfId="1862"/>
    <cellStyle name="40% - Accent3 10 2 2" xfId="1863"/>
    <cellStyle name="40% - Accent3 10 3" xfId="1864"/>
    <cellStyle name="40% - Accent3 10 4" xfId="13607"/>
    <cellStyle name="40% - Accent3 11" xfId="1865"/>
    <cellStyle name="40% - Accent3 11 2" xfId="1866"/>
    <cellStyle name="40% - Accent3 11 2 2" xfId="1867"/>
    <cellStyle name="40% - Accent3 11 3" xfId="1868"/>
    <cellStyle name="40% - Accent3 11 4" xfId="13608"/>
    <cellStyle name="40% - Accent3 12" xfId="1869"/>
    <cellStyle name="40% - Accent3 12 2" xfId="1870"/>
    <cellStyle name="40% - Accent3 12 3" xfId="13609"/>
    <cellStyle name="40% - Accent3 13" xfId="1871"/>
    <cellStyle name="40% - Accent3 13 2" xfId="13610"/>
    <cellStyle name="40% - Accent3 14" xfId="8872"/>
    <cellStyle name="40% - Accent3 15" xfId="8873"/>
    <cellStyle name="40% - Accent3 16" xfId="8874"/>
    <cellStyle name="40% - Accent3 17" xfId="8875"/>
    <cellStyle name="40% - Accent3 17 2" xfId="14180"/>
    <cellStyle name="40% - Accent3 18" xfId="8876"/>
    <cellStyle name="40% - Accent3 19" xfId="8877"/>
    <cellStyle name="40% - Accent3 2" xfId="1872"/>
    <cellStyle name="40% - Accent3 2 2" xfId="1873"/>
    <cellStyle name="40% - Accent3 2 2 2" xfId="1874"/>
    <cellStyle name="40% - Accent3 2 2 2 2" xfId="1875"/>
    <cellStyle name="40% - Accent3 2 2 2 2 2" xfId="1876"/>
    <cellStyle name="40% - Accent3 2 2 2 2 2 2" xfId="1877"/>
    <cellStyle name="40% - Accent3 2 2 2 2 2 2 2" xfId="1878"/>
    <cellStyle name="40% - Accent3 2 2 2 2 2 3" xfId="1879"/>
    <cellStyle name="40% - Accent3 2 2 2 2 3" xfId="1880"/>
    <cellStyle name="40% - Accent3 2 2 2 2 3 2" xfId="1881"/>
    <cellStyle name="40% - Accent3 2 2 2 2 4" xfId="1882"/>
    <cellStyle name="40% - Accent3 2 2 2 2 5" xfId="14181"/>
    <cellStyle name="40% - Accent3 2 2 2 3" xfId="1883"/>
    <cellStyle name="40% - Accent3 2 2 2 3 2" xfId="1884"/>
    <cellStyle name="40% - Accent3 2 2 2 3 2 2" xfId="1885"/>
    <cellStyle name="40% - Accent3 2 2 2 3 3" xfId="1886"/>
    <cellStyle name="40% - Accent3 2 2 2 4" xfId="1887"/>
    <cellStyle name="40% - Accent3 2 2 2 4 2" xfId="1888"/>
    <cellStyle name="40% - Accent3 2 2 2 5" xfId="1889"/>
    <cellStyle name="40% - Accent3 2 2 2 6" xfId="13915"/>
    <cellStyle name="40% - Accent3 2 2 3" xfId="1890"/>
    <cellStyle name="40% - Accent3 2 2 3 2" xfId="1891"/>
    <cellStyle name="40% - Accent3 2 2 3 2 2" xfId="1892"/>
    <cellStyle name="40% - Accent3 2 2 3 2 2 2" xfId="1893"/>
    <cellStyle name="40% - Accent3 2 2 3 2 3" xfId="1894"/>
    <cellStyle name="40% - Accent3 2 2 3 3" xfId="1895"/>
    <cellStyle name="40% - Accent3 2 2 3 3 2" xfId="1896"/>
    <cellStyle name="40% - Accent3 2 2 3 4" xfId="1897"/>
    <cellStyle name="40% - Accent3 2 2 3 5" xfId="13916"/>
    <cellStyle name="40% - Accent3 2 2 4" xfId="1898"/>
    <cellStyle name="40% - Accent3 2 2 4 2" xfId="1899"/>
    <cellStyle name="40% - Accent3 2 2 4 2 2" xfId="1900"/>
    <cellStyle name="40% - Accent3 2 2 4 3" xfId="1901"/>
    <cellStyle name="40% - Accent3 2 2 5" xfId="1902"/>
    <cellStyle name="40% - Accent3 2 2 5 2" xfId="1903"/>
    <cellStyle name="40% - Accent3 2 2 6" xfId="1904"/>
    <cellStyle name="40% - Accent3 2 2 7" xfId="13824"/>
    <cellStyle name="40% - Accent3 2 3" xfId="1905"/>
    <cellStyle name="40% - Accent3 2 3 2" xfId="1906"/>
    <cellStyle name="40% - Accent3 2 3 2 2" xfId="1907"/>
    <cellStyle name="40% - Accent3 2 3 2 2 2" xfId="1908"/>
    <cellStyle name="40% - Accent3 2 3 2 2 2 2" xfId="1909"/>
    <cellStyle name="40% - Accent3 2 3 2 2 3" xfId="1910"/>
    <cellStyle name="40% - Accent3 2 3 2 3" xfId="1911"/>
    <cellStyle name="40% - Accent3 2 3 2 3 2" xfId="1912"/>
    <cellStyle name="40% - Accent3 2 3 2 4" xfId="1913"/>
    <cellStyle name="40% - Accent3 2 3 3" xfId="1914"/>
    <cellStyle name="40% - Accent3 2 3 3 2" xfId="1915"/>
    <cellStyle name="40% - Accent3 2 3 3 2 2" xfId="1916"/>
    <cellStyle name="40% - Accent3 2 3 3 3" xfId="1917"/>
    <cellStyle name="40% - Accent3 2 3 4" xfId="1918"/>
    <cellStyle name="40% - Accent3 2 3 4 2" xfId="1919"/>
    <cellStyle name="40% - Accent3 2 3 5" xfId="1920"/>
    <cellStyle name="40% - Accent3 2 3 6" xfId="13917"/>
    <cellStyle name="40% - Accent3 2 4" xfId="1921"/>
    <cellStyle name="40% - Accent3 2 4 2" xfId="1922"/>
    <cellStyle name="40% - Accent3 2 4 2 2" xfId="1923"/>
    <cellStyle name="40% - Accent3 2 4 2 2 2" xfId="1924"/>
    <cellStyle name="40% - Accent3 2 4 2 3" xfId="1925"/>
    <cellStyle name="40% - Accent3 2 4 3" xfId="1926"/>
    <cellStyle name="40% - Accent3 2 4 3 2" xfId="1927"/>
    <cellStyle name="40% - Accent3 2 4 4" xfId="1928"/>
    <cellStyle name="40% - Accent3 2 4 5" xfId="13918"/>
    <cellStyle name="40% - Accent3 2 5" xfId="1929"/>
    <cellStyle name="40% - Accent3 2 5 2" xfId="1930"/>
    <cellStyle name="40% - Accent3 2 5 2 2" xfId="1931"/>
    <cellStyle name="40% - Accent3 2 5 3" xfId="1932"/>
    <cellStyle name="40% - Accent3 2 5 4" xfId="13919"/>
    <cellStyle name="40% - Accent3 2 6" xfId="1933"/>
    <cellStyle name="40% - Accent3 2 6 2" xfId="1934"/>
    <cellStyle name="40% - Accent3 2 6 3" xfId="13920"/>
    <cellStyle name="40% - Accent3 2 7" xfId="1935"/>
    <cellStyle name="40% - Accent3 2 8" xfId="1936"/>
    <cellStyle name="40% - Accent3 2 9" xfId="13611"/>
    <cellStyle name="40% - Accent3 20" xfId="8878"/>
    <cellStyle name="40% - Accent3 21" xfId="8879"/>
    <cellStyle name="40% - Accent3 22" xfId="14495"/>
    <cellStyle name="40% - Accent3 3" xfId="1937"/>
    <cellStyle name="40% - Accent3 3 2" xfId="1938"/>
    <cellStyle name="40% - Accent3 3 2 2" xfId="1939"/>
    <cellStyle name="40% - Accent3 3 2 2 2" xfId="1940"/>
    <cellStyle name="40% - Accent3 3 2 2 2 2" xfId="1941"/>
    <cellStyle name="40% - Accent3 3 2 2 2 2 2" xfId="1942"/>
    <cellStyle name="40% - Accent3 3 2 2 2 2 2 2" xfId="1943"/>
    <cellStyle name="40% - Accent3 3 2 2 2 2 3" xfId="1944"/>
    <cellStyle name="40% - Accent3 3 2 2 2 3" xfId="1945"/>
    <cellStyle name="40% - Accent3 3 2 2 2 3 2" xfId="1946"/>
    <cellStyle name="40% - Accent3 3 2 2 2 4" xfId="1947"/>
    <cellStyle name="40% - Accent3 3 2 2 2 5" xfId="27352"/>
    <cellStyle name="40% - Accent3 3 2 2 3" xfId="1948"/>
    <cellStyle name="40% - Accent3 3 2 2 3 2" xfId="1949"/>
    <cellStyle name="40% - Accent3 3 2 2 3 2 2" xfId="1950"/>
    <cellStyle name="40% - Accent3 3 2 2 3 3" xfId="1951"/>
    <cellStyle name="40% - Accent3 3 2 2 4" xfId="1952"/>
    <cellStyle name="40% - Accent3 3 2 2 4 2" xfId="1953"/>
    <cellStyle name="40% - Accent3 3 2 2 5" xfId="1954"/>
    <cellStyle name="40% - Accent3 3 2 2 6" xfId="13922"/>
    <cellStyle name="40% - Accent3 3 2 3" xfId="1955"/>
    <cellStyle name="40% - Accent3 3 2 3 2" xfId="1956"/>
    <cellStyle name="40% - Accent3 3 2 3 2 2" xfId="1957"/>
    <cellStyle name="40% - Accent3 3 2 3 2 2 2" xfId="1958"/>
    <cellStyle name="40% - Accent3 3 2 3 2 3" xfId="1959"/>
    <cellStyle name="40% - Accent3 3 2 3 3" xfId="1960"/>
    <cellStyle name="40% - Accent3 3 2 3 3 2" xfId="1961"/>
    <cellStyle name="40% - Accent3 3 2 3 4" xfId="1962"/>
    <cellStyle name="40% - Accent3 3 2 3 5" xfId="27353"/>
    <cellStyle name="40% - Accent3 3 2 4" xfId="1963"/>
    <cellStyle name="40% - Accent3 3 2 4 2" xfId="1964"/>
    <cellStyle name="40% - Accent3 3 2 4 2 2" xfId="1965"/>
    <cellStyle name="40% - Accent3 3 2 4 3" xfId="1966"/>
    <cellStyle name="40% - Accent3 3 2 5" xfId="1967"/>
    <cellStyle name="40% - Accent3 3 2 5 2" xfId="1968"/>
    <cellStyle name="40% - Accent3 3 2 6" xfId="1969"/>
    <cellStyle name="40% - Accent3 3 2 7" xfId="13921"/>
    <cellStyle name="40% - Accent3 3 3" xfId="1970"/>
    <cellStyle name="40% - Accent3 3 3 2" xfId="1971"/>
    <cellStyle name="40% - Accent3 3 3 2 2" xfId="1972"/>
    <cellStyle name="40% - Accent3 3 3 2 2 2" xfId="1973"/>
    <cellStyle name="40% - Accent3 3 3 2 2 2 2" xfId="1974"/>
    <cellStyle name="40% - Accent3 3 3 2 2 3" xfId="1975"/>
    <cellStyle name="40% - Accent3 3 3 2 3" xfId="1976"/>
    <cellStyle name="40% - Accent3 3 3 2 3 2" xfId="1977"/>
    <cellStyle name="40% - Accent3 3 3 2 4" xfId="1978"/>
    <cellStyle name="40% - Accent3 3 3 2 5" xfId="27354"/>
    <cellStyle name="40% - Accent3 3 3 3" xfId="1979"/>
    <cellStyle name="40% - Accent3 3 3 3 2" xfId="1980"/>
    <cellStyle name="40% - Accent3 3 3 3 2 2" xfId="1981"/>
    <cellStyle name="40% - Accent3 3 3 3 3" xfId="1982"/>
    <cellStyle name="40% - Accent3 3 3 4" xfId="1983"/>
    <cellStyle name="40% - Accent3 3 3 4 2" xfId="1984"/>
    <cellStyle name="40% - Accent3 3 3 5" xfId="1985"/>
    <cellStyle name="40% - Accent3 3 3 6" xfId="13923"/>
    <cellStyle name="40% - Accent3 3 4" xfId="1986"/>
    <cellStyle name="40% - Accent3 3 4 2" xfId="1987"/>
    <cellStyle name="40% - Accent3 3 4 2 2" xfId="1988"/>
    <cellStyle name="40% - Accent3 3 4 2 2 2" xfId="1989"/>
    <cellStyle name="40% - Accent3 3 4 2 3" xfId="1990"/>
    <cellStyle name="40% - Accent3 3 4 3" xfId="1991"/>
    <cellStyle name="40% - Accent3 3 4 3 2" xfId="1992"/>
    <cellStyle name="40% - Accent3 3 4 4" xfId="1993"/>
    <cellStyle name="40% - Accent3 3 4 5" xfId="8880"/>
    <cellStyle name="40% - Accent3 3 5" xfId="1994"/>
    <cellStyle name="40% - Accent3 3 5 2" xfId="1995"/>
    <cellStyle name="40% - Accent3 3 5 2 2" xfId="1996"/>
    <cellStyle name="40% - Accent3 3 5 3" xfId="1997"/>
    <cellStyle name="40% - Accent3 3 6" xfId="1998"/>
    <cellStyle name="40% - Accent3 3 6 2" xfId="1999"/>
    <cellStyle name="40% - Accent3 3 7" xfId="2000"/>
    <cellStyle name="40% - Accent3 3 8" xfId="2001"/>
    <cellStyle name="40% - Accent3 3 9" xfId="13612"/>
    <cellStyle name="40% - Accent3 4" xfId="2002"/>
    <cellStyle name="40% - Accent3 4 10" xfId="27355"/>
    <cellStyle name="40% - Accent3 4 10 2" xfId="27356"/>
    <cellStyle name="40% - Accent3 4 10 2 2" xfId="27357"/>
    <cellStyle name="40% - Accent3 4 10 2 3" xfId="27358"/>
    <cellStyle name="40% - Accent3 4 10 3" xfId="27359"/>
    <cellStyle name="40% - Accent3 4 10 3 2" xfId="27360"/>
    <cellStyle name="40% - Accent3 4 10 4" xfId="27361"/>
    <cellStyle name="40% - Accent3 4 10 5" xfId="27362"/>
    <cellStyle name="40% - Accent3 4 11" xfId="27363"/>
    <cellStyle name="40% - Accent3 4 11 2" xfId="27364"/>
    <cellStyle name="40% - Accent3 4 11 3" xfId="27365"/>
    <cellStyle name="40% - Accent3 4 12" xfId="27366"/>
    <cellStyle name="40% - Accent3 4 12 2" xfId="27367"/>
    <cellStyle name="40% - Accent3 4 12 3" xfId="27368"/>
    <cellStyle name="40% - Accent3 4 13" xfId="27369"/>
    <cellStyle name="40% - Accent3 4 13 2" xfId="27370"/>
    <cellStyle name="40% - Accent3 4 14" xfId="27371"/>
    <cellStyle name="40% - Accent3 4 15" xfId="27372"/>
    <cellStyle name="40% - Accent3 4 16" xfId="27373"/>
    <cellStyle name="40% - Accent3 4 2" xfId="2003"/>
    <cellStyle name="40% - Accent3 4 2 10" xfId="27374"/>
    <cellStyle name="40% - Accent3 4 2 10 2" xfId="27375"/>
    <cellStyle name="40% - Accent3 4 2 10 3" xfId="27376"/>
    <cellStyle name="40% - Accent3 4 2 11" xfId="27377"/>
    <cellStyle name="40% - Accent3 4 2 11 2" xfId="27378"/>
    <cellStyle name="40% - Accent3 4 2 11 3" xfId="27379"/>
    <cellStyle name="40% - Accent3 4 2 12" xfId="27380"/>
    <cellStyle name="40% - Accent3 4 2 12 2" xfId="27381"/>
    <cellStyle name="40% - Accent3 4 2 13" xfId="27382"/>
    <cellStyle name="40% - Accent3 4 2 14" xfId="27383"/>
    <cellStyle name="40% - Accent3 4 2 15" xfId="27384"/>
    <cellStyle name="40% - Accent3 4 2 2" xfId="2004"/>
    <cellStyle name="40% - Accent3 4 2 2 10" xfId="27385"/>
    <cellStyle name="40% - Accent3 4 2 2 10 2" xfId="27386"/>
    <cellStyle name="40% - Accent3 4 2 2 10 3" xfId="27387"/>
    <cellStyle name="40% - Accent3 4 2 2 11" xfId="27388"/>
    <cellStyle name="40% - Accent3 4 2 2 11 2" xfId="27389"/>
    <cellStyle name="40% - Accent3 4 2 2 12" xfId="27390"/>
    <cellStyle name="40% - Accent3 4 2 2 13" xfId="27391"/>
    <cellStyle name="40% - Accent3 4 2 2 2" xfId="2005"/>
    <cellStyle name="40% - Accent3 4 2 2 2 10" xfId="27392"/>
    <cellStyle name="40% - Accent3 4 2 2 2 10 2" xfId="27393"/>
    <cellStyle name="40% - Accent3 4 2 2 2 11" xfId="27394"/>
    <cellStyle name="40% - Accent3 4 2 2 2 12" xfId="27395"/>
    <cellStyle name="40% - Accent3 4 2 2 2 2" xfId="2006"/>
    <cellStyle name="40% - Accent3 4 2 2 2 2 10" xfId="27396"/>
    <cellStyle name="40% - Accent3 4 2 2 2 2 2" xfId="2007"/>
    <cellStyle name="40% - Accent3 4 2 2 2 2 2 2" xfId="27397"/>
    <cellStyle name="40% - Accent3 4 2 2 2 2 2 2 2" xfId="27398"/>
    <cellStyle name="40% - Accent3 4 2 2 2 2 2 2 2 2" xfId="27399"/>
    <cellStyle name="40% - Accent3 4 2 2 2 2 2 2 2 3" xfId="27400"/>
    <cellStyle name="40% - Accent3 4 2 2 2 2 2 2 3" xfId="27401"/>
    <cellStyle name="40% - Accent3 4 2 2 2 2 2 2 3 2" xfId="27402"/>
    <cellStyle name="40% - Accent3 4 2 2 2 2 2 2 3 3" xfId="27403"/>
    <cellStyle name="40% - Accent3 4 2 2 2 2 2 2 4" xfId="27404"/>
    <cellStyle name="40% - Accent3 4 2 2 2 2 2 2 4 2" xfId="27405"/>
    <cellStyle name="40% - Accent3 4 2 2 2 2 2 2 5" xfId="27406"/>
    <cellStyle name="40% - Accent3 4 2 2 2 2 2 2 6" xfId="27407"/>
    <cellStyle name="40% - Accent3 4 2 2 2 2 2 3" xfId="27408"/>
    <cellStyle name="40% - Accent3 4 2 2 2 2 2 3 2" xfId="27409"/>
    <cellStyle name="40% - Accent3 4 2 2 2 2 2 3 2 2" xfId="27410"/>
    <cellStyle name="40% - Accent3 4 2 2 2 2 2 3 2 3" xfId="27411"/>
    <cellStyle name="40% - Accent3 4 2 2 2 2 2 3 3" xfId="27412"/>
    <cellStyle name="40% - Accent3 4 2 2 2 2 2 3 3 2" xfId="27413"/>
    <cellStyle name="40% - Accent3 4 2 2 2 2 2 3 3 3" xfId="27414"/>
    <cellStyle name="40% - Accent3 4 2 2 2 2 2 3 4" xfId="27415"/>
    <cellStyle name="40% - Accent3 4 2 2 2 2 2 3 4 2" xfId="27416"/>
    <cellStyle name="40% - Accent3 4 2 2 2 2 2 3 5" xfId="27417"/>
    <cellStyle name="40% - Accent3 4 2 2 2 2 2 3 6" xfId="27418"/>
    <cellStyle name="40% - Accent3 4 2 2 2 2 2 4" xfId="27419"/>
    <cellStyle name="40% - Accent3 4 2 2 2 2 2 4 2" xfId="27420"/>
    <cellStyle name="40% - Accent3 4 2 2 2 2 2 4 2 2" xfId="27421"/>
    <cellStyle name="40% - Accent3 4 2 2 2 2 2 4 2 3" xfId="27422"/>
    <cellStyle name="40% - Accent3 4 2 2 2 2 2 4 3" xfId="27423"/>
    <cellStyle name="40% - Accent3 4 2 2 2 2 2 4 3 2" xfId="27424"/>
    <cellStyle name="40% - Accent3 4 2 2 2 2 2 4 4" xfId="27425"/>
    <cellStyle name="40% - Accent3 4 2 2 2 2 2 4 5" xfId="27426"/>
    <cellStyle name="40% - Accent3 4 2 2 2 2 2 5" xfId="27427"/>
    <cellStyle name="40% - Accent3 4 2 2 2 2 2 5 2" xfId="27428"/>
    <cellStyle name="40% - Accent3 4 2 2 2 2 2 5 3" xfId="27429"/>
    <cellStyle name="40% - Accent3 4 2 2 2 2 2 6" xfId="27430"/>
    <cellStyle name="40% - Accent3 4 2 2 2 2 2 6 2" xfId="27431"/>
    <cellStyle name="40% - Accent3 4 2 2 2 2 2 6 3" xfId="27432"/>
    <cellStyle name="40% - Accent3 4 2 2 2 2 2 7" xfId="27433"/>
    <cellStyle name="40% - Accent3 4 2 2 2 2 2 7 2" xfId="27434"/>
    <cellStyle name="40% - Accent3 4 2 2 2 2 2 8" xfId="27435"/>
    <cellStyle name="40% - Accent3 4 2 2 2 2 2 9" xfId="27436"/>
    <cellStyle name="40% - Accent3 4 2 2 2 2 3" xfId="27437"/>
    <cellStyle name="40% - Accent3 4 2 2 2 2 3 2" xfId="27438"/>
    <cellStyle name="40% - Accent3 4 2 2 2 2 3 2 2" xfId="27439"/>
    <cellStyle name="40% - Accent3 4 2 2 2 2 3 2 3" xfId="27440"/>
    <cellStyle name="40% - Accent3 4 2 2 2 2 3 3" xfId="27441"/>
    <cellStyle name="40% - Accent3 4 2 2 2 2 3 3 2" xfId="27442"/>
    <cellStyle name="40% - Accent3 4 2 2 2 2 3 3 3" xfId="27443"/>
    <cellStyle name="40% - Accent3 4 2 2 2 2 3 4" xfId="27444"/>
    <cellStyle name="40% - Accent3 4 2 2 2 2 3 4 2" xfId="27445"/>
    <cellStyle name="40% - Accent3 4 2 2 2 2 3 5" xfId="27446"/>
    <cellStyle name="40% - Accent3 4 2 2 2 2 3 6" xfId="27447"/>
    <cellStyle name="40% - Accent3 4 2 2 2 2 4" xfId="27448"/>
    <cellStyle name="40% - Accent3 4 2 2 2 2 4 2" xfId="27449"/>
    <cellStyle name="40% - Accent3 4 2 2 2 2 4 2 2" xfId="27450"/>
    <cellStyle name="40% - Accent3 4 2 2 2 2 4 2 3" xfId="27451"/>
    <cellStyle name="40% - Accent3 4 2 2 2 2 4 3" xfId="27452"/>
    <cellStyle name="40% - Accent3 4 2 2 2 2 4 3 2" xfId="27453"/>
    <cellStyle name="40% - Accent3 4 2 2 2 2 4 3 3" xfId="27454"/>
    <cellStyle name="40% - Accent3 4 2 2 2 2 4 4" xfId="27455"/>
    <cellStyle name="40% - Accent3 4 2 2 2 2 4 4 2" xfId="27456"/>
    <cellStyle name="40% - Accent3 4 2 2 2 2 4 5" xfId="27457"/>
    <cellStyle name="40% - Accent3 4 2 2 2 2 4 6" xfId="27458"/>
    <cellStyle name="40% - Accent3 4 2 2 2 2 5" xfId="27459"/>
    <cellStyle name="40% - Accent3 4 2 2 2 2 5 2" xfId="27460"/>
    <cellStyle name="40% - Accent3 4 2 2 2 2 5 2 2" xfId="27461"/>
    <cellStyle name="40% - Accent3 4 2 2 2 2 5 2 3" xfId="27462"/>
    <cellStyle name="40% - Accent3 4 2 2 2 2 5 3" xfId="27463"/>
    <cellStyle name="40% - Accent3 4 2 2 2 2 5 3 2" xfId="27464"/>
    <cellStyle name="40% - Accent3 4 2 2 2 2 5 4" xfId="27465"/>
    <cellStyle name="40% - Accent3 4 2 2 2 2 5 5" xfId="27466"/>
    <cellStyle name="40% - Accent3 4 2 2 2 2 6" xfId="27467"/>
    <cellStyle name="40% - Accent3 4 2 2 2 2 6 2" xfId="27468"/>
    <cellStyle name="40% - Accent3 4 2 2 2 2 6 3" xfId="27469"/>
    <cellStyle name="40% - Accent3 4 2 2 2 2 7" xfId="27470"/>
    <cellStyle name="40% - Accent3 4 2 2 2 2 7 2" xfId="27471"/>
    <cellStyle name="40% - Accent3 4 2 2 2 2 7 3" xfId="27472"/>
    <cellStyle name="40% - Accent3 4 2 2 2 2 8" xfId="27473"/>
    <cellStyle name="40% - Accent3 4 2 2 2 2 8 2" xfId="27474"/>
    <cellStyle name="40% - Accent3 4 2 2 2 2 9" xfId="27475"/>
    <cellStyle name="40% - Accent3 4 2 2 2 3" xfId="2008"/>
    <cellStyle name="40% - Accent3 4 2 2 2 3 2" xfId="27476"/>
    <cellStyle name="40% - Accent3 4 2 2 2 3 2 2" xfId="27477"/>
    <cellStyle name="40% - Accent3 4 2 2 2 3 2 2 2" xfId="27478"/>
    <cellStyle name="40% - Accent3 4 2 2 2 3 2 2 3" xfId="27479"/>
    <cellStyle name="40% - Accent3 4 2 2 2 3 2 3" xfId="27480"/>
    <cellStyle name="40% - Accent3 4 2 2 2 3 2 3 2" xfId="27481"/>
    <cellStyle name="40% - Accent3 4 2 2 2 3 2 3 3" xfId="27482"/>
    <cellStyle name="40% - Accent3 4 2 2 2 3 2 4" xfId="27483"/>
    <cellStyle name="40% - Accent3 4 2 2 2 3 2 4 2" xfId="27484"/>
    <cellStyle name="40% - Accent3 4 2 2 2 3 2 5" xfId="27485"/>
    <cellStyle name="40% - Accent3 4 2 2 2 3 2 6" xfId="27486"/>
    <cellStyle name="40% - Accent3 4 2 2 2 3 3" xfId="27487"/>
    <cellStyle name="40% - Accent3 4 2 2 2 3 3 2" xfId="27488"/>
    <cellStyle name="40% - Accent3 4 2 2 2 3 3 2 2" xfId="27489"/>
    <cellStyle name="40% - Accent3 4 2 2 2 3 3 2 3" xfId="27490"/>
    <cellStyle name="40% - Accent3 4 2 2 2 3 3 3" xfId="27491"/>
    <cellStyle name="40% - Accent3 4 2 2 2 3 3 3 2" xfId="27492"/>
    <cellStyle name="40% - Accent3 4 2 2 2 3 3 3 3" xfId="27493"/>
    <cellStyle name="40% - Accent3 4 2 2 2 3 3 4" xfId="27494"/>
    <cellStyle name="40% - Accent3 4 2 2 2 3 3 4 2" xfId="27495"/>
    <cellStyle name="40% - Accent3 4 2 2 2 3 3 5" xfId="27496"/>
    <cellStyle name="40% - Accent3 4 2 2 2 3 3 6" xfId="27497"/>
    <cellStyle name="40% - Accent3 4 2 2 2 3 4" xfId="27498"/>
    <cellStyle name="40% - Accent3 4 2 2 2 3 4 2" xfId="27499"/>
    <cellStyle name="40% - Accent3 4 2 2 2 3 4 2 2" xfId="27500"/>
    <cellStyle name="40% - Accent3 4 2 2 2 3 4 2 3" xfId="27501"/>
    <cellStyle name="40% - Accent3 4 2 2 2 3 4 3" xfId="27502"/>
    <cellStyle name="40% - Accent3 4 2 2 2 3 4 3 2" xfId="27503"/>
    <cellStyle name="40% - Accent3 4 2 2 2 3 4 4" xfId="27504"/>
    <cellStyle name="40% - Accent3 4 2 2 2 3 4 5" xfId="27505"/>
    <cellStyle name="40% - Accent3 4 2 2 2 3 5" xfId="27506"/>
    <cellStyle name="40% - Accent3 4 2 2 2 3 5 2" xfId="27507"/>
    <cellStyle name="40% - Accent3 4 2 2 2 3 5 3" xfId="27508"/>
    <cellStyle name="40% - Accent3 4 2 2 2 3 6" xfId="27509"/>
    <cellStyle name="40% - Accent3 4 2 2 2 3 6 2" xfId="27510"/>
    <cellStyle name="40% - Accent3 4 2 2 2 3 6 3" xfId="27511"/>
    <cellStyle name="40% - Accent3 4 2 2 2 3 7" xfId="27512"/>
    <cellStyle name="40% - Accent3 4 2 2 2 3 7 2" xfId="27513"/>
    <cellStyle name="40% - Accent3 4 2 2 2 3 8" xfId="27514"/>
    <cellStyle name="40% - Accent3 4 2 2 2 3 9" xfId="27515"/>
    <cellStyle name="40% - Accent3 4 2 2 2 4" xfId="27516"/>
    <cellStyle name="40% - Accent3 4 2 2 2 4 2" xfId="27517"/>
    <cellStyle name="40% - Accent3 4 2 2 2 4 2 2" xfId="27518"/>
    <cellStyle name="40% - Accent3 4 2 2 2 4 2 2 2" xfId="27519"/>
    <cellStyle name="40% - Accent3 4 2 2 2 4 2 2 3" xfId="27520"/>
    <cellStyle name="40% - Accent3 4 2 2 2 4 2 3" xfId="27521"/>
    <cellStyle name="40% - Accent3 4 2 2 2 4 2 3 2" xfId="27522"/>
    <cellStyle name="40% - Accent3 4 2 2 2 4 2 3 3" xfId="27523"/>
    <cellStyle name="40% - Accent3 4 2 2 2 4 2 4" xfId="27524"/>
    <cellStyle name="40% - Accent3 4 2 2 2 4 2 4 2" xfId="27525"/>
    <cellStyle name="40% - Accent3 4 2 2 2 4 2 5" xfId="27526"/>
    <cellStyle name="40% - Accent3 4 2 2 2 4 2 6" xfId="27527"/>
    <cellStyle name="40% - Accent3 4 2 2 2 4 3" xfId="27528"/>
    <cellStyle name="40% - Accent3 4 2 2 2 4 3 2" xfId="27529"/>
    <cellStyle name="40% - Accent3 4 2 2 2 4 3 2 2" xfId="27530"/>
    <cellStyle name="40% - Accent3 4 2 2 2 4 3 2 3" xfId="27531"/>
    <cellStyle name="40% - Accent3 4 2 2 2 4 3 3" xfId="27532"/>
    <cellStyle name="40% - Accent3 4 2 2 2 4 3 3 2" xfId="27533"/>
    <cellStyle name="40% - Accent3 4 2 2 2 4 3 3 3" xfId="27534"/>
    <cellStyle name="40% - Accent3 4 2 2 2 4 3 4" xfId="27535"/>
    <cellStyle name="40% - Accent3 4 2 2 2 4 3 4 2" xfId="27536"/>
    <cellStyle name="40% - Accent3 4 2 2 2 4 3 5" xfId="27537"/>
    <cellStyle name="40% - Accent3 4 2 2 2 4 3 6" xfId="27538"/>
    <cellStyle name="40% - Accent3 4 2 2 2 4 4" xfId="27539"/>
    <cellStyle name="40% - Accent3 4 2 2 2 4 4 2" xfId="27540"/>
    <cellStyle name="40% - Accent3 4 2 2 2 4 4 2 2" xfId="27541"/>
    <cellStyle name="40% - Accent3 4 2 2 2 4 4 2 3" xfId="27542"/>
    <cellStyle name="40% - Accent3 4 2 2 2 4 4 3" xfId="27543"/>
    <cellStyle name="40% - Accent3 4 2 2 2 4 4 3 2" xfId="27544"/>
    <cellStyle name="40% - Accent3 4 2 2 2 4 4 4" xfId="27545"/>
    <cellStyle name="40% - Accent3 4 2 2 2 4 4 5" xfId="27546"/>
    <cellStyle name="40% - Accent3 4 2 2 2 4 5" xfId="27547"/>
    <cellStyle name="40% - Accent3 4 2 2 2 4 5 2" xfId="27548"/>
    <cellStyle name="40% - Accent3 4 2 2 2 4 5 3" xfId="27549"/>
    <cellStyle name="40% - Accent3 4 2 2 2 4 6" xfId="27550"/>
    <cellStyle name="40% - Accent3 4 2 2 2 4 6 2" xfId="27551"/>
    <cellStyle name="40% - Accent3 4 2 2 2 4 6 3" xfId="27552"/>
    <cellStyle name="40% - Accent3 4 2 2 2 4 7" xfId="27553"/>
    <cellStyle name="40% - Accent3 4 2 2 2 4 7 2" xfId="27554"/>
    <cellStyle name="40% - Accent3 4 2 2 2 4 8" xfId="27555"/>
    <cellStyle name="40% - Accent3 4 2 2 2 4 9" xfId="27556"/>
    <cellStyle name="40% - Accent3 4 2 2 2 5" xfId="27557"/>
    <cellStyle name="40% - Accent3 4 2 2 2 5 2" xfId="27558"/>
    <cellStyle name="40% - Accent3 4 2 2 2 5 2 2" xfId="27559"/>
    <cellStyle name="40% - Accent3 4 2 2 2 5 2 3" xfId="27560"/>
    <cellStyle name="40% - Accent3 4 2 2 2 5 3" xfId="27561"/>
    <cellStyle name="40% - Accent3 4 2 2 2 5 3 2" xfId="27562"/>
    <cellStyle name="40% - Accent3 4 2 2 2 5 3 3" xfId="27563"/>
    <cellStyle name="40% - Accent3 4 2 2 2 5 4" xfId="27564"/>
    <cellStyle name="40% - Accent3 4 2 2 2 5 4 2" xfId="27565"/>
    <cellStyle name="40% - Accent3 4 2 2 2 5 5" xfId="27566"/>
    <cellStyle name="40% - Accent3 4 2 2 2 5 6" xfId="27567"/>
    <cellStyle name="40% - Accent3 4 2 2 2 6" xfId="27568"/>
    <cellStyle name="40% - Accent3 4 2 2 2 6 2" xfId="27569"/>
    <cellStyle name="40% - Accent3 4 2 2 2 6 2 2" xfId="27570"/>
    <cellStyle name="40% - Accent3 4 2 2 2 6 2 3" xfId="27571"/>
    <cellStyle name="40% - Accent3 4 2 2 2 6 3" xfId="27572"/>
    <cellStyle name="40% - Accent3 4 2 2 2 6 3 2" xfId="27573"/>
    <cellStyle name="40% - Accent3 4 2 2 2 6 3 3" xfId="27574"/>
    <cellStyle name="40% - Accent3 4 2 2 2 6 4" xfId="27575"/>
    <cellStyle name="40% - Accent3 4 2 2 2 6 4 2" xfId="27576"/>
    <cellStyle name="40% - Accent3 4 2 2 2 6 5" xfId="27577"/>
    <cellStyle name="40% - Accent3 4 2 2 2 6 6" xfId="27578"/>
    <cellStyle name="40% - Accent3 4 2 2 2 7" xfId="27579"/>
    <cellStyle name="40% - Accent3 4 2 2 2 7 2" xfId="27580"/>
    <cellStyle name="40% - Accent3 4 2 2 2 7 2 2" xfId="27581"/>
    <cellStyle name="40% - Accent3 4 2 2 2 7 2 3" xfId="27582"/>
    <cellStyle name="40% - Accent3 4 2 2 2 7 3" xfId="27583"/>
    <cellStyle name="40% - Accent3 4 2 2 2 7 3 2" xfId="27584"/>
    <cellStyle name="40% - Accent3 4 2 2 2 7 4" xfId="27585"/>
    <cellStyle name="40% - Accent3 4 2 2 2 7 5" xfId="27586"/>
    <cellStyle name="40% - Accent3 4 2 2 2 8" xfId="27587"/>
    <cellStyle name="40% - Accent3 4 2 2 2 8 2" xfId="27588"/>
    <cellStyle name="40% - Accent3 4 2 2 2 8 3" xfId="27589"/>
    <cellStyle name="40% - Accent3 4 2 2 2 9" xfId="27590"/>
    <cellStyle name="40% - Accent3 4 2 2 2 9 2" xfId="27591"/>
    <cellStyle name="40% - Accent3 4 2 2 2 9 3" xfId="27592"/>
    <cellStyle name="40% - Accent3 4 2 2 3" xfId="2009"/>
    <cellStyle name="40% - Accent3 4 2 2 3 10" xfId="27593"/>
    <cellStyle name="40% - Accent3 4 2 2 3 2" xfId="2010"/>
    <cellStyle name="40% - Accent3 4 2 2 3 2 2" xfId="27594"/>
    <cellStyle name="40% - Accent3 4 2 2 3 2 2 2" xfId="27595"/>
    <cellStyle name="40% - Accent3 4 2 2 3 2 2 2 2" xfId="27596"/>
    <cellStyle name="40% - Accent3 4 2 2 3 2 2 2 3" xfId="27597"/>
    <cellStyle name="40% - Accent3 4 2 2 3 2 2 3" xfId="27598"/>
    <cellStyle name="40% - Accent3 4 2 2 3 2 2 3 2" xfId="27599"/>
    <cellStyle name="40% - Accent3 4 2 2 3 2 2 3 3" xfId="27600"/>
    <cellStyle name="40% - Accent3 4 2 2 3 2 2 4" xfId="27601"/>
    <cellStyle name="40% - Accent3 4 2 2 3 2 2 4 2" xfId="27602"/>
    <cellStyle name="40% - Accent3 4 2 2 3 2 2 5" xfId="27603"/>
    <cellStyle name="40% - Accent3 4 2 2 3 2 2 6" xfId="27604"/>
    <cellStyle name="40% - Accent3 4 2 2 3 2 3" xfId="27605"/>
    <cellStyle name="40% - Accent3 4 2 2 3 2 3 2" xfId="27606"/>
    <cellStyle name="40% - Accent3 4 2 2 3 2 3 2 2" xfId="27607"/>
    <cellStyle name="40% - Accent3 4 2 2 3 2 3 2 3" xfId="27608"/>
    <cellStyle name="40% - Accent3 4 2 2 3 2 3 3" xfId="27609"/>
    <cellStyle name="40% - Accent3 4 2 2 3 2 3 3 2" xfId="27610"/>
    <cellStyle name="40% - Accent3 4 2 2 3 2 3 3 3" xfId="27611"/>
    <cellStyle name="40% - Accent3 4 2 2 3 2 3 4" xfId="27612"/>
    <cellStyle name="40% - Accent3 4 2 2 3 2 3 4 2" xfId="27613"/>
    <cellStyle name="40% - Accent3 4 2 2 3 2 3 5" xfId="27614"/>
    <cellStyle name="40% - Accent3 4 2 2 3 2 3 6" xfId="27615"/>
    <cellStyle name="40% - Accent3 4 2 2 3 2 4" xfId="27616"/>
    <cellStyle name="40% - Accent3 4 2 2 3 2 4 2" xfId="27617"/>
    <cellStyle name="40% - Accent3 4 2 2 3 2 4 2 2" xfId="27618"/>
    <cellStyle name="40% - Accent3 4 2 2 3 2 4 2 3" xfId="27619"/>
    <cellStyle name="40% - Accent3 4 2 2 3 2 4 3" xfId="27620"/>
    <cellStyle name="40% - Accent3 4 2 2 3 2 4 3 2" xfId="27621"/>
    <cellStyle name="40% - Accent3 4 2 2 3 2 4 4" xfId="27622"/>
    <cellStyle name="40% - Accent3 4 2 2 3 2 4 5" xfId="27623"/>
    <cellStyle name="40% - Accent3 4 2 2 3 2 5" xfId="27624"/>
    <cellStyle name="40% - Accent3 4 2 2 3 2 5 2" xfId="27625"/>
    <cellStyle name="40% - Accent3 4 2 2 3 2 5 3" xfId="27626"/>
    <cellStyle name="40% - Accent3 4 2 2 3 2 6" xfId="27627"/>
    <cellStyle name="40% - Accent3 4 2 2 3 2 6 2" xfId="27628"/>
    <cellStyle name="40% - Accent3 4 2 2 3 2 6 3" xfId="27629"/>
    <cellStyle name="40% - Accent3 4 2 2 3 2 7" xfId="27630"/>
    <cellStyle name="40% - Accent3 4 2 2 3 2 7 2" xfId="27631"/>
    <cellStyle name="40% - Accent3 4 2 2 3 2 8" xfId="27632"/>
    <cellStyle name="40% - Accent3 4 2 2 3 2 9" xfId="27633"/>
    <cellStyle name="40% - Accent3 4 2 2 3 3" xfId="27634"/>
    <cellStyle name="40% - Accent3 4 2 2 3 3 2" xfId="27635"/>
    <cellStyle name="40% - Accent3 4 2 2 3 3 2 2" xfId="27636"/>
    <cellStyle name="40% - Accent3 4 2 2 3 3 2 3" xfId="27637"/>
    <cellStyle name="40% - Accent3 4 2 2 3 3 3" xfId="27638"/>
    <cellStyle name="40% - Accent3 4 2 2 3 3 3 2" xfId="27639"/>
    <cellStyle name="40% - Accent3 4 2 2 3 3 3 3" xfId="27640"/>
    <cellStyle name="40% - Accent3 4 2 2 3 3 4" xfId="27641"/>
    <cellStyle name="40% - Accent3 4 2 2 3 3 4 2" xfId="27642"/>
    <cellStyle name="40% - Accent3 4 2 2 3 3 5" xfId="27643"/>
    <cellStyle name="40% - Accent3 4 2 2 3 3 6" xfId="27644"/>
    <cellStyle name="40% - Accent3 4 2 2 3 4" xfId="27645"/>
    <cellStyle name="40% - Accent3 4 2 2 3 4 2" xfId="27646"/>
    <cellStyle name="40% - Accent3 4 2 2 3 4 2 2" xfId="27647"/>
    <cellStyle name="40% - Accent3 4 2 2 3 4 2 3" xfId="27648"/>
    <cellStyle name="40% - Accent3 4 2 2 3 4 3" xfId="27649"/>
    <cellStyle name="40% - Accent3 4 2 2 3 4 3 2" xfId="27650"/>
    <cellStyle name="40% - Accent3 4 2 2 3 4 3 3" xfId="27651"/>
    <cellStyle name="40% - Accent3 4 2 2 3 4 4" xfId="27652"/>
    <cellStyle name="40% - Accent3 4 2 2 3 4 4 2" xfId="27653"/>
    <cellStyle name="40% - Accent3 4 2 2 3 4 5" xfId="27654"/>
    <cellStyle name="40% - Accent3 4 2 2 3 4 6" xfId="27655"/>
    <cellStyle name="40% - Accent3 4 2 2 3 5" xfId="27656"/>
    <cellStyle name="40% - Accent3 4 2 2 3 5 2" xfId="27657"/>
    <cellStyle name="40% - Accent3 4 2 2 3 5 2 2" xfId="27658"/>
    <cellStyle name="40% - Accent3 4 2 2 3 5 2 3" xfId="27659"/>
    <cellStyle name="40% - Accent3 4 2 2 3 5 3" xfId="27660"/>
    <cellStyle name="40% - Accent3 4 2 2 3 5 3 2" xfId="27661"/>
    <cellStyle name="40% - Accent3 4 2 2 3 5 4" xfId="27662"/>
    <cellStyle name="40% - Accent3 4 2 2 3 5 5" xfId="27663"/>
    <cellStyle name="40% - Accent3 4 2 2 3 6" xfId="27664"/>
    <cellStyle name="40% - Accent3 4 2 2 3 6 2" xfId="27665"/>
    <cellStyle name="40% - Accent3 4 2 2 3 6 3" xfId="27666"/>
    <cellStyle name="40% - Accent3 4 2 2 3 7" xfId="27667"/>
    <cellStyle name="40% - Accent3 4 2 2 3 7 2" xfId="27668"/>
    <cellStyle name="40% - Accent3 4 2 2 3 7 3" xfId="27669"/>
    <cellStyle name="40% - Accent3 4 2 2 3 8" xfId="27670"/>
    <cellStyle name="40% - Accent3 4 2 2 3 8 2" xfId="27671"/>
    <cellStyle name="40% - Accent3 4 2 2 3 9" xfId="27672"/>
    <cellStyle name="40% - Accent3 4 2 2 4" xfId="2011"/>
    <cellStyle name="40% - Accent3 4 2 2 4 2" xfId="27673"/>
    <cellStyle name="40% - Accent3 4 2 2 4 2 2" xfId="27674"/>
    <cellStyle name="40% - Accent3 4 2 2 4 2 2 2" xfId="27675"/>
    <cellStyle name="40% - Accent3 4 2 2 4 2 2 3" xfId="27676"/>
    <cellStyle name="40% - Accent3 4 2 2 4 2 3" xfId="27677"/>
    <cellStyle name="40% - Accent3 4 2 2 4 2 3 2" xfId="27678"/>
    <cellStyle name="40% - Accent3 4 2 2 4 2 3 3" xfId="27679"/>
    <cellStyle name="40% - Accent3 4 2 2 4 2 4" xfId="27680"/>
    <cellStyle name="40% - Accent3 4 2 2 4 2 4 2" xfId="27681"/>
    <cellStyle name="40% - Accent3 4 2 2 4 2 5" xfId="27682"/>
    <cellStyle name="40% - Accent3 4 2 2 4 2 6" xfId="27683"/>
    <cellStyle name="40% - Accent3 4 2 2 4 3" xfId="27684"/>
    <cellStyle name="40% - Accent3 4 2 2 4 3 2" xfId="27685"/>
    <cellStyle name="40% - Accent3 4 2 2 4 3 2 2" xfId="27686"/>
    <cellStyle name="40% - Accent3 4 2 2 4 3 2 3" xfId="27687"/>
    <cellStyle name="40% - Accent3 4 2 2 4 3 3" xfId="27688"/>
    <cellStyle name="40% - Accent3 4 2 2 4 3 3 2" xfId="27689"/>
    <cellStyle name="40% - Accent3 4 2 2 4 3 3 3" xfId="27690"/>
    <cellStyle name="40% - Accent3 4 2 2 4 3 4" xfId="27691"/>
    <cellStyle name="40% - Accent3 4 2 2 4 3 4 2" xfId="27692"/>
    <cellStyle name="40% - Accent3 4 2 2 4 3 5" xfId="27693"/>
    <cellStyle name="40% - Accent3 4 2 2 4 3 6" xfId="27694"/>
    <cellStyle name="40% - Accent3 4 2 2 4 4" xfId="27695"/>
    <cellStyle name="40% - Accent3 4 2 2 4 4 2" xfId="27696"/>
    <cellStyle name="40% - Accent3 4 2 2 4 4 2 2" xfId="27697"/>
    <cellStyle name="40% - Accent3 4 2 2 4 4 2 3" xfId="27698"/>
    <cellStyle name="40% - Accent3 4 2 2 4 4 3" xfId="27699"/>
    <cellStyle name="40% - Accent3 4 2 2 4 4 3 2" xfId="27700"/>
    <cellStyle name="40% - Accent3 4 2 2 4 4 4" xfId="27701"/>
    <cellStyle name="40% - Accent3 4 2 2 4 4 5" xfId="27702"/>
    <cellStyle name="40% - Accent3 4 2 2 4 5" xfId="27703"/>
    <cellStyle name="40% - Accent3 4 2 2 4 5 2" xfId="27704"/>
    <cellStyle name="40% - Accent3 4 2 2 4 5 3" xfId="27705"/>
    <cellStyle name="40% - Accent3 4 2 2 4 6" xfId="27706"/>
    <cellStyle name="40% - Accent3 4 2 2 4 6 2" xfId="27707"/>
    <cellStyle name="40% - Accent3 4 2 2 4 6 3" xfId="27708"/>
    <cellStyle name="40% - Accent3 4 2 2 4 7" xfId="27709"/>
    <cellStyle name="40% - Accent3 4 2 2 4 7 2" xfId="27710"/>
    <cellStyle name="40% - Accent3 4 2 2 4 8" xfId="27711"/>
    <cellStyle name="40% - Accent3 4 2 2 4 9" xfId="27712"/>
    <cellStyle name="40% - Accent3 4 2 2 5" xfId="27713"/>
    <cellStyle name="40% - Accent3 4 2 2 5 2" xfId="27714"/>
    <cellStyle name="40% - Accent3 4 2 2 5 2 2" xfId="27715"/>
    <cellStyle name="40% - Accent3 4 2 2 5 2 2 2" xfId="27716"/>
    <cellStyle name="40% - Accent3 4 2 2 5 2 2 3" xfId="27717"/>
    <cellStyle name="40% - Accent3 4 2 2 5 2 3" xfId="27718"/>
    <cellStyle name="40% - Accent3 4 2 2 5 2 3 2" xfId="27719"/>
    <cellStyle name="40% - Accent3 4 2 2 5 2 3 3" xfId="27720"/>
    <cellStyle name="40% - Accent3 4 2 2 5 2 4" xfId="27721"/>
    <cellStyle name="40% - Accent3 4 2 2 5 2 4 2" xfId="27722"/>
    <cellStyle name="40% - Accent3 4 2 2 5 2 5" xfId="27723"/>
    <cellStyle name="40% - Accent3 4 2 2 5 2 6" xfId="27724"/>
    <cellStyle name="40% - Accent3 4 2 2 5 3" xfId="27725"/>
    <cellStyle name="40% - Accent3 4 2 2 5 3 2" xfId="27726"/>
    <cellStyle name="40% - Accent3 4 2 2 5 3 2 2" xfId="27727"/>
    <cellStyle name="40% - Accent3 4 2 2 5 3 2 3" xfId="27728"/>
    <cellStyle name="40% - Accent3 4 2 2 5 3 3" xfId="27729"/>
    <cellStyle name="40% - Accent3 4 2 2 5 3 3 2" xfId="27730"/>
    <cellStyle name="40% - Accent3 4 2 2 5 3 3 3" xfId="27731"/>
    <cellStyle name="40% - Accent3 4 2 2 5 3 4" xfId="27732"/>
    <cellStyle name="40% - Accent3 4 2 2 5 3 4 2" xfId="27733"/>
    <cellStyle name="40% - Accent3 4 2 2 5 3 5" xfId="27734"/>
    <cellStyle name="40% - Accent3 4 2 2 5 3 6" xfId="27735"/>
    <cellStyle name="40% - Accent3 4 2 2 5 4" xfId="27736"/>
    <cellStyle name="40% - Accent3 4 2 2 5 4 2" xfId="27737"/>
    <cellStyle name="40% - Accent3 4 2 2 5 4 2 2" xfId="27738"/>
    <cellStyle name="40% - Accent3 4 2 2 5 4 2 3" xfId="27739"/>
    <cellStyle name="40% - Accent3 4 2 2 5 4 3" xfId="27740"/>
    <cellStyle name="40% - Accent3 4 2 2 5 4 3 2" xfId="27741"/>
    <cellStyle name="40% - Accent3 4 2 2 5 4 4" xfId="27742"/>
    <cellStyle name="40% - Accent3 4 2 2 5 4 5" xfId="27743"/>
    <cellStyle name="40% - Accent3 4 2 2 5 5" xfId="27744"/>
    <cellStyle name="40% - Accent3 4 2 2 5 5 2" xfId="27745"/>
    <cellStyle name="40% - Accent3 4 2 2 5 5 3" xfId="27746"/>
    <cellStyle name="40% - Accent3 4 2 2 5 6" xfId="27747"/>
    <cellStyle name="40% - Accent3 4 2 2 5 6 2" xfId="27748"/>
    <cellStyle name="40% - Accent3 4 2 2 5 6 3" xfId="27749"/>
    <cellStyle name="40% - Accent3 4 2 2 5 7" xfId="27750"/>
    <cellStyle name="40% - Accent3 4 2 2 5 7 2" xfId="27751"/>
    <cellStyle name="40% - Accent3 4 2 2 5 8" xfId="27752"/>
    <cellStyle name="40% - Accent3 4 2 2 5 9" xfId="27753"/>
    <cellStyle name="40% - Accent3 4 2 2 6" xfId="27754"/>
    <cellStyle name="40% - Accent3 4 2 2 6 2" xfId="27755"/>
    <cellStyle name="40% - Accent3 4 2 2 6 2 2" xfId="27756"/>
    <cellStyle name="40% - Accent3 4 2 2 6 2 3" xfId="27757"/>
    <cellStyle name="40% - Accent3 4 2 2 6 3" xfId="27758"/>
    <cellStyle name="40% - Accent3 4 2 2 6 3 2" xfId="27759"/>
    <cellStyle name="40% - Accent3 4 2 2 6 3 3" xfId="27760"/>
    <cellStyle name="40% - Accent3 4 2 2 6 4" xfId="27761"/>
    <cellStyle name="40% - Accent3 4 2 2 6 4 2" xfId="27762"/>
    <cellStyle name="40% - Accent3 4 2 2 6 5" xfId="27763"/>
    <cellStyle name="40% - Accent3 4 2 2 6 6" xfId="27764"/>
    <cellStyle name="40% - Accent3 4 2 2 7" xfId="27765"/>
    <cellStyle name="40% - Accent3 4 2 2 7 2" xfId="27766"/>
    <cellStyle name="40% - Accent3 4 2 2 7 2 2" xfId="27767"/>
    <cellStyle name="40% - Accent3 4 2 2 7 2 3" xfId="27768"/>
    <cellStyle name="40% - Accent3 4 2 2 7 3" xfId="27769"/>
    <cellStyle name="40% - Accent3 4 2 2 7 3 2" xfId="27770"/>
    <cellStyle name="40% - Accent3 4 2 2 7 3 3" xfId="27771"/>
    <cellStyle name="40% - Accent3 4 2 2 7 4" xfId="27772"/>
    <cellStyle name="40% - Accent3 4 2 2 7 4 2" xfId="27773"/>
    <cellStyle name="40% - Accent3 4 2 2 7 5" xfId="27774"/>
    <cellStyle name="40% - Accent3 4 2 2 7 6" xfId="27775"/>
    <cellStyle name="40% - Accent3 4 2 2 8" xfId="27776"/>
    <cellStyle name="40% - Accent3 4 2 2 8 2" xfId="27777"/>
    <cellStyle name="40% - Accent3 4 2 2 8 2 2" xfId="27778"/>
    <cellStyle name="40% - Accent3 4 2 2 8 2 3" xfId="27779"/>
    <cellStyle name="40% - Accent3 4 2 2 8 3" xfId="27780"/>
    <cellStyle name="40% - Accent3 4 2 2 8 3 2" xfId="27781"/>
    <cellStyle name="40% - Accent3 4 2 2 8 4" xfId="27782"/>
    <cellStyle name="40% - Accent3 4 2 2 8 5" xfId="27783"/>
    <cellStyle name="40% - Accent3 4 2 2 9" xfId="27784"/>
    <cellStyle name="40% - Accent3 4 2 2 9 2" xfId="27785"/>
    <cellStyle name="40% - Accent3 4 2 2 9 3" xfId="27786"/>
    <cellStyle name="40% - Accent3 4 2 3" xfId="2012"/>
    <cellStyle name="40% - Accent3 4 2 3 10" xfId="27787"/>
    <cellStyle name="40% - Accent3 4 2 3 10 2" xfId="27788"/>
    <cellStyle name="40% - Accent3 4 2 3 11" xfId="27789"/>
    <cellStyle name="40% - Accent3 4 2 3 12" xfId="27790"/>
    <cellStyle name="40% - Accent3 4 2 3 2" xfId="2013"/>
    <cellStyle name="40% - Accent3 4 2 3 2 10" xfId="27791"/>
    <cellStyle name="40% - Accent3 4 2 3 2 2" xfId="2014"/>
    <cellStyle name="40% - Accent3 4 2 3 2 2 2" xfId="27792"/>
    <cellStyle name="40% - Accent3 4 2 3 2 2 2 2" xfId="27793"/>
    <cellStyle name="40% - Accent3 4 2 3 2 2 2 2 2" xfId="27794"/>
    <cellStyle name="40% - Accent3 4 2 3 2 2 2 2 3" xfId="27795"/>
    <cellStyle name="40% - Accent3 4 2 3 2 2 2 3" xfId="27796"/>
    <cellStyle name="40% - Accent3 4 2 3 2 2 2 3 2" xfId="27797"/>
    <cellStyle name="40% - Accent3 4 2 3 2 2 2 3 3" xfId="27798"/>
    <cellStyle name="40% - Accent3 4 2 3 2 2 2 4" xfId="27799"/>
    <cellStyle name="40% - Accent3 4 2 3 2 2 2 4 2" xfId="27800"/>
    <cellStyle name="40% - Accent3 4 2 3 2 2 2 5" xfId="27801"/>
    <cellStyle name="40% - Accent3 4 2 3 2 2 2 6" xfId="27802"/>
    <cellStyle name="40% - Accent3 4 2 3 2 2 3" xfId="27803"/>
    <cellStyle name="40% - Accent3 4 2 3 2 2 3 2" xfId="27804"/>
    <cellStyle name="40% - Accent3 4 2 3 2 2 3 2 2" xfId="27805"/>
    <cellStyle name="40% - Accent3 4 2 3 2 2 3 2 3" xfId="27806"/>
    <cellStyle name="40% - Accent3 4 2 3 2 2 3 3" xfId="27807"/>
    <cellStyle name="40% - Accent3 4 2 3 2 2 3 3 2" xfId="27808"/>
    <cellStyle name="40% - Accent3 4 2 3 2 2 3 3 3" xfId="27809"/>
    <cellStyle name="40% - Accent3 4 2 3 2 2 3 4" xfId="27810"/>
    <cellStyle name="40% - Accent3 4 2 3 2 2 3 4 2" xfId="27811"/>
    <cellStyle name="40% - Accent3 4 2 3 2 2 3 5" xfId="27812"/>
    <cellStyle name="40% - Accent3 4 2 3 2 2 3 6" xfId="27813"/>
    <cellStyle name="40% - Accent3 4 2 3 2 2 4" xfId="27814"/>
    <cellStyle name="40% - Accent3 4 2 3 2 2 4 2" xfId="27815"/>
    <cellStyle name="40% - Accent3 4 2 3 2 2 4 2 2" xfId="27816"/>
    <cellStyle name="40% - Accent3 4 2 3 2 2 4 2 3" xfId="27817"/>
    <cellStyle name="40% - Accent3 4 2 3 2 2 4 3" xfId="27818"/>
    <cellStyle name="40% - Accent3 4 2 3 2 2 4 3 2" xfId="27819"/>
    <cellStyle name="40% - Accent3 4 2 3 2 2 4 4" xfId="27820"/>
    <cellStyle name="40% - Accent3 4 2 3 2 2 4 5" xfId="27821"/>
    <cellStyle name="40% - Accent3 4 2 3 2 2 5" xfId="27822"/>
    <cellStyle name="40% - Accent3 4 2 3 2 2 5 2" xfId="27823"/>
    <cellStyle name="40% - Accent3 4 2 3 2 2 5 3" xfId="27824"/>
    <cellStyle name="40% - Accent3 4 2 3 2 2 6" xfId="27825"/>
    <cellStyle name="40% - Accent3 4 2 3 2 2 6 2" xfId="27826"/>
    <cellStyle name="40% - Accent3 4 2 3 2 2 6 3" xfId="27827"/>
    <cellStyle name="40% - Accent3 4 2 3 2 2 7" xfId="27828"/>
    <cellStyle name="40% - Accent3 4 2 3 2 2 7 2" xfId="27829"/>
    <cellStyle name="40% - Accent3 4 2 3 2 2 8" xfId="27830"/>
    <cellStyle name="40% - Accent3 4 2 3 2 2 9" xfId="27831"/>
    <cellStyle name="40% - Accent3 4 2 3 2 3" xfId="27832"/>
    <cellStyle name="40% - Accent3 4 2 3 2 3 2" xfId="27833"/>
    <cellStyle name="40% - Accent3 4 2 3 2 3 2 2" xfId="27834"/>
    <cellStyle name="40% - Accent3 4 2 3 2 3 2 3" xfId="27835"/>
    <cellStyle name="40% - Accent3 4 2 3 2 3 3" xfId="27836"/>
    <cellStyle name="40% - Accent3 4 2 3 2 3 3 2" xfId="27837"/>
    <cellStyle name="40% - Accent3 4 2 3 2 3 3 3" xfId="27838"/>
    <cellStyle name="40% - Accent3 4 2 3 2 3 4" xfId="27839"/>
    <cellStyle name="40% - Accent3 4 2 3 2 3 4 2" xfId="27840"/>
    <cellStyle name="40% - Accent3 4 2 3 2 3 5" xfId="27841"/>
    <cellStyle name="40% - Accent3 4 2 3 2 3 6" xfId="27842"/>
    <cellStyle name="40% - Accent3 4 2 3 2 4" xfId="27843"/>
    <cellStyle name="40% - Accent3 4 2 3 2 4 2" xfId="27844"/>
    <cellStyle name="40% - Accent3 4 2 3 2 4 2 2" xfId="27845"/>
    <cellStyle name="40% - Accent3 4 2 3 2 4 2 3" xfId="27846"/>
    <cellStyle name="40% - Accent3 4 2 3 2 4 3" xfId="27847"/>
    <cellStyle name="40% - Accent3 4 2 3 2 4 3 2" xfId="27848"/>
    <cellStyle name="40% - Accent3 4 2 3 2 4 3 3" xfId="27849"/>
    <cellStyle name="40% - Accent3 4 2 3 2 4 4" xfId="27850"/>
    <cellStyle name="40% - Accent3 4 2 3 2 4 4 2" xfId="27851"/>
    <cellStyle name="40% - Accent3 4 2 3 2 4 5" xfId="27852"/>
    <cellStyle name="40% - Accent3 4 2 3 2 4 6" xfId="27853"/>
    <cellStyle name="40% - Accent3 4 2 3 2 5" xfId="27854"/>
    <cellStyle name="40% - Accent3 4 2 3 2 5 2" xfId="27855"/>
    <cellStyle name="40% - Accent3 4 2 3 2 5 2 2" xfId="27856"/>
    <cellStyle name="40% - Accent3 4 2 3 2 5 2 3" xfId="27857"/>
    <cellStyle name="40% - Accent3 4 2 3 2 5 3" xfId="27858"/>
    <cellStyle name="40% - Accent3 4 2 3 2 5 3 2" xfId="27859"/>
    <cellStyle name="40% - Accent3 4 2 3 2 5 4" xfId="27860"/>
    <cellStyle name="40% - Accent3 4 2 3 2 5 5" xfId="27861"/>
    <cellStyle name="40% - Accent3 4 2 3 2 6" xfId="27862"/>
    <cellStyle name="40% - Accent3 4 2 3 2 6 2" xfId="27863"/>
    <cellStyle name="40% - Accent3 4 2 3 2 6 3" xfId="27864"/>
    <cellStyle name="40% - Accent3 4 2 3 2 7" xfId="27865"/>
    <cellStyle name="40% - Accent3 4 2 3 2 7 2" xfId="27866"/>
    <cellStyle name="40% - Accent3 4 2 3 2 7 3" xfId="27867"/>
    <cellStyle name="40% - Accent3 4 2 3 2 8" xfId="27868"/>
    <cellStyle name="40% - Accent3 4 2 3 2 8 2" xfId="27869"/>
    <cellStyle name="40% - Accent3 4 2 3 2 9" xfId="27870"/>
    <cellStyle name="40% - Accent3 4 2 3 3" xfId="2015"/>
    <cellStyle name="40% - Accent3 4 2 3 3 2" xfId="27871"/>
    <cellStyle name="40% - Accent3 4 2 3 3 2 2" xfId="27872"/>
    <cellStyle name="40% - Accent3 4 2 3 3 2 2 2" xfId="27873"/>
    <cellStyle name="40% - Accent3 4 2 3 3 2 2 3" xfId="27874"/>
    <cellStyle name="40% - Accent3 4 2 3 3 2 3" xfId="27875"/>
    <cellStyle name="40% - Accent3 4 2 3 3 2 3 2" xfId="27876"/>
    <cellStyle name="40% - Accent3 4 2 3 3 2 3 3" xfId="27877"/>
    <cellStyle name="40% - Accent3 4 2 3 3 2 4" xfId="27878"/>
    <cellStyle name="40% - Accent3 4 2 3 3 2 4 2" xfId="27879"/>
    <cellStyle name="40% - Accent3 4 2 3 3 2 5" xfId="27880"/>
    <cellStyle name="40% - Accent3 4 2 3 3 2 6" xfId="27881"/>
    <cellStyle name="40% - Accent3 4 2 3 3 3" xfId="27882"/>
    <cellStyle name="40% - Accent3 4 2 3 3 3 2" xfId="27883"/>
    <cellStyle name="40% - Accent3 4 2 3 3 3 2 2" xfId="27884"/>
    <cellStyle name="40% - Accent3 4 2 3 3 3 2 3" xfId="27885"/>
    <cellStyle name="40% - Accent3 4 2 3 3 3 3" xfId="27886"/>
    <cellStyle name="40% - Accent3 4 2 3 3 3 3 2" xfId="27887"/>
    <cellStyle name="40% - Accent3 4 2 3 3 3 3 3" xfId="27888"/>
    <cellStyle name="40% - Accent3 4 2 3 3 3 4" xfId="27889"/>
    <cellStyle name="40% - Accent3 4 2 3 3 3 4 2" xfId="27890"/>
    <cellStyle name="40% - Accent3 4 2 3 3 3 5" xfId="27891"/>
    <cellStyle name="40% - Accent3 4 2 3 3 3 6" xfId="27892"/>
    <cellStyle name="40% - Accent3 4 2 3 3 4" xfId="27893"/>
    <cellStyle name="40% - Accent3 4 2 3 3 4 2" xfId="27894"/>
    <cellStyle name="40% - Accent3 4 2 3 3 4 2 2" xfId="27895"/>
    <cellStyle name="40% - Accent3 4 2 3 3 4 2 3" xfId="27896"/>
    <cellStyle name="40% - Accent3 4 2 3 3 4 3" xfId="27897"/>
    <cellStyle name="40% - Accent3 4 2 3 3 4 3 2" xfId="27898"/>
    <cellStyle name="40% - Accent3 4 2 3 3 4 4" xfId="27899"/>
    <cellStyle name="40% - Accent3 4 2 3 3 4 5" xfId="27900"/>
    <cellStyle name="40% - Accent3 4 2 3 3 5" xfId="27901"/>
    <cellStyle name="40% - Accent3 4 2 3 3 5 2" xfId="27902"/>
    <cellStyle name="40% - Accent3 4 2 3 3 5 3" xfId="27903"/>
    <cellStyle name="40% - Accent3 4 2 3 3 6" xfId="27904"/>
    <cellStyle name="40% - Accent3 4 2 3 3 6 2" xfId="27905"/>
    <cellStyle name="40% - Accent3 4 2 3 3 6 3" xfId="27906"/>
    <cellStyle name="40% - Accent3 4 2 3 3 7" xfId="27907"/>
    <cellStyle name="40% - Accent3 4 2 3 3 7 2" xfId="27908"/>
    <cellStyle name="40% - Accent3 4 2 3 3 8" xfId="27909"/>
    <cellStyle name="40% - Accent3 4 2 3 3 9" xfId="27910"/>
    <cellStyle name="40% - Accent3 4 2 3 4" xfId="27911"/>
    <cellStyle name="40% - Accent3 4 2 3 4 2" xfId="27912"/>
    <cellStyle name="40% - Accent3 4 2 3 4 2 2" xfId="27913"/>
    <cellStyle name="40% - Accent3 4 2 3 4 2 2 2" xfId="27914"/>
    <cellStyle name="40% - Accent3 4 2 3 4 2 2 3" xfId="27915"/>
    <cellStyle name="40% - Accent3 4 2 3 4 2 3" xfId="27916"/>
    <cellStyle name="40% - Accent3 4 2 3 4 2 3 2" xfId="27917"/>
    <cellStyle name="40% - Accent3 4 2 3 4 2 3 3" xfId="27918"/>
    <cellStyle name="40% - Accent3 4 2 3 4 2 4" xfId="27919"/>
    <cellStyle name="40% - Accent3 4 2 3 4 2 4 2" xfId="27920"/>
    <cellStyle name="40% - Accent3 4 2 3 4 2 5" xfId="27921"/>
    <cellStyle name="40% - Accent3 4 2 3 4 2 6" xfId="27922"/>
    <cellStyle name="40% - Accent3 4 2 3 4 3" xfId="27923"/>
    <cellStyle name="40% - Accent3 4 2 3 4 3 2" xfId="27924"/>
    <cellStyle name="40% - Accent3 4 2 3 4 3 2 2" xfId="27925"/>
    <cellStyle name="40% - Accent3 4 2 3 4 3 2 3" xfId="27926"/>
    <cellStyle name="40% - Accent3 4 2 3 4 3 3" xfId="27927"/>
    <cellStyle name="40% - Accent3 4 2 3 4 3 3 2" xfId="27928"/>
    <cellStyle name="40% - Accent3 4 2 3 4 3 3 3" xfId="27929"/>
    <cellStyle name="40% - Accent3 4 2 3 4 3 4" xfId="27930"/>
    <cellStyle name="40% - Accent3 4 2 3 4 3 4 2" xfId="27931"/>
    <cellStyle name="40% - Accent3 4 2 3 4 3 5" xfId="27932"/>
    <cellStyle name="40% - Accent3 4 2 3 4 3 6" xfId="27933"/>
    <cellStyle name="40% - Accent3 4 2 3 4 4" xfId="27934"/>
    <cellStyle name="40% - Accent3 4 2 3 4 4 2" xfId="27935"/>
    <cellStyle name="40% - Accent3 4 2 3 4 4 2 2" xfId="27936"/>
    <cellStyle name="40% - Accent3 4 2 3 4 4 2 3" xfId="27937"/>
    <cellStyle name="40% - Accent3 4 2 3 4 4 3" xfId="27938"/>
    <cellStyle name="40% - Accent3 4 2 3 4 4 3 2" xfId="27939"/>
    <cellStyle name="40% - Accent3 4 2 3 4 4 4" xfId="27940"/>
    <cellStyle name="40% - Accent3 4 2 3 4 4 5" xfId="27941"/>
    <cellStyle name="40% - Accent3 4 2 3 4 5" xfId="27942"/>
    <cellStyle name="40% - Accent3 4 2 3 4 5 2" xfId="27943"/>
    <cellStyle name="40% - Accent3 4 2 3 4 5 3" xfId="27944"/>
    <cellStyle name="40% - Accent3 4 2 3 4 6" xfId="27945"/>
    <cellStyle name="40% - Accent3 4 2 3 4 6 2" xfId="27946"/>
    <cellStyle name="40% - Accent3 4 2 3 4 6 3" xfId="27947"/>
    <cellStyle name="40% - Accent3 4 2 3 4 7" xfId="27948"/>
    <cellStyle name="40% - Accent3 4 2 3 4 7 2" xfId="27949"/>
    <cellStyle name="40% - Accent3 4 2 3 4 8" xfId="27950"/>
    <cellStyle name="40% - Accent3 4 2 3 4 9" xfId="27951"/>
    <cellStyle name="40% - Accent3 4 2 3 5" xfId="27952"/>
    <cellStyle name="40% - Accent3 4 2 3 5 2" xfId="27953"/>
    <cellStyle name="40% - Accent3 4 2 3 5 2 2" xfId="27954"/>
    <cellStyle name="40% - Accent3 4 2 3 5 2 3" xfId="27955"/>
    <cellStyle name="40% - Accent3 4 2 3 5 3" xfId="27956"/>
    <cellStyle name="40% - Accent3 4 2 3 5 3 2" xfId="27957"/>
    <cellStyle name="40% - Accent3 4 2 3 5 3 3" xfId="27958"/>
    <cellStyle name="40% - Accent3 4 2 3 5 4" xfId="27959"/>
    <cellStyle name="40% - Accent3 4 2 3 5 4 2" xfId="27960"/>
    <cellStyle name="40% - Accent3 4 2 3 5 5" xfId="27961"/>
    <cellStyle name="40% - Accent3 4 2 3 5 6" xfId="27962"/>
    <cellStyle name="40% - Accent3 4 2 3 6" xfId="27963"/>
    <cellStyle name="40% - Accent3 4 2 3 6 2" xfId="27964"/>
    <cellStyle name="40% - Accent3 4 2 3 6 2 2" xfId="27965"/>
    <cellStyle name="40% - Accent3 4 2 3 6 2 3" xfId="27966"/>
    <cellStyle name="40% - Accent3 4 2 3 6 3" xfId="27967"/>
    <cellStyle name="40% - Accent3 4 2 3 6 3 2" xfId="27968"/>
    <cellStyle name="40% - Accent3 4 2 3 6 3 3" xfId="27969"/>
    <cellStyle name="40% - Accent3 4 2 3 6 4" xfId="27970"/>
    <cellStyle name="40% - Accent3 4 2 3 6 4 2" xfId="27971"/>
    <cellStyle name="40% - Accent3 4 2 3 6 5" xfId="27972"/>
    <cellStyle name="40% - Accent3 4 2 3 6 6" xfId="27973"/>
    <cellStyle name="40% - Accent3 4 2 3 7" xfId="27974"/>
    <cellStyle name="40% - Accent3 4 2 3 7 2" xfId="27975"/>
    <cellStyle name="40% - Accent3 4 2 3 7 2 2" xfId="27976"/>
    <cellStyle name="40% - Accent3 4 2 3 7 2 3" xfId="27977"/>
    <cellStyle name="40% - Accent3 4 2 3 7 3" xfId="27978"/>
    <cellStyle name="40% - Accent3 4 2 3 7 3 2" xfId="27979"/>
    <cellStyle name="40% - Accent3 4 2 3 7 4" xfId="27980"/>
    <cellStyle name="40% - Accent3 4 2 3 7 5" xfId="27981"/>
    <cellStyle name="40% - Accent3 4 2 3 8" xfId="27982"/>
    <cellStyle name="40% - Accent3 4 2 3 8 2" xfId="27983"/>
    <cellStyle name="40% - Accent3 4 2 3 8 3" xfId="27984"/>
    <cellStyle name="40% - Accent3 4 2 3 9" xfId="27985"/>
    <cellStyle name="40% - Accent3 4 2 3 9 2" xfId="27986"/>
    <cellStyle name="40% - Accent3 4 2 3 9 3" xfId="27987"/>
    <cellStyle name="40% - Accent3 4 2 4" xfId="2016"/>
    <cellStyle name="40% - Accent3 4 2 4 10" xfId="27988"/>
    <cellStyle name="40% - Accent3 4 2 4 2" xfId="2017"/>
    <cellStyle name="40% - Accent3 4 2 4 2 2" xfId="27989"/>
    <cellStyle name="40% - Accent3 4 2 4 2 2 2" xfId="27990"/>
    <cellStyle name="40% - Accent3 4 2 4 2 2 2 2" xfId="27991"/>
    <cellStyle name="40% - Accent3 4 2 4 2 2 2 3" xfId="27992"/>
    <cellStyle name="40% - Accent3 4 2 4 2 2 3" xfId="27993"/>
    <cellStyle name="40% - Accent3 4 2 4 2 2 3 2" xfId="27994"/>
    <cellStyle name="40% - Accent3 4 2 4 2 2 3 3" xfId="27995"/>
    <cellStyle name="40% - Accent3 4 2 4 2 2 4" xfId="27996"/>
    <cellStyle name="40% - Accent3 4 2 4 2 2 4 2" xfId="27997"/>
    <cellStyle name="40% - Accent3 4 2 4 2 2 5" xfId="27998"/>
    <cellStyle name="40% - Accent3 4 2 4 2 2 6" xfId="27999"/>
    <cellStyle name="40% - Accent3 4 2 4 2 3" xfId="28000"/>
    <cellStyle name="40% - Accent3 4 2 4 2 3 2" xfId="28001"/>
    <cellStyle name="40% - Accent3 4 2 4 2 3 2 2" xfId="28002"/>
    <cellStyle name="40% - Accent3 4 2 4 2 3 2 3" xfId="28003"/>
    <cellStyle name="40% - Accent3 4 2 4 2 3 3" xfId="28004"/>
    <cellStyle name="40% - Accent3 4 2 4 2 3 3 2" xfId="28005"/>
    <cellStyle name="40% - Accent3 4 2 4 2 3 3 3" xfId="28006"/>
    <cellStyle name="40% - Accent3 4 2 4 2 3 4" xfId="28007"/>
    <cellStyle name="40% - Accent3 4 2 4 2 3 4 2" xfId="28008"/>
    <cellStyle name="40% - Accent3 4 2 4 2 3 5" xfId="28009"/>
    <cellStyle name="40% - Accent3 4 2 4 2 3 6" xfId="28010"/>
    <cellStyle name="40% - Accent3 4 2 4 2 4" xfId="28011"/>
    <cellStyle name="40% - Accent3 4 2 4 2 4 2" xfId="28012"/>
    <cellStyle name="40% - Accent3 4 2 4 2 4 2 2" xfId="28013"/>
    <cellStyle name="40% - Accent3 4 2 4 2 4 2 3" xfId="28014"/>
    <cellStyle name="40% - Accent3 4 2 4 2 4 3" xfId="28015"/>
    <cellStyle name="40% - Accent3 4 2 4 2 4 3 2" xfId="28016"/>
    <cellStyle name="40% - Accent3 4 2 4 2 4 4" xfId="28017"/>
    <cellStyle name="40% - Accent3 4 2 4 2 4 5" xfId="28018"/>
    <cellStyle name="40% - Accent3 4 2 4 2 5" xfId="28019"/>
    <cellStyle name="40% - Accent3 4 2 4 2 5 2" xfId="28020"/>
    <cellStyle name="40% - Accent3 4 2 4 2 5 3" xfId="28021"/>
    <cellStyle name="40% - Accent3 4 2 4 2 6" xfId="28022"/>
    <cellStyle name="40% - Accent3 4 2 4 2 6 2" xfId="28023"/>
    <cellStyle name="40% - Accent3 4 2 4 2 6 3" xfId="28024"/>
    <cellStyle name="40% - Accent3 4 2 4 2 7" xfId="28025"/>
    <cellStyle name="40% - Accent3 4 2 4 2 7 2" xfId="28026"/>
    <cellStyle name="40% - Accent3 4 2 4 2 8" xfId="28027"/>
    <cellStyle name="40% - Accent3 4 2 4 2 9" xfId="28028"/>
    <cellStyle name="40% - Accent3 4 2 4 3" xfId="28029"/>
    <cellStyle name="40% - Accent3 4 2 4 3 2" xfId="28030"/>
    <cellStyle name="40% - Accent3 4 2 4 3 2 2" xfId="28031"/>
    <cellStyle name="40% - Accent3 4 2 4 3 2 3" xfId="28032"/>
    <cellStyle name="40% - Accent3 4 2 4 3 3" xfId="28033"/>
    <cellStyle name="40% - Accent3 4 2 4 3 3 2" xfId="28034"/>
    <cellStyle name="40% - Accent3 4 2 4 3 3 3" xfId="28035"/>
    <cellStyle name="40% - Accent3 4 2 4 3 4" xfId="28036"/>
    <cellStyle name="40% - Accent3 4 2 4 3 4 2" xfId="28037"/>
    <cellStyle name="40% - Accent3 4 2 4 3 5" xfId="28038"/>
    <cellStyle name="40% - Accent3 4 2 4 3 6" xfId="28039"/>
    <cellStyle name="40% - Accent3 4 2 4 4" xfId="28040"/>
    <cellStyle name="40% - Accent3 4 2 4 4 2" xfId="28041"/>
    <cellStyle name="40% - Accent3 4 2 4 4 2 2" xfId="28042"/>
    <cellStyle name="40% - Accent3 4 2 4 4 2 3" xfId="28043"/>
    <cellStyle name="40% - Accent3 4 2 4 4 3" xfId="28044"/>
    <cellStyle name="40% - Accent3 4 2 4 4 3 2" xfId="28045"/>
    <cellStyle name="40% - Accent3 4 2 4 4 3 3" xfId="28046"/>
    <cellStyle name="40% - Accent3 4 2 4 4 4" xfId="28047"/>
    <cellStyle name="40% - Accent3 4 2 4 4 4 2" xfId="28048"/>
    <cellStyle name="40% - Accent3 4 2 4 4 5" xfId="28049"/>
    <cellStyle name="40% - Accent3 4 2 4 4 6" xfId="28050"/>
    <cellStyle name="40% - Accent3 4 2 4 5" xfId="28051"/>
    <cellStyle name="40% - Accent3 4 2 4 5 2" xfId="28052"/>
    <cellStyle name="40% - Accent3 4 2 4 5 2 2" xfId="28053"/>
    <cellStyle name="40% - Accent3 4 2 4 5 2 3" xfId="28054"/>
    <cellStyle name="40% - Accent3 4 2 4 5 3" xfId="28055"/>
    <cellStyle name="40% - Accent3 4 2 4 5 3 2" xfId="28056"/>
    <cellStyle name="40% - Accent3 4 2 4 5 4" xfId="28057"/>
    <cellStyle name="40% - Accent3 4 2 4 5 5" xfId="28058"/>
    <cellStyle name="40% - Accent3 4 2 4 6" xfId="28059"/>
    <cellStyle name="40% - Accent3 4 2 4 6 2" xfId="28060"/>
    <cellStyle name="40% - Accent3 4 2 4 6 3" xfId="28061"/>
    <cellStyle name="40% - Accent3 4 2 4 7" xfId="28062"/>
    <cellStyle name="40% - Accent3 4 2 4 7 2" xfId="28063"/>
    <cellStyle name="40% - Accent3 4 2 4 7 3" xfId="28064"/>
    <cellStyle name="40% - Accent3 4 2 4 8" xfId="28065"/>
    <cellStyle name="40% - Accent3 4 2 4 8 2" xfId="28066"/>
    <cellStyle name="40% - Accent3 4 2 4 9" xfId="28067"/>
    <cellStyle name="40% - Accent3 4 2 5" xfId="2018"/>
    <cellStyle name="40% - Accent3 4 2 5 2" xfId="28068"/>
    <cellStyle name="40% - Accent3 4 2 5 2 2" xfId="28069"/>
    <cellStyle name="40% - Accent3 4 2 5 2 2 2" xfId="28070"/>
    <cellStyle name="40% - Accent3 4 2 5 2 2 3" xfId="28071"/>
    <cellStyle name="40% - Accent3 4 2 5 2 3" xfId="28072"/>
    <cellStyle name="40% - Accent3 4 2 5 2 3 2" xfId="28073"/>
    <cellStyle name="40% - Accent3 4 2 5 2 3 3" xfId="28074"/>
    <cellStyle name="40% - Accent3 4 2 5 2 4" xfId="28075"/>
    <cellStyle name="40% - Accent3 4 2 5 2 4 2" xfId="28076"/>
    <cellStyle name="40% - Accent3 4 2 5 2 5" xfId="28077"/>
    <cellStyle name="40% - Accent3 4 2 5 2 6" xfId="28078"/>
    <cellStyle name="40% - Accent3 4 2 5 3" xfId="28079"/>
    <cellStyle name="40% - Accent3 4 2 5 3 2" xfId="28080"/>
    <cellStyle name="40% - Accent3 4 2 5 3 2 2" xfId="28081"/>
    <cellStyle name="40% - Accent3 4 2 5 3 2 3" xfId="28082"/>
    <cellStyle name="40% - Accent3 4 2 5 3 3" xfId="28083"/>
    <cellStyle name="40% - Accent3 4 2 5 3 3 2" xfId="28084"/>
    <cellStyle name="40% - Accent3 4 2 5 3 3 3" xfId="28085"/>
    <cellStyle name="40% - Accent3 4 2 5 3 4" xfId="28086"/>
    <cellStyle name="40% - Accent3 4 2 5 3 4 2" xfId="28087"/>
    <cellStyle name="40% - Accent3 4 2 5 3 5" xfId="28088"/>
    <cellStyle name="40% - Accent3 4 2 5 3 6" xfId="28089"/>
    <cellStyle name="40% - Accent3 4 2 5 4" xfId="28090"/>
    <cellStyle name="40% - Accent3 4 2 5 4 2" xfId="28091"/>
    <cellStyle name="40% - Accent3 4 2 5 4 2 2" xfId="28092"/>
    <cellStyle name="40% - Accent3 4 2 5 4 2 3" xfId="28093"/>
    <cellStyle name="40% - Accent3 4 2 5 4 3" xfId="28094"/>
    <cellStyle name="40% - Accent3 4 2 5 4 3 2" xfId="28095"/>
    <cellStyle name="40% - Accent3 4 2 5 4 4" xfId="28096"/>
    <cellStyle name="40% - Accent3 4 2 5 4 5" xfId="28097"/>
    <cellStyle name="40% - Accent3 4 2 5 5" xfId="28098"/>
    <cellStyle name="40% - Accent3 4 2 5 5 2" xfId="28099"/>
    <cellStyle name="40% - Accent3 4 2 5 5 3" xfId="28100"/>
    <cellStyle name="40% - Accent3 4 2 5 6" xfId="28101"/>
    <cellStyle name="40% - Accent3 4 2 5 6 2" xfId="28102"/>
    <cellStyle name="40% - Accent3 4 2 5 6 3" xfId="28103"/>
    <cellStyle name="40% - Accent3 4 2 5 7" xfId="28104"/>
    <cellStyle name="40% - Accent3 4 2 5 7 2" xfId="28105"/>
    <cellStyle name="40% - Accent3 4 2 5 8" xfId="28106"/>
    <cellStyle name="40% - Accent3 4 2 5 9" xfId="28107"/>
    <cellStyle name="40% - Accent3 4 2 6" xfId="13924"/>
    <cellStyle name="40% - Accent3 4 2 6 2" xfId="28108"/>
    <cellStyle name="40% - Accent3 4 2 6 2 2" xfId="28109"/>
    <cellStyle name="40% - Accent3 4 2 6 2 2 2" xfId="28110"/>
    <cellStyle name="40% - Accent3 4 2 6 2 2 3" xfId="28111"/>
    <cellStyle name="40% - Accent3 4 2 6 2 3" xfId="28112"/>
    <cellStyle name="40% - Accent3 4 2 6 2 3 2" xfId="28113"/>
    <cellStyle name="40% - Accent3 4 2 6 2 3 3" xfId="28114"/>
    <cellStyle name="40% - Accent3 4 2 6 2 4" xfId="28115"/>
    <cellStyle name="40% - Accent3 4 2 6 2 4 2" xfId="28116"/>
    <cellStyle name="40% - Accent3 4 2 6 2 5" xfId="28117"/>
    <cellStyle name="40% - Accent3 4 2 6 2 6" xfId="28118"/>
    <cellStyle name="40% - Accent3 4 2 6 3" xfId="28119"/>
    <cellStyle name="40% - Accent3 4 2 6 3 2" xfId="28120"/>
    <cellStyle name="40% - Accent3 4 2 6 3 2 2" xfId="28121"/>
    <cellStyle name="40% - Accent3 4 2 6 3 2 3" xfId="28122"/>
    <cellStyle name="40% - Accent3 4 2 6 3 3" xfId="28123"/>
    <cellStyle name="40% - Accent3 4 2 6 3 3 2" xfId="28124"/>
    <cellStyle name="40% - Accent3 4 2 6 3 3 3" xfId="28125"/>
    <cellStyle name="40% - Accent3 4 2 6 3 4" xfId="28126"/>
    <cellStyle name="40% - Accent3 4 2 6 3 4 2" xfId="28127"/>
    <cellStyle name="40% - Accent3 4 2 6 3 5" xfId="28128"/>
    <cellStyle name="40% - Accent3 4 2 6 3 6" xfId="28129"/>
    <cellStyle name="40% - Accent3 4 2 6 4" xfId="28130"/>
    <cellStyle name="40% - Accent3 4 2 6 4 2" xfId="28131"/>
    <cellStyle name="40% - Accent3 4 2 6 4 2 2" xfId="28132"/>
    <cellStyle name="40% - Accent3 4 2 6 4 2 3" xfId="28133"/>
    <cellStyle name="40% - Accent3 4 2 6 4 3" xfId="28134"/>
    <cellStyle name="40% - Accent3 4 2 6 4 3 2" xfId="28135"/>
    <cellStyle name="40% - Accent3 4 2 6 4 4" xfId="28136"/>
    <cellStyle name="40% - Accent3 4 2 6 4 5" xfId="28137"/>
    <cellStyle name="40% - Accent3 4 2 6 5" xfId="28138"/>
    <cellStyle name="40% - Accent3 4 2 6 5 2" xfId="28139"/>
    <cellStyle name="40% - Accent3 4 2 6 5 3" xfId="28140"/>
    <cellStyle name="40% - Accent3 4 2 6 6" xfId="28141"/>
    <cellStyle name="40% - Accent3 4 2 6 6 2" xfId="28142"/>
    <cellStyle name="40% - Accent3 4 2 6 6 3" xfId="28143"/>
    <cellStyle name="40% - Accent3 4 2 6 7" xfId="28144"/>
    <cellStyle name="40% - Accent3 4 2 6 7 2" xfId="28145"/>
    <cellStyle name="40% - Accent3 4 2 6 8" xfId="28146"/>
    <cellStyle name="40% - Accent3 4 2 6 9" xfId="28147"/>
    <cellStyle name="40% - Accent3 4 2 7" xfId="28148"/>
    <cellStyle name="40% - Accent3 4 2 7 2" xfId="28149"/>
    <cellStyle name="40% - Accent3 4 2 7 2 2" xfId="28150"/>
    <cellStyle name="40% - Accent3 4 2 7 2 3" xfId="28151"/>
    <cellStyle name="40% - Accent3 4 2 7 3" xfId="28152"/>
    <cellStyle name="40% - Accent3 4 2 7 3 2" xfId="28153"/>
    <cellStyle name="40% - Accent3 4 2 7 3 3" xfId="28154"/>
    <cellStyle name="40% - Accent3 4 2 7 4" xfId="28155"/>
    <cellStyle name="40% - Accent3 4 2 7 4 2" xfId="28156"/>
    <cellStyle name="40% - Accent3 4 2 7 5" xfId="28157"/>
    <cellStyle name="40% - Accent3 4 2 7 6" xfId="28158"/>
    <cellStyle name="40% - Accent3 4 2 8" xfId="28159"/>
    <cellStyle name="40% - Accent3 4 2 8 2" xfId="28160"/>
    <cellStyle name="40% - Accent3 4 2 8 2 2" xfId="28161"/>
    <cellStyle name="40% - Accent3 4 2 8 2 3" xfId="28162"/>
    <cellStyle name="40% - Accent3 4 2 8 3" xfId="28163"/>
    <cellStyle name="40% - Accent3 4 2 8 3 2" xfId="28164"/>
    <cellStyle name="40% - Accent3 4 2 8 3 3" xfId="28165"/>
    <cellStyle name="40% - Accent3 4 2 8 4" xfId="28166"/>
    <cellStyle name="40% - Accent3 4 2 8 4 2" xfId="28167"/>
    <cellStyle name="40% - Accent3 4 2 8 5" xfId="28168"/>
    <cellStyle name="40% - Accent3 4 2 8 6" xfId="28169"/>
    <cellStyle name="40% - Accent3 4 2 9" xfId="28170"/>
    <cellStyle name="40% - Accent3 4 2 9 2" xfId="28171"/>
    <cellStyle name="40% - Accent3 4 2 9 2 2" xfId="28172"/>
    <cellStyle name="40% - Accent3 4 2 9 2 3" xfId="28173"/>
    <cellStyle name="40% - Accent3 4 2 9 3" xfId="28174"/>
    <cellStyle name="40% - Accent3 4 2 9 3 2" xfId="28175"/>
    <cellStyle name="40% - Accent3 4 2 9 4" xfId="28176"/>
    <cellStyle name="40% - Accent3 4 2 9 5" xfId="28177"/>
    <cellStyle name="40% - Accent3 4 3" xfId="2019"/>
    <cellStyle name="40% - Accent3 4 3 10" xfId="28178"/>
    <cellStyle name="40% - Accent3 4 3 10 2" xfId="28179"/>
    <cellStyle name="40% - Accent3 4 3 10 3" xfId="28180"/>
    <cellStyle name="40% - Accent3 4 3 11" xfId="28181"/>
    <cellStyle name="40% - Accent3 4 3 11 2" xfId="28182"/>
    <cellStyle name="40% - Accent3 4 3 12" xfId="28183"/>
    <cellStyle name="40% - Accent3 4 3 13" xfId="28184"/>
    <cellStyle name="40% - Accent3 4 3 14" xfId="28185"/>
    <cellStyle name="40% - Accent3 4 3 2" xfId="2020"/>
    <cellStyle name="40% - Accent3 4 3 2 10" xfId="28186"/>
    <cellStyle name="40% - Accent3 4 3 2 10 2" xfId="28187"/>
    <cellStyle name="40% - Accent3 4 3 2 11" xfId="28188"/>
    <cellStyle name="40% - Accent3 4 3 2 12" xfId="28189"/>
    <cellStyle name="40% - Accent3 4 3 2 2" xfId="2021"/>
    <cellStyle name="40% - Accent3 4 3 2 2 10" xfId="28190"/>
    <cellStyle name="40% - Accent3 4 3 2 2 2" xfId="2022"/>
    <cellStyle name="40% - Accent3 4 3 2 2 2 2" xfId="28191"/>
    <cellStyle name="40% - Accent3 4 3 2 2 2 2 2" xfId="28192"/>
    <cellStyle name="40% - Accent3 4 3 2 2 2 2 2 2" xfId="28193"/>
    <cellStyle name="40% - Accent3 4 3 2 2 2 2 2 3" xfId="28194"/>
    <cellStyle name="40% - Accent3 4 3 2 2 2 2 3" xfId="28195"/>
    <cellStyle name="40% - Accent3 4 3 2 2 2 2 3 2" xfId="28196"/>
    <cellStyle name="40% - Accent3 4 3 2 2 2 2 3 3" xfId="28197"/>
    <cellStyle name="40% - Accent3 4 3 2 2 2 2 4" xfId="28198"/>
    <cellStyle name="40% - Accent3 4 3 2 2 2 2 4 2" xfId="28199"/>
    <cellStyle name="40% - Accent3 4 3 2 2 2 2 5" xfId="28200"/>
    <cellStyle name="40% - Accent3 4 3 2 2 2 2 6" xfId="28201"/>
    <cellStyle name="40% - Accent3 4 3 2 2 2 3" xfId="28202"/>
    <cellStyle name="40% - Accent3 4 3 2 2 2 3 2" xfId="28203"/>
    <cellStyle name="40% - Accent3 4 3 2 2 2 3 2 2" xfId="28204"/>
    <cellStyle name="40% - Accent3 4 3 2 2 2 3 2 3" xfId="28205"/>
    <cellStyle name="40% - Accent3 4 3 2 2 2 3 3" xfId="28206"/>
    <cellStyle name="40% - Accent3 4 3 2 2 2 3 3 2" xfId="28207"/>
    <cellStyle name="40% - Accent3 4 3 2 2 2 3 3 3" xfId="28208"/>
    <cellStyle name="40% - Accent3 4 3 2 2 2 3 4" xfId="28209"/>
    <cellStyle name="40% - Accent3 4 3 2 2 2 3 4 2" xfId="28210"/>
    <cellStyle name="40% - Accent3 4 3 2 2 2 3 5" xfId="28211"/>
    <cellStyle name="40% - Accent3 4 3 2 2 2 3 6" xfId="28212"/>
    <cellStyle name="40% - Accent3 4 3 2 2 2 4" xfId="28213"/>
    <cellStyle name="40% - Accent3 4 3 2 2 2 4 2" xfId="28214"/>
    <cellStyle name="40% - Accent3 4 3 2 2 2 4 2 2" xfId="28215"/>
    <cellStyle name="40% - Accent3 4 3 2 2 2 4 2 3" xfId="28216"/>
    <cellStyle name="40% - Accent3 4 3 2 2 2 4 3" xfId="28217"/>
    <cellStyle name="40% - Accent3 4 3 2 2 2 4 3 2" xfId="28218"/>
    <cellStyle name="40% - Accent3 4 3 2 2 2 4 4" xfId="28219"/>
    <cellStyle name="40% - Accent3 4 3 2 2 2 4 5" xfId="28220"/>
    <cellStyle name="40% - Accent3 4 3 2 2 2 5" xfId="28221"/>
    <cellStyle name="40% - Accent3 4 3 2 2 2 5 2" xfId="28222"/>
    <cellStyle name="40% - Accent3 4 3 2 2 2 5 3" xfId="28223"/>
    <cellStyle name="40% - Accent3 4 3 2 2 2 6" xfId="28224"/>
    <cellStyle name="40% - Accent3 4 3 2 2 2 6 2" xfId="28225"/>
    <cellStyle name="40% - Accent3 4 3 2 2 2 6 3" xfId="28226"/>
    <cellStyle name="40% - Accent3 4 3 2 2 2 7" xfId="28227"/>
    <cellStyle name="40% - Accent3 4 3 2 2 2 7 2" xfId="28228"/>
    <cellStyle name="40% - Accent3 4 3 2 2 2 8" xfId="28229"/>
    <cellStyle name="40% - Accent3 4 3 2 2 2 9" xfId="28230"/>
    <cellStyle name="40% - Accent3 4 3 2 2 3" xfId="28231"/>
    <cellStyle name="40% - Accent3 4 3 2 2 3 2" xfId="28232"/>
    <cellStyle name="40% - Accent3 4 3 2 2 3 2 2" xfId="28233"/>
    <cellStyle name="40% - Accent3 4 3 2 2 3 2 3" xfId="28234"/>
    <cellStyle name="40% - Accent3 4 3 2 2 3 3" xfId="28235"/>
    <cellStyle name="40% - Accent3 4 3 2 2 3 3 2" xfId="28236"/>
    <cellStyle name="40% - Accent3 4 3 2 2 3 3 3" xfId="28237"/>
    <cellStyle name="40% - Accent3 4 3 2 2 3 4" xfId="28238"/>
    <cellStyle name="40% - Accent3 4 3 2 2 3 4 2" xfId="28239"/>
    <cellStyle name="40% - Accent3 4 3 2 2 3 5" xfId="28240"/>
    <cellStyle name="40% - Accent3 4 3 2 2 3 6" xfId="28241"/>
    <cellStyle name="40% - Accent3 4 3 2 2 4" xfId="28242"/>
    <cellStyle name="40% - Accent3 4 3 2 2 4 2" xfId="28243"/>
    <cellStyle name="40% - Accent3 4 3 2 2 4 2 2" xfId="28244"/>
    <cellStyle name="40% - Accent3 4 3 2 2 4 2 3" xfId="28245"/>
    <cellStyle name="40% - Accent3 4 3 2 2 4 3" xfId="28246"/>
    <cellStyle name="40% - Accent3 4 3 2 2 4 3 2" xfId="28247"/>
    <cellStyle name="40% - Accent3 4 3 2 2 4 3 3" xfId="28248"/>
    <cellStyle name="40% - Accent3 4 3 2 2 4 4" xfId="28249"/>
    <cellStyle name="40% - Accent3 4 3 2 2 4 4 2" xfId="28250"/>
    <cellStyle name="40% - Accent3 4 3 2 2 4 5" xfId="28251"/>
    <cellStyle name="40% - Accent3 4 3 2 2 4 6" xfId="28252"/>
    <cellStyle name="40% - Accent3 4 3 2 2 5" xfId="28253"/>
    <cellStyle name="40% - Accent3 4 3 2 2 5 2" xfId="28254"/>
    <cellStyle name="40% - Accent3 4 3 2 2 5 2 2" xfId="28255"/>
    <cellStyle name="40% - Accent3 4 3 2 2 5 2 3" xfId="28256"/>
    <cellStyle name="40% - Accent3 4 3 2 2 5 3" xfId="28257"/>
    <cellStyle name="40% - Accent3 4 3 2 2 5 3 2" xfId="28258"/>
    <cellStyle name="40% - Accent3 4 3 2 2 5 4" xfId="28259"/>
    <cellStyle name="40% - Accent3 4 3 2 2 5 5" xfId="28260"/>
    <cellStyle name="40% - Accent3 4 3 2 2 6" xfId="28261"/>
    <cellStyle name="40% - Accent3 4 3 2 2 6 2" xfId="28262"/>
    <cellStyle name="40% - Accent3 4 3 2 2 6 3" xfId="28263"/>
    <cellStyle name="40% - Accent3 4 3 2 2 7" xfId="28264"/>
    <cellStyle name="40% - Accent3 4 3 2 2 7 2" xfId="28265"/>
    <cellStyle name="40% - Accent3 4 3 2 2 7 3" xfId="28266"/>
    <cellStyle name="40% - Accent3 4 3 2 2 8" xfId="28267"/>
    <cellStyle name="40% - Accent3 4 3 2 2 8 2" xfId="28268"/>
    <cellStyle name="40% - Accent3 4 3 2 2 9" xfId="28269"/>
    <cellStyle name="40% - Accent3 4 3 2 3" xfId="2023"/>
    <cellStyle name="40% - Accent3 4 3 2 3 2" xfId="28270"/>
    <cellStyle name="40% - Accent3 4 3 2 3 2 2" xfId="28271"/>
    <cellStyle name="40% - Accent3 4 3 2 3 2 2 2" xfId="28272"/>
    <cellStyle name="40% - Accent3 4 3 2 3 2 2 3" xfId="28273"/>
    <cellStyle name="40% - Accent3 4 3 2 3 2 3" xfId="28274"/>
    <cellStyle name="40% - Accent3 4 3 2 3 2 3 2" xfId="28275"/>
    <cellStyle name="40% - Accent3 4 3 2 3 2 3 3" xfId="28276"/>
    <cellStyle name="40% - Accent3 4 3 2 3 2 4" xfId="28277"/>
    <cellStyle name="40% - Accent3 4 3 2 3 2 4 2" xfId="28278"/>
    <cellStyle name="40% - Accent3 4 3 2 3 2 5" xfId="28279"/>
    <cellStyle name="40% - Accent3 4 3 2 3 2 6" xfId="28280"/>
    <cellStyle name="40% - Accent3 4 3 2 3 3" xfId="28281"/>
    <cellStyle name="40% - Accent3 4 3 2 3 3 2" xfId="28282"/>
    <cellStyle name="40% - Accent3 4 3 2 3 3 2 2" xfId="28283"/>
    <cellStyle name="40% - Accent3 4 3 2 3 3 2 3" xfId="28284"/>
    <cellStyle name="40% - Accent3 4 3 2 3 3 3" xfId="28285"/>
    <cellStyle name="40% - Accent3 4 3 2 3 3 3 2" xfId="28286"/>
    <cellStyle name="40% - Accent3 4 3 2 3 3 3 3" xfId="28287"/>
    <cellStyle name="40% - Accent3 4 3 2 3 3 4" xfId="28288"/>
    <cellStyle name="40% - Accent3 4 3 2 3 3 4 2" xfId="28289"/>
    <cellStyle name="40% - Accent3 4 3 2 3 3 5" xfId="28290"/>
    <cellStyle name="40% - Accent3 4 3 2 3 3 6" xfId="28291"/>
    <cellStyle name="40% - Accent3 4 3 2 3 4" xfId="28292"/>
    <cellStyle name="40% - Accent3 4 3 2 3 4 2" xfId="28293"/>
    <cellStyle name="40% - Accent3 4 3 2 3 4 2 2" xfId="28294"/>
    <cellStyle name="40% - Accent3 4 3 2 3 4 2 3" xfId="28295"/>
    <cellStyle name="40% - Accent3 4 3 2 3 4 3" xfId="28296"/>
    <cellStyle name="40% - Accent3 4 3 2 3 4 3 2" xfId="28297"/>
    <cellStyle name="40% - Accent3 4 3 2 3 4 4" xfId="28298"/>
    <cellStyle name="40% - Accent3 4 3 2 3 4 5" xfId="28299"/>
    <cellStyle name="40% - Accent3 4 3 2 3 5" xfId="28300"/>
    <cellStyle name="40% - Accent3 4 3 2 3 5 2" xfId="28301"/>
    <cellStyle name="40% - Accent3 4 3 2 3 5 3" xfId="28302"/>
    <cellStyle name="40% - Accent3 4 3 2 3 6" xfId="28303"/>
    <cellStyle name="40% - Accent3 4 3 2 3 6 2" xfId="28304"/>
    <cellStyle name="40% - Accent3 4 3 2 3 6 3" xfId="28305"/>
    <cellStyle name="40% - Accent3 4 3 2 3 7" xfId="28306"/>
    <cellStyle name="40% - Accent3 4 3 2 3 7 2" xfId="28307"/>
    <cellStyle name="40% - Accent3 4 3 2 3 8" xfId="28308"/>
    <cellStyle name="40% - Accent3 4 3 2 3 9" xfId="28309"/>
    <cellStyle name="40% - Accent3 4 3 2 4" xfId="28310"/>
    <cellStyle name="40% - Accent3 4 3 2 4 2" xfId="28311"/>
    <cellStyle name="40% - Accent3 4 3 2 4 2 2" xfId="28312"/>
    <cellStyle name="40% - Accent3 4 3 2 4 2 2 2" xfId="28313"/>
    <cellStyle name="40% - Accent3 4 3 2 4 2 2 3" xfId="28314"/>
    <cellStyle name="40% - Accent3 4 3 2 4 2 3" xfId="28315"/>
    <cellStyle name="40% - Accent3 4 3 2 4 2 3 2" xfId="28316"/>
    <cellStyle name="40% - Accent3 4 3 2 4 2 3 3" xfId="28317"/>
    <cellStyle name="40% - Accent3 4 3 2 4 2 4" xfId="28318"/>
    <cellStyle name="40% - Accent3 4 3 2 4 2 4 2" xfId="28319"/>
    <cellStyle name="40% - Accent3 4 3 2 4 2 5" xfId="28320"/>
    <cellStyle name="40% - Accent3 4 3 2 4 2 6" xfId="28321"/>
    <cellStyle name="40% - Accent3 4 3 2 4 3" xfId="28322"/>
    <cellStyle name="40% - Accent3 4 3 2 4 3 2" xfId="28323"/>
    <cellStyle name="40% - Accent3 4 3 2 4 3 2 2" xfId="28324"/>
    <cellStyle name="40% - Accent3 4 3 2 4 3 2 3" xfId="28325"/>
    <cellStyle name="40% - Accent3 4 3 2 4 3 3" xfId="28326"/>
    <cellStyle name="40% - Accent3 4 3 2 4 3 3 2" xfId="28327"/>
    <cellStyle name="40% - Accent3 4 3 2 4 3 3 3" xfId="28328"/>
    <cellStyle name="40% - Accent3 4 3 2 4 3 4" xfId="28329"/>
    <cellStyle name="40% - Accent3 4 3 2 4 3 4 2" xfId="28330"/>
    <cellStyle name="40% - Accent3 4 3 2 4 3 5" xfId="28331"/>
    <cellStyle name="40% - Accent3 4 3 2 4 3 6" xfId="28332"/>
    <cellStyle name="40% - Accent3 4 3 2 4 4" xfId="28333"/>
    <cellStyle name="40% - Accent3 4 3 2 4 4 2" xfId="28334"/>
    <cellStyle name="40% - Accent3 4 3 2 4 4 2 2" xfId="28335"/>
    <cellStyle name="40% - Accent3 4 3 2 4 4 2 3" xfId="28336"/>
    <cellStyle name="40% - Accent3 4 3 2 4 4 3" xfId="28337"/>
    <cellStyle name="40% - Accent3 4 3 2 4 4 3 2" xfId="28338"/>
    <cellStyle name="40% - Accent3 4 3 2 4 4 4" xfId="28339"/>
    <cellStyle name="40% - Accent3 4 3 2 4 4 5" xfId="28340"/>
    <cellStyle name="40% - Accent3 4 3 2 4 5" xfId="28341"/>
    <cellStyle name="40% - Accent3 4 3 2 4 5 2" xfId="28342"/>
    <cellStyle name="40% - Accent3 4 3 2 4 5 3" xfId="28343"/>
    <cellStyle name="40% - Accent3 4 3 2 4 6" xfId="28344"/>
    <cellStyle name="40% - Accent3 4 3 2 4 6 2" xfId="28345"/>
    <cellStyle name="40% - Accent3 4 3 2 4 6 3" xfId="28346"/>
    <cellStyle name="40% - Accent3 4 3 2 4 7" xfId="28347"/>
    <cellStyle name="40% - Accent3 4 3 2 4 7 2" xfId="28348"/>
    <cellStyle name="40% - Accent3 4 3 2 4 8" xfId="28349"/>
    <cellStyle name="40% - Accent3 4 3 2 4 9" xfId="28350"/>
    <cellStyle name="40% - Accent3 4 3 2 5" xfId="28351"/>
    <cellStyle name="40% - Accent3 4 3 2 5 2" xfId="28352"/>
    <cellStyle name="40% - Accent3 4 3 2 5 2 2" xfId="28353"/>
    <cellStyle name="40% - Accent3 4 3 2 5 2 3" xfId="28354"/>
    <cellStyle name="40% - Accent3 4 3 2 5 3" xfId="28355"/>
    <cellStyle name="40% - Accent3 4 3 2 5 3 2" xfId="28356"/>
    <cellStyle name="40% - Accent3 4 3 2 5 3 3" xfId="28357"/>
    <cellStyle name="40% - Accent3 4 3 2 5 4" xfId="28358"/>
    <cellStyle name="40% - Accent3 4 3 2 5 4 2" xfId="28359"/>
    <cellStyle name="40% - Accent3 4 3 2 5 5" xfId="28360"/>
    <cellStyle name="40% - Accent3 4 3 2 5 6" xfId="28361"/>
    <cellStyle name="40% - Accent3 4 3 2 6" xfId="28362"/>
    <cellStyle name="40% - Accent3 4 3 2 6 2" xfId="28363"/>
    <cellStyle name="40% - Accent3 4 3 2 6 2 2" xfId="28364"/>
    <cellStyle name="40% - Accent3 4 3 2 6 2 3" xfId="28365"/>
    <cellStyle name="40% - Accent3 4 3 2 6 3" xfId="28366"/>
    <cellStyle name="40% - Accent3 4 3 2 6 3 2" xfId="28367"/>
    <cellStyle name="40% - Accent3 4 3 2 6 3 3" xfId="28368"/>
    <cellStyle name="40% - Accent3 4 3 2 6 4" xfId="28369"/>
    <cellStyle name="40% - Accent3 4 3 2 6 4 2" xfId="28370"/>
    <cellStyle name="40% - Accent3 4 3 2 6 5" xfId="28371"/>
    <cellStyle name="40% - Accent3 4 3 2 6 6" xfId="28372"/>
    <cellStyle name="40% - Accent3 4 3 2 7" xfId="28373"/>
    <cellStyle name="40% - Accent3 4 3 2 7 2" xfId="28374"/>
    <cellStyle name="40% - Accent3 4 3 2 7 2 2" xfId="28375"/>
    <cellStyle name="40% - Accent3 4 3 2 7 2 3" xfId="28376"/>
    <cellStyle name="40% - Accent3 4 3 2 7 3" xfId="28377"/>
    <cellStyle name="40% - Accent3 4 3 2 7 3 2" xfId="28378"/>
    <cellStyle name="40% - Accent3 4 3 2 7 4" xfId="28379"/>
    <cellStyle name="40% - Accent3 4 3 2 7 5" xfId="28380"/>
    <cellStyle name="40% - Accent3 4 3 2 8" xfId="28381"/>
    <cellStyle name="40% - Accent3 4 3 2 8 2" xfId="28382"/>
    <cellStyle name="40% - Accent3 4 3 2 8 3" xfId="28383"/>
    <cellStyle name="40% - Accent3 4 3 2 9" xfId="28384"/>
    <cellStyle name="40% - Accent3 4 3 2 9 2" xfId="28385"/>
    <cellStyle name="40% - Accent3 4 3 2 9 3" xfId="28386"/>
    <cellStyle name="40% - Accent3 4 3 3" xfId="2024"/>
    <cellStyle name="40% - Accent3 4 3 3 10" xfId="28387"/>
    <cellStyle name="40% - Accent3 4 3 3 2" xfId="2025"/>
    <cellStyle name="40% - Accent3 4 3 3 2 2" xfId="28388"/>
    <cellStyle name="40% - Accent3 4 3 3 2 2 2" xfId="28389"/>
    <cellStyle name="40% - Accent3 4 3 3 2 2 2 2" xfId="28390"/>
    <cellStyle name="40% - Accent3 4 3 3 2 2 2 3" xfId="28391"/>
    <cellStyle name="40% - Accent3 4 3 3 2 2 3" xfId="28392"/>
    <cellStyle name="40% - Accent3 4 3 3 2 2 3 2" xfId="28393"/>
    <cellStyle name="40% - Accent3 4 3 3 2 2 3 3" xfId="28394"/>
    <cellStyle name="40% - Accent3 4 3 3 2 2 4" xfId="28395"/>
    <cellStyle name="40% - Accent3 4 3 3 2 2 4 2" xfId="28396"/>
    <cellStyle name="40% - Accent3 4 3 3 2 2 5" xfId="28397"/>
    <cellStyle name="40% - Accent3 4 3 3 2 2 6" xfId="28398"/>
    <cellStyle name="40% - Accent3 4 3 3 2 3" xfId="28399"/>
    <cellStyle name="40% - Accent3 4 3 3 2 3 2" xfId="28400"/>
    <cellStyle name="40% - Accent3 4 3 3 2 3 2 2" xfId="28401"/>
    <cellStyle name="40% - Accent3 4 3 3 2 3 2 3" xfId="28402"/>
    <cellStyle name="40% - Accent3 4 3 3 2 3 3" xfId="28403"/>
    <cellStyle name="40% - Accent3 4 3 3 2 3 3 2" xfId="28404"/>
    <cellStyle name="40% - Accent3 4 3 3 2 3 3 3" xfId="28405"/>
    <cellStyle name="40% - Accent3 4 3 3 2 3 4" xfId="28406"/>
    <cellStyle name="40% - Accent3 4 3 3 2 3 4 2" xfId="28407"/>
    <cellStyle name="40% - Accent3 4 3 3 2 3 5" xfId="28408"/>
    <cellStyle name="40% - Accent3 4 3 3 2 3 6" xfId="28409"/>
    <cellStyle name="40% - Accent3 4 3 3 2 4" xfId="28410"/>
    <cellStyle name="40% - Accent3 4 3 3 2 4 2" xfId="28411"/>
    <cellStyle name="40% - Accent3 4 3 3 2 4 2 2" xfId="28412"/>
    <cellStyle name="40% - Accent3 4 3 3 2 4 2 3" xfId="28413"/>
    <cellStyle name="40% - Accent3 4 3 3 2 4 3" xfId="28414"/>
    <cellStyle name="40% - Accent3 4 3 3 2 4 3 2" xfId="28415"/>
    <cellStyle name="40% - Accent3 4 3 3 2 4 4" xfId="28416"/>
    <cellStyle name="40% - Accent3 4 3 3 2 4 5" xfId="28417"/>
    <cellStyle name="40% - Accent3 4 3 3 2 5" xfId="28418"/>
    <cellStyle name="40% - Accent3 4 3 3 2 5 2" xfId="28419"/>
    <cellStyle name="40% - Accent3 4 3 3 2 5 3" xfId="28420"/>
    <cellStyle name="40% - Accent3 4 3 3 2 6" xfId="28421"/>
    <cellStyle name="40% - Accent3 4 3 3 2 6 2" xfId="28422"/>
    <cellStyle name="40% - Accent3 4 3 3 2 6 3" xfId="28423"/>
    <cellStyle name="40% - Accent3 4 3 3 2 7" xfId="28424"/>
    <cellStyle name="40% - Accent3 4 3 3 2 7 2" xfId="28425"/>
    <cellStyle name="40% - Accent3 4 3 3 2 8" xfId="28426"/>
    <cellStyle name="40% - Accent3 4 3 3 2 9" xfId="28427"/>
    <cellStyle name="40% - Accent3 4 3 3 3" xfId="28428"/>
    <cellStyle name="40% - Accent3 4 3 3 3 2" xfId="28429"/>
    <cellStyle name="40% - Accent3 4 3 3 3 2 2" xfId="28430"/>
    <cellStyle name="40% - Accent3 4 3 3 3 2 3" xfId="28431"/>
    <cellStyle name="40% - Accent3 4 3 3 3 3" xfId="28432"/>
    <cellStyle name="40% - Accent3 4 3 3 3 3 2" xfId="28433"/>
    <cellStyle name="40% - Accent3 4 3 3 3 3 3" xfId="28434"/>
    <cellStyle name="40% - Accent3 4 3 3 3 4" xfId="28435"/>
    <cellStyle name="40% - Accent3 4 3 3 3 4 2" xfId="28436"/>
    <cellStyle name="40% - Accent3 4 3 3 3 5" xfId="28437"/>
    <cellStyle name="40% - Accent3 4 3 3 3 6" xfId="28438"/>
    <cellStyle name="40% - Accent3 4 3 3 4" xfId="28439"/>
    <cellStyle name="40% - Accent3 4 3 3 4 2" xfId="28440"/>
    <cellStyle name="40% - Accent3 4 3 3 4 2 2" xfId="28441"/>
    <cellStyle name="40% - Accent3 4 3 3 4 2 3" xfId="28442"/>
    <cellStyle name="40% - Accent3 4 3 3 4 3" xfId="28443"/>
    <cellStyle name="40% - Accent3 4 3 3 4 3 2" xfId="28444"/>
    <cellStyle name="40% - Accent3 4 3 3 4 3 3" xfId="28445"/>
    <cellStyle name="40% - Accent3 4 3 3 4 4" xfId="28446"/>
    <cellStyle name="40% - Accent3 4 3 3 4 4 2" xfId="28447"/>
    <cellStyle name="40% - Accent3 4 3 3 4 5" xfId="28448"/>
    <cellStyle name="40% - Accent3 4 3 3 4 6" xfId="28449"/>
    <cellStyle name="40% - Accent3 4 3 3 5" xfId="28450"/>
    <cellStyle name="40% - Accent3 4 3 3 5 2" xfId="28451"/>
    <cellStyle name="40% - Accent3 4 3 3 5 2 2" xfId="28452"/>
    <cellStyle name="40% - Accent3 4 3 3 5 2 3" xfId="28453"/>
    <cellStyle name="40% - Accent3 4 3 3 5 3" xfId="28454"/>
    <cellStyle name="40% - Accent3 4 3 3 5 3 2" xfId="28455"/>
    <cellStyle name="40% - Accent3 4 3 3 5 4" xfId="28456"/>
    <cellStyle name="40% - Accent3 4 3 3 5 5" xfId="28457"/>
    <cellStyle name="40% - Accent3 4 3 3 6" xfId="28458"/>
    <cellStyle name="40% - Accent3 4 3 3 6 2" xfId="28459"/>
    <cellStyle name="40% - Accent3 4 3 3 6 3" xfId="28460"/>
    <cellStyle name="40% - Accent3 4 3 3 7" xfId="28461"/>
    <cellStyle name="40% - Accent3 4 3 3 7 2" xfId="28462"/>
    <cellStyle name="40% - Accent3 4 3 3 7 3" xfId="28463"/>
    <cellStyle name="40% - Accent3 4 3 3 8" xfId="28464"/>
    <cellStyle name="40% - Accent3 4 3 3 8 2" xfId="28465"/>
    <cellStyle name="40% - Accent3 4 3 3 9" xfId="28466"/>
    <cellStyle name="40% - Accent3 4 3 4" xfId="2026"/>
    <cellStyle name="40% - Accent3 4 3 4 2" xfId="28467"/>
    <cellStyle name="40% - Accent3 4 3 4 2 2" xfId="28468"/>
    <cellStyle name="40% - Accent3 4 3 4 2 2 2" xfId="28469"/>
    <cellStyle name="40% - Accent3 4 3 4 2 2 3" xfId="28470"/>
    <cellStyle name="40% - Accent3 4 3 4 2 3" xfId="28471"/>
    <cellStyle name="40% - Accent3 4 3 4 2 3 2" xfId="28472"/>
    <cellStyle name="40% - Accent3 4 3 4 2 3 3" xfId="28473"/>
    <cellStyle name="40% - Accent3 4 3 4 2 4" xfId="28474"/>
    <cellStyle name="40% - Accent3 4 3 4 2 4 2" xfId="28475"/>
    <cellStyle name="40% - Accent3 4 3 4 2 5" xfId="28476"/>
    <cellStyle name="40% - Accent3 4 3 4 2 6" xfId="28477"/>
    <cellStyle name="40% - Accent3 4 3 4 3" xfId="28478"/>
    <cellStyle name="40% - Accent3 4 3 4 3 2" xfId="28479"/>
    <cellStyle name="40% - Accent3 4 3 4 3 2 2" xfId="28480"/>
    <cellStyle name="40% - Accent3 4 3 4 3 2 3" xfId="28481"/>
    <cellStyle name="40% - Accent3 4 3 4 3 3" xfId="28482"/>
    <cellStyle name="40% - Accent3 4 3 4 3 3 2" xfId="28483"/>
    <cellStyle name="40% - Accent3 4 3 4 3 3 3" xfId="28484"/>
    <cellStyle name="40% - Accent3 4 3 4 3 4" xfId="28485"/>
    <cellStyle name="40% - Accent3 4 3 4 3 4 2" xfId="28486"/>
    <cellStyle name="40% - Accent3 4 3 4 3 5" xfId="28487"/>
    <cellStyle name="40% - Accent3 4 3 4 3 6" xfId="28488"/>
    <cellStyle name="40% - Accent3 4 3 4 4" xfId="28489"/>
    <cellStyle name="40% - Accent3 4 3 4 4 2" xfId="28490"/>
    <cellStyle name="40% - Accent3 4 3 4 4 2 2" xfId="28491"/>
    <cellStyle name="40% - Accent3 4 3 4 4 2 3" xfId="28492"/>
    <cellStyle name="40% - Accent3 4 3 4 4 3" xfId="28493"/>
    <cellStyle name="40% - Accent3 4 3 4 4 3 2" xfId="28494"/>
    <cellStyle name="40% - Accent3 4 3 4 4 4" xfId="28495"/>
    <cellStyle name="40% - Accent3 4 3 4 4 5" xfId="28496"/>
    <cellStyle name="40% - Accent3 4 3 4 5" xfId="28497"/>
    <cellStyle name="40% - Accent3 4 3 4 5 2" xfId="28498"/>
    <cellStyle name="40% - Accent3 4 3 4 5 3" xfId="28499"/>
    <cellStyle name="40% - Accent3 4 3 4 6" xfId="28500"/>
    <cellStyle name="40% - Accent3 4 3 4 6 2" xfId="28501"/>
    <cellStyle name="40% - Accent3 4 3 4 6 3" xfId="28502"/>
    <cellStyle name="40% - Accent3 4 3 4 7" xfId="28503"/>
    <cellStyle name="40% - Accent3 4 3 4 7 2" xfId="28504"/>
    <cellStyle name="40% - Accent3 4 3 4 8" xfId="28505"/>
    <cellStyle name="40% - Accent3 4 3 4 9" xfId="28506"/>
    <cellStyle name="40% - Accent3 4 3 5" xfId="8881"/>
    <cellStyle name="40% - Accent3 4 3 5 2" xfId="28507"/>
    <cellStyle name="40% - Accent3 4 3 5 2 2" xfId="28508"/>
    <cellStyle name="40% - Accent3 4 3 5 2 2 2" xfId="28509"/>
    <cellStyle name="40% - Accent3 4 3 5 2 2 3" xfId="28510"/>
    <cellStyle name="40% - Accent3 4 3 5 2 3" xfId="28511"/>
    <cellStyle name="40% - Accent3 4 3 5 2 3 2" xfId="28512"/>
    <cellStyle name="40% - Accent3 4 3 5 2 3 3" xfId="28513"/>
    <cellStyle name="40% - Accent3 4 3 5 2 4" xfId="28514"/>
    <cellStyle name="40% - Accent3 4 3 5 2 4 2" xfId="28515"/>
    <cellStyle name="40% - Accent3 4 3 5 2 5" xfId="28516"/>
    <cellStyle name="40% - Accent3 4 3 5 2 6" xfId="28517"/>
    <cellStyle name="40% - Accent3 4 3 5 3" xfId="28518"/>
    <cellStyle name="40% - Accent3 4 3 5 3 2" xfId="28519"/>
    <cellStyle name="40% - Accent3 4 3 5 3 2 2" xfId="28520"/>
    <cellStyle name="40% - Accent3 4 3 5 3 2 3" xfId="28521"/>
    <cellStyle name="40% - Accent3 4 3 5 3 3" xfId="28522"/>
    <cellStyle name="40% - Accent3 4 3 5 3 3 2" xfId="28523"/>
    <cellStyle name="40% - Accent3 4 3 5 3 3 3" xfId="28524"/>
    <cellStyle name="40% - Accent3 4 3 5 3 4" xfId="28525"/>
    <cellStyle name="40% - Accent3 4 3 5 3 4 2" xfId="28526"/>
    <cellStyle name="40% - Accent3 4 3 5 3 5" xfId="28527"/>
    <cellStyle name="40% - Accent3 4 3 5 3 6" xfId="28528"/>
    <cellStyle name="40% - Accent3 4 3 5 4" xfId="28529"/>
    <cellStyle name="40% - Accent3 4 3 5 4 2" xfId="28530"/>
    <cellStyle name="40% - Accent3 4 3 5 4 2 2" xfId="28531"/>
    <cellStyle name="40% - Accent3 4 3 5 4 2 3" xfId="28532"/>
    <cellStyle name="40% - Accent3 4 3 5 4 3" xfId="28533"/>
    <cellStyle name="40% - Accent3 4 3 5 4 3 2" xfId="28534"/>
    <cellStyle name="40% - Accent3 4 3 5 4 4" xfId="28535"/>
    <cellStyle name="40% - Accent3 4 3 5 4 5" xfId="28536"/>
    <cellStyle name="40% - Accent3 4 3 5 5" xfId="28537"/>
    <cellStyle name="40% - Accent3 4 3 5 5 2" xfId="28538"/>
    <cellStyle name="40% - Accent3 4 3 5 5 3" xfId="28539"/>
    <cellStyle name="40% - Accent3 4 3 5 6" xfId="28540"/>
    <cellStyle name="40% - Accent3 4 3 5 6 2" xfId="28541"/>
    <cellStyle name="40% - Accent3 4 3 5 6 3" xfId="28542"/>
    <cellStyle name="40% - Accent3 4 3 5 7" xfId="28543"/>
    <cellStyle name="40% - Accent3 4 3 5 7 2" xfId="28544"/>
    <cellStyle name="40% - Accent3 4 3 5 8" xfId="28545"/>
    <cellStyle name="40% - Accent3 4 3 5 9" xfId="28546"/>
    <cellStyle name="40% - Accent3 4 3 6" xfId="28547"/>
    <cellStyle name="40% - Accent3 4 3 6 2" xfId="28548"/>
    <cellStyle name="40% - Accent3 4 3 6 2 2" xfId="28549"/>
    <cellStyle name="40% - Accent3 4 3 6 2 3" xfId="28550"/>
    <cellStyle name="40% - Accent3 4 3 6 3" xfId="28551"/>
    <cellStyle name="40% - Accent3 4 3 6 3 2" xfId="28552"/>
    <cellStyle name="40% - Accent3 4 3 6 3 3" xfId="28553"/>
    <cellStyle name="40% - Accent3 4 3 6 4" xfId="28554"/>
    <cellStyle name="40% - Accent3 4 3 6 4 2" xfId="28555"/>
    <cellStyle name="40% - Accent3 4 3 6 5" xfId="28556"/>
    <cellStyle name="40% - Accent3 4 3 6 6" xfId="28557"/>
    <cellStyle name="40% - Accent3 4 3 7" xfId="28558"/>
    <cellStyle name="40% - Accent3 4 3 7 2" xfId="28559"/>
    <cellStyle name="40% - Accent3 4 3 7 2 2" xfId="28560"/>
    <cellStyle name="40% - Accent3 4 3 7 2 3" xfId="28561"/>
    <cellStyle name="40% - Accent3 4 3 7 3" xfId="28562"/>
    <cellStyle name="40% - Accent3 4 3 7 3 2" xfId="28563"/>
    <cellStyle name="40% - Accent3 4 3 7 3 3" xfId="28564"/>
    <cellStyle name="40% - Accent3 4 3 7 4" xfId="28565"/>
    <cellStyle name="40% - Accent3 4 3 7 4 2" xfId="28566"/>
    <cellStyle name="40% - Accent3 4 3 7 5" xfId="28567"/>
    <cellStyle name="40% - Accent3 4 3 7 6" xfId="28568"/>
    <cellStyle name="40% - Accent3 4 3 8" xfId="28569"/>
    <cellStyle name="40% - Accent3 4 3 8 2" xfId="28570"/>
    <cellStyle name="40% - Accent3 4 3 8 2 2" xfId="28571"/>
    <cellStyle name="40% - Accent3 4 3 8 2 3" xfId="28572"/>
    <cellStyle name="40% - Accent3 4 3 8 3" xfId="28573"/>
    <cellStyle name="40% - Accent3 4 3 8 3 2" xfId="28574"/>
    <cellStyle name="40% - Accent3 4 3 8 4" xfId="28575"/>
    <cellStyle name="40% - Accent3 4 3 8 5" xfId="28576"/>
    <cellStyle name="40% - Accent3 4 3 9" xfId="28577"/>
    <cellStyle name="40% - Accent3 4 3 9 2" xfId="28578"/>
    <cellStyle name="40% - Accent3 4 3 9 3" xfId="28579"/>
    <cellStyle name="40% - Accent3 4 4" xfId="2027"/>
    <cellStyle name="40% - Accent3 4 4 10" xfId="28580"/>
    <cellStyle name="40% - Accent3 4 4 10 2" xfId="28581"/>
    <cellStyle name="40% - Accent3 4 4 11" xfId="28582"/>
    <cellStyle name="40% - Accent3 4 4 12" xfId="28583"/>
    <cellStyle name="40% - Accent3 4 4 2" xfId="2028"/>
    <cellStyle name="40% - Accent3 4 4 2 10" xfId="28584"/>
    <cellStyle name="40% - Accent3 4 4 2 2" xfId="2029"/>
    <cellStyle name="40% - Accent3 4 4 2 2 2" xfId="28585"/>
    <cellStyle name="40% - Accent3 4 4 2 2 2 2" xfId="28586"/>
    <cellStyle name="40% - Accent3 4 4 2 2 2 2 2" xfId="28587"/>
    <cellStyle name="40% - Accent3 4 4 2 2 2 2 3" xfId="28588"/>
    <cellStyle name="40% - Accent3 4 4 2 2 2 3" xfId="28589"/>
    <cellStyle name="40% - Accent3 4 4 2 2 2 3 2" xfId="28590"/>
    <cellStyle name="40% - Accent3 4 4 2 2 2 3 3" xfId="28591"/>
    <cellStyle name="40% - Accent3 4 4 2 2 2 4" xfId="28592"/>
    <cellStyle name="40% - Accent3 4 4 2 2 2 4 2" xfId="28593"/>
    <cellStyle name="40% - Accent3 4 4 2 2 2 5" xfId="28594"/>
    <cellStyle name="40% - Accent3 4 4 2 2 2 6" xfId="28595"/>
    <cellStyle name="40% - Accent3 4 4 2 2 3" xfId="28596"/>
    <cellStyle name="40% - Accent3 4 4 2 2 3 2" xfId="28597"/>
    <cellStyle name="40% - Accent3 4 4 2 2 3 2 2" xfId="28598"/>
    <cellStyle name="40% - Accent3 4 4 2 2 3 2 3" xfId="28599"/>
    <cellStyle name="40% - Accent3 4 4 2 2 3 3" xfId="28600"/>
    <cellStyle name="40% - Accent3 4 4 2 2 3 3 2" xfId="28601"/>
    <cellStyle name="40% - Accent3 4 4 2 2 3 3 3" xfId="28602"/>
    <cellStyle name="40% - Accent3 4 4 2 2 3 4" xfId="28603"/>
    <cellStyle name="40% - Accent3 4 4 2 2 3 4 2" xfId="28604"/>
    <cellStyle name="40% - Accent3 4 4 2 2 3 5" xfId="28605"/>
    <cellStyle name="40% - Accent3 4 4 2 2 3 6" xfId="28606"/>
    <cellStyle name="40% - Accent3 4 4 2 2 4" xfId="28607"/>
    <cellStyle name="40% - Accent3 4 4 2 2 4 2" xfId="28608"/>
    <cellStyle name="40% - Accent3 4 4 2 2 4 2 2" xfId="28609"/>
    <cellStyle name="40% - Accent3 4 4 2 2 4 2 3" xfId="28610"/>
    <cellStyle name="40% - Accent3 4 4 2 2 4 3" xfId="28611"/>
    <cellStyle name="40% - Accent3 4 4 2 2 4 3 2" xfId="28612"/>
    <cellStyle name="40% - Accent3 4 4 2 2 4 4" xfId="28613"/>
    <cellStyle name="40% - Accent3 4 4 2 2 4 5" xfId="28614"/>
    <cellStyle name="40% - Accent3 4 4 2 2 5" xfId="28615"/>
    <cellStyle name="40% - Accent3 4 4 2 2 5 2" xfId="28616"/>
    <cellStyle name="40% - Accent3 4 4 2 2 5 3" xfId="28617"/>
    <cellStyle name="40% - Accent3 4 4 2 2 6" xfId="28618"/>
    <cellStyle name="40% - Accent3 4 4 2 2 6 2" xfId="28619"/>
    <cellStyle name="40% - Accent3 4 4 2 2 6 3" xfId="28620"/>
    <cellStyle name="40% - Accent3 4 4 2 2 7" xfId="28621"/>
    <cellStyle name="40% - Accent3 4 4 2 2 7 2" xfId="28622"/>
    <cellStyle name="40% - Accent3 4 4 2 2 8" xfId="28623"/>
    <cellStyle name="40% - Accent3 4 4 2 2 9" xfId="28624"/>
    <cellStyle name="40% - Accent3 4 4 2 3" xfId="28625"/>
    <cellStyle name="40% - Accent3 4 4 2 3 2" xfId="28626"/>
    <cellStyle name="40% - Accent3 4 4 2 3 2 2" xfId="28627"/>
    <cellStyle name="40% - Accent3 4 4 2 3 2 3" xfId="28628"/>
    <cellStyle name="40% - Accent3 4 4 2 3 3" xfId="28629"/>
    <cellStyle name="40% - Accent3 4 4 2 3 3 2" xfId="28630"/>
    <cellStyle name="40% - Accent3 4 4 2 3 3 3" xfId="28631"/>
    <cellStyle name="40% - Accent3 4 4 2 3 4" xfId="28632"/>
    <cellStyle name="40% - Accent3 4 4 2 3 4 2" xfId="28633"/>
    <cellStyle name="40% - Accent3 4 4 2 3 5" xfId="28634"/>
    <cellStyle name="40% - Accent3 4 4 2 3 6" xfId="28635"/>
    <cellStyle name="40% - Accent3 4 4 2 4" xfId="28636"/>
    <cellStyle name="40% - Accent3 4 4 2 4 2" xfId="28637"/>
    <cellStyle name="40% - Accent3 4 4 2 4 2 2" xfId="28638"/>
    <cellStyle name="40% - Accent3 4 4 2 4 2 3" xfId="28639"/>
    <cellStyle name="40% - Accent3 4 4 2 4 3" xfId="28640"/>
    <cellStyle name="40% - Accent3 4 4 2 4 3 2" xfId="28641"/>
    <cellStyle name="40% - Accent3 4 4 2 4 3 3" xfId="28642"/>
    <cellStyle name="40% - Accent3 4 4 2 4 4" xfId="28643"/>
    <cellStyle name="40% - Accent3 4 4 2 4 4 2" xfId="28644"/>
    <cellStyle name="40% - Accent3 4 4 2 4 5" xfId="28645"/>
    <cellStyle name="40% - Accent3 4 4 2 4 6" xfId="28646"/>
    <cellStyle name="40% - Accent3 4 4 2 5" xfId="28647"/>
    <cellStyle name="40% - Accent3 4 4 2 5 2" xfId="28648"/>
    <cellStyle name="40% - Accent3 4 4 2 5 2 2" xfId="28649"/>
    <cellStyle name="40% - Accent3 4 4 2 5 2 3" xfId="28650"/>
    <cellStyle name="40% - Accent3 4 4 2 5 3" xfId="28651"/>
    <cellStyle name="40% - Accent3 4 4 2 5 3 2" xfId="28652"/>
    <cellStyle name="40% - Accent3 4 4 2 5 4" xfId="28653"/>
    <cellStyle name="40% - Accent3 4 4 2 5 5" xfId="28654"/>
    <cellStyle name="40% - Accent3 4 4 2 6" xfId="28655"/>
    <cellStyle name="40% - Accent3 4 4 2 6 2" xfId="28656"/>
    <cellStyle name="40% - Accent3 4 4 2 6 3" xfId="28657"/>
    <cellStyle name="40% - Accent3 4 4 2 7" xfId="28658"/>
    <cellStyle name="40% - Accent3 4 4 2 7 2" xfId="28659"/>
    <cellStyle name="40% - Accent3 4 4 2 7 3" xfId="28660"/>
    <cellStyle name="40% - Accent3 4 4 2 8" xfId="28661"/>
    <cellStyle name="40% - Accent3 4 4 2 8 2" xfId="28662"/>
    <cellStyle name="40% - Accent3 4 4 2 9" xfId="28663"/>
    <cellStyle name="40% - Accent3 4 4 3" xfId="2030"/>
    <cellStyle name="40% - Accent3 4 4 3 2" xfId="28664"/>
    <cellStyle name="40% - Accent3 4 4 3 2 2" xfId="28665"/>
    <cellStyle name="40% - Accent3 4 4 3 2 2 2" xfId="28666"/>
    <cellStyle name="40% - Accent3 4 4 3 2 2 3" xfId="28667"/>
    <cellStyle name="40% - Accent3 4 4 3 2 3" xfId="28668"/>
    <cellStyle name="40% - Accent3 4 4 3 2 3 2" xfId="28669"/>
    <cellStyle name="40% - Accent3 4 4 3 2 3 3" xfId="28670"/>
    <cellStyle name="40% - Accent3 4 4 3 2 4" xfId="28671"/>
    <cellStyle name="40% - Accent3 4 4 3 2 4 2" xfId="28672"/>
    <cellStyle name="40% - Accent3 4 4 3 2 5" xfId="28673"/>
    <cellStyle name="40% - Accent3 4 4 3 2 6" xfId="28674"/>
    <cellStyle name="40% - Accent3 4 4 3 3" xfId="28675"/>
    <cellStyle name="40% - Accent3 4 4 3 3 2" xfId="28676"/>
    <cellStyle name="40% - Accent3 4 4 3 3 2 2" xfId="28677"/>
    <cellStyle name="40% - Accent3 4 4 3 3 2 3" xfId="28678"/>
    <cellStyle name="40% - Accent3 4 4 3 3 3" xfId="28679"/>
    <cellStyle name="40% - Accent3 4 4 3 3 3 2" xfId="28680"/>
    <cellStyle name="40% - Accent3 4 4 3 3 3 3" xfId="28681"/>
    <cellStyle name="40% - Accent3 4 4 3 3 4" xfId="28682"/>
    <cellStyle name="40% - Accent3 4 4 3 3 4 2" xfId="28683"/>
    <cellStyle name="40% - Accent3 4 4 3 3 5" xfId="28684"/>
    <cellStyle name="40% - Accent3 4 4 3 3 6" xfId="28685"/>
    <cellStyle name="40% - Accent3 4 4 3 4" xfId="28686"/>
    <cellStyle name="40% - Accent3 4 4 3 4 2" xfId="28687"/>
    <cellStyle name="40% - Accent3 4 4 3 4 2 2" xfId="28688"/>
    <cellStyle name="40% - Accent3 4 4 3 4 2 3" xfId="28689"/>
    <cellStyle name="40% - Accent3 4 4 3 4 3" xfId="28690"/>
    <cellStyle name="40% - Accent3 4 4 3 4 3 2" xfId="28691"/>
    <cellStyle name="40% - Accent3 4 4 3 4 4" xfId="28692"/>
    <cellStyle name="40% - Accent3 4 4 3 4 5" xfId="28693"/>
    <cellStyle name="40% - Accent3 4 4 3 5" xfId="28694"/>
    <cellStyle name="40% - Accent3 4 4 3 5 2" xfId="28695"/>
    <cellStyle name="40% - Accent3 4 4 3 5 3" xfId="28696"/>
    <cellStyle name="40% - Accent3 4 4 3 6" xfId="28697"/>
    <cellStyle name="40% - Accent3 4 4 3 6 2" xfId="28698"/>
    <cellStyle name="40% - Accent3 4 4 3 6 3" xfId="28699"/>
    <cellStyle name="40% - Accent3 4 4 3 7" xfId="28700"/>
    <cellStyle name="40% - Accent3 4 4 3 7 2" xfId="28701"/>
    <cellStyle name="40% - Accent3 4 4 3 8" xfId="28702"/>
    <cellStyle name="40% - Accent3 4 4 3 9" xfId="28703"/>
    <cellStyle name="40% - Accent3 4 4 4" xfId="28704"/>
    <cellStyle name="40% - Accent3 4 4 4 2" xfId="28705"/>
    <cellStyle name="40% - Accent3 4 4 4 2 2" xfId="28706"/>
    <cellStyle name="40% - Accent3 4 4 4 2 2 2" xfId="28707"/>
    <cellStyle name="40% - Accent3 4 4 4 2 2 3" xfId="28708"/>
    <cellStyle name="40% - Accent3 4 4 4 2 3" xfId="28709"/>
    <cellStyle name="40% - Accent3 4 4 4 2 3 2" xfId="28710"/>
    <cellStyle name="40% - Accent3 4 4 4 2 3 3" xfId="28711"/>
    <cellStyle name="40% - Accent3 4 4 4 2 4" xfId="28712"/>
    <cellStyle name="40% - Accent3 4 4 4 2 4 2" xfId="28713"/>
    <cellStyle name="40% - Accent3 4 4 4 2 5" xfId="28714"/>
    <cellStyle name="40% - Accent3 4 4 4 2 6" xfId="28715"/>
    <cellStyle name="40% - Accent3 4 4 4 3" xfId="28716"/>
    <cellStyle name="40% - Accent3 4 4 4 3 2" xfId="28717"/>
    <cellStyle name="40% - Accent3 4 4 4 3 2 2" xfId="28718"/>
    <cellStyle name="40% - Accent3 4 4 4 3 2 3" xfId="28719"/>
    <cellStyle name="40% - Accent3 4 4 4 3 3" xfId="28720"/>
    <cellStyle name="40% - Accent3 4 4 4 3 3 2" xfId="28721"/>
    <cellStyle name="40% - Accent3 4 4 4 3 3 3" xfId="28722"/>
    <cellStyle name="40% - Accent3 4 4 4 3 4" xfId="28723"/>
    <cellStyle name="40% - Accent3 4 4 4 3 4 2" xfId="28724"/>
    <cellStyle name="40% - Accent3 4 4 4 3 5" xfId="28725"/>
    <cellStyle name="40% - Accent3 4 4 4 3 6" xfId="28726"/>
    <cellStyle name="40% - Accent3 4 4 4 4" xfId="28727"/>
    <cellStyle name="40% - Accent3 4 4 4 4 2" xfId="28728"/>
    <cellStyle name="40% - Accent3 4 4 4 4 2 2" xfId="28729"/>
    <cellStyle name="40% - Accent3 4 4 4 4 2 3" xfId="28730"/>
    <cellStyle name="40% - Accent3 4 4 4 4 3" xfId="28731"/>
    <cellStyle name="40% - Accent3 4 4 4 4 3 2" xfId="28732"/>
    <cellStyle name="40% - Accent3 4 4 4 4 4" xfId="28733"/>
    <cellStyle name="40% - Accent3 4 4 4 4 5" xfId="28734"/>
    <cellStyle name="40% - Accent3 4 4 4 5" xfId="28735"/>
    <cellStyle name="40% - Accent3 4 4 4 5 2" xfId="28736"/>
    <cellStyle name="40% - Accent3 4 4 4 5 3" xfId="28737"/>
    <cellStyle name="40% - Accent3 4 4 4 6" xfId="28738"/>
    <cellStyle name="40% - Accent3 4 4 4 6 2" xfId="28739"/>
    <cellStyle name="40% - Accent3 4 4 4 6 3" xfId="28740"/>
    <cellStyle name="40% - Accent3 4 4 4 7" xfId="28741"/>
    <cellStyle name="40% - Accent3 4 4 4 7 2" xfId="28742"/>
    <cellStyle name="40% - Accent3 4 4 4 8" xfId="28743"/>
    <cellStyle name="40% - Accent3 4 4 4 9" xfId="28744"/>
    <cellStyle name="40% - Accent3 4 4 5" xfId="28745"/>
    <cellStyle name="40% - Accent3 4 4 5 2" xfId="28746"/>
    <cellStyle name="40% - Accent3 4 4 5 2 2" xfId="28747"/>
    <cellStyle name="40% - Accent3 4 4 5 2 3" xfId="28748"/>
    <cellStyle name="40% - Accent3 4 4 5 3" xfId="28749"/>
    <cellStyle name="40% - Accent3 4 4 5 3 2" xfId="28750"/>
    <cellStyle name="40% - Accent3 4 4 5 3 3" xfId="28751"/>
    <cellStyle name="40% - Accent3 4 4 5 4" xfId="28752"/>
    <cellStyle name="40% - Accent3 4 4 5 4 2" xfId="28753"/>
    <cellStyle name="40% - Accent3 4 4 5 5" xfId="28754"/>
    <cellStyle name="40% - Accent3 4 4 5 6" xfId="28755"/>
    <cellStyle name="40% - Accent3 4 4 6" xfId="28756"/>
    <cellStyle name="40% - Accent3 4 4 6 2" xfId="28757"/>
    <cellStyle name="40% - Accent3 4 4 6 2 2" xfId="28758"/>
    <cellStyle name="40% - Accent3 4 4 6 2 3" xfId="28759"/>
    <cellStyle name="40% - Accent3 4 4 6 3" xfId="28760"/>
    <cellStyle name="40% - Accent3 4 4 6 3 2" xfId="28761"/>
    <cellStyle name="40% - Accent3 4 4 6 3 3" xfId="28762"/>
    <cellStyle name="40% - Accent3 4 4 6 4" xfId="28763"/>
    <cellStyle name="40% - Accent3 4 4 6 4 2" xfId="28764"/>
    <cellStyle name="40% - Accent3 4 4 6 5" xfId="28765"/>
    <cellStyle name="40% - Accent3 4 4 6 6" xfId="28766"/>
    <cellStyle name="40% - Accent3 4 4 7" xfId="28767"/>
    <cellStyle name="40% - Accent3 4 4 7 2" xfId="28768"/>
    <cellStyle name="40% - Accent3 4 4 7 2 2" xfId="28769"/>
    <cellStyle name="40% - Accent3 4 4 7 2 3" xfId="28770"/>
    <cellStyle name="40% - Accent3 4 4 7 3" xfId="28771"/>
    <cellStyle name="40% - Accent3 4 4 7 3 2" xfId="28772"/>
    <cellStyle name="40% - Accent3 4 4 7 4" xfId="28773"/>
    <cellStyle name="40% - Accent3 4 4 7 5" xfId="28774"/>
    <cellStyle name="40% - Accent3 4 4 8" xfId="28775"/>
    <cellStyle name="40% - Accent3 4 4 8 2" xfId="28776"/>
    <cellStyle name="40% - Accent3 4 4 8 3" xfId="28777"/>
    <cellStyle name="40% - Accent3 4 4 9" xfId="28778"/>
    <cellStyle name="40% - Accent3 4 4 9 2" xfId="28779"/>
    <cellStyle name="40% - Accent3 4 4 9 3" xfId="28780"/>
    <cellStyle name="40% - Accent3 4 5" xfId="2031"/>
    <cellStyle name="40% - Accent3 4 5 10" xfId="28781"/>
    <cellStyle name="40% - Accent3 4 5 2" xfId="2032"/>
    <cellStyle name="40% - Accent3 4 5 2 2" xfId="28782"/>
    <cellStyle name="40% - Accent3 4 5 2 2 2" xfId="28783"/>
    <cellStyle name="40% - Accent3 4 5 2 2 2 2" xfId="28784"/>
    <cellStyle name="40% - Accent3 4 5 2 2 2 3" xfId="28785"/>
    <cellStyle name="40% - Accent3 4 5 2 2 3" xfId="28786"/>
    <cellStyle name="40% - Accent3 4 5 2 2 3 2" xfId="28787"/>
    <cellStyle name="40% - Accent3 4 5 2 2 3 3" xfId="28788"/>
    <cellStyle name="40% - Accent3 4 5 2 2 4" xfId="28789"/>
    <cellStyle name="40% - Accent3 4 5 2 2 4 2" xfId="28790"/>
    <cellStyle name="40% - Accent3 4 5 2 2 5" xfId="28791"/>
    <cellStyle name="40% - Accent3 4 5 2 2 6" xfId="28792"/>
    <cellStyle name="40% - Accent3 4 5 2 3" xfId="28793"/>
    <cellStyle name="40% - Accent3 4 5 2 3 2" xfId="28794"/>
    <cellStyle name="40% - Accent3 4 5 2 3 2 2" xfId="28795"/>
    <cellStyle name="40% - Accent3 4 5 2 3 2 3" xfId="28796"/>
    <cellStyle name="40% - Accent3 4 5 2 3 3" xfId="28797"/>
    <cellStyle name="40% - Accent3 4 5 2 3 3 2" xfId="28798"/>
    <cellStyle name="40% - Accent3 4 5 2 3 3 3" xfId="28799"/>
    <cellStyle name="40% - Accent3 4 5 2 3 4" xfId="28800"/>
    <cellStyle name="40% - Accent3 4 5 2 3 4 2" xfId="28801"/>
    <cellStyle name="40% - Accent3 4 5 2 3 5" xfId="28802"/>
    <cellStyle name="40% - Accent3 4 5 2 3 6" xfId="28803"/>
    <cellStyle name="40% - Accent3 4 5 2 4" xfId="28804"/>
    <cellStyle name="40% - Accent3 4 5 2 4 2" xfId="28805"/>
    <cellStyle name="40% - Accent3 4 5 2 4 2 2" xfId="28806"/>
    <cellStyle name="40% - Accent3 4 5 2 4 2 3" xfId="28807"/>
    <cellStyle name="40% - Accent3 4 5 2 4 3" xfId="28808"/>
    <cellStyle name="40% - Accent3 4 5 2 4 3 2" xfId="28809"/>
    <cellStyle name="40% - Accent3 4 5 2 4 4" xfId="28810"/>
    <cellStyle name="40% - Accent3 4 5 2 4 5" xfId="28811"/>
    <cellStyle name="40% - Accent3 4 5 2 5" xfId="28812"/>
    <cellStyle name="40% - Accent3 4 5 2 5 2" xfId="28813"/>
    <cellStyle name="40% - Accent3 4 5 2 5 3" xfId="28814"/>
    <cellStyle name="40% - Accent3 4 5 2 6" xfId="28815"/>
    <cellStyle name="40% - Accent3 4 5 2 6 2" xfId="28816"/>
    <cellStyle name="40% - Accent3 4 5 2 6 3" xfId="28817"/>
    <cellStyle name="40% - Accent3 4 5 2 7" xfId="28818"/>
    <cellStyle name="40% - Accent3 4 5 2 7 2" xfId="28819"/>
    <cellStyle name="40% - Accent3 4 5 2 8" xfId="28820"/>
    <cellStyle name="40% - Accent3 4 5 2 9" xfId="28821"/>
    <cellStyle name="40% - Accent3 4 5 3" xfId="28822"/>
    <cellStyle name="40% - Accent3 4 5 3 2" xfId="28823"/>
    <cellStyle name="40% - Accent3 4 5 3 2 2" xfId="28824"/>
    <cellStyle name="40% - Accent3 4 5 3 2 3" xfId="28825"/>
    <cellStyle name="40% - Accent3 4 5 3 3" xfId="28826"/>
    <cellStyle name="40% - Accent3 4 5 3 3 2" xfId="28827"/>
    <cellStyle name="40% - Accent3 4 5 3 3 3" xfId="28828"/>
    <cellStyle name="40% - Accent3 4 5 3 4" xfId="28829"/>
    <cellStyle name="40% - Accent3 4 5 3 4 2" xfId="28830"/>
    <cellStyle name="40% - Accent3 4 5 3 5" xfId="28831"/>
    <cellStyle name="40% - Accent3 4 5 3 6" xfId="28832"/>
    <cellStyle name="40% - Accent3 4 5 4" xfId="28833"/>
    <cellStyle name="40% - Accent3 4 5 4 2" xfId="28834"/>
    <cellStyle name="40% - Accent3 4 5 4 2 2" xfId="28835"/>
    <cellStyle name="40% - Accent3 4 5 4 2 3" xfId="28836"/>
    <cellStyle name="40% - Accent3 4 5 4 3" xfId="28837"/>
    <cellStyle name="40% - Accent3 4 5 4 3 2" xfId="28838"/>
    <cellStyle name="40% - Accent3 4 5 4 3 3" xfId="28839"/>
    <cellStyle name="40% - Accent3 4 5 4 4" xfId="28840"/>
    <cellStyle name="40% - Accent3 4 5 4 4 2" xfId="28841"/>
    <cellStyle name="40% - Accent3 4 5 4 5" xfId="28842"/>
    <cellStyle name="40% - Accent3 4 5 4 6" xfId="28843"/>
    <cellStyle name="40% - Accent3 4 5 5" xfId="28844"/>
    <cellStyle name="40% - Accent3 4 5 5 2" xfId="28845"/>
    <cellStyle name="40% - Accent3 4 5 5 2 2" xfId="28846"/>
    <cellStyle name="40% - Accent3 4 5 5 2 3" xfId="28847"/>
    <cellStyle name="40% - Accent3 4 5 5 3" xfId="28848"/>
    <cellStyle name="40% - Accent3 4 5 5 3 2" xfId="28849"/>
    <cellStyle name="40% - Accent3 4 5 5 4" xfId="28850"/>
    <cellStyle name="40% - Accent3 4 5 5 5" xfId="28851"/>
    <cellStyle name="40% - Accent3 4 5 6" xfId="28852"/>
    <cellStyle name="40% - Accent3 4 5 6 2" xfId="28853"/>
    <cellStyle name="40% - Accent3 4 5 6 3" xfId="28854"/>
    <cellStyle name="40% - Accent3 4 5 7" xfId="28855"/>
    <cellStyle name="40% - Accent3 4 5 7 2" xfId="28856"/>
    <cellStyle name="40% - Accent3 4 5 7 3" xfId="28857"/>
    <cellStyle name="40% - Accent3 4 5 8" xfId="28858"/>
    <cellStyle name="40% - Accent3 4 5 8 2" xfId="28859"/>
    <cellStyle name="40% - Accent3 4 5 9" xfId="28860"/>
    <cellStyle name="40% - Accent3 4 6" xfId="2033"/>
    <cellStyle name="40% - Accent3 4 6 2" xfId="28861"/>
    <cellStyle name="40% - Accent3 4 6 2 2" xfId="28862"/>
    <cellStyle name="40% - Accent3 4 6 2 2 2" xfId="28863"/>
    <cellStyle name="40% - Accent3 4 6 2 2 3" xfId="28864"/>
    <cellStyle name="40% - Accent3 4 6 2 3" xfId="28865"/>
    <cellStyle name="40% - Accent3 4 6 2 3 2" xfId="28866"/>
    <cellStyle name="40% - Accent3 4 6 2 3 3" xfId="28867"/>
    <cellStyle name="40% - Accent3 4 6 2 4" xfId="28868"/>
    <cellStyle name="40% - Accent3 4 6 2 4 2" xfId="28869"/>
    <cellStyle name="40% - Accent3 4 6 2 5" xfId="28870"/>
    <cellStyle name="40% - Accent3 4 6 2 6" xfId="28871"/>
    <cellStyle name="40% - Accent3 4 6 3" xfId="28872"/>
    <cellStyle name="40% - Accent3 4 6 3 2" xfId="28873"/>
    <cellStyle name="40% - Accent3 4 6 3 2 2" xfId="28874"/>
    <cellStyle name="40% - Accent3 4 6 3 2 3" xfId="28875"/>
    <cellStyle name="40% - Accent3 4 6 3 3" xfId="28876"/>
    <cellStyle name="40% - Accent3 4 6 3 3 2" xfId="28877"/>
    <cellStyle name="40% - Accent3 4 6 3 3 3" xfId="28878"/>
    <cellStyle name="40% - Accent3 4 6 3 4" xfId="28879"/>
    <cellStyle name="40% - Accent3 4 6 3 4 2" xfId="28880"/>
    <cellStyle name="40% - Accent3 4 6 3 5" xfId="28881"/>
    <cellStyle name="40% - Accent3 4 6 3 6" xfId="28882"/>
    <cellStyle name="40% - Accent3 4 6 4" xfId="28883"/>
    <cellStyle name="40% - Accent3 4 6 4 2" xfId="28884"/>
    <cellStyle name="40% - Accent3 4 6 4 2 2" xfId="28885"/>
    <cellStyle name="40% - Accent3 4 6 4 2 3" xfId="28886"/>
    <cellStyle name="40% - Accent3 4 6 4 3" xfId="28887"/>
    <cellStyle name="40% - Accent3 4 6 4 3 2" xfId="28888"/>
    <cellStyle name="40% - Accent3 4 6 4 4" xfId="28889"/>
    <cellStyle name="40% - Accent3 4 6 4 5" xfId="28890"/>
    <cellStyle name="40% - Accent3 4 6 5" xfId="28891"/>
    <cellStyle name="40% - Accent3 4 6 5 2" xfId="28892"/>
    <cellStyle name="40% - Accent3 4 6 5 3" xfId="28893"/>
    <cellStyle name="40% - Accent3 4 6 6" xfId="28894"/>
    <cellStyle name="40% - Accent3 4 6 6 2" xfId="28895"/>
    <cellStyle name="40% - Accent3 4 6 6 3" xfId="28896"/>
    <cellStyle name="40% - Accent3 4 6 7" xfId="28897"/>
    <cellStyle name="40% - Accent3 4 6 7 2" xfId="28898"/>
    <cellStyle name="40% - Accent3 4 6 8" xfId="28899"/>
    <cellStyle name="40% - Accent3 4 6 9" xfId="28900"/>
    <cellStyle name="40% - Accent3 4 7" xfId="13613"/>
    <cellStyle name="40% - Accent3 4 7 2" xfId="28901"/>
    <cellStyle name="40% - Accent3 4 7 2 2" xfId="28902"/>
    <cellStyle name="40% - Accent3 4 7 2 2 2" xfId="28903"/>
    <cellStyle name="40% - Accent3 4 7 2 2 3" xfId="28904"/>
    <cellStyle name="40% - Accent3 4 7 2 3" xfId="28905"/>
    <cellStyle name="40% - Accent3 4 7 2 3 2" xfId="28906"/>
    <cellStyle name="40% - Accent3 4 7 2 3 3" xfId="28907"/>
    <cellStyle name="40% - Accent3 4 7 2 4" xfId="28908"/>
    <cellStyle name="40% - Accent3 4 7 2 4 2" xfId="28909"/>
    <cellStyle name="40% - Accent3 4 7 2 5" xfId="28910"/>
    <cellStyle name="40% - Accent3 4 7 2 6" xfId="28911"/>
    <cellStyle name="40% - Accent3 4 7 3" xfId="28912"/>
    <cellStyle name="40% - Accent3 4 7 3 2" xfId="28913"/>
    <cellStyle name="40% - Accent3 4 7 3 2 2" xfId="28914"/>
    <cellStyle name="40% - Accent3 4 7 3 2 3" xfId="28915"/>
    <cellStyle name="40% - Accent3 4 7 3 3" xfId="28916"/>
    <cellStyle name="40% - Accent3 4 7 3 3 2" xfId="28917"/>
    <cellStyle name="40% - Accent3 4 7 3 3 3" xfId="28918"/>
    <cellStyle name="40% - Accent3 4 7 3 4" xfId="28919"/>
    <cellStyle name="40% - Accent3 4 7 3 4 2" xfId="28920"/>
    <cellStyle name="40% - Accent3 4 7 3 5" xfId="28921"/>
    <cellStyle name="40% - Accent3 4 7 3 6" xfId="28922"/>
    <cellStyle name="40% - Accent3 4 7 4" xfId="28923"/>
    <cellStyle name="40% - Accent3 4 7 4 2" xfId="28924"/>
    <cellStyle name="40% - Accent3 4 7 4 2 2" xfId="28925"/>
    <cellStyle name="40% - Accent3 4 7 4 2 3" xfId="28926"/>
    <cellStyle name="40% - Accent3 4 7 4 3" xfId="28927"/>
    <cellStyle name="40% - Accent3 4 7 4 3 2" xfId="28928"/>
    <cellStyle name="40% - Accent3 4 7 4 4" xfId="28929"/>
    <cellStyle name="40% - Accent3 4 7 4 5" xfId="28930"/>
    <cellStyle name="40% - Accent3 4 7 5" xfId="28931"/>
    <cellStyle name="40% - Accent3 4 7 5 2" xfId="28932"/>
    <cellStyle name="40% - Accent3 4 7 5 3" xfId="28933"/>
    <cellStyle name="40% - Accent3 4 7 6" xfId="28934"/>
    <cellStyle name="40% - Accent3 4 7 6 2" xfId="28935"/>
    <cellStyle name="40% - Accent3 4 7 6 3" xfId="28936"/>
    <cellStyle name="40% - Accent3 4 7 7" xfId="28937"/>
    <cellStyle name="40% - Accent3 4 7 7 2" xfId="28938"/>
    <cellStyle name="40% - Accent3 4 7 8" xfId="28939"/>
    <cellStyle name="40% - Accent3 4 7 9" xfId="28940"/>
    <cellStyle name="40% - Accent3 4 8" xfId="28941"/>
    <cellStyle name="40% - Accent3 4 8 2" xfId="28942"/>
    <cellStyle name="40% - Accent3 4 8 2 2" xfId="28943"/>
    <cellStyle name="40% - Accent3 4 8 2 3" xfId="28944"/>
    <cellStyle name="40% - Accent3 4 8 3" xfId="28945"/>
    <cellStyle name="40% - Accent3 4 8 3 2" xfId="28946"/>
    <cellStyle name="40% - Accent3 4 8 3 3" xfId="28947"/>
    <cellStyle name="40% - Accent3 4 8 4" xfId="28948"/>
    <cellStyle name="40% - Accent3 4 8 4 2" xfId="28949"/>
    <cellStyle name="40% - Accent3 4 8 5" xfId="28950"/>
    <cellStyle name="40% - Accent3 4 8 6" xfId="28951"/>
    <cellStyle name="40% - Accent3 4 9" xfId="28952"/>
    <cellStyle name="40% - Accent3 4 9 2" xfId="28953"/>
    <cellStyle name="40% - Accent3 4 9 2 2" xfId="28954"/>
    <cellStyle name="40% - Accent3 4 9 2 3" xfId="28955"/>
    <cellStyle name="40% - Accent3 4 9 3" xfId="28956"/>
    <cellStyle name="40% - Accent3 4 9 3 2" xfId="28957"/>
    <cellStyle name="40% - Accent3 4 9 3 3" xfId="28958"/>
    <cellStyle name="40% - Accent3 4 9 4" xfId="28959"/>
    <cellStyle name="40% - Accent3 4 9 4 2" xfId="28960"/>
    <cellStyle name="40% - Accent3 4 9 5" xfId="28961"/>
    <cellStyle name="40% - Accent3 4 9 6" xfId="28962"/>
    <cellStyle name="40% - Accent3 5" xfId="2034"/>
    <cellStyle name="40% - Accent3 5 2" xfId="2035"/>
    <cellStyle name="40% - Accent3 5 2 2" xfId="2036"/>
    <cellStyle name="40% - Accent3 5 2 2 2" xfId="2037"/>
    <cellStyle name="40% - Accent3 5 2 2 2 2" xfId="2038"/>
    <cellStyle name="40% - Accent3 5 2 2 3" xfId="2039"/>
    <cellStyle name="40% - Accent3 5 2 3" xfId="2040"/>
    <cellStyle name="40% - Accent3 5 2 3 2" xfId="2041"/>
    <cellStyle name="40% - Accent3 5 2 4" xfId="2042"/>
    <cellStyle name="40% - Accent3 5 2 5" xfId="8882"/>
    <cellStyle name="40% - Accent3 5 3" xfId="2043"/>
    <cellStyle name="40% - Accent3 5 3 2" xfId="2044"/>
    <cellStyle name="40% - Accent3 5 3 2 2" xfId="2045"/>
    <cellStyle name="40% - Accent3 5 3 3" xfId="2046"/>
    <cellStyle name="40% - Accent3 5 4" xfId="2047"/>
    <cellStyle name="40% - Accent3 5 4 2" xfId="2048"/>
    <cellStyle name="40% - Accent3 5 5" xfId="2049"/>
    <cellStyle name="40% - Accent3 5 6" xfId="13614"/>
    <cellStyle name="40% - Accent3 6" xfId="2050"/>
    <cellStyle name="40% - Accent3 6 2" xfId="2051"/>
    <cellStyle name="40% - Accent3 6 2 2" xfId="2052"/>
    <cellStyle name="40% - Accent3 6 2 2 2" xfId="2053"/>
    <cellStyle name="40% - Accent3 6 2 3" xfId="2054"/>
    <cellStyle name="40% - Accent3 6 2 4" xfId="8883"/>
    <cellStyle name="40% - Accent3 6 2 5" xfId="8884"/>
    <cellStyle name="40% - Accent3 6 3" xfId="2055"/>
    <cellStyle name="40% - Accent3 6 3 2" xfId="2056"/>
    <cellStyle name="40% - Accent3 6 4" xfId="2057"/>
    <cellStyle name="40% - Accent3 6 5" xfId="13615"/>
    <cellStyle name="40% - Accent3 7" xfId="2058"/>
    <cellStyle name="40% - Accent3 7 2" xfId="2059"/>
    <cellStyle name="40% - Accent3 7 2 2" xfId="2060"/>
    <cellStyle name="40% - Accent3 7 2 2 2" xfId="2061"/>
    <cellStyle name="40% - Accent3 7 2 3" xfId="2062"/>
    <cellStyle name="40% - Accent3 7 3" xfId="2063"/>
    <cellStyle name="40% - Accent3 7 3 2" xfId="2064"/>
    <cellStyle name="40% - Accent3 7 4" xfId="2065"/>
    <cellStyle name="40% - Accent3 7 5" xfId="13616"/>
    <cellStyle name="40% - Accent3 8" xfId="2066"/>
    <cellStyle name="40% - Accent3 8 2" xfId="2067"/>
    <cellStyle name="40% - Accent3 8 2 2" xfId="2068"/>
    <cellStyle name="40% - Accent3 8 2 2 2" xfId="2069"/>
    <cellStyle name="40% - Accent3 8 2 3" xfId="2070"/>
    <cellStyle name="40% - Accent3 8 3" xfId="2071"/>
    <cellStyle name="40% - Accent3 8 3 2" xfId="2072"/>
    <cellStyle name="40% - Accent3 8 4" xfId="2073"/>
    <cellStyle name="40% - Accent3 8 5" xfId="13617"/>
    <cellStyle name="40% - Accent3 9" xfId="2074"/>
    <cellStyle name="40% - Accent3 9 2" xfId="2075"/>
    <cellStyle name="40% - Accent3 9 2 2" xfId="2076"/>
    <cellStyle name="40% - Accent3 9 3" xfId="2077"/>
    <cellStyle name="40% - Accent3 9 4" xfId="13618"/>
    <cellStyle name="40% - Accent4 10" xfId="2078"/>
    <cellStyle name="40% - Accent4 10 2" xfId="2079"/>
    <cellStyle name="40% - Accent4 10 2 2" xfId="2080"/>
    <cellStyle name="40% - Accent4 10 3" xfId="2081"/>
    <cellStyle name="40% - Accent4 10 4" xfId="13619"/>
    <cellStyle name="40% - Accent4 11" xfId="2082"/>
    <cellStyle name="40% - Accent4 11 2" xfId="2083"/>
    <cellStyle name="40% - Accent4 11 2 2" xfId="2084"/>
    <cellStyle name="40% - Accent4 11 3" xfId="2085"/>
    <cellStyle name="40% - Accent4 11 4" xfId="13620"/>
    <cellStyle name="40% - Accent4 12" xfId="2086"/>
    <cellStyle name="40% - Accent4 12 2" xfId="2087"/>
    <cellStyle name="40% - Accent4 12 3" xfId="13621"/>
    <cellStyle name="40% - Accent4 13" xfId="2088"/>
    <cellStyle name="40% - Accent4 13 2" xfId="13622"/>
    <cellStyle name="40% - Accent4 14" xfId="8885"/>
    <cellStyle name="40% - Accent4 15" xfId="8886"/>
    <cellStyle name="40% - Accent4 16" xfId="8887"/>
    <cellStyle name="40% - Accent4 17" xfId="8888"/>
    <cellStyle name="40% - Accent4 17 2" xfId="14182"/>
    <cellStyle name="40% - Accent4 18" xfId="8889"/>
    <cellStyle name="40% - Accent4 19" xfId="8890"/>
    <cellStyle name="40% - Accent4 2" xfId="2089"/>
    <cellStyle name="40% - Accent4 2 2" xfId="2090"/>
    <cellStyle name="40% - Accent4 2 2 2" xfId="2091"/>
    <cellStyle name="40% - Accent4 2 2 2 2" xfId="2092"/>
    <cellStyle name="40% - Accent4 2 2 2 2 2" xfId="2093"/>
    <cellStyle name="40% - Accent4 2 2 2 2 2 2" xfId="2094"/>
    <cellStyle name="40% - Accent4 2 2 2 2 2 2 2" xfId="2095"/>
    <cellStyle name="40% - Accent4 2 2 2 2 2 3" xfId="2096"/>
    <cellStyle name="40% - Accent4 2 2 2 2 3" xfId="2097"/>
    <cellStyle name="40% - Accent4 2 2 2 2 3 2" xfId="2098"/>
    <cellStyle name="40% - Accent4 2 2 2 2 4" xfId="2099"/>
    <cellStyle name="40% - Accent4 2 2 2 2 5" xfId="14183"/>
    <cellStyle name="40% - Accent4 2 2 2 3" xfId="2100"/>
    <cellStyle name="40% - Accent4 2 2 2 3 2" xfId="2101"/>
    <cellStyle name="40% - Accent4 2 2 2 3 2 2" xfId="2102"/>
    <cellStyle name="40% - Accent4 2 2 2 3 3" xfId="2103"/>
    <cellStyle name="40% - Accent4 2 2 2 4" xfId="2104"/>
    <cellStyle name="40% - Accent4 2 2 2 4 2" xfId="2105"/>
    <cellStyle name="40% - Accent4 2 2 2 5" xfId="2106"/>
    <cellStyle name="40% - Accent4 2 2 2 6" xfId="13925"/>
    <cellStyle name="40% - Accent4 2 2 3" xfId="2107"/>
    <cellStyle name="40% - Accent4 2 2 3 2" xfId="2108"/>
    <cellStyle name="40% - Accent4 2 2 3 2 2" xfId="2109"/>
    <cellStyle name="40% - Accent4 2 2 3 2 2 2" xfId="2110"/>
    <cellStyle name="40% - Accent4 2 2 3 2 3" xfId="2111"/>
    <cellStyle name="40% - Accent4 2 2 3 3" xfId="2112"/>
    <cellStyle name="40% - Accent4 2 2 3 3 2" xfId="2113"/>
    <cellStyle name="40% - Accent4 2 2 3 4" xfId="2114"/>
    <cellStyle name="40% - Accent4 2 2 3 5" xfId="13926"/>
    <cellStyle name="40% - Accent4 2 2 4" xfId="2115"/>
    <cellStyle name="40% - Accent4 2 2 4 2" xfId="2116"/>
    <cellStyle name="40% - Accent4 2 2 4 2 2" xfId="2117"/>
    <cellStyle name="40% - Accent4 2 2 4 3" xfId="2118"/>
    <cellStyle name="40% - Accent4 2 2 5" xfId="2119"/>
    <cellStyle name="40% - Accent4 2 2 5 2" xfId="2120"/>
    <cellStyle name="40% - Accent4 2 2 6" xfId="2121"/>
    <cellStyle name="40% - Accent4 2 2 7" xfId="13825"/>
    <cellStyle name="40% - Accent4 2 3" xfId="2122"/>
    <cellStyle name="40% - Accent4 2 3 2" xfId="2123"/>
    <cellStyle name="40% - Accent4 2 3 2 2" xfId="2124"/>
    <cellStyle name="40% - Accent4 2 3 2 2 2" xfId="2125"/>
    <cellStyle name="40% - Accent4 2 3 2 2 2 2" xfId="2126"/>
    <cellStyle name="40% - Accent4 2 3 2 2 3" xfId="2127"/>
    <cellStyle name="40% - Accent4 2 3 2 3" xfId="2128"/>
    <cellStyle name="40% - Accent4 2 3 2 3 2" xfId="2129"/>
    <cellStyle name="40% - Accent4 2 3 2 4" xfId="2130"/>
    <cellStyle name="40% - Accent4 2 3 3" xfId="2131"/>
    <cellStyle name="40% - Accent4 2 3 3 2" xfId="2132"/>
    <cellStyle name="40% - Accent4 2 3 3 2 2" xfId="2133"/>
    <cellStyle name="40% - Accent4 2 3 3 3" xfId="2134"/>
    <cellStyle name="40% - Accent4 2 3 4" xfId="2135"/>
    <cellStyle name="40% - Accent4 2 3 4 2" xfId="2136"/>
    <cellStyle name="40% - Accent4 2 3 5" xfId="2137"/>
    <cellStyle name="40% - Accent4 2 3 6" xfId="13927"/>
    <cellStyle name="40% - Accent4 2 4" xfId="2138"/>
    <cellStyle name="40% - Accent4 2 4 2" xfId="2139"/>
    <cellStyle name="40% - Accent4 2 4 2 2" xfId="2140"/>
    <cellStyle name="40% - Accent4 2 4 2 2 2" xfId="2141"/>
    <cellStyle name="40% - Accent4 2 4 2 3" xfId="2142"/>
    <cellStyle name="40% - Accent4 2 4 3" xfId="2143"/>
    <cellStyle name="40% - Accent4 2 4 3 2" xfId="2144"/>
    <cellStyle name="40% - Accent4 2 4 4" xfId="2145"/>
    <cellStyle name="40% - Accent4 2 4 5" xfId="13928"/>
    <cellStyle name="40% - Accent4 2 5" xfId="2146"/>
    <cellStyle name="40% - Accent4 2 5 2" xfId="2147"/>
    <cellStyle name="40% - Accent4 2 5 2 2" xfId="2148"/>
    <cellStyle name="40% - Accent4 2 5 3" xfId="2149"/>
    <cellStyle name="40% - Accent4 2 5 4" xfId="13929"/>
    <cellStyle name="40% - Accent4 2 6" xfId="2150"/>
    <cellStyle name="40% - Accent4 2 6 2" xfId="2151"/>
    <cellStyle name="40% - Accent4 2 6 3" xfId="13930"/>
    <cellStyle name="40% - Accent4 2 7" xfId="2152"/>
    <cellStyle name="40% - Accent4 2 8" xfId="2153"/>
    <cellStyle name="40% - Accent4 2 9" xfId="13623"/>
    <cellStyle name="40% - Accent4 20" xfId="8891"/>
    <cellStyle name="40% - Accent4 21" xfId="8892"/>
    <cellStyle name="40% - Accent4 22" xfId="14499"/>
    <cellStyle name="40% - Accent4 3" xfId="2154"/>
    <cellStyle name="40% - Accent4 3 2" xfId="2155"/>
    <cellStyle name="40% - Accent4 3 2 2" xfId="2156"/>
    <cellStyle name="40% - Accent4 3 2 2 2" xfId="2157"/>
    <cellStyle name="40% - Accent4 3 2 2 2 2" xfId="2158"/>
    <cellStyle name="40% - Accent4 3 2 2 2 2 2" xfId="2159"/>
    <cellStyle name="40% - Accent4 3 2 2 2 2 2 2" xfId="2160"/>
    <cellStyle name="40% - Accent4 3 2 2 2 2 3" xfId="2161"/>
    <cellStyle name="40% - Accent4 3 2 2 2 3" xfId="2162"/>
    <cellStyle name="40% - Accent4 3 2 2 2 3 2" xfId="2163"/>
    <cellStyle name="40% - Accent4 3 2 2 2 4" xfId="2164"/>
    <cellStyle name="40% - Accent4 3 2 2 2 5" xfId="28963"/>
    <cellStyle name="40% - Accent4 3 2 2 3" xfId="2165"/>
    <cellStyle name="40% - Accent4 3 2 2 3 2" xfId="2166"/>
    <cellStyle name="40% - Accent4 3 2 2 3 2 2" xfId="2167"/>
    <cellStyle name="40% - Accent4 3 2 2 3 3" xfId="2168"/>
    <cellStyle name="40% - Accent4 3 2 2 4" xfId="2169"/>
    <cellStyle name="40% - Accent4 3 2 2 4 2" xfId="2170"/>
    <cellStyle name="40% - Accent4 3 2 2 5" xfId="2171"/>
    <cellStyle name="40% - Accent4 3 2 2 6" xfId="13932"/>
    <cellStyle name="40% - Accent4 3 2 3" xfId="2172"/>
    <cellStyle name="40% - Accent4 3 2 3 2" xfId="2173"/>
    <cellStyle name="40% - Accent4 3 2 3 2 2" xfId="2174"/>
    <cellStyle name="40% - Accent4 3 2 3 2 2 2" xfId="2175"/>
    <cellStyle name="40% - Accent4 3 2 3 2 3" xfId="2176"/>
    <cellStyle name="40% - Accent4 3 2 3 3" xfId="2177"/>
    <cellStyle name="40% - Accent4 3 2 3 3 2" xfId="2178"/>
    <cellStyle name="40% - Accent4 3 2 3 4" xfId="2179"/>
    <cellStyle name="40% - Accent4 3 2 3 5" xfId="28964"/>
    <cellStyle name="40% - Accent4 3 2 4" xfId="2180"/>
    <cellStyle name="40% - Accent4 3 2 4 2" xfId="2181"/>
    <cellStyle name="40% - Accent4 3 2 4 2 2" xfId="2182"/>
    <cellStyle name="40% - Accent4 3 2 4 3" xfId="2183"/>
    <cellStyle name="40% - Accent4 3 2 5" xfId="2184"/>
    <cellStyle name="40% - Accent4 3 2 5 2" xfId="2185"/>
    <cellStyle name="40% - Accent4 3 2 6" xfId="2186"/>
    <cellStyle name="40% - Accent4 3 2 7" xfId="13931"/>
    <cellStyle name="40% - Accent4 3 3" xfId="2187"/>
    <cellStyle name="40% - Accent4 3 3 2" xfId="2188"/>
    <cellStyle name="40% - Accent4 3 3 2 2" xfId="2189"/>
    <cellStyle name="40% - Accent4 3 3 2 2 2" xfId="2190"/>
    <cellStyle name="40% - Accent4 3 3 2 2 2 2" xfId="2191"/>
    <cellStyle name="40% - Accent4 3 3 2 2 3" xfId="2192"/>
    <cellStyle name="40% - Accent4 3 3 2 3" xfId="2193"/>
    <cellStyle name="40% - Accent4 3 3 2 3 2" xfId="2194"/>
    <cellStyle name="40% - Accent4 3 3 2 4" xfId="2195"/>
    <cellStyle name="40% - Accent4 3 3 2 5" xfId="28965"/>
    <cellStyle name="40% - Accent4 3 3 3" xfId="2196"/>
    <cellStyle name="40% - Accent4 3 3 3 2" xfId="2197"/>
    <cellStyle name="40% - Accent4 3 3 3 2 2" xfId="2198"/>
    <cellStyle name="40% - Accent4 3 3 3 3" xfId="2199"/>
    <cellStyle name="40% - Accent4 3 3 4" xfId="2200"/>
    <cellStyle name="40% - Accent4 3 3 4 2" xfId="2201"/>
    <cellStyle name="40% - Accent4 3 3 5" xfId="2202"/>
    <cellStyle name="40% - Accent4 3 3 6" xfId="13933"/>
    <cellStyle name="40% - Accent4 3 4" xfId="2203"/>
    <cellStyle name="40% - Accent4 3 4 2" xfId="2204"/>
    <cellStyle name="40% - Accent4 3 4 2 2" xfId="2205"/>
    <cellStyle name="40% - Accent4 3 4 2 2 2" xfId="2206"/>
    <cellStyle name="40% - Accent4 3 4 2 3" xfId="2207"/>
    <cellStyle name="40% - Accent4 3 4 3" xfId="2208"/>
    <cellStyle name="40% - Accent4 3 4 3 2" xfId="2209"/>
    <cellStyle name="40% - Accent4 3 4 4" xfId="2210"/>
    <cellStyle name="40% - Accent4 3 4 5" xfId="8893"/>
    <cellStyle name="40% - Accent4 3 5" xfId="2211"/>
    <cellStyle name="40% - Accent4 3 5 2" xfId="2212"/>
    <cellStyle name="40% - Accent4 3 5 2 2" xfId="2213"/>
    <cellStyle name="40% - Accent4 3 5 3" xfId="2214"/>
    <cellStyle name="40% - Accent4 3 6" xfId="2215"/>
    <cellStyle name="40% - Accent4 3 6 2" xfId="2216"/>
    <cellStyle name="40% - Accent4 3 7" xfId="2217"/>
    <cellStyle name="40% - Accent4 3 8" xfId="2218"/>
    <cellStyle name="40% - Accent4 3 9" xfId="13624"/>
    <cellStyle name="40% - Accent4 4" xfId="2219"/>
    <cellStyle name="40% - Accent4 4 10" xfId="28966"/>
    <cellStyle name="40% - Accent4 4 10 2" xfId="28967"/>
    <cellStyle name="40% - Accent4 4 10 2 2" xfId="28968"/>
    <cellStyle name="40% - Accent4 4 10 2 3" xfId="28969"/>
    <cellStyle name="40% - Accent4 4 10 3" xfId="28970"/>
    <cellStyle name="40% - Accent4 4 10 3 2" xfId="28971"/>
    <cellStyle name="40% - Accent4 4 10 4" xfId="28972"/>
    <cellStyle name="40% - Accent4 4 10 5" xfId="28973"/>
    <cellStyle name="40% - Accent4 4 11" xfId="28974"/>
    <cellStyle name="40% - Accent4 4 11 2" xfId="28975"/>
    <cellStyle name="40% - Accent4 4 11 3" xfId="28976"/>
    <cellStyle name="40% - Accent4 4 12" xfId="28977"/>
    <cellStyle name="40% - Accent4 4 12 2" xfId="28978"/>
    <cellStyle name="40% - Accent4 4 12 3" xfId="28979"/>
    <cellStyle name="40% - Accent4 4 13" xfId="28980"/>
    <cellStyle name="40% - Accent4 4 13 2" xfId="28981"/>
    <cellStyle name="40% - Accent4 4 14" xfId="28982"/>
    <cellStyle name="40% - Accent4 4 15" xfId="28983"/>
    <cellStyle name="40% - Accent4 4 16" xfId="28984"/>
    <cellStyle name="40% - Accent4 4 2" xfId="2220"/>
    <cellStyle name="40% - Accent4 4 2 10" xfId="28985"/>
    <cellStyle name="40% - Accent4 4 2 10 2" xfId="28986"/>
    <cellStyle name="40% - Accent4 4 2 10 3" xfId="28987"/>
    <cellStyle name="40% - Accent4 4 2 11" xfId="28988"/>
    <cellStyle name="40% - Accent4 4 2 11 2" xfId="28989"/>
    <cellStyle name="40% - Accent4 4 2 11 3" xfId="28990"/>
    <cellStyle name="40% - Accent4 4 2 12" xfId="28991"/>
    <cellStyle name="40% - Accent4 4 2 12 2" xfId="28992"/>
    <cellStyle name="40% - Accent4 4 2 13" xfId="28993"/>
    <cellStyle name="40% - Accent4 4 2 14" xfId="28994"/>
    <cellStyle name="40% - Accent4 4 2 15" xfId="28995"/>
    <cellStyle name="40% - Accent4 4 2 2" xfId="2221"/>
    <cellStyle name="40% - Accent4 4 2 2 10" xfId="28996"/>
    <cellStyle name="40% - Accent4 4 2 2 10 2" xfId="28997"/>
    <cellStyle name="40% - Accent4 4 2 2 10 3" xfId="28998"/>
    <cellStyle name="40% - Accent4 4 2 2 11" xfId="28999"/>
    <cellStyle name="40% - Accent4 4 2 2 11 2" xfId="29000"/>
    <cellStyle name="40% - Accent4 4 2 2 12" xfId="29001"/>
    <cellStyle name="40% - Accent4 4 2 2 13" xfId="29002"/>
    <cellStyle name="40% - Accent4 4 2 2 2" xfId="2222"/>
    <cellStyle name="40% - Accent4 4 2 2 2 10" xfId="29003"/>
    <cellStyle name="40% - Accent4 4 2 2 2 10 2" xfId="29004"/>
    <cellStyle name="40% - Accent4 4 2 2 2 11" xfId="29005"/>
    <cellStyle name="40% - Accent4 4 2 2 2 12" xfId="29006"/>
    <cellStyle name="40% - Accent4 4 2 2 2 2" xfId="2223"/>
    <cellStyle name="40% - Accent4 4 2 2 2 2 10" xfId="29007"/>
    <cellStyle name="40% - Accent4 4 2 2 2 2 2" xfId="2224"/>
    <cellStyle name="40% - Accent4 4 2 2 2 2 2 2" xfId="29008"/>
    <cellStyle name="40% - Accent4 4 2 2 2 2 2 2 2" xfId="29009"/>
    <cellStyle name="40% - Accent4 4 2 2 2 2 2 2 2 2" xfId="29010"/>
    <cellStyle name="40% - Accent4 4 2 2 2 2 2 2 2 3" xfId="29011"/>
    <cellStyle name="40% - Accent4 4 2 2 2 2 2 2 3" xfId="29012"/>
    <cellStyle name="40% - Accent4 4 2 2 2 2 2 2 3 2" xfId="29013"/>
    <cellStyle name="40% - Accent4 4 2 2 2 2 2 2 3 3" xfId="29014"/>
    <cellStyle name="40% - Accent4 4 2 2 2 2 2 2 4" xfId="29015"/>
    <cellStyle name="40% - Accent4 4 2 2 2 2 2 2 4 2" xfId="29016"/>
    <cellStyle name="40% - Accent4 4 2 2 2 2 2 2 5" xfId="29017"/>
    <cellStyle name="40% - Accent4 4 2 2 2 2 2 2 6" xfId="29018"/>
    <cellStyle name="40% - Accent4 4 2 2 2 2 2 3" xfId="29019"/>
    <cellStyle name="40% - Accent4 4 2 2 2 2 2 3 2" xfId="29020"/>
    <cellStyle name="40% - Accent4 4 2 2 2 2 2 3 2 2" xfId="29021"/>
    <cellStyle name="40% - Accent4 4 2 2 2 2 2 3 2 3" xfId="29022"/>
    <cellStyle name="40% - Accent4 4 2 2 2 2 2 3 3" xfId="29023"/>
    <cellStyle name="40% - Accent4 4 2 2 2 2 2 3 3 2" xfId="29024"/>
    <cellStyle name="40% - Accent4 4 2 2 2 2 2 3 3 3" xfId="29025"/>
    <cellStyle name="40% - Accent4 4 2 2 2 2 2 3 4" xfId="29026"/>
    <cellStyle name="40% - Accent4 4 2 2 2 2 2 3 4 2" xfId="29027"/>
    <cellStyle name="40% - Accent4 4 2 2 2 2 2 3 5" xfId="29028"/>
    <cellStyle name="40% - Accent4 4 2 2 2 2 2 3 6" xfId="29029"/>
    <cellStyle name="40% - Accent4 4 2 2 2 2 2 4" xfId="29030"/>
    <cellStyle name="40% - Accent4 4 2 2 2 2 2 4 2" xfId="29031"/>
    <cellStyle name="40% - Accent4 4 2 2 2 2 2 4 2 2" xfId="29032"/>
    <cellStyle name="40% - Accent4 4 2 2 2 2 2 4 2 3" xfId="29033"/>
    <cellStyle name="40% - Accent4 4 2 2 2 2 2 4 3" xfId="29034"/>
    <cellStyle name="40% - Accent4 4 2 2 2 2 2 4 3 2" xfId="29035"/>
    <cellStyle name="40% - Accent4 4 2 2 2 2 2 4 4" xfId="29036"/>
    <cellStyle name="40% - Accent4 4 2 2 2 2 2 4 5" xfId="29037"/>
    <cellStyle name="40% - Accent4 4 2 2 2 2 2 5" xfId="29038"/>
    <cellStyle name="40% - Accent4 4 2 2 2 2 2 5 2" xfId="29039"/>
    <cellStyle name="40% - Accent4 4 2 2 2 2 2 5 3" xfId="29040"/>
    <cellStyle name="40% - Accent4 4 2 2 2 2 2 6" xfId="29041"/>
    <cellStyle name="40% - Accent4 4 2 2 2 2 2 6 2" xfId="29042"/>
    <cellStyle name="40% - Accent4 4 2 2 2 2 2 6 3" xfId="29043"/>
    <cellStyle name="40% - Accent4 4 2 2 2 2 2 7" xfId="29044"/>
    <cellStyle name="40% - Accent4 4 2 2 2 2 2 7 2" xfId="29045"/>
    <cellStyle name="40% - Accent4 4 2 2 2 2 2 8" xfId="29046"/>
    <cellStyle name="40% - Accent4 4 2 2 2 2 2 9" xfId="29047"/>
    <cellStyle name="40% - Accent4 4 2 2 2 2 3" xfId="29048"/>
    <cellStyle name="40% - Accent4 4 2 2 2 2 3 2" xfId="29049"/>
    <cellStyle name="40% - Accent4 4 2 2 2 2 3 2 2" xfId="29050"/>
    <cellStyle name="40% - Accent4 4 2 2 2 2 3 2 3" xfId="29051"/>
    <cellStyle name="40% - Accent4 4 2 2 2 2 3 3" xfId="29052"/>
    <cellStyle name="40% - Accent4 4 2 2 2 2 3 3 2" xfId="29053"/>
    <cellStyle name="40% - Accent4 4 2 2 2 2 3 3 3" xfId="29054"/>
    <cellStyle name="40% - Accent4 4 2 2 2 2 3 4" xfId="29055"/>
    <cellStyle name="40% - Accent4 4 2 2 2 2 3 4 2" xfId="29056"/>
    <cellStyle name="40% - Accent4 4 2 2 2 2 3 5" xfId="29057"/>
    <cellStyle name="40% - Accent4 4 2 2 2 2 3 6" xfId="29058"/>
    <cellStyle name="40% - Accent4 4 2 2 2 2 4" xfId="29059"/>
    <cellStyle name="40% - Accent4 4 2 2 2 2 4 2" xfId="29060"/>
    <cellStyle name="40% - Accent4 4 2 2 2 2 4 2 2" xfId="29061"/>
    <cellStyle name="40% - Accent4 4 2 2 2 2 4 2 3" xfId="29062"/>
    <cellStyle name="40% - Accent4 4 2 2 2 2 4 3" xfId="29063"/>
    <cellStyle name="40% - Accent4 4 2 2 2 2 4 3 2" xfId="29064"/>
    <cellStyle name="40% - Accent4 4 2 2 2 2 4 3 3" xfId="29065"/>
    <cellStyle name="40% - Accent4 4 2 2 2 2 4 4" xfId="29066"/>
    <cellStyle name="40% - Accent4 4 2 2 2 2 4 4 2" xfId="29067"/>
    <cellStyle name="40% - Accent4 4 2 2 2 2 4 5" xfId="29068"/>
    <cellStyle name="40% - Accent4 4 2 2 2 2 4 6" xfId="29069"/>
    <cellStyle name="40% - Accent4 4 2 2 2 2 5" xfId="29070"/>
    <cellStyle name="40% - Accent4 4 2 2 2 2 5 2" xfId="29071"/>
    <cellStyle name="40% - Accent4 4 2 2 2 2 5 2 2" xfId="29072"/>
    <cellStyle name="40% - Accent4 4 2 2 2 2 5 2 3" xfId="29073"/>
    <cellStyle name="40% - Accent4 4 2 2 2 2 5 3" xfId="29074"/>
    <cellStyle name="40% - Accent4 4 2 2 2 2 5 3 2" xfId="29075"/>
    <cellStyle name="40% - Accent4 4 2 2 2 2 5 4" xfId="29076"/>
    <cellStyle name="40% - Accent4 4 2 2 2 2 5 5" xfId="29077"/>
    <cellStyle name="40% - Accent4 4 2 2 2 2 6" xfId="29078"/>
    <cellStyle name="40% - Accent4 4 2 2 2 2 6 2" xfId="29079"/>
    <cellStyle name="40% - Accent4 4 2 2 2 2 6 3" xfId="29080"/>
    <cellStyle name="40% - Accent4 4 2 2 2 2 7" xfId="29081"/>
    <cellStyle name="40% - Accent4 4 2 2 2 2 7 2" xfId="29082"/>
    <cellStyle name="40% - Accent4 4 2 2 2 2 7 3" xfId="29083"/>
    <cellStyle name="40% - Accent4 4 2 2 2 2 8" xfId="29084"/>
    <cellStyle name="40% - Accent4 4 2 2 2 2 8 2" xfId="29085"/>
    <cellStyle name="40% - Accent4 4 2 2 2 2 9" xfId="29086"/>
    <cellStyle name="40% - Accent4 4 2 2 2 3" xfId="2225"/>
    <cellStyle name="40% - Accent4 4 2 2 2 3 2" xfId="29087"/>
    <cellStyle name="40% - Accent4 4 2 2 2 3 2 2" xfId="29088"/>
    <cellStyle name="40% - Accent4 4 2 2 2 3 2 2 2" xfId="29089"/>
    <cellStyle name="40% - Accent4 4 2 2 2 3 2 2 3" xfId="29090"/>
    <cellStyle name="40% - Accent4 4 2 2 2 3 2 3" xfId="29091"/>
    <cellStyle name="40% - Accent4 4 2 2 2 3 2 3 2" xfId="29092"/>
    <cellStyle name="40% - Accent4 4 2 2 2 3 2 3 3" xfId="29093"/>
    <cellStyle name="40% - Accent4 4 2 2 2 3 2 4" xfId="29094"/>
    <cellStyle name="40% - Accent4 4 2 2 2 3 2 4 2" xfId="29095"/>
    <cellStyle name="40% - Accent4 4 2 2 2 3 2 5" xfId="29096"/>
    <cellStyle name="40% - Accent4 4 2 2 2 3 2 6" xfId="29097"/>
    <cellStyle name="40% - Accent4 4 2 2 2 3 3" xfId="29098"/>
    <cellStyle name="40% - Accent4 4 2 2 2 3 3 2" xfId="29099"/>
    <cellStyle name="40% - Accent4 4 2 2 2 3 3 2 2" xfId="29100"/>
    <cellStyle name="40% - Accent4 4 2 2 2 3 3 2 3" xfId="29101"/>
    <cellStyle name="40% - Accent4 4 2 2 2 3 3 3" xfId="29102"/>
    <cellStyle name="40% - Accent4 4 2 2 2 3 3 3 2" xfId="29103"/>
    <cellStyle name="40% - Accent4 4 2 2 2 3 3 3 3" xfId="29104"/>
    <cellStyle name="40% - Accent4 4 2 2 2 3 3 4" xfId="29105"/>
    <cellStyle name="40% - Accent4 4 2 2 2 3 3 4 2" xfId="29106"/>
    <cellStyle name="40% - Accent4 4 2 2 2 3 3 5" xfId="29107"/>
    <cellStyle name="40% - Accent4 4 2 2 2 3 3 6" xfId="29108"/>
    <cellStyle name="40% - Accent4 4 2 2 2 3 4" xfId="29109"/>
    <cellStyle name="40% - Accent4 4 2 2 2 3 4 2" xfId="29110"/>
    <cellStyle name="40% - Accent4 4 2 2 2 3 4 2 2" xfId="29111"/>
    <cellStyle name="40% - Accent4 4 2 2 2 3 4 2 3" xfId="29112"/>
    <cellStyle name="40% - Accent4 4 2 2 2 3 4 3" xfId="29113"/>
    <cellStyle name="40% - Accent4 4 2 2 2 3 4 3 2" xfId="29114"/>
    <cellStyle name="40% - Accent4 4 2 2 2 3 4 4" xfId="29115"/>
    <cellStyle name="40% - Accent4 4 2 2 2 3 4 5" xfId="29116"/>
    <cellStyle name="40% - Accent4 4 2 2 2 3 5" xfId="29117"/>
    <cellStyle name="40% - Accent4 4 2 2 2 3 5 2" xfId="29118"/>
    <cellStyle name="40% - Accent4 4 2 2 2 3 5 3" xfId="29119"/>
    <cellStyle name="40% - Accent4 4 2 2 2 3 6" xfId="29120"/>
    <cellStyle name="40% - Accent4 4 2 2 2 3 6 2" xfId="29121"/>
    <cellStyle name="40% - Accent4 4 2 2 2 3 6 3" xfId="29122"/>
    <cellStyle name="40% - Accent4 4 2 2 2 3 7" xfId="29123"/>
    <cellStyle name="40% - Accent4 4 2 2 2 3 7 2" xfId="29124"/>
    <cellStyle name="40% - Accent4 4 2 2 2 3 8" xfId="29125"/>
    <cellStyle name="40% - Accent4 4 2 2 2 3 9" xfId="29126"/>
    <cellStyle name="40% - Accent4 4 2 2 2 4" xfId="29127"/>
    <cellStyle name="40% - Accent4 4 2 2 2 4 2" xfId="29128"/>
    <cellStyle name="40% - Accent4 4 2 2 2 4 2 2" xfId="29129"/>
    <cellStyle name="40% - Accent4 4 2 2 2 4 2 2 2" xfId="29130"/>
    <cellStyle name="40% - Accent4 4 2 2 2 4 2 2 3" xfId="29131"/>
    <cellStyle name="40% - Accent4 4 2 2 2 4 2 3" xfId="29132"/>
    <cellStyle name="40% - Accent4 4 2 2 2 4 2 3 2" xfId="29133"/>
    <cellStyle name="40% - Accent4 4 2 2 2 4 2 3 3" xfId="29134"/>
    <cellStyle name="40% - Accent4 4 2 2 2 4 2 4" xfId="29135"/>
    <cellStyle name="40% - Accent4 4 2 2 2 4 2 4 2" xfId="29136"/>
    <cellStyle name="40% - Accent4 4 2 2 2 4 2 5" xfId="29137"/>
    <cellStyle name="40% - Accent4 4 2 2 2 4 2 6" xfId="29138"/>
    <cellStyle name="40% - Accent4 4 2 2 2 4 3" xfId="29139"/>
    <cellStyle name="40% - Accent4 4 2 2 2 4 3 2" xfId="29140"/>
    <cellStyle name="40% - Accent4 4 2 2 2 4 3 2 2" xfId="29141"/>
    <cellStyle name="40% - Accent4 4 2 2 2 4 3 2 3" xfId="29142"/>
    <cellStyle name="40% - Accent4 4 2 2 2 4 3 3" xfId="29143"/>
    <cellStyle name="40% - Accent4 4 2 2 2 4 3 3 2" xfId="29144"/>
    <cellStyle name="40% - Accent4 4 2 2 2 4 3 3 3" xfId="29145"/>
    <cellStyle name="40% - Accent4 4 2 2 2 4 3 4" xfId="29146"/>
    <cellStyle name="40% - Accent4 4 2 2 2 4 3 4 2" xfId="29147"/>
    <cellStyle name="40% - Accent4 4 2 2 2 4 3 5" xfId="29148"/>
    <cellStyle name="40% - Accent4 4 2 2 2 4 3 6" xfId="29149"/>
    <cellStyle name="40% - Accent4 4 2 2 2 4 4" xfId="29150"/>
    <cellStyle name="40% - Accent4 4 2 2 2 4 4 2" xfId="29151"/>
    <cellStyle name="40% - Accent4 4 2 2 2 4 4 2 2" xfId="29152"/>
    <cellStyle name="40% - Accent4 4 2 2 2 4 4 2 3" xfId="29153"/>
    <cellStyle name="40% - Accent4 4 2 2 2 4 4 3" xfId="29154"/>
    <cellStyle name="40% - Accent4 4 2 2 2 4 4 3 2" xfId="29155"/>
    <cellStyle name="40% - Accent4 4 2 2 2 4 4 4" xfId="29156"/>
    <cellStyle name="40% - Accent4 4 2 2 2 4 4 5" xfId="29157"/>
    <cellStyle name="40% - Accent4 4 2 2 2 4 5" xfId="29158"/>
    <cellStyle name="40% - Accent4 4 2 2 2 4 5 2" xfId="29159"/>
    <cellStyle name="40% - Accent4 4 2 2 2 4 5 3" xfId="29160"/>
    <cellStyle name="40% - Accent4 4 2 2 2 4 6" xfId="29161"/>
    <cellStyle name="40% - Accent4 4 2 2 2 4 6 2" xfId="29162"/>
    <cellStyle name="40% - Accent4 4 2 2 2 4 6 3" xfId="29163"/>
    <cellStyle name="40% - Accent4 4 2 2 2 4 7" xfId="29164"/>
    <cellStyle name="40% - Accent4 4 2 2 2 4 7 2" xfId="29165"/>
    <cellStyle name="40% - Accent4 4 2 2 2 4 8" xfId="29166"/>
    <cellStyle name="40% - Accent4 4 2 2 2 4 9" xfId="29167"/>
    <cellStyle name="40% - Accent4 4 2 2 2 5" xfId="29168"/>
    <cellStyle name="40% - Accent4 4 2 2 2 5 2" xfId="29169"/>
    <cellStyle name="40% - Accent4 4 2 2 2 5 2 2" xfId="29170"/>
    <cellStyle name="40% - Accent4 4 2 2 2 5 2 3" xfId="29171"/>
    <cellStyle name="40% - Accent4 4 2 2 2 5 3" xfId="29172"/>
    <cellStyle name="40% - Accent4 4 2 2 2 5 3 2" xfId="29173"/>
    <cellStyle name="40% - Accent4 4 2 2 2 5 3 3" xfId="29174"/>
    <cellStyle name="40% - Accent4 4 2 2 2 5 4" xfId="29175"/>
    <cellStyle name="40% - Accent4 4 2 2 2 5 4 2" xfId="29176"/>
    <cellStyle name="40% - Accent4 4 2 2 2 5 5" xfId="29177"/>
    <cellStyle name="40% - Accent4 4 2 2 2 5 6" xfId="29178"/>
    <cellStyle name="40% - Accent4 4 2 2 2 6" xfId="29179"/>
    <cellStyle name="40% - Accent4 4 2 2 2 6 2" xfId="29180"/>
    <cellStyle name="40% - Accent4 4 2 2 2 6 2 2" xfId="29181"/>
    <cellStyle name="40% - Accent4 4 2 2 2 6 2 3" xfId="29182"/>
    <cellStyle name="40% - Accent4 4 2 2 2 6 3" xfId="29183"/>
    <cellStyle name="40% - Accent4 4 2 2 2 6 3 2" xfId="29184"/>
    <cellStyle name="40% - Accent4 4 2 2 2 6 3 3" xfId="29185"/>
    <cellStyle name="40% - Accent4 4 2 2 2 6 4" xfId="29186"/>
    <cellStyle name="40% - Accent4 4 2 2 2 6 4 2" xfId="29187"/>
    <cellStyle name="40% - Accent4 4 2 2 2 6 5" xfId="29188"/>
    <cellStyle name="40% - Accent4 4 2 2 2 6 6" xfId="29189"/>
    <cellStyle name="40% - Accent4 4 2 2 2 7" xfId="29190"/>
    <cellStyle name="40% - Accent4 4 2 2 2 7 2" xfId="29191"/>
    <cellStyle name="40% - Accent4 4 2 2 2 7 2 2" xfId="29192"/>
    <cellStyle name="40% - Accent4 4 2 2 2 7 2 3" xfId="29193"/>
    <cellStyle name="40% - Accent4 4 2 2 2 7 3" xfId="29194"/>
    <cellStyle name="40% - Accent4 4 2 2 2 7 3 2" xfId="29195"/>
    <cellStyle name="40% - Accent4 4 2 2 2 7 4" xfId="29196"/>
    <cellStyle name="40% - Accent4 4 2 2 2 7 5" xfId="29197"/>
    <cellStyle name="40% - Accent4 4 2 2 2 8" xfId="29198"/>
    <cellStyle name="40% - Accent4 4 2 2 2 8 2" xfId="29199"/>
    <cellStyle name="40% - Accent4 4 2 2 2 8 3" xfId="29200"/>
    <cellStyle name="40% - Accent4 4 2 2 2 9" xfId="29201"/>
    <cellStyle name="40% - Accent4 4 2 2 2 9 2" xfId="29202"/>
    <cellStyle name="40% - Accent4 4 2 2 2 9 3" xfId="29203"/>
    <cellStyle name="40% - Accent4 4 2 2 3" xfId="2226"/>
    <cellStyle name="40% - Accent4 4 2 2 3 10" xfId="29204"/>
    <cellStyle name="40% - Accent4 4 2 2 3 2" xfId="2227"/>
    <cellStyle name="40% - Accent4 4 2 2 3 2 2" xfId="29205"/>
    <cellStyle name="40% - Accent4 4 2 2 3 2 2 2" xfId="29206"/>
    <cellStyle name="40% - Accent4 4 2 2 3 2 2 2 2" xfId="29207"/>
    <cellStyle name="40% - Accent4 4 2 2 3 2 2 2 3" xfId="29208"/>
    <cellStyle name="40% - Accent4 4 2 2 3 2 2 3" xfId="29209"/>
    <cellStyle name="40% - Accent4 4 2 2 3 2 2 3 2" xfId="29210"/>
    <cellStyle name="40% - Accent4 4 2 2 3 2 2 3 3" xfId="29211"/>
    <cellStyle name="40% - Accent4 4 2 2 3 2 2 4" xfId="29212"/>
    <cellStyle name="40% - Accent4 4 2 2 3 2 2 4 2" xfId="29213"/>
    <cellStyle name="40% - Accent4 4 2 2 3 2 2 5" xfId="29214"/>
    <cellStyle name="40% - Accent4 4 2 2 3 2 2 6" xfId="29215"/>
    <cellStyle name="40% - Accent4 4 2 2 3 2 3" xfId="29216"/>
    <cellStyle name="40% - Accent4 4 2 2 3 2 3 2" xfId="29217"/>
    <cellStyle name="40% - Accent4 4 2 2 3 2 3 2 2" xfId="29218"/>
    <cellStyle name="40% - Accent4 4 2 2 3 2 3 2 3" xfId="29219"/>
    <cellStyle name="40% - Accent4 4 2 2 3 2 3 3" xfId="29220"/>
    <cellStyle name="40% - Accent4 4 2 2 3 2 3 3 2" xfId="29221"/>
    <cellStyle name="40% - Accent4 4 2 2 3 2 3 3 3" xfId="29222"/>
    <cellStyle name="40% - Accent4 4 2 2 3 2 3 4" xfId="29223"/>
    <cellStyle name="40% - Accent4 4 2 2 3 2 3 4 2" xfId="29224"/>
    <cellStyle name="40% - Accent4 4 2 2 3 2 3 5" xfId="29225"/>
    <cellStyle name="40% - Accent4 4 2 2 3 2 3 6" xfId="29226"/>
    <cellStyle name="40% - Accent4 4 2 2 3 2 4" xfId="29227"/>
    <cellStyle name="40% - Accent4 4 2 2 3 2 4 2" xfId="29228"/>
    <cellStyle name="40% - Accent4 4 2 2 3 2 4 2 2" xfId="29229"/>
    <cellStyle name="40% - Accent4 4 2 2 3 2 4 2 3" xfId="29230"/>
    <cellStyle name="40% - Accent4 4 2 2 3 2 4 3" xfId="29231"/>
    <cellStyle name="40% - Accent4 4 2 2 3 2 4 3 2" xfId="29232"/>
    <cellStyle name="40% - Accent4 4 2 2 3 2 4 4" xfId="29233"/>
    <cellStyle name="40% - Accent4 4 2 2 3 2 4 5" xfId="29234"/>
    <cellStyle name="40% - Accent4 4 2 2 3 2 5" xfId="29235"/>
    <cellStyle name="40% - Accent4 4 2 2 3 2 5 2" xfId="29236"/>
    <cellStyle name="40% - Accent4 4 2 2 3 2 5 3" xfId="29237"/>
    <cellStyle name="40% - Accent4 4 2 2 3 2 6" xfId="29238"/>
    <cellStyle name="40% - Accent4 4 2 2 3 2 6 2" xfId="29239"/>
    <cellStyle name="40% - Accent4 4 2 2 3 2 6 3" xfId="29240"/>
    <cellStyle name="40% - Accent4 4 2 2 3 2 7" xfId="29241"/>
    <cellStyle name="40% - Accent4 4 2 2 3 2 7 2" xfId="29242"/>
    <cellStyle name="40% - Accent4 4 2 2 3 2 8" xfId="29243"/>
    <cellStyle name="40% - Accent4 4 2 2 3 2 9" xfId="29244"/>
    <cellStyle name="40% - Accent4 4 2 2 3 3" xfId="29245"/>
    <cellStyle name="40% - Accent4 4 2 2 3 3 2" xfId="29246"/>
    <cellStyle name="40% - Accent4 4 2 2 3 3 2 2" xfId="29247"/>
    <cellStyle name="40% - Accent4 4 2 2 3 3 2 3" xfId="29248"/>
    <cellStyle name="40% - Accent4 4 2 2 3 3 3" xfId="29249"/>
    <cellStyle name="40% - Accent4 4 2 2 3 3 3 2" xfId="29250"/>
    <cellStyle name="40% - Accent4 4 2 2 3 3 3 3" xfId="29251"/>
    <cellStyle name="40% - Accent4 4 2 2 3 3 4" xfId="29252"/>
    <cellStyle name="40% - Accent4 4 2 2 3 3 4 2" xfId="29253"/>
    <cellStyle name="40% - Accent4 4 2 2 3 3 5" xfId="29254"/>
    <cellStyle name="40% - Accent4 4 2 2 3 3 6" xfId="29255"/>
    <cellStyle name="40% - Accent4 4 2 2 3 4" xfId="29256"/>
    <cellStyle name="40% - Accent4 4 2 2 3 4 2" xfId="29257"/>
    <cellStyle name="40% - Accent4 4 2 2 3 4 2 2" xfId="29258"/>
    <cellStyle name="40% - Accent4 4 2 2 3 4 2 3" xfId="29259"/>
    <cellStyle name="40% - Accent4 4 2 2 3 4 3" xfId="29260"/>
    <cellStyle name="40% - Accent4 4 2 2 3 4 3 2" xfId="29261"/>
    <cellStyle name="40% - Accent4 4 2 2 3 4 3 3" xfId="29262"/>
    <cellStyle name="40% - Accent4 4 2 2 3 4 4" xfId="29263"/>
    <cellStyle name="40% - Accent4 4 2 2 3 4 4 2" xfId="29264"/>
    <cellStyle name="40% - Accent4 4 2 2 3 4 5" xfId="29265"/>
    <cellStyle name="40% - Accent4 4 2 2 3 4 6" xfId="29266"/>
    <cellStyle name="40% - Accent4 4 2 2 3 5" xfId="29267"/>
    <cellStyle name="40% - Accent4 4 2 2 3 5 2" xfId="29268"/>
    <cellStyle name="40% - Accent4 4 2 2 3 5 2 2" xfId="29269"/>
    <cellStyle name="40% - Accent4 4 2 2 3 5 2 3" xfId="29270"/>
    <cellStyle name="40% - Accent4 4 2 2 3 5 3" xfId="29271"/>
    <cellStyle name="40% - Accent4 4 2 2 3 5 3 2" xfId="29272"/>
    <cellStyle name="40% - Accent4 4 2 2 3 5 4" xfId="29273"/>
    <cellStyle name="40% - Accent4 4 2 2 3 5 5" xfId="29274"/>
    <cellStyle name="40% - Accent4 4 2 2 3 6" xfId="29275"/>
    <cellStyle name="40% - Accent4 4 2 2 3 6 2" xfId="29276"/>
    <cellStyle name="40% - Accent4 4 2 2 3 6 3" xfId="29277"/>
    <cellStyle name="40% - Accent4 4 2 2 3 7" xfId="29278"/>
    <cellStyle name="40% - Accent4 4 2 2 3 7 2" xfId="29279"/>
    <cellStyle name="40% - Accent4 4 2 2 3 7 3" xfId="29280"/>
    <cellStyle name="40% - Accent4 4 2 2 3 8" xfId="29281"/>
    <cellStyle name="40% - Accent4 4 2 2 3 8 2" xfId="29282"/>
    <cellStyle name="40% - Accent4 4 2 2 3 9" xfId="29283"/>
    <cellStyle name="40% - Accent4 4 2 2 4" xfId="2228"/>
    <cellStyle name="40% - Accent4 4 2 2 4 2" xfId="29284"/>
    <cellStyle name="40% - Accent4 4 2 2 4 2 2" xfId="29285"/>
    <cellStyle name="40% - Accent4 4 2 2 4 2 2 2" xfId="29286"/>
    <cellStyle name="40% - Accent4 4 2 2 4 2 2 3" xfId="29287"/>
    <cellStyle name="40% - Accent4 4 2 2 4 2 3" xfId="29288"/>
    <cellStyle name="40% - Accent4 4 2 2 4 2 3 2" xfId="29289"/>
    <cellStyle name="40% - Accent4 4 2 2 4 2 3 3" xfId="29290"/>
    <cellStyle name="40% - Accent4 4 2 2 4 2 4" xfId="29291"/>
    <cellStyle name="40% - Accent4 4 2 2 4 2 4 2" xfId="29292"/>
    <cellStyle name="40% - Accent4 4 2 2 4 2 5" xfId="29293"/>
    <cellStyle name="40% - Accent4 4 2 2 4 2 6" xfId="29294"/>
    <cellStyle name="40% - Accent4 4 2 2 4 3" xfId="29295"/>
    <cellStyle name="40% - Accent4 4 2 2 4 3 2" xfId="29296"/>
    <cellStyle name="40% - Accent4 4 2 2 4 3 2 2" xfId="29297"/>
    <cellStyle name="40% - Accent4 4 2 2 4 3 2 3" xfId="29298"/>
    <cellStyle name="40% - Accent4 4 2 2 4 3 3" xfId="29299"/>
    <cellStyle name="40% - Accent4 4 2 2 4 3 3 2" xfId="29300"/>
    <cellStyle name="40% - Accent4 4 2 2 4 3 3 3" xfId="29301"/>
    <cellStyle name="40% - Accent4 4 2 2 4 3 4" xfId="29302"/>
    <cellStyle name="40% - Accent4 4 2 2 4 3 4 2" xfId="29303"/>
    <cellStyle name="40% - Accent4 4 2 2 4 3 5" xfId="29304"/>
    <cellStyle name="40% - Accent4 4 2 2 4 3 6" xfId="29305"/>
    <cellStyle name="40% - Accent4 4 2 2 4 4" xfId="29306"/>
    <cellStyle name="40% - Accent4 4 2 2 4 4 2" xfId="29307"/>
    <cellStyle name="40% - Accent4 4 2 2 4 4 2 2" xfId="29308"/>
    <cellStyle name="40% - Accent4 4 2 2 4 4 2 3" xfId="29309"/>
    <cellStyle name="40% - Accent4 4 2 2 4 4 3" xfId="29310"/>
    <cellStyle name="40% - Accent4 4 2 2 4 4 3 2" xfId="29311"/>
    <cellStyle name="40% - Accent4 4 2 2 4 4 4" xfId="29312"/>
    <cellStyle name="40% - Accent4 4 2 2 4 4 5" xfId="29313"/>
    <cellStyle name="40% - Accent4 4 2 2 4 5" xfId="29314"/>
    <cellStyle name="40% - Accent4 4 2 2 4 5 2" xfId="29315"/>
    <cellStyle name="40% - Accent4 4 2 2 4 5 3" xfId="29316"/>
    <cellStyle name="40% - Accent4 4 2 2 4 6" xfId="29317"/>
    <cellStyle name="40% - Accent4 4 2 2 4 6 2" xfId="29318"/>
    <cellStyle name="40% - Accent4 4 2 2 4 6 3" xfId="29319"/>
    <cellStyle name="40% - Accent4 4 2 2 4 7" xfId="29320"/>
    <cellStyle name="40% - Accent4 4 2 2 4 7 2" xfId="29321"/>
    <cellStyle name="40% - Accent4 4 2 2 4 8" xfId="29322"/>
    <cellStyle name="40% - Accent4 4 2 2 4 9" xfId="29323"/>
    <cellStyle name="40% - Accent4 4 2 2 5" xfId="29324"/>
    <cellStyle name="40% - Accent4 4 2 2 5 2" xfId="29325"/>
    <cellStyle name="40% - Accent4 4 2 2 5 2 2" xfId="29326"/>
    <cellStyle name="40% - Accent4 4 2 2 5 2 2 2" xfId="29327"/>
    <cellStyle name="40% - Accent4 4 2 2 5 2 2 3" xfId="29328"/>
    <cellStyle name="40% - Accent4 4 2 2 5 2 3" xfId="29329"/>
    <cellStyle name="40% - Accent4 4 2 2 5 2 3 2" xfId="29330"/>
    <cellStyle name="40% - Accent4 4 2 2 5 2 3 3" xfId="29331"/>
    <cellStyle name="40% - Accent4 4 2 2 5 2 4" xfId="29332"/>
    <cellStyle name="40% - Accent4 4 2 2 5 2 4 2" xfId="29333"/>
    <cellStyle name="40% - Accent4 4 2 2 5 2 5" xfId="29334"/>
    <cellStyle name="40% - Accent4 4 2 2 5 2 6" xfId="29335"/>
    <cellStyle name="40% - Accent4 4 2 2 5 3" xfId="29336"/>
    <cellStyle name="40% - Accent4 4 2 2 5 3 2" xfId="29337"/>
    <cellStyle name="40% - Accent4 4 2 2 5 3 2 2" xfId="29338"/>
    <cellStyle name="40% - Accent4 4 2 2 5 3 2 3" xfId="29339"/>
    <cellStyle name="40% - Accent4 4 2 2 5 3 3" xfId="29340"/>
    <cellStyle name="40% - Accent4 4 2 2 5 3 3 2" xfId="29341"/>
    <cellStyle name="40% - Accent4 4 2 2 5 3 3 3" xfId="29342"/>
    <cellStyle name="40% - Accent4 4 2 2 5 3 4" xfId="29343"/>
    <cellStyle name="40% - Accent4 4 2 2 5 3 4 2" xfId="29344"/>
    <cellStyle name="40% - Accent4 4 2 2 5 3 5" xfId="29345"/>
    <cellStyle name="40% - Accent4 4 2 2 5 3 6" xfId="29346"/>
    <cellStyle name="40% - Accent4 4 2 2 5 4" xfId="29347"/>
    <cellStyle name="40% - Accent4 4 2 2 5 4 2" xfId="29348"/>
    <cellStyle name="40% - Accent4 4 2 2 5 4 2 2" xfId="29349"/>
    <cellStyle name="40% - Accent4 4 2 2 5 4 2 3" xfId="29350"/>
    <cellStyle name="40% - Accent4 4 2 2 5 4 3" xfId="29351"/>
    <cellStyle name="40% - Accent4 4 2 2 5 4 3 2" xfId="29352"/>
    <cellStyle name="40% - Accent4 4 2 2 5 4 4" xfId="29353"/>
    <cellStyle name="40% - Accent4 4 2 2 5 4 5" xfId="29354"/>
    <cellStyle name="40% - Accent4 4 2 2 5 5" xfId="29355"/>
    <cellStyle name="40% - Accent4 4 2 2 5 5 2" xfId="29356"/>
    <cellStyle name="40% - Accent4 4 2 2 5 5 3" xfId="29357"/>
    <cellStyle name="40% - Accent4 4 2 2 5 6" xfId="29358"/>
    <cellStyle name="40% - Accent4 4 2 2 5 6 2" xfId="29359"/>
    <cellStyle name="40% - Accent4 4 2 2 5 6 3" xfId="29360"/>
    <cellStyle name="40% - Accent4 4 2 2 5 7" xfId="29361"/>
    <cellStyle name="40% - Accent4 4 2 2 5 7 2" xfId="29362"/>
    <cellStyle name="40% - Accent4 4 2 2 5 8" xfId="29363"/>
    <cellStyle name="40% - Accent4 4 2 2 5 9" xfId="29364"/>
    <cellStyle name="40% - Accent4 4 2 2 6" xfId="29365"/>
    <cellStyle name="40% - Accent4 4 2 2 6 2" xfId="29366"/>
    <cellStyle name="40% - Accent4 4 2 2 6 2 2" xfId="29367"/>
    <cellStyle name="40% - Accent4 4 2 2 6 2 3" xfId="29368"/>
    <cellStyle name="40% - Accent4 4 2 2 6 3" xfId="29369"/>
    <cellStyle name="40% - Accent4 4 2 2 6 3 2" xfId="29370"/>
    <cellStyle name="40% - Accent4 4 2 2 6 3 3" xfId="29371"/>
    <cellStyle name="40% - Accent4 4 2 2 6 4" xfId="29372"/>
    <cellStyle name="40% - Accent4 4 2 2 6 4 2" xfId="29373"/>
    <cellStyle name="40% - Accent4 4 2 2 6 5" xfId="29374"/>
    <cellStyle name="40% - Accent4 4 2 2 6 6" xfId="29375"/>
    <cellStyle name="40% - Accent4 4 2 2 7" xfId="29376"/>
    <cellStyle name="40% - Accent4 4 2 2 7 2" xfId="29377"/>
    <cellStyle name="40% - Accent4 4 2 2 7 2 2" xfId="29378"/>
    <cellStyle name="40% - Accent4 4 2 2 7 2 3" xfId="29379"/>
    <cellStyle name="40% - Accent4 4 2 2 7 3" xfId="29380"/>
    <cellStyle name="40% - Accent4 4 2 2 7 3 2" xfId="29381"/>
    <cellStyle name="40% - Accent4 4 2 2 7 3 3" xfId="29382"/>
    <cellStyle name="40% - Accent4 4 2 2 7 4" xfId="29383"/>
    <cellStyle name="40% - Accent4 4 2 2 7 4 2" xfId="29384"/>
    <cellStyle name="40% - Accent4 4 2 2 7 5" xfId="29385"/>
    <cellStyle name="40% - Accent4 4 2 2 7 6" xfId="29386"/>
    <cellStyle name="40% - Accent4 4 2 2 8" xfId="29387"/>
    <cellStyle name="40% - Accent4 4 2 2 8 2" xfId="29388"/>
    <cellStyle name="40% - Accent4 4 2 2 8 2 2" xfId="29389"/>
    <cellStyle name="40% - Accent4 4 2 2 8 2 3" xfId="29390"/>
    <cellStyle name="40% - Accent4 4 2 2 8 3" xfId="29391"/>
    <cellStyle name="40% - Accent4 4 2 2 8 3 2" xfId="29392"/>
    <cellStyle name="40% - Accent4 4 2 2 8 4" xfId="29393"/>
    <cellStyle name="40% - Accent4 4 2 2 8 5" xfId="29394"/>
    <cellStyle name="40% - Accent4 4 2 2 9" xfId="29395"/>
    <cellStyle name="40% - Accent4 4 2 2 9 2" xfId="29396"/>
    <cellStyle name="40% - Accent4 4 2 2 9 3" xfId="29397"/>
    <cellStyle name="40% - Accent4 4 2 3" xfId="2229"/>
    <cellStyle name="40% - Accent4 4 2 3 10" xfId="29398"/>
    <cellStyle name="40% - Accent4 4 2 3 10 2" xfId="29399"/>
    <cellStyle name="40% - Accent4 4 2 3 11" xfId="29400"/>
    <cellStyle name="40% - Accent4 4 2 3 12" xfId="29401"/>
    <cellStyle name="40% - Accent4 4 2 3 2" xfId="2230"/>
    <cellStyle name="40% - Accent4 4 2 3 2 10" xfId="29402"/>
    <cellStyle name="40% - Accent4 4 2 3 2 2" xfId="2231"/>
    <cellStyle name="40% - Accent4 4 2 3 2 2 2" xfId="29403"/>
    <cellStyle name="40% - Accent4 4 2 3 2 2 2 2" xfId="29404"/>
    <cellStyle name="40% - Accent4 4 2 3 2 2 2 2 2" xfId="29405"/>
    <cellStyle name="40% - Accent4 4 2 3 2 2 2 2 3" xfId="29406"/>
    <cellStyle name="40% - Accent4 4 2 3 2 2 2 3" xfId="29407"/>
    <cellStyle name="40% - Accent4 4 2 3 2 2 2 3 2" xfId="29408"/>
    <cellStyle name="40% - Accent4 4 2 3 2 2 2 3 3" xfId="29409"/>
    <cellStyle name="40% - Accent4 4 2 3 2 2 2 4" xfId="29410"/>
    <cellStyle name="40% - Accent4 4 2 3 2 2 2 4 2" xfId="29411"/>
    <cellStyle name="40% - Accent4 4 2 3 2 2 2 5" xfId="29412"/>
    <cellStyle name="40% - Accent4 4 2 3 2 2 2 6" xfId="29413"/>
    <cellStyle name="40% - Accent4 4 2 3 2 2 3" xfId="29414"/>
    <cellStyle name="40% - Accent4 4 2 3 2 2 3 2" xfId="29415"/>
    <cellStyle name="40% - Accent4 4 2 3 2 2 3 2 2" xfId="29416"/>
    <cellStyle name="40% - Accent4 4 2 3 2 2 3 2 3" xfId="29417"/>
    <cellStyle name="40% - Accent4 4 2 3 2 2 3 3" xfId="29418"/>
    <cellStyle name="40% - Accent4 4 2 3 2 2 3 3 2" xfId="29419"/>
    <cellStyle name="40% - Accent4 4 2 3 2 2 3 3 3" xfId="29420"/>
    <cellStyle name="40% - Accent4 4 2 3 2 2 3 4" xfId="29421"/>
    <cellStyle name="40% - Accent4 4 2 3 2 2 3 4 2" xfId="29422"/>
    <cellStyle name="40% - Accent4 4 2 3 2 2 3 5" xfId="29423"/>
    <cellStyle name="40% - Accent4 4 2 3 2 2 3 6" xfId="29424"/>
    <cellStyle name="40% - Accent4 4 2 3 2 2 4" xfId="29425"/>
    <cellStyle name="40% - Accent4 4 2 3 2 2 4 2" xfId="29426"/>
    <cellStyle name="40% - Accent4 4 2 3 2 2 4 2 2" xfId="29427"/>
    <cellStyle name="40% - Accent4 4 2 3 2 2 4 2 3" xfId="29428"/>
    <cellStyle name="40% - Accent4 4 2 3 2 2 4 3" xfId="29429"/>
    <cellStyle name="40% - Accent4 4 2 3 2 2 4 3 2" xfId="29430"/>
    <cellStyle name="40% - Accent4 4 2 3 2 2 4 4" xfId="29431"/>
    <cellStyle name="40% - Accent4 4 2 3 2 2 4 5" xfId="29432"/>
    <cellStyle name="40% - Accent4 4 2 3 2 2 5" xfId="29433"/>
    <cellStyle name="40% - Accent4 4 2 3 2 2 5 2" xfId="29434"/>
    <cellStyle name="40% - Accent4 4 2 3 2 2 5 3" xfId="29435"/>
    <cellStyle name="40% - Accent4 4 2 3 2 2 6" xfId="29436"/>
    <cellStyle name="40% - Accent4 4 2 3 2 2 6 2" xfId="29437"/>
    <cellStyle name="40% - Accent4 4 2 3 2 2 6 3" xfId="29438"/>
    <cellStyle name="40% - Accent4 4 2 3 2 2 7" xfId="29439"/>
    <cellStyle name="40% - Accent4 4 2 3 2 2 7 2" xfId="29440"/>
    <cellStyle name="40% - Accent4 4 2 3 2 2 8" xfId="29441"/>
    <cellStyle name="40% - Accent4 4 2 3 2 2 9" xfId="29442"/>
    <cellStyle name="40% - Accent4 4 2 3 2 3" xfId="29443"/>
    <cellStyle name="40% - Accent4 4 2 3 2 3 2" xfId="29444"/>
    <cellStyle name="40% - Accent4 4 2 3 2 3 2 2" xfId="29445"/>
    <cellStyle name="40% - Accent4 4 2 3 2 3 2 3" xfId="29446"/>
    <cellStyle name="40% - Accent4 4 2 3 2 3 3" xfId="29447"/>
    <cellStyle name="40% - Accent4 4 2 3 2 3 3 2" xfId="29448"/>
    <cellStyle name="40% - Accent4 4 2 3 2 3 3 3" xfId="29449"/>
    <cellStyle name="40% - Accent4 4 2 3 2 3 4" xfId="29450"/>
    <cellStyle name="40% - Accent4 4 2 3 2 3 4 2" xfId="29451"/>
    <cellStyle name="40% - Accent4 4 2 3 2 3 5" xfId="29452"/>
    <cellStyle name="40% - Accent4 4 2 3 2 3 6" xfId="29453"/>
    <cellStyle name="40% - Accent4 4 2 3 2 4" xfId="29454"/>
    <cellStyle name="40% - Accent4 4 2 3 2 4 2" xfId="29455"/>
    <cellStyle name="40% - Accent4 4 2 3 2 4 2 2" xfId="29456"/>
    <cellStyle name="40% - Accent4 4 2 3 2 4 2 3" xfId="29457"/>
    <cellStyle name="40% - Accent4 4 2 3 2 4 3" xfId="29458"/>
    <cellStyle name="40% - Accent4 4 2 3 2 4 3 2" xfId="29459"/>
    <cellStyle name="40% - Accent4 4 2 3 2 4 3 3" xfId="29460"/>
    <cellStyle name="40% - Accent4 4 2 3 2 4 4" xfId="29461"/>
    <cellStyle name="40% - Accent4 4 2 3 2 4 4 2" xfId="29462"/>
    <cellStyle name="40% - Accent4 4 2 3 2 4 5" xfId="29463"/>
    <cellStyle name="40% - Accent4 4 2 3 2 4 6" xfId="29464"/>
    <cellStyle name="40% - Accent4 4 2 3 2 5" xfId="29465"/>
    <cellStyle name="40% - Accent4 4 2 3 2 5 2" xfId="29466"/>
    <cellStyle name="40% - Accent4 4 2 3 2 5 2 2" xfId="29467"/>
    <cellStyle name="40% - Accent4 4 2 3 2 5 2 3" xfId="29468"/>
    <cellStyle name="40% - Accent4 4 2 3 2 5 3" xfId="29469"/>
    <cellStyle name="40% - Accent4 4 2 3 2 5 3 2" xfId="29470"/>
    <cellStyle name="40% - Accent4 4 2 3 2 5 4" xfId="29471"/>
    <cellStyle name="40% - Accent4 4 2 3 2 5 5" xfId="29472"/>
    <cellStyle name="40% - Accent4 4 2 3 2 6" xfId="29473"/>
    <cellStyle name="40% - Accent4 4 2 3 2 6 2" xfId="29474"/>
    <cellStyle name="40% - Accent4 4 2 3 2 6 3" xfId="29475"/>
    <cellStyle name="40% - Accent4 4 2 3 2 7" xfId="29476"/>
    <cellStyle name="40% - Accent4 4 2 3 2 7 2" xfId="29477"/>
    <cellStyle name="40% - Accent4 4 2 3 2 7 3" xfId="29478"/>
    <cellStyle name="40% - Accent4 4 2 3 2 8" xfId="29479"/>
    <cellStyle name="40% - Accent4 4 2 3 2 8 2" xfId="29480"/>
    <cellStyle name="40% - Accent4 4 2 3 2 9" xfId="29481"/>
    <cellStyle name="40% - Accent4 4 2 3 3" xfId="2232"/>
    <cellStyle name="40% - Accent4 4 2 3 3 2" xfId="29482"/>
    <cellStyle name="40% - Accent4 4 2 3 3 2 2" xfId="29483"/>
    <cellStyle name="40% - Accent4 4 2 3 3 2 2 2" xfId="29484"/>
    <cellStyle name="40% - Accent4 4 2 3 3 2 2 3" xfId="29485"/>
    <cellStyle name="40% - Accent4 4 2 3 3 2 3" xfId="29486"/>
    <cellStyle name="40% - Accent4 4 2 3 3 2 3 2" xfId="29487"/>
    <cellStyle name="40% - Accent4 4 2 3 3 2 3 3" xfId="29488"/>
    <cellStyle name="40% - Accent4 4 2 3 3 2 4" xfId="29489"/>
    <cellStyle name="40% - Accent4 4 2 3 3 2 4 2" xfId="29490"/>
    <cellStyle name="40% - Accent4 4 2 3 3 2 5" xfId="29491"/>
    <cellStyle name="40% - Accent4 4 2 3 3 2 6" xfId="29492"/>
    <cellStyle name="40% - Accent4 4 2 3 3 3" xfId="29493"/>
    <cellStyle name="40% - Accent4 4 2 3 3 3 2" xfId="29494"/>
    <cellStyle name="40% - Accent4 4 2 3 3 3 2 2" xfId="29495"/>
    <cellStyle name="40% - Accent4 4 2 3 3 3 2 3" xfId="29496"/>
    <cellStyle name="40% - Accent4 4 2 3 3 3 3" xfId="29497"/>
    <cellStyle name="40% - Accent4 4 2 3 3 3 3 2" xfId="29498"/>
    <cellStyle name="40% - Accent4 4 2 3 3 3 3 3" xfId="29499"/>
    <cellStyle name="40% - Accent4 4 2 3 3 3 4" xfId="29500"/>
    <cellStyle name="40% - Accent4 4 2 3 3 3 4 2" xfId="29501"/>
    <cellStyle name="40% - Accent4 4 2 3 3 3 5" xfId="29502"/>
    <cellStyle name="40% - Accent4 4 2 3 3 3 6" xfId="29503"/>
    <cellStyle name="40% - Accent4 4 2 3 3 4" xfId="29504"/>
    <cellStyle name="40% - Accent4 4 2 3 3 4 2" xfId="29505"/>
    <cellStyle name="40% - Accent4 4 2 3 3 4 2 2" xfId="29506"/>
    <cellStyle name="40% - Accent4 4 2 3 3 4 2 3" xfId="29507"/>
    <cellStyle name="40% - Accent4 4 2 3 3 4 3" xfId="29508"/>
    <cellStyle name="40% - Accent4 4 2 3 3 4 3 2" xfId="29509"/>
    <cellStyle name="40% - Accent4 4 2 3 3 4 4" xfId="29510"/>
    <cellStyle name="40% - Accent4 4 2 3 3 4 5" xfId="29511"/>
    <cellStyle name="40% - Accent4 4 2 3 3 5" xfId="29512"/>
    <cellStyle name="40% - Accent4 4 2 3 3 5 2" xfId="29513"/>
    <cellStyle name="40% - Accent4 4 2 3 3 5 3" xfId="29514"/>
    <cellStyle name="40% - Accent4 4 2 3 3 6" xfId="29515"/>
    <cellStyle name="40% - Accent4 4 2 3 3 6 2" xfId="29516"/>
    <cellStyle name="40% - Accent4 4 2 3 3 6 3" xfId="29517"/>
    <cellStyle name="40% - Accent4 4 2 3 3 7" xfId="29518"/>
    <cellStyle name="40% - Accent4 4 2 3 3 7 2" xfId="29519"/>
    <cellStyle name="40% - Accent4 4 2 3 3 8" xfId="29520"/>
    <cellStyle name="40% - Accent4 4 2 3 3 9" xfId="29521"/>
    <cellStyle name="40% - Accent4 4 2 3 4" xfId="29522"/>
    <cellStyle name="40% - Accent4 4 2 3 4 2" xfId="29523"/>
    <cellStyle name="40% - Accent4 4 2 3 4 2 2" xfId="29524"/>
    <cellStyle name="40% - Accent4 4 2 3 4 2 2 2" xfId="29525"/>
    <cellStyle name="40% - Accent4 4 2 3 4 2 2 3" xfId="29526"/>
    <cellStyle name="40% - Accent4 4 2 3 4 2 3" xfId="29527"/>
    <cellStyle name="40% - Accent4 4 2 3 4 2 3 2" xfId="29528"/>
    <cellStyle name="40% - Accent4 4 2 3 4 2 3 3" xfId="29529"/>
    <cellStyle name="40% - Accent4 4 2 3 4 2 4" xfId="29530"/>
    <cellStyle name="40% - Accent4 4 2 3 4 2 4 2" xfId="29531"/>
    <cellStyle name="40% - Accent4 4 2 3 4 2 5" xfId="29532"/>
    <cellStyle name="40% - Accent4 4 2 3 4 2 6" xfId="29533"/>
    <cellStyle name="40% - Accent4 4 2 3 4 3" xfId="29534"/>
    <cellStyle name="40% - Accent4 4 2 3 4 3 2" xfId="29535"/>
    <cellStyle name="40% - Accent4 4 2 3 4 3 2 2" xfId="29536"/>
    <cellStyle name="40% - Accent4 4 2 3 4 3 2 3" xfId="29537"/>
    <cellStyle name="40% - Accent4 4 2 3 4 3 3" xfId="29538"/>
    <cellStyle name="40% - Accent4 4 2 3 4 3 3 2" xfId="29539"/>
    <cellStyle name="40% - Accent4 4 2 3 4 3 3 3" xfId="29540"/>
    <cellStyle name="40% - Accent4 4 2 3 4 3 4" xfId="29541"/>
    <cellStyle name="40% - Accent4 4 2 3 4 3 4 2" xfId="29542"/>
    <cellStyle name="40% - Accent4 4 2 3 4 3 5" xfId="29543"/>
    <cellStyle name="40% - Accent4 4 2 3 4 3 6" xfId="29544"/>
    <cellStyle name="40% - Accent4 4 2 3 4 4" xfId="29545"/>
    <cellStyle name="40% - Accent4 4 2 3 4 4 2" xfId="29546"/>
    <cellStyle name="40% - Accent4 4 2 3 4 4 2 2" xfId="29547"/>
    <cellStyle name="40% - Accent4 4 2 3 4 4 2 3" xfId="29548"/>
    <cellStyle name="40% - Accent4 4 2 3 4 4 3" xfId="29549"/>
    <cellStyle name="40% - Accent4 4 2 3 4 4 3 2" xfId="29550"/>
    <cellStyle name="40% - Accent4 4 2 3 4 4 4" xfId="29551"/>
    <cellStyle name="40% - Accent4 4 2 3 4 4 5" xfId="29552"/>
    <cellStyle name="40% - Accent4 4 2 3 4 5" xfId="29553"/>
    <cellStyle name="40% - Accent4 4 2 3 4 5 2" xfId="29554"/>
    <cellStyle name="40% - Accent4 4 2 3 4 5 3" xfId="29555"/>
    <cellStyle name="40% - Accent4 4 2 3 4 6" xfId="29556"/>
    <cellStyle name="40% - Accent4 4 2 3 4 6 2" xfId="29557"/>
    <cellStyle name="40% - Accent4 4 2 3 4 6 3" xfId="29558"/>
    <cellStyle name="40% - Accent4 4 2 3 4 7" xfId="29559"/>
    <cellStyle name="40% - Accent4 4 2 3 4 7 2" xfId="29560"/>
    <cellStyle name="40% - Accent4 4 2 3 4 8" xfId="29561"/>
    <cellStyle name="40% - Accent4 4 2 3 4 9" xfId="29562"/>
    <cellStyle name="40% - Accent4 4 2 3 5" xfId="29563"/>
    <cellStyle name="40% - Accent4 4 2 3 5 2" xfId="29564"/>
    <cellStyle name="40% - Accent4 4 2 3 5 2 2" xfId="29565"/>
    <cellStyle name="40% - Accent4 4 2 3 5 2 3" xfId="29566"/>
    <cellStyle name="40% - Accent4 4 2 3 5 3" xfId="29567"/>
    <cellStyle name="40% - Accent4 4 2 3 5 3 2" xfId="29568"/>
    <cellStyle name="40% - Accent4 4 2 3 5 3 3" xfId="29569"/>
    <cellStyle name="40% - Accent4 4 2 3 5 4" xfId="29570"/>
    <cellStyle name="40% - Accent4 4 2 3 5 4 2" xfId="29571"/>
    <cellStyle name="40% - Accent4 4 2 3 5 5" xfId="29572"/>
    <cellStyle name="40% - Accent4 4 2 3 5 6" xfId="29573"/>
    <cellStyle name="40% - Accent4 4 2 3 6" xfId="29574"/>
    <cellStyle name="40% - Accent4 4 2 3 6 2" xfId="29575"/>
    <cellStyle name="40% - Accent4 4 2 3 6 2 2" xfId="29576"/>
    <cellStyle name="40% - Accent4 4 2 3 6 2 3" xfId="29577"/>
    <cellStyle name="40% - Accent4 4 2 3 6 3" xfId="29578"/>
    <cellStyle name="40% - Accent4 4 2 3 6 3 2" xfId="29579"/>
    <cellStyle name="40% - Accent4 4 2 3 6 3 3" xfId="29580"/>
    <cellStyle name="40% - Accent4 4 2 3 6 4" xfId="29581"/>
    <cellStyle name="40% - Accent4 4 2 3 6 4 2" xfId="29582"/>
    <cellStyle name="40% - Accent4 4 2 3 6 5" xfId="29583"/>
    <cellStyle name="40% - Accent4 4 2 3 6 6" xfId="29584"/>
    <cellStyle name="40% - Accent4 4 2 3 7" xfId="29585"/>
    <cellStyle name="40% - Accent4 4 2 3 7 2" xfId="29586"/>
    <cellStyle name="40% - Accent4 4 2 3 7 2 2" xfId="29587"/>
    <cellStyle name="40% - Accent4 4 2 3 7 2 3" xfId="29588"/>
    <cellStyle name="40% - Accent4 4 2 3 7 3" xfId="29589"/>
    <cellStyle name="40% - Accent4 4 2 3 7 3 2" xfId="29590"/>
    <cellStyle name="40% - Accent4 4 2 3 7 4" xfId="29591"/>
    <cellStyle name="40% - Accent4 4 2 3 7 5" xfId="29592"/>
    <cellStyle name="40% - Accent4 4 2 3 8" xfId="29593"/>
    <cellStyle name="40% - Accent4 4 2 3 8 2" xfId="29594"/>
    <cellStyle name="40% - Accent4 4 2 3 8 3" xfId="29595"/>
    <cellStyle name="40% - Accent4 4 2 3 9" xfId="29596"/>
    <cellStyle name="40% - Accent4 4 2 3 9 2" xfId="29597"/>
    <cellStyle name="40% - Accent4 4 2 3 9 3" xfId="29598"/>
    <cellStyle name="40% - Accent4 4 2 4" xfId="2233"/>
    <cellStyle name="40% - Accent4 4 2 4 10" xfId="29599"/>
    <cellStyle name="40% - Accent4 4 2 4 2" xfId="2234"/>
    <cellStyle name="40% - Accent4 4 2 4 2 2" xfId="29600"/>
    <cellStyle name="40% - Accent4 4 2 4 2 2 2" xfId="29601"/>
    <cellStyle name="40% - Accent4 4 2 4 2 2 2 2" xfId="29602"/>
    <cellStyle name="40% - Accent4 4 2 4 2 2 2 3" xfId="29603"/>
    <cellStyle name="40% - Accent4 4 2 4 2 2 3" xfId="29604"/>
    <cellStyle name="40% - Accent4 4 2 4 2 2 3 2" xfId="29605"/>
    <cellStyle name="40% - Accent4 4 2 4 2 2 3 3" xfId="29606"/>
    <cellStyle name="40% - Accent4 4 2 4 2 2 4" xfId="29607"/>
    <cellStyle name="40% - Accent4 4 2 4 2 2 4 2" xfId="29608"/>
    <cellStyle name="40% - Accent4 4 2 4 2 2 5" xfId="29609"/>
    <cellStyle name="40% - Accent4 4 2 4 2 2 6" xfId="29610"/>
    <cellStyle name="40% - Accent4 4 2 4 2 3" xfId="29611"/>
    <cellStyle name="40% - Accent4 4 2 4 2 3 2" xfId="29612"/>
    <cellStyle name="40% - Accent4 4 2 4 2 3 2 2" xfId="29613"/>
    <cellStyle name="40% - Accent4 4 2 4 2 3 2 3" xfId="29614"/>
    <cellStyle name="40% - Accent4 4 2 4 2 3 3" xfId="29615"/>
    <cellStyle name="40% - Accent4 4 2 4 2 3 3 2" xfId="29616"/>
    <cellStyle name="40% - Accent4 4 2 4 2 3 3 3" xfId="29617"/>
    <cellStyle name="40% - Accent4 4 2 4 2 3 4" xfId="29618"/>
    <cellStyle name="40% - Accent4 4 2 4 2 3 4 2" xfId="29619"/>
    <cellStyle name="40% - Accent4 4 2 4 2 3 5" xfId="29620"/>
    <cellStyle name="40% - Accent4 4 2 4 2 3 6" xfId="29621"/>
    <cellStyle name="40% - Accent4 4 2 4 2 4" xfId="29622"/>
    <cellStyle name="40% - Accent4 4 2 4 2 4 2" xfId="29623"/>
    <cellStyle name="40% - Accent4 4 2 4 2 4 2 2" xfId="29624"/>
    <cellStyle name="40% - Accent4 4 2 4 2 4 2 3" xfId="29625"/>
    <cellStyle name="40% - Accent4 4 2 4 2 4 3" xfId="29626"/>
    <cellStyle name="40% - Accent4 4 2 4 2 4 3 2" xfId="29627"/>
    <cellStyle name="40% - Accent4 4 2 4 2 4 4" xfId="29628"/>
    <cellStyle name="40% - Accent4 4 2 4 2 4 5" xfId="29629"/>
    <cellStyle name="40% - Accent4 4 2 4 2 5" xfId="29630"/>
    <cellStyle name="40% - Accent4 4 2 4 2 5 2" xfId="29631"/>
    <cellStyle name="40% - Accent4 4 2 4 2 5 3" xfId="29632"/>
    <cellStyle name="40% - Accent4 4 2 4 2 6" xfId="29633"/>
    <cellStyle name="40% - Accent4 4 2 4 2 6 2" xfId="29634"/>
    <cellStyle name="40% - Accent4 4 2 4 2 6 3" xfId="29635"/>
    <cellStyle name="40% - Accent4 4 2 4 2 7" xfId="29636"/>
    <cellStyle name="40% - Accent4 4 2 4 2 7 2" xfId="29637"/>
    <cellStyle name="40% - Accent4 4 2 4 2 8" xfId="29638"/>
    <cellStyle name="40% - Accent4 4 2 4 2 9" xfId="29639"/>
    <cellStyle name="40% - Accent4 4 2 4 3" xfId="29640"/>
    <cellStyle name="40% - Accent4 4 2 4 3 2" xfId="29641"/>
    <cellStyle name="40% - Accent4 4 2 4 3 2 2" xfId="29642"/>
    <cellStyle name="40% - Accent4 4 2 4 3 2 3" xfId="29643"/>
    <cellStyle name="40% - Accent4 4 2 4 3 3" xfId="29644"/>
    <cellStyle name="40% - Accent4 4 2 4 3 3 2" xfId="29645"/>
    <cellStyle name="40% - Accent4 4 2 4 3 3 3" xfId="29646"/>
    <cellStyle name="40% - Accent4 4 2 4 3 4" xfId="29647"/>
    <cellStyle name="40% - Accent4 4 2 4 3 4 2" xfId="29648"/>
    <cellStyle name="40% - Accent4 4 2 4 3 5" xfId="29649"/>
    <cellStyle name="40% - Accent4 4 2 4 3 6" xfId="29650"/>
    <cellStyle name="40% - Accent4 4 2 4 4" xfId="29651"/>
    <cellStyle name="40% - Accent4 4 2 4 4 2" xfId="29652"/>
    <cellStyle name="40% - Accent4 4 2 4 4 2 2" xfId="29653"/>
    <cellStyle name="40% - Accent4 4 2 4 4 2 3" xfId="29654"/>
    <cellStyle name="40% - Accent4 4 2 4 4 3" xfId="29655"/>
    <cellStyle name="40% - Accent4 4 2 4 4 3 2" xfId="29656"/>
    <cellStyle name="40% - Accent4 4 2 4 4 3 3" xfId="29657"/>
    <cellStyle name="40% - Accent4 4 2 4 4 4" xfId="29658"/>
    <cellStyle name="40% - Accent4 4 2 4 4 4 2" xfId="29659"/>
    <cellStyle name="40% - Accent4 4 2 4 4 5" xfId="29660"/>
    <cellStyle name="40% - Accent4 4 2 4 4 6" xfId="29661"/>
    <cellStyle name="40% - Accent4 4 2 4 5" xfId="29662"/>
    <cellStyle name="40% - Accent4 4 2 4 5 2" xfId="29663"/>
    <cellStyle name="40% - Accent4 4 2 4 5 2 2" xfId="29664"/>
    <cellStyle name="40% - Accent4 4 2 4 5 2 3" xfId="29665"/>
    <cellStyle name="40% - Accent4 4 2 4 5 3" xfId="29666"/>
    <cellStyle name="40% - Accent4 4 2 4 5 3 2" xfId="29667"/>
    <cellStyle name="40% - Accent4 4 2 4 5 4" xfId="29668"/>
    <cellStyle name="40% - Accent4 4 2 4 5 5" xfId="29669"/>
    <cellStyle name="40% - Accent4 4 2 4 6" xfId="29670"/>
    <cellStyle name="40% - Accent4 4 2 4 6 2" xfId="29671"/>
    <cellStyle name="40% - Accent4 4 2 4 6 3" xfId="29672"/>
    <cellStyle name="40% - Accent4 4 2 4 7" xfId="29673"/>
    <cellStyle name="40% - Accent4 4 2 4 7 2" xfId="29674"/>
    <cellStyle name="40% - Accent4 4 2 4 7 3" xfId="29675"/>
    <cellStyle name="40% - Accent4 4 2 4 8" xfId="29676"/>
    <cellStyle name="40% - Accent4 4 2 4 8 2" xfId="29677"/>
    <cellStyle name="40% - Accent4 4 2 4 9" xfId="29678"/>
    <cellStyle name="40% - Accent4 4 2 5" xfId="2235"/>
    <cellStyle name="40% - Accent4 4 2 5 2" xfId="29679"/>
    <cellStyle name="40% - Accent4 4 2 5 2 2" xfId="29680"/>
    <cellStyle name="40% - Accent4 4 2 5 2 2 2" xfId="29681"/>
    <cellStyle name="40% - Accent4 4 2 5 2 2 3" xfId="29682"/>
    <cellStyle name="40% - Accent4 4 2 5 2 3" xfId="29683"/>
    <cellStyle name="40% - Accent4 4 2 5 2 3 2" xfId="29684"/>
    <cellStyle name="40% - Accent4 4 2 5 2 3 3" xfId="29685"/>
    <cellStyle name="40% - Accent4 4 2 5 2 4" xfId="29686"/>
    <cellStyle name="40% - Accent4 4 2 5 2 4 2" xfId="29687"/>
    <cellStyle name="40% - Accent4 4 2 5 2 5" xfId="29688"/>
    <cellStyle name="40% - Accent4 4 2 5 2 6" xfId="29689"/>
    <cellStyle name="40% - Accent4 4 2 5 3" xfId="29690"/>
    <cellStyle name="40% - Accent4 4 2 5 3 2" xfId="29691"/>
    <cellStyle name="40% - Accent4 4 2 5 3 2 2" xfId="29692"/>
    <cellStyle name="40% - Accent4 4 2 5 3 2 3" xfId="29693"/>
    <cellStyle name="40% - Accent4 4 2 5 3 3" xfId="29694"/>
    <cellStyle name="40% - Accent4 4 2 5 3 3 2" xfId="29695"/>
    <cellStyle name="40% - Accent4 4 2 5 3 3 3" xfId="29696"/>
    <cellStyle name="40% - Accent4 4 2 5 3 4" xfId="29697"/>
    <cellStyle name="40% - Accent4 4 2 5 3 4 2" xfId="29698"/>
    <cellStyle name="40% - Accent4 4 2 5 3 5" xfId="29699"/>
    <cellStyle name="40% - Accent4 4 2 5 3 6" xfId="29700"/>
    <cellStyle name="40% - Accent4 4 2 5 4" xfId="29701"/>
    <cellStyle name="40% - Accent4 4 2 5 4 2" xfId="29702"/>
    <cellStyle name="40% - Accent4 4 2 5 4 2 2" xfId="29703"/>
    <cellStyle name="40% - Accent4 4 2 5 4 2 3" xfId="29704"/>
    <cellStyle name="40% - Accent4 4 2 5 4 3" xfId="29705"/>
    <cellStyle name="40% - Accent4 4 2 5 4 3 2" xfId="29706"/>
    <cellStyle name="40% - Accent4 4 2 5 4 4" xfId="29707"/>
    <cellStyle name="40% - Accent4 4 2 5 4 5" xfId="29708"/>
    <cellStyle name="40% - Accent4 4 2 5 5" xfId="29709"/>
    <cellStyle name="40% - Accent4 4 2 5 5 2" xfId="29710"/>
    <cellStyle name="40% - Accent4 4 2 5 5 3" xfId="29711"/>
    <cellStyle name="40% - Accent4 4 2 5 6" xfId="29712"/>
    <cellStyle name="40% - Accent4 4 2 5 6 2" xfId="29713"/>
    <cellStyle name="40% - Accent4 4 2 5 6 3" xfId="29714"/>
    <cellStyle name="40% - Accent4 4 2 5 7" xfId="29715"/>
    <cellStyle name="40% - Accent4 4 2 5 7 2" xfId="29716"/>
    <cellStyle name="40% - Accent4 4 2 5 8" xfId="29717"/>
    <cellStyle name="40% - Accent4 4 2 5 9" xfId="29718"/>
    <cellStyle name="40% - Accent4 4 2 6" xfId="13934"/>
    <cellStyle name="40% - Accent4 4 2 6 2" xfId="29719"/>
    <cellStyle name="40% - Accent4 4 2 6 2 2" xfId="29720"/>
    <cellStyle name="40% - Accent4 4 2 6 2 2 2" xfId="29721"/>
    <cellStyle name="40% - Accent4 4 2 6 2 2 3" xfId="29722"/>
    <cellStyle name="40% - Accent4 4 2 6 2 3" xfId="29723"/>
    <cellStyle name="40% - Accent4 4 2 6 2 3 2" xfId="29724"/>
    <cellStyle name="40% - Accent4 4 2 6 2 3 3" xfId="29725"/>
    <cellStyle name="40% - Accent4 4 2 6 2 4" xfId="29726"/>
    <cellStyle name="40% - Accent4 4 2 6 2 4 2" xfId="29727"/>
    <cellStyle name="40% - Accent4 4 2 6 2 5" xfId="29728"/>
    <cellStyle name="40% - Accent4 4 2 6 2 6" xfId="29729"/>
    <cellStyle name="40% - Accent4 4 2 6 3" xfId="29730"/>
    <cellStyle name="40% - Accent4 4 2 6 3 2" xfId="29731"/>
    <cellStyle name="40% - Accent4 4 2 6 3 2 2" xfId="29732"/>
    <cellStyle name="40% - Accent4 4 2 6 3 2 3" xfId="29733"/>
    <cellStyle name="40% - Accent4 4 2 6 3 3" xfId="29734"/>
    <cellStyle name="40% - Accent4 4 2 6 3 3 2" xfId="29735"/>
    <cellStyle name="40% - Accent4 4 2 6 3 3 3" xfId="29736"/>
    <cellStyle name="40% - Accent4 4 2 6 3 4" xfId="29737"/>
    <cellStyle name="40% - Accent4 4 2 6 3 4 2" xfId="29738"/>
    <cellStyle name="40% - Accent4 4 2 6 3 5" xfId="29739"/>
    <cellStyle name="40% - Accent4 4 2 6 3 6" xfId="29740"/>
    <cellStyle name="40% - Accent4 4 2 6 4" xfId="29741"/>
    <cellStyle name="40% - Accent4 4 2 6 4 2" xfId="29742"/>
    <cellStyle name="40% - Accent4 4 2 6 4 2 2" xfId="29743"/>
    <cellStyle name="40% - Accent4 4 2 6 4 2 3" xfId="29744"/>
    <cellStyle name="40% - Accent4 4 2 6 4 3" xfId="29745"/>
    <cellStyle name="40% - Accent4 4 2 6 4 3 2" xfId="29746"/>
    <cellStyle name="40% - Accent4 4 2 6 4 4" xfId="29747"/>
    <cellStyle name="40% - Accent4 4 2 6 4 5" xfId="29748"/>
    <cellStyle name="40% - Accent4 4 2 6 5" xfId="29749"/>
    <cellStyle name="40% - Accent4 4 2 6 5 2" xfId="29750"/>
    <cellStyle name="40% - Accent4 4 2 6 5 3" xfId="29751"/>
    <cellStyle name="40% - Accent4 4 2 6 6" xfId="29752"/>
    <cellStyle name="40% - Accent4 4 2 6 6 2" xfId="29753"/>
    <cellStyle name="40% - Accent4 4 2 6 6 3" xfId="29754"/>
    <cellStyle name="40% - Accent4 4 2 6 7" xfId="29755"/>
    <cellStyle name="40% - Accent4 4 2 6 7 2" xfId="29756"/>
    <cellStyle name="40% - Accent4 4 2 6 8" xfId="29757"/>
    <cellStyle name="40% - Accent4 4 2 6 9" xfId="29758"/>
    <cellStyle name="40% - Accent4 4 2 7" xfId="29759"/>
    <cellStyle name="40% - Accent4 4 2 7 2" xfId="29760"/>
    <cellStyle name="40% - Accent4 4 2 7 2 2" xfId="29761"/>
    <cellStyle name="40% - Accent4 4 2 7 2 3" xfId="29762"/>
    <cellStyle name="40% - Accent4 4 2 7 3" xfId="29763"/>
    <cellStyle name="40% - Accent4 4 2 7 3 2" xfId="29764"/>
    <cellStyle name="40% - Accent4 4 2 7 3 3" xfId="29765"/>
    <cellStyle name="40% - Accent4 4 2 7 4" xfId="29766"/>
    <cellStyle name="40% - Accent4 4 2 7 4 2" xfId="29767"/>
    <cellStyle name="40% - Accent4 4 2 7 5" xfId="29768"/>
    <cellStyle name="40% - Accent4 4 2 7 6" xfId="29769"/>
    <cellStyle name="40% - Accent4 4 2 8" xfId="29770"/>
    <cellStyle name="40% - Accent4 4 2 8 2" xfId="29771"/>
    <cellStyle name="40% - Accent4 4 2 8 2 2" xfId="29772"/>
    <cellStyle name="40% - Accent4 4 2 8 2 3" xfId="29773"/>
    <cellStyle name="40% - Accent4 4 2 8 3" xfId="29774"/>
    <cellStyle name="40% - Accent4 4 2 8 3 2" xfId="29775"/>
    <cellStyle name="40% - Accent4 4 2 8 3 3" xfId="29776"/>
    <cellStyle name="40% - Accent4 4 2 8 4" xfId="29777"/>
    <cellStyle name="40% - Accent4 4 2 8 4 2" xfId="29778"/>
    <cellStyle name="40% - Accent4 4 2 8 5" xfId="29779"/>
    <cellStyle name="40% - Accent4 4 2 8 6" xfId="29780"/>
    <cellStyle name="40% - Accent4 4 2 9" xfId="29781"/>
    <cellStyle name="40% - Accent4 4 2 9 2" xfId="29782"/>
    <cellStyle name="40% - Accent4 4 2 9 2 2" xfId="29783"/>
    <cellStyle name="40% - Accent4 4 2 9 2 3" xfId="29784"/>
    <cellStyle name="40% - Accent4 4 2 9 3" xfId="29785"/>
    <cellStyle name="40% - Accent4 4 2 9 3 2" xfId="29786"/>
    <cellStyle name="40% - Accent4 4 2 9 4" xfId="29787"/>
    <cellStyle name="40% - Accent4 4 2 9 5" xfId="29788"/>
    <cellStyle name="40% - Accent4 4 3" xfId="2236"/>
    <cellStyle name="40% - Accent4 4 3 10" xfId="29789"/>
    <cellStyle name="40% - Accent4 4 3 10 2" xfId="29790"/>
    <cellStyle name="40% - Accent4 4 3 10 3" xfId="29791"/>
    <cellStyle name="40% - Accent4 4 3 11" xfId="29792"/>
    <cellStyle name="40% - Accent4 4 3 11 2" xfId="29793"/>
    <cellStyle name="40% - Accent4 4 3 12" xfId="29794"/>
    <cellStyle name="40% - Accent4 4 3 13" xfId="29795"/>
    <cellStyle name="40% - Accent4 4 3 14" xfId="29796"/>
    <cellStyle name="40% - Accent4 4 3 2" xfId="2237"/>
    <cellStyle name="40% - Accent4 4 3 2 10" xfId="29797"/>
    <cellStyle name="40% - Accent4 4 3 2 10 2" xfId="29798"/>
    <cellStyle name="40% - Accent4 4 3 2 11" xfId="29799"/>
    <cellStyle name="40% - Accent4 4 3 2 12" xfId="29800"/>
    <cellStyle name="40% - Accent4 4 3 2 2" xfId="2238"/>
    <cellStyle name="40% - Accent4 4 3 2 2 10" xfId="29801"/>
    <cellStyle name="40% - Accent4 4 3 2 2 2" xfId="2239"/>
    <cellStyle name="40% - Accent4 4 3 2 2 2 2" xfId="29802"/>
    <cellStyle name="40% - Accent4 4 3 2 2 2 2 2" xfId="29803"/>
    <cellStyle name="40% - Accent4 4 3 2 2 2 2 2 2" xfId="29804"/>
    <cellStyle name="40% - Accent4 4 3 2 2 2 2 2 3" xfId="29805"/>
    <cellStyle name="40% - Accent4 4 3 2 2 2 2 3" xfId="29806"/>
    <cellStyle name="40% - Accent4 4 3 2 2 2 2 3 2" xfId="29807"/>
    <cellStyle name="40% - Accent4 4 3 2 2 2 2 3 3" xfId="29808"/>
    <cellStyle name="40% - Accent4 4 3 2 2 2 2 4" xfId="29809"/>
    <cellStyle name="40% - Accent4 4 3 2 2 2 2 4 2" xfId="29810"/>
    <cellStyle name="40% - Accent4 4 3 2 2 2 2 5" xfId="29811"/>
    <cellStyle name="40% - Accent4 4 3 2 2 2 2 6" xfId="29812"/>
    <cellStyle name="40% - Accent4 4 3 2 2 2 3" xfId="29813"/>
    <cellStyle name="40% - Accent4 4 3 2 2 2 3 2" xfId="29814"/>
    <cellStyle name="40% - Accent4 4 3 2 2 2 3 2 2" xfId="29815"/>
    <cellStyle name="40% - Accent4 4 3 2 2 2 3 2 3" xfId="29816"/>
    <cellStyle name="40% - Accent4 4 3 2 2 2 3 3" xfId="29817"/>
    <cellStyle name="40% - Accent4 4 3 2 2 2 3 3 2" xfId="29818"/>
    <cellStyle name="40% - Accent4 4 3 2 2 2 3 3 3" xfId="29819"/>
    <cellStyle name="40% - Accent4 4 3 2 2 2 3 4" xfId="29820"/>
    <cellStyle name="40% - Accent4 4 3 2 2 2 3 4 2" xfId="29821"/>
    <cellStyle name="40% - Accent4 4 3 2 2 2 3 5" xfId="29822"/>
    <cellStyle name="40% - Accent4 4 3 2 2 2 3 6" xfId="29823"/>
    <cellStyle name="40% - Accent4 4 3 2 2 2 4" xfId="29824"/>
    <cellStyle name="40% - Accent4 4 3 2 2 2 4 2" xfId="29825"/>
    <cellStyle name="40% - Accent4 4 3 2 2 2 4 2 2" xfId="29826"/>
    <cellStyle name="40% - Accent4 4 3 2 2 2 4 2 3" xfId="29827"/>
    <cellStyle name="40% - Accent4 4 3 2 2 2 4 3" xfId="29828"/>
    <cellStyle name="40% - Accent4 4 3 2 2 2 4 3 2" xfId="29829"/>
    <cellStyle name="40% - Accent4 4 3 2 2 2 4 4" xfId="29830"/>
    <cellStyle name="40% - Accent4 4 3 2 2 2 4 5" xfId="29831"/>
    <cellStyle name="40% - Accent4 4 3 2 2 2 5" xfId="29832"/>
    <cellStyle name="40% - Accent4 4 3 2 2 2 5 2" xfId="29833"/>
    <cellStyle name="40% - Accent4 4 3 2 2 2 5 3" xfId="29834"/>
    <cellStyle name="40% - Accent4 4 3 2 2 2 6" xfId="29835"/>
    <cellStyle name="40% - Accent4 4 3 2 2 2 6 2" xfId="29836"/>
    <cellStyle name="40% - Accent4 4 3 2 2 2 6 3" xfId="29837"/>
    <cellStyle name="40% - Accent4 4 3 2 2 2 7" xfId="29838"/>
    <cellStyle name="40% - Accent4 4 3 2 2 2 7 2" xfId="29839"/>
    <cellStyle name="40% - Accent4 4 3 2 2 2 8" xfId="29840"/>
    <cellStyle name="40% - Accent4 4 3 2 2 2 9" xfId="29841"/>
    <cellStyle name="40% - Accent4 4 3 2 2 3" xfId="29842"/>
    <cellStyle name="40% - Accent4 4 3 2 2 3 2" xfId="29843"/>
    <cellStyle name="40% - Accent4 4 3 2 2 3 2 2" xfId="29844"/>
    <cellStyle name="40% - Accent4 4 3 2 2 3 2 3" xfId="29845"/>
    <cellStyle name="40% - Accent4 4 3 2 2 3 3" xfId="29846"/>
    <cellStyle name="40% - Accent4 4 3 2 2 3 3 2" xfId="29847"/>
    <cellStyle name="40% - Accent4 4 3 2 2 3 3 3" xfId="29848"/>
    <cellStyle name="40% - Accent4 4 3 2 2 3 4" xfId="29849"/>
    <cellStyle name="40% - Accent4 4 3 2 2 3 4 2" xfId="29850"/>
    <cellStyle name="40% - Accent4 4 3 2 2 3 5" xfId="29851"/>
    <cellStyle name="40% - Accent4 4 3 2 2 3 6" xfId="29852"/>
    <cellStyle name="40% - Accent4 4 3 2 2 4" xfId="29853"/>
    <cellStyle name="40% - Accent4 4 3 2 2 4 2" xfId="29854"/>
    <cellStyle name="40% - Accent4 4 3 2 2 4 2 2" xfId="29855"/>
    <cellStyle name="40% - Accent4 4 3 2 2 4 2 3" xfId="29856"/>
    <cellStyle name="40% - Accent4 4 3 2 2 4 3" xfId="29857"/>
    <cellStyle name="40% - Accent4 4 3 2 2 4 3 2" xfId="29858"/>
    <cellStyle name="40% - Accent4 4 3 2 2 4 3 3" xfId="29859"/>
    <cellStyle name="40% - Accent4 4 3 2 2 4 4" xfId="29860"/>
    <cellStyle name="40% - Accent4 4 3 2 2 4 4 2" xfId="29861"/>
    <cellStyle name="40% - Accent4 4 3 2 2 4 5" xfId="29862"/>
    <cellStyle name="40% - Accent4 4 3 2 2 4 6" xfId="29863"/>
    <cellStyle name="40% - Accent4 4 3 2 2 5" xfId="29864"/>
    <cellStyle name="40% - Accent4 4 3 2 2 5 2" xfId="29865"/>
    <cellStyle name="40% - Accent4 4 3 2 2 5 2 2" xfId="29866"/>
    <cellStyle name="40% - Accent4 4 3 2 2 5 2 3" xfId="29867"/>
    <cellStyle name="40% - Accent4 4 3 2 2 5 3" xfId="29868"/>
    <cellStyle name="40% - Accent4 4 3 2 2 5 3 2" xfId="29869"/>
    <cellStyle name="40% - Accent4 4 3 2 2 5 4" xfId="29870"/>
    <cellStyle name="40% - Accent4 4 3 2 2 5 5" xfId="29871"/>
    <cellStyle name="40% - Accent4 4 3 2 2 6" xfId="29872"/>
    <cellStyle name="40% - Accent4 4 3 2 2 6 2" xfId="29873"/>
    <cellStyle name="40% - Accent4 4 3 2 2 6 3" xfId="29874"/>
    <cellStyle name="40% - Accent4 4 3 2 2 7" xfId="29875"/>
    <cellStyle name="40% - Accent4 4 3 2 2 7 2" xfId="29876"/>
    <cellStyle name="40% - Accent4 4 3 2 2 7 3" xfId="29877"/>
    <cellStyle name="40% - Accent4 4 3 2 2 8" xfId="29878"/>
    <cellStyle name="40% - Accent4 4 3 2 2 8 2" xfId="29879"/>
    <cellStyle name="40% - Accent4 4 3 2 2 9" xfId="29880"/>
    <cellStyle name="40% - Accent4 4 3 2 3" xfId="2240"/>
    <cellStyle name="40% - Accent4 4 3 2 3 2" xfId="29881"/>
    <cellStyle name="40% - Accent4 4 3 2 3 2 2" xfId="29882"/>
    <cellStyle name="40% - Accent4 4 3 2 3 2 2 2" xfId="29883"/>
    <cellStyle name="40% - Accent4 4 3 2 3 2 2 3" xfId="29884"/>
    <cellStyle name="40% - Accent4 4 3 2 3 2 3" xfId="29885"/>
    <cellStyle name="40% - Accent4 4 3 2 3 2 3 2" xfId="29886"/>
    <cellStyle name="40% - Accent4 4 3 2 3 2 3 3" xfId="29887"/>
    <cellStyle name="40% - Accent4 4 3 2 3 2 4" xfId="29888"/>
    <cellStyle name="40% - Accent4 4 3 2 3 2 4 2" xfId="29889"/>
    <cellStyle name="40% - Accent4 4 3 2 3 2 5" xfId="29890"/>
    <cellStyle name="40% - Accent4 4 3 2 3 2 6" xfId="29891"/>
    <cellStyle name="40% - Accent4 4 3 2 3 3" xfId="29892"/>
    <cellStyle name="40% - Accent4 4 3 2 3 3 2" xfId="29893"/>
    <cellStyle name="40% - Accent4 4 3 2 3 3 2 2" xfId="29894"/>
    <cellStyle name="40% - Accent4 4 3 2 3 3 2 3" xfId="29895"/>
    <cellStyle name="40% - Accent4 4 3 2 3 3 3" xfId="29896"/>
    <cellStyle name="40% - Accent4 4 3 2 3 3 3 2" xfId="29897"/>
    <cellStyle name="40% - Accent4 4 3 2 3 3 3 3" xfId="29898"/>
    <cellStyle name="40% - Accent4 4 3 2 3 3 4" xfId="29899"/>
    <cellStyle name="40% - Accent4 4 3 2 3 3 4 2" xfId="29900"/>
    <cellStyle name="40% - Accent4 4 3 2 3 3 5" xfId="29901"/>
    <cellStyle name="40% - Accent4 4 3 2 3 3 6" xfId="29902"/>
    <cellStyle name="40% - Accent4 4 3 2 3 4" xfId="29903"/>
    <cellStyle name="40% - Accent4 4 3 2 3 4 2" xfId="29904"/>
    <cellStyle name="40% - Accent4 4 3 2 3 4 2 2" xfId="29905"/>
    <cellStyle name="40% - Accent4 4 3 2 3 4 2 3" xfId="29906"/>
    <cellStyle name="40% - Accent4 4 3 2 3 4 3" xfId="29907"/>
    <cellStyle name="40% - Accent4 4 3 2 3 4 3 2" xfId="29908"/>
    <cellStyle name="40% - Accent4 4 3 2 3 4 4" xfId="29909"/>
    <cellStyle name="40% - Accent4 4 3 2 3 4 5" xfId="29910"/>
    <cellStyle name="40% - Accent4 4 3 2 3 5" xfId="29911"/>
    <cellStyle name="40% - Accent4 4 3 2 3 5 2" xfId="29912"/>
    <cellStyle name="40% - Accent4 4 3 2 3 5 3" xfId="29913"/>
    <cellStyle name="40% - Accent4 4 3 2 3 6" xfId="29914"/>
    <cellStyle name="40% - Accent4 4 3 2 3 6 2" xfId="29915"/>
    <cellStyle name="40% - Accent4 4 3 2 3 6 3" xfId="29916"/>
    <cellStyle name="40% - Accent4 4 3 2 3 7" xfId="29917"/>
    <cellStyle name="40% - Accent4 4 3 2 3 7 2" xfId="29918"/>
    <cellStyle name="40% - Accent4 4 3 2 3 8" xfId="29919"/>
    <cellStyle name="40% - Accent4 4 3 2 3 9" xfId="29920"/>
    <cellStyle name="40% - Accent4 4 3 2 4" xfId="29921"/>
    <cellStyle name="40% - Accent4 4 3 2 4 2" xfId="29922"/>
    <cellStyle name="40% - Accent4 4 3 2 4 2 2" xfId="29923"/>
    <cellStyle name="40% - Accent4 4 3 2 4 2 2 2" xfId="29924"/>
    <cellStyle name="40% - Accent4 4 3 2 4 2 2 3" xfId="29925"/>
    <cellStyle name="40% - Accent4 4 3 2 4 2 3" xfId="29926"/>
    <cellStyle name="40% - Accent4 4 3 2 4 2 3 2" xfId="29927"/>
    <cellStyle name="40% - Accent4 4 3 2 4 2 3 3" xfId="29928"/>
    <cellStyle name="40% - Accent4 4 3 2 4 2 4" xfId="29929"/>
    <cellStyle name="40% - Accent4 4 3 2 4 2 4 2" xfId="29930"/>
    <cellStyle name="40% - Accent4 4 3 2 4 2 5" xfId="29931"/>
    <cellStyle name="40% - Accent4 4 3 2 4 2 6" xfId="29932"/>
    <cellStyle name="40% - Accent4 4 3 2 4 3" xfId="29933"/>
    <cellStyle name="40% - Accent4 4 3 2 4 3 2" xfId="29934"/>
    <cellStyle name="40% - Accent4 4 3 2 4 3 2 2" xfId="29935"/>
    <cellStyle name="40% - Accent4 4 3 2 4 3 2 3" xfId="29936"/>
    <cellStyle name="40% - Accent4 4 3 2 4 3 3" xfId="29937"/>
    <cellStyle name="40% - Accent4 4 3 2 4 3 3 2" xfId="29938"/>
    <cellStyle name="40% - Accent4 4 3 2 4 3 3 3" xfId="29939"/>
    <cellStyle name="40% - Accent4 4 3 2 4 3 4" xfId="29940"/>
    <cellStyle name="40% - Accent4 4 3 2 4 3 4 2" xfId="29941"/>
    <cellStyle name="40% - Accent4 4 3 2 4 3 5" xfId="29942"/>
    <cellStyle name="40% - Accent4 4 3 2 4 3 6" xfId="29943"/>
    <cellStyle name="40% - Accent4 4 3 2 4 4" xfId="29944"/>
    <cellStyle name="40% - Accent4 4 3 2 4 4 2" xfId="29945"/>
    <cellStyle name="40% - Accent4 4 3 2 4 4 2 2" xfId="29946"/>
    <cellStyle name="40% - Accent4 4 3 2 4 4 2 3" xfId="29947"/>
    <cellStyle name="40% - Accent4 4 3 2 4 4 3" xfId="29948"/>
    <cellStyle name="40% - Accent4 4 3 2 4 4 3 2" xfId="29949"/>
    <cellStyle name="40% - Accent4 4 3 2 4 4 4" xfId="29950"/>
    <cellStyle name="40% - Accent4 4 3 2 4 4 5" xfId="29951"/>
    <cellStyle name="40% - Accent4 4 3 2 4 5" xfId="29952"/>
    <cellStyle name="40% - Accent4 4 3 2 4 5 2" xfId="29953"/>
    <cellStyle name="40% - Accent4 4 3 2 4 5 3" xfId="29954"/>
    <cellStyle name="40% - Accent4 4 3 2 4 6" xfId="29955"/>
    <cellStyle name="40% - Accent4 4 3 2 4 6 2" xfId="29956"/>
    <cellStyle name="40% - Accent4 4 3 2 4 6 3" xfId="29957"/>
    <cellStyle name="40% - Accent4 4 3 2 4 7" xfId="29958"/>
    <cellStyle name="40% - Accent4 4 3 2 4 7 2" xfId="29959"/>
    <cellStyle name="40% - Accent4 4 3 2 4 8" xfId="29960"/>
    <cellStyle name="40% - Accent4 4 3 2 4 9" xfId="29961"/>
    <cellStyle name="40% - Accent4 4 3 2 5" xfId="29962"/>
    <cellStyle name="40% - Accent4 4 3 2 5 2" xfId="29963"/>
    <cellStyle name="40% - Accent4 4 3 2 5 2 2" xfId="29964"/>
    <cellStyle name="40% - Accent4 4 3 2 5 2 3" xfId="29965"/>
    <cellStyle name="40% - Accent4 4 3 2 5 3" xfId="29966"/>
    <cellStyle name="40% - Accent4 4 3 2 5 3 2" xfId="29967"/>
    <cellStyle name="40% - Accent4 4 3 2 5 3 3" xfId="29968"/>
    <cellStyle name="40% - Accent4 4 3 2 5 4" xfId="29969"/>
    <cellStyle name="40% - Accent4 4 3 2 5 4 2" xfId="29970"/>
    <cellStyle name="40% - Accent4 4 3 2 5 5" xfId="29971"/>
    <cellStyle name="40% - Accent4 4 3 2 5 6" xfId="29972"/>
    <cellStyle name="40% - Accent4 4 3 2 6" xfId="29973"/>
    <cellStyle name="40% - Accent4 4 3 2 6 2" xfId="29974"/>
    <cellStyle name="40% - Accent4 4 3 2 6 2 2" xfId="29975"/>
    <cellStyle name="40% - Accent4 4 3 2 6 2 3" xfId="29976"/>
    <cellStyle name="40% - Accent4 4 3 2 6 3" xfId="29977"/>
    <cellStyle name="40% - Accent4 4 3 2 6 3 2" xfId="29978"/>
    <cellStyle name="40% - Accent4 4 3 2 6 3 3" xfId="29979"/>
    <cellStyle name="40% - Accent4 4 3 2 6 4" xfId="29980"/>
    <cellStyle name="40% - Accent4 4 3 2 6 4 2" xfId="29981"/>
    <cellStyle name="40% - Accent4 4 3 2 6 5" xfId="29982"/>
    <cellStyle name="40% - Accent4 4 3 2 6 6" xfId="29983"/>
    <cellStyle name="40% - Accent4 4 3 2 7" xfId="29984"/>
    <cellStyle name="40% - Accent4 4 3 2 7 2" xfId="29985"/>
    <cellStyle name="40% - Accent4 4 3 2 7 2 2" xfId="29986"/>
    <cellStyle name="40% - Accent4 4 3 2 7 2 3" xfId="29987"/>
    <cellStyle name="40% - Accent4 4 3 2 7 3" xfId="29988"/>
    <cellStyle name="40% - Accent4 4 3 2 7 3 2" xfId="29989"/>
    <cellStyle name="40% - Accent4 4 3 2 7 4" xfId="29990"/>
    <cellStyle name="40% - Accent4 4 3 2 7 5" xfId="29991"/>
    <cellStyle name="40% - Accent4 4 3 2 8" xfId="29992"/>
    <cellStyle name="40% - Accent4 4 3 2 8 2" xfId="29993"/>
    <cellStyle name="40% - Accent4 4 3 2 8 3" xfId="29994"/>
    <cellStyle name="40% - Accent4 4 3 2 9" xfId="29995"/>
    <cellStyle name="40% - Accent4 4 3 2 9 2" xfId="29996"/>
    <cellStyle name="40% - Accent4 4 3 2 9 3" xfId="29997"/>
    <cellStyle name="40% - Accent4 4 3 3" xfId="2241"/>
    <cellStyle name="40% - Accent4 4 3 3 10" xfId="29998"/>
    <cellStyle name="40% - Accent4 4 3 3 2" xfId="2242"/>
    <cellStyle name="40% - Accent4 4 3 3 2 2" xfId="29999"/>
    <cellStyle name="40% - Accent4 4 3 3 2 2 2" xfId="30000"/>
    <cellStyle name="40% - Accent4 4 3 3 2 2 2 2" xfId="30001"/>
    <cellStyle name="40% - Accent4 4 3 3 2 2 2 3" xfId="30002"/>
    <cellStyle name="40% - Accent4 4 3 3 2 2 3" xfId="30003"/>
    <cellStyle name="40% - Accent4 4 3 3 2 2 3 2" xfId="30004"/>
    <cellStyle name="40% - Accent4 4 3 3 2 2 3 3" xfId="30005"/>
    <cellStyle name="40% - Accent4 4 3 3 2 2 4" xfId="30006"/>
    <cellStyle name="40% - Accent4 4 3 3 2 2 4 2" xfId="30007"/>
    <cellStyle name="40% - Accent4 4 3 3 2 2 5" xfId="30008"/>
    <cellStyle name="40% - Accent4 4 3 3 2 2 6" xfId="30009"/>
    <cellStyle name="40% - Accent4 4 3 3 2 3" xfId="30010"/>
    <cellStyle name="40% - Accent4 4 3 3 2 3 2" xfId="30011"/>
    <cellStyle name="40% - Accent4 4 3 3 2 3 2 2" xfId="30012"/>
    <cellStyle name="40% - Accent4 4 3 3 2 3 2 3" xfId="30013"/>
    <cellStyle name="40% - Accent4 4 3 3 2 3 3" xfId="30014"/>
    <cellStyle name="40% - Accent4 4 3 3 2 3 3 2" xfId="30015"/>
    <cellStyle name="40% - Accent4 4 3 3 2 3 3 3" xfId="30016"/>
    <cellStyle name="40% - Accent4 4 3 3 2 3 4" xfId="30017"/>
    <cellStyle name="40% - Accent4 4 3 3 2 3 4 2" xfId="30018"/>
    <cellStyle name="40% - Accent4 4 3 3 2 3 5" xfId="30019"/>
    <cellStyle name="40% - Accent4 4 3 3 2 3 6" xfId="30020"/>
    <cellStyle name="40% - Accent4 4 3 3 2 4" xfId="30021"/>
    <cellStyle name="40% - Accent4 4 3 3 2 4 2" xfId="30022"/>
    <cellStyle name="40% - Accent4 4 3 3 2 4 2 2" xfId="30023"/>
    <cellStyle name="40% - Accent4 4 3 3 2 4 2 3" xfId="30024"/>
    <cellStyle name="40% - Accent4 4 3 3 2 4 3" xfId="30025"/>
    <cellStyle name="40% - Accent4 4 3 3 2 4 3 2" xfId="30026"/>
    <cellStyle name="40% - Accent4 4 3 3 2 4 4" xfId="30027"/>
    <cellStyle name="40% - Accent4 4 3 3 2 4 5" xfId="30028"/>
    <cellStyle name="40% - Accent4 4 3 3 2 5" xfId="30029"/>
    <cellStyle name="40% - Accent4 4 3 3 2 5 2" xfId="30030"/>
    <cellStyle name="40% - Accent4 4 3 3 2 5 3" xfId="30031"/>
    <cellStyle name="40% - Accent4 4 3 3 2 6" xfId="30032"/>
    <cellStyle name="40% - Accent4 4 3 3 2 6 2" xfId="30033"/>
    <cellStyle name="40% - Accent4 4 3 3 2 6 3" xfId="30034"/>
    <cellStyle name="40% - Accent4 4 3 3 2 7" xfId="30035"/>
    <cellStyle name="40% - Accent4 4 3 3 2 7 2" xfId="30036"/>
    <cellStyle name="40% - Accent4 4 3 3 2 8" xfId="30037"/>
    <cellStyle name="40% - Accent4 4 3 3 2 9" xfId="30038"/>
    <cellStyle name="40% - Accent4 4 3 3 3" xfId="30039"/>
    <cellStyle name="40% - Accent4 4 3 3 3 2" xfId="30040"/>
    <cellStyle name="40% - Accent4 4 3 3 3 2 2" xfId="30041"/>
    <cellStyle name="40% - Accent4 4 3 3 3 2 3" xfId="30042"/>
    <cellStyle name="40% - Accent4 4 3 3 3 3" xfId="30043"/>
    <cellStyle name="40% - Accent4 4 3 3 3 3 2" xfId="30044"/>
    <cellStyle name="40% - Accent4 4 3 3 3 3 3" xfId="30045"/>
    <cellStyle name="40% - Accent4 4 3 3 3 4" xfId="30046"/>
    <cellStyle name="40% - Accent4 4 3 3 3 4 2" xfId="30047"/>
    <cellStyle name="40% - Accent4 4 3 3 3 5" xfId="30048"/>
    <cellStyle name="40% - Accent4 4 3 3 3 6" xfId="30049"/>
    <cellStyle name="40% - Accent4 4 3 3 4" xfId="30050"/>
    <cellStyle name="40% - Accent4 4 3 3 4 2" xfId="30051"/>
    <cellStyle name="40% - Accent4 4 3 3 4 2 2" xfId="30052"/>
    <cellStyle name="40% - Accent4 4 3 3 4 2 3" xfId="30053"/>
    <cellStyle name="40% - Accent4 4 3 3 4 3" xfId="30054"/>
    <cellStyle name="40% - Accent4 4 3 3 4 3 2" xfId="30055"/>
    <cellStyle name="40% - Accent4 4 3 3 4 3 3" xfId="30056"/>
    <cellStyle name="40% - Accent4 4 3 3 4 4" xfId="30057"/>
    <cellStyle name="40% - Accent4 4 3 3 4 4 2" xfId="30058"/>
    <cellStyle name="40% - Accent4 4 3 3 4 5" xfId="30059"/>
    <cellStyle name="40% - Accent4 4 3 3 4 6" xfId="30060"/>
    <cellStyle name="40% - Accent4 4 3 3 5" xfId="30061"/>
    <cellStyle name="40% - Accent4 4 3 3 5 2" xfId="30062"/>
    <cellStyle name="40% - Accent4 4 3 3 5 2 2" xfId="30063"/>
    <cellStyle name="40% - Accent4 4 3 3 5 2 3" xfId="30064"/>
    <cellStyle name="40% - Accent4 4 3 3 5 3" xfId="30065"/>
    <cellStyle name="40% - Accent4 4 3 3 5 3 2" xfId="30066"/>
    <cellStyle name="40% - Accent4 4 3 3 5 4" xfId="30067"/>
    <cellStyle name="40% - Accent4 4 3 3 5 5" xfId="30068"/>
    <cellStyle name="40% - Accent4 4 3 3 6" xfId="30069"/>
    <cellStyle name="40% - Accent4 4 3 3 6 2" xfId="30070"/>
    <cellStyle name="40% - Accent4 4 3 3 6 3" xfId="30071"/>
    <cellStyle name="40% - Accent4 4 3 3 7" xfId="30072"/>
    <cellStyle name="40% - Accent4 4 3 3 7 2" xfId="30073"/>
    <cellStyle name="40% - Accent4 4 3 3 7 3" xfId="30074"/>
    <cellStyle name="40% - Accent4 4 3 3 8" xfId="30075"/>
    <cellStyle name="40% - Accent4 4 3 3 8 2" xfId="30076"/>
    <cellStyle name="40% - Accent4 4 3 3 9" xfId="30077"/>
    <cellStyle name="40% - Accent4 4 3 4" xfId="2243"/>
    <cellStyle name="40% - Accent4 4 3 4 2" xfId="30078"/>
    <cellStyle name="40% - Accent4 4 3 4 2 2" xfId="30079"/>
    <cellStyle name="40% - Accent4 4 3 4 2 2 2" xfId="30080"/>
    <cellStyle name="40% - Accent4 4 3 4 2 2 3" xfId="30081"/>
    <cellStyle name="40% - Accent4 4 3 4 2 3" xfId="30082"/>
    <cellStyle name="40% - Accent4 4 3 4 2 3 2" xfId="30083"/>
    <cellStyle name="40% - Accent4 4 3 4 2 3 3" xfId="30084"/>
    <cellStyle name="40% - Accent4 4 3 4 2 4" xfId="30085"/>
    <cellStyle name="40% - Accent4 4 3 4 2 4 2" xfId="30086"/>
    <cellStyle name="40% - Accent4 4 3 4 2 5" xfId="30087"/>
    <cellStyle name="40% - Accent4 4 3 4 2 6" xfId="30088"/>
    <cellStyle name="40% - Accent4 4 3 4 3" xfId="30089"/>
    <cellStyle name="40% - Accent4 4 3 4 3 2" xfId="30090"/>
    <cellStyle name="40% - Accent4 4 3 4 3 2 2" xfId="30091"/>
    <cellStyle name="40% - Accent4 4 3 4 3 2 3" xfId="30092"/>
    <cellStyle name="40% - Accent4 4 3 4 3 3" xfId="30093"/>
    <cellStyle name="40% - Accent4 4 3 4 3 3 2" xfId="30094"/>
    <cellStyle name="40% - Accent4 4 3 4 3 3 3" xfId="30095"/>
    <cellStyle name="40% - Accent4 4 3 4 3 4" xfId="30096"/>
    <cellStyle name="40% - Accent4 4 3 4 3 4 2" xfId="30097"/>
    <cellStyle name="40% - Accent4 4 3 4 3 5" xfId="30098"/>
    <cellStyle name="40% - Accent4 4 3 4 3 6" xfId="30099"/>
    <cellStyle name="40% - Accent4 4 3 4 4" xfId="30100"/>
    <cellStyle name="40% - Accent4 4 3 4 4 2" xfId="30101"/>
    <cellStyle name="40% - Accent4 4 3 4 4 2 2" xfId="30102"/>
    <cellStyle name="40% - Accent4 4 3 4 4 2 3" xfId="30103"/>
    <cellStyle name="40% - Accent4 4 3 4 4 3" xfId="30104"/>
    <cellStyle name="40% - Accent4 4 3 4 4 3 2" xfId="30105"/>
    <cellStyle name="40% - Accent4 4 3 4 4 4" xfId="30106"/>
    <cellStyle name="40% - Accent4 4 3 4 4 5" xfId="30107"/>
    <cellStyle name="40% - Accent4 4 3 4 5" xfId="30108"/>
    <cellStyle name="40% - Accent4 4 3 4 5 2" xfId="30109"/>
    <cellStyle name="40% - Accent4 4 3 4 5 3" xfId="30110"/>
    <cellStyle name="40% - Accent4 4 3 4 6" xfId="30111"/>
    <cellStyle name="40% - Accent4 4 3 4 6 2" xfId="30112"/>
    <cellStyle name="40% - Accent4 4 3 4 6 3" xfId="30113"/>
    <cellStyle name="40% - Accent4 4 3 4 7" xfId="30114"/>
    <cellStyle name="40% - Accent4 4 3 4 7 2" xfId="30115"/>
    <cellStyle name="40% - Accent4 4 3 4 8" xfId="30116"/>
    <cellStyle name="40% - Accent4 4 3 4 9" xfId="30117"/>
    <cellStyle name="40% - Accent4 4 3 5" xfId="8894"/>
    <cellStyle name="40% - Accent4 4 3 5 2" xfId="30118"/>
    <cellStyle name="40% - Accent4 4 3 5 2 2" xfId="30119"/>
    <cellStyle name="40% - Accent4 4 3 5 2 2 2" xfId="30120"/>
    <cellStyle name="40% - Accent4 4 3 5 2 2 3" xfId="30121"/>
    <cellStyle name="40% - Accent4 4 3 5 2 3" xfId="30122"/>
    <cellStyle name="40% - Accent4 4 3 5 2 3 2" xfId="30123"/>
    <cellStyle name="40% - Accent4 4 3 5 2 3 3" xfId="30124"/>
    <cellStyle name="40% - Accent4 4 3 5 2 4" xfId="30125"/>
    <cellStyle name="40% - Accent4 4 3 5 2 4 2" xfId="30126"/>
    <cellStyle name="40% - Accent4 4 3 5 2 5" xfId="30127"/>
    <cellStyle name="40% - Accent4 4 3 5 2 6" xfId="30128"/>
    <cellStyle name="40% - Accent4 4 3 5 3" xfId="30129"/>
    <cellStyle name="40% - Accent4 4 3 5 3 2" xfId="30130"/>
    <cellStyle name="40% - Accent4 4 3 5 3 2 2" xfId="30131"/>
    <cellStyle name="40% - Accent4 4 3 5 3 2 3" xfId="30132"/>
    <cellStyle name="40% - Accent4 4 3 5 3 3" xfId="30133"/>
    <cellStyle name="40% - Accent4 4 3 5 3 3 2" xfId="30134"/>
    <cellStyle name="40% - Accent4 4 3 5 3 3 3" xfId="30135"/>
    <cellStyle name="40% - Accent4 4 3 5 3 4" xfId="30136"/>
    <cellStyle name="40% - Accent4 4 3 5 3 4 2" xfId="30137"/>
    <cellStyle name="40% - Accent4 4 3 5 3 5" xfId="30138"/>
    <cellStyle name="40% - Accent4 4 3 5 3 6" xfId="30139"/>
    <cellStyle name="40% - Accent4 4 3 5 4" xfId="30140"/>
    <cellStyle name="40% - Accent4 4 3 5 4 2" xfId="30141"/>
    <cellStyle name="40% - Accent4 4 3 5 4 2 2" xfId="30142"/>
    <cellStyle name="40% - Accent4 4 3 5 4 2 3" xfId="30143"/>
    <cellStyle name="40% - Accent4 4 3 5 4 3" xfId="30144"/>
    <cellStyle name="40% - Accent4 4 3 5 4 3 2" xfId="30145"/>
    <cellStyle name="40% - Accent4 4 3 5 4 4" xfId="30146"/>
    <cellStyle name="40% - Accent4 4 3 5 4 5" xfId="30147"/>
    <cellStyle name="40% - Accent4 4 3 5 5" xfId="30148"/>
    <cellStyle name="40% - Accent4 4 3 5 5 2" xfId="30149"/>
    <cellStyle name="40% - Accent4 4 3 5 5 3" xfId="30150"/>
    <cellStyle name="40% - Accent4 4 3 5 6" xfId="30151"/>
    <cellStyle name="40% - Accent4 4 3 5 6 2" xfId="30152"/>
    <cellStyle name="40% - Accent4 4 3 5 6 3" xfId="30153"/>
    <cellStyle name="40% - Accent4 4 3 5 7" xfId="30154"/>
    <cellStyle name="40% - Accent4 4 3 5 7 2" xfId="30155"/>
    <cellStyle name="40% - Accent4 4 3 5 8" xfId="30156"/>
    <cellStyle name="40% - Accent4 4 3 5 9" xfId="30157"/>
    <cellStyle name="40% - Accent4 4 3 6" xfId="30158"/>
    <cellStyle name="40% - Accent4 4 3 6 2" xfId="30159"/>
    <cellStyle name="40% - Accent4 4 3 6 2 2" xfId="30160"/>
    <cellStyle name="40% - Accent4 4 3 6 2 3" xfId="30161"/>
    <cellStyle name="40% - Accent4 4 3 6 3" xfId="30162"/>
    <cellStyle name="40% - Accent4 4 3 6 3 2" xfId="30163"/>
    <cellStyle name="40% - Accent4 4 3 6 3 3" xfId="30164"/>
    <cellStyle name="40% - Accent4 4 3 6 4" xfId="30165"/>
    <cellStyle name="40% - Accent4 4 3 6 4 2" xfId="30166"/>
    <cellStyle name="40% - Accent4 4 3 6 5" xfId="30167"/>
    <cellStyle name="40% - Accent4 4 3 6 6" xfId="30168"/>
    <cellStyle name="40% - Accent4 4 3 7" xfId="30169"/>
    <cellStyle name="40% - Accent4 4 3 7 2" xfId="30170"/>
    <cellStyle name="40% - Accent4 4 3 7 2 2" xfId="30171"/>
    <cellStyle name="40% - Accent4 4 3 7 2 3" xfId="30172"/>
    <cellStyle name="40% - Accent4 4 3 7 3" xfId="30173"/>
    <cellStyle name="40% - Accent4 4 3 7 3 2" xfId="30174"/>
    <cellStyle name="40% - Accent4 4 3 7 3 3" xfId="30175"/>
    <cellStyle name="40% - Accent4 4 3 7 4" xfId="30176"/>
    <cellStyle name="40% - Accent4 4 3 7 4 2" xfId="30177"/>
    <cellStyle name="40% - Accent4 4 3 7 5" xfId="30178"/>
    <cellStyle name="40% - Accent4 4 3 7 6" xfId="30179"/>
    <cellStyle name="40% - Accent4 4 3 8" xfId="30180"/>
    <cellStyle name="40% - Accent4 4 3 8 2" xfId="30181"/>
    <cellStyle name="40% - Accent4 4 3 8 2 2" xfId="30182"/>
    <cellStyle name="40% - Accent4 4 3 8 2 3" xfId="30183"/>
    <cellStyle name="40% - Accent4 4 3 8 3" xfId="30184"/>
    <cellStyle name="40% - Accent4 4 3 8 3 2" xfId="30185"/>
    <cellStyle name="40% - Accent4 4 3 8 4" xfId="30186"/>
    <cellStyle name="40% - Accent4 4 3 8 5" xfId="30187"/>
    <cellStyle name="40% - Accent4 4 3 9" xfId="30188"/>
    <cellStyle name="40% - Accent4 4 3 9 2" xfId="30189"/>
    <cellStyle name="40% - Accent4 4 3 9 3" xfId="30190"/>
    <cellStyle name="40% - Accent4 4 4" xfId="2244"/>
    <cellStyle name="40% - Accent4 4 4 10" xfId="30191"/>
    <cellStyle name="40% - Accent4 4 4 10 2" xfId="30192"/>
    <cellStyle name="40% - Accent4 4 4 11" xfId="30193"/>
    <cellStyle name="40% - Accent4 4 4 12" xfId="30194"/>
    <cellStyle name="40% - Accent4 4 4 2" xfId="2245"/>
    <cellStyle name="40% - Accent4 4 4 2 10" xfId="30195"/>
    <cellStyle name="40% - Accent4 4 4 2 2" xfId="2246"/>
    <cellStyle name="40% - Accent4 4 4 2 2 2" xfId="30196"/>
    <cellStyle name="40% - Accent4 4 4 2 2 2 2" xfId="30197"/>
    <cellStyle name="40% - Accent4 4 4 2 2 2 2 2" xfId="30198"/>
    <cellStyle name="40% - Accent4 4 4 2 2 2 2 3" xfId="30199"/>
    <cellStyle name="40% - Accent4 4 4 2 2 2 3" xfId="30200"/>
    <cellStyle name="40% - Accent4 4 4 2 2 2 3 2" xfId="30201"/>
    <cellStyle name="40% - Accent4 4 4 2 2 2 3 3" xfId="30202"/>
    <cellStyle name="40% - Accent4 4 4 2 2 2 4" xfId="30203"/>
    <cellStyle name="40% - Accent4 4 4 2 2 2 4 2" xfId="30204"/>
    <cellStyle name="40% - Accent4 4 4 2 2 2 5" xfId="30205"/>
    <cellStyle name="40% - Accent4 4 4 2 2 2 6" xfId="30206"/>
    <cellStyle name="40% - Accent4 4 4 2 2 3" xfId="30207"/>
    <cellStyle name="40% - Accent4 4 4 2 2 3 2" xfId="30208"/>
    <cellStyle name="40% - Accent4 4 4 2 2 3 2 2" xfId="30209"/>
    <cellStyle name="40% - Accent4 4 4 2 2 3 2 3" xfId="30210"/>
    <cellStyle name="40% - Accent4 4 4 2 2 3 3" xfId="30211"/>
    <cellStyle name="40% - Accent4 4 4 2 2 3 3 2" xfId="30212"/>
    <cellStyle name="40% - Accent4 4 4 2 2 3 3 3" xfId="30213"/>
    <cellStyle name="40% - Accent4 4 4 2 2 3 4" xfId="30214"/>
    <cellStyle name="40% - Accent4 4 4 2 2 3 4 2" xfId="30215"/>
    <cellStyle name="40% - Accent4 4 4 2 2 3 5" xfId="30216"/>
    <cellStyle name="40% - Accent4 4 4 2 2 3 6" xfId="30217"/>
    <cellStyle name="40% - Accent4 4 4 2 2 4" xfId="30218"/>
    <cellStyle name="40% - Accent4 4 4 2 2 4 2" xfId="30219"/>
    <cellStyle name="40% - Accent4 4 4 2 2 4 2 2" xfId="30220"/>
    <cellStyle name="40% - Accent4 4 4 2 2 4 2 3" xfId="30221"/>
    <cellStyle name="40% - Accent4 4 4 2 2 4 3" xfId="30222"/>
    <cellStyle name="40% - Accent4 4 4 2 2 4 3 2" xfId="30223"/>
    <cellStyle name="40% - Accent4 4 4 2 2 4 4" xfId="30224"/>
    <cellStyle name="40% - Accent4 4 4 2 2 4 5" xfId="30225"/>
    <cellStyle name="40% - Accent4 4 4 2 2 5" xfId="30226"/>
    <cellStyle name="40% - Accent4 4 4 2 2 5 2" xfId="30227"/>
    <cellStyle name="40% - Accent4 4 4 2 2 5 3" xfId="30228"/>
    <cellStyle name="40% - Accent4 4 4 2 2 6" xfId="30229"/>
    <cellStyle name="40% - Accent4 4 4 2 2 6 2" xfId="30230"/>
    <cellStyle name="40% - Accent4 4 4 2 2 6 3" xfId="30231"/>
    <cellStyle name="40% - Accent4 4 4 2 2 7" xfId="30232"/>
    <cellStyle name="40% - Accent4 4 4 2 2 7 2" xfId="30233"/>
    <cellStyle name="40% - Accent4 4 4 2 2 8" xfId="30234"/>
    <cellStyle name="40% - Accent4 4 4 2 2 9" xfId="30235"/>
    <cellStyle name="40% - Accent4 4 4 2 3" xfId="30236"/>
    <cellStyle name="40% - Accent4 4 4 2 3 2" xfId="30237"/>
    <cellStyle name="40% - Accent4 4 4 2 3 2 2" xfId="30238"/>
    <cellStyle name="40% - Accent4 4 4 2 3 2 3" xfId="30239"/>
    <cellStyle name="40% - Accent4 4 4 2 3 3" xfId="30240"/>
    <cellStyle name="40% - Accent4 4 4 2 3 3 2" xfId="30241"/>
    <cellStyle name="40% - Accent4 4 4 2 3 3 3" xfId="30242"/>
    <cellStyle name="40% - Accent4 4 4 2 3 4" xfId="30243"/>
    <cellStyle name="40% - Accent4 4 4 2 3 4 2" xfId="30244"/>
    <cellStyle name="40% - Accent4 4 4 2 3 5" xfId="30245"/>
    <cellStyle name="40% - Accent4 4 4 2 3 6" xfId="30246"/>
    <cellStyle name="40% - Accent4 4 4 2 4" xfId="30247"/>
    <cellStyle name="40% - Accent4 4 4 2 4 2" xfId="30248"/>
    <cellStyle name="40% - Accent4 4 4 2 4 2 2" xfId="30249"/>
    <cellStyle name="40% - Accent4 4 4 2 4 2 3" xfId="30250"/>
    <cellStyle name="40% - Accent4 4 4 2 4 3" xfId="30251"/>
    <cellStyle name="40% - Accent4 4 4 2 4 3 2" xfId="30252"/>
    <cellStyle name="40% - Accent4 4 4 2 4 3 3" xfId="30253"/>
    <cellStyle name="40% - Accent4 4 4 2 4 4" xfId="30254"/>
    <cellStyle name="40% - Accent4 4 4 2 4 4 2" xfId="30255"/>
    <cellStyle name="40% - Accent4 4 4 2 4 5" xfId="30256"/>
    <cellStyle name="40% - Accent4 4 4 2 4 6" xfId="30257"/>
    <cellStyle name="40% - Accent4 4 4 2 5" xfId="30258"/>
    <cellStyle name="40% - Accent4 4 4 2 5 2" xfId="30259"/>
    <cellStyle name="40% - Accent4 4 4 2 5 2 2" xfId="30260"/>
    <cellStyle name="40% - Accent4 4 4 2 5 2 3" xfId="30261"/>
    <cellStyle name="40% - Accent4 4 4 2 5 3" xfId="30262"/>
    <cellStyle name="40% - Accent4 4 4 2 5 3 2" xfId="30263"/>
    <cellStyle name="40% - Accent4 4 4 2 5 4" xfId="30264"/>
    <cellStyle name="40% - Accent4 4 4 2 5 5" xfId="30265"/>
    <cellStyle name="40% - Accent4 4 4 2 6" xfId="30266"/>
    <cellStyle name="40% - Accent4 4 4 2 6 2" xfId="30267"/>
    <cellStyle name="40% - Accent4 4 4 2 6 3" xfId="30268"/>
    <cellStyle name="40% - Accent4 4 4 2 7" xfId="30269"/>
    <cellStyle name="40% - Accent4 4 4 2 7 2" xfId="30270"/>
    <cellStyle name="40% - Accent4 4 4 2 7 3" xfId="30271"/>
    <cellStyle name="40% - Accent4 4 4 2 8" xfId="30272"/>
    <cellStyle name="40% - Accent4 4 4 2 8 2" xfId="30273"/>
    <cellStyle name="40% - Accent4 4 4 2 9" xfId="30274"/>
    <cellStyle name="40% - Accent4 4 4 3" xfId="2247"/>
    <cellStyle name="40% - Accent4 4 4 3 2" xfId="30275"/>
    <cellStyle name="40% - Accent4 4 4 3 2 2" xfId="30276"/>
    <cellStyle name="40% - Accent4 4 4 3 2 2 2" xfId="30277"/>
    <cellStyle name="40% - Accent4 4 4 3 2 2 3" xfId="30278"/>
    <cellStyle name="40% - Accent4 4 4 3 2 3" xfId="30279"/>
    <cellStyle name="40% - Accent4 4 4 3 2 3 2" xfId="30280"/>
    <cellStyle name="40% - Accent4 4 4 3 2 3 3" xfId="30281"/>
    <cellStyle name="40% - Accent4 4 4 3 2 4" xfId="30282"/>
    <cellStyle name="40% - Accent4 4 4 3 2 4 2" xfId="30283"/>
    <cellStyle name="40% - Accent4 4 4 3 2 5" xfId="30284"/>
    <cellStyle name="40% - Accent4 4 4 3 2 6" xfId="30285"/>
    <cellStyle name="40% - Accent4 4 4 3 3" xfId="30286"/>
    <cellStyle name="40% - Accent4 4 4 3 3 2" xfId="30287"/>
    <cellStyle name="40% - Accent4 4 4 3 3 2 2" xfId="30288"/>
    <cellStyle name="40% - Accent4 4 4 3 3 2 3" xfId="30289"/>
    <cellStyle name="40% - Accent4 4 4 3 3 3" xfId="30290"/>
    <cellStyle name="40% - Accent4 4 4 3 3 3 2" xfId="30291"/>
    <cellStyle name="40% - Accent4 4 4 3 3 3 3" xfId="30292"/>
    <cellStyle name="40% - Accent4 4 4 3 3 4" xfId="30293"/>
    <cellStyle name="40% - Accent4 4 4 3 3 4 2" xfId="30294"/>
    <cellStyle name="40% - Accent4 4 4 3 3 5" xfId="30295"/>
    <cellStyle name="40% - Accent4 4 4 3 3 6" xfId="30296"/>
    <cellStyle name="40% - Accent4 4 4 3 4" xfId="30297"/>
    <cellStyle name="40% - Accent4 4 4 3 4 2" xfId="30298"/>
    <cellStyle name="40% - Accent4 4 4 3 4 2 2" xfId="30299"/>
    <cellStyle name="40% - Accent4 4 4 3 4 2 3" xfId="30300"/>
    <cellStyle name="40% - Accent4 4 4 3 4 3" xfId="30301"/>
    <cellStyle name="40% - Accent4 4 4 3 4 3 2" xfId="30302"/>
    <cellStyle name="40% - Accent4 4 4 3 4 4" xfId="30303"/>
    <cellStyle name="40% - Accent4 4 4 3 4 5" xfId="30304"/>
    <cellStyle name="40% - Accent4 4 4 3 5" xfId="30305"/>
    <cellStyle name="40% - Accent4 4 4 3 5 2" xfId="30306"/>
    <cellStyle name="40% - Accent4 4 4 3 5 3" xfId="30307"/>
    <cellStyle name="40% - Accent4 4 4 3 6" xfId="30308"/>
    <cellStyle name="40% - Accent4 4 4 3 6 2" xfId="30309"/>
    <cellStyle name="40% - Accent4 4 4 3 6 3" xfId="30310"/>
    <cellStyle name="40% - Accent4 4 4 3 7" xfId="30311"/>
    <cellStyle name="40% - Accent4 4 4 3 7 2" xfId="30312"/>
    <cellStyle name="40% - Accent4 4 4 3 8" xfId="30313"/>
    <cellStyle name="40% - Accent4 4 4 3 9" xfId="30314"/>
    <cellStyle name="40% - Accent4 4 4 4" xfId="30315"/>
    <cellStyle name="40% - Accent4 4 4 4 2" xfId="30316"/>
    <cellStyle name="40% - Accent4 4 4 4 2 2" xfId="30317"/>
    <cellStyle name="40% - Accent4 4 4 4 2 2 2" xfId="30318"/>
    <cellStyle name="40% - Accent4 4 4 4 2 2 3" xfId="30319"/>
    <cellStyle name="40% - Accent4 4 4 4 2 3" xfId="30320"/>
    <cellStyle name="40% - Accent4 4 4 4 2 3 2" xfId="30321"/>
    <cellStyle name="40% - Accent4 4 4 4 2 3 3" xfId="30322"/>
    <cellStyle name="40% - Accent4 4 4 4 2 4" xfId="30323"/>
    <cellStyle name="40% - Accent4 4 4 4 2 4 2" xfId="30324"/>
    <cellStyle name="40% - Accent4 4 4 4 2 5" xfId="30325"/>
    <cellStyle name="40% - Accent4 4 4 4 2 6" xfId="30326"/>
    <cellStyle name="40% - Accent4 4 4 4 3" xfId="30327"/>
    <cellStyle name="40% - Accent4 4 4 4 3 2" xfId="30328"/>
    <cellStyle name="40% - Accent4 4 4 4 3 2 2" xfId="30329"/>
    <cellStyle name="40% - Accent4 4 4 4 3 2 3" xfId="30330"/>
    <cellStyle name="40% - Accent4 4 4 4 3 3" xfId="30331"/>
    <cellStyle name="40% - Accent4 4 4 4 3 3 2" xfId="30332"/>
    <cellStyle name="40% - Accent4 4 4 4 3 3 3" xfId="30333"/>
    <cellStyle name="40% - Accent4 4 4 4 3 4" xfId="30334"/>
    <cellStyle name="40% - Accent4 4 4 4 3 4 2" xfId="30335"/>
    <cellStyle name="40% - Accent4 4 4 4 3 5" xfId="30336"/>
    <cellStyle name="40% - Accent4 4 4 4 3 6" xfId="30337"/>
    <cellStyle name="40% - Accent4 4 4 4 4" xfId="30338"/>
    <cellStyle name="40% - Accent4 4 4 4 4 2" xfId="30339"/>
    <cellStyle name="40% - Accent4 4 4 4 4 2 2" xfId="30340"/>
    <cellStyle name="40% - Accent4 4 4 4 4 2 3" xfId="30341"/>
    <cellStyle name="40% - Accent4 4 4 4 4 3" xfId="30342"/>
    <cellStyle name="40% - Accent4 4 4 4 4 3 2" xfId="30343"/>
    <cellStyle name="40% - Accent4 4 4 4 4 4" xfId="30344"/>
    <cellStyle name="40% - Accent4 4 4 4 4 5" xfId="30345"/>
    <cellStyle name="40% - Accent4 4 4 4 5" xfId="30346"/>
    <cellStyle name="40% - Accent4 4 4 4 5 2" xfId="30347"/>
    <cellStyle name="40% - Accent4 4 4 4 5 3" xfId="30348"/>
    <cellStyle name="40% - Accent4 4 4 4 6" xfId="30349"/>
    <cellStyle name="40% - Accent4 4 4 4 6 2" xfId="30350"/>
    <cellStyle name="40% - Accent4 4 4 4 6 3" xfId="30351"/>
    <cellStyle name="40% - Accent4 4 4 4 7" xfId="30352"/>
    <cellStyle name="40% - Accent4 4 4 4 7 2" xfId="30353"/>
    <cellStyle name="40% - Accent4 4 4 4 8" xfId="30354"/>
    <cellStyle name="40% - Accent4 4 4 4 9" xfId="30355"/>
    <cellStyle name="40% - Accent4 4 4 5" xfId="30356"/>
    <cellStyle name="40% - Accent4 4 4 5 2" xfId="30357"/>
    <cellStyle name="40% - Accent4 4 4 5 2 2" xfId="30358"/>
    <cellStyle name="40% - Accent4 4 4 5 2 3" xfId="30359"/>
    <cellStyle name="40% - Accent4 4 4 5 3" xfId="30360"/>
    <cellStyle name="40% - Accent4 4 4 5 3 2" xfId="30361"/>
    <cellStyle name="40% - Accent4 4 4 5 3 3" xfId="30362"/>
    <cellStyle name="40% - Accent4 4 4 5 4" xfId="30363"/>
    <cellStyle name="40% - Accent4 4 4 5 4 2" xfId="30364"/>
    <cellStyle name="40% - Accent4 4 4 5 5" xfId="30365"/>
    <cellStyle name="40% - Accent4 4 4 5 6" xfId="30366"/>
    <cellStyle name="40% - Accent4 4 4 6" xfId="30367"/>
    <cellStyle name="40% - Accent4 4 4 6 2" xfId="30368"/>
    <cellStyle name="40% - Accent4 4 4 6 2 2" xfId="30369"/>
    <cellStyle name="40% - Accent4 4 4 6 2 3" xfId="30370"/>
    <cellStyle name="40% - Accent4 4 4 6 3" xfId="30371"/>
    <cellStyle name="40% - Accent4 4 4 6 3 2" xfId="30372"/>
    <cellStyle name="40% - Accent4 4 4 6 3 3" xfId="30373"/>
    <cellStyle name="40% - Accent4 4 4 6 4" xfId="30374"/>
    <cellStyle name="40% - Accent4 4 4 6 4 2" xfId="30375"/>
    <cellStyle name="40% - Accent4 4 4 6 5" xfId="30376"/>
    <cellStyle name="40% - Accent4 4 4 6 6" xfId="30377"/>
    <cellStyle name="40% - Accent4 4 4 7" xfId="30378"/>
    <cellStyle name="40% - Accent4 4 4 7 2" xfId="30379"/>
    <cellStyle name="40% - Accent4 4 4 7 2 2" xfId="30380"/>
    <cellStyle name="40% - Accent4 4 4 7 2 3" xfId="30381"/>
    <cellStyle name="40% - Accent4 4 4 7 3" xfId="30382"/>
    <cellStyle name="40% - Accent4 4 4 7 3 2" xfId="30383"/>
    <cellStyle name="40% - Accent4 4 4 7 4" xfId="30384"/>
    <cellStyle name="40% - Accent4 4 4 7 5" xfId="30385"/>
    <cellStyle name="40% - Accent4 4 4 8" xfId="30386"/>
    <cellStyle name="40% - Accent4 4 4 8 2" xfId="30387"/>
    <cellStyle name="40% - Accent4 4 4 8 3" xfId="30388"/>
    <cellStyle name="40% - Accent4 4 4 9" xfId="30389"/>
    <cellStyle name="40% - Accent4 4 4 9 2" xfId="30390"/>
    <cellStyle name="40% - Accent4 4 4 9 3" xfId="30391"/>
    <cellStyle name="40% - Accent4 4 5" xfId="2248"/>
    <cellStyle name="40% - Accent4 4 5 10" xfId="30392"/>
    <cellStyle name="40% - Accent4 4 5 2" xfId="2249"/>
    <cellStyle name="40% - Accent4 4 5 2 2" xfId="30393"/>
    <cellStyle name="40% - Accent4 4 5 2 2 2" xfId="30394"/>
    <cellStyle name="40% - Accent4 4 5 2 2 2 2" xfId="30395"/>
    <cellStyle name="40% - Accent4 4 5 2 2 2 3" xfId="30396"/>
    <cellStyle name="40% - Accent4 4 5 2 2 3" xfId="30397"/>
    <cellStyle name="40% - Accent4 4 5 2 2 3 2" xfId="30398"/>
    <cellStyle name="40% - Accent4 4 5 2 2 3 3" xfId="30399"/>
    <cellStyle name="40% - Accent4 4 5 2 2 4" xfId="30400"/>
    <cellStyle name="40% - Accent4 4 5 2 2 4 2" xfId="30401"/>
    <cellStyle name="40% - Accent4 4 5 2 2 5" xfId="30402"/>
    <cellStyle name="40% - Accent4 4 5 2 2 6" xfId="30403"/>
    <cellStyle name="40% - Accent4 4 5 2 3" xfId="30404"/>
    <cellStyle name="40% - Accent4 4 5 2 3 2" xfId="30405"/>
    <cellStyle name="40% - Accent4 4 5 2 3 2 2" xfId="30406"/>
    <cellStyle name="40% - Accent4 4 5 2 3 2 3" xfId="30407"/>
    <cellStyle name="40% - Accent4 4 5 2 3 3" xfId="30408"/>
    <cellStyle name="40% - Accent4 4 5 2 3 3 2" xfId="30409"/>
    <cellStyle name="40% - Accent4 4 5 2 3 3 3" xfId="30410"/>
    <cellStyle name="40% - Accent4 4 5 2 3 4" xfId="30411"/>
    <cellStyle name="40% - Accent4 4 5 2 3 4 2" xfId="30412"/>
    <cellStyle name="40% - Accent4 4 5 2 3 5" xfId="30413"/>
    <cellStyle name="40% - Accent4 4 5 2 3 6" xfId="30414"/>
    <cellStyle name="40% - Accent4 4 5 2 4" xfId="30415"/>
    <cellStyle name="40% - Accent4 4 5 2 4 2" xfId="30416"/>
    <cellStyle name="40% - Accent4 4 5 2 4 2 2" xfId="30417"/>
    <cellStyle name="40% - Accent4 4 5 2 4 2 3" xfId="30418"/>
    <cellStyle name="40% - Accent4 4 5 2 4 3" xfId="30419"/>
    <cellStyle name="40% - Accent4 4 5 2 4 3 2" xfId="30420"/>
    <cellStyle name="40% - Accent4 4 5 2 4 4" xfId="30421"/>
    <cellStyle name="40% - Accent4 4 5 2 4 5" xfId="30422"/>
    <cellStyle name="40% - Accent4 4 5 2 5" xfId="30423"/>
    <cellStyle name="40% - Accent4 4 5 2 5 2" xfId="30424"/>
    <cellStyle name="40% - Accent4 4 5 2 5 3" xfId="30425"/>
    <cellStyle name="40% - Accent4 4 5 2 6" xfId="30426"/>
    <cellStyle name="40% - Accent4 4 5 2 6 2" xfId="30427"/>
    <cellStyle name="40% - Accent4 4 5 2 6 3" xfId="30428"/>
    <cellStyle name="40% - Accent4 4 5 2 7" xfId="30429"/>
    <cellStyle name="40% - Accent4 4 5 2 7 2" xfId="30430"/>
    <cellStyle name="40% - Accent4 4 5 2 8" xfId="30431"/>
    <cellStyle name="40% - Accent4 4 5 2 9" xfId="30432"/>
    <cellStyle name="40% - Accent4 4 5 3" xfId="30433"/>
    <cellStyle name="40% - Accent4 4 5 3 2" xfId="30434"/>
    <cellStyle name="40% - Accent4 4 5 3 2 2" xfId="30435"/>
    <cellStyle name="40% - Accent4 4 5 3 2 3" xfId="30436"/>
    <cellStyle name="40% - Accent4 4 5 3 3" xfId="30437"/>
    <cellStyle name="40% - Accent4 4 5 3 3 2" xfId="30438"/>
    <cellStyle name="40% - Accent4 4 5 3 3 3" xfId="30439"/>
    <cellStyle name="40% - Accent4 4 5 3 4" xfId="30440"/>
    <cellStyle name="40% - Accent4 4 5 3 4 2" xfId="30441"/>
    <cellStyle name="40% - Accent4 4 5 3 5" xfId="30442"/>
    <cellStyle name="40% - Accent4 4 5 3 6" xfId="30443"/>
    <cellStyle name="40% - Accent4 4 5 4" xfId="30444"/>
    <cellStyle name="40% - Accent4 4 5 4 2" xfId="30445"/>
    <cellStyle name="40% - Accent4 4 5 4 2 2" xfId="30446"/>
    <cellStyle name="40% - Accent4 4 5 4 2 3" xfId="30447"/>
    <cellStyle name="40% - Accent4 4 5 4 3" xfId="30448"/>
    <cellStyle name="40% - Accent4 4 5 4 3 2" xfId="30449"/>
    <cellStyle name="40% - Accent4 4 5 4 3 3" xfId="30450"/>
    <cellStyle name="40% - Accent4 4 5 4 4" xfId="30451"/>
    <cellStyle name="40% - Accent4 4 5 4 4 2" xfId="30452"/>
    <cellStyle name="40% - Accent4 4 5 4 5" xfId="30453"/>
    <cellStyle name="40% - Accent4 4 5 4 6" xfId="30454"/>
    <cellStyle name="40% - Accent4 4 5 5" xfId="30455"/>
    <cellStyle name="40% - Accent4 4 5 5 2" xfId="30456"/>
    <cellStyle name="40% - Accent4 4 5 5 2 2" xfId="30457"/>
    <cellStyle name="40% - Accent4 4 5 5 2 3" xfId="30458"/>
    <cellStyle name="40% - Accent4 4 5 5 3" xfId="30459"/>
    <cellStyle name="40% - Accent4 4 5 5 3 2" xfId="30460"/>
    <cellStyle name="40% - Accent4 4 5 5 4" xfId="30461"/>
    <cellStyle name="40% - Accent4 4 5 5 5" xfId="30462"/>
    <cellStyle name="40% - Accent4 4 5 6" xfId="30463"/>
    <cellStyle name="40% - Accent4 4 5 6 2" xfId="30464"/>
    <cellStyle name="40% - Accent4 4 5 6 3" xfId="30465"/>
    <cellStyle name="40% - Accent4 4 5 7" xfId="30466"/>
    <cellStyle name="40% - Accent4 4 5 7 2" xfId="30467"/>
    <cellStyle name="40% - Accent4 4 5 7 3" xfId="30468"/>
    <cellStyle name="40% - Accent4 4 5 8" xfId="30469"/>
    <cellStyle name="40% - Accent4 4 5 8 2" xfId="30470"/>
    <cellStyle name="40% - Accent4 4 5 9" xfId="30471"/>
    <cellStyle name="40% - Accent4 4 6" xfId="2250"/>
    <cellStyle name="40% - Accent4 4 6 2" xfId="30472"/>
    <cellStyle name="40% - Accent4 4 6 2 2" xfId="30473"/>
    <cellStyle name="40% - Accent4 4 6 2 2 2" xfId="30474"/>
    <cellStyle name="40% - Accent4 4 6 2 2 3" xfId="30475"/>
    <cellStyle name="40% - Accent4 4 6 2 3" xfId="30476"/>
    <cellStyle name="40% - Accent4 4 6 2 3 2" xfId="30477"/>
    <cellStyle name="40% - Accent4 4 6 2 3 3" xfId="30478"/>
    <cellStyle name="40% - Accent4 4 6 2 4" xfId="30479"/>
    <cellStyle name="40% - Accent4 4 6 2 4 2" xfId="30480"/>
    <cellStyle name="40% - Accent4 4 6 2 5" xfId="30481"/>
    <cellStyle name="40% - Accent4 4 6 2 6" xfId="30482"/>
    <cellStyle name="40% - Accent4 4 6 3" xfId="30483"/>
    <cellStyle name="40% - Accent4 4 6 3 2" xfId="30484"/>
    <cellStyle name="40% - Accent4 4 6 3 2 2" xfId="30485"/>
    <cellStyle name="40% - Accent4 4 6 3 2 3" xfId="30486"/>
    <cellStyle name="40% - Accent4 4 6 3 3" xfId="30487"/>
    <cellStyle name="40% - Accent4 4 6 3 3 2" xfId="30488"/>
    <cellStyle name="40% - Accent4 4 6 3 3 3" xfId="30489"/>
    <cellStyle name="40% - Accent4 4 6 3 4" xfId="30490"/>
    <cellStyle name="40% - Accent4 4 6 3 4 2" xfId="30491"/>
    <cellStyle name="40% - Accent4 4 6 3 5" xfId="30492"/>
    <cellStyle name="40% - Accent4 4 6 3 6" xfId="30493"/>
    <cellStyle name="40% - Accent4 4 6 4" xfId="30494"/>
    <cellStyle name="40% - Accent4 4 6 4 2" xfId="30495"/>
    <cellStyle name="40% - Accent4 4 6 4 2 2" xfId="30496"/>
    <cellStyle name="40% - Accent4 4 6 4 2 3" xfId="30497"/>
    <cellStyle name="40% - Accent4 4 6 4 3" xfId="30498"/>
    <cellStyle name="40% - Accent4 4 6 4 3 2" xfId="30499"/>
    <cellStyle name="40% - Accent4 4 6 4 4" xfId="30500"/>
    <cellStyle name="40% - Accent4 4 6 4 5" xfId="30501"/>
    <cellStyle name="40% - Accent4 4 6 5" xfId="30502"/>
    <cellStyle name="40% - Accent4 4 6 5 2" xfId="30503"/>
    <cellStyle name="40% - Accent4 4 6 5 3" xfId="30504"/>
    <cellStyle name="40% - Accent4 4 6 6" xfId="30505"/>
    <cellStyle name="40% - Accent4 4 6 6 2" xfId="30506"/>
    <cellStyle name="40% - Accent4 4 6 6 3" xfId="30507"/>
    <cellStyle name="40% - Accent4 4 6 7" xfId="30508"/>
    <cellStyle name="40% - Accent4 4 6 7 2" xfId="30509"/>
    <cellStyle name="40% - Accent4 4 6 8" xfId="30510"/>
    <cellStyle name="40% - Accent4 4 6 9" xfId="30511"/>
    <cellStyle name="40% - Accent4 4 7" xfId="13625"/>
    <cellStyle name="40% - Accent4 4 7 2" xfId="30512"/>
    <cellStyle name="40% - Accent4 4 7 2 2" xfId="30513"/>
    <cellStyle name="40% - Accent4 4 7 2 2 2" xfId="30514"/>
    <cellStyle name="40% - Accent4 4 7 2 2 3" xfId="30515"/>
    <cellStyle name="40% - Accent4 4 7 2 3" xfId="30516"/>
    <cellStyle name="40% - Accent4 4 7 2 3 2" xfId="30517"/>
    <cellStyle name="40% - Accent4 4 7 2 3 3" xfId="30518"/>
    <cellStyle name="40% - Accent4 4 7 2 4" xfId="30519"/>
    <cellStyle name="40% - Accent4 4 7 2 4 2" xfId="30520"/>
    <cellStyle name="40% - Accent4 4 7 2 5" xfId="30521"/>
    <cellStyle name="40% - Accent4 4 7 2 6" xfId="30522"/>
    <cellStyle name="40% - Accent4 4 7 3" xfId="30523"/>
    <cellStyle name="40% - Accent4 4 7 3 2" xfId="30524"/>
    <cellStyle name="40% - Accent4 4 7 3 2 2" xfId="30525"/>
    <cellStyle name="40% - Accent4 4 7 3 2 3" xfId="30526"/>
    <cellStyle name="40% - Accent4 4 7 3 3" xfId="30527"/>
    <cellStyle name="40% - Accent4 4 7 3 3 2" xfId="30528"/>
    <cellStyle name="40% - Accent4 4 7 3 3 3" xfId="30529"/>
    <cellStyle name="40% - Accent4 4 7 3 4" xfId="30530"/>
    <cellStyle name="40% - Accent4 4 7 3 4 2" xfId="30531"/>
    <cellStyle name="40% - Accent4 4 7 3 5" xfId="30532"/>
    <cellStyle name="40% - Accent4 4 7 3 6" xfId="30533"/>
    <cellStyle name="40% - Accent4 4 7 4" xfId="30534"/>
    <cellStyle name="40% - Accent4 4 7 4 2" xfId="30535"/>
    <cellStyle name="40% - Accent4 4 7 4 2 2" xfId="30536"/>
    <cellStyle name="40% - Accent4 4 7 4 2 3" xfId="30537"/>
    <cellStyle name="40% - Accent4 4 7 4 3" xfId="30538"/>
    <cellStyle name="40% - Accent4 4 7 4 3 2" xfId="30539"/>
    <cellStyle name="40% - Accent4 4 7 4 4" xfId="30540"/>
    <cellStyle name="40% - Accent4 4 7 4 5" xfId="30541"/>
    <cellStyle name="40% - Accent4 4 7 5" xfId="30542"/>
    <cellStyle name="40% - Accent4 4 7 5 2" xfId="30543"/>
    <cellStyle name="40% - Accent4 4 7 5 3" xfId="30544"/>
    <cellStyle name="40% - Accent4 4 7 6" xfId="30545"/>
    <cellStyle name="40% - Accent4 4 7 6 2" xfId="30546"/>
    <cellStyle name="40% - Accent4 4 7 6 3" xfId="30547"/>
    <cellStyle name="40% - Accent4 4 7 7" xfId="30548"/>
    <cellStyle name="40% - Accent4 4 7 7 2" xfId="30549"/>
    <cellStyle name="40% - Accent4 4 7 8" xfId="30550"/>
    <cellStyle name="40% - Accent4 4 7 9" xfId="30551"/>
    <cellStyle name="40% - Accent4 4 8" xfId="30552"/>
    <cellStyle name="40% - Accent4 4 8 2" xfId="30553"/>
    <cellStyle name="40% - Accent4 4 8 2 2" xfId="30554"/>
    <cellStyle name="40% - Accent4 4 8 2 3" xfId="30555"/>
    <cellStyle name="40% - Accent4 4 8 3" xfId="30556"/>
    <cellStyle name="40% - Accent4 4 8 3 2" xfId="30557"/>
    <cellStyle name="40% - Accent4 4 8 3 3" xfId="30558"/>
    <cellStyle name="40% - Accent4 4 8 4" xfId="30559"/>
    <cellStyle name="40% - Accent4 4 8 4 2" xfId="30560"/>
    <cellStyle name="40% - Accent4 4 8 5" xfId="30561"/>
    <cellStyle name="40% - Accent4 4 8 6" xfId="30562"/>
    <cellStyle name="40% - Accent4 4 9" xfId="30563"/>
    <cellStyle name="40% - Accent4 4 9 2" xfId="30564"/>
    <cellStyle name="40% - Accent4 4 9 2 2" xfId="30565"/>
    <cellStyle name="40% - Accent4 4 9 2 3" xfId="30566"/>
    <cellStyle name="40% - Accent4 4 9 3" xfId="30567"/>
    <cellStyle name="40% - Accent4 4 9 3 2" xfId="30568"/>
    <cellStyle name="40% - Accent4 4 9 3 3" xfId="30569"/>
    <cellStyle name="40% - Accent4 4 9 4" xfId="30570"/>
    <cellStyle name="40% - Accent4 4 9 4 2" xfId="30571"/>
    <cellStyle name="40% - Accent4 4 9 5" xfId="30572"/>
    <cellStyle name="40% - Accent4 4 9 6" xfId="30573"/>
    <cellStyle name="40% - Accent4 5" xfId="2251"/>
    <cellStyle name="40% - Accent4 5 2" xfId="2252"/>
    <cellStyle name="40% - Accent4 5 2 2" xfId="2253"/>
    <cellStyle name="40% - Accent4 5 2 2 2" xfId="2254"/>
    <cellStyle name="40% - Accent4 5 2 2 2 2" xfId="2255"/>
    <cellStyle name="40% - Accent4 5 2 2 3" xfId="2256"/>
    <cellStyle name="40% - Accent4 5 2 3" xfId="2257"/>
    <cellStyle name="40% - Accent4 5 2 3 2" xfId="2258"/>
    <cellStyle name="40% - Accent4 5 2 4" xfId="2259"/>
    <cellStyle name="40% - Accent4 5 2 5" xfId="8895"/>
    <cellStyle name="40% - Accent4 5 3" xfId="2260"/>
    <cellStyle name="40% - Accent4 5 3 2" xfId="2261"/>
    <cellStyle name="40% - Accent4 5 3 2 2" xfId="2262"/>
    <cellStyle name="40% - Accent4 5 3 3" xfId="2263"/>
    <cellStyle name="40% - Accent4 5 4" xfId="2264"/>
    <cellStyle name="40% - Accent4 5 4 2" xfId="2265"/>
    <cellStyle name="40% - Accent4 5 5" xfId="2266"/>
    <cellStyle name="40% - Accent4 5 6" xfId="13626"/>
    <cellStyle name="40% - Accent4 6" xfId="2267"/>
    <cellStyle name="40% - Accent4 6 2" xfId="2268"/>
    <cellStyle name="40% - Accent4 6 2 2" xfId="2269"/>
    <cellStyle name="40% - Accent4 6 2 2 2" xfId="2270"/>
    <cellStyle name="40% - Accent4 6 2 3" xfId="2271"/>
    <cellStyle name="40% - Accent4 6 2 4" xfId="8896"/>
    <cellStyle name="40% - Accent4 6 2 5" xfId="8897"/>
    <cellStyle name="40% - Accent4 6 3" xfId="2272"/>
    <cellStyle name="40% - Accent4 6 3 2" xfId="2273"/>
    <cellStyle name="40% - Accent4 6 4" xfId="2274"/>
    <cellStyle name="40% - Accent4 6 5" xfId="13627"/>
    <cellStyle name="40% - Accent4 7" xfId="2275"/>
    <cellStyle name="40% - Accent4 7 2" xfId="2276"/>
    <cellStyle name="40% - Accent4 7 2 2" xfId="2277"/>
    <cellStyle name="40% - Accent4 7 2 2 2" xfId="2278"/>
    <cellStyle name="40% - Accent4 7 2 3" xfId="2279"/>
    <cellStyle name="40% - Accent4 7 3" xfId="2280"/>
    <cellStyle name="40% - Accent4 7 3 2" xfId="2281"/>
    <cellStyle name="40% - Accent4 7 4" xfId="2282"/>
    <cellStyle name="40% - Accent4 7 5" xfId="13628"/>
    <cellStyle name="40% - Accent4 8" xfId="2283"/>
    <cellStyle name="40% - Accent4 8 2" xfId="2284"/>
    <cellStyle name="40% - Accent4 8 2 2" xfId="2285"/>
    <cellStyle name="40% - Accent4 8 2 2 2" xfId="2286"/>
    <cellStyle name="40% - Accent4 8 2 3" xfId="2287"/>
    <cellStyle name="40% - Accent4 8 3" xfId="2288"/>
    <cellStyle name="40% - Accent4 8 3 2" xfId="2289"/>
    <cellStyle name="40% - Accent4 8 4" xfId="2290"/>
    <cellStyle name="40% - Accent4 8 5" xfId="13629"/>
    <cellStyle name="40% - Accent4 9" xfId="2291"/>
    <cellStyle name="40% - Accent4 9 2" xfId="2292"/>
    <cellStyle name="40% - Accent4 9 2 2" xfId="2293"/>
    <cellStyle name="40% - Accent4 9 3" xfId="2294"/>
    <cellStyle name="40% - Accent4 9 4" xfId="13630"/>
    <cellStyle name="40% - Accent5 10" xfId="2295"/>
    <cellStyle name="40% - Accent5 10 2" xfId="2296"/>
    <cellStyle name="40% - Accent5 10 2 2" xfId="2297"/>
    <cellStyle name="40% - Accent5 10 3" xfId="2298"/>
    <cellStyle name="40% - Accent5 10 4" xfId="13631"/>
    <cellStyle name="40% - Accent5 11" xfId="2299"/>
    <cellStyle name="40% - Accent5 11 2" xfId="2300"/>
    <cellStyle name="40% - Accent5 11 2 2" xfId="2301"/>
    <cellStyle name="40% - Accent5 11 3" xfId="2302"/>
    <cellStyle name="40% - Accent5 11 4" xfId="13632"/>
    <cellStyle name="40% - Accent5 12" xfId="2303"/>
    <cellStyle name="40% - Accent5 12 2" xfId="2304"/>
    <cellStyle name="40% - Accent5 12 3" xfId="13633"/>
    <cellStyle name="40% - Accent5 13" xfId="2305"/>
    <cellStyle name="40% - Accent5 13 2" xfId="13634"/>
    <cellStyle name="40% - Accent5 14" xfId="8898"/>
    <cellStyle name="40% - Accent5 15" xfId="8899"/>
    <cellStyle name="40% - Accent5 16" xfId="8900"/>
    <cellStyle name="40% - Accent5 17" xfId="8901"/>
    <cellStyle name="40% - Accent5 17 2" xfId="14184"/>
    <cellStyle name="40% - Accent5 18" xfId="8902"/>
    <cellStyle name="40% - Accent5 19" xfId="8903"/>
    <cellStyle name="40% - Accent5 2" xfId="2306"/>
    <cellStyle name="40% - Accent5 2 2" xfId="2307"/>
    <cellStyle name="40% - Accent5 2 2 2" xfId="2308"/>
    <cellStyle name="40% - Accent5 2 2 2 2" xfId="2309"/>
    <cellStyle name="40% - Accent5 2 2 2 2 2" xfId="2310"/>
    <cellStyle name="40% - Accent5 2 2 2 2 2 2" xfId="2311"/>
    <cellStyle name="40% - Accent5 2 2 2 2 2 2 2" xfId="2312"/>
    <cellStyle name="40% - Accent5 2 2 2 2 2 3" xfId="2313"/>
    <cellStyle name="40% - Accent5 2 2 2 2 3" xfId="2314"/>
    <cellStyle name="40% - Accent5 2 2 2 2 3 2" xfId="2315"/>
    <cellStyle name="40% - Accent5 2 2 2 2 4" xfId="2316"/>
    <cellStyle name="40% - Accent5 2 2 2 2 5" xfId="14185"/>
    <cellStyle name="40% - Accent5 2 2 2 3" xfId="2317"/>
    <cellStyle name="40% - Accent5 2 2 2 3 2" xfId="2318"/>
    <cellStyle name="40% - Accent5 2 2 2 3 2 2" xfId="2319"/>
    <cellStyle name="40% - Accent5 2 2 2 3 3" xfId="2320"/>
    <cellStyle name="40% - Accent5 2 2 2 4" xfId="2321"/>
    <cellStyle name="40% - Accent5 2 2 2 4 2" xfId="2322"/>
    <cellStyle name="40% - Accent5 2 2 2 5" xfId="2323"/>
    <cellStyle name="40% - Accent5 2 2 2 6" xfId="13935"/>
    <cellStyle name="40% - Accent5 2 2 3" xfId="2324"/>
    <cellStyle name="40% - Accent5 2 2 3 2" xfId="2325"/>
    <cellStyle name="40% - Accent5 2 2 3 2 2" xfId="2326"/>
    <cellStyle name="40% - Accent5 2 2 3 2 2 2" xfId="2327"/>
    <cellStyle name="40% - Accent5 2 2 3 2 3" xfId="2328"/>
    <cellStyle name="40% - Accent5 2 2 3 3" xfId="2329"/>
    <cellStyle name="40% - Accent5 2 2 3 3 2" xfId="2330"/>
    <cellStyle name="40% - Accent5 2 2 3 4" xfId="2331"/>
    <cellStyle name="40% - Accent5 2 2 3 5" xfId="13936"/>
    <cellStyle name="40% - Accent5 2 2 4" xfId="2332"/>
    <cellStyle name="40% - Accent5 2 2 4 2" xfId="2333"/>
    <cellStyle name="40% - Accent5 2 2 4 2 2" xfId="2334"/>
    <cellStyle name="40% - Accent5 2 2 4 3" xfId="2335"/>
    <cellStyle name="40% - Accent5 2 2 5" xfId="2336"/>
    <cellStyle name="40% - Accent5 2 2 5 2" xfId="2337"/>
    <cellStyle name="40% - Accent5 2 2 6" xfId="2338"/>
    <cellStyle name="40% - Accent5 2 2 7" xfId="13826"/>
    <cellStyle name="40% - Accent5 2 3" xfId="2339"/>
    <cellStyle name="40% - Accent5 2 3 2" xfId="2340"/>
    <cellStyle name="40% - Accent5 2 3 2 2" xfId="2341"/>
    <cellStyle name="40% - Accent5 2 3 2 2 2" xfId="2342"/>
    <cellStyle name="40% - Accent5 2 3 2 2 2 2" xfId="2343"/>
    <cellStyle name="40% - Accent5 2 3 2 2 3" xfId="2344"/>
    <cellStyle name="40% - Accent5 2 3 2 3" xfId="2345"/>
    <cellStyle name="40% - Accent5 2 3 2 3 2" xfId="2346"/>
    <cellStyle name="40% - Accent5 2 3 2 4" xfId="2347"/>
    <cellStyle name="40% - Accent5 2 3 3" xfId="2348"/>
    <cellStyle name="40% - Accent5 2 3 3 2" xfId="2349"/>
    <cellStyle name="40% - Accent5 2 3 3 2 2" xfId="2350"/>
    <cellStyle name="40% - Accent5 2 3 3 3" xfId="2351"/>
    <cellStyle name="40% - Accent5 2 3 4" xfId="2352"/>
    <cellStyle name="40% - Accent5 2 3 4 2" xfId="2353"/>
    <cellStyle name="40% - Accent5 2 3 5" xfId="2354"/>
    <cellStyle name="40% - Accent5 2 3 6" xfId="13937"/>
    <cellStyle name="40% - Accent5 2 4" xfId="2355"/>
    <cellStyle name="40% - Accent5 2 4 2" xfId="2356"/>
    <cellStyle name="40% - Accent5 2 4 2 2" xfId="2357"/>
    <cellStyle name="40% - Accent5 2 4 2 2 2" xfId="2358"/>
    <cellStyle name="40% - Accent5 2 4 2 3" xfId="2359"/>
    <cellStyle name="40% - Accent5 2 4 3" xfId="2360"/>
    <cellStyle name="40% - Accent5 2 4 3 2" xfId="2361"/>
    <cellStyle name="40% - Accent5 2 4 4" xfId="2362"/>
    <cellStyle name="40% - Accent5 2 4 5" xfId="13938"/>
    <cellStyle name="40% - Accent5 2 5" xfId="2363"/>
    <cellStyle name="40% - Accent5 2 5 2" xfId="2364"/>
    <cellStyle name="40% - Accent5 2 5 2 2" xfId="2365"/>
    <cellStyle name="40% - Accent5 2 5 3" xfId="2366"/>
    <cellStyle name="40% - Accent5 2 5 4" xfId="13939"/>
    <cellStyle name="40% - Accent5 2 6" xfId="2367"/>
    <cellStyle name="40% - Accent5 2 6 2" xfId="2368"/>
    <cellStyle name="40% - Accent5 2 6 3" xfId="13940"/>
    <cellStyle name="40% - Accent5 2 7" xfId="2369"/>
    <cellStyle name="40% - Accent5 2 8" xfId="2370"/>
    <cellStyle name="40% - Accent5 2 9" xfId="13635"/>
    <cellStyle name="40% - Accent5 20" xfId="8904"/>
    <cellStyle name="40% - Accent5 21" xfId="8905"/>
    <cellStyle name="40% - Accent5 22" xfId="14503"/>
    <cellStyle name="40% - Accent5 3" xfId="2371"/>
    <cellStyle name="40% - Accent5 3 2" xfId="2372"/>
    <cellStyle name="40% - Accent5 3 2 2" xfId="2373"/>
    <cellStyle name="40% - Accent5 3 2 2 2" xfId="2374"/>
    <cellStyle name="40% - Accent5 3 2 2 2 2" xfId="2375"/>
    <cellStyle name="40% - Accent5 3 2 2 2 2 2" xfId="2376"/>
    <cellStyle name="40% - Accent5 3 2 2 2 2 2 2" xfId="2377"/>
    <cellStyle name="40% - Accent5 3 2 2 2 2 3" xfId="2378"/>
    <cellStyle name="40% - Accent5 3 2 2 2 3" xfId="2379"/>
    <cellStyle name="40% - Accent5 3 2 2 2 3 2" xfId="2380"/>
    <cellStyle name="40% - Accent5 3 2 2 2 4" xfId="2381"/>
    <cellStyle name="40% - Accent5 3 2 2 2 5" xfId="30574"/>
    <cellStyle name="40% - Accent5 3 2 2 3" xfId="2382"/>
    <cellStyle name="40% - Accent5 3 2 2 3 2" xfId="2383"/>
    <cellStyle name="40% - Accent5 3 2 2 3 2 2" xfId="2384"/>
    <cellStyle name="40% - Accent5 3 2 2 3 3" xfId="2385"/>
    <cellStyle name="40% - Accent5 3 2 2 4" xfId="2386"/>
    <cellStyle name="40% - Accent5 3 2 2 4 2" xfId="2387"/>
    <cellStyle name="40% - Accent5 3 2 2 5" xfId="2388"/>
    <cellStyle name="40% - Accent5 3 2 2 6" xfId="13942"/>
    <cellStyle name="40% - Accent5 3 2 3" xfId="2389"/>
    <cellStyle name="40% - Accent5 3 2 3 2" xfId="2390"/>
    <cellStyle name="40% - Accent5 3 2 3 2 2" xfId="2391"/>
    <cellStyle name="40% - Accent5 3 2 3 2 2 2" xfId="2392"/>
    <cellStyle name="40% - Accent5 3 2 3 2 3" xfId="2393"/>
    <cellStyle name="40% - Accent5 3 2 3 3" xfId="2394"/>
    <cellStyle name="40% - Accent5 3 2 3 3 2" xfId="2395"/>
    <cellStyle name="40% - Accent5 3 2 3 4" xfId="2396"/>
    <cellStyle name="40% - Accent5 3 2 3 5" xfId="30575"/>
    <cellStyle name="40% - Accent5 3 2 4" xfId="2397"/>
    <cellStyle name="40% - Accent5 3 2 4 2" xfId="2398"/>
    <cellStyle name="40% - Accent5 3 2 4 2 2" xfId="2399"/>
    <cellStyle name="40% - Accent5 3 2 4 3" xfId="2400"/>
    <cellStyle name="40% - Accent5 3 2 5" xfId="2401"/>
    <cellStyle name="40% - Accent5 3 2 5 2" xfId="2402"/>
    <cellStyle name="40% - Accent5 3 2 6" xfId="2403"/>
    <cellStyle name="40% - Accent5 3 2 7" xfId="13941"/>
    <cellStyle name="40% - Accent5 3 3" xfId="2404"/>
    <cellStyle name="40% - Accent5 3 3 2" xfId="2405"/>
    <cellStyle name="40% - Accent5 3 3 2 2" xfId="2406"/>
    <cellStyle name="40% - Accent5 3 3 2 2 2" xfId="2407"/>
    <cellStyle name="40% - Accent5 3 3 2 2 2 2" xfId="2408"/>
    <cellStyle name="40% - Accent5 3 3 2 2 3" xfId="2409"/>
    <cellStyle name="40% - Accent5 3 3 2 3" xfId="2410"/>
    <cellStyle name="40% - Accent5 3 3 2 3 2" xfId="2411"/>
    <cellStyle name="40% - Accent5 3 3 2 4" xfId="2412"/>
    <cellStyle name="40% - Accent5 3 3 2 5" xfId="30576"/>
    <cellStyle name="40% - Accent5 3 3 3" xfId="2413"/>
    <cellStyle name="40% - Accent5 3 3 3 2" xfId="2414"/>
    <cellStyle name="40% - Accent5 3 3 3 2 2" xfId="2415"/>
    <cellStyle name="40% - Accent5 3 3 3 3" xfId="2416"/>
    <cellStyle name="40% - Accent5 3 3 4" xfId="2417"/>
    <cellStyle name="40% - Accent5 3 3 4 2" xfId="2418"/>
    <cellStyle name="40% - Accent5 3 3 5" xfId="2419"/>
    <cellStyle name="40% - Accent5 3 3 6" xfId="13943"/>
    <cellStyle name="40% - Accent5 3 4" xfId="2420"/>
    <cellStyle name="40% - Accent5 3 4 2" xfId="2421"/>
    <cellStyle name="40% - Accent5 3 4 2 2" xfId="2422"/>
    <cellStyle name="40% - Accent5 3 4 2 2 2" xfId="2423"/>
    <cellStyle name="40% - Accent5 3 4 2 3" xfId="2424"/>
    <cellStyle name="40% - Accent5 3 4 3" xfId="2425"/>
    <cellStyle name="40% - Accent5 3 4 3 2" xfId="2426"/>
    <cellStyle name="40% - Accent5 3 4 4" xfId="2427"/>
    <cellStyle name="40% - Accent5 3 4 5" xfId="8906"/>
    <cellStyle name="40% - Accent5 3 5" xfId="2428"/>
    <cellStyle name="40% - Accent5 3 5 2" xfId="2429"/>
    <cellStyle name="40% - Accent5 3 5 2 2" xfId="2430"/>
    <cellStyle name="40% - Accent5 3 5 3" xfId="2431"/>
    <cellStyle name="40% - Accent5 3 6" xfId="2432"/>
    <cellStyle name="40% - Accent5 3 6 2" xfId="2433"/>
    <cellStyle name="40% - Accent5 3 7" xfId="2434"/>
    <cellStyle name="40% - Accent5 3 8" xfId="2435"/>
    <cellStyle name="40% - Accent5 3 9" xfId="13636"/>
    <cellStyle name="40% - Accent5 4" xfId="2436"/>
    <cellStyle name="40% - Accent5 4 10" xfId="30577"/>
    <cellStyle name="40% - Accent5 4 10 2" xfId="30578"/>
    <cellStyle name="40% - Accent5 4 10 2 2" xfId="30579"/>
    <cellStyle name="40% - Accent5 4 10 2 3" xfId="30580"/>
    <cellStyle name="40% - Accent5 4 10 3" xfId="30581"/>
    <cellStyle name="40% - Accent5 4 10 3 2" xfId="30582"/>
    <cellStyle name="40% - Accent5 4 10 4" xfId="30583"/>
    <cellStyle name="40% - Accent5 4 10 5" xfId="30584"/>
    <cellStyle name="40% - Accent5 4 11" xfId="30585"/>
    <cellStyle name="40% - Accent5 4 11 2" xfId="30586"/>
    <cellStyle name="40% - Accent5 4 11 3" xfId="30587"/>
    <cellStyle name="40% - Accent5 4 12" xfId="30588"/>
    <cellStyle name="40% - Accent5 4 12 2" xfId="30589"/>
    <cellStyle name="40% - Accent5 4 12 3" xfId="30590"/>
    <cellStyle name="40% - Accent5 4 13" xfId="30591"/>
    <cellStyle name="40% - Accent5 4 13 2" xfId="30592"/>
    <cellStyle name="40% - Accent5 4 14" xfId="30593"/>
    <cellStyle name="40% - Accent5 4 15" xfId="30594"/>
    <cellStyle name="40% - Accent5 4 16" xfId="30595"/>
    <cellStyle name="40% - Accent5 4 2" xfId="2437"/>
    <cellStyle name="40% - Accent5 4 2 10" xfId="30596"/>
    <cellStyle name="40% - Accent5 4 2 10 2" xfId="30597"/>
    <cellStyle name="40% - Accent5 4 2 10 3" xfId="30598"/>
    <cellStyle name="40% - Accent5 4 2 11" xfId="30599"/>
    <cellStyle name="40% - Accent5 4 2 11 2" xfId="30600"/>
    <cellStyle name="40% - Accent5 4 2 11 3" xfId="30601"/>
    <cellStyle name="40% - Accent5 4 2 12" xfId="30602"/>
    <cellStyle name="40% - Accent5 4 2 12 2" xfId="30603"/>
    <cellStyle name="40% - Accent5 4 2 13" xfId="30604"/>
    <cellStyle name="40% - Accent5 4 2 14" xfId="30605"/>
    <cellStyle name="40% - Accent5 4 2 15" xfId="30606"/>
    <cellStyle name="40% - Accent5 4 2 2" xfId="2438"/>
    <cellStyle name="40% - Accent5 4 2 2 10" xfId="30607"/>
    <cellStyle name="40% - Accent5 4 2 2 10 2" xfId="30608"/>
    <cellStyle name="40% - Accent5 4 2 2 10 3" xfId="30609"/>
    <cellStyle name="40% - Accent5 4 2 2 11" xfId="30610"/>
    <cellStyle name="40% - Accent5 4 2 2 11 2" xfId="30611"/>
    <cellStyle name="40% - Accent5 4 2 2 12" xfId="30612"/>
    <cellStyle name="40% - Accent5 4 2 2 13" xfId="30613"/>
    <cellStyle name="40% - Accent5 4 2 2 2" xfId="2439"/>
    <cellStyle name="40% - Accent5 4 2 2 2 10" xfId="30614"/>
    <cellStyle name="40% - Accent5 4 2 2 2 10 2" xfId="30615"/>
    <cellStyle name="40% - Accent5 4 2 2 2 11" xfId="30616"/>
    <cellStyle name="40% - Accent5 4 2 2 2 12" xfId="30617"/>
    <cellStyle name="40% - Accent5 4 2 2 2 2" xfId="2440"/>
    <cellStyle name="40% - Accent5 4 2 2 2 2 10" xfId="30618"/>
    <cellStyle name="40% - Accent5 4 2 2 2 2 2" xfId="2441"/>
    <cellStyle name="40% - Accent5 4 2 2 2 2 2 2" xfId="30619"/>
    <cellStyle name="40% - Accent5 4 2 2 2 2 2 2 2" xfId="30620"/>
    <cellStyle name="40% - Accent5 4 2 2 2 2 2 2 2 2" xfId="30621"/>
    <cellStyle name="40% - Accent5 4 2 2 2 2 2 2 2 3" xfId="30622"/>
    <cellStyle name="40% - Accent5 4 2 2 2 2 2 2 3" xfId="30623"/>
    <cellStyle name="40% - Accent5 4 2 2 2 2 2 2 3 2" xfId="30624"/>
    <cellStyle name="40% - Accent5 4 2 2 2 2 2 2 3 3" xfId="30625"/>
    <cellStyle name="40% - Accent5 4 2 2 2 2 2 2 4" xfId="30626"/>
    <cellStyle name="40% - Accent5 4 2 2 2 2 2 2 4 2" xfId="30627"/>
    <cellStyle name="40% - Accent5 4 2 2 2 2 2 2 5" xfId="30628"/>
    <cellStyle name="40% - Accent5 4 2 2 2 2 2 2 6" xfId="30629"/>
    <cellStyle name="40% - Accent5 4 2 2 2 2 2 3" xfId="30630"/>
    <cellStyle name="40% - Accent5 4 2 2 2 2 2 3 2" xfId="30631"/>
    <cellStyle name="40% - Accent5 4 2 2 2 2 2 3 2 2" xfId="30632"/>
    <cellStyle name="40% - Accent5 4 2 2 2 2 2 3 2 3" xfId="30633"/>
    <cellStyle name="40% - Accent5 4 2 2 2 2 2 3 3" xfId="30634"/>
    <cellStyle name="40% - Accent5 4 2 2 2 2 2 3 3 2" xfId="30635"/>
    <cellStyle name="40% - Accent5 4 2 2 2 2 2 3 3 3" xfId="30636"/>
    <cellStyle name="40% - Accent5 4 2 2 2 2 2 3 4" xfId="30637"/>
    <cellStyle name="40% - Accent5 4 2 2 2 2 2 3 4 2" xfId="30638"/>
    <cellStyle name="40% - Accent5 4 2 2 2 2 2 3 5" xfId="30639"/>
    <cellStyle name="40% - Accent5 4 2 2 2 2 2 3 6" xfId="30640"/>
    <cellStyle name="40% - Accent5 4 2 2 2 2 2 4" xfId="30641"/>
    <cellStyle name="40% - Accent5 4 2 2 2 2 2 4 2" xfId="30642"/>
    <cellStyle name="40% - Accent5 4 2 2 2 2 2 4 2 2" xfId="30643"/>
    <cellStyle name="40% - Accent5 4 2 2 2 2 2 4 2 3" xfId="30644"/>
    <cellStyle name="40% - Accent5 4 2 2 2 2 2 4 3" xfId="30645"/>
    <cellStyle name="40% - Accent5 4 2 2 2 2 2 4 3 2" xfId="30646"/>
    <cellStyle name="40% - Accent5 4 2 2 2 2 2 4 4" xfId="30647"/>
    <cellStyle name="40% - Accent5 4 2 2 2 2 2 4 5" xfId="30648"/>
    <cellStyle name="40% - Accent5 4 2 2 2 2 2 5" xfId="30649"/>
    <cellStyle name="40% - Accent5 4 2 2 2 2 2 5 2" xfId="30650"/>
    <cellStyle name="40% - Accent5 4 2 2 2 2 2 5 3" xfId="30651"/>
    <cellStyle name="40% - Accent5 4 2 2 2 2 2 6" xfId="30652"/>
    <cellStyle name="40% - Accent5 4 2 2 2 2 2 6 2" xfId="30653"/>
    <cellStyle name="40% - Accent5 4 2 2 2 2 2 6 3" xfId="30654"/>
    <cellStyle name="40% - Accent5 4 2 2 2 2 2 7" xfId="30655"/>
    <cellStyle name="40% - Accent5 4 2 2 2 2 2 7 2" xfId="30656"/>
    <cellStyle name="40% - Accent5 4 2 2 2 2 2 8" xfId="30657"/>
    <cellStyle name="40% - Accent5 4 2 2 2 2 2 9" xfId="30658"/>
    <cellStyle name="40% - Accent5 4 2 2 2 2 3" xfId="30659"/>
    <cellStyle name="40% - Accent5 4 2 2 2 2 3 2" xfId="30660"/>
    <cellStyle name="40% - Accent5 4 2 2 2 2 3 2 2" xfId="30661"/>
    <cellStyle name="40% - Accent5 4 2 2 2 2 3 2 3" xfId="30662"/>
    <cellStyle name="40% - Accent5 4 2 2 2 2 3 3" xfId="30663"/>
    <cellStyle name="40% - Accent5 4 2 2 2 2 3 3 2" xfId="30664"/>
    <cellStyle name="40% - Accent5 4 2 2 2 2 3 3 3" xfId="30665"/>
    <cellStyle name="40% - Accent5 4 2 2 2 2 3 4" xfId="30666"/>
    <cellStyle name="40% - Accent5 4 2 2 2 2 3 4 2" xfId="30667"/>
    <cellStyle name="40% - Accent5 4 2 2 2 2 3 5" xfId="30668"/>
    <cellStyle name="40% - Accent5 4 2 2 2 2 3 6" xfId="30669"/>
    <cellStyle name="40% - Accent5 4 2 2 2 2 4" xfId="30670"/>
    <cellStyle name="40% - Accent5 4 2 2 2 2 4 2" xfId="30671"/>
    <cellStyle name="40% - Accent5 4 2 2 2 2 4 2 2" xfId="30672"/>
    <cellStyle name="40% - Accent5 4 2 2 2 2 4 2 3" xfId="30673"/>
    <cellStyle name="40% - Accent5 4 2 2 2 2 4 3" xfId="30674"/>
    <cellStyle name="40% - Accent5 4 2 2 2 2 4 3 2" xfId="30675"/>
    <cellStyle name="40% - Accent5 4 2 2 2 2 4 3 3" xfId="30676"/>
    <cellStyle name="40% - Accent5 4 2 2 2 2 4 4" xfId="30677"/>
    <cellStyle name="40% - Accent5 4 2 2 2 2 4 4 2" xfId="30678"/>
    <cellStyle name="40% - Accent5 4 2 2 2 2 4 5" xfId="30679"/>
    <cellStyle name="40% - Accent5 4 2 2 2 2 4 6" xfId="30680"/>
    <cellStyle name="40% - Accent5 4 2 2 2 2 5" xfId="30681"/>
    <cellStyle name="40% - Accent5 4 2 2 2 2 5 2" xfId="30682"/>
    <cellStyle name="40% - Accent5 4 2 2 2 2 5 2 2" xfId="30683"/>
    <cellStyle name="40% - Accent5 4 2 2 2 2 5 2 3" xfId="30684"/>
    <cellStyle name="40% - Accent5 4 2 2 2 2 5 3" xfId="30685"/>
    <cellStyle name="40% - Accent5 4 2 2 2 2 5 3 2" xfId="30686"/>
    <cellStyle name="40% - Accent5 4 2 2 2 2 5 4" xfId="30687"/>
    <cellStyle name="40% - Accent5 4 2 2 2 2 5 5" xfId="30688"/>
    <cellStyle name="40% - Accent5 4 2 2 2 2 6" xfId="30689"/>
    <cellStyle name="40% - Accent5 4 2 2 2 2 6 2" xfId="30690"/>
    <cellStyle name="40% - Accent5 4 2 2 2 2 6 3" xfId="30691"/>
    <cellStyle name="40% - Accent5 4 2 2 2 2 7" xfId="30692"/>
    <cellStyle name="40% - Accent5 4 2 2 2 2 7 2" xfId="30693"/>
    <cellStyle name="40% - Accent5 4 2 2 2 2 7 3" xfId="30694"/>
    <cellStyle name="40% - Accent5 4 2 2 2 2 8" xfId="30695"/>
    <cellStyle name="40% - Accent5 4 2 2 2 2 8 2" xfId="30696"/>
    <cellStyle name="40% - Accent5 4 2 2 2 2 9" xfId="30697"/>
    <cellStyle name="40% - Accent5 4 2 2 2 3" xfId="2442"/>
    <cellStyle name="40% - Accent5 4 2 2 2 3 2" xfId="30698"/>
    <cellStyle name="40% - Accent5 4 2 2 2 3 2 2" xfId="30699"/>
    <cellStyle name="40% - Accent5 4 2 2 2 3 2 2 2" xfId="30700"/>
    <cellStyle name="40% - Accent5 4 2 2 2 3 2 2 3" xfId="30701"/>
    <cellStyle name="40% - Accent5 4 2 2 2 3 2 3" xfId="30702"/>
    <cellStyle name="40% - Accent5 4 2 2 2 3 2 3 2" xfId="30703"/>
    <cellStyle name="40% - Accent5 4 2 2 2 3 2 3 3" xfId="30704"/>
    <cellStyle name="40% - Accent5 4 2 2 2 3 2 4" xfId="30705"/>
    <cellStyle name="40% - Accent5 4 2 2 2 3 2 4 2" xfId="30706"/>
    <cellStyle name="40% - Accent5 4 2 2 2 3 2 5" xfId="30707"/>
    <cellStyle name="40% - Accent5 4 2 2 2 3 2 6" xfId="30708"/>
    <cellStyle name="40% - Accent5 4 2 2 2 3 3" xfId="30709"/>
    <cellStyle name="40% - Accent5 4 2 2 2 3 3 2" xfId="30710"/>
    <cellStyle name="40% - Accent5 4 2 2 2 3 3 2 2" xfId="30711"/>
    <cellStyle name="40% - Accent5 4 2 2 2 3 3 2 3" xfId="30712"/>
    <cellStyle name="40% - Accent5 4 2 2 2 3 3 3" xfId="30713"/>
    <cellStyle name="40% - Accent5 4 2 2 2 3 3 3 2" xfId="30714"/>
    <cellStyle name="40% - Accent5 4 2 2 2 3 3 3 3" xfId="30715"/>
    <cellStyle name="40% - Accent5 4 2 2 2 3 3 4" xfId="30716"/>
    <cellStyle name="40% - Accent5 4 2 2 2 3 3 4 2" xfId="30717"/>
    <cellStyle name="40% - Accent5 4 2 2 2 3 3 5" xfId="30718"/>
    <cellStyle name="40% - Accent5 4 2 2 2 3 3 6" xfId="30719"/>
    <cellStyle name="40% - Accent5 4 2 2 2 3 4" xfId="30720"/>
    <cellStyle name="40% - Accent5 4 2 2 2 3 4 2" xfId="30721"/>
    <cellStyle name="40% - Accent5 4 2 2 2 3 4 2 2" xfId="30722"/>
    <cellStyle name="40% - Accent5 4 2 2 2 3 4 2 3" xfId="30723"/>
    <cellStyle name="40% - Accent5 4 2 2 2 3 4 3" xfId="30724"/>
    <cellStyle name="40% - Accent5 4 2 2 2 3 4 3 2" xfId="30725"/>
    <cellStyle name="40% - Accent5 4 2 2 2 3 4 4" xfId="30726"/>
    <cellStyle name="40% - Accent5 4 2 2 2 3 4 5" xfId="30727"/>
    <cellStyle name="40% - Accent5 4 2 2 2 3 5" xfId="30728"/>
    <cellStyle name="40% - Accent5 4 2 2 2 3 5 2" xfId="30729"/>
    <cellStyle name="40% - Accent5 4 2 2 2 3 5 3" xfId="30730"/>
    <cellStyle name="40% - Accent5 4 2 2 2 3 6" xfId="30731"/>
    <cellStyle name="40% - Accent5 4 2 2 2 3 6 2" xfId="30732"/>
    <cellStyle name="40% - Accent5 4 2 2 2 3 6 3" xfId="30733"/>
    <cellStyle name="40% - Accent5 4 2 2 2 3 7" xfId="30734"/>
    <cellStyle name="40% - Accent5 4 2 2 2 3 7 2" xfId="30735"/>
    <cellStyle name="40% - Accent5 4 2 2 2 3 8" xfId="30736"/>
    <cellStyle name="40% - Accent5 4 2 2 2 3 9" xfId="30737"/>
    <cellStyle name="40% - Accent5 4 2 2 2 4" xfId="30738"/>
    <cellStyle name="40% - Accent5 4 2 2 2 4 2" xfId="30739"/>
    <cellStyle name="40% - Accent5 4 2 2 2 4 2 2" xfId="30740"/>
    <cellStyle name="40% - Accent5 4 2 2 2 4 2 2 2" xfId="30741"/>
    <cellStyle name="40% - Accent5 4 2 2 2 4 2 2 3" xfId="30742"/>
    <cellStyle name="40% - Accent5 4 2 2 2 4 2 3" xfId="30743"/>
    <cellStyle name="40% - Accent5 4 2 2 2 4 2 3 2" xfId="30744"/>
    <cellStyle name="40% - Accent5 4 2 2 2 4 2 3 3" xfId="30745"/>
    <cellStyle name="40% - Accent5 4 2 2 2 4 2 4" xfId="30746"/>
    <cellStyle name="40% - Accent5 4 2 2 2 4 2 4 2" xfId="30747"/>
    <cellStyle name="40% - Accent5 4 2 2 2 4 2 5" xfId="30748"/>
    <cellStyle name="40% - Accent5 4 2 2 2 4 2 6" xfId="30749"/>
    <cellStyle name="40% - Accent5 4 2 2 2 4 3" xfId="30750"/>
    <cellStyle name="40% - Accent5 4 2 2 2 4 3 2" xfId="30751"/>
    <cellStyle name="40% - Accent5 4 2 2 2 4 3 2 2" xfId="30752"/>
    <cellStyle name="40% - Accent5 4 2 2 2 4 3 2 3" xfId="30753"/>
    <cellStyle name="40% - Accent5 4 2 2 2 4 3 3" xfId="30754"/>
    <cellStyle name="40% - Accent5 4 2 2 2 4 3 3 2" xfId="30755"/>
    <cellStyle name="40% - Accent5 4 2 2 2 4 3 3 3" xfId="30756"/>
    <cellStyle name="40% - Accent5 4 2 2 2 4 3 4" xfId="30757"/>
    <cellStyle name="40% - Accent5 4 2 2 2 4 3 4 2" xfId="30758"/>
    <cellStyle name="40% - Accent5 4 2 2 2 4 3 5" xfId="30759"/>
    <cellStyle name="40% - Accent5 4 2 2 2 4 3 6" xfId="30760"/>
    <cellStyle name="40% - Accent5 4 2 2 2 4 4" xfId="30761"/>
    <cellStyle name="40% - Accent5 4 2 2 2 4 4 2" xfId="30762"/>
    <cellStyle name="40% - Accent5 4 2 2 2 4 4 2 2" xfId="30763"/>
    <cellStyle name="40% - Accent5 4 2 2 2 4 4 2 3" xfId="30764"/>
    <cellStyle name="40% - Accent5 4 2 2 2 4 4 3" xfId="30765"/>
    <cellStyle name="40% - Accent5 4 2 2 2 4 4 3 2" xfId="30766"/>
    <cellStyle name="40% - Accent5 4 2 2 2 4 4 4" xfId="30767"/>
    <cellStyle name="40% - Accent5 4 2 2 2 4 4 5" xfId="30768"/>
    <cellStyle name="40% - Accent5 4 2 2 2 4 5" xfId="30769"/>
    <cellStyle name="40% - Accent5 4 2 2 2 4 5 2" xfId="30770"/>
    <cellStyle name="40% - Accent5 4 2 2 2 4 5 3" xfId="30771"/>
    <cellStyle name="40% - Accent5 4 2 2 2 4 6" xfId="30772"/>
    <cellStyle name="40% - Accent5 4 2 2 2 4 6 2" xfId="30773"/>
    <cellStyle name="40% - Accent5 4 2 2 2 4 6 3" xfId="30774"/>
    <cellStyle name="40% - Accent5 4 2 2 2 4 7" xfId="30775"/>
    <cellStyle name="40% - Accent5 4 2 2 2 4 7 2" xfId="30776"/>
    <cellStyle name="40% - Accent5 4 2 2 2 4 8" xfId="30777"/>
    <cellStyle name="40% - Accent5 4 2 2 2 4 9" xfId="30778"/>
    <cellStyle name="40% - Accent5 4 2 2 2 5" xfId="30779"/>
    <cellStyle name="40% - Accent5 4 2 2 2 5 2" xfId="30780"/>
    <cellStyle name="40% - Accent5 4 2 2 2 5 2 2" xfId="30781"/>
    <cellStyle name="40% - Accent5 4 2 2 2 5 2 3" xfId="30782"/>
    <cellStyle name="40% - Accent5 4 2 2 2 5 3" xfId="30783"/>
    <cellStyle name="40% - Accent5 4 2 2 2 5 3 2" xfId="30784"/>
    <cellStyle name="40% - Accent5 4 2 2 2 5 3 3" xfId="30785"/>
    <cellStyle name="40% - Accent5 4 2 2 2 5 4" xfId="30786"/>
    <cellStyle name="40% - Accent5 4 2 2 2 5 4 2" xfId="30787"/>
    <cellStyle name="40% - Accent5 4 2 2 2 5 5" xfId="30788"/>
    <cellStyle name="40% - Accent5 4 2 2 2 5 6" xfId="30789"/>
    <cellStyle name="40% - Accent5 4 2 2 2 6" xfId="30790"/>
    <cellStyle name="40% - Accent5 4 2 2 2 6 2" xfId="30791"/>
    <cellStyle name="40% - Accent5 4 2 2 2 6 2 2" xfId="30792"/>
    <cellStyle name="40% - Accent5 4 2 2 2 6 2 3" xfId="30793"/>
    <cellStyle name="40% - Accent5 4 2 2 2 6 3" xfId="30794"/>
    <cellStyle name="40% - Accent5 4 2 2 2 6 3 2" xfId="30795"/>
    <cellStyle name="40% - Accent5 4 2 2 2 6 3 3" xfId="30796"/>
    <cellStyle name="40% - Accent5 4 2 2 2 6 4" xfId="30797"/>
    <cellStyle name="40% - Accent5 4 2 2 2 6 4 2" xfId="30798"/>
    <cellStyle name="40% - Accent5 4 2 2 2 6 5" xfId="30799"/>
    <cellStyle name="40% - Accent5 4 2 2 2 6 6" xfId="30800"/>
    <cellStyle name="40% - Accent5 4 2 2 2 7" xfId="30801"/>
    <cellStyle name="40% - Accent5 4 2 2 2 7 2" xfId="30802"/>
    <cellStyle name="40% - Accent5 4 2 2 2 7 2 2" xfId="30803"/>
    <cellStyle name="40% - Accent5 4 2 2 2 7 2 3" xfId="30804"/>
    <cellStyle name="40% - Accent5 4 2 2 2 7 3" xfId="30805"/>
    <cellStyle name="40% - Accent5 4 2 2 2 7 3 2" xfId="30806"/>
    <cellStyle name="40% - Accent5 4 2 2 2 7 4" xfId="30807"/>
    <cellStyle name="40% - Accent5 4 2 2 2 7 5" xfId="30808"/>
    <cellStyle name="40% - Accent5 4 2 2 2 8" xfId="30809"/>
    <cellStyle name="40% - Accent5 4 2 2 2 8 2" xfId="30810"/>
    <cellStyle name="40% - Accent5 4 2 2 2 8 3" xfId="30811"/>
    <cellStyle name="40% - Accent5 4 2 2 2 9" xfId="30812"/>
    <cellStyle name="40% - Accent5 4 2 2 2 9 2" xfId="30813"/>
    <cellStyle name="40% - Accent5 4 2 2 2 9 3" xfId="30814"/>
    <cellStyle name="40% - Accent5 4 2 2 3" xfId="2443"/>
    <cellStyle name="40% - Accent5 4 2 2 3 10" xfId="30815"/>
    <cellStyle name="40% - Accent5 4 2 2 3 2" xfId="2444"/>
    <cellStyle name="40% - Accent5 4 2 2 3 2 2" xfId="30816"/>
    <cellStyle name="40% - Accent5 4 2 2 3 2 2 2" xfId="30817"/>
    <cellStyle name="40% - Accent5 4 2 2 3 2 2 2 2" xfId="30818"/>
    <cellStyle name="40% - Accent5 4 2 2 3 2 2 2 3" xfId="30819"/>
    <cellStyle name="40% - Accent5 4 2 2 3 2 2 3" xfId="30820"/>
    <cellStyle name="40% - Accent5 4 2 2 3 2 2 3 2" xfId="30821"/>
    <cellStyle name="40% - Accent5 4 2 2 3 2 2 3 3" xfId="30822"/>
    <cellStyle name="40% - Accent5 4 2 2 3 2 2 4" xfId="30823"/>
    <cellStyle name="40% - Accent5 4 2 2 3 2 2 4 2" xfId="30824"/>
    <cellStyle name="40% - Accent5 4 2 2 3 2 2 5" xfId="30825"/>
    <cellStyle name="40% - Accent5 4 2 2 3 2 2 6" xfId="30826"/>
    <cellStyle name="40% - Accent5 4 2 2 3 2 3" xfId="30827"/>
    <cellStyle name="40% - Accent5 4 2 2 3 2 3 2" xfId="30828"/>
    <cellStyle name="40% - Accent5 4 2 2 3 2 3 2 2" xfId="30829"/>
    <cellStyle name="40% - Accent5 4 2 2 3 2 3 2 3" xfId="30830"/>
    <cellStyle name="40% - Accent5 4 2 2 3 2 3 3" xfId="30831"/>
    <cellStyle name="40% - Accent5 4 2 2 3 2 3 3 2" xfId="30832"/>
    <cellStyle name="40% - Accent5 4 2 2 3 2 3 3 3" xfId="30833"/>
    <cellStyle name="40% - Accent5 4 2 2 3 2 3 4" xfId="30834"/>
    <cellStyle name="40% - Accent5 4 2 2 3 2 3 4 2" xfId="30835"/>
    <cellStyle name="40% - Accent5 4 2 2 3 2 3 5" xfId="30836"/>
    <cellStyle name="40% - Accent5 4 2 2 3 2 3 6" xfId="30837"/>
    <cellStyle name="40% - Accent5 4 2 2 3 2 4" xfId="30838"/>
    <cellStyle name="40% - Accent5 4 2 2 3 2 4 2" xfId="30839"/>
    <cellStyle name="40% - Accent5 4 2 2 3 2 4 2 2" xfId="30840"/>
    <cellStyle name="40% - Accent5 4 2 2 3 2 4 2 3" xfId="30841"/>
    <cellStyle name="40% - Accent5 4 2 2 3 2 4 3" xfId="30842"/>
    <cellStyle name="40% - Accent5 4 2 2 3 2 4 3 2" xfId="30843"/>
    <cellStyle name="40% - Accent5 4 2 2 3 2 4 4" xfId="30844"/>
    <cellStyle name="40% - Accent5 4 2 2 3 2 4 5" xfId="30845"/>
    <cellStyle name="40% - Accent5 4 2 2 3 2 5" xfId="30846"/>
    <cellStyle name="40% - Accent5 4 2 2 3 2 5 2" xfId="30847"/>
    <cellStyle name="40% - Accent5 4 2 2 3 2 5 3" xfId="30848"/>
    <cellStyle name="40% - Accent5 4 2 2 3 2 6" xfId="30849"/>
    <cellStyle name="40% - Accent5 4 2 2 3 2 6 2" xfId="30850"/>
    <cellStyle name="40% - Accent5 4 2 2 3 2 6 3" xfId="30851"/>
    <cellStyle name="40% - Accent5 4 2 2 3 2 7" xfId="30852"/>
    <cellStyle name="40% - Accent5 4 2 2 3 2 7 2" xfId="30853"/>
    <cellStyle name="40% - Accent5 4 2 2 3 2 8" xfId="30854"/>
    <cellStyle name="40% - Accent5 4 2 2 3 2 9" xfId="30855"/>
    <cellStyle name="40% - Accent5 4 2 2 3 3" xfId="30856"/>
    <cellStyle name="40% - Accent5 4 2 2 3 3 2" xfId="30857"/>
    <cellStyle name="40% - Accent5 4 2 2 3 3 2 2" xfId="30858"/>
    <cellStyle name="40% - Accent5 4 2 2 3 3 2 3" xfId="30859"/>
    <cellStyle name="40% - Accent5 4 2 2 3 3 3" xfId="30860"/>
    <cellStyle name="40% - Accent5 4 2 2 3 3 3 2" xfId="30861"/>
    <cellStyle name="40% - Accent5 4 2 2 3 3 3 3" xfId="30862"/>
    <cellStyle name="40% - Accent5 4 2 2 3 3 4" xfId="30863"/>
    <cellStyle name="40% - Accent5 4 2 2 3 3 4 2" xfId="30864"/>
    <cellStyle name="40% - Accent5 4 2 2 3 3 5" xfId="30865"/>
    <cellStyle name="40% - Accent5 4 2 2 3 3 6" xfId="30866"/>
    <cellStyle name="40% - Accent5 4 2 2 3 4" xfId="30867"/>
    <cellStyle name="40% - Accent5 4 2 2 3 4 2" xfId="30868"/>
    <cellStyle name="40% - Accent5 4 2 2 3 4 2 2" xfId="30869"/>
    <cellStyle name="40% - Accent5 4 2 2 3 4 2 3" xfId="30870"/>
    <cellStyle name="40% - Accent5 4 2 2 3 4 3" xfId="30871"/>
    <cellStyle name="40% - Accent5 4 2 2 3 4 3 2" xfId="30872"/>
    <cellStyle name="40% - Accent5 4 2 2 3 4 3 3" xfId="30873"/>
    <cellStyle name="40% - Accent5 4 2 2 3 4 4" xfId="30874"/>
    <cellStyle name="40% - Accent5 4 2 2 3 4 4 2" xfId="30875"/>
    <cellStyle name="40% - Accent5 4 2 2 3 4 5" xfId="30876"/>
    <cellStyle name="40% - Accent5 4 2 2 3 4 6" xfId="30877"/>
    <cellStyle name="40% - Accent5 4 2 2 3 5" xfId="30878"/>
    <cellStyle name="40% - Accent5 4 2 2 3 5 2" xfId="30879"/>
    <cellStyle name="40% - Accent5 4 2 2 3 5 2 2" xfId="30880"/>
    <cellStyle name="40% - Accent5 4 2 2 3 5 2 3" xfId="30881"/>
    <cellStyle name="40% - Accent5 4 2 2 3 5 3" xfId="30882"/>
    <cellStyle name="40% - Accent5 4 2 2 3 5 3 2" xfId="30883"/>
    <cellStyle name="40% - Accent5 4 2 2 3 5 4" xfId="30884"/>
    <cellStyle name="40% - Accent5 4 2 2 3 5 5" xfId="30885"/>
    <cellStyle name="40% - Accent5 4 2 2 3 6" xfId="30886"/>
    <cellStyle name="40% - Accent5 4 2 2 3 6 2" xfId="30887"/>
    <cellStyle name="40% - Accent5 4 2 2 3 6 3" xfId="30888"/>
    <cellStyle name="40% - Accent5 4 2 2 3 7" xfId="30889"/>
    <cellStyle name="40% - Accent5 4 2 2 3 7 2" xfId="30890"/>
    <cellStyle name="40% - Accent5 4 2 2 3 7 3" xfId="30891"/>
    <cellStyle name="40% - Accent5 4 2 2 3 8" xfId="30892"/>
    <cellStyle name="40% - Accent5 4 2 2 3 8 2" xfId="30893"/>
    <cellStyle name="40% - Accent5 4 2 2 3 9" xfId="30894"/>
    <cellStyle name="40% - Accent5 4 2 2 4" xfId="2445"/>
    <cellStyle name="40% - Accent5 4 2 2 4 2" xfId="30895"/>
    <cellStyle name="40% - Accent5 4 2 2 4 2 2" xfId="30896"/>
    <cellStyle name="40% - Accent5 4 2 2 4 2 2 2" xfId="30897"/>
    <cellStyle name="40% - Accent5 4 2 2 4 2 2 3" xfId="30898"/>
    <cellStyle name="40% - Accent5 4 2 2 4 2 3" xfId="30899"/>
    <cellStyle name="40% - Accent5 4 2 2 4 2 3 2" xfId="30900"/>
    <cellStyle name="40% - Accent5 4 2 2 4 2 3 3" xfId="30901"/>
    <cellStyle name="40% - Accent5 4 2 2 4 2 4" xfId="30902"/>
    <cellStyle name="40% - Accent5 4 2 2 4 2 4 2" xfId="30903"/>
    <cellStyle name="40% - Accent5 4 2 2 4 2 5" xfId="30904"/>
    <cellStyle name="40% - Accent5 4 2 2 4 2 6" xfId="30905"/>
    <cellStyle name="40% - Accent5 4 2 2 4 3" xfId="30906"/>
    <cellStyle name="40% - Accent5 4 2 2 4 3 2" xfId="30907"/>
    <cellStyle name="40% - Accent5 4 2 2 4 3 2 2" xfId="30908"/>
    <cellStyle name="40% - Accent5 4 2 2 4 3 2 3" xfId="30909"/>
    <cellStyle name="40% - Accent5 4 2 2 4 3 3" xfId="30910"/>
    <cellStyle name="40% - Accent5 4 2 2 4 3 3 2" xfId="30911"/>
    <cellStyle name="40% - Accent5 4 2 2 4 3 3 3" xfId="30912"/>
    <cellStyle name="40% - Accent5 4 2 2 4 3 4" xfId="30913"/>
    <cellStyle name="40% - Accent5 4 2 2 4 3 4 2" xfId="30914"/>
    <cellStyle name="40% - Accent5 4 2 2 4 3 5" xfId="30915"/>
    <cellStyle name="40% - Accent5 4 2 2 4 3 6" xfId="30916"/>
    <cellStyle name="40% - Accent5 4 2 2 4 4" xfId="30917"/>
    <cellStyle name="40% - Accent5 4 2 2 4 4 2" xfId="30918"/>
    <cellStyle name="40% - Accent5 4 2 2 4 4 2 2" xfId="30919"/>
    <cellStyle name="40% - Accent5 4 2 2 4 4 2 3" xfId="30920"/>
    <cellStyle name="40% - Accent5 4 2 2 4 4 3" xfId="30921"/>
    <cellStyle name="40% - Accent5 4 2 2 4 4 3 2" xfId="30922"/>
    <cellStyle name="40% - Accent5 4 2 2 4 4 4" xfId="30923"/>
    <cellStyle name="40% - Accent5 4 2 2 4 4 5" xfId="30924"/>
    <cellStyle name="40% - Accent5 4 2 2 4 5" xfId="30925"/>
    <cellStyle name="40% - Accent5 4 2 2 4 5 2" xfId="30926"/>
    <cellStyle name="40% - Accent5 4 2 2 4 5 3" xfId="30927"/>
    <cellStyle name="40% - Accent5 4 2 2 4 6" xfId="30928"/>
    <cellStyle name="40% - Accent5 4 2 2 4 6 2" xfId="30929"/>
    <cellStyle name="40% - Accent5 4 2 2 4 6 3" xfId="30930"/>
    <cellStyle name="40% - Accent5 4 2 2 4 7" xfId="30931"/>
    <cellStyle name="40% - Accent5 4 2 2 4 7 2" xfId="30932"/>
    <cellStyle name="40% - Accent5 4 2 2 4 8" xfId="30933"/>
    <cellStyle name="40% - Accent5 4 2 2 4 9" xfId="30934"/>
    <cellStyle name="40% - Accent5 4 2 2 5" xfId="30935"/>
    <cellStyle name="40% - Accent5 4 2 2 5 2" xfId="30936"/>
    <cellStyle name="40% - Accent5 4 2 2 5 2 2" xfId="30937"/>
    <cellStyle name="40% - Accent5 4 2 2 5 2 2 2" xfId="30938"/>
    <cellStyle name="40% - Accent5 4 2 2 5 2 2 3" xfId="30939"/>
    <cellStyle name="40% - Accent5 4 2 2 5 2 3" xfId="30940"/>
    <cellStyle name="40% - Accent5 4 2 2 5 2 3 2" xfId="30941"/>
    <cellStyle name="40% - Accent5 4 2 2 5 2 3 3" xfId="30942"/>
    <cellStyle name="40% - Accent5 4 2 2 5 2 4" xfId="30943"/>
    <cellStyle name="40% - Accent5 4 2 2 5 2 4 2" xfId="30944"/>
    <cellStyle name="40% - Accent5 4 2 2 5 2 5" xfId="30945"/>
    <cellStyle name="40% - Accent5 4 2 2 5 2 6" xfId="30946"/>
    <cellStyle name="40% - Accent5 4 2 2 5 3" xfId="30947"/>
    <cellStyle name="40% - Accent5 4 2 2 5 3 2" xfId="30948"/>
    <cellStyle name="40% - Accent5 4 2 2 5 3 2 2" xfId="30949"/>
    <cellStyle name="40% - Accent5 4 2 2 5 3 2 3" xfId="30950"/>
    <cellStyle name="40% - Accent5 4 2 2 5 3 3" xfId="30951"/>
    <cellStyle name="40% - Accent5 4 2 2 5 3 3 2" xfId="30952"/>
    <cellStyle name="40% - Accent5 4 2 2 5 3 3 3" xfId="30953"/>
    <cellStyle name="40% - Accent5 4 2 2 5 3 4" xfId="30954"/>
    <cellStyle name="40% - Accent5 4 2 2 5 3 4 2" xfId="30955"/>
    <cellStyle name="40% - Accent5 4 2 2 5 3 5" xfId="30956"/>
    <cellStyle name="40% - Accent5 4 2 2 5 3 6" xfId="30957"/>
    <cellStyle name="40% - Accent5 4 2 2 5 4" xfId="30958"/>
    <cellStyle name="40% - Accent5 4 2 2 5 4 2" xfId="30959"/>
    <cellStyle name="40% - Accent5 4 2 2 5 4 2 2" xfId="30960"/>
    <cellStyle name="40% - Accent5 4 2 2 5 4 2 3" xfId="30961"/>
    <cellStyle name="40% - Accent5 4 2 2 5 4 3" xfId="30962"/>
    <cellStyle name="40% - Accent5 4 2 2 5 4 3 2" xfId="30963"/>
    <cellStyle name="40% - Accent5 4 2 2 5 4 4" xfId="30964"/>
    <cellStyle name="40% - Accent5 4 2 2 5 4 5" xfId="30965"/>
    <cellStyle name="40% - Accent5 4 2 2 5 5" xfId="30966"/>
    <cellStyle name="40% - Accent5 4 2 2 5 5 2" xfId="30967"/>
    <cellStyle name="40% - Accent5 4 2 2 5 5 3" xfId="30968"/>
    <cellStyle name="40% - Accent5 4 2 2 5 6" xfId="30969"/>
    <cellStyle name="40% - Accent5 4 2 2 5 6 2" xfId="30970"/>
    <cellStyle name="40% - Accent5 4 2 2 5 6 3" xfId="30971"/>
    <cellStyle name="40% - Accent5 4 2 2 5 7" xfId="30972"/>
    <cellStyle name="40% - Accent5 4 2 2 5 7 2" xfId="30973"/>
    <cellStyle name="40% - Accent5 4 2 2 5 8" xfId="30974"/>
    <cellStyle name="40% - Accent5 4 2 2 5 9" xfId="30975"/>
    <cellStyle name="40% - Accent5 4 2 2 6" xfId="30976"/>
    <cellStyle name="40% - Accent5 4 2 2 6 2" xfId="30977"/>
    <cellStyle name="40% - Accent5 4 2 2 6 2 2" xfId="30978"/>
    <cellStyle name="40% - Accent5 4 2 2 6 2 3" xfId="30979"/>
    <cellStyle name="40% - Accent5 4 2 2 6 3" xfId="30980"/>
    <cellStyle name="40% - Accent5 4 2 2 6 3 2" xfId="30981"/>
    <cellStyle name="40% - Accent5 4 2 2 6 3 3" xfId="30982"/>
    <cellStyle name="40% - Accent5 4 2 2 6 4" xfId="30983"/>
    <cellStyle name="40% - Accent5 4 2 2 6 4 2" xfId="30984"/>
    <cellStyle name="40% - Accent5 4 2 2 6 5" xfId="30985"/>
    <cellStyle name="40% - Accent5 4 2 2 6 6" xfId="30986"/>
    <cellStyle name="40% - Accent5 4 2 2 7" xfId="30987"/>
    <cellStyle name="40% - Accent5 4 2 2 7 2" xfId="30988"/>
    <cellStyle name="40% - Accent5 4 2 2 7 2 2" xfId="30989"/>
    <cellStyle name="40% - Accent5 4 2 2 7 2 3" xfId="30990"/>
    <cellStyle name="40% - Accent5 4 2 2 7 3" xfId="30991"/>
    <cellStyle name="40% - Accent5 4 2 2 7 3 2" xfId="30992"/>
    <cellStyle name="40% - Accent5 4 2 2 7 3 3" xfId="30993"/>
    <cellStyle name="40% - Accent5 4 2 2 7 4" xfId="30994"/>
    <cellStyle name="40% - Accent5 4 2 2 7 4 2" xfId="30995"/>
    <cellStyle name="40% - Accent5 4 2 2 7 5" xfId="30996"/>
    <cellStyle name="40% - Accent5 4 2 2 7 6" xfId="30997"/>
    <cellStyle name="40% - Accent5 4 2 2 8" xfId="30998"/>
    <cellStyle name="40% - Accent5 4 2 2 8 2" xfId="30999"/>
    <cellStyle name="40% - Accent5 4 2 2 8 2 2" xfId="31000"/>
    <cellStyle name="40% - Accent5 4 2 2 8 2 3" xfId="31001"/>
    <cellStyle name="40% - Accent5 4 2 2 8 3" xfId="31002"/>
    <cellStyle name="40% - Accent5 4 2 2 8 3 2" xfId="31003"/>
    <cellStyle name="40% - Accent5 4 2 2 8 4" xfId="31004"/>
    <cellStyle name="40% - Accent5 4 2 2 8 5" xfId="31005"/>
    <cellStyle name="40% - Accent5 4 2 2 9" xfId="31006"/>
    <cellStyle name="40% - Accent5 4 2 2 9 2" xfId="31007"/>
    <cellStyle name="40% - Accent5 4 2 2 9 3" xfId="31008"/>
    <cellStyle name="40% - Accent5 4 2 3" xfId="2446"/>
    <cellStyle name="40% - Accent5 4 2 3 10" xfId="31009"/>
    <cellStyle name="40% - Accent5 4 2 3 10 2" xfId="31010"/>
    <cellStyle name="40% - Accent5 4 2 3 11" xfId="31011"/>
    <cellStyle name="40% - Accent5 4 2 3 12" xfId="31012"/>
    <cellStyle name="40% - Accent5 4 2 3 2" xfId="2447"/>
    <cellStyle name="40% - Accent5 4 2 3 2 10" xfId="31013"/>
    <cellStyle name="40% - Accent5 4 2 3 2 2" xfId="2448"/>
    <cellStyle name="40% - Accent5 4 2 3 2 2 2" xfId="31014"/>
    <cellStyle name="40% - Accent5 4 2 3 2 2 2 2" xfId="31015"/>
    <cellStyle name="40% - Accent5 4 2 3 2 2 2 2 2" xfId="31016"/>
    <cellStyle name="40% - Accent5 4 2 3 2 2 2 2 3" xfId="31017"/>
    <cellStyle name="40% - Accent5 4 2 3 2 2 2 3" xfId="31018"/>
    <cellStyle name="40% - Accent5 4 2 3 2 2 2 3 2" xfId="31019"/>
    <cellStyle name="40% - Accent5 4 2 3 2 2 2 3 3" xfId="31020"/>
    <cellStyle name="40% - Accent5 4 2 3 2 2 2 4" xfId="31021"/>
    <cellStyle name="40% - Accent5 4 2 3 2 2 2 4 2" xfId="31022"/>
    <cellStyle name="40% - Accent5 4 2 3 2 2 2 5" xfId="31023"/>
    <cellStyle name="40% - Accent5 4 2 3 2 2 2 6" xfId="31024"/>
    <cellStyle name="40% - Accent5 4 2 3 2 2 3" xfId="31025"/>
    <cellStyle name="40% - Accent5 4 2 3 2 2 3 2" xfId="31026"/>
    <cellStyle name="40% - Accent5 4 2 3 2 2 3 2 2" xfId="31027"/>
    <cellStyle name="40% - Accent5 4 2 3 2 2 3 2 3" xfId="31028"/>
    <cellStyle name="40% - Accent5 4 2 3 2 2 3 3" xfId="31029"/>
    <cellStyle name="40% - Accent5 4 2 3 2 2 3 3 2" xfId="31030"/>
    <cellStyle name="40% - Accent5 4 2 3 2 2 3 3 3" xfId="31031"/>
    <cellStyle name="40% - Accent5 4 2 3 2 2 3 4" xfId="31032"/>
    <cellStyle name="40% - Accent5 4 2 3 2 2 3 4 2" xfId="31033"/>
    <cellStyle name="40% - Accent5 4 2 3 2 2 3 5" xfId="31034"/>
    <cellStyle name="40% - Accent5 4 2 3 2 2 3 6" xfId="31035"/>
    <cellStyle name="40% - Accent5 4 2 3 2 2 4" xfId="31036"/>
    <cellStyle name="40% - Accent5 4 2 3 2 2 4 2" xfId="31037"/>
    <cellStyle name="40% - Accent5 4 2 3 2 2 4 2 2" xfId="31038"/>
    <cellStyle name="40% - Accent5 4 2 3 2 2 4 2 3" xfId="31039"/>
    <cellStyle name="40% - Accent5 4 2 3 2 2 4 3" xfId="31040"/>
    <cellStyle name="40% - Accent5 4 2 3 2 2 4 3 2" xfId="31041"/>
    <cellStyle name="40% - Accent5 4 2 3 2 2 4 4" xfId="31042"/>
    <cellStyle name="40% - Accent5 4 2 3 2 2 4 5" xfId="31043"/>
    <cellStyle name="40% - Accent5 4 2 3 2 2 5" xfId="31044"/>
    <cellStyle name="40% - Accent5 4 2 3 2 2 5 2" xfId="31045"/>
    <cellStyle name="40% - Accent5 4 2 3 2 2 5 3" xfId="31046"/>
    <cellStyle name="40% - Accent5 4 2 3 2 2 6" xfId="31047"/>
    <cellStyle name="40% - Accent5 4 2 3 2 2 6 2" xfId="31048"/>
    <cellStyle name="40% - Accent5 4 2 3 2 2 6 3" xfId="31049"/>
    <cellStyle name="40% - Accent5 4 2 3 2 2 7" xfId="31050"/>
    <cellStyle name="40% - Accent5 4 2 3 2 2 7 2" xfId="31051"/>
    <cellStyle name="40% - Accent5 4 2 3 2 2 8" xfId="31052"/>
    <cellStyle name="40% - Accent5 4 2 3 2 2 9" xfId="31053"/>
    <cellStyle name="40% - Accent5 4 2 3 2 3" xfId="31054"/>
    <cellStyle name="40% - Accent5 4 2 3 2 3 2" xfId="31055"/>
    <cellStyle name="40% - Accent5 4 2 3 2 3 2 2" xfId="31056"/>
    <cellStyle name="40% - Accent5 4 2 3 2 3 2 3" xfId="31057"/>
    <cellStyle name="40% - Accent5 4 2 3 2 3 3" xfId="31058"/>
    <cellStyle name="40% - Accent5 4 2 3 2 3 3 2" xfId="31059"/>
    <cellStyle name="40% - Accent5 4 2 3 2 3 3 3" xfId="31060"/>
    <cellStyle name="40% - Accent5 4 2 3 2 3 4" xfId="31061"/>
    <cellStyle name="40% - Accent5 4 2 3 2 3 4 2" xfId="31062"/>
    <cellStyle name="40% - Accent5 4 2 3 2 3 5" xfId="31063"/>
    <cellStyle name="40% - Accent5 4 2 3 2 3 6" xfId="31064"/>
    <cellStyle name="40% - Accent5 4 2 3 2 4" xfId="31065"/>
    <cellStyle name="40% - Accent5 4 2 3 2 4 2" xfId="31066"/>
    <cellStyle name="40% - Accent5 4 2 3 2 4 2 2" xfId="31067"/>
    <cellStyle name="40% - Accent5 4 2 3 2 4 2 3" xfId="31068"/>
    <cellStyle name="40% - Accent5 4 2 3 2 4 3" xfId="31069"/>
    <cellStyle name="40% - Accent5 4 2 3 2 4 3 2" xfId="31070"/>
    <cellStyle name="40% - Accent5 4 2 3 2 4 3 3" xfId="31071"/>
    <cellStyle name="40% - Accent5 4 2 3 2 4 4" xfId="31072"/>
    <cellStyle name="40% - Accent5 4 2 3 2 4 4 2" xfId="31073"/>
    <cellStyle name="40% - Accent5 4 2 3 2 4 5" xfId="31074"/>
    <cellStyle name="40% - Accent5 4 2 3 2 4 6" xfId="31075"/>
    <cellStyle name="40% - Accent5 4 2 3 2 5" xfId="31076"/>
    <cellStyle name="40% - Accent5 4 2 3 2 5 2" xfId="31077"/>
    <cellStyle name="40% - Accent5 4 2 3 2 5 2 2" xfId="31078"/>
    <cellStyle name="40% - Accent5 4 2 3 2 5 2 3" xfId="31079"/>
    <cellStyle name="40% - Accent5 4 2 3 2 5 3" xfId="31080"/>
    <cellStyle name="40% - Accent5 4 2 3 2 5 3 2" xfId="31081"/>
    <cellStyle name="40% - Accent5 4 2 3 2 5 4" xfId="31082"/>
    <cellStyle name="40% - Accent5 4 2 3 2 5 5" xfId="31083"/>
    <cellStyle name="40% - Accent5 4 2 3 2 6" xfId="31084"/>
    <cellStyle name="40% - Accent5 4 2 3 2 6 2" xfId="31085"/>
    <cellStyle name="40% - Accent5 4 2 3 2 6 3" xfId="31086"/>
    <cellStyle name="40% - Accent5 4 2 3 2 7" xfId="31087"/>
    <cellStyle name="40% - Accent5 4 2 3 2 7 2" xfId="31088"/>
    <cellStyle name="40% - Accent5 4 2 3 2 7 3" xfId="31089"/>
    <cellStyle name="40% - Accent5 4 2 3 2 8" xfId="31090"/>
    <cellStyle name="40% - Accent5 4 2 3 2 8 2" xfId="31091"/>
    <cellStyle name="40% - Accent5 4 2 3 2 9" xfId="31092"/>
    <cellStyle name="40% - Accent5 4 2 3 3" xfId="2449"/>
    <cellStyle name="40% - Accent5 4 2 3 3 2" xfId="31093"/>
    <cellStyle name="40% - Accent5 4 2 3 3 2 2" xfId="31094"/>
    <cellStyle name="40% - Accent5 4 2 3 3 2 2 2" xfId="31095"/>
    <cellStyle name="40% - Accent5 4 2 3 3 2 2 3" xfId="31096"/>
    <cellStyle name="40% - Accent5 4 2 3 3 2 3" xfId="31097"/>
    <cellStyle name="40% - Accent5 4 2 3 3 2 3 2" xfId="31098"/>
    <cellStyle name="40% - Accent5 4 2 3 3 2 3 3" xfId="31099"/>
    <cellStyle name="40% - Accent5 4 2 3 3 2 4" xfId="31100"/>
    <cellStyle name="40% - Accent5 4 2 3 3 2 4 2" xfId="31101"/>
    <cellStyle name="40% - Accent5 4 2 3 3 2 5" xfId="31102"/>
    <cellStyle name="40% - Accent5 4 2 3 3 2 6" xfId="31103"/>
    <cellStyle name="40% - Accent5 4 2 3 3 3" xfId="31104"/>
    <cellStyle name="40% - Accent5 4 2 3 3 3 2" xfId="31105"/>
    <cellStyle name="40% - Accent5 4 2 3 3 3 2 2" xfId="31106"/>
    <cellStyle name="40% - Accent5 4 2 3 3 3 2 3" xfId="31107"/>
    <cellStyle name="40% - Accent5 4 2 3 3 3 3" xfId="31108"/>
    <cellStyle name="40% - Accent5 4 2 3 3 3 3 2" xfId="31109"/>
    <cellStyle name="40% - Accent5 4 2 3 3 3 3 3" xfId="31110"/>
    <cellStyle name="40% - Accent5 4 2 3 3 3 4" xfId="31111"/>
    <cellStyle name="40% - Accent5 4 2 3 3 3 4 2" xfId="31112"/>
    <cellStyle name="40% - Accent5 4 2 3 3 3 5" xfId="31113"/>
    <cellStyle name="40% - Accent5 4 2 3 3 3 6" xfId="31114"/>
    <cellStyle name="40% - Accent5 4 2 3 3 4" xfId="31115"/>
    <cellStyle name="40% - Accent5 4 2 3 3 4 2" xfId="31116"/>
    <cellStyle name="40% - Accent5 4 2 3 3 4 2 2" xfId="31117"/>
    <cellStyle name="40% - Accent5 4 2 3 3 4 2 3" xfId="31118"/>
    <cellStyle name="40% - Accent5 4 2 3 3 4 3" xfId="31119"/>
    <cellStyle name="40% - Accent5 4 2 3 3 4 3 2" xfId="31120"/>
    <cellStyle name="40% - Accent5 4 2 3 3 4 4" xfId="31121"/>
    <cellStyle name="40% - Accent5 4 2 3 3 4 5" xfId="31122"/>
    <cellStyle name="40% - Accent5 4 2 3 3 5" xfId="31123"/>
    <cellStyle name="40% - Accent5 4 2 3 3 5 2" xfId="31124"/>
    <cellStyle name="40% - Accent5 4 2 3 3 5 3" xfId="31125"/>
    <cellStyle name="40% - Accent5 4 2 3 3 6" xfId="31126"/>
    <cellStyle name="40% - Accent5 4 2 3 3 6 2" xfId="31127"/>
    <cellStyle name="40% - Accent5 4 2 3 3 6 3" xfId="31128"/>
    <cellStyle name="40% - Accent5 4 2 3 3 7" xfId="31129"/>
    <cellStyle name="40% - Accent5 4 2 3 3 7 2" xfId="31130"/>
    <cellStyle name="40% - Accent5 4 2 3 3 8" xfId="31131"/>
    <cellStyle name="40% - Accent5 4 2 3 3 9" xfId="31132"/>
    <cellStyle name="40% - Accent5 4 2 3 4" xfId="31133"/>
    <cellStyle name="40% - Accent5 4 2 3 4 2" xfId="31134"/>
    <cellStyle name="40% - Accent5 4 2 3 4 2 2" xfId="31135"/>
    <cellStyle name="40% - Accent5 4 2 3 4 2 2 2" xfId="31136"/>
    <cellStyle name="40% - Accent5 4 2 3 4 2 2 3" xfId="31137"/>
    <cellStyle name="40% - Accent5 4 2 3 4 2 3" xfId="31138"/>
    <cellStyle name="40% - Accent5 4 2 3 4 2 3 2" xfId="31139"/>
    <cellStyle name="40% - Accent5 4 2 3 4 2 3 3" xfId="31140"/>
    <cellStyle name="40% - Accent5 4 2 3 4 2 4" xfId="31141"/>
    <cellStyle name="40% - Accent5 4 2 3 4 2 4 2" xfId="31142"/>
    <cellStyle name="40% - Accent5 4 2 3 4 2 5" xfId="31143"/>
    <cellStyle name="40% - Accent5 4 2 3 4 2 6" xfId="31144"/>
    <cellStyle name="40% - Accent5 4 2 3 4 3" xfId="31145"/>
    <cellStyle name="40% - Accent5 4 2 3 4 3 2" xfId="31146"/>
    <cellStyle name="40% - Accent5 4 2 3 4 3 2 2" xfId="31147"/>
    <cellStyle name="40% - Accent5 4 2 3 4 3 2 3" xfId="31148"/>
    <cellStyle name="40% - Accent5 4 2 3 4 3 3" xfId="31149"/>
    <cellStyle name="40% - Accent5 4 2 3 4 3 3 2" xfId="31150"/>
    <cellStyle name="40% - Accent5 4 2 3 4 3 3 3" xfId="31151"/>
    <cellStyle name="40% - Accent5 4 2 3 4 3 4" xfId="31152"/>
    <cellStyle name="40% - Accent5 4 2 3 4 3 4 2" xfId="31153"/>
    <cellStyle name="40% - Accent5 4 2 3 4 3 5" xfId="31154"/>
    <cellStyle name="40% - Accent5 4 2 3 4 3 6" xfId="31155"/>
    <cellStyle name="40% - Accent5 4 2 3 4 4" xfId="31156"/>
    <cellStyle name="40% - Accent5 4 2 3 4 4 2" xfId="31157"/>
    <cellStyle name="40% - Accent5 4 2 3 4 4 2 2" xfId="31158"/>
    <cellStyle name="40% - Accent5 4 2 3 4 4 2 3" xfId="31159"/>
    <cellStyle name="40% - Accent5 4 2 3 4 4 3" xfId="31160"/>
    <cellStyle name="40% - Accent5 4 2 3 4 4 3 2" xfId="31161"/>
    <cellStyle name="40% - Accent5 4 2 3 4 4 4" xfId="31162"/>
    <cellStyle name="40% - Accent5 4 2 3 4 4 5" xfId="31163"/>
    <cellStyle name="40% - Accent5 4 2 3 4 5" xfId="31164"/>
    <cellStyle name="40% - Accent5 4 2 3 4 5 2" xfId="31165"/>
    <cellStyle name="40% - Accent5 4 2 3 4 5 3" xfId="31166"/>
    <cellStyle name="40% - Accent5 4 2 3 4 6" xfId="31167"/>
    <cellStyle name="40% - Accent5 4 2 3 4 6 2" xfId="31168"/>
    <cellStyle name="40% - Accent5 4 2 3 4 6 3" xfId="31169"/>
    <cellStyle name="40% - Accent5 4 2 3 4 7" xfId="31170"/>
    <cellStyle name="40% - Accent5 4 2 3 4 7 2" xfId="31171"/>
    <cellStyle name="40% - Accent5 4 2 3 4 8" xfId="31172"/>
    <cellStyle name="40% - Accent5 4 2 3 4 9" xfId="31173"/>
    <cellStyle name="40% - Accent5 4 2 3 5" xfId="31174"/>
    <cellStyle name="40% - Accent5 4 2 3 5 2" xfId="31175"/>
    <cellStyle name="40% - Accent5 4 2 3 5 2 2" xfId="31176"/>
    <cellStyle name="40% - Accent5 4 2 3 5 2 3" xfId="31177"/>
    <cellStyle name="40% - Accent5 4 2 3 5 3" xfId="31178"/>
    <cellStyle name="40% - Accent5 4 2 3 5 3 2" xfId="31179"/>
    <cellStyle name="40% - Accent5 4 2 3 5 3 3" xfId="31180"/>
    <cellStyle name="40% - Accent5 4 2 3 5 4" xfId="31181"/>
    <cellStyle name="40% - Accent5 4 2 3 5 4 2" xfId="31182"/>
    <cellStyle name="40% - Accent5 4 2 3 5 5" xfId="31183"/>
    <cellStyle name="40% - Accent5 4 2 3 5 6" xfId="31184"/>
    <cellStyle name="40% - Accent5 4 2 3 6" xfId="31185"/>
    <cellStyle name="40% - Accent5 4 2 3 6 2" xfId="31186"/>
    <cellStyle name="40% - Accent5 4 2 3 6 2 2" xfId="31187"/>
    <cellStyle name="40% - Accent5 4 2 3 6 2 3" xfId="31188"/>
    <cellStyle name="40% - Accent5 4 2 3 6 3" xfId="31189"/>
    <cellStyle name="40% - Accent5 4 2 3 6 3 2" xfId="31190"/>
    <cellStyle name="40% - Accent5 4 2 3 6 3 3" xfId="31191"/>
    <cellStyle name="40% - Accent5 4 2 3 6 4" xfId="31192"/>
    <cellStyle name="40% - Accent5 4 2 3 6 4 2" xfId="31193"/>
    <cellStyle name="40% - Accent5 4 2 3 6 5" xfId="31194"/>
    <cellStyle name="40% - Accent5 4 2 3 6 6" xfId="31195"/>
    <cellStyle name="40% - Accent5 4 2 3 7" xfId="31196"/>
    <cellStyle name="40% - Accent5 4 2 3 7 2" xfId="31197"/>
    <cellStyle name="40% - Accent5 4 2 3 7 2 2" xfId="31198"/>
    <cellStyle name="40% - Accent5 4 2 3 7 2 3" xfId="31199"/>
    <cellStyle name="40% - Accent5 4 2 3 7 3" xfId="31200"/>
    <cellStyle name="40% - Accent5 4 2 3 7 3 2" xfId="31201"/>
    <cellStyle name="40% - Accent5 4 2 3 7 4" xfId="31202"/>
    <cellStyle name="40% - Accent5 4 2 3 7 5" xfId="31203"/>
    <cellStyle name="40% - Accent5 4 2 3 8" xfId="31204"/>
    <cellStyle name="40% - Accent5 4 2 3 8 2" xfId="31205"/>
    <cellStyle name="40% - Accent5 4 2 3 8 3" xfId="31206"/>
    <cellStyle name="40% - Accent5 4 2 3 9" xfId="31207"/>
    <cellStyle name="40% - Accent5 4 2 3 9 2" xfId="31208"/>
    <cellStyle name="40% - Accent5 4 2 3 9 3" xfId="31209"/>
    <cellStyle name="40% - Accent5 4 2 4" xfId="2450"/>
    <cellStyle name="40% - Accent5 4 2 4 10" xfId="31210"/>
    <cellStyle name="40% - Accent5 4 2 4 2" xfId="2451"/>
    <cellStyle name="40% - Accent5 4 2 4 2 2" xfId="31211"/>
    <cellStyle name="40% - Accent5 4 2 4 2 2 2" xfId="31212"/>
    <cellStyle name="40% - Accent5 4 2 4 2 2 2 2" xfId="31213"/>
    <cellStyle name="40% - Accent5 4 2 4 2 2 2 3" xfId="31214"/>
    <cellStyle name="40% - Accent5 4 2 4 2 2 3" xfId="31215"/>
    <cellStyle name="40% - Accent5 4 2 4 2 2 3 2" xfId="31216"/>
    <cellStyle name="40% - Accent5 4 2 4 2 2 3 3" xfId="31217"/>
    <cellStyle name="40% - Accent5 4 2 4 2 2 4" xfId="31218"/>
    <cellStyle name="40% - Accent5 4 2 4 2 2 4 2" xfId="31219"/>
    <cellStyle name="40% - Accent5 4 2 4 2 2 5" xfId="31220"/>
    <cellStyle name="40% - Accent5 4 2 4 2 2 6" xfId="31221"/>
    <cellStyle name="40% - Accent5 4 2 4 2 3" xfId="31222"/>
    <cellStyle name="40% - Accent5 4 2 4 2 3 2" xfId="31223"/>
    <cellStyle name="40% - Accent5 4 2 4 2 3 2 2" xfId="31224"/>
    <cellStyle name="40% - Accent5 4 2 4 2 3 2 3" xfId="31225"/>
    <cellStyle name="40% - Accent5 4 2 4 2 3 3" xfId="31226"/>
    <cellStyle name="40% - Accent5 4 2 4 2 3 3 2" xfId="31227"/>
    <cellStyle name="40% - Accent5 4 2 4 2 3 3 3" xfId="31228"/>
    <cellStyle name="40% - Accent5 4 2 4 2 3 4" xfId="31229"/>
    <cellStyle name="40% - Accent5 4 2 4 2 3 4 2" xfId="31230"/>
    <cellStyle name="40% - Accent5 4 2 4 2 3 5" xfId="31231"/>
    <cellStyle name="40% - Accent5 4 2 4 2 3 6" xfId="31232"/>
    <cellStyle name="40% - Accent5 4 2 4 2 4" xfId="31233"/>
    <cellStyle name="40% - Accent5 4 2 4 2 4 2" xfId="31234"/>
    <cellStyle name="40% - Accent5 4 2 4 2 4 2 2" xfId="31235"/>
    <cellStyle name="40% - Accent5 4 2 4 2 4 2 3" xfId="31236"/>
    <cellStyle name="40% - Accent5 4 2 4 2 4 3" xfId="31237"/>
    <cellStyle name="40% - Accent5 4 2 4 2 4 3 2" xfId="31238"/>
    <cellStyle name="40% - Accent5 4 2 4 2 4 4" xfId="31239"/>
    <cellStyle name="40% - Accent5 4 2 4 2 4 5" xfId="31240"/>
    <cellStyle name="40% - Accent5 4 2 4 2 5" xfId="31241"/>
    <cellStyle name="40% - Accent5 4 2 4 2 5 2" xfId="31242"/>
    <cellStyle name="40% - Accent5 4 2 4 2 5 3" xfId="31243"/>
    <cellStyle name="40% - Accent5 4 2 4 2 6" xfId="31244"/>
    <cellStyle name="40% - Accent5 4 2 4 2 6 2" xfId="31245"/>
    <cellStyle name="40% - Accent5 4 2 4 2 6 3" xfId="31246"/>
    <cellStyle name="40% - Accent5 4 2 4 2 7" xfId="31247"/>
    <cellStyle name="40% - Accent5 4 2 4 2 7 2" xfId="31248"/>
    <cellStyle name="40% - Accent5 4 2 4 2 8" xfId="31249"/>
    <cellStyle name="40% - Accent5 4 2 4 2 9" xfId="31250"/>
    <cellStyle name="40% - Accent5 4 2 4 3" xfId="31251"/>
    <cellStyle name="40% - Accent5 4 2 4 3 2" xfId="31252"/>
    <cellStyle name="40% - Accent5 4 2 4 3 2 2" xfId="31253"/>
    <cellStyle name="40% - Accent5 4 2 4 3 2 3" xfId="31254"/>
    <cellStyle name="40% - Accent5 4 2 4 3 3" xfId="31255"/>
    <cellStyle name="40% - Accent5 4 2 4 3 3 2" xfId="31256"/>
    <cellStyle name="40% - Accent5 4 2 4 3 3 3" xfId="31257"/>
    <cellStyle name="40% - Accent5 4 2 4 3 4" xfId="31258"/>
    <cellStyle name="40% - Accent5 4 2 4 3 4 2" xfId="31259"/>
    <cellStyle name="40% - Accent5 4 2 4 3 5" xfId="31260"/>
    <cellStyle name="40% - Accent5 4 2 4 3 6" xfId="31261"/>
    <cellStyle name="40% - Accent5 4 2 4 4" xfId="31262"/>
    <cellStyle name="40% - Accent5 4 2 4 4 2" xfId="31263"/>
    <cellStyle name="40% - Accent5 4 2 4 4 2 2" xfId="31264"/>
    <cellStyle name="40% - Accent5 4 2 4 4 2 3" xfId="31265"/>
    <cellStyle name="40% - Accent5 4 2 4 4 3" xfId="31266"/>
    <cellStyle name="40% - Accent5 4 2 4 4 3 2" xfId="31267"/>
    <cellStyle name="40% - Accent5 4 2 4 4 3 3" xfId="31268"/>
    <cellStyle name="40% - Accent5 4 2 4 4 4" xfId="31269"/>
    <cellStyle name="40% - Accent5 4 2 4 4 4 2" xfId="31270"/>
    <cellStyle name="40% - Accent5 4 2 4 4 5" xfId="31271"/>
    <cellStyle name="40% - Accent5 4 2 4 4 6" xfId="31272"/>
    <cellStyle name="40% - Accent5 4 2 4 5" xfId="31273"/>
    <cellStyle name="40% - Accent5 4 2 4 5 2" xfId="31274"/>
    <cellStyle name="40% - Accent5 4 2 4 5 2 2" xfId="31275"/>
    <cellStyle name="40% - Accent5 4 2 4 5 2 3" xfId="31276"/>
    <cellStyle name="40% - Accent5 4 2 4 5 3" xfId="31277"/>
    <cellStyle name="40% - Accent5 4 2 4 5 3 2" xfId="31278"/>
    <cellStyle name="40% - Accent5 4 2 4 5 4" xfId="31279"/>
    <cellStyle name="40% - Accent5 4 2 4 5 5" xfId="31280"/>
    <cellStyle name="40% - Accent5 4 2 4 6" xfId="31281"/>
    <cellStyle name="40% - Accent5 4 2 4 6 2" xfId="31282"/>
    <cellStyle name="40% - Accent5 4 2 4 6 3" xfId="31283"/>
    <cellStyle name="40% - Accent5 4 2 4 7" xfId="31284"/>
    <cellStyle name="40% - Accent5 4 2 4 7 2" xfId="31285"/>
    <cellStyle name="40% - Accent5 4 2 4 7 3" xfId="31286"/>
    <cellStyle name="40% - Accent5 4 2 4 8" xfId="31287"/>
    <cellStyle name="40% - Accent5 4 2 4 8 2" xfId="31288"/>
    <cellStyle name="40% - Accent5 4 2 4 9" xfId="31289"/>
    <cellStyle name="40% - Accent5 4 2 5" xfId="2452"/>
    <cellStyle name="40% - Accent5 4 2 5 2" xfId="31290"/>
    <cellStyle name="40% - Accent5 4 2 5 2 2" xfId="31291"/>
    <cellStyle name="40% - Accent5 4 2 5 2 2 2" xfId="31292"/>
    <cellStyle name="40% - Accent5 4 2 5 2 2 3" xfId="31293"/>
    <cellStyle name="40% - Accent5 4 2 5 2 3" xfId="31294"/>
    <cellStyle name="40% - Accent5 4 2 5 2 3 2" xfId="31295"/>
    <cellStyle name="40% - Accent5 4 2 5 2 3 3" xfId="31296"/>
    <cellStyle name="40% - Accent5 4 2 5 2 4" xfId="31297"/>
    <cellStyle name="40% - Accent5 4 2 5 2 4 2" xfId="31298"/>
    <cellStyle name="40% - Accent5 4 2 5 2 5" xfId="31299"/>
    <cellStyle name="40% - Accent5 4 2 5 2 6" xfId="31300"/>
    <cellStyle name="40% - Accent5 4 2 5 3" xfId="31301"/>
    <cellStyle name="40% - Accent5 4 2 5 3 2" xfId="31302"/>
    <cellStyle name="40% - Accent5 4 2 5 3 2 2" xfId="31303"/>
    <cellStyle name="40% - Accent5 4 2 5 3 2 3" xfId="31304"/>
    <cellStyle name="40% - Accent5 4 2 5 3 3" xfId="31305"/>
    <cellStyle name="40% - Accent5 4 2 5 3 3 2" xfId="31306"/>
    <cellStyle name="40% - Accent5 4 2 5 3 3 3" xfId="31307"/>
    <cellStyle name="40% - Accent5 4 2 5 3 4" xfId="31308"/>
    <cellStyle name="40% - Accent5 4 2 5 3 4 2" xfId="31309"/>
    <cellStyle name="40% - Accent5 4 2 5 3 5" xfId="31310"/>
    <cellStyle name="40% - Accent5 4 2 5 3 6" xfId="31311"/>
    <cellStyle name="40% - Accent5 4 2 5 4" xfId="31312"/>
    <cellStyle name="40% - Accent5 4 2 5 4 2" xfId="31313"/>
    <cellStyle name="40% - Accent5 4 2 5 4 2 2" xfId="31314"/>
    <cellStyle name="40% - Accent5 4 2 5 4 2 3" xfId="31315"/>
    <cellStyle name="40% - Accent5 4 2 5 4 3" xfId="31316"/>
    <cellStyle name="40% - Accent5 4 2 5 4 3 2" xfId="31317"/>
    <cellStyle name="40% - Accent5 4 2 5 4 4" xfId="31318"/>
    <cellStyle name="40% - Accent5 4 2 5 4 5" xfId="31319"/>
    <cellStyle name="40% - Accent5 4 2 5 5" xfId="31320"/>
    <cellStyle name="40% - Accent5 4 2 5 5 2" xfId="31321"/>
    <cellStyle name="40% - Accent5 4 2 5 5 3" xfId="31322"/>
    <cellStyle name="40% - Accent5 4 2 5 6" xfId="31323"/>
    <cellStyle name="40% - Accent5 4 2 5 6 2" xfId="31324"/>
    <cellStyle name="40% - Accent5 4 2 5 6 3" xfId="31325"/>
    <cellStyle name="40% - Accent5 4 2 5 7" xfId="31326"/>
    <cellStyle name="40% - Accent5 4 2 5 7 2" xfId="31327"/>
    <cellStyle name="40% - Accent5 4 2 5 8" xfId="31328"/>
    <cellStyle name="40% - Accent5 4 2 5 9" xfId="31329"/>
    <cellStyle name="40% - Accent5 4 2 6" xfId="13944"/>
    <cellStyle name="40% - Accent5 4 2 6 2" xfId="31330"/>
    <cellStyle name="40% - Accent5 4 2 6 2 2" xfId="31331"/>
    <cellStyle name="40% - Accent5 4 2 6 2 2 2" xfId="31332"/>
    <cellStyle name="40% - Accent5 4 2 6 2 2 3" xfId="31333"/>
    <cellStyle name="40% - Accent5 4 2 6 2 3" xfId="31334"/>
    <cellStyle name="40% - Accent5 4 2 6 2 3 2" xfId="31335"/>
    <cellStyle name="40% - Accent5 4 2 6 2 3 3" xfId="31336"/>
    <cellStyle name="40% - Accent5 4 2 6 2 4" xfId="31337"/>
    <cellStyle name="40% - Accent5 4 2 6 2 4 2" xfId="31338"/>
    <cellStyle name="40% - Accent5 4 2 6 2 5" xfId="31339"/>
    <cellStyle name="40% - Accent5 4 2 6 2 6" xfId="31340"/>
    <cellStyle name="40% - Accent5 4 2 6 3" xfId="31341"/>
    <cellStyle name="40% - Accent5 4 2 6 3 2" xfId="31342"/>
    <cellStyle name="40% - Accent5 4 2 6 3 2 2" xfId="31343"/>
    <cellStyle name="40% - Accent5 4 2 6 3 2 3" xfId="31344"/>
    <cellStyle name="40% - Accent5 4 2 6 3 3" xfId="31345"/>
    <cellStyle name="40% - Accent5 4 2 6 3 3 2" xfId="31346"/>
    <cellStyle name="40% - Accent5 4 2 6 3 3 3" xfId="31347"/>
    <cellStyle name="40% - Accent5 4 2 6 3 4" xfId="31348"/>
    <cellStyle name="40% - Accent5 4 2 6 3 4 2" xfId="31349"/>
    <cellStyle name="40% - Accent5 4 2 6 3 5" xfId="31350"/>
    <cellStyle name="40% - Accent5 4 2 6 3 6" xfId="31351"/>
    <cellStyle name="40% - Accent5 4 2 6 4" xfId="31352"/>
    <cellStyle name="40% - Accent5 4 2 6 4 2" xfId="31353"/>
    <cellStyle name="40% - Accent5 4 2 6 4 2 2" xfId="31354"/>
    <cellStyle name="40% - Accent5 4 2 6 4 2 3" xfId="31355"/>
    <cellStyle name="40% - Accent5 4 2 6 4 3" xfId="31356"/>
    <cellStyle name="40% - Accent5 4 2 6 4 3 2" xfId="31357"/>
    <cellStyle name="40% - Accent5 4 2 6 4 4" xfId="31358"/>
    <cellStyle name="40% - Accent5 4 2 6 4 5" xfId="31359"/>
    <cellStyle name="40% - Accent5 4 2 6 5" xfId="31360"/>
    <cellStyle name="40% - Accent5 4 2 6 5 2" xfId="31361"/>
    <cellStyle name="40% - Accent5 4 2 6 5 3" xfId="31362"/>
    <cellStyle name="40% - Accent5 4 2 6 6" xfId="31363"/>
    <cellStyle name="40% - Accent5 4 2 6 6 2" xfId="31364"/>
    <cellStyle name="40% - Accent5 4 2 6 6 3" xfId="31365"/>
    <cellStyle name="40% - Accent5 4 2 6 7" xfId="31366"/>
    <cellStyle name="40% - Accent5 4 2 6 7 2" xfId="31367"/>
    <cellStyle name="40% - Accent5 4 2 6 8" xfId="31368"/>
    <cellStyle name="40% - Accent5 4 2 6 9" xfId="31369"/>
    <cellStyle name="40% - Accent5 4 2 7" xfId="31370"/>
    <cellStyle name="40% - Accent5 4 2 7 2" xfId="31371"/>
    <cellStyle name="40% - Accent5 4 2 7 2 2" xfId="31372"/>
    <cellStyle name="40% - Accent5 4 2 7 2 3" xfId="31373"/>
    <cellStyle name="40% - Accent5 4 2 7 3" xfId="31374"/>
    <cellStyle name="40% - Accent5 4 2 7 3 2" xfId="31375"/>
    <cellStyle name="40% - Accent5 4 2 7 3 3" xfId="31376"/>
    <cellStyle name="40% - Accent5 4 2 7 4" xfId="31377"/>
    <cellStyle name="40% - Accent5 4 2 7 4 2" xfId="31378"/>
    <cellStyle name="40% - Accent5 4 2 7 5" xfId="31379"/>
    <cellStyle name="40% - Accent5 4 2 7 6" xfId="31380"/>
    <cellStyle name="40% - Accent5 4 2 8" xfId="31381"/>
    <cellStyle name="40% - Accent5 4 2 8 2" xfId="31382"/>
    <cellStyle name="40% - Accent5 4 2 8 2 2" xfId="31383"/>
    <cellStyle name="40% - Accent5 4 2 8 2 3" xfId="31384"/>
    <cellStyle name="40% - Accent5 4 2 8 3" xfId="31385"/>
    <cellStyle name="40% - Accent5 4 2 8 3 2" xfId="31386"/>
    <cellStyle name="40% - Accent5 4 2 8 3 3" xfId="31387"/>
    <cellStyle name="40% - Accent5 4 2 8 4" xfId="31388"/>
    <cellStyle name="40% - Accent5 4 2 8 4 2" xfId="31389"/>
    <cellStyle name="40% - Accent5 4 2 8 5" xfId="31390"/>
    <cellStyle name="40% - Accent5 4 2 8 6" xfId="31391"/>
    <cellStyle name="40% - Accent5 4 2 9" xfId="31392"/>
    <cellStyle name="40% - Accent5 4 2 9 2" xfId="31393"/>
    <cellStyle name="40% - Accent5 4 2 9 2 2" xfId="31394"/>
    <cellStyle name="40% - Accent5 4 2 9 2 3" xfId="31395"/>
    <cellStyle name="40% - Accent5 4 2 9 3" xfId="31396"/>
    <cellStyle name="40% - Accent5 4 2 9 3 2" xfId="31397"/>
    <cellStyle name="40% - Accent5 4 2 9 4" xfId="31398"/>
    <cellStyle name="40% - Accent5 4 2 9 5" xfId="31399"/>
    <cellStyle name="40% - Accent5 4 3" xfId="2453"/>
    <cellStyle name="40% - Accent5 4 3 10" xfId="31400"/>
    <cellStyle name="40% - Accent5 4 3 10 2" xfId="31401"/>
    <cellStyle name="40% - Accent5 4 3 10 3" xfId="31402"/>
    <cellStyle name="40% - Accent5 4 3 11" xfId="31403"/>
    <cellStyle name="40% - Accent5 4 3 11 2" xfId="31404"/>
    <cellStyle name="40% - Accent5 4 3 12" xfId="31405"/>
    <cellStyle name="40% - Accent5 4 3 13" xfId="31406"/>
    <cellStyle name="40% - Accent5 4 3 14" xfId="31407"/>
    <cellStyle name="40% - Accent5 4 3 2" xfId="2454"/>
    <cellStyle name="40% - Accent5 4 3 2 10" xfId="31408"/>
    <cellStyle name="40% - Accent5 4 3 2 10 2" xfId="31409"/>
    <cellStyle name="40% - Accent5 4 3 2 11" xfId="31410"/>
    <cellStyle name="40% - Accent5 4 3 2 12" xfId="31411"/>
    <cellStyle name="40% - Accent5 4 3 2 2" xfId="2455"/>
    <cellStyle name="40% - Accent5 4 3 2 2 10" xfId="31412"/>
    <cellStyle name="40% - Accent5 4 3 2 2 2" xfId="2456"/>
    <cellStyle name="40% - Accent5 4 3 2 2 2 2" xfId="31413"/>
    <cellStyle name="40% - Accent5 4 3 2 2 2 2 2" xfId="31414"/>
    <cellStyle name="40% - Accent5 4 3 2 2 2 2 2 2" xfId="31415"/>
    <cellStyle name="40% - Accent5 4 3 2 2 2 2 2 3" xfId="31416"/>
    <cellStyle name="40% - Accent5 4 3 2 2 2 2 3" xfId="31417"/>
    <cellStyle name="40% - Accent5 4 3 2 2 2 2 3 2" xfId="31418"/>
    <cellStyle name="40% - Accent5 4 3 2 2 2 2 3 3" xfId="31419"/>
    <cellStyle name="40% - Accent5 4 3 2 2 2 2 4" xfId="31420"/>
    <cellStyle name="40% - Accent5 4 3 2 2 2 2 4 2" xfId="31421"/>
    <cellStyle name="40% - Accent5 4 3 2 2 2 2 5" xfId="31422"/>
    <cellStyle name="40% - Accent5 4 3 2 2 2 2 6" xfId="31423"/>
    <cellStyle name="40% - Accent5 4 3 2 2 2 3" xfId="31424"/>
    <cellStyle name="40% - Accent5 4 3 2 2 2 3 2" xfId="31425"/>
    <cellStyle name="40% - Accent5 4 3 2 2 2 3 2 2" xfId="31426"/>
    <cellStyle name="40% - Accent5 4 3 2 2 2 3 2 3" xfId="31427"/>
    <cellStyle name="40% - Accent5 4 3 2 2 2 3 3" xfId="31428"/>
    <cellStyle name="40% - Accent5 4 3 2 2 2 3 3 2" xfId="31429"/>
    <cellStyle name="40% - Accent5 4 3 2 2 2 3 3 3" xfId="31430"/>
    <cellStyle name="40% - Accent5 4 3 2 2 2 3 4" xfId="31431"/>
    <cellStyle name="40% - Accent5 4 3 2 2 2 3 4 2" xfId="31432"/>
    <cellStyle name="40% - Accent5 4 3 2 2 2 3 5" xfId="31433"/>
    <cellStyle name="40% - Accent5 4 3 2 2 2 3 6" xfId="31434"/>
    <cellStyle name="40% - Accent5 4 3 2 2 2 4" xfId="31435"/>
    <cellStyle name="40% - Accent5 4 3 2 2 2 4 2" xfId="31436"/>
    <cellStyle name="40% - Accent5 4 3 2 2 2 4 2 2" xfId="31437"/>
    <cellStyle name="40% - Accent5 4 3 2 2 2 4 2 3" xfId="31438"/>
    <cellStyle name="40% - Accent5 4 3 2 2 2 4 3" xfId="31439"/>
    <cellStyle name="40% - Accent5 4 3 2 2 2 4 3 2" xfId="31440"/>
    <cellStyle name="40% - Accent5 4 3 2 2 2 4 4" xfId="31441"/>
    <cellStyle name="40% - Accent5 4 3 2 2 2 4 5" xfId="31442"/>
    <cellStyle name="40% - Accent5 4 3 2 2 2 5" xfId="31443"/>
    <cellStyle name="40% - Accent5 4 3 2 2 2 5 2" xfId="31444"/>
    <cellStyle name="40% - Accent5 4 3 2 2 2 5 3" xfId="31445"/>
    <cellStyle name="40% - Accent5 4 3 2 2 2 6" xfId="31446"/>
    <cellStyle name="40% - Accent5 4 3 2 2 2 6 2" xfId="31447"/>
    <cellStyle name="40% - Accent5 4 3 2 2 2 6 3" xfId="31448"/>
    <cellStyle name="40% - Accent5 4 3 2 2 2 7" xfId="31449"/>
    <cellStyle name="40% - Accent5 4 3 2 2 2 7 2" xfId="31450"/>
    <cellStyle name="40% - Accent5 4 3 2 2 2 8" xfId="31451"/>
    <cellStyle name="40% - Accent5 4 3 2 2 2 9" xfId="31452"/>
    <cellStyle name="40% - Accent5 4 3 2 2 3" xfId="31453"/>
    <cellStyle name="40% - Accent5 4 3 2 2 3 2" xfId="31454"/>
    <cellStyle name="40% - Accent5 4 3 2 2 3 2 2" xfId="31455"/>
    <cellStyle name="40% - Accent5 4 3 2 2 3 2 3" xfId="31456"/>
    <cellStyle name="40% - Accent5 4 3 2 2 3 3" xfId="31457"/>
    <cellStyle name="40% - Accent5 4 3 2 2 3 3 2" xfId="31458"/>
    <cellStyle name="40% - Accent5 4 3 2 2 3 3 3" xfId="31459"/>
    <cellStyle name="40% - Accent5 4 3 2 2 3 4" xfId="31460"/>
    <cellStyle name="40% - Accent5 4 3 2 2 3 4 2" xfId="31461"/>
    <cellStyle name="40% - Accent5 4 3 2 2 3 5" xfId="31462"/>
    <cellStyle name="40% - Accent5 4 3 2 2 3 6" xfId="31463"/>
    <cellStyle name="40% - Accent5 4 3 2 2 4" xfId="31464"/>
    <cellStyle name="40% - Accent5 4 3 2 2 4 2" xfId="31465"/>
    <cellStyle name="40% - Accent5 4 3 2 2 4 2 2" xfId="31466"/>
    <cellStyle name="40% - Accent5 4 3 2 2 4 2 3" xfId="31467"/>
    <cellStyle name="40% - Accent5 4 3 2 2 4 3" xfId="31468"/>
    <cellStyle name="40% - Accent5 4 3 2 2 4 3 2" xfId="31469"/>
    <cellStyle name="40% - Accent5 4 3 2 2 4 3 3" xfId="31470"/>
    <cellStyle name="40% - Accent5 4 3 2 2 4 4" xfId="31471"/>
    <cellStyle name="40% - Accent5 4 3 2 2 4 4 2" xfId="31472"/>
    <cellStyle name="40% - Accent5 4 3 2 2 4 5" xfId="31473"/>
    <cellStyle name="40% - Accent5 4 3 2 2 4 6" xfId="31474"/>
    <cellStyle name="40% - Accent5 4 3 2 2 5" xfId="31475"/>
    <cellStyle name="40% - Accent5 4 3 2 2 5 2" xfId="31476"/>
    <cellStyle name="40% - Accent5 4 3 2 2 5 2 2" xfId="31477"/>
    <cellStyle name="40% - Accent5 4 3 2 2 5 2 3" xfId="31478"/>
    <cellStyle name="40% - Accent5 4 3 2 2 5 3" xfId="31479"/>
    <cellStyle name="40% - Accent5 4 3 2 2 5 3 2" xfId="31480"/>
    <cellStyle name="40% - Accent5 4 3 2 2 5 4" xfId="31481"/>
    <cellStyle name="40% - Accent5 4 3 2 2 5 5" xfId="31482"/>
    <cellStyle name="40% - Accent5 4 3 2 2 6" xfId="31483"/>
    <cellStyle name="40% - Accent5 4 3 2 2 6 2" xfId="31484"/>
    <cellStyle name="40% - Accent5 4 3 2 2 6 3" xfId="31485"/>
    <cellStyle name="40% - Accent5 4 3 2 2 7" xfId="31486"/>
    <cellStyle name="40% - Accent5 4 3 2 2 7 2" xfId="31487"/>
    <cellStyle name="40% - Accent5 4 3 2 2 7 3" xfId="31488"/>
    <cellStyle name="40% - Accent5 4 3 2 2 8" xfId="31489"/>
    <cellStyle name="40% - Accent5 4 3 2 2 8 2" xfId="31490"/>
    <cellStyle name="40% - Accent5 4 3 2 2 9" xfId="31491"/>
    <cellStyle name="40% - Accent5 4 3 2 3" xfId="2457"/>
    <cellStyle name="40% - Accent5 4 3 2 3 2" xfId="31492"/>
    <cellStyle name="40% - Accent5 4 3 2 3 2 2" xfId="31493"/>
    <cellStyle name="40% - Accent5 4 3 2 3 2 2 2" xfId="31494"/>
    <cellStyle name="40% - Accent5 4 3 2 3 2 2 3" xfId="31495"/>
    <cellStyle name="40% - Accent5 4 3 2 3 2 3" xfId="31496"/>
    <cellStyle name="40% - Accent5 4 3 2 3 2 3 2" xfId="31497"/>
    <cellStyle name="40% - Accent5 4 3 2 3 2 3 3" xfId="31498"/>
    <cellStyle name="40% - Accent5 4 3 2 3 2 4" xfId="31499"/>
    <cellStyle name="40% - Accent5 4 3 2 3 2 4 2" xfId="31500"/>
    <cellStyle name="40% - Accent5 4 3 2 3 2 5" xfId="31501"/>
    <cellStyle name="40% - Accent5 4 3 2 3 2 6" xfId="31502"/>
    <cellStyle name="40% - Accent5 4 3 2 3 3" xfId="31503"/>
    <cellStyle name="40% - Accent5 4 3 2 3 3 2" xfId="31504"/>
    <cellStyle name="40% - Accent5 4 3 2 3 3 2 2" xfId="31505"/>
    <cellStyle name="40% - Accent5 4 3 2 3 3 2 3" xfId="31506"/>
    <cellStyle name="40% - Accent5 4 3 2 3 3 3" xfId="31507"/>
    <cellStyle name="40% - Accent5 4 3 2 3 3 3 2" xfId="31508"/>
    <cellStyle name="40% - Accent5 4 3 2 3 3 3 3" xfId="31509"/>
    <cellStyle name="40% - Accent5 4 3 2 3 3 4" xfId="31510"/>
    <cellStyle name="40% - Accent5 4 3 2 3 3 4 2" xfId="31511"/>
    <cellStyle name="40% - Accent5 4 3 2 3 3 5" xfId="31512"/>
    <cellStyle name="40% - Accent5 4 3 2 3 3 6" xfId="31513"/>
    <cellStyle name="40% - Accent5 4 3 2 3 4" xfId="31514"/>
    <cellStyle name="40% - Accent5 4 3 2 3 4 2" xfId="31515"/>
    <cellStyle name="40% - Accent5 4 3 2 3 4 2 2" xfId="31516"/>
    <cellStyle name="40% - Accent5 4 3 2 3 4 2 3" xfId="31517"/>
    <cellStyle name="40% - Accent5 4 3 2 3 4 3" xfId="31518"/>
    <cellStyle name="40% - Accent5 4 3 2 3 4 3 2" xfId="31519"/>
    <cellStyle name="40% - Accent5 4 3 2 3 4 4" xfId="31520"/>
    <cellStyle name="40% - Accent5 4 3 2 3 4 5" xfId="31521"/>
    <cellStyle name="40% - Accent5 4 3 2 3 5" xfId="31522"/>
    <cellStyle name="40% - Accent5 4 3 2 3 5 2" xfId="31523"/>
    <cellStyle name="40% - Accent5 4 3 2 3 5 3" xfId="31524"/>
    <cellStyle name="40% - Accent5 4 3 2 3 6" xfId="31525"/>
    <cellStyle name="40% - Accent5 4 3 2 3 6 2" xfId="31526"/>
    <cellStyle name="40% - Accent5 4 3 2 3 6 3" xfId="31527"/>
    <cellStyle name="40% - Accent5 4 3 2 3 7" xfId="31528"/>
    <cellStyle name="40% - Accent5 4 3 2 3 7 2" xfId="31529"/>
    <cellStyle name="40% - Accent5 4 3 2 3 8" xfId="31530"/>
    <cellStyle name="40% - Accent5 4 3 2 3 9" xfId="31531"/>
    <cellStyle name="40% - Accent5 4 3 2 4" xfId="31532"/>
    <cellStyle name="40% - Accent5 4 3 2 4 2" xfId="31533"/>
    <cellStyle name="40% - Accent5 4 3 2 4 2 2" xfId="31534"/>
    <cellStyle name="40% - Accent5 4 3 2 4 2 2 2" xfId="31535"/>
    <cellStyle name="40% - Accent5 4 3 2 4 2 2 3" xfId="31536"/>
    <cellStyle name="40% - Accent5 4 3 2 4 2 3" xfId="31537"/>
    <cellStyle name="40% - Accent5 4 3 2 4 2 3 2" xfId="31538"/>
    <cellStyle name="40% - Accent5 4 3 2 4 2 3 3" xfId="31539"/>
    <cellStyle name="40% - Accent5 4 3 2 4 2 4" xfId="31540"/>
    <cellStyle name="40% - Accent5 4 3 2 4 2 4 2" xfId="31541"/>
    <cellStyle name="40% - Accent5 4 3 2 4 2 5" xfId="31542"/>
    <cellStyle name="40% - Accent5 4 3 2 4 2 6" xfId="31543"/>
    <cellStyle name="40% - Accent5 4 3 2 4 3" xfId="31544"/>
    <cellStyle name="40% - Accent5 4 3 2 4 3 2" xfId="31545"/>
    <cellStyle name="40% - Accent5 4 3 2 4 3 2 2" xfId="31546"/>
    <cellStyle name="40% - Accent5 4 3 2 4 3 2 3" xfId="31547"/>
    <cellStyle name="40% - Accent5 4 3 2 4 3 3" xfId="31548"/>
    <cellStyle name="40% - Accent5 4 3 2 4 3 3 2" xfId="31549"/>
    <cellStyle name="40% - Accent5 4 3 2 4 3 3 3" xfId="31550"/>
    <cellStyle name="40% - Accent5 4 3 2 4 3 4" xfId="31551"/>
    <cellStyle name="40% - Accent5 4 3 2 4 3 4 2" xfId="31552"/>
    <cellStyle name="40% - Accent5 4 3 2 4 3 5" xfId="31553"/>
    <cellStyle name="40% - Accent5 4 3 2 4 3 6" xfId="31554"/>
    <cellStyle name="40% - Accent5 4 3 2 4 4" xfId="31555"/>
    <cellStyle name="40% - Accent5 4 3 2 4 4 2" xfId="31556"/>
    <cellStyle name="40% - Accent5 4 3 2 4 4 2 2" xfId="31557"/>
    <cellStyle name="40% - Accent5 4 3 2 4 4 2 3" xfId="31558"/>
    <cellStyle name="40% - Accent5 4 3 2 4 4 3" xfId="31559"/>
    <cellStyle name="40% - Accent5 4 3 2 4 4 3 2" xfId="31560"/>
    <cellStyle name="40% - Accent5 4 3 2 4 4 4" xfId="31561"/>
    <cellStyle name="40% - Accent5 4 3 2 4 4 5" xfId="31562"/>
    <cellStyle name="40% - Accent5 4 3 2 4 5" xfId="31563"/>
    <cellStyle name="40% - Accent5 4 3 2 4 5 2" xfId="31564"/>
    <cellStyle name="40% - Accent5 4 3 2 4 5 3" xfId="31565"/>
    <cellStyle name="40% - Accent5 4 3 2 4 6" xfId="31566"/>
    <cellStyle name="40% - Accent5 4 3 2 4 6 2" xfId="31567"/>
    <cellStyle name="40% - Accent5 4 3 2 4 6 3" xfId="31568"/>
    <cellStyle name="40% - Accent5 4 3 2 4 7" xfId="31569"/>
    <cellStyle name="40% - Accent5 4 3 2 4 7 2" xfId="31570"/>
    <cellStyle name="40% - Accent5 4 3 2 4 8" xfId="31571"/>
    <cellStyle name="40% - Accent5 4 3 2 4 9" xfId="31572"/>
    <cellStyle name="40% - Accent5 4 3 2 5" xfId="31573"/>
    <cellStyle name="40% - Accent5 4 3 2 5 2" xfId="31574"/>
    <cellStyle name="40% - Accent5 4 3 2 5 2 2" xfId="31575"/>
    <cellStyle name="40% - Accent5 4 3 2 5 2 3" xfId="31576"/>
    <cellStyle name="40% - Accent5 4 3 2 5 3" xfId="31577"/>
    <cellStyle name="40% - Accent5 4 3 2 5 3 2" xfId="31578"/>
    <cellStyle name="40% - Accent5 4 3 2 5 3 3" xfId="31579"/>
    <cellStyle name="40% - Accent5 4 3 2 5 4" xfId="31580"/>
    <cellStyle name="40% - Accent5 4 3 2 5 4 2" xfId="31581"/>
    <cellStyle name="40% - Accent5 4 3 2 5 5" xfId="31582"/>
    <cellStyle name="40% - Accent5 4 3 2 5 6" xfId="31583"/>
    <cellStyle name="40% - Accent5 4 3 2 6" xfId="31584"/>
    <cellStyle name="40% - Accent5 4 3 2 6 2" xfId="31585"/>
    <cellStyle name="40% - Accent5 4 3 2 6 2 2" xfId="31586"/>
    <cellStyle name="40% - Accent5 4 3 2 6 2 3" xfId="31587"/>
    <cellStyle name="40% - Accent5 4 3 2 6 3" xfId="31588"/>
    <cellStyle name="40% - Accent5 4 3 2 6 3 2" xfId="31589"/>
    <cellStyle name="40% - Accent5 4 3 2 6 3 3" xfId="31590"/>
    <cellStyle name="40% - Accent5 4 3 2 6 4" xfId="31591"/>
    <cellStyle name="40% - Accent5 4 3 2 6 4 2" xfId="31592"/>
    <cellStyle name="40% - Accent5 4 3 2 6 5" xfId="31593"/>
    <cellStyle name="40% - Accent5 4 3 2 6 6" xfId="31594"/>
    <cellStyle name="40% - Accent5 4 3 2 7" xfId="31595"/>
    <cellStyle name="40% - Accent5 4 3 2 7 2" xfId="31596"/>
    <cellStyle name="40% - Accent5 4 3 2 7 2 2" xfId="31597"/>
    <cellStyle name="40% - Accent5 4 3 2 7 2 3" xfId="31598"/>
    <cellStyle name="40% - Accent5 4 3 2 7 3" xfId="31599"/>
    <cellStyle name="40% - Accent5 4 3 2 7 3 2" xfId="31600"/>
    <cellStyle name="40% - Accent5 4 3 2 7 4" xfId="31601"/>
    <cellStyle name="40% - Accent5 4 3 2 7 5" xfId="31602"/>
    <cellStyle name="40% - Accent5 4 3 2 8" xfId="31603"/>
    <cellStyle name="40% - Accent5 4 3 2 8 2" xfId="31604"/>
    <cellStyle name="40% - Accent5 4 3 2 8 3" xfId="31605"/>
    <cellStyle name="40% - Accent5 4 3 2 9" xfId="31606"/>
    <cellStyle name="40% - Accent5 4 3 2 9 2" xfId="31607"/>
    <cellStyle name="40% - Accent5 4 3 2 9 3" xfId="31608"/>
    <cellStyle name="40% - Accent5 4 3 3" xfId="2458"/>
    <cellStyle name="40% - Accent5 4 3 3 10" xfId="31609"/>
    <cellStyle name="40% - Accent5 4 3 3 2" xfId="2459"/>
    <cellStyle name="40% - Accent5 4 3 3 2 2" xfId="31610"/>
    <cellStyle name="40% - Accent5 4 3 3 2 2 2" xfId="31611"/>
    <cellStyle name="40% - Accent5 4 3 3 2 2 2 2" xfId="31612"/>
    <cellStyle name="40% - Accent5 4 3 3 2 2 2 3" xfId="31613"/>
    <cellStyle name="40% - Accent5 4 3 3 2 2 3" xfId="31614"/>
    <cellStyle name="40% - Accent5 4 3 3 2 2 3 2" xfId="31615"/>
    <cellStyle name="40% - Accent5 4 3 3 2 2 3 3" xfId="31616"/>
    <cellStyle name="40% - Accent5 4 3 3 2 2 4" xfId="31617"/>
    <cellStyle name="40% - Accent5 4 3 3 2 2 4 2" xfId="31618"/>
    <cellStyle name="40% - Accent5 4 3 3 2 2 5" xfId="31619"/>
    <cellStyle name="40% - Accent5 4 3 3 2 2 6" xfId="31620"/>
    <cellStyle name="40% - Accent5 4 3 3 2 3" xfId="31621"/>
    <cellStyle name="40% - Accent5 4 3 3 2 3 2" xfId="31622"/>
    <cellStyle name="40% - Accent5 4 3 3 2 3 2 2" xfId="31623"/>
    <cellStyle name="40% - Accent5 4 3 3 2 3 2 3" xfId="31624"/>
    <cellStyle name="40% - Accent5 4 3 3 2 3 3" xfId="31625"/>
    <cellStyle name="40% - Accent5 4 3 3 2 3 3 2" xfId="31626"/>
    <cellStyle name="40% - Accent5 4 3 3 2 3 3 3" xfId="31627"/>
    <cellStyle name="40% - Accent5 4 3 3 2 3 4" xfId="31628"/>
    <cellStyle name="40% - Accent5 4 3 3 2 3 4 2" xfId="31629"/>
    <cellStyle name="40% - Accent5 4 3 3 2 3 5" xfId="31630"/>
    <cellStyle name="40% - Accent5 4 3 3 2 3 6" xfId="31631"/>
    <cellStyle name="40% - Accent5 4 3 3 2 4" xfId="31632"/>
    <cellStyle name="40% - Accent5 4 3 3 2 4 2" xfId="31633"/>
    <cellStyle name="40% - Accent5 4 3 3 2 4 2 2" xfId="31634"/>
    <cellStyle name="40% - Accent5 4 3 3 2 4 2 3" xfId="31635"/>
    <cellStyle name="40% - Accent5 4 3 3 2 4 3" xfId="31636"/>
    <cellStyle name="40% - Accent5 4 3 3 2 4 3 2" xfId="31637"/>
    <cellStyle name="40% - Accent5 4 3 3 2 4 4" xfId="31638"/>
    <cellStyle name="40% - Accent5 4 3 3 2 4 5" xfId="31639"/>
    <cellStyle name="40% - Accent5 4 3 3 2 5" xfId="31640"/>
    <cellStyle name="40% - Accent5 4 3 3 2 5 2" xfId="31641"/>
    <cellStyle name="40% - Accent5 4 3 3 2 5 3" xfId="31642"/>
    <cellStyle name="40% - Accent5 4 3 3 2 6" xfId="31643"/>
    <cellStyle name="40% - Accent5 4 3 3 2 6 2" xfId="31644"/>
    <cellStyle name="40% - Accent5 4 3 3 2 6 3" xfId="31645"/>
    <cellStyle name="40% - Accent5 4 3 3 2 7" xfId="31646"/>
    <cellStyle name="40% - Accent5 4 3 3 2 7 2" xfId="31647"/>
    <cellStyle name="40% - Accent5 4 3 3 2 8" xfId="31648"/>
    <cellStyle name="40% - Accent5 4 3 3 2 9" xfId="31649"/>
    <cellStyle name="40% - Accent5 4 3 3 3" xfId="31650"/>
    <cellStyle name="40% - Accent5 4 3 3 3 2" xfId="31651"/>
    <cellStyle name="40% - Accent5 4 3 3 3 2 2" xfId="31652"/>
    <cellStyle name="40% - Accent5 4 3 3 3 2 3" xfId="31653"/>
    <cellStyle name="40% - Accent5 4 3 3 3 3" xfId="31654"/>
    <cellStyle name="40% - Accent5 4 3 3 3 3 2" xfId="31655"/>
    <cellStyle name="40% - Accent5 4 3 3 3 3 3" xfId="31656"/>
    <cellStyle name="40% - Accent5 4 3 3 3 4" xfId="31657"/>
    <cellStyle name="40% - Accent5 4 3 3 3 4 2" xfId="31658"/>
    <cellStyle name="40% - Accent5 4 3 3 3 5" xfId="31659"/>
    <cellStyle name="40% - Accent5 4 3 3 3 6" xfId="31660"/>
    <cellStyle name="40% - Accent5 4 3 3 4" xfId="31661"/>
    <cellStyle name="40% - Accent5 4 3 3 4 2" xfId="31662"/>
    <cellStyle name="40% - Accent5 4 3 3 4 2 2" xfId="31663"/>
    <cellStyle name="40% - Accent5 4 3 3 4 2 3" xfId="31664"/>
    <cellStyle name="40% - Accent5 4 3 3 4 3" xfId="31665"/>
    <cellStyle name="40% - Accent5 4 3 3 4 3 2" xfId="31666"/>
    <cellStyle name="40% - Accent5 4 3 3 4 3 3" xfId="31667"/>
    <cellStyle name="40% - Accent5 4 3 3 4 4" xfId="31668"/>
    <cellStyle name="40% - Accent5 4 3 3 4 4 2" xfId="31669"/>
    <cellStyle name="40% - Accent5 4 3 3 4 5" xfId="31670"/>
    <cellStyle name="40% - Accent5 4 3 3 4 6" xfId="31671"/>
    <cellStyle name="40% - Accent5 4 3 3 5" xfId="31672"/>
    <cellStyle name="40% - Accent5 4 3 3 5 2" xfId="31673"/>
    <cellStyle name="40% - Accent5 4 3 3 5 2 2" xfId="31674"/>
    <cellStyle name="40% - Accent5 4 3 3 5 2 3" xfId="31675"/>
    <cellStyle name="40% - Accent5 4 3 3 5 3" xfId="31676"/>
    <cellStyle name="40% - Accent5 4 3 3 5 3 2" xfId="31677"/>
    <cellStyle name="40% - Accent5 4 3 3 5 4" xfId="31678"/>
    <cellStyle name="40% - Accent5 4 3 3 5 5" xfId="31679"/>
    <cellStyle name="40% - Accent5 4 3 3 6" xfId="31680"/>
    <cellStyle name="40% - Accent5 4 3 3 6 2" xfId="31681"/>
    <cellStyle name="40% - Accent5 4 3 3 6 3" xfId="31682"/>
    <cellStyle name="40% - Accent5 4 3 3 7" xfId="31683"/>
    <cellStyle name="40% - Accent5 4 3 3 7 2" xfId="31684"/>
    <cellStyle name="40% - Accent5 4 3 3 7 3" xfId="31685"/>
    <cellStyle name="40% - Accent5 4 3 3 8" xfId="31686"/>
    <cellStyle name="40% - Accent5 4 3 3 8 2" xfId="31687"/>
    <cellStyle name="40% - Accent5 4 3 3 9" xfId="31688"/>
    <cellStyle name="40% - Accent5 4 3 4" xfId="2460"/>
    <cellStyle name="40% - Accent5 4 3 4 2" xfId="31689"/>
    <cellStyle name="40% - Accent5 4 3 4 2 2" xfId="31690"/>
    <cellStyle name="40% - Accent5 4 3 4 2 2 2" xfId="31691"/>
    <cellStyle name="40% - Accent5 4 3 4 2 2 3" xfId="31692"/>
    <cellStyle name="40% - Accent5 4 3 4 2 3" xfId="31693"/>
    <cellStyle name="40% - Accent5 4 3 4 2 3 2" xfId="31694"/>
    <cellStyle name="40% - Accent5 4 3 4 2 3 3" xfId="31695"/>
    <cellStyle name="40% - Accent5 4 3 4 2 4" xfId="31696"/>
    <cellStyle name="40% - Accent5 4 3 4 2 4 2" xfId="31697"/>
    <cellStyle name="40% - Accent5 4 3 4 2 5" xfId="31698"/>
    <cellStyle name="40% - Accent5 4 3 4 2 6" xfId="31699"/>
    <cellStyle name="40% - Accent5 4 3 4 3" xfId="31700"/>
    <cellStyle name="40% - Accent5 4 3 4 3 2" xfId="31701"/>
    <cellStyle name="40% - Accent5 4 3 4 3 2 2" xfId="31702"/>
    <cellStyle name="40% - Accent5 4 3 4 3 2 3" xfId="31703"/>
    <cellStyle name="40% - Accent5 4 3 4 3 3" xfId="31704"/>
    <cellStyle name="40% - Accent5 4 3 4 3 3 2" xfId="31705"/>
    <cellStyle name="40% - Accent5 4 3 4 3 3 3" xfId="31706"/>
    <cellStyle name="40% - Accent5 4 3 4 3 4" xfId="31707"/>
    <cellStyle name="40% - Accent5 4 3 4 3 4 2" xfId="31708"/>
    <cellStyle name="40% - Accent5 4 3 4 3 5" xfId="31709"/>
    <cellStyle name="40% - Accent5 4 3 4 3 6" xfId="31710"/>
    <cellStyle name="40% - Accent5 4 3 4 4" xfId="31711"/>
    <cellStyle name="40% - Accent5 4 3 4 4 2" xfId="31712"/>
    <cellStyle name="40% - Accent5 4 3 4 4 2 2" xfId="31713"/>
    <cellStyle name="40% - Accent5 4 3 4 4 2 3" xfId="31714"/>
    <cellStyle name="40% - Accent5 4 3 4 4 3" xfId="31715"/>
    <cellStyle name="40% - Accent5 4 3 4 4 3 2" xfId="31716"/>
    <cellStyle name="40% - Accent5 4 3 4 4 4" xfId="31717"/>
    <cellStyle name="40% - Accent5 4 3 4 4 5" xfId="31718"/>
    <cellStyle name="40% - Accent5 4 3 4 5" xfId="31719"/>
    <cellStyle name="40% - Accent5 4 3 4 5 2" xfId="31720"/>
    <cellStyle name="40% - Accent5 4 3 4 5 3" xfId="31721"/>
    <cellStyle name="40% - Accent5 4 3 4 6" xfId="31722"/>
    <cellStyle name="40% - Accent5 4 3 4 6 2" xfId="31723"/>
    <cellStyle name="40% - Accent5 4 3 4 6 3" xfId="31724"/>
    <cellStyle name="40% - Accent5 4 3 4 7" xfId="31725"/>
    <cellStyle name="40% - Accent5 4 3 4 7 2" xfId="31726"/>
    <cellStyle name="40% - Accent5 4 3 4 8" xfId="31727"/>
    <cellStyle name="40% - Accent5 4 3 4 9" xfId="31728"/>
    <cellStyle name="40% - Accent5 4 3 5" xfId="8907"/>
    <cellStyle name="40% - Accent5 4 3 5 2" xfId="31729"/>
    <cellStyle name="40% - Accent5 4 3 5 2 2" xfId="31730"/>
    <cellStyle name="40% - Accent5 4 3 5 2 2 2" xfId="31731"/>
    <cellStyle name="40% - Accent5 4 3 5 2 2 3" xfId="31732"/>
    <cellStyle name="40% - Accent5 4 3 5 2 3" xfId="31733"/>
    <cellStyle name="40% - Accent5 4 3 5 2 3 2" xfId="31734"/>
    <cellStyle name="40% - Accent5 4 3 5 2 3 3" xfId="31735"/>
    <cellStyle name="40% - Accent5 4 3 5 2 4" xfId="31736"/>
    <cellStyle name="40% - Accent5 4 3 5 2 4 2" xfId="31737"/>
    <cellStyle name="40% - Accent5 4 3 5 2 5" xfId="31738"/>
    <cellStyle name="40% - Accent5 4 3 5 2 6" xfId="31739"/>
    <cellStyle name="40% - Accent5 4 3 5 3" xfId="31740"/>
    <cellStyle name="40% - Accent5 4 3 5 3 2" xfId="31741"/>
    <cellStyle name="40% - Accent5 4 3 5 3 2 2" xfId="31742"/>
    <cellStyle name="40% - Accent5 4 3 5 3 2 3" xfId="31743"/>
    <cellStyle name="40% - Accent5 4 3 5 3 3" xfId="31744"/>
    <cellStyle name="40% - Accent5 4 3 5 3 3 2" xfId="31745"/>
    <cellStyle name="40% - Accent5 4 3 5 3 3 3" xfId="31746"/>
    <cellStyle name="40% - Accent5 4 3 5 3 4" xfId="31747"/>
    <cellStyle name="40% - Accent5 4 3 5 3 4 2" xfId="31748"/>
    <cellStyle name="40% - Accent5 4 3 5 3 5" xfId="31749"/>
    <cellStyle name="40% - Accent5 4 3 5 3 6" xfId="31750"/>
    <cellStyle name="40% - Accent5 4 3 5 4" xfId="31751"/>
    <cellStyle name="40% - Accent5 4 3 5 4 2" xfId="31752"/>
    <cellStyle name="40% - Accent5 4 3 5 4 2 2" xfId="31753"/>
    <cellStyle name="40% - Accent5 4 3 5 4 2 3" xfId="31754"/>
    <cellStyle name="40% - Accent5 4 3 5 4 3" xfId="31755"/>
    <cellStyle name="40% - Accent5 4 3 5 4 3 2" xfId="31756"/>
    <cellStyle name="40% - Accent5 4 3 5 4 4" xfId="31757"/>
    <cellStyle name="40% - Accent5 4 3 5 4 5" xfId="31758"/>
    <cellStyle name="40% - Accent5 4 3 5 5" xfId="31759"/>
    <cellStyle name="40% - Accent5 4 3 5 5 2" xfId="31760"/>
    <cellStyle name="40% - Accent5 4 3 5 5 3" xfId="31761"/>
    <cellStyle name="40% - Accent5 4 3 5 6" xfId="31762"/>
    <cellStyle name="40% - Accent5 4 3 5 6 2" xfId="31763"/>
    <cellStyle name="40% - Accent5 4 3 5 6 3" xfId="31764"/>
    <cellStyle name="40% - Accent5 4 3 5 7" xfId="31765"/>
    <cellStyle name="40% - Accent5 4 3 5 7 2" xfId="31766"/>
    <cellStyle name="40% - Accent5 4 3 5 8" xfId="31767"/>
    <cellStyle name="40% - Accent5 4 3 5 9" xfId="31768"/>
    <cellStyle name="40% - Accent5 4 3 6" xfId="31769"/>
    <cellStyle name="40% - Accent5 4 3 6 2" xfId="31770"/>
    <cellStyle name="40% - Accent5 4 3 6 2 2" xfId="31771"/>
    <cellStyle name="40% - Accent5 4 3 6 2 3" xfId="31772"/>
    <cellStyle name="40% - Accent5 4 3 6 3" xfId="31773"/>
    <cellStyle name="40% - Accent5 4 3 6 3 2" xfId="31774"/>
    <cellStyle name="40% - Accent5 4 3 6 3 3" xfId="31775"/>
    <cellStyle name="40% - Accent5 4 3 6 4" xfId="31776"/>
    <cellStyle name="40% - Accent5 4 3 6 4 2" xfId="31777"/>
    <cellStyle name="40% - Accent5 4 3 6 5" xfId="31778"/>
    <cellStyle name="40% - Accent5 4 3 6 6" xfId="31779"/>
    <cellStyle name="40% - Accent5 4 3 7" xfId="31780"/>
    <cellStyle name="40% - Accent5 4 3 7 2" xfId="31781"/>
    <cellStyle name="40% - Accent5 4 3 7 2 2" xfId="31782"/>
    <cellStyle name="40% - Accent5 4 3 7 2 3" xfId="31783"/>
    <cellStyle name="40% - Accent5 4 3 7 3" xfId="31784"/>
    <cellStyle name="40% - Accent5 4 3 7 3 2" xfId="31785"/>
    <cellStyle name="40% - Accent5 4 3 7 3 3" xfId="31786"/>
    <cellStyle name="40% - Accent5 4 3 7 4" xfId="31787"/>
    <cellStyle name="40% - Accent5 4 3 7 4 2" xfId="31788"/>
    <cellStyle name="40% - Accent5 4 3 7 5" xfId="31789"/>
    <cellStyle name="40% - Accent5 4 3 7 6" xfId="31790"/>
    <cellStyle name="40% - Accent5 4 3 8" xfId="31791"/>
    <cellStyle name="40% - Accent5 4 3 8 2" xfId="31792"/>
    <cellStyle name="40% - Accent5 4 3 8 2 2" xfId="31793"/>
    <cellStyle name="40% - Accent5 4 3 8 2 3" xfId="31794"/>
    <cellStyle name="40% - Accent5 4 3 8 3" xfId="31795"/>
    <cellStyle name="40% - Accent5 4 3 8 3 2" xfId="31796"/>
    <cellStyle name="40% - Accent5 4 3 8 4" xfId="31797"/>
    <cellStyle name="40% - Accent5 4 3 8 5" xfId="31798"/>
    <cellStyle name="40% - Accent5 4 3 9" xfId="31799"/>
    <cellStyle name="40% - Accent5 4 3 9 2" xfId="31800"/>
    <cellStyle name="40% - Accent5 4 3 9 3" xfId="31801"/>
    <cellStyle name="40% - Accent5 4 4" xfId="2461"/>
    <cellStyle name="40% - Accent5 4 4 10" xfId="31802"/>
    <cellStyle name="40% - Accent5 4 4 10 2" xfId="31803"/>
    <cellStyle name="40% - Accent5 4 4 11" xfId="31804"/>
    <cellStyle name="40% - Accent5 4 4 12" xfId="31805"/>
    <cellStyle name="40% - Accent5 4 4 2" xfId="2462"/>
    <cellStyle name="40% - Accent5 4 4 2 10" xfId="31806"/>
    <cellStyle name="40% - Accent5 4 4 2 2" xfId="2463"/>
    <cellStyle name="40% - Accent5 4 4 2 2 2" xfId="31807"/>
    <cellStyle name="40% - Accent5 4 4 2 2 2 2" xfId="31808"/>
    <cellStyle name="40% - Accent5 4 4 2 2 2 2 2" xfId="31809"/>
    <cellStyle name="40% - Accent5 4 4 2 2 2 2 3" xfId="31810"/>
    <cellStyle name="40% - Accent5 4 4 2 2 2 3" xfId="31811"/>
    <cellStyle name="40% - Accent5 4 4 2 2 2 3 2" xfId="31812"/>
    <cellStyle name="40% - Accent5 4 4 2 2 2 3 3" xfId="31813"/>
    <cellStyle name="40% - Accent5 4 4 2 2 2 4" xfId="31814"/>
    <cellStyle name="40% - Accent5 4 4 2 2 2 4 2" xfId="31815"/>
    <cellStyle name="40% - Accent5 4 4 2 2 2 5" xfId="31816"/>
    <cellStyle name="40% - Accent5 4 4 2 2 2 6" xfId="31817"/>
    <cellStyle name="40% - Accent5 4 4 2 2 3" xfId="31818"/>
    <cellStyle name="40% - Accent5 4 4 2 2 3 2" xfId="31819"/>
    <cellStyle name="40% - Accent5 4 4 2 2 3 2 2" xfId="31820"/>
    <cellStyle name="40% - Accent5 4 4 2 2 3 2 3" xfId="31821"/>
    <cellStyle name="40% - Accent5 4 4 2 2 3 3" xfId="31822"/>
    <cellStyle name="40% - Accent5 4 4 2 2 3 3 2" xfId="31823"/>
    <cellStyle name="40% - Accent5 4 4 2 2 3 3 3" xfId="31824"/>
    <cellStyle name="40% - Accent5 4 4 2 2 3 4" xfId="31825"/>
    <cellStyle name="40% - Accent5 4 4 2 2 3 4 2" xfId="31826"/>
    <cellStyle name="40% - Accent5 4 4 2 2 3 5" xfId="31827"/>
    <cellStyle name="40% - Accent5 4 4 2 2 3 6" xfId="31828"/>
    <cellStyle name="40% - Accent5 4 4 2 2 4" xfId="31829"/>
    <cellStyle name="40% - Accent5 4 4 2 2 4 2" xfId="31830"/>
    <cellStyle name="40% - Accent5 4 4 2 2 4 2 2" xfId="31831"/>
    <cellStyle name="40% - Accent5 4 4 2 2 4 2 3" xfId="31832"/>
    <cellStyle name="40% - Accent5 4 4 2 2 4 3" xfId="31833"/>
    <cellStyle name="40% - Accent5 4 4 2 2 4 3 2" xfId="31834"/>
    <cellStyle name="40% - Accent5 4 4 2 2 4 4" xfId="31835"/>
    <cellStyle name="40% - Accent5 4 4 2 2 4 5" xfId="31836"/>
    <cellStyle name="40% - Accent5 4 4 2 2 5" xfId="31837"/>
    <cellStyle name="40% - Accent5 4 4 2 2 5 2" xfId="31838"/>
    <cellStyle name="40% - Accent5 4 4 2 2 5 3" xfId="31839"/>
    <cellStyle name="40% - Accent5 4 4 2 2 6" xfId="31840"/>
    <cellStyle name="40% - Accent5 4 4 2 2 6 2" xfId="31841"/>
    <cellStyle name="40% - Accent5 4 4 2 2 6 3" xfId="31842"/>
    <cellStyle name="40% - Accent5 4 4 2 2 7" xfId="31843"/>
    <cellStyle name="40% - Accent5 4 4 2 2 7 2" xfId="31844"/>
    <cellStyle name="40% - Accent5 4 4 2 2 8" xfId="31845"/>
    <cellStyle name="40% - Accent5 4 4 2 2 9" xfId="31846"/>
    <cellStyle name="40% - Accent5 4 4 2 3" xfId="31847"/>
    <cellStyle name="40% - Accent5 4 4 2 3 2" xfId="31848"/>
    <cellStyle name="40% - Accent5 4 4 2 3 2 2" xfId="31849"/>
    <cellStyle name="40% - Accent5 4 4 2 3 2 3" xfId="31850"/>
    <cellStyle name="40% - Accent5 4 4 2 3 3" xfId="31851"/>
    <cellStyle name="40% - Accent5 4 4 2 3 3 2" xfId="31852"/>
    <cellStyle name="40% - Accent5 4 4 2 3 3 3" xfId="31853"/>
    <cellStyle name="40% - Accent5 4 4 2 3 4" xfId="31854"/>
    <cellStyle name="40% - Accent5 4 4 2 3 4 2" xfId="31855"/>
    <cellStyle name="40% - Accent5 4 4 2 3 5" xfId="31856"/>
    <cellStyle name="40% - Accent5 4 4 2 3 6" xfId="31857"/>
    <cellStyle name="40% - Accent5 4 4 2 4" xfId="31858"/>
    <cellStyle name="40% - Accent5 4 4 2 4 2" xfId="31859"/>
    <cellStyle name="40% - Accent5 4 4 2 4 2 2" xfId="31860"/>
    <cellStyle name="40% - Accent5 4 4 2 4 2 3" xfId="31861"/>
    <cellStyle name="40% - Accent5 4 4 2 4 3" xfId="31862"/>
    <cellStyle name="40% - Accent5 4 4 2 4 3 2" xfId="31863"/>
    <cellStyle name="40% - Accent5 4 4 2 4 3 3" xfId="31864"/>
    <cellStyle name="40% - Accent5 4 4 2 4 4" xfId="31865"/>
    <cellStyle name="40% - Accent5 4 4 2 4 4 2" xfId="31866"/>
    <cellStyle name="40% - Accent5 4 4 2 4 5" xfId="31867"/>
    <cellStyle name="40% - Accent5 4 4 2 4 6" xfId="31868"/>
    <cellStyle name="40% - Accent5 4 4 2 5" xfId="31869"/>
    <cellStyle name="40% - Accent5 4 4 2 5 2" xfId="31870"/>
    <cellStyle name="40% - Accent5 4 4 2 5 2 2" xfId="31871"/>
    <cellStyle name="40% - Accent5 4 4 2 5 2 3" xfId="31872"/>
    <cellStyle name="40% - Accent5 4 4 2 5 3" xfId="31873"/>
    <cellStyle name="40% - Accent5 4 4 2 5 3 2" xfId="31874"/>
    <cellStyle name="40% - Accent5 4 4 2 5 4" xfId="31875"/>
    <cellStyle name="40% - Accent5 4 4 2 5 5" xfId="31876"/>
    <cellStyle name="40% - Accent5 4 4 2 6" xfId="31877"/>
    <cellStyle name="40% - Accent5 4 4 2 6 2" xfId="31878"/>
    <cellStyle name="40% - Accent5 4 4 2 6 3" xfId="31879"/>
    <cellStyle name="40% - Accent5 4 4 2 7" xfId="31880"/>
    <cellStyle name="40% - Accent5 4 4 2 7 2" xfId="31881"/>
    <cellStyle name="40% - Accent5 4 4 2 7 3" xfId="31882"/>
    <cellStyle name="40% - Accent5 4 4 2 8" xfId="31883"/>
    <cellStyle name="40% - Accent5 4 4 2 8 2" xfId="31884"/>
    <cellStyle name="40% - Accent5 4 4 2 9" xfId="31885"/>
    <cellStyle name="40% - Accent5 4 4 3" xfId="2464"/>
    <cellStyle name="40% - Accent5 4 4 3 2" xfId="31886"/>
    <cellStyle name="40% - Accent5 4 4 3 2 2" xfId="31887"/>
    <cellStyle name="40% - Accent5 4 4 3 2 2 2" xfId="31888"/>
    <cellStyle name="40% - Accent5 4 4 3 2 2 3" xfId="31889"/>
    <cellStyle name="40% - Accent5 4 4 3 2 3" xfId="31890"/>
    <cellStyle name="40% - Accent5 4 4 3 2 3 2" xfId="31891"/>
    <cellStyle name="40% - Accent5 4 4 3 2 3 3" xfId="31892"/>
    <cellStyle name="40% - Accent5 4 4 3 2 4" xfId="31893"/>
    <cellStyle name="40% - Accent5 4 4 3 2 4 2" xfId="31894"/>
    <cellStyle name="40% - Accent5 4 4 3 2 5" xfId="31895"/>
    <cellStyle name="40% - Accent5 4 4 3 2 6" xfId="31896"/>
    <cellStyle name="40% - Accent5 4 4 3 3" xfId="31897"/>
    <cellStyle name="40% - Accent5 4 4 3 3 2" xfId="31898"/>
    <cellStyle name="40% - Accent5 4 4 3 3 2 2" xfId="31899"/>
    <cellStyle name="40% - Accent5 4 4 3 3 2 3" xfId="31900"/>
    <cellStyle name="40% - Accent5 4 4 3 3 3" xfId="31901"/>
    <cellStyle name="40% - Accent5 4 4 3 3 3 2" xfId="31902"/>
    <cellStyle name="40% - Accent5 4 4 3 3 3 3" xfId="31903"/>
    <cellStyle name="40% - Accent5 4 4 3 3 4" xfId="31904"/>
    <cellStyle name="40% - Accent5 4 4 3 3 4 2" xfId="31905"/>
    <cellStyle name="40% - Accent5 4 4 3 3 5" xfId="31906"/>
    <cellStyle name="40% - Accent5 4 4 3 3 6" xfId="31907"/>
    <cellStyle name="40% - Accent5 4 4 3 4" xfId="31908"/>
    <cellStyle name="40% - Accent5 4 4 3 4 2" xfId="31909"/>
    <cellStyle name="40% - Accent5 4 4 3 4 2 2" xfId="31910"/>
    <cellStyle name="40% - Accent5 4 4 3 4 2 3" xfId="31911"/>
    <cellStyle name="40% - Accent5 4 4 3 4 3" xfId="31912"/>
    <cellStyle name="40% - Accent5 4 4 3 4 3 2" xfId="31913"/>
    <cellStyle name="40% - Accent5 4 4 3 4 4" xfId="31914"/>
    <cellStyle name="40% - Accent5 4 4 3 4 5" xfId="31915"/>
    <cellStyle name="40% - Accent5 4 4 3 5" xfId="31916"/>
    <cellStyle name="40% - Accent5 4 4 3 5 2" xfId="31917"/>
    <cellStyle name="40% - Accent5 4 4 3 5 3" xfId="31918"/>
    <cellStyle name="40% - Accent5 4 4 3 6" xfId="31919"/>
    <cellStyle name="40% - Accent5 4 4 3 6 2" xfId="31920"/>
    <cellStyle name="40% - Accent5 4 4 3 6 3" xfId="31921"/>
    <cellStyle name="40% - Accent5 4 4 3 7" xfId="31922"/>
    <cellStyle name="40% - Accent5 4 4 3 7 2" xfId="31923"/>
    <cellStyle name="40% - Accent5 4 4 3 8" xfId="31924"/>
    <cellStyle name="40% - Accent5 4 4 3 9" xfId="31925"/>
    <cellStyle name="40% - Accent5 4 4 4" xfId="31926"/>
    <cellStyle name="40% - Accent5 4 4 4 2" xfId="31927"/>
    <cellStyle name="40% - Accent5 4 4 4 2 2" xfId="31928"/>
    <cellStyle name="40% - Accent5 4 4 4 2 2 2" xfId="31929"/>
    <cellStyle name="40% - Accent5 4 4 4 2 2 3" xfId="31930"/>
    <cellStyle name="40% - Accent5 4 4 4 2 3" xfId="31931"/>
    <cellStyle name="40% - Accent5 4 4 4 2 3 2" xfId="31932"/>
    <cellStyle name="40% - Accent5 4 4 4 2 3 3" xfId="31933"/>
    <cellStyle name="40% - Accent5 4 4 4 2 4" xfId="31934"/>
    <cellStyle name="40% - Accent5 4 4 4 2 4 2" xfId="31935"/>
    <cellStyle name="40% - Accent5 4 4 4 2 5" xfId="31936"/>
    <cellStyle name="40% - Accent5 4 4 4 2 6" xfId="31937"/>
    <cellStyle name="40% - Accent5 4 4 4 3" xfId="31938"/>
    <cellStyle name="40% - Accent5 4 4 4 3 2" xfId="31939"/>
    <cellStyle name="40% - Accent5 4 4 4 3 2 2" xfId="31940"/>
    <cellStyle name="40% - Accent5 4 4 4 3 2 3" xfId="31941"/>
    <cellStyle name="40% - Accent5 4 4 4 3 3" xfId="31942"/>
    <cellStyle name="40% - Accent5 4 4 4 3 3 2" xfId="31943"/>
    <cellStyle name="40% - Accent5 4 4 4 3 3 3" xfId="31944"/>
    <cellStyle name="40% - Accent5 4 4 4 3 4" xfId="31945"/>
    <cellStyle name="40% - Accent5 4 4 4 3 4 2" xfId="31946"/>
    <cellStyle name="40% - Accent5 4 4 4 3 5" xfId="31947"/>
    <cellStyle name="40% - Accent5 4 4 4 3 6" xfId="31948"/>
    <cellStyle name="40% - Accent5 4 4 4 4" xfId="31949"/>
    <cellStyle name="40% - Accent5 4 4 4 4 2" xfId="31950"/>
    <cellStyle name="40% - Accent5 4 4 4 4 2 2" xfId="31951"/>
    <cellStyle name="40% - Accent5 4 4 4 4 2 3" xfId="31952"/>
    <cellStyle name="40% - Accent5 4 4 4 4 3" xfId="31953"/>
    <cellStyle name="40% - Accent5 4 4 4 4 3 2" xfId="31954"/>
    <cellStyle name="40% - Accent5 4 4 4 4 4" xfId="31955"/>
    <cellStyle name="40% - Accent5 4 4 4 4 5" xfId="31956"/>
    <cellStyle name="40% - Accent5 4 4 4 5" xfId="31957"/>
    <cellStyle name="40% - Accent5 4 4 4 5 2" xfId="31958"/>
    <cellStyle name="40% - Accent5 4 4 4 5 3" xfId="31959"/>
    <cellStyle name="40% - Accent5 4 4 4 6" xfId="31960"/>
    <cellStyle name="40% - Accent5 4 4 4 6 2" xfId="31961"/>
    <cellStyle name="40% - Accent5 4 4 4 6 3" xfId="31962"/>
    <cellStyle name="40% - Accent5 4 4 4 7" xfId="31963"/>
    <cellStyle name="40% - Accent5 4 4 4 7 2" xfId="31964"/>
    <cellStyle name="40% - Accent5 4 4 4 8" xfId="31965"/>
    <cellStyle name="40% - Accent5 4 4 4 9" xfId="31966"/>
    <cellStyle name="40% - Accent5 4 4 5" xfId="31967"/>
    <cellStyle name="40% - Accent5 4 4 5 2" xfId="31968"/>
    <cellStyle name="40% - Accent5 4 4 5 2 2" xfId="31969"/>
    <cellStyle name="40% - Accent5 4 4 5 2 3" xfId="31970"/>
    <cellStyle name="40% - Accent5 4 4 5 3" xfId="31971"/>
    <cellStyle name="40% - Accent5 4 4 5 3 2" xfId="31972"/>
    <cellStyle name="40% - Accent5 4 4 5 3 3" xfId="31973"/>
    <cellStyle name="40% - Accent5 4 4 5 4" xfId="31974"/>
    <cellStyle name="40% - Accent5 4 4 5 4 2" xfId="31975"/>
    <cellStyle name="40% - Accent5 4 4 5 5" xfId="31976"/>
    <cellStyle name="40% - Accent5 4 4 5 6" xfId="31977"/>
    <cellStyle name="40% - Accent5 4 4 6" xfId="31978"/>
    <cellStyle name="40% - Accent5 4 4 6 2" xfId="31979"/>
    <cellStyle name="40% - Accent5 4 4 6 2 2" xfId="31980"/>
    <cellStyle name="40% - Accent5 4 4 6 2 3" xfId="31981"/>
    <cellStyle name="40% - Accent5 4 4 6 3" xfId="31982"/>
    <cellStyle name="40% - Accent5 4 4 6 3 2" xfId="31983"/>
    <cellStyle name="40% - Accent5 4 4 6 3 3" xfId="31984"/>
    <cellStyle name="40% - Accent5 4 4 6 4" xfId="31985"/>
    <cellStyle name="40% - Accent5 4 4 6 4 2" xfId="31986"/>
    <cellStyle name="40% - Accent5 4 4 6 5" xfId="31987"/>
    <cellStyle name="40% - Accent5 4 4 6 6" xfId="31988"/>
    <cellStyle name="40% - Accent5 4 4 7" xfId="31989"/>
    <cellStyle name="40% - Accent5 4 4 7 2" xfId="31990"/>
    <cellStyle name="40% - Accent5 4 4 7 2 2" xfId="31991"/>
    <cellStyle name="40% - Accent5 4 4 7 2 3" xfId="31992"/>
    <cellStyle name="40% - Accent5 4 4 7 3" xfId="31993"/>
    <cellStyle name="40% - Accent5 4 4 7 3 2" xfId="31994"/>
    <cellStyle name="40% - Accent5 4 4 7 4" xfId="31995"/>
    <cellStyle name="40% - Accent5 4 4 7 5" xfId="31996"/>
    <cellStyle name="40% - Accent5 4 4 8" xfId="31997"/>
    <cellStyle name="40% - Accent5 4 4 8 2" xfId="31998"/>
    <cellStyle name="40% - Accent5 4 4 8 3" xfId="31999"/>
    <cellStyle name="40% - Accent5 4 4 9" xfId="32000"/>
    <cellStyle name="40% - Accent5 4 4 9 2" xfId="32001"/>
    <cellStyle name="40% - Accent5 4 4 9 3" xfId="32002"/>
    <cellStyle name="40% - Accent5 4 5" xfId="2465"/>
    <cellStyle name="40% - Accent5 4 5 10" xfId="32003"/>
    <cellStyle name="40% - Accent5 4 5 2" xfId="2466"/>
    <cellStyle name="40% - Accent5 4 5 2 2" xfId="32004"/>
    <cellStyle name="40% - Accent5 4 5 2 2 2" xfId="32005"/>
    <cellStyle name="40% - Accent5 4 5 2 2 2 2" xfId="32006"/>
    <cellStyle name="40% - Accent5 4 5 2 2 2 3" xfId="32007"/>
    <cellStyle name="40% - Accent5 4 5 2 2 3" xfId="32008"/>
    <cellStyle name="40% - Accent5 4 5 2 2 3 2" xfId="32009"/>
    <cellStyle name="40% - Accent5 4 5 2 2 3 3" xfId="32010"/>
    <cellStyle name="40% - Accent5 4 5 2 2 4" xfId="32011"/>
    <cellStyle name="40% - Accent5 4 5 2 2 4 2" xfId="32012"/>
    <cellStyle name="40% - Accent5 4 5 2 2 5" xfId="32013"/>
    <cellStyle name="40% - Accent5 4 5 2 2 6" xfId="32014"/>
    <cellStyle name="40% - Accent5 4 5 2 3" xfId="32015"/>
    <cellStyle name="40% - Accent5 4 5 2 3 2" xfId="32016"/>
    <cellStyle name="40% - Accent5 4 5 2 3 2 2" xfId="32017"/>
    <cellStyle name="40% - Accent5 4 5 2 3 2 3" xfId="32018"/>
    <cellStyle name="40% - Accent5 4 5 2 3 3" xfId="32019"/>
    <cellStyle name="40% - Accent5 4 5 2 3 3 2" xfId="32020"/>
    <cellStyle name="40% - Accent5 4 5 2 3 3 3" xfId="32021"/>
    <cellStyle name="40% - Accent5 4 5 2 3 4" xfId="32022"/>
    <cellStyle name="40% - Accent5 4 5 2 3 4 2" xfId="32023"/>
    <cellStyle name="40% - Accent5 4 5 2 3 5" xfId="32024"/>
    <cellStyle name="40% - Accent5 4 5 2 3 6" xfId="32025"/>
    <cellStyle name="40% - Accent5 4 5 2 4" xfId="32026"/>
    <cellStyle name="40% - Accent5 4 5 2 4 2" xfId="32027"/>
    <cellStyle name="40% - Accent5 4 5 2 4 2 2" xfId="32028"/>
    <cellStyle name="40% - Accent5 4 5 2 4 2 3" xfId="32029"/>
    <cellStyle name="40% - Accent5 4 5 2 4 3" xfId="32030"/>
    <cellStyle name="40% - Accent5 4 5 2 4 3 2" xfId="32031"/>
    <cellStyle name="40% - Accent5 4 5 2 4 4" xfId="32032"/>
    <cellStyle name="40% - Accent5 4 5 2 4 5" xfId="32033"/>
    <cellStyle name="40% - Accent5 4 5 2 5" xfId="32034"/>
    <cellStyle name="40% - Accent5 4 5 2 5 2" xfId="32035"/>
    <cellStyle name="40% - Accent5 4 5 2 5 3" xfId="32036"/>
    <cellStyle name="40% - Accent5 4 5 2 6" xfId="32037"/>
    <cellStyle name="40% - Accent5 4 5 2 6 2" xfId="32038"/>
    <cellStyle name="40% - Accent5 4 5 2 6 3" xfId="32039"/>
    <cellStyle name="40% - Accent5 4 5 2 7" xfId="32040"/>
    <cellStyle name="40% - Accent5 4 5 2 7 2" xfId="32041"/>
    <cellStyle name="40% - Accent5 4 5 2 8" xfId="32042"/>
    <cellStyle name="40% - Accent5 4 5 2 9" xfId="32043"/>
    <cellStyle name="40% - Accent5 4 5 3" xfId="32044"/>
    <cellStyle name="40% - Accent5 4 5 3 2" xfId="32045"/>
    <cellStyle name="40% - Accent5 4 5 3 2 2" xfId="32046"/>
    <cellStyle name="40% - Accent5 4 5 3 2 3" xfId="32047"/>
    <cellStyle name="40% - Accent5 4 5 3 3" xfId="32048"/>
    <cellStyle name="40% - Accent5 4 5 3 3 2" xfId="32049"/>
    <cellStyle name="40% - Accent5 4 5 3 3 3" xfId="32050"/>
    <cellStyle name="40% - Accent5 4 5 3 4" xfId="32051"/>
    <cellStyle name="40% - Accent5 4 5 3 4 2" xfId="32052"/>
    <cellStyle name="40% - Accent5 4 5 3 5" xfId="32053"/>
    <cellStyle name="40% - Accent5 4 5 3 6" xfId="32054"/>
    <cellStyle name="40% - Accent5 4 5 4" xfId="32055"/>
    <cellStyle name="40% - Accent5 4 5 4 2" xfId="32056"/>
    <cellStyle name="40% - Accent5 4 5 4 2 2" xfId="32057"/>
    <cellStyle name="40% - Accent5 4 5 4 2 3" xfId="32058"/>
    <cellStyle name="40% - Accent5 4 5 4 3" xfId="32059"/>
    <cellStyle name="40% - Accent5 4 5 4 3 2" xfId="32060"/>
    <cellStyle name="40% - Accent5 4 5 4 3 3" xfId="32061"/>
    <cellStyle name="40% - Accent5 4 5 4 4" xfId="32062"/>
    <cellStyle name="40% - Accent5 4 5 4 4 2" xfId="32063"/>
    <cellStyle name="40% - Accent5 4 5 4 5" xfId="32064"/>
    <cellStyle name="40% - Accent5 4 5 4 6" xfId="32065"/>
    <cellStyle name="40% - Accent5 4 5 5" xfId="32066"/>
    <cellStyle name="40% - Accent5 4 5 5 2" xfId="32067"/>
    <cellStyle name="40% - Accent5 4 5 5 2 2" xfId="32068"/>
    <cellStyle name="40% - Accent5 4 5 5 2 3" xfId="32069"/>
    <cellStyle name="40% - Accent5 4 5 5 3" xfId="32070"/>
    <cellStyle name="40% - Accent5 4 5 5 3 2" xfId="32071"/>
    <cellStyle name="40% - Accent5 4 5 5 4" xfId="32072"/>
    <cellStyle name="40% - Accent5 4 5 5 5" xfId="32073"/>
    <cellStyle name="40% - Accent5 4 5 6" xfId="32074"/>
    <cellStyle name="40% - Accent5 4 5 6 2" xfId="32075"/>
    <cellStyle name="40% - Accent5 4 5 6 3" xfId="32076"/>
    <cellStyle name="40% - Accent5 4 5 7" xfId="32077"/>
    <cellStyle name="40% - Accent5 4 5 7 2" xfId="32078"/>
    <cellStyle name="40% - Accent5 4 5 7 3" xfId="32079"/>
    <cellStyle name="40% - Accent5 4 5 8" xfId="32080"/>
    <cellStyle name="40% - Accent5 4 5 8 2" xfId="32081"/>
    <cellStyle name="40% - Accent5 4 5 9" xfId="32082"/>
    <cellStyle name="40% - Accent5 4 6" xfId="2467"/>
    <cellStyle name="40% - Accent5 4 6 2" xfId="32083"/>
    <cellStyle name="40% - Accent5 4 6 2 2" xfId="32084"/>
    <cellStyle name="40% - Accent5 4 6 2 2 2" xfId="32085"/>
    <cellStyle name="40% - Accent5 4 6 2 2 3" xfId="32086"/>
    <cellStyle name="40% - Accent5 4 6 2 3" xfId="32087"/>
    <cellStyle name="40% - Accent5 4 6 2 3 2" xfId="32088"/>
    <cellStyle name="40% - Accent5 4 6 2 3 3" xfId="32089"/>
    <cellStyle name="40% - Accent5 4 6 2 4" xfId="32090"/>
    <cellStyle name="40% - Accent5 4 6 2 4 2" xfId="32091"/>
    <cellStyle name="40% - Accent5 4 6 2 5" xfId="32092"/>
    <cellStyle name="40% - Accent5 4 6 2 6" xfId="32093"/>
    <cellStyle name="40% - Accent5 4 6 3" xfId="32094"/>
    <cellStyle name="40% - Accent5 4 6 3 2" xfId="32095"/>
    <cellStyle name="40% - Accent5 4 6 3 2 2" xfId="32096"/>
    <cellStyle name="40% - Accent5 4 6 3 2 3" xfId="32097"/>
    <cellStyle name="40% - Accent5 4 6 3 3" xfId="32098"/>
    <cellStyle name="40% - Accent5 4 6 3 3 2" xfId="32099"/>
    <cellStyle name="40% - Accent5 4 6 3 3 3" xfId="32100"/>
    <cellStyle name="40% - Accent5 4 6 3 4" xfId="32101"/>
    <cellStyle name="40% - Accent5 4 6 3 4 2" xfId="32102"/>
    <cellStyle name="40% - Accent5 4 6 3 5" xfId="32103"/>
    <cellStyle name="40% - Accent5 4 6 3 6" xfId="32104"/>
    <cellStyle name="40% - Accent5 4 6 4" xfId="32105"/>
    <cellStyle name="40% - Accent5 4 6 4 2" xfId="32106"/>
    <cellStyle name="40% - Accent5 4 6 4 2 2" xfId="32107"/>
    <cellStyle name="40% - Accent5 4 6 4 2 3" xfId="32108"/>
    <cellStyle name="40% - Accent5 4 6 4 3" xfId="32109"/>
    <cellStyle name="40% - Accent5 4 6 4 3 2" xfId="32110"/>
    <cellStyle name="40% - Accent5 4 6 4 4" xfId="32111"/>
    <cellStyle name="40% - Accent5 4 6 4 5" xfId="32112"/>
    <cellStyle name="40% - Accent5 4 6 5" xfId="32113"/>
    <cellStyle name="40% - Accent5 4 6 5 2" xfId="32114"/>
    <cellStyle name="40% - Accent5 4 6 5 3" xfId="32115"/>
    <cellStyle name="40% - Accent5 4 6 6" xfId="32116"/>
    <cellStyle name="40% - Accent5 4 6 6 2" xfId="32117"/>
    <cellStyle name="40% - Accent5 4 6 6 3" xfId="32118"/>
    <cellStyle name="40% - Accent5 4 6 7" xfId="32119"/>
    <cellStyle name="40% - Accent5 4 6 7 2" xfId="32120"/>
    <cellStyle name="40% - Accent5 4 6 8" xfId="32121"/>
    <cellStyle name="40% - Accent5 4 6 9" xfId="32122"/>
    <cellStyle name="40% - Accent5 4 7" xfId="13637"/>
    <cellStyle name="40% - Accent5 4 7 2" xfId="32123"/>
    <cellStyle name="40% - Accent5 4 7 2 2" xfId="32124"/>
    <cellStyle name="40% - Accent5 4 7 2 2 2" xfId="32125"/>
    <cellStyle name="40% - Accent5 4 7 2 2 3" xfId="32126"/>
    <cellStyle name="40% - Accent5 4 7 2 3" xfId="32127"/>
    <cellStyle name="40% - Accent5 4 7 2 3 2" xfId="32128"/>
    <cellStyle name="40% - Accent5 4 7 2 3 3" xfId="32129"/>
    <cellStyle name="40% - Accent5 4 7 2 4" xfId="32130"/>
    <cellStyle name="40% - Accent5 4 7 2 4 2" xfId="32131"/>
    <cellStyle name="40% - Accent5 4 7 2 5" xfId="32132"/>
    <cellStyle name="40% - Accent5 4 7 2 6" xfId="32133"/>
    <cellStyle name="40% - Accent5 4 7 3" xfId="32134"/>
    <cellStyle name="40% - Accent5 4 7 3 2" xfId="32135"/>
    <cellStyle name="40% - Accent5 4 7 3 2 2" xfId="32136"/>
    <cellStyle name="40% - Accent5 4 7 3 2 3" xfId="32137"/>
    <cellStyle name="40% - Accent5 4 7 3 3" xfId="32138"/>
    <cellStyle name="40% - Accent5 4 7 3 3 2" xfId="32139"/>
    <cellStyle name="40% - Accent5 4 7 3 3 3" xfId="32140"/>
    <cellStyle name="40% - Accent5 4 7 3 4" xfId="32141"/>
    <cellStyle name="40% - Accent5 4 7 3 4 2" xfId="32142"/>
    <cellStyle name="40% - Accent5 4 7 3 5" xfId="32143"/>
    <cellStyle name="40% - Accent5 4 7 3 6" xfId="32144"/>
    <cellStyle name="40% - Accent5 4 7 4" xfId="32145"/>
    <cellStyle name="40% - Accent5 4 7 4 2" xfId="32146"/>
    <cellStyle name="40% - Accent5 4 7 4 2 2" xfId="32147"/>
    <cellStyle name="40% - Accent5 4 7 4 2 3" xfId="32148"/>
    <cellStyle name="40% - Accent5 4 7 4 3" xfId="32149"/>
    <cellStyle name="40% - Accent5 4 7 4 3 2" xfId="32150"/>
    <cellStyle name="40% - Accent5 4 7 4 4" xfId="32151"/>
    <cellStyle name="40% - Accent5 4 7 4 5" xfId="32152"/>
    <cellStyle name="40% - Accent5 4 7 5" xfId="32153"/>
    <cellStyle name="40% - Accent5 4 7 5 2" xfId="32154"/>
    <cellStyle name="40% - Accent5 4 7 5 3" xfId="32155"/>
    <cellStyle name="40% - Accent5 4 7 6" xfId="32156"/>
    <cellStyle name="40% - Accent5 4 7 6 2" xfId="32157"/>
    <cellStyle name="40% - Accent5 4 7 6 3" xfId="32158"/>
    <cellStyle name="40% - Accent5 4 7 7" xfId="32159"/>
    <cellStyle name="40% - Accent5 4 7 7 2" xfId="32160"/>
    <cellStyle name="40% - Accent5 4 7 8" xfId="32161"/>
    <cellStyle name="40% - Accent5 4 7 9" xfId="32162"/>
    <cellStyle name="40% - Accent5 4 8" xfId="32163"/>
    <cellStyle name="40% - Accent5 4 8 2" xfId="32164"/>
    <cellStyle name="40% - Accent5 4 8 2 2" xfId="32165"/>
    <cellStyle name="40% - Accent5 4 8 2 3" xfId="32166"/>
    <cellStyle name="40% - Accent5 4 8 3" xfId="32167"/>
    <cellStyle name="40% - Accent5 4 8 3 2" xfId="32168"/>
    <cellStyle name="40% - Accent5 4 8 3 3" xfId="32169"/>
    <cellStyle name="40% - Accent5 4 8 4" xfId="32170"/>
    <cellStyle name="40% - Accent5 4 8 4 2" xfId="32171"/>
    <cellStyle name="40% - Accent5 4 8 5" xfId="32172"/>
    <cellStyle name="40% - Accent5 4 8 6" xfId="32173"/>
    <cellStyle name="40% - Accent5 4 9" xfId="32174"/>
    <cellStyle name="40% - Accent5 4 9 2" xfId="32175"/>
    <cellStyle name="40% - Accent5 4 9 2 2" xfId="32176"/>
    <cellStyle name="40% - Accent5 4 9 2 3" xfId="32177"/>
    <cellStyle name="40% - Accent5 4 9 3" xfId="32178"/>
    <cellStyle name="40% - Accent5 4 9 3 2" xfId="32179"/>
    <cellStyle name="40% - Accent5 4 9 3 3" xfId="32180"/>
    <cellStyle name="40% - Accent5 4 9 4" xfId="32181"/>
    <cellStyle name="40% - Accent5 4 9 4 2" xfId="32182"/>
    <cellStyle name="40% - Accent5 4 9 5" xfId="32183"/>
    <cellStyle name="40% - Accent5 4 9 6" xfId="32184"/>
    <cellStyle name="40% - Accent5 5" xfId="2468"/>
    <cellStyle name="40% - Accent5 5 2" xfId="2469"/>
    <cellStyle name="40% - Accent5 5 2 2" xfId="2470"/>
    <cellStyle name="40% - Accent5 5 2 2 2" xfId="2471"/>
    <cellStyle name="40% - Accent5 5 2 2 2 2" xfId="2472"/>
    <cellStyle name="40% - Accent5 5 2 2 3" xfId="2473"/>
    <cellStyle name="40% - Accent5 5 2 3" xfId="2474"/>
    <cellStyle name="40% - Accent5 5 2 3 2" xfId="2475"/>
    <cellStyle name="40% - Accent5 5 2 4" xfId="2476"/>
    <cellStyle name="40% - Accent5 5 2 5" xfId="8908"/>
    <cellStyle name="40% - Accent5 5 3" xfId="2477"/>
    <cellStyle name="40% - Accent5 5 3 2" xfId="2478"/>
    <cellStyle name="40% - Accent5 5 3 2 2" xfId="2479"/>
    <cellStyle name="40% - Accent5 5 3 3" xfId="2480"/>
    <cellStyle name="40% - Accent5 5 4" xfId="2481"/>
    <cellStyle name="40% - Accent5 5 4 2" xfId="2482"/>
    <cellStyle name="40% - Accent5 5 5" xfId="2483"/>
    <cellStyle name="40% - Accent5 5 6" xfId="13638"/>
    <cellStyle name="40% - Accent5 6" xfId="2484"/>
    <cellStyle name="40% - Accent5 6 2" xfId="2485"/>
    <cellStyle name="40% - Accent5 6 2 2" xfId="2486"/>
    <cellStyle name="40% - Accent5 6 2 2 2" xfId="2487"/>
    <cellStyle name="40% - Accent5 6 2 3" xfId="2488"/>
    <cellStyle name="40% - Accent5 6 2 4" xfId="8909"/>
    <cellStyle name="40% - Accent5 6 2 5" xfId="8910"/>
    <cellStyle name="40% - Accent5 6 3" xfId="2489"/>
    <cellStyle name="40% - Accent5 6 3 2" xfId="2490"/>
    <cellStyle name="40% - Accent5 6 4" xfId="2491"/>
    <cellStyle name="40% - Accent5 6 5" xfId="13639"/>
    <cellStyle name="40% - Accent5 7" xfId="2492"/>
    <cellStyle name="40% - Accent5 7 2" xfId="2493"/>
    <cellStyle name="40% - Accent5 7 2 2" xfId="2494"/>
    <cellStyle name="40% - Accent5 7 2 2 2" xfId="2495"/>
    <cellStyle name="40% - Accent5 7 2 3" xfId="2496"/>
    <cellStyle name="40% - Accent5 7 3" xfId="2497"/>
    <cellStyle name="40% - Accent5 7 3 2" xfId="2498"/>
    <cellStyle name="40% - Accent5 7 4" xfId="2499"/>
    <cellStyle name="40% - Accent5 7 5" xfId="13640"/>
    <cellStyle name="40% - Accent5 8" xfId="2500"/>
    <cellStyle name="40% - Accent5 8 2" xfId="2501"/>
    <cellStyle name="40% - Accent5 8 2 2" xfId="2502"/>
    <cellStyle name="40% - Accent5 8 2 2 2" xfId="2503"/>
    <cellStyle name="40% - Accent5 8 2 3" xfId="2504"/>
    <cellStyle name="40% - Accent5 8 3" xfId="2505"/>
    <cellStyle name="40% - Accent5 8 3 2" xfId="2506"/>
    <cellStyle name="40% - Accent5 8 4" xfId="2507"/>
    <cellStyle name="40% - Accent5 8 5" xfId="13641"/>
    <cellStyle name="40% - Accent5 9" xfId="2508"/>
    <cellStyle name="40% - Accent5 9 2" xfId="2509"/>
    <cellStyle name="40% - Accent5 9 2 2" xfId="2510"/>
    <cellStyle name="40% - Accent5 9 3" xfId="2511"/>
    <cellStyle name="40% - Accent5 9 4" xfId="13642"/>
    <cellStyle name="40% - Accent6 10" xfId="2512"/>
    <cellStyle name="40% - Accent6 10 2" xfId="2513"/>
    <cellStyle name="40% - Accent6 10 2 2" xfId="2514"/>
    <cellStyle name="40% - Accent6 10 3" xfId="2515"/>
    <cellStyle name="40% - Accent6 10 4" xfId="13643"/>
    <cellStyle name="40% - Accent6 11" xfId="2516"/>
    <cellStyle name="40% - Accent6 11 2" xfId="2517"/>
    <cellStyle name="40% - Accent6 11 2 2" xfId="2518"/>
    <cellStyle name="40% - Accent6 11 3" xfId="2519"/>
    <cellStyle name="40% - Accent6 11 4" xfId="13644"/>
    <cellStyle name="40% - Accent6 12" xfId="2520"/>
    <cellStyle name="40% - Accent6 12 2" xfId="2521"/>
    <cellStyle name="40% - Accent6 12 3" xfId="13645"/>
    <cellStyle name="40% - Accent6 13" xfId="2522"/>
    <cellStyle name="40% - Accent6 13 2" xfId="13646"/>
    <cellStyle name="40% - Accent6 14" xfId="8911"/>
    <cellStyle name="40% - Accent6 15" xfId="8912"/>
    <cellStyle name="40% - Accent6 16" xfId="8913"/>
    <cellStyle name="40% - Accent6 17" xfId="8914"/>
    <cellStyle name="40% - Accent6 17 2" xfId="14186"/>
    <cellStyle name="40% - Accent6 18" xfId="8915"/>
    <cellStyle name="40% - Accent6 19" xfId="8916"/>
    <cellStyle name="40% - Accent6 2" xfId="2523"/>
    <cellStyle name="40% - Accent6 2 2" xfId="2524"/>
    <cellStyle name="40% - Accent6 2 2 2" xfId="2525"/>
    <cellStyle name="40% - Accent6 2 2 2 2" xfId="2526"/>
    <cellStyle name="40% - Accent6 2 2 2 2 2" xfId="2527"/>
    <cellStyle name="40% - Accent6 2 2 2 2 2 2" xfId="2528"/>
    <cellStyle name="40% - Accent6 2 2 2 2 2 2 2" xfId="2529"/>
    <cellStyle name="40% - Accent6 2 2 2 2 2 3" xfId="2530"/>
    <cellStyle name="40% - Accent6 2 2 2 2 3" xfId="2531"/>
    <cellStyle name="40% - Accent6 2 2 2 2 3 2" xfId="2532"/>
    <cellStyle name="40% - Accent6 2 2 2 2 4" xfId="2533"/>
    <cellStyle name="40% - Accent6 2 2 2 2 5" xfId="14187"/>
    <cellStyle name="40% - Accent6 2 2 2 3" xfId="2534"/>
    <cellStyle name="40% - Accent6 2 2 2 3 2" xfId="2535"/>
    <cellStyle name="40% - Accent6 2 2 2 3 2 2" xfId="2536"/>
    <cellStyle name="40% - Accent6 2 2 2 3 3" xfId="2537"/>
    <cellStyle name="40% - Accent6 2 2 2 4" xfId="2538"/>
    <cellStyle name="40% - Accent6 2 2 2 4 2" xfId="2539"/>
    <cellStyle name="40% - Accent6 2 2 2 5" xfId="2540"/>
    <cellStyle name="40% - Accent6 2 2 2 6" xfId="13945"/>
    <cellStyle name="40% - Accent6 2 2 3" xfId="2541"/>
    <cellStyle name="40% - Accent6 2 2 3 2" xfId="2542"/>
    <cellStyle name="40% - Accent6 2 2 3 2 2" xfId="2543"/>
    <cellStyle name="40% - Accent6 2 2 3 2 2 2" xfId="2544"/>
    <cellStyle name="40% - Accent6 2 2 3 2 3" xfId="2545"/>
    <cellStyle name="40% - Accent6 2 2 3 3" xfId="2546"/>
    <cellStyle name="40% - Accent6 2 2 3 3 2" xfId="2547"/>
    <cellStyle name="40% - Accent6 2 2 3 4" xfId="2548"/>
    <cellStyle name="40% - Accent6 2 2 3 5" xfId="13946"/>
    <cellStyle name="40% - Accent6 2 2 4" xfId="2549"/>
    <cellStyle name="40% - Accent6 2 2 4 2" xfId="2550"/>
    <cellStyle name="40% - Accent6 2 2 4 2 2" xfId="2551"/>
    <cellStyle name="40% - Accent6 2 2 4 3" xfId="2552"/>
    <cellStyle name="40% - Accent6 2 2 5" xfId="2553"/>
    <cellStyle name="40% - Accent6 2 2 5 2" xfId="2554"/>
    <cellStyle name="40% - Accent6 2 2 6" xfId="2555"/>
    <cellStyle name="40% - Accent6 2 2 7" xfId="13827"/>
    <cellStyle name="40% - Accent6 2 3" xfId="2556"/>
    <cellStyle name="40% - Accent6 2 3 2" xfId="2557"/>
    <cellStyle name="40% - Accent6 2 3 2 2" xfId="2558"/>
    <cellStyle name="40% - Accent6 2 3 2 2 2" xfId="2559"/>
    <cellStyle name="40% - Accent6 2 3 2 2 2 2" xfId="2560"/>
    <cellStyle name="40% - Accent6 2 3 2 2 3" xfId="2561"/>
    <cellStyle name="40% - Accent6 2 3 2 3" xfId="2562"/>
    <cellStyle name="40% - Accent6 2 3 2 3 2" xfId="2563"/>
    <cellStyle name="40% - Accent6 2 3 2 4" xfId="2564"/>
    <cellStyle name="40% - Accent6 2 3 3" xfId="2565"/>
    <cellStyle name="40% - Accent6 2 3 3 2" xfId="2566"/>
    <cellStyle name="40% - Accent6 2 3 3 2 2" xfId="2567"/>
    <cellStyle name="40% - Accent6 2 3 3 3" xfId="2568"/>
    <cellStyle name="40% - Accent6 2 3 4" xfId="2569"/>
    <cellStyle name="40% - Accent6 2 3 4 2" xfId="2570"/>
    <cellStyle name="40% - Accent6 2 3 5" xfId="2571"/>
    <cellStyle name="40% - Accent6 2 3 6" xfId="13947"/>
    <cellStyle name="40% - Accent6 2 4" xfId="2572"/>
    <cellStyle name="40% - Accent6 2 4 2" xfId="2573"/>
    <cellStyle name="40% - Accent6 2 4 2 2" xfId="2574"/>
    <cellStyle name="40% - Accent6 2 4 2 2 2" xfId="2575"/>
    <cellStyle name="40% - Accent6 2 4 2 3" xfId="2576"/>
    <cellStyle name="40% - Accent6 2 4 3" xfId="2577"/>
    <cellStyle name="40% - Accent6 2 4 3 2" xfId="2578"/>
    <cellStyle name="40% - Accent6 2 4 4" xfId="2579"/>
    <cellStyle name="40% - Accent6 2 4 5" xfId="13948"/>
    <cellStyle name="40% - Accent6 2 5" xfId="2580"/>
    <cellStyle name="40% - Accent6 2 5 2" xfId="2581"/>
    <cellStyle name="40% - Accent6 2 5 2 2" xfId="2582"/>
    <cellStyle name="40% - Accent6 2 5 3" xfId="2583"/>
    <cellStyle name="40% - Accent6 2 5 4" xfId="13949"/>
    <cellStyle name="40% - Accent6 2 6" xfId="2584"/>
    <cellStyle name="40% - Accent6 2 6 2" xfId="2585"/>
    <cellStyle name="40% - Accent6 2 6 3" xfId="13950"/>
    <cellStyle name="40% - Accent6 2 7" xfId="2586"/>
    <cellStyle name="40% - Accent6 2 8" xfId="2587"/>
    <cellStyle name="40% - Accent6 2 9" xfId="13647"/>
    <cellStyle name="40% - Accent6 20" xfId="8917"/>
    <cellStyle name="40% - Accent6 21" xfId="8918"/>
    <cellStyle name="40% - Accent6 22" xfId="14507"/>
    <cellStyle name="40% - Accent6 3" xfId="2588"/>
    <cellStyle name="40% - Accent6 3 2" xfId="2589"/>
    <cellStyle name="40% - Accent6 3 2 2" xfId="2590"/>
    <cellStyle name="40% - Accent6 3 2 2 2" xfId="2591"/>
    <cellStyle name="40% - Accent6 3 2 2 2 2" xfId="2592"/>
    <cellStyle name="40% - Accent6 3 2 2 2 2 2" xfId="2593"/>
    <cellStyle name="40% - Accent6 3 2 2 2 2 2 2" xfId="2594"/>
    <cellStyle name="40% - Accent6 3 2 2 2 2 3" xfId="2595"/>
    <cellStyle name="40% - Accent6 3 2 2 2 3" xfId="2596"/>
    <cellStyle name="40% - Accent6 3 2 2 2 3 2" xfId="2597"/>
    <cellStyle name="40% - Accent6 3 2 2 2 4" xfId="2598"/>
    <cellStyle name="40% - Accent6 3 2 2 2 5" xfId="32185"/>
    <cellStyle name="40% - Accent6 3 2 2 3" xfId="2599"/>
    <cellStyle name="40% - Accent6 3 2 2 3 2" xfId="2600"/>
    <cellStyle name="40% - Accent6 3 2 2 3 2 2" xfId="2601"/>
    <cellStyle name="40% - Accent6 3 2 2 3 3" xfId="2602"/>
    <cellStyle name="40% - Accent6 3 2 2 4" xfId="2603"/>
    <cellStyle name="40% - Accent6 3 2 2 4 2" xfId="2604"/>
    <cellStyle name="40% - Accent6 3 2 2 5" xfId="2605"/>
    <cellStyle name="40% - Accent6 3 2 2 6" xfId="13952"/>
    <cellStyle name="40% - Accent6 3 2 3" xfId="2606"/>
    <cellStyle name="40% - Accent6 3 2 3 2" xfId="2607"/>
    <cellStyle name="40% - Accent6 3 2 3 2 2" xfId="2608"/>
    <cellStyle name="40% - Accent6 3 2 3 2 2 2" xfId="2609"/>
    <cellStyle name="40% - Accent6 3 2 3 2 3" xfId="2610"/>
    <cellStyle name="40% - Accent6 3 2 3 3" xfId="2611"/>
    <cellStyle name="40% - Accent6 3 2 3 3 2" xfId="2612"/>
    <cellStyle name="40% - Accent6 3 2 3 4" xfId="2613"/>
    <cellStyle name="40% - Accent6 3 2 3 5" xfId="32186"/>
    <cellStyle name="40% - Accent6 3 2 4" xfId="2614"/>
    <cellStyle name="40% - Accent6 3 2 4 2" xfId="2615"/>
    <cellStyle name="40% - Accent6 3 2 4 2 2" xfId="2616"/>
    <cellStyle name="40% - Accent6 3 2 4 3" xfId="2617"/>
    <cellStyle name="40% - Accent6 3 2 5" xfId="2618"/>
    <cellStyle name="40% - Accent6 3 2 5 2" xfId="2619"/>
    <cellStyle name="40% - Accent6 3 2 6" xfId="2620"/>
    <cellStyle name="40% - Accent6 3 2 7" xfId="13951"/>
    <cellStyle name="40% - Accent6 3 3" xfId="2621"/>
    <cellStyle name="40% - Accent6 3 3 2" xfId="2622"/>
    <cellStyle name="40% - Accent6 3 3 2 2" xfId="2623"/>
    <cellStyle name="40% - Accent6 3 3 2 2 2" xfId="2624"/>
    <cellStyle name="40% - Accent6 3 3 2 2 2 2" xfId="2625"/>
    <cellStyle name="40% - Accent6 3 3 2 2 3" xfId="2626"/>
    <cellStyle name="40% - Accent6 3 3 2 3" xfId="2627"/>
    <cellStyle name="40% - Accent6 3 3 2 3 2" xfId="2628"/>
    <cellStyle name="40% - Accent6 3 3 2 4" xfId="2629"/>
    <cellStyle name="40% - Accent6 3 3 2 5" xfId="32187"/>
    <cellStyle name="40% - Accent6 3 3 3" xfId="2630"/>
    <cellStyle name="40% - Accent6 3 3 3 2" xfId="2631"/>
    <cellStyle name="40% - Accent6 3 3 3 2 2" xfId="2632"/>
    <cellStyle name="40% - Accent6 3 3 3 3" xfId="2633"/>
    <cellStyle name="40% - Accent6 3 3 4" xfId="2634"/>
    <cellStyle name="40% - Accent6 3 3 4 2" xfId="2635"/>
    <cellStyle name="40% - Accent6 3 3 5" xfId="2636"/>
    <cellStyle name="40% - Accent6 3 3 6" xfId="13953"/>
    <cellStyle name="40% - Accent6 3 4" xfId="2637"/>
    <cellStyle name="40% - Accent6 3 4 2" xfId="2638"/>
    <cellStyle name="40% - Accent6 3 4 2 2" xfId="2639"/>
    <cellStyle name="40% - Accent6 3 4 2 2 2" xfId="2640"/>
    <cellStyle name="40% - Accent6 3 4 2 3" xfId="2641"/>
    <cellStyle name="40% - Accent6 3 4 3" xfId="2642"/>
    <cellStyle name="40% - Accent6 3 4 3 2" xfId="2643"/>
    <cellStyle name="40% - Accent6 3 4 4" xfId="2644"/>
    <cellStyle name="40% - Accent6 3 4 5" xfId="8919"/>
    <cellStyle name="40% - Accent6 3 5" xfId="2645"/>
    <cellStyle name="40% - Accent6 3 5 2" xfId="2646"/>
    <cellStyle name="40% - Accent6 3 5 2 2" xfId="2647"/>
    <cellStyle name="40% - Accent6 3 5 3" xfId="2648"/>
    <cellStyle name="40% - Accent6 3 6" xfId="2649"/>
    <cellStyle name="40% - Accent6 3 6 2" xfId="2650"/>
    <cellStyle name="40% - Accent6 3 7" xfId="2651"/>
    <cellStyle name="40% - Accent6 3 8" xfId="2652"/>
    <cellStyle name="40% - Accent6 3 9" xfId="13648"/>
    <cellStyle name="40% - Accent6 4" xfId="2653"/>
    <cellStyle name="40% - Accent6 4 10" xfId="32188"/>
    <cellStyle name="40% - Accent6 4 10 2" xfId="32189"/>
    <cellStyle name="40% - Accent6 4 10 2 2" xfId="32190"/>
    <cellStyle name="40% - Accent6 4 10 2 3" xfId="32191"/>
    <cellStyle name="40% - Accent6 4 10 3" xfId="32192"/>
    <cellStyle name="40% - Accent6 4 10 3 2" xfId="32193"/>
    <cellStyle name="40% - Accent6 4 10 4" xfId="32194"/>
    <cellStyle name="40% - Accent6 4 10 5" xfId="32195"/>
    <cellStyle name="40% - Accent6 4 11" xfId="32196"/>
    <cellStyle name="40% - Accent6 4 11 2" xfId="32197"/>
    <cellStyle name="40% - Accent6 4 11 3" xfId="32198"/>
    <cellStyle name="40% - Accent6 4 12" xfId="32199"/>
    <cellStyle name="40% - Accent6 4 12 2" xfId="32200"/>
    <cellStyle name="40% - Accent6 4 12 3" xfId="32201"/>
    <cellStyle name="40% - Accent6 4 13" xfId="32202"/>
    <cellStyle name="40% - Accent6 4 13 2" xfId="32203"/>
    <cellStyle name="40% - Accent6 4 14" xfId="32204"/>
    <cellStyle name="40% - Accent6 4 15" xfId="32205"/>
    <cellStyle name="40% - Accent6 4 16" xfId="32206"/>
    <cellStyle name="40% - Accent6 4 2" xfId="2654"/>
    <cellStyle name="40% - Accent6 4 2 10" xfId="32207"/>
    <cellStyle name="40% - Accent6 4 2 10 2" xfId="32208"/>
    <cellStyle name="40% - Accent6 4 2 10 3" xfId="32209"/>
    <cellStyle name="40% - Accent6 4 2 11" xfId="32210"/>
    <cellStyle name="40% - Accent6 4 2 11 2" xfId="32211"/>
    <cellStyle name="40% - Accent6 4 2 11 3" xfId="32212"/>
    <cellStyle name="40% - Accent6 4 2 12" xfId="32213"/>
    <cellStyle name="40% - Accent6 4 2 12 2" xfId="32214"/>
    <cellStyle name="40% - Accent6 4 2 13" xfId="32215"/>
    <cellStyle name="40% - Accent6 4 2 14" xfId="32216"/>
    <cellStyle name="40% - Accent6 4 2 15" xfId="32217"/>
    <cellStyle name="40% - Accent6 4 2 2" xfId="2655"/>
    <cellStyle name="40% - Accent6 4 2 2 10" xfId="32218"/>
    <cellStyle name="40% - Accent6 4 2 2 10 2" xfId="32219"/>
    <cellStyle name="40% - Accent6 4 2 2 10 3" xfId="32220"/>
    <cellStyle name="40% - Accent6 4 2 2 11" xfId="32221"/>
    <cellStyle name="40% - Accent6 4 2 2 11 2" xfId="32222"/>
    <cellStyle name="40% - Accent6 4 2 2 12" xfId="32223"/>
    <cellStyle name="40% - Accent6 4 2 2 13" xfId="32224"/>
    <cellStyle name="40% - Accent6 4 2 2 2" xfId="2656"/>
    <cellStyle name="40% - Accent6 4 2 2 2 10" xfId="32225"/>
    <cellStyle name="40% - Accent6 4 2 2 2 10 2" xfId="32226"/>
    <cellStyle name="40% - Accent6 4 2 2 2 11" xfId="32227"/>
    <cellStyle name="40% - Accent6 4 2 2 2 12" xfId="32228"/>
    <cellStyle name="40% - Accent6 4 2 2 2 2" xfId="2657"/>
    <cellStyle name="40% - Accent6 4 2 2 2 2 10" xfId="32229"/>
    <cellStyle name="40% - Accent6 4 2 2 2 2 2" xfId="2658"/>
    <cellStyle name="40% - Accent6 4 2 2 2 2 2 2" xfId="32230"/>
    <cellStyle name="40% - Accent6 4 2 2 2 2 2 2 2" xfId="32231"/>
    <cellStyle name="40% - Accent6 4 2 2 2 2 2 2 2 2" xfId="32232"/>
    <cellStyle name="40% - Accent6 4 2 2 2 2 2 2 2 3" xfId="32233"/>
    <cellStyle name="40% - Accent6 4 2 2 2 2 2 2 3" xfId="32234"/>
    <cellStyle name="40% - Accent6 4 2 2 2 2 2 2 3 2" xfId="32235"/>
    <cellStyle name="40% - Accent6 4 2 2 2 2 2 2 3 3" xfId="32236"/>
    <cellStyle name="40% - Accent6 4 2 2 2 2 2 2 4" xfId="32237"/>
    <cellStyle name="40% - Accent6 4 2 2 2 2 2 2 4 2" xfId="32238"/>
    <cellStyle name="40% - Accent6 4 2 2 2 2 2 2 5" xfId="32239"/>
    <cellStyle name="40% - Accent6 4 2 2 2 2 2 2 6" xfId="32240"/>
    <cellStyle name="40% - Accent6 4 2 2 2 2 2 3" xfId="32241"/>
    <cellStyle name="40% - Accent6 4 2 2 2 2 2 3 2" xfId="32242"/>
    <cellStyle name="40% - Accent6 4 2 2 2 2 2 3 2 2" xfId="32243"/>
    <cellStyle name="40% - Accent6 4 2 2 2 2 2 3 2 3" xfId="32244"/>
    <cellStyle name="40% - Accent6 4 2 2 2 2 2 3 3" xfId="32245"/>
    <cellStyle name="40% - Accent6 4 2 2 2 2 2 3 3 2" xfId="32246"/>
    <cellStyle name="40% - Accent6 4 2 2 2 2 2 3 3 3" xfId="32247"/>
    <cellStyle name="40% - Accent6 4 2 2 2 2 2 3 4" xfId="32248"/>
    <cellStyle name="40% - Accent6 4 2 2 2 2 2 3 4 2" xfId="32249"/>
    <cellStyle name="40% - Accent6 4 2 2 2 2 2 3 5" xfId="32250"/>
    <cellStyle name="40% - Accent6 4 2 2 2 2 2 3 6" xfId="32251"/>
    <cellStyle name="40% - Accent6 4 2 2 2 2 2 4" xfId="32252"/>
    <cellStyle name="40% - Accent6 4 2 2 2 2 2 4 2" xfId="32253"/>
    <cellStyle name="40% - Accent6 4 2 2 2 2 2 4 2 2" xfId="32254"/>
    <cellStyle name="40% - Accent6 4 2 2 2 2 2 4 2 3" xfId="32255"/>
    <cellStyle name="40% - Accent6 4 2 2 2 2 2 4 3" xfId="32256"/>
    <cellStyle name="40% - Accent6 4 2 2 2 2 2 4 3 2" xfId="32257"/>
    <cellStyle name="40% - Accent6 4 2 2 2 2 2 4 4" xfId="32258"/>
    <cellStyle name="40% - Accent6 4 2 2 2 2 2 4 5" xfId="32259"/>
    <cellStyle name="40% - Accent6 4 2 2 2 2 2 5" xfId="32260"/>
    <cellStyle name="40% - Accent6 4 2 2 2 2 2 5 2" xfId="32261"/>
    <cellStyle name="40% - Accent6 4 2 2 2 2 2 5 3" xfId="32262"/>
    <cellStyle name="40% - Accent6 4 2 2 2 2 2 6" xfId="32263"/>
    <cellStyle name="40% - Accent6 4 2 2 2 2 2 6 2" xfId="32264"/>
    <cellStyle name="40% - Accent6 4 2 2 2 2 2 6 3" xfId="32265"/>
    <cellStyle name="40% - Accent6 4 2 2 2 2 2 7" xfId="32266"/>
    <cellStyle name="40% - Accent6 4 2 2 2 2 2 7 2" xfId="32267"/>
    <cellStyle name="40% - Accent6 4 2 2 2 2 2 8" xfId="32268"/>
    <cellStyle name="40% - Accent6 4 2 2 2 2 2 9" xfId="32269"/>
    <cellStyle name="40% - Accent6 4 2 2 2 2 3" xfId="32270"/>
    <cellStyle name="40% - Accent6 4 2 2 2 2 3 2" xfId="32271"/>
    <cellStyle name="40% - Accent6 4 2 2 2 2 3 2 2" xfId="32272"/>
    <cellStyle name="40% - Accent6 4 2 2 2 2 3 2 3" xfId="32273"/>
    <cellStyle name="40% - Accent6 4 2 2 2 2 3 3" xfId="32274"/>
    <cellStyle name="40% - Accent6 4 2 2 2 2 3 3 2" xfId="32275"/>
    <cellStyle name="40% - Accent6 4 2 2 2 2 3 3 3" xfId="32276"/>
    <cellStyle name="40% - Accent6 4 2 2 2 2 3 4" xfId="32277"/>
    <cellStyle name="40% - Accent6 4 2 2 2 2 3 4 2" xfId="32278"/>
    <cellStyle name="40% - Accent6 4 2 2 2 2 3 5" xfId="32279"/>
    <cellStyle name="40% - Accent6 4 2 2 2 2 3 6" xfId="32280"/>
    <cellStyle name="40% - Accent6 4 2 2 2 2 4" xfId="32281"/>
    <cellStyle name="40% - Accent6 4 2 2 2 2 4 2" xfId="32282"/>
    <cellStyle name="40% - Accent6 4 2 2 2 2 4 2 2" xfId="32283"/>
    <cellStyle name="40% - Accent6 4 2 2 2 2 4 2 3" xfId="32284"/>
    <cellStyle name="40% - Accent6 4 2 2 2 2 4 3" xfId="32285"/>
    <cellStyle name="40% - Accent6 4 2 2 2 2 4 3 2" xfId="32286"/>
    <cellStyle name="40% - Accent6 4 2 2 2 2 4 3 3" xfId="32287"/>
    <cellStyle name="40% - Accent6 4 2 2 2 2 4 4" xfId="32288"/>
    <cellStyle name="40% - Accent6 4 2 2 2 2 4 4 2" xfId="32289"/>
    <cellStyle name="40% - Accent6 4 2 2 2 2 4 5" xfId="32290"/>
    <cellStyle name="40% - Accent6 4 2 2 2 2 4 6" xfId="32291"/>
    <cellStyle name="40% - Accent6 4 2 2 2 2 5" xfId="32292"/>
    <cellStyle name="40% - Accent6 4 2 2 2 2 5 2" xfId="32293"/>
    <cellStyle name="40% - Accent6 4 2 2 2 2 5 2 2" xfId="32294"/>
    <cellStyle name="40% - Accent6 4 2 2 2 2 5 2 3" xfId="32295"/>
    <cellStyle name="40% - Accent6 4 2 2 2 2 5 3" xfId="32296"/>
    <cellStyle name="40% - Accent6 4 2 2 2 2 5 3 2" xfId="32297"/>
    <cellStyle name="40% - Accent6 4 2 2 2 2 5 4" xfId="32298"/>
    <cellStyle name="40% - Accent6 4 2 2 2 2 5 5" xfId="32299"/>
    <cellStyle name="40% - Accent6 4 2 2 2 2 6" xfId="32300"/>
    <cellStyle name="40% - Accent6 4 2 2 2 2 6 2" xfId="32301"/>
    <cellStyle name="40% - Accent6 4 2 2 2 2 6 3" xfId="32302"/>
    <cellStyle name="40% - Accent6 4 2 2 2 2 7" xfId="32303"/>
    <cellStyle name="40% - Accent6 4 2 2 2 2 7 2" xfId="32304"/>
    <cellStyle name="40% - Accent6 4 2 2 2 2 7 3" xfId="32305"/>
    <cellStyle name="40% - Accent6 4 2 2 2 2 8" xfId="32306"/>
    <cellStyle name="40% - Accent6 4 2 2 2 2 8 2" xfId="32307"/>
    <cellStyle name="40% - Accent6 4 2 2 2 2 9" xfId="32308"/>
    <cellStyle name="40% - Accent6 4 2 2 2 3" xfId="2659"/>
    <cellStyle name="40% - Accent6 4 2 2 2 3 2" xfId="32309"/>
    <cellStyle name="40% - Accent6 4 2 2 2 3 2 2" xfId="32310"/>
    <cellStyle name="40% - Accent6 4 2 2 2 3 2 2 2" xfId="32311"/>
    <cellStyle name="40% - Accent6 4 2 2 2 3 2 2 3" xfId="32312"/>
    <cellStyle name="40% - Accent6 4 2 2 2 3 2 3" xfId="32313"/>
    <cellStyle name="40% - Accent6 4 2 2 2 3 2 3 2" xfId="32314"/>
    <cellStyle name="40% - Accent6 4 2 2 2 3 2 3 3" xfId="32315"/>
    <cellStyle name="40% - Accent6 4 2 2 2 3 2 4" xfId="32316"/>
    <cellStyle name="40% - Accent6 4 2 2 2 3 2 4 2" xfId="32317"/>
    <cellStyle name="40% - Accent6 4 2 2 2 3 2 5" xfId="32318"/>
    <cellStyle name="40% - Accent6 4 2 2 2 3 2 6" xfId="32319"/>
    <cellStyle name="40% - Accent6 4 2 2 2 3 3" xfId="32320"/>
    <cellStyle name="40% - Accent6 4 2 2 2 3 3 2" xfId="32321"/>
    <cellStyle name="40% - Accent6 4 2 2 2 3 3 2 2" xfId="32322"/>
    <cellStyle name="40% - Accent6 4 2 2 2 3 3 2 3" xfId="32323"/>
    <cellStyle name="40% - Accent6 4 2 2 2 3 3 3" xfId="32324"/>
    <cellStyle name="40% - Accent6 4 2 2 2 3 3 3 2" xfId="32325"/>
    <cellStyle name="40% - Accent6 4 2 2 2 3 3 3 3" xfId="32326"/>
    <cellStyle name="40% - Accent6 4 2 2 2 3 3 4" xfId="32327"/>
    <cellStyle name="40% - Accent6 4 2 2 2 3 3 4 2" xfId="32328"/>
    <cellStyle name="40% - Accent6 4 2 2 2 3 3 5" xfId="32329"/>
    <cellStyle name="40% - Accent6 4 2 2 2 3 3 6" xfId="32330"/>
    <cellStyle name="40% - Accent6 4 2 2 2 3 4" xfId="32331"/>
    <cellStyle name="40% - Accent6 4 2 2 2 3 4 2" xfId="32332"/>
    <cellStyle name="40% - Accent6 4 2 2 2 3 4 2 2" xfId="32333"/>
    <cellStyle name="40% - Accent6 4 2 2 2 3 4 2 3" xfId="32334"/>
    <cellStyle name="40% - Accent6 4 2 2 2 3 4 3" xfId="32335"/>
    <cellStyle name="40% - Accent6 4 2 2 2 3 4 3 2" xfId="32336"/>
    <cellStyle name="40% - Accent6 4 2 2 2 3 4 4" xfId="32337"/>
    <cellStyle name="40% - Accent6 4 2 2 2 3 4 5" xfId="32338"/>
    <cellStyle name="40% - Accent6 4 2 2 2 3 5" xfId="32339"/>
    <cellStyle name="40% - Accent6 4 2 2 2 3 5 2" xfId="32340"/>
    <cellStyle name="40% - Accent6 4 2 2 2 3 5 3" xfId="32341"/>
    <cellStyle name="40% - Accent6 4 2 2 2 3 6" xfId="32342"/>
    <cellStyle name="40% - Accent6 4 2 2 2 3 6 2" xfId="32343"/>
    <cellStyle name="40% - Accent6 4 2 2 2 3 6 3" xfId="32344"/>
    <cellStyle name="40% - Accent6 4 2 2 2 3 7" xfId="32345"/>
    <cellStyle name="40% - Accent6 4 2 2 2 3 7 2" xfId="32346"/>
    <cellStyle name="40% - Accent6 4 2 2 2 3 8" xfId="32347"/>
    <cellStyle name="40% - Accent6 4 2 2 2 3 9" xfId="32348"/>
    <cellStyle name="40% - Accent6 4 2 2 2 4" xfId="32349"/>
    <cellStyle name="40% - Accent6 4 2 2 2 4 2" xfId="32350"/>
    <cellStyle name="40% - Accent6 4 2 2 2 4 2 2" xfId="32351"/>
    <cellStyle name="40% - Accent6 4 2 2 2 4 2 2 2" xfId="32352"/>
    <cellStyle name="40% - Accent6 4 2 2 2 4 2 2 3" xfId="32353"/>
    <cellStyle name="40% - Accent6 4 2 2 2 4 2 3" xfId="32354"/>
    <cellStyle name="40% - Accent6 4 2 2 2 4 2 3 2" xfId="32355"/>
    <cellStyle name="40% - Accent6 4 2 2 2 4 2 3 3" xfId="32356"/>
    <cellStyle name="40% - Accent6 4 2 2 2 4 2 4" xfId="32357"/>
    <cellStyle name="40% - Accent6 4 2 2 2 4 2 4 2" xfId="32358"/>
    <cellStyle name="40% - Accent6 4 2 2 2 4 2 5" xfId="32359"/>
    <cellStyle name="40% - Accent6 4 2 2 2 4 2 6" xfId="32360"/>
    <cellStyle name="40% - Accent6 4 2 2 2 4 3" xfId="32361"/>
    <cellStyle name="40% - Accent6 4 2 2 2 4 3 2" xfId="32362"/>
    <cellStyle name="40% - Accent6 4 2 2 2 4 3 2 2" xfId="32363"/>
    <cellStyle name="40% - Accent6 4 2 2 2 4 3 2 3" xfId="32364"/>
    <cellStyle name="40% - Accent6 4 2 2 2 4 3 3" xfId="32365"/>
    <cellStyle name="40% - Accent6 4 2 2 2 4 3 3 2" xfId="32366"/>
    <cellStyle name="40% - Accent6 4 2 2 2 4 3 3 3" xfId="32367"/>
    <cellStyle name="40% - Accent6 4 2 2 2 4 3 4" xfId="32368"/>
    <cellStyle name="40% - Accent6 4 2 2 2 4 3 4 2" xfId="32369"/>
    <cellStyle name="40% - Accent6 4 2 2 2 4 3 5" xfId="32370"/>
    <cellStyle name="40% - Accent6 4 2 2 2 4 3 6" xfId="32371"/>
    <cellStyle name="40% - Accent6 4 2 2 2 4 4" xfId="32372"/>
    <cellStyle name="40% - Accent6 4 2 2 2 4 4 2" xfId="32373"/>
    <cellStyle name="40% - Accent6 4 2 2 2 4 4 2 2" xfId="32374"/>
    <cellStyle name="40% - Accent6 4 2 2 2 4 4 2 3" xfId="32375"/>
    <cellStyle name="40% - Accent6 4 2 2 2 4 4 3" xfId="32376"/>
    <cellStyle name="40% - Accent6 4 2 2 2 4 4 3 2" xfId="32377"/>
    <cellStyle name="40% - Accent6 4 2 2 2 4 4 4" xfId="32378"/>
    <cellStyle name="40% - Accent6 4 2 2 2 4 4 5" xfId="32379"/>
    <cellStyle name="40% - Accent6 4 2 2 2 4 5" xfId="32380"/>
    <cellStyle name="40% - Accent6 4 2 2 2 4 5 2" xfId="32381"/>
    <cellStyle name="40% - Accent6 4 2 2 2 4 5 3" xfId="32382"/>
    <cellStyle name="40% - Accent6 4 2 2 2 4 6" xfId="32383"/>
    <cellStyle name="40% - Accent6 4 2 2 2 4 6 2" xfId="32384"/>
    <cellStyle name="40% - Accent6 4 2 2 2 4 6 3" xfId="32385"/>
    <cellStyle name="40% - Accent6 4 2 2 2 4 7" xfId="32386"/>
    <cellStyle name="40% - Accent6 4 2 2 2 4 7 2" xfId="32387"/>
    <cellStyle name="40% - Accent6 4 2 2 2 4 8" xfId="32388"/>
    <cellStyle name="40% - Accent6 4 2 2 2 4 9" xfId="32389"/>
    <cellStyle name="40% - Accent6 4 2 2 2 5" xfId="32390"/>
    <cellStyle name="40% - Accent6 4 2 2 2 5 2" xfId="32391"/>
    <cellStyle name="40% - Accent6 4 2 2 2 5 2 2" xfId="32392"/>
    <cellStyle name="40% - Accent6 4 2 2 2 5 2 3" xfId="32393"/>
    <cellStyle name="40% - Accent6 4 2 2 2 5 3" xfId="32394"/>
    <cellStyle name="40% - Accent6 4 2 2 2 5 3 2" xfId="32395"/>
    <cellStyle name="40% - Accent6 4 2 2 2 5 3 3" xfId="32396"/>
    <cellStyle name="40% - Accent6 4 2 2 2 5 4" xfId="32397"/>
    <cellStyle name="40% - Accent6 4 2 2 2 5 4 2" xfId="32398"/>
    <cellStyle name="40% - Accent6 4 2 2 2 5 5" xfId="32399"/>
    <cellStyle name="40% - Accent6 4 2 2 2 5 6" xfId="32400"/>
    <cellStyle name="40% - Accent6 4 2 2 2 6" xfId="32401"/>
    <cellStyle name="40% - Accent6 4 2 2 2 6 2" xfId="32402"/>
    <cellStyle name="40% - Accent6 4 2 2 2 6 2 2" xfId="32403"/>
    <cellStyle name="40% - Accent6 4 2 2 2 6 2 3" xfId="32404"/>
    <cellStyle name="40% - Accent6 4 2 2 2 6 3" xfId="32405"/>
    <cellStyle name="40% - Accent6 4 2 2 2 6 3 2" xfId="32406"/>
    <cellStyle name="40% - Accent6 4 2 2 2 6 3 3" xfId="32407"/>
    <cellStyle name="40% - Accent6 4 2 2 2 6 4" xfId="32408"/>
    <cellStyle name="40% - Accent6 4 2 2 2 6 4 2" xfId="32409"/>
    <cellStyle name="40% - Accent6 4 2 2 2 6 5" xfId="32410"/>
    <cellStyle name="40% - Accent6 4 2 2 2 6 6" xfId="32411"/>
    <cellStyle name="40% - Accent6 4 2 2 2 7" xfId="32412"/>
    <cellStyle name="40% - Accent6 4 2 2 2 7 2" xfId="32413"/>
    <cellStyle name="40% - Accent6 4 2 2 2 7 2 2" xfId="32414"/>
    <cellStyle name="40% - Accent6 4 2 2 2 7 2 3" xfId="32415"/>
    <cellStyle name="40% - Accent6 4 2 2 2 7 3" xfId="32416"/>
    <cellStyle name="40% - Accent6 4 2 2 2 7 3 2" xfId="32417"/>
    <cellStyle name="40% - Accent6 4 2 2 2 7 4" xfId="32418"/>
    <cellStyle name="40% - Accent6 4 2 2 2 7 5" xfId="32419"/>
    <cellStyle name="40% - Accent6 4 2 2 2 8" xfId="32420"/>
    <cellStyle name="40% - Accent6 4 2 2 2 8 2" xfId="32421"/>
    <cellStyle name="40% - Accent6 4 2 2 2 8 3" xfId="32422"/>
    <cellStyle name="40% - Accent6 4 2 2 2 9" xfId="32423"/>
    <cellStyle name="40% - Accent6 4 2 2 2 9 2" xfId="32424"/>
    <cellStyle name="40% - Accent6 4 2 2 2 9 3" xfId="32425"/>
    <cellStyle name="40% - Accent6 4 2 2 3" xfId="2660"/>
    <cellStyle name="40% - Accent6 4 2 2 3 10" xfId="32426"/>
    <cellStyle name="40% - Accent6 4 2 2 3 2" xfId="2661"/>
    <cellStyle name="40% - Accent6 4 2 2 3 2 2" xfId="32427"/>
    <cellStyle name="40% - Accent6 4 2 2 3 2 2 2" xfId="32428"/>
    <cellStyle name="40% - Accent6 4 2 2 3 2 2 2 2" xfId="32429"/>
    <cellStyle name="40% - Accent6 4 2 2 3 2 2 2 3" xfId="32430"/>
    <cellStyle name="40% - Accent6 4 2 2 3 2 2 3" xfId="32431"/>
    <cellStyle name="40% - Accent6 4 2 2 3 2 2 3 2" xfId="32432"/>
    <cellStyle name="40% - Accent6 4 2 2 3 2 2 3 3" xfId="32433"/>
    <cellStyle name="40% - Accent6 4 2 2 3 2 2 4" xfId="32434"/>
    <cellStyle name="40% - Accent6 4 2 2 3 2 2 4 2" xfId="32435"/>
    <cellStyle name="40% - Accent6 4 2 2 3 2 2 5" xfId="32436"/>
    <cellStyle name="40% - Accent6 4 2 2 3 2 2 6" xfId="32437"/>
    <cellStyle name="40% - Accent6 4 2 2 3 2 3" xfId="32438"/>
    <cellStyle name="40% - Accent6 4 2 2 3 2 3 2" xfId="32439"/>
    <cellStyle name="40% - Accent6 4 2 2 3 2 3 2 2" xfId="32440"/>
    <cellStyle name="40% - Accent6 4 2 2 3 2 3 2 3" xfId="32441"/>
    <cellStyle name="40% - Accent6 4 2 2 3 2 3 3" xfId="32442"/>
    <cellStyle name="40% - Accent6 4 2 2 3 2 3 3 2" xfId="32443"/>
    <cellStyle name="40% - Accent6 4 2 2 3 2 3 3 3" xfId="32444"/>
    <cellStyle name="40% - Accent6 4 2 2 3 2 3 4" xfId="32445"/>
    <cellStyle name="40% - Accent6 4 2 2 3 2 3 4 2" xfId="32446"/>
    <cellStyle name="40% - Accent6 4 2 2 3 2 3 5" xfId="32447"/>
    <cellStyle name="40% - Accent6 4 2 2 3 2 3 6" xfId="32448"/>
    <cellStyle name="40% - Accent6 4 2 2 3 2 4" xfId="32449"/>
    <cellStyle name="40% - Accent6 4 2 2 3 2 4 2" xfId="32450"/>
    <cellStyle name="40% - Accent6 4 2 2 3 2 4 2 2" xfId="32451"/>
    <cellStyle name="40% - Accent6 4 2 2 3 2 4 2 3" xfId="32452"/>
    <cellStyle name="40% - Accent6 4 2 2 3 2 4 3" xfId="32453"/>
    <cellStyle name="40% - Accent6 4 2 2 3 2 4 3 2" xfId="32454"/>
    <cellStyle name="40% - Accent6 4 2 2 3 2 4 4" xfId="32455"/>
    <cellStyle name="40% - Accent6 4 2 2 3 2 4 5" xfId="32456"/>
    <cellStyle name="40% - Accent6 4 2 2 3 2 5" xfId="32457"/>
    <cellStyle name="40% - Accent6 4 2 2 3 2 5 2" xfId="32458"/>
    <cellStyle name="40% - Accent6 4 2 2 3 2 5 3" xfId="32459"/>
    <cellStyle name="40% - Accent6 4 2 2 3 2 6" xfId="32460"/>
    <cellStyle name="40% - Accent6 4 2 2 3 2 6 2" xfId="32461"/>
    <cellStyle name="40% - Accent6 4 2 2 3 2 6 3" xfId="32462"/>
    <cellStyle name="40% - Accent6 4 2 2 3 2 7" xfId="32463"/>
    <cellStyle name="40% - Accent6 4 2 2 3 2 7 2" xfId="32464"/>
    <cellStyle name="40% - Accent6 4 2 2 3 2 8" xfId="32465"/>
    <cellStyle name="40% - Accent6 4 2 2 3 2 9" xfId="32466"/>
    <cellStyle name="40% - Accent6 4 2 2 3 3" xfId="32467"/>
    <cellStyle name="40% - Accent6 4 2 2 3 3 2" xfId="32468"/>
    <cellStyle name="40% - Accent6 4 2 2 3 3 2 2" xfId="32469"/>
    <cellStyle name="40% - Accent6 4 2 2 3 3 2 3" xfId="32470"/>
    <cellStyle name="40% - Accent6 4 2 2 3 3 3" xfId="32471"/>
    <cellStyle name="40% - Accent6 4 2 2 3 3 3 2" xfId="32472"/>
    <cellStyle name="40% - Accent6 4 2 2 3 3 3 3" xfId="32473"/>
    <cellStyle name="40% - Accent6 4 2 2 3 3 4" xfId="32474"/>
    <cellStyle name="40% - Accent6 4 2 2 3 3 4 2" xfId="32475"/>
    <cellStyle name="40% - Accent6 4 2 2 3 3 5" xfId="32476"/>
    <cellStyle name="40% - Accent6 4 2 2 3 3 6" xfId="32477"/>
    <cellStyle name="40% - Accent6 4 2 2 3 4" xfId="32478"/>
    <cellStyle name="40% - Accent6 4 2 2 3 4 2" xfId="32479"/>
    <cellStyle name="40% - Accent6 4 2 2 3 4 2 2" xfId="32480"/>
    <cellStyle name="40% - Accent6 4 2 2 3 4 2 3" xfId="32481"/>
    <cellStyle name="40% - Accent6 4 2 2 3 4 3" xfId="32482"/>
    <cellStyle name="40% - Accent6 4 2 2 3 4 3 2" xfId="32483"/>
    <cellStyle name="40% - Accent6 4 2 2 3 4 3 3" xfId="32484"/>
    <cellStyle name="40% - Accent6 4 2 2 3 4 4" xfId="32485"/>
    <cellStyle name="40% - Accent6 4 2 2 3 4 4 2" xfId="32486"/>
    <cellStyle name="40% - Accent6 4 2 2 3 4 5" xfId="32487"/>
    <cellStyle name="40% - Accent6 4 2 2 3 4 6" xfId="32488"/>
    <cellStyle name="40% - Accent6 4 2 2 3 5" xfId="32489"/>
    <cellStyle name="40% - Accent6 4 2 2 3 5 2" xfId="32490"/>
    <cellStyle name="40% - Accent6 4 2 2 3 5 2 2" xfId="32491"/>
    <cellStyle name="40% - Accent6 4 2 2 3 5 2 3" xfId="32492"/>
    <cellStyle name="40% - Accent6 4 2 2 3 5 3" xfId="32493"/>
    <cellStyle name="40% - Accent6 4 2 2 3 5 3 2" xfId="32494"/>
    <cellStyle name="40% - Accent6 4 2 2 3 5 4" xfId="32495"/>
    <cellStyle name="40% - Accent6 4 2 2 3 5 5" xfId="32496"/>
    <cellStyle name="40% - Accent6 4 2 2 3 6" xfId="32497"/>
    <cellStyle name="40% - Accent6 4 2 2 3 6 2" xfId="32498"/>
    <cellStyle name="40% - Accent6 4 2 2 3 6 3" xfId="32499"/>
    <cellStyle name="40% - Accent6 4 2 2 3 7" xfId="32500"/>
    <cellStyle name="40% - Accent6 4 2 2 3 7 2" xfId="32501"/>
    <cellStyle name="40% - Accent6 4 2 2 3 7 3" xfId="32502"/>
    <cellStyle name="40% - Accent6 4 2 2 3 8" xfId="32503"/>
    <cellStyle name="40% - Accent6 4 2 2 3 8 2" xfId="32504"/>
    <cellStyle name="40% - Accent6 4 2 2 3 9" xfId="32505"/>
    <cellStyle name="40% - Accent6 4 2 2 4" xfId="2662"/>
    <cellStyle name="40% - Accent6 4 2 2 4 2" xfId="32506"/>
    <cellStyle name="40% - Accent6 4 2 2 4 2 2" xfId="32507"/>
    <cellStyle name="40% - Accent6 4 2 2 4 2 2 2" xfId="32508"/>
    <cellStyle name="40% - Accent6 4 2 2 4 2 2 3" xfId="32509"/>
    <cellStyle name="40% - Accent6 4 2 2 4 2 3" xfId="32510"/>
    <cellStyle name="40% - Accent6 4 2 2 4 2 3 2" xfId="32511"/>
    <cellStyle name="40% - Accent6 4 2 2 4 2 3 3" xfId="32512"/>
    <cellStyle name="40% - Accent6 4 2 2 4 2 4" xfId="32513"/>
    <cellStyle name="40% - Accent6 4 2 2 4 2 4 2" xfId="32514"/>
    <cellStyle name="40% - Accent6 4 2 2 4 2 5" xfId="32515"/>
    <cellStyle name="40% - Accent6 4 2 2 4 2 6" xfId="32516"/>
    <cellStyle name="40% - Accent6 4 2 2 4 3" xfId="32517"/>
    <cellStyle name="40% - Accent6 4 2 2 4 3 2" xfId="32518"/>
    <cellStyle name="40% - Accent6 4 2 2 4 3 2 2" xfId="32519"/>
    <cellStyle name="40% - Accent6 4 2 2 4 3 2 3" xfId="32520"/>
    <cellStyle name="40% - Accent6 4 2 2 4 3 3" xfId="32521"/>
    <cellStyle name="40% - Accent6 4 2 2 4 3 3 2" xfId="32522"/>
    <cellStyle name="40% - Accent6 4 2 2 4 3 3 3" xfId="32523"/>
    <cellStyle name="40% - Accent6 4 2 2 4 3 4" xfId="32524"/>
    <cellStyle name="40% - Accent6 4 2 2 4 3 4 2" xfId="32525"/>
    <cellStyle name="40% - Accent6 4 2 2 4 3 5" xfId="32526"/>
    <cellStyle name="40% - Accent6 4 2 2 4 3 6" xfId="32527"/>
    <cellStyle name="40% - Accent6 4 2 2 4 4" xfId="32528"/>
    <cellStyle name="40% - Accent6 4 2 2 4 4 2" xfId="32529"/>
    <cellStyle name="40% - Accent6 4 2 2 4 4 2 2" xfId="32530"/>
    <cellStyle name="40% - Accent6 4 2 2 4 4 2 3" xfId="32531"/>
    <cellStyle name="40% - Accent6 4 2 2 4 4 3" xfId="32532"/>
    <cellStyle name="40% - Accent6 4 2 2 4 4 3 2" xfId="32533"/>
    <cellStyle name="40% - Accent6 4 2 2 4 4 4" xfId="32534"/>
    <cellStyle name="40% - Accent6 4 2 2 4 4 5" xfId="32535"/>
    <cellStyle name="40% - Accent6 4 2 2 4 5" xfId="32536"/>
    <cellStyle name="40% - Accent6 4 2 2 4 5 2" xfId="32537"/>
    <cellStyle name="40% - Accent6 4 2 2 4 5 3" xfId="32538"/>
    <cellStyle name="40% - Accent6 4 2 2 4 6" xfId="32539"/>
    <cellStyle name="40% - Accent6 4 2 2 4 6 2" xfId="32540"/>
    <cellStyle name="40% - Accent6 4 2 2 4 6 3" xfId="32541"/>
    <cellStyle name="40% - Accent6 4 2 2 4 7" xfId="32542"/>
    <cellStyle name="40% - Accent6 4 2 2 4 7 2" xfId="32543"/>
    <cellStyle name="40% - Accent6 4 2 2 4 8" xfId="32544"/>
    <cellStyle name="40% - Accent6 4 2 2 4 9" xfId="32545"/>
    <cellStyle name="40% - Accent6 4 2 2 5" xfId="32546"/>
    <cellStyle name="40% - Accent6 4 2 2 5 2" xfId="32547"/>
    <cellStyle name="40% - Accent6 4 2 2 5 2 2" xfId="32548"/>
    <cellStyle name="40% - Accent6 4 2 2 5 2 2 2" xfId="32549"/>
    <cellStyle name="40% - Accent6 4 2 2 5 2 2 3" xfId="32550"/>
    <cellStyle name="40% - Accent6 4 2 2 5 2 3" xfId="32551"/>
    <cellStyle name="40% - Accent6 4 2 2 5 2 3 2" xfId="32552"/>
    <cellStyle name="40% - Accent6 4 2 2 5 2 3 3" xfId="32553"/>
    <cellStyle name="40% - Accent6 4 2 2 5 2 4" xfId="32554"/>
    <cellStyle name="40% - Accent6 4 2 2 5 2 4 2" xfId="32555"/>
    <cellStyle name="40% - Accent6 4 2 2 5 2 5" xfId="32556"/>
    <cellStyle name="40% - Accent6 4 2 2 5 2 6" xfId="32557"/>
    <cellStyle name="40% - Accent6 4 2 2 5 3" xfId="32558"/>
    <cellStyle name="40% - Accent6 4 2 2 5 3 2" xfId="32559"/>
    <cellStyle name="40% - Accent6 4 2 2 5 3 2 2" xfId="32560"/>
    <cellStyle name="40% - Accent6 4 2 2 5 3 2 3" xfId="32561"/>
    <cellStyle name="40% - Accent6 4 2 2 5 3 3" xfId="32562"/>
    <cellStyle name="40% - Accent6 4 2 2 5 3 3 2" xfId="32563"/>
    <cellStyle name="40% - Accent6 4 2 2 5 3 3 3" xfId="32564"/>
    <cellStyle name="40% - Accent6 4 2 2 5 3 4" xfId="32565"/>
    <cellStyle name="40% - Accent6 4 2 2 5 3 4 2" xfId="32566"/>
    <cellStyle name="40% - Accent6 4 2 2 5 3 5" xfId="32567"/>
    <cellStyle name="40% - Accent6 4 2 2 5 3 6" xfId="32568"/>
    <cellStyle name="40% - Accent6 4 2 2 5 4" xfId="32569"/>
    <cellStyle name="40% - Accent6 4 2 2 5 4 2" xfId="32570"/>
    <cellStyle name="40% - Accent6 4 2 2 5 4 2 2" xfId="32571"/>
    <cellStyle name="40% - Accent6 4 2 2 5 4 2 3" xfId="32572"/>
    <cellStyle name="40% - Accent6 4 2 2 5 4 3" xfId="32573"/>
    <cellStyle name="40% - Accent6 4 2 2 5 4 3 2" xfId="32574"/>
    <cellStyle name="40% - Accent6 4 2 2 5 4 4" xfId="32575"/>
    <cellStyle name="40% - Accent6 4 2 2 5 4 5" xfId="32576"/>
    <cellStyle name="40% - Accent6 4 2 2 5 5" xfId="32577"/>
    <cellStyle name="40% - Accent6 4 2 2 5 5 2" xfId="32578"/>
    <cellStyle name="40% - Accent6 4 2 2 5 5 3" xfId="32579"/>
    <cellStyle name="40% - Accent6 4 2 2 5 6" xfId="32580"/>
    <cellStyle name="40% - Accent6 4 2 2 5 6 2" xfId="32581"/>
    <cellStyle name="40% - Accent6 4 2 2 5 6 3" xfId="32582"/>
    <cellStyle name="40% - Accent6 4 2 2 5 7" xfId="32583"/>
    <cellStyle name="40% - Accent6 4 2 2 5 7 2" xfId="32584"/>
    <cellStyle name="40% - Accent6 4 2 2 5 8" xfId="32585"/>
    <cellStyle name="40% - Accent6 4 2 2 5 9" xfId="32586"/>
    <cellStyle name="40% - Accent6 4 2 2 6" xfId="32587"/>
    <cellStyle name="40% - Accent6 4 2 2 6 2" xfId="32588"/>
    <cellStyle name="40% - Accent6 4 2 2 6 2 2" xfId="32589"/>
    <cellStyle name="40% - Accent6 4 2 2 6 2 3" xfId="32590"/>
    <cellStyle name="40% - Accent6 4 2 2 6 3" xfId="32591"/>
    <cellStyle name="40% - Accent6 4 2 2 6 3 2" xfId="32592"/>
    <cellStyle name="40% - Accent6 4 2 2 6 3 3" xfId="32593"/>
    <cellStyle name="40% - Accent6 4 2 2 6 4" xfId="32594"/>
    <cellStyle name="40% - Accent6 4 2 2 6 4 2" xfId="32595"/>
    <cellStyle name="40% - Accent6 4 2 2 6 5" xfId="32596"/>
    <cellStyle name="40% - Accent6 4 2 2 6 6" xfId="32597"/>
    <cellStyle name="40% - Accent6 4 2 2 7" xfId="32598"/>
    <cellStyle name="40% - Accent6 4 2 2 7 2" xfId="32599"/>
    <cellStyle name="40% - Accent6 4 2 2 7 2 2" xfId="32600"/>
    <cellStyle name="40% - Accent6 4 2 2 7 2 3" xfId="32601"/>
    <cellStyle name="40% - Accent6 4 2 2 7 3" xfId="32602"/>
    <cellStyle name="40% - Accent6 4 2 2 7 3 2" xfId="32603"/>
    <cellStyle name="40% - Accent6 4 2 2 7 3 3" xfId="32604"/>
    <cellStyle name="40% - Accent6 4 2 2 7 4" xfId="32605"/>
    <cellStyle name="40% - Accent6 4 2 2 7 4 2" xfId="32606"/>
    <cellStyle name="40% - Accent6 4 2 2 7 5" xfId="32607"/>
    <cellStyle name="40% - Accent6 4 2 2 7 6" xfId="32608"/>
    <cellStyle name="40% - Accent6 4 2 2 8" xfId="32609"/>
    <cellStyle name="40% - Accent6 4 2 2 8 2" xfId="32610"/>
    <cellStyle name="40% - Accent6 4 2 2 8 2 2" xfId="32611"/>
    <cellStyle name="40% - Accent6 4 2 2 8 2 3" xfId="32612"/>
    <cellStyle name="40% - Accent6 4 2 2 8 3" xfId="32613"/>
    <cellStyle name="40% - Accent6 4 2 2 8 3 2" xfId="32614"/>
    <cellStyle name="40% - Accent6 4 2 2 8 4" xfId="32615"/>
    <cellStyle name="40% - Accent6 4 2 2 8 5" xfId="32616"/>
    <cellStyle name="40% - Accent6 4 2 2 9" xfId="32617"/>
    <cellStyle name="40% - Accent6 4 2 2 9 2" xfId="32618"/>
    <cellStyle name="40% - Accent6 4 2 2 9 3" xfId="32619"/>
    <cellStyle name="40% - Accent6 4 2 3" xfId="2663"/>
    <cellStyle name="40% - Accent6 4 2 3 10" xfId="32620"/>
    <cellStyle name="40% - Accent6 4 2 3 10 2" xfId="32621"/>
    <cellStyle name="40% - Accent6 4 2 3 11" xfId="32622"/>
    <cellStyle name="40% - Accent6 4 2 3 12" xfId="32623"/>
    <cellStyle name="40% - Accent6 4 2 3 2" xfId="2664"/>
    <cellStyle name="40% - Accent6 4 2 3 2 10" xfId="32624"/>
    <cellStyle name="40% - Accent6 4 2 3 2 2" xfId="2665"/>
    <cellStyle name="40% - Accent6 4 2 3 2 2 2" xfId="32625"/>
    <cellStyle name="40% - Accent6 4 2 3 2 2 2 2" xfId="32626"/>
    <cellStyle name="40% - Accent6 4 2 3 2 2 2 2 2" xfId="32627"/>
    <cellStyle name="40% - Accent6 4 2 3 2 2 2 2 3" xfId="32628"/>
    <cellStyle name="40% - Accent6 4 2 3 2 2 2 3" xfId="32629"/>
    <cellStyle name="40% - Accent6 4 2 3 2 2 2 3 2" xfId="32630"/>
    <cellStyle name="40% - Accent6 4 2 3 2 2 2 3 3" xfId="32631"/>
    <cellStyle name="40% - Accent6 4 2 3 2 2 2 4" xfId="32632"/>
    <cellStyle name="40% - Accent6 4 2 3 2 2 2 4 2" xfId="32633"/>
    <cellStyle name="40% - Accent6 4 2 3 2 2 2 5" xfId="32634"/>
    <cellStyle name="40% - Accent6 4 2 3 2 2 2 6" xfId="32635"/>
    <cellStyle name="40% - Accent6 4 2 3 2 2 3" xfId="32636"/>
    <cellStyle name="40% - Accent6 4 2 3 2 2 3 2" xfId="32637"/>
    <cellStyle name="40% - Accent6 4 2 3 2 2 3 2 2" xfId="32638"/>
    <cellStyle name="40% - Accent6 4 2 3 2 2 3 2 3" xfId="32639"/>
    <cellStyle name="40% - Accent6 4 2 3 2 2 3 3" xfId="32640"/>
    <cellStyle name="40% - Accent6 4 2 3 2 2 3 3 2" xfId="32641"/>
    <cellStyle name="40% - Accent6 4 2 3 2 2 3 3 3" xfId="32642"/>
    <cellStyle name="40% - Accent6 4 2 3 2 2 3 4" xfId="32643"/>
    <cellStyle name="40% - Accent6 4 2 3 2 2 3 4 2" xfId="32644"/>
    <cellStyle name="40% - Accent6 4 2 3 2 2 3 5" xfId="32645"/>
    <cellStyle name="40% - Accent6 4 2 3 2 2 3 6" xfId="32646"/>
    <cellStyle name="40% - Accent6 4 2 3 2 2 4" xfId="32647"/>
    <cellStyle name="40% - Accent6 4 2 3 2 2 4 2" xfId="32648"/>
    <cellStyle name="40% - Accent6 4 2 3 2 2 4 2 2" xfId="32649"/>
    <cellStyle name="40% - Accent6 4 2 3 2 2 4 2 3" xfId="32650"/>
    <cellStyle name="40% - Accent6 4 2 3 2 2 4 3" xfId="32651"/>
    <cellStyle name="40% - Accent6 4 2 3 2 2 4 3 2" xfId="32652"/>
    <cellStyle name="40% - Accent6 4 2 3 2 2 4 4" xfId="32653"/>
    <cellStyle name="40% - Accent6 4 2 3 2 2 4 5" xfId="32654"/>
    <cellStyle name="40% - Accent6 4 2 3 2 2 5" xfId="32655"/>
    <cellStyle name="40% - Accent6 4 2 3 2 2 5 2" xfId="32656"/>
    <cellStyle name="40% - Accent6 4 2 3 2 2 5 3" xfId="32657"/>
    <cellStyle name="40% - Accent6 4 2 3 2 2 6" xfId="32658"/>
    <cellStyle name="40% - Accent6 4 2 3 2 2 6 2" xfId="32659"/>
    <cellStyle name="40% - Accent6 4 2 3 2 2 6 3" xfId="32660"/>
    <cellStyle name="40% - Accent6 4 2 3 2 2 7" xfId="32661"/>
    <cellStyle name="40% - Accent6 4 2 3 2 2 7 2" xfId="32662"/>
    <cellStyle name="40% - Accent6 4 2 3 2 2 8" xfId="32663"/>
    <cellStyle name="40% - Accent6 4 2 3 2 2 9" xfId="32664"/>
    <cellStyle name="40% - Accent6 4 2 3 2 3" xfId="32665"/>
    <cellStyle name="40% - Accent6 4 2 3 2 3 2" xfId="32666"/>
    <cellStyle name="40% - Accent6 4 2 3 2 3 2 2" xfId="32667"/>
    <cellStyle name="40% - Accent6 4 2 3 2 3 2 3" xfId="32668"/>
    <cellStyle name="40% - Accent6 4 2 3 2 3 3" xfId="32669"/>
    <cellStyle name="40% - Accent6 4 2 3 2 3 3 2" xfId="32670"/>
    <cellStyle name="40% - Accent6 4 2 3 2 3 3 3" xfId="32671"/>
    <cellStyle name="40% - Accent6 4 2 3 2 3 4" xfId="32672"/>
    <cellStyle name="40% - Accent6 4 2 3 2 3 4 2" xfId="32673"/>
    <cellStyle name="40% - Accent6 4 2 3 2 3 5" xfId="32674"/>
    <cellStyle name="40% - Accent6 4 2 3 2 3 6" xfId="32675"/>
    <cellStyle name="40% - Accent6 4 2 3 2 4" xfId="32676"/>
    <cellStyle name="40% - Accent6 4 2 3 2 4 2" xfId="32677"/>
    <cellStyle name="40% - Accent6 4 2 3 2 4 2 2" xfId="32678"/>
    <cellStyle name="40% - Accent6 4 2 3 2 4 2 3" xfId="32679"/>
    <cellStyle name="40% - Accent6 4 2 3 2 4 3" xfId="32680"/>
    <cellStyle name="40% - Accent6 4 2 3 2 4 3 2" xfId="32681"/>
    <cellStyle name="40% - Accent6 4 2 3 2 4 3 3" xfId="32682"/>
    <cellStyle name="40% - Accent6 4 2 3 2 4 4" xfId="32683"/>
    <cellStyle name="40% - Accent6 4 2 3 2 4 4 2" xfId="32684"/>
    <cellStyle name="40% - Accent6 4 2 3 2 4 5" xfId="32685"/>
    <cellStyle name="40% - Accent6 4 2 3 2 4 6" xfId="32686"/>
    <cellStyle name="40% - Accent6 4 2 3 2 5" xfId="32687"/>
    <cellStyle name="40% - Accent6 4 2 3 2 5 2" xfId="32688"/>
    <cellStyle name="40% - Accent6 4 2 3 2 5 2 2" xfId="32689"/>
    <cellStyle name="40% - Accent6 4 2 3 2 5 2 3" xfId="32690"/>
    <cellStyle name="40% - Accent6 4 2 3 2 5 3" xfId="32691"/>
    <cellStyle name="40% - Accent6 4 2 3 2 5 3 2" xfId="32692"/>
    <cellStyle name="40% - Accent6 4 2 3 2 5 4" xfId="32693"/>
    <cellStyle name="40% - Accent6 4 2 3 2 5 5" xfId="32694"/>
    <cellStyle name="40% - Accent6 4 2 3 2 6" xfId="32695"/>
    <cellStyle name="40% - Accent6 4 2 3 2 6 2" xfId="32696"/>
    <cellStyle name="40% - Accent6 4 2 3 2 6 3" xfId="32697"/>
    <cellStyle name="40% - Accent6 4 2 3 2 7" xfId="32698"/>
    <cellStyle name="40% - Accent6 4 2 3 2 7 2" xfId="32699"/>
    <cellStyle name="40% - Accent6 4 2 3 2 7 3" xfId="32700"/>
    <cellStyle name="40% - Accent6 4 2 3 2 8" xfId="32701"/>
    <cellStyle name="40% - Accent6 4 2 3 2 8 2" xfId="32702"/>
    <cellStyle name="40% - Accent6 4 2 3 2 9" xfId="32703"/>
    <cellStyle name="40% - Accent6 4 2 3 3" xfId="2666"/>
    <cellStyle name="40% - Accent6 4 2 3 3 2" xfId="32704"/>
    <cellStyle name="40% - Accent6 4 2 3 3 2 2" xfId="32705"/>
    <cellStyle name="40% - Accent6 4 2 3 3 2 2 2" xfId="32706"/>
    <cellStyle name="40% - Accent6 4 2 3 3 2 2 3" xfId="32707"/>
    <cellStyle name="40% - Accent6 4 2 3 3 2 3" xfId="32708"/>
    <cellStyle name="40% - Accent6 4 2 3 3 2 3 2" xfId="32709"/>
    <cellStyle name="40% - Accent6 4 2 3 3 2 3 3" xfId="32710"/>
    <cellStyle name="40% - Accent6 4 2 3 3 2 4" xfId="32711"/>
    <cellStyle name="40% - Accent6 4 2 3 3 2 4 2" xfId="32712"/>
    <cellStyle name="40% - Accent6 4 2 3 3 2 5" xfId="32713"/>
    <cellStyle name="40% - Accent6 4 2 3 3 2 6" xfId="32714"/>
    <cellStyle name="40% - Accent6 4 2 3 3 3" xfId="32715"/>
    <cellStyle name="40% - Accent6 4 2 3 3 3 2" xfId="32716"/>
    <cellStyle name="40% - Accent6 4 2 3 3 3 2 2" xfId="32717"/>
    <cellStyle name="40% - Accent6 4 2 3 3 3 2 3" xfId="32718"/>
    <cellStyle name="40% - Accent6 4 2 3 3 3 3" xfId="32719"/>
    <cellStyle name="40% - Accent6 4 2 3 3 3 3 2" xfId="32720"/>
    <cellStyle name="40% - Accent6 4 2 3 3 3 3 3" xfId="32721"/>
    <cellStyle name="40% - Accent6 4 2 3 3 3 4" xfId="32722"/>
    <cellStyle name="40% - Accent6 4 2 3 3 3 4 2" xfId="32723"/>
    <cellStyle name="40% - Accent6 4 2 3 3 3 5" xfId="32724"/>
    <cellStyle name="40% - Accent6 4 2 3 3 3 6" xfId="32725"/>
    <cellStyle name="40% - Accent6 4 2 3 3 4" xfId="32726"/>
    <cellStyle name="40% - Accent6 4 2 3 3 4 2" xfId="32727"/>
    <cellStyle name="40% - Accent6 4 2 3 3 4 2 2" xfId="32728"/>
    <cellStyle name="40% - Accent6 4 2 3 3 4 2 3" xfId="32729"/>
    <cellStyle name="40% - Accent6 4 2 3 3 4 3" xfId="32730"/>
    <cellStyle name="40% - Accent6 4 2 3 3 4 3 2" xfId="32731"/>
    <cellStyle name="40% - Accent6 4 2 3 3 4 4" xfId="32732"/>
    <cellStyle name="40% - Accent6 4 2 3 3 4 5" xfId="32733"/>
    <cellStyle name="40% - Accent6 4 2 3 3 5" xfId="32734"/>
    <cellStyle name="40% - Accent6 4 2 3 3 5 2" xfId="32735"/>
    <cellStyle name="40% - Accent6 4 2 3 3 5 3" xfId="32736"/>
    <cellStyle name="40% - Accent6 4 2 3 3 6" xfId="32737"/>
    <cellStyle name="40% - Accent6 4 2 3 3 6 2" xfId="32738"/>
    <cellStyle name="40% - Accent6 4 2 3 3 6 3" xfId="32739"/>
    <cellStyle name="40% - Accent6 4 2 3 3 7" xfId="32740"/>
    <cellStyle name="40% - Accent6 4 2 3 3 7 2" xfId="32741"/>
    <cellStyle name="40% - Accent6 4 2 3 3 8" xfId="32742"/>
    <cellStyle name="40% - Accent6 4 2 3 3 9" xfId="32743"/>
    <cellStyle name="40% - Accent6 4 2 3 4" xfId="32744"/>
    <cellStyle name="40% - Accent6 4 2 3 4 2" xfId="32745"/>
    <cellStyle name="40% - Accent6 4 2 3 4 2 2" xfId="32746"/>
    <cellStyle name="40% - Accent6 4 2 3 4 2 2 2" xfId="32747"/>
    <cellStyle name="40% - Accent6 4 2 3 4 2 2 3" xfId="32748"/>
    <cellStyle name="40% - Accent6 4 2 3 4 2 3" xfId="32749"/>
    <cellStyle name="40% - Accent6 4 2 3 4 2 3 2" xfId="32750"/>
    <cellStyle name="40% - Accent6 4 2 3 4 2 3 3" xfId="32751"/>
    <cellStyle name="40% - Accent6 4 2 3 4 2 4" xfId="32752"/>
    <cellStyle name="40% - Accent6 4 2 3 4 2 4 2" xfId="32753"/>
    <cellStyle name="40% - Accent6 4 2 3 4 2 5" xfId="32754"/>
    <cellStyle name="40% - Accent6 4 2 3 4 2 6" xfId="32755"/>
    <cellStyle name="40% - Accent6 4 2 3 4 3" xfId="32756"/>
    <cellStyle name="40% - Accent6 4 2 3 4 3 2" xfId="32757"/>
    <cellStyle name="40% - Accent6 4 2 3 4 3 2 2" xfId="32758"/>
    <cellStyle name="40% - Accent6 4 2 3 4 3 2 3" xfId="32759"/>
    <cellStyle name="40% - Accent6 4 2 3 4 3 3" xfId="32760"/>
    <cellStyle name="40% - Accent6 4 2 3 4 3 3 2" xfId="32761"/>
    <cellStyle name="40% - Accent6 4 2 3 4 3 3 3" xfId="32762"/>
    <cellStyle name="40% - Accent6 4 2 3 4 3 4" xfId="32763"/>
    <cellStyle name="40% - Accent6 4 2 3 4 3 4 2" xfId="32764"/>
    <cellStyle name="40% - Accent6 4 2 3 4 3 5" xfId="32765"/>
    <cellStyle name="40% - Accent6 4 2 3 4 3 6" xfId="32766"/>
    <cellStyle name="40% - Accent6 4 2 3 4 4" xfId="32767"/>
    <cellStyle name="40% - Accent6 4 2 3 4 4 2" xfId="32768"/>
    <cellStyle name="40% - Accent6 4 2 3 4 4 2 2" xfId="32769"/>
    <cellStyle name="40% - Accent6 4 2 3 4 4 2 3" xfId="32770"/>
    <cellStyle name="40% - Accent6 4 2 3 4 4 3" xfId="32771"/>
    <cellStyle name="40% - Accent6 4 2 3 4 4 3 2" xfId="32772"/>
    <cellStyle name="40% - Accent6 4 2 3 4 4 4" xfId="32773"/>
    <cellStyle name="40% - Accent6 4 2 3 4 4 5" xfId="32774"/>
    <cellStyle name="40% - Accent6 4 2 3 4 5" xfId="32775"/>
    <cellStyle name="40% - Accent6 4 2 3 4 5 2" xfId="32776"/>
    <cellStyle name="40% - Accent6 4 2 3 4 5 3" xfId="32777"/>
    <cellStyle name="40% - Accent6 4 2 3 4 6" xfId="32778"/>
    <cellStyle name="40% - Accent6 4 2 3 4 6 2" xfId="32779"/>
    <cellStyle name="40% - Accent6 4 2 3 4 6 3" xfId="32780"/>
    <cellStyle name="40% - Accent6 4 2 3 4 7" xfId="32781"/>
    <cellStyle name="40% - Accent6 4 2 3 4 7 2" xfId="32782"/>
    <cellStyle name="40% - Accent6 4 2 3 4 8" xfId="32783"/>
    <cellStyle name="40% - Accent6 4 2 3 4 9" xfId="32784"/>
    <cellStyle name="40% - Accent6 4 2 3 5" xfId="32785"/>
    <cellStyle name="40% - Accent6 4 2 3 5 2" xfId="32786"/>
    <cellStyle name="40% - Accent6 4 2 3 5 2 2" xfId="32787"/>
    <cellStyle name="40% - Accent6 4 2 3 5 2 3" xfId="32788"/>
    <cellStyle name="40% - Accent6 4 2 3 5 3" xfId="32789"/>
    <cellStyle name="40% - Accent6 4 2 3 5 3 2" xfId="32790"/>
    <cellStyle name="40% - Accent6 4 2 3 5 3 3" xfId="32791"/>
    <cellStyle name="40% - Accent6 4 2 3 5 4" xfId="32792"/>
    <cellStyle name="40% - Accent6 4 2 3 5 4 2" xfId="32793"/>
    <cellStyle name="40% - Accent6 4 2 3 5 5" xfId="32794"/>
    <cellStyle name="40% - Accent6 4 2 3 5 6" xfId="32795"/>
    <cellStyle name="40% - Accent6 4 2 3 6" xfId="32796"/>
    <cellStyle name="40% - Accent6 4 2 3 6 2" xfId="32797"/>
    <cellStyle name="40% - Accent6 4 2 3 6 2 2" xfId="32798"/>
    <cellStyle name="40% - Accent6 4 2 3 6 2 3" xfId="32799"/>
    <cellStyle name="40% - Accent6 4 2 3 6 3" xfId="32800"/>
    <cellStyle name="40% - Accent6 4 2 3 6 3 2" xfId="32801"/>
    <cellStyle name="40% - Accent6 4 2 3 6 3 3" xfId="32802"/>
    <cellStyle name="40% - Accent6 4 2 3 6 4" xfId="32803"/>
    <cellStyle name="40% - Accent6 4 2 3 6 4 2" xfId="32804"/>
    <cellStyle name="40% - Accent6 4 2 3 6 5" xfId="32805"/>
    <cellStyle name="40% - Accent6 4 2 3 6 6" xfId="32806"/>
    <cellStyle name="40% - Accent6 4 2 3 7" xfId="32807"/>
    <cellStyle name="40% - Accent6 4 2 3 7 2" xfId="32808"/>
    <cellStyle name="40% - Accent6 4 2 3 7 2 2" xfId="32809"/>
    <cellStyle name="40% - Accent6 4 2 3 7 2 3" xfId="32810"/>
    <cellStyle name="40% - Accent6 4 2 3 7 3" xfId="32811"/>
    <cellStyle name="40% - Accent6 4 2 3 7 3 2" xfId="32812"/>
    <cellStyle name="40% - Accent6 4 2 3 7 4" xfId="32813"/>
    <cellStyle name="40% - Accent6 4 2 3 7 5" xfId="32814"/>
    <cellStyle name="40% - Accent6 4 2 3 8" xfId="32815"/>
    <cellStyle name="40% - Accent6 4 2 3 8 2" xfId="32816"/>
    <cellStyle name="40% - Accent6 4 2 3 8 3" xfId="32817"/>
    <cellStyle name="40% - Accent6 4 2 3 9" xfId="32818"/>
    <cellStyle name="40% - Accent6 4 2 3 9 2" xfId="32819"/>
    <cellStyle name="40% - Accent6 4 2 3 9 3" xfId="32820"/>
    <cellStyle name="40% - Accent6 4 2 4" xfId="2667"/>
    <cellStyle name="40% - Accent6 4 2 4 10" xfId="32821"/>
    <cellStyle name="40% - Accent6 4 2 4 2" xfId="2668"/>
    <cellStyle name="40% - Accent6 4 2 4 2 2" xfId="32822"/>
    <cellStyle name="40% - Accent6 4 2 4 2 2 2" xfId="32823"/>
    <cellStyle name="40% - Accent6 4 2 4 2 2 2 2" xfId="32824"/>
    <cellStyle name="40% - Accent6 4 2 4 2 2 2 3" xfId="32825"/>
    <cellStyle name="40% - Accent6 4 2 4 2 2 3" xfId="32826"/>
    <cellStyle name="40% - Accent6 4 2 4 2 2 3 2" xfId="32827"/>
    <cellStyle name="40% - Accent6 4 2 4 2 2 3 3" xfId="32828"/>
    <cellStyle name="40% - Accent6 4 2 4 2 2 4" xfId="32829"/>
    <cellStyle name="40% - Accent6 4 2 4 2 2 4 2" xfId="32830"/>
    <cellStyle name="40% - Accent6 4 2 4 2 2 5" xfId="32831"/>
    <cellStyle name="40% - Accent6 4 2 4 2 2 6" xfId="32832"/>
    <cellStyle name="40% - Accent6 4 2 4 2 3" xfId="32833"/>
    <cellStyle name="40% - Accent6 4 2 4 2 3 2" xfId="32834"/>
    <cellStyle name="40% - Accent6 4 2 4 2 3 2 2" xfId="32835"/>
    <cellStyle name="40% - Accent6 4 2 4 2 3 2 3" xfId="32836"/>
    <cellStyle name="40% - Accent6 4 2 4 2 3 3" xfId="32837"/>
    <cellStyle name="40% - Accent6 4 2 4 2 3 3 2" xfId="32838"/>
    <cellStyle name="40% - Accent6 4 2 4 2 3 3 3" xfId="32839"/>
    <cellStyle name="40% - Accent6 4 2 4 2 3 4" xfId="32840"/>
    <cellStyle name="40% - Accent6 4 2 4 2 3 4 2" xfId="32841"/>
    <cellStyle name="40% - Accent6 4 2 4 2 3 5" xfId="32842"/>
    <cellStyle name="40% - Accent6 4 2 4 2 3 6" xfId="32843"/>
    <cellStyle name="40% - Accent6 4 2 4 2 4" xfId="32844"/>
    <cellStyle name="40% - Accent6 4 2 4 2 4 2" xfId="32845"/>
    <cellStyle name="40% - Accent6 4 2 4 2 4 2 2" xfId="32846"/>
    <cellStyle name="40% - Accent6 4 2 4 2 4 2 3" xfId="32847"/>
    <cellStyle name="40% - Accent6 4 2 4 2 4 3" xfId="32848"/>
    <cellStyle name="40% - Accent6 4 2 4 2 4 3 2" xfId="32849"/>
    <cellStyle name="40% - Accent6 4 2 4 2 4 4" xfId="32850"/>
    <cellStyle name="40% - Accent6 4 2 4 2 4 5" xfId="32851"/>
    <cellStyle name="40% - Accent6 4 2 4 2 5" xfId="32852"/>
    <cellStyle name="40% - Accent6 4 2 4 2 5 2" xfId="32853"/>
    <cellStyle name="40% - Accent6 4 2 4 2 5 3" xfId="32854"/>
    <cellStyle name="40% - Accent6 4 2 4 2 6" xfId="32855"/>
    <cellStyle name="40% - Accent6 4 2 4 2 6 2" xfId="32856"/>
    <cellStyle name="40% - Accent6 4 2 4 2 6 3" xfId="32857"/>
    <cellStyle name="40% - Accent6 4 2 4 2 7" xfId="32858"/>
    <cellStyle name="40% - Accent6 4 2 4 2 7 2" xfId="32859"/>
    <cellStyle name="40% - Accent6 4 2 4 2 8" xfId="32860"/>
    <cellStyle name="40% - Accent6 4 2 4 2 9" xfId="32861"/>
    <cellStyle name="40% - Accent6 4 2 4 3" xfId="32862"/>
    <cellStyle name="40% - Accent6 4 2 4 3 2" xfId="32863"/>
    <cellStyle name="40% - Accent6 4 2 4 3 2 2" xfId="32864"/>
    <cellStyle name="40% - Accent6 4 2 4 3 2 3" xfId="32865"/>
    <cellStyle name="40% - Accent6 4 2 4 3 3" xfId="32866"/>
    <cellStyle name="40% - Accent6 4 2 4 3 3 2" xfId="32867"/>
    <cellStyle name="40% - Accent6 4 2 4 3 3 3" xfId="32868"/>
    <cellStyle name="40% - Accent6 4 2 4 3 4" xfId="32869"/>
    <cellStyle name="40% - Accent6 4 2 4 3 4 2" xfId="32870"/>
    <cellStyle name="40% - Accent6 4 2 4 3 5" xfId="32871"/>
    <cellStyle name="40% - Accent6 4 2 4 3 6" xfId="32872"/>
    <cellStyle name="40% - Accent6 4 2 4 4" xfId="32873"/>
    <cellStyle name="40% - Accent6 4 2 4 4 2" xfId="32874"/>
    <cellStyle name="40% - Accent6 4 2 4 4 2 2" xfId="32875"/>
    <cellStyle name="40% - Accent6 4 2 4 4 2 3" xfId="32876"/>
    <cellStyle name="40% - Accent6 4 2 4 4 3" xfId="32877"/>
    <cellStyle name="40% - Accent6 4 2 4 4 3 2" xfId="32878"/>
    <cellStyle name="40% - Accent6 4 2 4 4 3 3" xfId="32879"/>
    <cellStyle name="40% - Accent6 4 2 4 4 4" xfId="32880"/>
    <cellStyle name="40% - Accent6 4 2 4 4 4 2" xfId="32881"/>
    <cellStyle name="40% - Accent6 4 2 4 4 5" xfId="32882"/>
    <cellStyle name="40% - Accent6 4 2 4 4 6" xfId="32883"/>
    <cellStyle name="40% - Accent6 4 2 4 5" xfId="32884"/>
    <cellStyle name="40% - Accent6 4 2 4 5 2" xfId="32885"/>
    <cellStyle name="40% - Accent6 4 2 4 5 2 2" xfId="32886"/>
    <cellStyle name="40% - Accent6 4 2 4 5 2 3" xfId="32887"/>
    <cellStyle name="40% - Accent6 4 2 4 5 3" xfId="32888"/>
    <cellStyle name="40% - Accent6 4 2 4 5 3 2" xfId="32889"/>
    <cellStyle name="40% - Accent6 4 2 4 5 4" xfId="32890"/>
    <cellStyle name="40% - Accent6 4 2 4 5 5" xfId="32891"/>
    <cellStyle name="40% - Accent6 4 2 4 6" xfId="32892"/>
    <cellStyle name="40% - Accent6 4 2 4 6 2" xfId="32893"/>
    <cellStyle name="40% - Accent6 4 2 4 6 3" xfId="32894"/>
    <cellStyle name="40% - Accent6 4 2 4 7" xfId="32895"/>
    <cellStyle name="40% - Accent6 4 2 4 7 2" xfId="32896"/>
    <cellStyle name="40% - Accent6 4 2 4 7 3" xfId="32897"/>
    <cellStyle name="40% - Accent6 4 2 4 8" xfId="32898"/>
    <cellStyle name="40% - Accent6 4 2 4 8 2" xfId="32899"/>
    <cellStyle name="40% - Accent6 4 2 4 9" xfId="32900"/>
    <cellStyle name="40% - Accent6 4 2 5" xfId="2669"/>
    <cellStyle name="40% - Accent6 4 2 5 2" xfId="32901"/>
    <cellStyle name="40% - Accent6 4 2 5 2 2" xfId="32902"/>
    <cellStyle name="40% - Accent6 4 2 5 2 2 2" xfId="32903"/>
    <cellStyle name="40% - Accent6 4 2 5 2 2 3" xfId="32904"/>
    <cellStyle name="40% - Accent6 4 2 5 2 3" xfId="32905"/>
    <cellStyle name="40% - Accent6 4 2 5 2 3 2" xfId="32906"/>
    <cellStyle name="40% - Accent6 4 2 5 2 3 3" xfId="32907"/>
    <cellStyle name="40% - Accent6 4 2 5 2 4" xfId="32908"/>
    <cellStyle name="40% - Accent6 4 2 5 2 4 2" xfId="32909"/>
    <cellStyle name="40% - Accent6 4 2 5 2 5" xfId="32910"/>
    <cellStyle name="40% - Accent6 4 2 5 2 6" xfId="32911"/>
    <cellStyle name="40% - Accent6 4 2 5 3" xfId="32912"/>
    <cellStyle name="40% - Accent6 4 2 5 3 2" xfId="32913"/>
    <cellStyle name="40% - Accent6 4 2 5 3 2 2" xfId="32914"/>
    <cellStyle name="40% - Accent6 4 2 5 3 2 3" xfId="32915"/>
    <cellStyle name="40% - Accent6 4 2 5 3 3" xfId="32916"/>
    <cellStyle name="40% - Accent6 4 2 5 3 3 2" xfId="32917"/>
    <cellStyle name="40% - Accent6 4 2 5 3 3 3" xfId="32918"/>
    <cellStyle name="40% - Accent6 4 2 5 3 4" xfId="32919"/>
    <cellStyle name="40% - Accent6 4 2 5 3 4 2" xfId="32920"/>
    <cellStyle name="40% - Accent6 4 2 5 3 5" xfId="32921"/>
    <cellStyle name="40% - Accent6 4 2 5 3 6" xfId="32922"/>
    <cellStyle name="40% - Accent6 4 2 5 4" xfId="32923"/>
    <cellStyle name="40% - Accent6 4 2 5 4 2" xfId="32924"/>
    <cellStyle name="40% - Accent6 4 2 5 4 2 2" xfId="32925"/>
    <cellStyle name="40% - Accent6 4 2 5 4 2 3" xfId="32926"/>
    <cellStyle name="40% - Accent6 4 2 5 4 3" xfId="32927"/>
    <cellStyle name="40% - Accent6 4 2 5 4 3 2" xfId="32928"/>
    <cellStyle name="40% - Accent6 4 2 5 4 4" xfId="32929"/>
    <cellStyle name="40% - Accent6 4 2 5 4 5" xfId="32930"/>
    <cellStyle name="40% - Accent6 4 2 5 5" xfId="32931"/>
    <cellStyle name="40% - Accent6 4 2 5 5 2" xfId="32932"/>
    <cellStyle name="40% - Accent6 4 2 5 5 3" xfId="32933"/>
    <cellStyle name="40% - Accent6 4 2 5 6" xfId="32934"/>
    <cellStyle name="40% - Accent6 4 2 5 6 2" xfId="32935"/>
    <cellStyle name="40% - Accent6 4 2 5 6 3" xfId="32936"/>
    <cellStyle name="40% - Accent6 4 2 5 7" xfId="32937"/>
    <cellStyle name="40% - Accent6 4 2 5 7 2" xfId="32938"/>
    <cellStyle name="40% - Accent6 4 2 5 8" xfId="32939"/>
    <cellStyle name="40% - Accent6 4 2 5 9" xfId="32940"/>
    <cellStyle name="40% - Accent6 4 2 6" xfId="13954"/>
    <cellStyle name="40% - Accent6 4 2 6 2" xfId="32941"/>
    <cellStyle name="40% - Accent6 4 2 6 2 2" xfId="32942"/>
    <cellStyle name="40% - Accent6 4 2 6 2 2 2" xfId="32943"/>
    <cellStyle name="40% - Accent6 4 2 6 2 2 3" xfId="32944"/>
    <cellStyle name="40% - Accent6 4 2 6 2 3" xfId="32945"/>
    <cellStyle name="40% - Accent6 4 2 6 2 3 2" xfId="32946"/>
    <cellStyle name="40% - Accent6 4 2 6 2 3 3" xfId="32947"/>
    <cellStyle name="40% - Accent6 4 2 6 2 4" xfId="32948"/>
    <cellStyle name="40% - Accent6 4 2 6 2 4 2" xfId="32949"/>
    <cellStyle name="40% - Accent6 4 2 6 2 5" xfId="32950"/>
    <cellStyle name="40% - Accent6 4 2 6 2 6" xfId="32951"/>
    <cellStyle name="40% - Accent6 4 2 6 3" xfId="32952"/>
    <cellStyle name="40% - Accent6 4 2 6 3 2" xfId="32953"/>
    <cellStyle name="40% - Accent6 4 2 6 3 2 2" xfId="32954"/>
    <cellStyle name="40% - Accent6 4 2 6 3 2 3" xfId="32955"/>
    <cellStyle name="40% - Accent6 4 2 6 3 3" xfId="32956"/>
    <cellStyle name="40% - Accent6 4 2 6 3 3 2" xfId="32957"/>
    <cellStyle name="40% - Accent6 4 2 6 3 3 3" xfId="32958"/>
    <cellStyle name="40% - Accent6 4 2 6 3 4" xfId="32959"/>
    <cellStyle name="40% - Accent6 4 2 6 3 4 2" xfId="32960"/>
    <cellStyle name="40% - Accent6 4 2 6 3 5" xfId="32961"/>
    <cellStyle name="40% - Accent6 4 2 6 3 6" xfId="32962"/>
    <cellStyle name="40% - Accent6 4 2 6 4" xfId="32963"/>
    <cellStyle name="40% - Accent6 4 2 6 4 2" xfId="32964"/>
    <cellStyle name="40% - Accent6 4 2 6 4 2 2" xfId="32965"/>
    <cellStyle name="40% - Accent6 4 2 6 4 2 3" xfId="32966"/>
    <cellStyle name="40% - Accent6 4 2 6 4 3" xfId="32967"/>
    <cellStyle name="40% - Accent6 4 2 6 4 3 2" xfId="32968"/>
    <cellStyle name="40% - Accent6 4 2 6 4 4" xfId="32969"/>
    <cellStyle name="40% - Accent6 4 2 6 4 5" xfId="32970"/>
    <cellStyle name="40% - Accent6 4 2 6 5" xfId="32971"/>
    <cellStyle name="40% - Accent6 4 2 6 5 2" xfId="32972"/>
    <cellStyle name="40% - Accent6 4 2 6 5 3" xfId="32973"/>
    <cellStyle name="40% - Accent6 4 2 6 6" xfId="32974"/>
    <cellStyle name="40% - Accent6 4 2 6 6 2" xfId="32975"/>
    <cellStyle name="40% - Accent6 4 2 6 6 3" xfId="32976"/>
    <cellStyle name="40% - Accent6 4 2 6 7" xfId="32977"/>
    <cellStyle name="40% - Accent6 4 2 6 7 2" xfId="32978"/>
    <cellStyle name="40% - Accent6 4 2 6 8" xfId="32979"/>
    <cellStyle name="40% - Accent6 4 2 6 9" xfId="32980"/>
    <cellStyle name="40% - Accent6 4 2 7" xfId="32981"/>
    <cellStyle name="40% - Accent6 4 2 7 2" xfId="32982"/>
    <cellStyle name="40% - Accent6 4 2 7 2 2" xfId="32983"/>
    <cellStyle name="40% - Accent6 4 2 7 2 3" xfId="32984"/>
    <cellStyle name="40% - Accent6 4 2 7 3" xfId="32985"/>
    <cellStyle name="40% - Accent6 4 2 7 3 2" xfId="32986"/>
    <cellStyle name="40% - Accent6 4 2 7 3 3" xfId="32987"/>
    <cellStyle name="40% - Accent6 4 2 7 4" xfId="32988"/>
    <cellStyle name="40% - Accent6 4 2 7 4 2" xfId="32989"/>
    <cellStyle name="40% - Accent6 4 2 7 5" xfId="32990"/>
    <cellStyle name="40% - Accent6 4 2 7 6" xfId="32991"/>
    <cellStyle name="40% - Accent6 4 2 8" xfId="32992"/>
    <cellStyle name="40% - Accent6 4 2 8 2" xfId="32993"/>
    <cellStyle name="40% - Accent6 4 2 8 2 2" xfId="32994"/>
    <cellStyle name="40% - Accent6 4 2 8 2 3" xfId="32995"/>
    <cellStyle name="40% - Accent6 4 2 8 3" xfId="32996"/>
    <cellStyle name="40% - Accent6 4 2 8 3 2" xfId="32997"/>
    <cellStyle name="40% - Accent6 4 2 8 3 3" xfId="32998"/>
    <cellStyle name="40% - Accent6 4 2 8 4" xfId="32999"/>
    <cellStyle name="40% - Accent6 4 2 8 4 2" xfId="33000"/>
    <cellStyle name="40% - Accent6 4 2 8 5" xfId="33001"/>
    <cellStyle name="40% - Accent6 4 2 8 6" xfId="33002"/>
    <cellStyle name="40% - Accent6 4 2 9" xfId="33003"/>
    <cellStyle name="40% - Accent6 4 2 9 2" xfId="33004"/>
    <cellStyle name="40% - Accent6 4 2 9 2 2" xfId="33005"/>
    <cellStyle name="40% - Accent6 4 2 9 2 3" xfId="33006"/>
    <cellStyle name="40% - Accent6 4 2 9 3" xfId="33007"/>
    <cellStyle name="40% - Accent6 4 2 9 3 2" xfId="33008"/>
    <cellStyle name="40% - Accent6 4 2 9 4" xfId="33009"/>
    <cellStyle name="40% - Accent6 4 2 9 5" xfId="33010"/>
    <cellStyle name="40% - Accent6 4 3" xfId="2670"/>
    <cellStyle name="40% - Accent6 4 3 10" xfId="33011"/>
    <cellStyle name="40% - Accent6 4 3 10 2" xfId="33012"/>
    <cellStyle name="40% - Accent6 4 3 10 3" xfId="33013"/>
    <cellStyle name="40% - Accent6 4 3 11" xfId="33014"/>
    <cellStyle name="40% - Accent6 4 3 11 2" xfId="33015"/>
    <cellStyle name="40% - Accent6 4 3 12" xfId="33016"/>
    <cellStyle name="40% - Accent6 4 3 13" xfId="33017"/>
    <cellStyle name="40% - Accent6 4 3 14" xfId="33018"/>
    <cellStyle name="40% - Accent6 4 3 2" xfId="2671"/>
    <cellStyle name="40% - Accent6 4 3 2 10" xfId="33019"/>
    <cellStyle name="40% - Accent6 4 3 2 10 2" xfId="33020"/>
    <cellStyle name="40% - Accent6 4 3 2 11" xfId="33021"/>
    <cellStyle name="40% - Accent6 4 3 2 12" xfId="33022"/>
    <cellStyle name="40% - Accent6 4 3 2 2" xfId="2672"/>
    <cellStyle name="40% - Accent6 4 3 2 2 10" xfId="33023"/>
    <cellStyle name="40% - Accent6 4 3 2 2 2" xfId="2673"/>
    <cellStyle name="40% - Accent6 4 3 2 2 2 2" xfId="33024"/>
    <cellStyle name="40% - Accent6 4 3 2 2 2 2 2" xfId="33025"/>
    <cellStyle name="40% - Accent6 4 3 2 2 2 2 2 2" xfId="33026"/>
    <cellStyle name="40% - Accent6 4 3 2 2 2 2 2 3" xfId="33027"/>
    <cellStyle name="40% - Accent6 4 3 2 2 2 2 3" xfId="33028"/>
    <cellStyle name="40% - Accent6 4 3 2 2 2 2 3 2" xfId="33029"/>
    <cellStyle name="40% - Accent6 4 3 2 2 2 2 3 3" xfId="33030"/>
    <cellStyle name="40% - Accent6 4 3 2 2 2 2 4" xfId="33031"/>
    <cellStyle name="40% - Accent6 4 3 2 2 2 2 4 2" xfId="33032"/>
    <cellStyle name="40% - Accent6 4 3 2 2 2 2 5" xfId="33033"/>
    <cellStyle name="40% - Accent6 4 3 2 2 2 2 6" xfId="33034"/>
    <cellStyle name="40% - Accent6 4 3 2 2 2 3" xfId="33035"/>
    <cellStyle name="40% - Accent6 4 3 2 2 2 3 2" xfId="33036"/>
    <cellStyle name="40% - Accent6 4 3 2 2 2 3 2 2" xfId="33037"/>
    <cellStyle name="40% - Accent6 4 3 2 2 2 3 2 3" xfId="33038"/>
    <cellStyle name="40% - Accent6 4 3 2 2 2 3 3" xfId="33039"/>
    <cellStyle name="40% - Accent6 4 3 2 2 2 3 3 2" xfId="33040"/>
    <cellStyle name="40% - Accent6 4 3 2 2 2 3 3 3" xfId="33041"/>
    <cellStyle name="40% - Accent6 4 3 2 2 2 3 4" xfId="33042"/>
    <cellStyle name="40% - Accent6 4 3 2 2 2 3 4 2" xfId="33043"/>
    <cellStyle name="40% - Accent6 4 3 2 2 2 3 5" xfId="33044"/>
    <cellStyle name="40% - Accent6 4 3 2 2 2 3 6" xfId="33045"/>
    <cellStyle name="40% - Accent6 4 3 2 2 2 4" xfId="33046"/>
    <cellStyle name="40% - Accent6 4 3 2 2 2 4 2" xfId="33047"/>
    <cellStyle name="40% - Accent6 4 3 2 2 2 4 2 2" xfId="33048"/>
    <cellStyle name="40% - Accent6 4 3 2 2 2 4 2 3" xfId="33049"/>
    <cellStyle name="40% - Accent6 4 3 2 2 2 4 3" xfId="33050"/>
    <cellStyle name="40% - Accent6 4 3 2 2 2 4 3 2" xfId="33051"/>
    <cellStyle name="40% - Accent6 4 3 2 2 2 4 4" xfId="33052"/>
    <cellStyle name="40% - Accent6 4 3 2 2 2 4 5" xfId="33053"/>
    <cellStyle name="40% - Accent6 4 3 2 2 2 5" xfId="33054"/>
    <cellStyle name="40% - Accent6 4 3 2 2 2 5 2" xfId="33055"/>
    <cellStyle name="40% - Accent6 4 3 2 2 2 5 3" xfId="33056"/>
    <cellStyle name="40% - Accent6 4 3 2 2 2 6" xfId="33057"/>
    <cellStyle name="40% - Accent6 4 3 2 2 2 6 2" xfId="33058"/>
    <cellStyle name="40% - Accent6 4 3 2 2 2 6 3" xfId="33059"/>
    <cellStyle name="40% - Accent6 4 3 2 2 2 7" xfId="33060"/>
    <cellStyle name="40% - Accent6 4 3 2 2 2 7 2" xfId="33061"/>
    <cellStyle name="40% - Accent6 4 3 2 2 2 8" xfId="33062"/>
    <cellStyle name="40% - Accent6 4 3 2 2 2 9" xfId="33063"/>
    <cellStyle name="40% - Accent6 4 3 2 2 3" xfId="33064"/>
    <cellStyle name="40% - Accent6 4 3 2 2 3 2" xfId="33065"/>
    <cellStyle name="40% - Accent6 4 3 2 2 3 2 2" xfId="33066"/>
    <cellStyle name="40% - Accent6 4 3 2 2 3 2 3" xfId="33067"/>
    <cellStyle name="40% - Accent6 4 3 2 2 3 3" xfId="33068"/>
    <cellStyle name="40% - Accent6 4 3 2 2 3 3 2" xfId="33069"/>
    <cellStyle name="40% - Accent6 4 3 2 2 3 3 3" xfId="33070"/>
    <cellStyle name="40% - Accent6 4 3 2 2 3 4" xfId="33071"/>
    <cellStyle name="40% - Accent6 4 3 2 2 3 4 2" xfId="33072"/>
    <cellStyle name="40% - Accent6 4 3 2 2 3 5" xfId="33073"/>
    <cellStyle name="40% - Accent6 4 3 2 2 3 6" xfId="33074"/>
    <cellStyle name="40% - Accent6 4 3 2 2 4" xfId="33075"/>
    <cellStyle name="40% - Accent6 4 3 2 2 4 2" xfId="33076"/>
    <cellStyle name="40% - Accent6 4 3 2 2 4 2 2" xfId="33077"/>
    <cellStyle name="40% - Accent6 4 3 2 2 4 2 3" xfId="33078"/>
    <cellStyle name="40% - Accent6 4 3 2 2 4 3" xfId="33079"/>
    <cellStyle name="40% - Accent6 4 3 2 2 4 3 2" xfId="33080"/>
    <cellStyle name="40% - Accent6 4 3 2 2 4 3 3" xfId="33081"/>
    <cellStyle name="40% - Accent6 4 3 2 2 4 4" xfId="33082"/>
    <cellStyle name="40% - Accent6 4 3 2 2 4 4 2" xfId="33083"/>
    <cellStyle name="40% - Accent6 4 3 2 2 4 5" xfId="33084"/>
    <cellStyle name="40% - Accent6 4 3 2 2 4 6" xfId="33085"/>
    <cellStyle name="40% - Accent6 4 3 2 2 5" xfId="33086"/>
    <cellStyle name="40% - Accent6 4 3 2 2 5 2" xfId="33087"/>
    <cellStyle name="40% - Accent6 4 3 2 2 5 2 2" xfId="33088"/>
    <cellStyle name="40% - Accent6 4 3 2 2 5 2 3" xfId="33089"/>
    <cellStyle name="40% - Accent6 4 3 2 2 5 3" xfId="33090"/>
    <cellStyle name="40% - Accent6 4 3 2 2 5 3 2" xfId="33091"/>
    <cellStyle name="40% - Accent6 4 3 2 2 5 4" xfId="33092"/>
    <cellStyle name="40% - Accent6 4 3 2 2 5 5" xfId="33093"/>
    <cellStyle name="40% - Accent6 4 3 2 2 6" xfId="33094"/>
    <cellStyle name="40% - Accent6 4 3 2 2 6 2" xfId="33095"/>
    <cellStyle name="40% - Accent6 4 3 2 2 6 3" xfId="33096"/>
    <cellStyle name="40% - Accent6 4 3 2 2 7" xfId="33097"/>
    <cellStyle name="40% - Accent6 4 3 2 2 7 2" xfId="33098"/>
    <cellStyle name="40% - Accent6 4 3 2 2 7 3" xfId="33099"/>
    <cellStyle name="40% - Accent6 4 3 2 2 8" xfId="33100"/>
    <cellStyle name="40% - Accent6 4 3 2 2 8 2" xfId="33101"/>
    <cellStyle name="40% - Accent6 4 3 2 2 9" xfId="33102"/>
    <cellStyle name="40% - Accent6 4 3 2 3" xfId="2674"/>
    <cellStyle name="40% - Accent6 4 3 2 3 2" xfId="33103"/>
    <cellStyle name="40% - Accent6 4 3 2 3 2 2" xfId="33104"/>
    <cellStyle name="40% - Accent6 4 3 2 3 2 2 2" xfId="33105"/>
    <cellStyle name="40% - Accent6 4 3 2 3 2 2 3" xfId="33106"/>
    <cellStyle name="40% - Accent6 4 3 2 3 2 3" xfId="33107"/>
    <cellStyle name="40% - Accent6 4 3 2 3 2 3 2" xfId="33108"/>
    <cellStyle name="40% - Accent6 4 3 2 3 2 3 3" xfId="33109"/>
    <cellStyle name="40% - Accent6 4 3 2 3 2 4" xfId="33110"/>
    <cellStyle name="40% - Accent6 4 3 2 3 2 4 2" xfId="33111"/>
    <cellStyle name="40% - Accent6 4 3 2 3 2 5" xfId="33112"/>
    <cellStyle name="40% - Accent6 4 3 2 3 2 6" xfId="33113"/>
    <cellStyle name="40% - Accent6 4 3 2 3 3" xfId="33114"/>
    <cellStyle name="40% - Accent6 4 3 2 3 3 2" xfId="33115"/>
    <cellStyle name="40% - Accent6 4 3 2 3 3 2 2" xfId="33116"/>
    <cellStyle name="40% - Accent6 4 3 2 3 3 2 3" xfId="33117"/>
    <cellStyle name="40% - Accent6 4 3 2 3 3 3" xfId="33118"/>
    <cellStyle name="40% - Accent6 4 3 2 3 3 3 2" xfId="33119"/>
    <cellStyle name="40% - Accent6 4 3 2 3 3 3 3" xfId="33120"/>
    <cellStyle name="40% - Accent6 4 3 2 3 3 4" xfId="33121"/>
    <cellStyle name="40% - Accent6 4 3 2 3 3 4 2" xfId="33122"/>
    <cellStyle name="40% - Accent6 4 3 2 3 3 5" xfId="33123"/>
    <cellStyle name="40% - Accent6 4 3 2 3 3 6" xfId="33124"/>
    <cellStyle name="40% - Accent6 4 3 2 3 4" xfId="33125"/>
    <cellStyle name="40% - Accent6 4 3 2 3 4 2" xfId="33126"/>
    <cellStyle name="40% - Accent6 4 3 2 3 4 2 2" xfId="33127"/>
    <cellStyle name="40% - Accent6 4 3 2 3 4 2 3" xfId="33128"/>
    <cellStyle name="40% - Accent6 4 3 2 3 4 3" xfId="33129"/>
    <cellStyle name="40% - Accent6 4 3 2 3 4 3 2" xfId="33130"/>
    <cellStyle name="40% - Accent6 4 3 2 3 4 4" xfId="33131"/>
    <cellStyle name="40% - Accent6 4 3 2 3 4 5" xfId="33132"/>
    <cellStyle name="40% - Accent6 4 3 2 3 5" xfId="33133"/>
    <cellStyle name="40% - Accent6 4 3 2 3 5 2" xfId="33134"/>
    <cellStyle name="40% - Accent6 4 3 2 3 5 3" xfId="33135"/>
    <cellStyle name="40% - Accent6 4 3 2 3 6" xfId="33136"/>
    <cellStyle name="40% - Accent6 4 3 2 3 6 2" xfId="33137"/>
    <cellStyle name="40% - Accent6 4 3 2 3 6 3" xfId="33138"/>
    <cellStyle name="40% - Accent6 4 3 2 3 7" xfId="33139"/>
    <cellStyle name="40% - Accent6 4 3 2 3 7 2" xfId="33140"/>
    <cellStyle name="40% - Accent6 4 3 2 3 8" xfId="33141"/>
    <cellStyle name="40% - Accent6 4 3 2 3 9" xfId="33142"/>
    <cellStyle name="40% - Accent6 4 3 2 4" xfId="33143"/>
    <cellStyle name="40% - Accent6 4 3 2 4 2" xfId="33144"/>
    <cellStyle name="40% - Accent6 4 3 2 4 2 2" xfId="33145"/>
    <cellStyle name="40% - Accent6 4 3 2 4 2 2 2" xfId="33146"/>
    <cellStyle name="40% - Accent6 4 3 2 4 2 2 3" xfId="33147"/>
    <cellStyle name="40% - Accent6 4 3 2 4 2 3" xfId="33148"/>
    <cellStyle name="40% - Accent6 4 3 2 4 2 3 2" xfId="33149"/>
    <cellStyle name="40% - Accent6 4 3 2 4 2 3 3" xfId="33150"/>
    <cellStyle name="40% - Accent6 4 3 2 4 2 4" xfId="33151"/>
    <cellStyle name="40% - Accent6 4 3 2 4 2 4 2" xfId="33152"/>
    <cellStyle name="40% - Accent6 4 3 2 4 2 5" xfId="33153"/>
    <cellStyle name="40% - Accent6 4 3 2 4 2 6" xfId="33154"/>
    <cellStyle name="40% - Accent6 4 3 2 4 3" xfId="33155"/>
    <cellStyle name="40% - Accent6 4 3 2 4 3 2" xfId="33156"/>
    <cellStyle name="40% - Accent6 4 3 2 4 3 2 2" xfId="33157"/>
    <cellStyle name="40% - Accent6 4 3 2 4 3 2 3" xfId="33158"/>
    <cellStyle name="40% - Accent6 4 3 2 4 3 3" xfId="33159"/>
    <cellStyle name="40% - Accent6 4 3 2 4 3 3 2" xfId="33160"/>
    <cellStyle name="40% - Accent6 4 3 2 4 3 3 3" xfId="33161"/>
    <cellStyle name="40% - Accent6 4 3 2 4 3 4" xfId="33162"/>
    <cellStyle name="40% - Accent6 4 3 2 4 3 4 2" xfId="33163"/>
    <cellStyle name="40% - Accent6 4 3 2 4 3 5" xfId="33164"/>
    <cellStyle name="40% - Accent6 4 3 2 4 3 6" xfId="33165"/>
    <cellStyle name="40% - Accent6 4 3 2 4 4" xfId="33166"/>
    <cellStyle name="40% - Accent6 4 3 2 4 4 2" xfId="33167"/>
    <cellStyle name="40% - Accent6 4 3 2 4 4 2 2" xfId="33168"/>
    <cellStyle name="40% - Accent6 4 3 2 4 4 2 3" xfId="33169"/>
    <cellStyle name="40% - Accent6 4 3 2 4 4 3" xfId="33170"/>
    <cellStyle name="40% - Accent6 4 3 2 4 4 3 2" xfId="33171"/>
    <cellStyle name="40% - Accent6 4 3 2 4 4 4" xfId="33172"/>
    <cellStyle name="40% - Accent6 4 3 2 4 4 5" xfId="33173"/>
    <cellStyle name="40% - Accent6 4 3 2 4 5" xfId="33174"/>
    <cellStyle name="40% - Accent6 4 3 2 4 5 2" xfId="33175"/>
    <cellStyle name="40% - Accent6 4 3 2 4 5 3" xfId="33176"/>
    <cellStyle name="40% - Accent6 4 3 2 4 6" xfId="33177"/>
    <cellStyle name="40% - Accent6 4 3 2 4 6 2" xfId="33178"/>
    <cellStyle name="40% - Accent6 4 3 2 4 6 3" xfId="33179"/>
    <cellStyle name="40% - Accent6 4 3 2 4 7" xfId="33180"/>
    <cellStyle name="40% - Accent6 4 3 2 4 7 2" xfId="33181"/>
    <cellStyle name="40% - Accent6 4 3 2 4 8" xfId="33182"/>
    <cellStyle name="40% - Accent6 4 3 2 4 9" xfId="33183"/>
    <cellStyle name="40% - Accent6 4 3 2 5" xfId="33184"/>
    <cellStyle name="40% - Accent6 4 3 2 5 2" xfId="33185"/>
    <cellStyle name="40% - Accent6 4 3 2 5 2 2" xfId="33186"/>
    <cellStyle name="40% - Accent6 4 3 2 5 2 3" xfId="33187"/>
    <cellStyle name="40% - Accent6 4 3 2 5 3" xfId="33188"/>
    <cellStyle name="40% - Accent6 4 3 2 5 3 2" xfId="33189"/>
    <cellStyle name="40% - Accent6 4 3 2 5 3 3" xfId="33190"/>
    <cellStyle name="40% - Accent6 4 3 2 5 4" xfId="33191"/>
    <cellStyle name="40% - Accent6 4 3 2 5 4 2" xfId="33192"/>
    <cellStyle name="40% - Accent6 4 3 2 5 5" xfId="33193"/>
    <cellStyle name="40% - Accent6 4 3 2 5 6" xfId="33194"/>
    <cellStyle name="40% - Accent6 4 3 2 6" xfId="33195"/>
    <cellStyle name="40% - Accent6 4 3 2 6 2" xfId="33196"/>
    <cellStyle name="40% - Accent6 4 3 2 6 2 2" xfId="33197"/>
    <cellStyle name="40% - Accent6 4 3 2 6 2 3" xfId="33198"/>
    <cellStyle name="40% - Accent6 4 3 2 6 3" xfId="33199"/>
    <cellStyle name="40% - Accent6 4 3 2 6 3 2" xfId="33200"/>
    <cellStyle name="40% - Accent6 4 3 2 6 3 3" xfId="33201"/>
    <cellStyle name="40% - Accent6 4 3 2 6 4" xfId="33202"/>
    <cellStyle name="40% - Accent6 4 3 2 6 4 2" xfId="33203"/>
    <cellStyle name="40% - Accent6 4 3 2 6 5" xfId="33204"/>
    <cellStyle name="40% - Accent6 4 3 2 6 6" xfId="33205"/>
    <cellStyle name="40% - Accent6 4 3 2 7" xfId="33206"/>
    <cellStyle name="40% - Accent6 4 3 2 7 2" xfId="33207"/>
    <cellStyle name="40% - Accent6 4 3 2 7 2 2" xfId="33208"/>
    <cellStyle name="40% - Accent6 4 3 2 7 2 3" xfId="33209"/>
    <cellStyle name="40% - Accent6 4 3 2 7 3" xfId="33210"/>
    <cellStyle name="40% - Accent6 4 3 2 7 3 2" xfId="33211"/>
    <cellStyle name="40% - Accent6 4 3 2 7 4" xfId="33212"/>
    <cellStyle name="40% - Accent6 4 3 2 7 5" xfId="33213"/>
    <cellStyle name="40% - Accent6 4 3 2 8" xfId="33214"/>
    <cellStyle name="40% - Accent6 4 3 2 8 2" xfId="33215"/>
    <cellStyle name="40% - Accent6 4 3 2 8 3" xfId="33216"/>
    <cellStyle name="40% - Accent6 4 3 2 9" xfId="33217"/>
    <cellStyle name="40% - Accent6 4 3 2 9 2" xfId="33218"/>
    <cellStyle name="40% - Accent6 4 3 2 9 3" xfId="33219"/>
    <cellStyle name="40% - Accent6 4 3 3" xfId="2675"/>
    <cellStyle name="40% - Accent6 4 3 3 10" xfId="33220"/>
    <cellStyle name="40% - Accent6 4 3 3 2" xfId="2676"/>
    <cellStyle name="40% - Accent6 4 3 3 2 2" xfId="33221"/>
    <cellStyle name="40% - Accent6 4 3 3 2 2 2" xfId="33222"/>
    <cellStyle name="40% - Accent6 4 3 3 2 2 2 2" xfId="33223"/>
    <cellStyle name="40% - Accent6 4 3 3 2 2 2 3" xfId="33224"/>
    <cellStyle name="40% - Accent6 4 3 3 2 2 3" xfId="33225"/>
    <cellStyle name="40% - Accent6 4 3 3 2 2 3 2" xfId="33226"/>
    <cellStyle name="40% - Accent6 4 3 3 2 2 3 3" xfId="33227"/>
    <cellStyle name="40% - Accent6 4 3 3 2 2 4" xfId="33228"/>
    <cellStyle name="40% - Accent6 4 3 3 2 2 4 2" xfId="33229"/>
    <cellStyle name="40% - Accent6 4 3 3 2 2 5" xfId="33230"/>
    <cellStyle name="40% - Accent6 4 3 3 2 2 6" xfId="33231"/>
    <cellStyle name="40% - Accent6 4 3 3 2 3" xfId="33232"/>
    <cellStyle name="40% - Accent6 4 3 3 2 3 2" xfId="33233"/>
    <cellStyle name="40% - Accent6 4 3 3 2 3 2 2" xfId="33234"/>
    <cellStyle name="40% - Accent6 4 3 3 2 3 2 3" xfId="33235"/>
    <cellStyle name="40% - Accent6 4 3 3 2 3 3" xfId="33236"/>
    <cellStyle name="40% - Accent6 4 3 3 2 3 3 2" xfId="33237"/>
    <cellStyle name="40% - Accent6 4 3 3 2 3 3 3" xfId="33238"/>
    <cellStyle name="40% - Accent6 4 3 3 2 3 4" xfId="33239"/>
    <cellStyle name="40% - Accent6 4 3 3 2 3 4 2" xfId="33240"/>
    <cellStyle name="40% - Accent6 4 3 3 2 3 5" xfId="33241"/>
    <cellStyle name="40% - Accent6 4 3 3 2 3 6" xfId="33242"/>
    <cellStyle name="40% - Accent6 4 3 3 2 4" xfId="33243"/>
    <cellStyle name="40% - Accent6 4 3 3 2 4 2" xfId="33244"/>
    <cellStyle name="40% - Accent6 4 3 3 2 4 2 2" xfId="33245"/>
    <cellStyle name="40% - Accent6 4 3 3 2 4 2 3" xfId="33246"/>
    <cellStyle name="40% - Accent6 4 3 3 2 4 3" xfId="33247"/>
    <cellStyle name="40% - Accent6 4 3 3 2 4 3 2" xfId="33248"/>
    <cellStyle name="40% - Accent6 4 3 3 2 4 4" xfId="33249"/>
    <cellStyle name="40% - Accent6 4 3 3 2 4 5" xfId="33250"/>
    <cellStyle name="40% - Accent6 4 3 3 2 5" xfId="33251"/>
    <cellStyle name="40% - Accent6 4 3 3 2 5 2" xfId="33252"/>
    <cellStyle name="40% - Accent6 4 3 3 2 5 3" xfId="33253"/>
    <cellStyle name="40% - Accent6 4 3 3 2 6" xfId="33254"/>
    <cellStyle name="40% - Accent6 4 3 3 2 6 2" xfId="33255"/>
    <cellStyle name="40% - Accent6 4 3 3 2 6 3" xfId="33256"/>
    <cellStyle name="40% - Accent6 4 3 3 2 7" xfId="33257"/>
    <cellStyle name="40% - Accent6 4 3 3 2 7 2" xfId="33258"/>
    <cellStyle name="40% - Accent6 4 3 3 2 8" xfId="33259"/>
    <cellStyle name="40% - Accent6 4 3 3 2 9" xfId="33260"/>
    <cellStyle name="40% - Accent6 4 3 3 3" xfId="33261"/>
    <cellStyle name="40% - Accent6 4 3 3 3 2" xfId="33262"/>
    <cellStyle name="40% - Accent6 4 3 3 3 2 2" xfId="33263"/>
    <cellStyle name="40% - Accent6 4 3 3 3 2 3" xfId="33264"/>
    <cellStyle name="40% - Accent6 4 3 3 3 3" xfId="33265"/>
    <cellStyle name="40% - Accent6 4 3 3 3 3 2" xfId="33266"/>
    <cellStyle name="40% - Accent6 4 3 3 3 3 3" xfId="33267"/>
    <cellStyle name="40% - Accent6 4 3 3 3 4" xfId="33268"/>
    <cellStyle name="40% - Accent6 4 3 3 3 4 2" xfId="33269"/>
    <cellStyle name="40% - Accent6 4 3 3 3 5" xfId="33270"/>
    <cellStyle name="40% - Accent6 4 3 3 3 6" xfId="33271"/>
    <cellStyle name="40% - Accent6 4 3 3 4" xfId="33272"/>
    <cellStyle name="40% - Accent6 4 3 3 4 2" xfId="33273"/>
    <cellStyle name="40% - Accent6 4 3 3 4 2 2" xfId="33274"/>
    <cellStyle name="40% - Accent6 4 3 3 4 2 3" xfId="33275"/>
    <cellStyle name="40% - Accent6 4 3 3 4 3" xfId="33276"/>
    <cellStyle name="40% - Accent6 4 3 3 4 3 2" xfId="33277"/>
    <cellStyle name="40% - Accent6 4 3 3 4 3 3" xfId="33278"/>
    <cellStyle name="40% - Accent6 4 3 3 4 4" xfId="33279"/>
    <cellStyle name="40% - Accent6 4 3 3 4 4 2" xfId="33280"/>
    <cellStyle name="40% - Accent6 4 3 3 4 5" xfId="33281"/>
    <cellStyle name="40% - Accent6 4 3 3 4 6" xfId="33282"/>
    <cellStyle name="40% - Accent6 4 3 3 5" xfId="33283"/>
    <cellStyle name="40% - Accent6 4 3 3 5 2" xfId="33284"/>
    <cellStyle name="40% - Accent6 4 3 3 5 2 2" xfId="33285"/>
    <cellStyle name="40% - Accent6 4 3 3 5 2 3" xfId="33286"/>
    <cellStyle name="40% - Accent6 4 3 3 5 3" xfId="33287"/>
    <cellStyle name="40% - Accent6 4 3 3 5 3 2" xfId="33288"/>
    <cellStyle name="40% - Accent6 4 3 3 5 4" xfId="33289"/>
    <cellStyle name="40% - Accent6 4 3 3 5 5" xfId="33290"/>
    <cellStyle name="40% - Accent6 4 3 3 6" xfId="33291"/>
    <cellStyle name="40% - Accent6 4 3 3 6 2" xfId="33292"/>
    <cellStyle name="40% - Accent6 4 3 3 6 3" xfId="33293"/>
    <cellStyle name="40% - Accent6 4 3 3 7" xfId="33294"/>
    <cellStyle name="40% - Accent6 4 3 3 7 2" xfId="33295"/>
    <cellStyle name="40% - Accent6 4 3 3 7 3" xfId="33296"/>
    <cellStyle name="40% - Accent6 4 3 3 8" xfId="33297"/>
    <cellStyle name="40% - Accent6 4 3 3 8 2" xfId="33298"/>
    <cellStyle name="40% - Accent6 4 3 3 9" xfId="33299"/>
    <cellStyle name="40% - Accent6 4 3 4" xfId="2677"/>
    <cellStyle name="40% - Accent6 4 3 4 2" xfId="33300"/>
    <cellStyle name="40% - Accent6 4 3 4 2 2" xfId="33301"/>
    <cellStyle name="40% - Accent6 4 3 4 2 2 2" xfId="33302"/>
    <cellStyle name="40% - Accent6 4 3 4 2 2 3" xfId="33303"/>
    <cellStyle name="40% - Accent6 4 3 4 2 3" xfId="33304"/>
    <cellStyle name="40% - Accent6 4 3 4 2 3 2" xfId="33305"/>
    <cellStyle name="40% - Accent6 4 3 4 2 3 3" xfId="33306"/>
    <cellStyle name="40% - Accent6 4 3 4 2 4" xfId="33307"/>
    <cellStyle name="40% - Accent6 4 3 4 2 4 2" xfId="33308"/>
    <cellStyle name="40% - Accent6 4 3 4 2 5" xfId="33309"/>
    <cellStyle name="40% - Accent6 4 3 4 2 6" xfId="33310"/>
    <cellStyle name="40% - Accent6 4 3 4 3" xfId="33311"/>
    <cellStyle name="40% - Accent6 4 3 4 3 2" xfId="33312"/>
    <cellStyle name="40% - Accent6 4 3 4 3 2 2" xfId="33313"/>
    <cellStyle name="40% - Accent6 4 3 4 3 2 3" xfId="33314"/>
    <cellStyle name="40% - Accent6 4 3 4 3 3" xfId="33315"/>
    <cellStyle name="40% - Accent6 4 3 4 3 3 2" xfId="33316"/>
    <cellStyle name="40% - Accent6 4 3 4 3 3 3" xfId="33317"/>
    <cellStyle name="40% - Accent6 4 3 4 3 4" xfId="33318"/>
    <cellStyle name="40% - Accent6 4 3 4 3 4 2" xfId="33319"/>
    <cellStyle name="40% - Accent6 4 3 4 3 5" xfId="33320"/>
    <cellStyle name="40% - Accent6 4 3 4 3 6" xfId="33321"/>
    <cellStyle name="40% - Accent6 4 3 4 4" xfId="33322"/>
    <cellStyle name="40% - Accent6 4 3 4 4 2" xfId="33323"/>
    <cellStyle name="40% - Accent6 4 3 4 4 2 2" xfId="33324"/>
    <cellStyle name="40% - Accent6 4 3 4 4 2 3" xfId="33325"/>
    <cellStyle name="40% - Accent6 4 3 4 4 3" xfId="33326"/>
    <cellStyle name="40% - Accent6 4 3 4 4 3 2" xfId="33327"/>
    <cellStyle name="40% - Accent6 4 3 4 4 4" xfId="33328"/>
    <cellStyle name="40% - Accent6 4 3 4 4 5" xfId="33329"/>
    <cellStyle name="40% - Accent6 4 3 4 5" xfId="33330"/>
    <cellStyle name="40% - Accent6 4 3 4 5 2" xfId="33331"/>
    <cellStyle name="40% - Accent6 4 3 4 5 3" xfId="33332"/>
    <cellStyle name="40% - Accent6 4 3 4 6" xfId="33333"/>
    <cellStyle name="40% - Accent6 4 3 4 6 2" xfId="33334"/>
    <cellStyle name="40% - Accent6 4 3 4 6 3" xfId="33335"/>
    <cellStyle name="40% - Accent6 4 3 4 7" xfId="33336"/>
    <cellStyle name="40% - Accent6 4 3 4 7 2" xfId="33337"/>
    <cellStyle name="40% - Accent6 4 3 4 8" xfId="33338"/>
    <cellStyle name="40% - Accent6 4 3 4 9" xfId="33339"/>
    <cellStyle name="40% - Accent6 4 3 5" xfId="8920"/>
    <cellStyle name="40% - Accent6 4 3 5 2" xfId="33340"/>
    <cellStyle name="40% - Accent6 4 3 5 2 2" xfId="33341"/>
    <cellStyle name="40% - Accent6 4 3 5 2 2 2" xfId="33342"/>
    <cellStyle name="40% - Accent6 4 3 5 2 2 3" xfId="33343"/>
    <cellStyle name="40% - Accent6 4 3 5 2 3" xfId="33344"/>
    <cellStyle name="40% - Accent6 4 3 5 2 3 2" xfId="33345"/>
    <cellStyle name="40% - Accent6 4 3 5 2 3 3" xfId="33346"/>
    <cellStyle name="40% - Accent6 4 3 5 2 4" xfId="33347"/>
    <cellStyle name="40% - Accent6 4 3 5 2 4 2" xfId="33348"/>
    <cellStyle name="40% - Accent6 4 3 5 2 5" xfId="33349"/>
    <cellStyle name="40% - Accent6 4 3 5 2 6" xfId="33350"/>
    <cellStyle name="40% - Accent6 4 3 5 3" xfId="33351"/>
    <cellStyle name="40% - Accent6 4 3 5 3 2" xfId="33352"/>
    <cellStyle name="40% - Accent6 4 3 5 3 2 2" xfId="33353"/>
    <cellStyle name="40% - Accent6 4 3 5 3 2 3" xfId="33354"/>
    <cellStyle name="40% - Accent6 4 3 5 3 3" xfId="33355"/>
    <cellStyle name="40% - Accent6 4 3 5 3 3 2" xfId="33356"/>
    <cellStyle name="40% - Accent6 4 3 5 3 3 3" xfId="33357"/>
    <cellStyle name="40% - Accent6 4 3 5 3 4" xfId="33358"/>
    <cellStyle name="40% - Accent6 4 3 5 3 4 2" xfId="33359"/>
    <cellStyle name="40% - Accent6 4 3 5 3 5" xfId="33360"/>
    <cellStyle name="40% - Accent6 4 3 5 3 6" xfId="33361"/>
    <cellStyle name="40% - Accent6 4 3 5 4" xfId="33362"/>
    <cellStyle name="40% - Accent6 4 3 5 4 2" xfId="33363"/>
    <cellStyle name="40% - Accent6 4 3 5 4 2 2" xfId="33364"/>
    <cellStyle name="40% - Accent6 4 3 5 4 2 3" xfId="33365"/>
    <cellStyle name="40% - Accent6 4 3 5 4 3" xfId="33366"/>
    <cellStyle name="40% - Accent6 4 3 5 4 3 2" xfId="33367"/>
    <cellStyle name="40% - Accent6 4 3 5 4 4" xfId="33368"/>
    <cellStyle name="40% - Accent6 4 3 5 4 5" xfId="33369"/>
    <cellStyle name="40% - Accent6 4 3 5 5" xfId="33370"/>
    <cellStyle name="40% - Accent6 4 3 5 5 2" xfId="33371"/>
    <cellStyle name="40% - Accent6 4 3 5 5 3" xfId="33372"/>
    <cellStyle name="40% - Accent6 4 3 5 6" xfId="33373"/>
    <cellStyle name="40% - Accent6 4 3 5 6 2" xfId="33374"/>
    <cellStyle name="40% - Accent6 4 3 5 6 3" xfId="33375"/>
    <cellStyle name="40% - Accent6 4 3 5 7" xfId="33376"/>
    <cellStyle name="40% - Accent6 4 3 5 7 2" xfId="33377"/>
    <cellStyle name="40% - Accent6 4 3 5 8" xfId="33378"/>
    <cellStyle name="40% - Accent6 4 3 5 9" xfId="33379"/>
    <cellStyle name="40% - Accent6 4 3 6" xfId="33380"/>
    <cellStyle name="40% - Accent6 4 3 6 2" xfId="33381"/>
    <cellStyle name="40% - Accent6 4 3 6 2 2" xfId="33382"/>
    <cellStyle name="40% - Accent6 4 3 6 2 3" xfId="33383"/>
    <cellStyle name="40% - Accent6 4 3 6 3" xfId="33384"/>
    <cellStyle name="40% - Accent6 4 3 6 3 2" xfId="33385"/>
    <cellStyle name="40% - Accent6 4 3 6 3 3" xfId="33386"/>
    <cellStyle name="40% - Accent6 4 3 6 4" xfId="33387"/>
    <cellStyle name="40% - Accent6 4 3 6 4 2" xfId="33388"/>
    <cellStyle name="40% - Accent6 4 3 6 5" xfId="33389"/>
    <cellStyle name="40% - Accent6 4 3 6 6" xfId="33390"/>
    <cellStyle name="40% - Accent6 4 3 7" xfId="33391"/>
    <cellStyle name="40% - Accent6 4 3 7 2" xfId="33392"/>
    <cellStyle name="40% - Accent6 4 3 7 2 2" xfId="33393"/>
    <cellStyle name="40% - Accent6 4 3 7 2 3" xfId="33394"/>
    <cellStyle name="40% - Accent6 4 3 7 3" xfId="33395"/>
    <cellStyle name="40% - Accent6 4 3 7 3 2" xfId="33396"/>
    <cellStyle name="40% - Accent6 4 3 7 3 3" xfId="33397"/>
    <cellStyle name="40% - Accent6 4 3 7 4" xfId="33398"/>
    <cellStyle name="40% - Accent6 4 3 7 4 2" xfId="33399"/>
    <cellStyle name="40% - Accent6 4 3 7 5" xfId="33400"/>
    <cellStyle name="40% - Accent6 4 3 7 6" xfId="33401"/>
    <cellStyle name="40% - Accent6 4 3 8" xfId="33402"/>
    <cellStyle name="40% - Accent6 4 3 8 2" xfId="33403"/>
    <cellStyle name="40% - Accent6 4 3 8 2 2" xfId="33404"/>
    <cellStyle name="40% - Accent6 4 3 8 2 3" xfId="33405"/>
    <cellStyle name="40% - Accent6 4 3 8 3" xfId="33406"/>
    <cellStyle name="40% - Accent6 4 3 8 3 2" xfId="33407"/>
    <cellStyle name="40% - Accent6 4 3 8 4" xfId="33408"/>
    <cellStyle name="40% - Accent6 4 3 8 5" xfId="33409"/>
    <cellStyle name="40% - Accent6 4 3 9" xfId="33410"/>
    <cellStyle name="40% - Accent6 4 3 9 2" xfId="33411"/>
    <cellStyle name="40% - Accent6 4 3 9 3" xfId="33412"/>
    <cellStyle name="40% - Accent6 4 4" xfId="2678"/>
    <cellStyle name="40% - Accent6 4 4 10" xfId="33413"/>
    <cellStyle name="40% - Accent6 4 4 10 2" xfId="33414"/>
    <cellStyle name="40% - Accent6 4 4 11" xfId="33415"/>
    <cellStyle name="40% - Accent6 4 4 12" xfId="33416"/>
    <cellStyle name="40% - Accent6 4 4 2" xfId="2679"/>
    <cellStyle name="40% - Accent6 4 4 2 10" xfId="33417"/>
    <cellStyle name="40% - Accent6 4 4 2 2" xfId="2680"/>
    <cellStyle name="40% - Accent6 4 4 2 2 2" xfId="33418"/>
    <cellStyle name="40% - Accent6 4 4 2 2 2 2" xfId="33419"/>
    <cellStyle name="40% - Accent6 4 4 2 2 2 2 2" xfId="33420"/>
    <cellStyle name="40% - Accent6 4 4 2 2 2 2 3" xfId="33421"/>
    <cellStyle name="40% - Accent6 4 4 2 2 2 3" xfId="33422"/>
    <cellStyle name="40% - Accent6 4 4 2 2 2 3 2" xfId="33423"/>
    <cellStyle name="40% - Accent6 4 4 2 2 2 3 3" xfId="33424"/>
    <cellStyle name="40% - Accent6 4 4 2 2 2 4" xfId="33425"/>
    <cellStyle name="40% - Accent6 4 4 2 2 2 4 2" xfId="33426"/>
    <cellStyle name="40% - Accent6 4 4 2 2 2 5" xfId="33427"/>
    <cellStyle name="40% - Accent6 4 4 2 2 2 6" xfId="33428"/>
    <cellStyle name="40% - Accent6 4 4 2 2 3" xfId="33429"/>
    <cellStyle name="40% - Accent6 4 4 2 2 3 2" xfId="33430"/>
    <cellStyle name="40% - Accent6 4 4 2 2 3 2 2" xfId="33431"/>
    <cellStyle name="40% - Accent6 4 4 2 2 3 2 3" xfId="33432"/>
    <cellStyle name="40% - Accent6 4 4 2 2 3 3" xfId="33433"/>
    <cellStyle name="40% - Accent6 4 4 2 2 3 3 2" xfId="33434"/>
    <cellStyle name="40% - Accent6 4 4 2 2 3 3 3" xfId="33435"/>
    <cellStyle name="40% - Accent6 4 4 2 2 3 4" xfId="33436"/>
    <cellStyle name="40% - Accent6 4 4 2 2 3 4 2" xfId="33437"/>
    <cellStyle name="40% - Accent6 4 4 2 2 3 5" xfId="33438"/>
    <cellStyle name="40% - Accent6 4 4 2 2 3 6" xfId="33439"/>
    <cellStyle name="40% - Accent6 4 4 2 2 4" xfId="33440"/>
    <cellStyle name="40% - Accent6 4 4 2 2 4 2" xfId="33441"/>
    <cellStyle name="40% - Accent6 4 4 2 2 4 2 2" xfId="33442"/>
    <cellStyle name="40% - Accent6 4 4 2 2 4 2 3" xfId="33443"/>
    <cellStyle name="40% - Accent6 4 4 2 2 4 3" xfId="33444"/>
    <cellStyle name="40% - Accent6 4 4 2 2 4 3 2" xfId="33445"/>
    <cellStyle name="40% - Accent6 4 4 2 2 4 4" xfId="33446"/>
    <cellStyle name="40% - Accent6 4 4 2 2 4 5" xfId="33447"/>
    <cellStyle name="40% - Accent6 4 4 2 2 5" xfId="33448"/>
    <cellStyle name="40% - Accent6 4 4 2 2 5 2" xfId="33449"/>
    <cellStyle name="40% - Accent6 4 4 2 2 5 3" xfId="33450"/>
    <cellStyle name="40% - Accent6 4 4 2 2 6" xfId="33451"/>
    <cellStyle name="40% - Accent6 4 4 2 2 6 2" xfId="33452"/>
    <cellStyle name="40% - Accent6 4 4 2 2 6 3" xfId="33453"/>
    <cellStyle name="40% - Accent6 4 4 2 2 7" xfId="33454"/>
    <cellStyle name="40% - Accent6 4 4 2 2 7 2" xfId="33455"/>
    <cellStyle name="40% - Accent6 4 4 2 2 8" xfId="33456"/>
    <cellStyle name="40% - Accent6 4 4 2 2 9" xfId="33457"/>
    <cellStyle name="40% - Accent6 4 4 2 3" xfId="33458"/>
    <cellStyle name="40% - Accent6 4 4 2 3 2" xfId="33459"/>
    <cellStyle name="40% - Accent6 4 4 2 3 2 2" xfId="33460"/>
    <cellStyle name="40% - Accent6 4 4 2 3 2 3" xfId="33461"/>
    <cellStyle name="40% - Accent6 4 4 2 3 3" xfId="33462"/>
    <cellStyle name="40% - Accent6 4 4 2 3 3 2" xfId="33463"/>
    <cellStyle name="40% - Accent6 4 4 2 3 3 3" xfId="33464"/>
    <cellStyle name="40% - Accent6 4 4 2 3 4" xfId="33465"/>
    <cellStyle name="40% - Accent6 4 4 2 3 4 2" xfId="33466"/>
    <cellStyle name="40% - Accent6 4 4 2 3 5" xfId="33467"/>
    <cellStyle name="40% - Accent6 4 4 2 3 6" xfId="33468"/>
    <cellStyle name="40% - Accent6 4 4 2 4" xfId="33469"/>
    <cellStyle name="40% - Accent6 4 4 2 4 2" xfId="33470"/>
    <cellStyle name="40% - Accent6 4 4 2 4 2 2" xfId="33471"/>
    <cellStyle name="40% - Accent6 4 4 2 4 2 3" xfId="33472"/>
    <cellStyle name="40% - Accent6 4 4 2 4 3" xfId="33473"/>
    <cellStyle name="40% - Accent6 4 4 2 4 3 2" xfId="33474"/>
    <cellStyle name="40% - Accent6 4 4 2 4 3 3" xfId="33475"/>
    <cellStyle name="40% - Accent6 4 4 2 4 4" xfId="33476"/>
    <cellStyle name="40% - Accent6 4 4 2 4 4 2" xfId="33477"/>
    <cellStyle name="40% - Accent6 4 4 2 4 5" xfId="33478"/>
    <cellStyle name="40% - Accent6 4 4 2 4 6" xfId="33479"/>
    <cellStyle name="40% - Accent6 4 4 2 5" xfId="33480"/>
    <cellStyle name="40% - Accent6 4 4 2 5 2" xfId="33481"/>
    <cellStyle name="40% - Accent6 4 4 2 5 2 2" xfId="33482"/>
    <cellStyle name="40% - Accent6 4 4 2 5 2 3" xfId="33483"/>
    <cellStyle name="40% - Accent6 4 4 2 5 3" xfId="33484"/>
    <cellStyle name="40% - Accent6 4 4 2 5 3 2" xfId="33485"/>
    <cellStyle name="40% - Accent6 4 4 2 5 4" xfId="33486"/>
    <cellStyle name="40% - Accent6 4 4 2 5 5" xfId="33487"/>
    <cellStyle name="40% - Accent6 4 4 2 6" xfId="33488"/>
    <cellStyle name="40% - Accent6 4 4 2 6 2" xfId="33489"/>
    <cellStyle name="40% - Accent6 4 4 2 6 3" xfId="33490"/>
    <cellStyle name="40% - Accent6 4 4 2 7" xfId="33491"/>
    <cellStyle name="40% - Accent6 4 4 2 7 2" xfId="33492"/>
    <cellStyle name="40% - Accent6 4 4 2 7 3" xfId="33493"/>
    <cellStyle name="40% - Accent6 4 4 2 8" xfId="33494"/>
    <cellStyle name="40% - Accent6 4 4 2 8 2" xfId="33495"/>
    <cellStyle name="40% - Accent6 4 4 2 9" xfId="33496"/>
    <cellStyle name="40% - Accent6 4 4 3" xfId="2681"/>
    <cellStyle name="40% - Accent6 4 4 3 2" xfId="33497"/>
    <cellStyle name="40% - Accent6 4 4 3 2 2" xfId="33498"/>
    <cellStyle name="40% - Accent6 4 4 3 2 2 2" xfId="33499"/>
    <cellStyle name="40% - Accent6 4 4 3 2 2 3" xfId="33500"/>
    <cellStyle name="40% - Accent6 4 4 3 2 3" xfId="33501"/>
    <cellStyle name="40% - Accent6 4 4 3 2 3 2" xfId="33502"/>
    <cellStyle name="40% - Accent6 4 4 3 2 3 3" xfId="33503"/>
    <cellStyle name="40% - Accent6 4 4 3 2 4" xfId="33504"/>
    <cellStyle name="40% - Accent6 4 4 3 2 4 2" xfId="33505"/>
    <cellStyle name="40% - Accent6 4 4 3 2 5" xfId="33506"/>
    <cellStyle name="40% - Accent6 4 4 3 2 6" xfId="33507"/>
    <cellStyle name="40% - Accent6 4 4 3 3" xfId="33508"/>
    <cellStyle name="40% - Accent6 4 4 3 3 2" xfId="33509"/>
    <cellStyle name="40% - Accent6 4 4 3 3 2 2" xfId="33510"/>
    <cellStyle name="40% - Accent6 4 4 3 3 2 3" xfId="33511"/>
    <cellStyle name="40% - Accent6 4 4 3 3 3" xfId="33512"/>
    <cellStyle name="40% - Accent6 4 4 3 3 3 2" xfId="33513"/>
    <cellStyle name="40% - Accent6 4 4 3 3 3 3" xfId="33514"/>
    <cellStyle name="40% - Accent6 4 4 3 3 4" xfId="33515"/>
    <cellStyle name="40% - Accent6 4 4 3 3 4 2" xfId="33516"/>
    <cellStyle name="40% - Accent6 4 4 3 3 5" xfId="33517"/>
    <cellStyle name="40% - Accent6 4 4 3 3 6" xfId="33518"/>
    <cellStyle name="40% - Accent6 4 4 3 4" xfId="33519"/>
    <cellStyle name="40% - Accent6 4 4 3 4 2" xfId="33520"/>
    <cellStyle name="40% - Accent6 4 4 3 4 2 2" xfId="33521"/>
    <cellStyle name="40% - Accent6 4 4 3 4 2 3" xfId="33522"/>
    <cellStyle name="40% - Accent6 4 4 3 4 3" xfId="33523"/>
    <cellStyle name="40% - Accent6 4 4 3 4 3 2" xfId="33524"/>
    <cellStyle name="40% - Accent6 4 4 3 4 4" xfId="33525"/>
    <cellStyle name="40% - Accent6 4 4 3 4 5" xfId="33526"/>
    <cellStyle name="40% - Accent6 4 4 3 5" xfId="33527"/>
    <cellStyle name="40% - Accent6 4 4 3 5 2" xfId="33528"/>
    <cellStyle name="40% - Accent6 4 4 3 5 3" xfId="33529"/>
    <cellStyle name="40% - Accent6 4 4 3 6" xfId="33530"/>
    <cellStyle name="40% - Accent6 4 4 3 6 2" xfId="33531"/>
    <cellStyle name="40% - Accent6 4 4 3 6 3" xfId="33532"/>
    <cellStyle name="40% - Accent6 4 4 3 7" xfId="33533"/>
    <cellStyle name="40% - Accent6 4 4 3 7 2" xfId="33534"/>
    <cellStyle name="40% - Accent6 4 4 3 8" xfId="33535"/>
    <cellStyle name="40% - Accent6 4 4 3 9" xfId="33536"/>
    <cellStyle name="40% - Accent6 4 4 4" xfId="33537"/>
    <cellStyle name="40% - Accent6 4 4 4 2" xfId="33538"/>
    <cellStyle name="40% - Accent6 4 4 4 2 2" xfId="33539"/>
    <cellStyle name="40% - Accent6 4 4 4 2 2 2" xfId="33540"/>
    <cellStyle name="40% - Accent6 4 4 4 2 2 3" xfId="33541"/>
    <cellStyle name="40% - Accent6 4 4 4 2 3" xfId="33542"/>
    <cellStyle name="40% - Accent6 4 4 4 2 3 2" xfId="33543"/>
    <cellStyle name="40% - Accent6 4 4 4 2 3 3" xfId="33544"/>
    <cellStyle name="40% - Accent6 4 4 4 2 4" xfId="33545"/>
    <cellStyle name="40% - Accent6 4 4 4 2 4 2" xfId="33546"/>
    <cellStyle name="40% - Accent6 4 4 4 2 5" xfId="33547"/>
    <cellStyle name="40% - Accent6 4 4 4 2 6" xfId="33548"/>
    <cellStyle name="40% - Accent6 4 4 4 3" xfId="33549"/>
    <cellStyle name="40% - Accent6 4 4 4 3 2" xfId="33550"/>
    <cellStyle name="40% - Accent6 4 4 4 3 2 2" xfId="33551"/>
    <cellStyle name="40% - Accent6 4 4 4 3 2 3" xfId="33552"/>
    <cellStyle name="40% - Accent6 4 4 4 3 3" xfId="33553"/>
    <cellStyle name="40% - Accent6 4 4 4 3 3 2" xfId="33554"/>
    <cellStyle name="40% - Accent6 4 4 4 3 3 3" xfId="33555"/>
    <cellStyle name="40% - Accent6 4 4 4 3 4" xfId="33556"/>
    <cellStyle name="40% - Accent6 4 4 4 3 4 2" xfId="33557"/>
    <cellStyle name="40% - Accent6 4 4 4 3 5" xfId="33558"/>
    <cellStyle name="40% - Accent6 4 4 4 3 6" xfId="33559"/>
    <cellStyle name="40% - Accent6 4 4 4 4" xfId="33560"/>
    <cellStyle name="40% - Accent6 4 4 4 4 2" xfId="33561"/>
    <cellStyle name="40% - Accent6 4 4 4 4 2 2" xfId="33562"/>
    <cellStyle name="40% - Accent6 4 4 4 4 2 3" xfId="33563"/>
    <cellStyle name="40% - Accent6 4 4 4 4 3" xfId="33564"/>
    <cellStyle name="40% - Accent6 4 4 4 4 3 2" xfId="33565"/>
    <cellStyle name="40% - Accent6 4 4 4 4 4" xfId="33566"/>
    <cellStyle name="40% - Accent6 4 4 4 4 5" xfId="33567"/>
    <cellStyle name="40% - Accent6 4 4 4 5" xfId="33568"/>
    <cellStyle name="40% - Accent6 4 4 4 5 2" xfId="33569"/>
    <cellStyle name="40% - Accent6 4 4 4 5 3" xfId="33570"/>
    <cellStyle name="40% - Accent6 4 4 4 6" xfId="33571"/>
    <cellStyle name="40% - Accent6 4 4 4 6 2" xfId="33572"/>
    <cellStyle name="40% - Accent6 4 4 4 6 3" xfId="33573"/>
    <cellStyle name="40% - Accent6 4 4 4 7" xfId="33574"/>
    <cellStyle name="40% - Accent6 4 4 4 7 2" xfId="33575"/>
    <cellStyle name="40% - Accent6 4 4 4 8" xfId="33576"/>
    <cellStyle name="40% - Accent6 4 4 4 9" xfId="33577"/>
    <cellStyle name="40% - Accent6 4 4 5" xfId="33578"/>
    <cellStyle name="40% - Accent6 4 4 5 2" xfId="33579"/>
    <cellStyle name="40% - Accent6 4 4 5 2 2" xfId="33580"/>
    <cellStyle name="40% - Accent6 4 4 5 2 3" xfId="33581"/>
    <cellStyle name="40% - Accent6 4 4 5 3" xfId="33582"/>
    <cellStyle name="40% - Accent6 4 4 5 3 2" xfId="33583"/>
    <cellStyle name="40% - Accent6 4 4 5 3 3" xfId="33584"/>
    <cellStyle name="40% - Accent6 4 4 5 4" xfId="33585"/>
    <cellStyle name="40% - Accent6 4 4 5 4 2" xfId="33586"/>
    <cellStyle name="40% - Accent6 4 4 5 5" xfId="33587"/>
    <cellStyle name="40% - Accent6 4 4 5 6" xfId="33588"/>
    <cellStyle name="40% - Accent6 4 4 6" xfId="33589"/>
    <cellStyle name="40% - Accent6 4 4 6 2" xfId="33590"/>
    <cellStyle name="40% - Accent6 4 4 6 2 2" xfId="33591"/>
    <cellStyle name="40% - Accent6 4 4 6 2 3" xfId="33592"/>
    <cellStyle name="40% - Accent6 4 4 6 3" xfId="33593"/>
    <cellStyle name="40% - Accent6 4 4 6 3 2" xfId="33594"/>
    <cellStyle name="40% - Accent6 4 4 6 3 3" xfId="33595"/>
    <cellStyle name="40% - Accent6 4 4 6 4" xfId="33596"/>
    <cellStyle name="40% - Accent6 4 4 6 4 2" xfId="33597"/>
    <cellStyle name="40% - Accent6 4 4 6 5" xfId="33598"/>
    <cellStyle name="40% - Accent6 4 4 6 6" xfId="33599"/>
    <cellStyle name="40% - Accent6 4 4 7" xfId="33600"/>
    <cellStyle name="40% - Accent6 4 4 7 2" xfId="33601"/>
    <cellStyle name="40% - Accent6 4 4 7 2 2" xfId="33602"/>
    <cellStyle name="40% - Accent6 4 4 7 2 3" xfId="33603"/>
    <cellStyle name="40% - Accent6 4 4 7 3" xfId="33604"/>
    <cellStyle name="40% - Accent6 4 4 7 3 2" xfId="33605"/>
    <cellStyle name="40% - Accent6 4 4 7 4" xfId="33606"/>
    <cellStyle name="40% - Accent6 4 4 7 5" xfId="33607"/>
    <cellStyle name="40% - Accent6 4 4 8" xfId="33608"/>
    <cellStyle name="40% - Accent6 4 4 8 2" xfId="33609"/>
    <cellStyle name="40% - Accent6 4 4 8 3" xfId="33610"/>
    <cellStyle name="40% - Accent6 4 4 9" xfId="33611"/>
    <cellStyle name="40% - Accent6 4 4 9 2" xfId="33612"/>
    <cellStyle name="40% - Accent6 4 4 9 3" xfId="33613"/>
    <cellStyle name="40% - Accent6 4 5" xfId="2682"/>
    <cellStyle name="40% - Accent6 4 5 10" xfId="33614"/>
    <cellStyle name="40% - Accent6 4 5 2" xfId="2683"/>
    <cellStyle name="40% - Accent6 4 5 2 2" xfId="33615"/>
    <cellStyle name="40% - Accent6 4 5 2 2 2" xfId="33616"/>
    <cellStyle name="40% - Accent6 4 5 2 2 2 2" xfId="33617"/>
    <cellStyle name="40% - Accent6 4 5 2 2 2 3" xfId="33618"/>
    <cellStyle name="40% - Accent6 4 5 2 2 3" xfId="33619"/>
    <cellStyle name="40% - Accent6 4 5 2 2 3 2" xfId="33620"/>
    <cellStyle name="40% - Accent6 4 5 2 2 3 3" xfId="33621"/>
    <cellStyle name="40% - Accent6 4 5 2 2 4" xfId="33622"/>
    <cellStyle name="40% - Accent6 4 5 2 2 4 2" xfId="33623"/>
    <cellStyle name="40% - Accent6 4 5 2 2 5" xfId="33624"/>
    <cellStyle name="40% - Accent6 4 5 2 2 6" xfId="33625"/>
    <cellStyle name="40% - Accent6 4 5 2 3" xfId="33626"/>
    <cellStyle name="40% - Accent6 4 5 2 3 2" xfId="33627"/>
    <cellStyle name="40% - Accent6 4 5 2 3 2 2" xfId="33628"/>
    <cellStyle name="40% - Accent6 4 5 2 3 2 3" xfId="33629"/>
    <cellStyle name="40% - Accent6 4 5 2 3 3" xfId="33630"/>
    <cellStyle name="40% - Accent6 4 5 2 3 3 2" xfId="33631"/>
    <cellStyle name="40% - Accent6 4 5 2 3 3 3" xfId="33632"/>
    <cellStyle name="40% - Accent6 4 5 2 3 4" xfId="33633"/>
    <cellStyle name="40% - Accent6 4 5 2 3 4 2" xfId="33634"/>
    <cellStyle name="40% - Accent6 4 5 2 3 5" xfId="33635"/>
    <cellStyle name="40% - Accent6 4 5 2 3 6" xfId="33636"/>
    <cellStyle name="40% - Accent6 4 5 2 4" xfId="33637"/>
    <cellStyle name="40% - Accent6 4 5 2 4 2" xfId="33638"/>
    <cellStyle name="40% - Accent6 4 5 2 4 2 2" xfId="33639"/>
    <cellStyle name="40% - Accent6 4 5 2 4 2 3" xfId="33640"/>
    <cellStyle name="40% - Accent6 4 5 2 4 3" xfId="33641"/>
    <cellStyle name="40% - Accent6 4 5 2 4 3 2" xfId="33642"/>
    <cellStyle name="40% - Accent6 4 5 2 4 4" xfId="33643"/>
    <cellStyle name="40% - Accent6 4 5 2 4 5" xfId="33644"/>
    <cellStyle name="40% - Accent6 4 5 2 5" xfId="33645"/>
    <cellStyle name="40% - Accent6 4 5 2 5 2" xfId="33646"/>
    <cellStyle name="40% - Accent6 4 5 2 5 3" xfId="33647"/>
    <cellStyle name="40% - Accent6 4 5 2 6" xfId="33648"/>
    <cellStyle name="40% - Accent6 4 5 2 6 2" xfId="33649"/>
    <cellStyle name="40% - Accent6 4 5 2 6 3" xfId="33650"/>
    <cellStyle name="40% - Accent6 4 5 2 7" xfId="33651"/>
    <cellStyle name="40% - Accent6 4 5 2 7 2" xfId="33652"/>
    <cellStyle name="40% - Accent6 4 5 2 8" xfId="33653"/>
    <cellStyle name="40% - Accent6 4 5 2 9" xfId="33654"/>
    <cellStyle name="40% - Accent6 4 5 3" xfId="33655"/>
    <cellStyle name="40% - Accent6 4 5 3 2" xfId="33656"/>
    <cellStyle name="40% - Accent6 4 5 3 2 2" xfId="33657"/>
    <cellStyle name="40% - Accent6 4 5 3 2 3" xfId="33658"/>
    <cellStyle name="40% - Accent6 4 5 3 3" xfId="33659"/>
    <cellStyle name="40% - Accent6 4 5 3 3 2" xfId="33660"/>
    <cellStyle name="40% - Accent6 4 5 3 3 3" xfId="33661"/>
    <cellStyle name="40% - Accent6 4 5 3 4" xfId="33662"/>
    <cellStyle name="40% - Accent6 4 5 3 4 2" xfId="33663"/>
    <cellStyle name="40% - Accent6 4 5 3 5" xfId="33664"/>
    <cellStyle name="40% - Accent6 4 5 3 6" xfId="33665"/>
    <cellStyle name="40% - Accent6 4 5 4" xfId="33666"/>
    <cellStyle name="40% - Accent6 4 5 4 2" xfId="33667"/>
    <cellStyle name="40% - Accent6 4 5 4 2 2" xfId="33668"/>
    <cellStyle name="40% - Accent6 4 5 4 2 3" xfId="33669"/>
    <cellStyle name="40% - Accent6 4 5 4 3" xfId="33670"/>
    <cellStyle name="40% - Accent6 4 5 4 3 2" xfId="33671"/>
    <cellStyle name="40% - Accent6 4 5 4 3 3" xfId="33672"/>
    <cellStyle name="40% - Accent6 4 5 4 4" xfId="33673"/>
    <cellStyle name="40% - Accent6 4 5 4 4 2" xfId="33674"/>
    <cellStyle name="40% - Accent6 4 5 4 5" xfId="33675"/>
    <cellStyle name="40% - Accent6 4 5 4 6" xfId="33676"/>
    <cellStyle name="40% - Accent6 4 5 5" xfId="33677"/>
    <cellStyle name="40% - Accent6 4 5 5 2" xfId="33678"/>
    <cellStyle name="40% - Accent6 4 5 5 2 2" xfId="33679"/>
    <cellStyle name="40% - Accent6 4 5 5 2 3" xfId="33680"/>
    <cellStyle name="40% - Accent6 4 5 5 3" xfId="33681"/>
    <cellStyle name="40% - Accent6 4 5 5 3 2" xfId="33682"/>
    <cellStyle name="40% - Accent6 4 5 5 4" xfId="33683"/>
    <cellStyle name="40% - Accent6 4 5 5 5" xfId="33684"/>
    <cellStyle name="40% - Accent6 4 5 6" xfId="33685"/>
    <cellStyle name="40% - Accent6 4 5 6 2" xfId="33686"/>
    <cellStyle name="40% - Accent6 4 5 6 3" xfId="33687"/>
    <cellStyle name="40% - Accent6 4 5 7" xfId="33688"/>
    <cellStyle name="40% - Accent6 4 5 7 2" xfId="33689"/>
    <cellStyle name="40% - Accent6 4 5 7 3" xfId="33690"/>
    <cellStyle name="40% - Accent6 4 5 8" xfId="33691"/>
    <cellStyle name="40% - Accent6 4 5 8 2" xfId="33692"/>
    <cellStyle name="40% - Accent6 4 5 9" xfId="33693"/>
    <cellStyle name="40% - Accent6 4 6" xfId="2684"/>
    <cellStyle name="40% - Accent6 4 6 2" xfId="33694"/>
    <cellStyle name="40% - Accent6 4 6 2 2" xfId="33695"/>
    <cellStyle name="40% - Accent6 4 6 2 2 2" xfId="33696"/>
    <cellStyle name="40% - Accent6 4 6 2 2 3" xfId="33697"/>
    <cellStyle name="40% - Accent6 4 6 2 3" xfId="33698"/>
    <cellStyle name="40% - Accent6 4 6 2 3 2" xfId="33699"/>
    <cellStyle name="40% - Accent6 4 6 2 3 3" xfId="33700"/>
    <cellStyle name="40% - Accent6 4 6 2 4" xfId="33701"/>
    <cellStyle name="40% - Accent6 4 6 2 4 2" xfId="33702"/>
    <cellStyle name="40% - Accent6 4 6 2 5" xfId="33703"/>
    <cellStyle name="40% - Accent6 4 6 2 6" xfId="33704"/>
    <cellStyle name="40% - Accent6 4 6 3" xfId="33705"/>
    <cellStyle name="40% - Accent6 4 6 3 2" xfId="33706"/>
    <cellStyle name="40% - Accent6 4 6 3 2 2" xfId="33707"/>
    <cellStyle name="40% - Accent6 4 6 3 2 3" xfId="33708"/>
    <cellStyle name="40% - Accent6 4 6 3 3" xfId="33709"/>
    <cellStyle name="40% - Accent6 4 6 3 3 2" xfId="33710"/>
    <cellStyle name="40% - Accent6 4 6 3 3 3" xfId="33711"/>
    <cellStyle name="40% - Accent6 4 6 3 4" xfId="33712"/>
    <cellStyle name="40% - Accent6 4 6 3 4 2" xfId="33713"/>
    <cellStyle name="40% - Accent6 4 6 3 5" xfId="33714"/>
    <cellStyle name="40% - Accent6 4 6 3 6" xfId="33715"/>
    <cellStyle name="40% - Accent6 4 6 4" xfId="33716"/>
    <cellStyle name="40% - Accent6 4 6 4 2" xfId="33717"/>
    <cellStyle name="40% - Accent6 4 6 4 2 2" xfId="33718"/>
    <cellStyle name="40% - Accent6 4 6 4 2 3" xfId="33719"/>
    <cellStyle name="40% - Accent6 4 6 4 3" xfId="33720"/>
    <cellStyle name="40% - Accent6 4 6 4 3 2" xfId="33721"/>
    <cellStyle name="40% - Accent6 4 6 4 4" xfId="33722"/>
    <cellStyle name="40% - Accent6 4 6 4 5" xfId="33723"/>
    <cellStyle name="40% - Accent6 4 6 5" xfId="33724"/>
    <cellStyle name="40% - Accent6 4 6 5 2" xfId="33725"/>
    <cellStyle name="40% - Accent6 4 6 5 3" xfId="33726"/>
    <cellStyle name="40% - Accent6 4 6 6" xfId="33727"/>
    <cellStyle name="40% - Accent6 4 6 6 2" xfId="33728"/>
    <cellStyle name="40% - Accent6 4 6 6 3" xfId="33729"/>
    <cellStyle name="40% - Accent6 4 6 7" xfId="33730"/>
    <cellStyle name="40% - Accent6 4 6 7 2" xfId="33731"/>
    <cellStyle name="40% - Accent6 4 6 8" xfId="33732"/>
    <cellStyle name="40% - Accent6 4 6 9" xfId="33733"/>
    <cellStyle name="40% - Accent6 4 7" xfId="13649"/>
    <cellStyle name="40% - Accent6 4 7 2" xfId="33734"/>
    <cellStyle name="40% - Accent6 4 7 2 2" xfId="33735"/>
    <cellStyle name="40% - Accent6 4 7 2 2 2" xfId="33736"/>
    <cellStyle name="40% - Accent6 4 7 2 2 3" xfId="33737"/>
    <cellStyle name="40% - Accent6 4 7 2 3" xfId="33738"/>
    <cellStyle name="40% - Accent6 4 7 2 3 2" xfId="33739"/>
    <cellStyle name="40% - Accent6 4 7 2 3 3" xfId="33740"/>
    <cellStyle name="40% - Accent6 4 7 2 4" xfId="33741"/>
    <cellStyle name="40% - Accent6 4 7 2 4 2" xfId="33742"/>
    <cellStyle name="40% - Accent6 4 7 2 5" xfId="33743"/>
    <cellStyle name="40% - Accent6 4 7 2 6" xfId="33744"/>
    <cellStyle name="40% - Accent6 4 7 3" xfId="33745"/>
    <cellStyle name="40% - Accent6 4 7 3 2" xfId="33746"/>
    <cellStyle name="40% - Accent6 4 7 3 2 2" xfId="33747"/>
    <cellStyle name="40% - Accent6 4 7 3 2 3" xfId="33748"/>
    <cellStyle name="40% - Accent6 4 7 3 3" xfId="33749"/>
    <cellStyle name="40% - Accent6 4 7 3 3 2" xfId="33750"/>
    <cellStyle name="40% - Accent6 4 7 3 3 3" xfId="33751"/>
    <cellStyle name="40% - Accent6 4 7 3 4" xfId="33752"/>
    <cellStyle name="40% - Accent6 4 7 3 4 2" xfId="33753"/>
    <cellStyle name="40% - Accent6 4 7 3 5" xfId="33754"/>
    <cellStyle name="40% - Accent6 4 7 3 6" xfId="33755"/>
    <cellStyle name="40% - Accent6 4 7 4" xfId="33756"/>
    <cellStyle name="40% - Accent6 4 7 4 2" xfId="33757"/>
    <cellStyle name="40% - Accent6 4 7 4 2 2" xfId="33758"/>
    <cellStyle name="40% - Accent6 4 7 4 2 3" xfId="33759"/>
    <cellStyle name="40% - Accent6 4 7 4 3" xfId="33760"/>
    <cellStyle name="40% - Accent6 4 7 4 3 2" xfId="33761"/>
    <cellStyle name="40% - Accent6 4 7 4 4" xfId="33762"/>
    <cellStyle name="40% - Accent6 4 7 4 5" xfId="33763"/>
    <cellStyle name="40% - Accent6 4 7 5" xfId="33764"/>
    <cellStyle name="40% - Accent6 4 7 5 2" xfId="33765"/>
    <cellStyle name="40% - Accent6 4 7 5 3" xfId="33766"/>
    <cellStyle name="40% - Accent6 4 7 6" xfId="33767"/>
    <cellStyle name="40% - Accent6 4 7 6 2" xfId="33768"/>
    <cellStyle name="40% - Accent6 4 7 6 3" xfId="33769"/>
    <cellStyle name="40% - Accent6 4 7 7" xfId="33770"/>
    <cellStyle name="40% - Accent6 4 7 7 2" xfId="33771"/>
    <cellStyle name="40% - Accent6 4 7 8" xfId="33772"/>
    <cellStyle name="40% - Accent6 4 7 9" xfId="33773"/>
    <cellStyle name="40% - Accent6 4 8" xfId="33774"/>
    <cellStyle name="40% - Accent6 4 8 2" xfId="33775"/>
    <cellStyle name="40% - Accent6 4 8 2 2" xfId="33776"/>
    <cellStyle name="40% - Accent6 4 8 2 3" xfId="33777"/>
    <cellStyle name="40% - Accent6 4 8 3" xfId="33778"/>
    <cellStyle name="40% - Accent6 4 8 3 2" xfId="33779"/>
    <cellStyle name="40% - Accent6 4 8 3 3" xfId="33780"/>
    <cellStyle name="40% - Accent6 4 8 4" xfId="33781"/>
    <cellStyle name="40% - Accent6 4 8 4 2" xfId="33782"/>
    <cellStyle name="40% - Accent6 4 8 5" xfId="33783"/>
    <cellStyle name="40% - Accent6 4 8 6" xfId="33784"/>
    <cellStyle name="40% - Accent6 4 9" xfId="33785"/>
    <cellStyle name="40% - Accent6 4 9 2" xfId="33786"/>
    <cellStyle name="40% - Accent6 4 9 2 2" xfId="33787"/>
    <cellStyle name="40% - Accent6 4 9 2 3" xfId="33788"/>
    <cellStyle name="40% - Accent6 4 9 3" xfId="33789"/>
    <cellStyle name="40% - Accent6 4 9 3 2" xfId="33790"/>
    <cellStyle name="40% - Accent6 4 9 3 3" xfId="33791"/>
    <cellStyle name="40% - Accent6 4 9 4" xfId="33792"/>
    <cellStyle name="40% - Accent6 4 9 4 2" xfId="33793"/>
    <cellStyle name="40% - Accent6 4 9 5" xfId="33794"/>
    <cellStyle name="40% - Accent6 4 9 6" xfId="33795"/>
    <cellStyle name="40% - Accent6 5" xfId="2685"/>
    <cellStyle name="40% - Accent6 5 2" xfId="2686"/>
    <cellStyle name="40% - Accent6 5 2 2" xfId="2687"/>
    <cellStyle name="40% - Accent6 5 2 2 2" xfId="2688"/>
    <cellStyle name="40% - Accent6 5 2 2 2 2" xfId="2689"/>
    <cellStyle name="40% - Accent6 5 2 2 3" xfId="2690"/>
    <cellStyle name="40% - Accent6 5 2 3" xfId="2691"/>
    <cellStyle name="40% - Accent6 5 2 3 2" xfId="2692"/>
    <cellStyle name="40% - Accent6 5 2 4" xfId="2693"/>
    <cellStyle name="40% - Accent6 5 2 5" xfId="8921"/>
    <cellStyle name="40% - Accent6 5 3" xfId="2694"/>
    <cellStyle name="40% - Accent6 5 3 2" xfId="2695"/>
    <cellStyle name="40% - Accent6 5 3 2 2" xfId="2696"/>
    <cellStyle name="40% - Accent6 5 3 3" xfId="2697"/>
    <cellStyle name="40% - Accent6 5 4" xfId="2698"/>
    <cellStyle name="40% - Accent6 5 4 2" xfId="2699"/>
    <cellStyle name="40% - Accent6 5 5" xfId="2700"/>
    <cellStyle name="40% - Accent6 5 6" xfId="13650"/>
    <cellStyle name="40% - Accent6 6" xfId="2701"/>
    <cellStyle name="40% - Accent6 6 2" xfId="2702"/>
    <cellStyle name="40% - Accent6 6 2 2" xfId="2703"/>
    <cellStyle name="40% - Accent6 6 2 2 2" xfId="2704"/>
    <cellStyle name="40% - Accent6 6 2 3" xfId="2705"/>
    <cellStyle name="40% - Accent6 6 2 4" xfId="8922"/>
    <cellStyle name="40% - Accent6 6 2 5" xfId="8923"/>
    <cellStyle name="40% - Accent6 6 3" xfId="2706"/>
    <cellStyle name="40% - Accent6 6 3 2" xfId="2707"/>
    <cellStyle name="40% - Accent6 6 4" xfId="2708"/>
    <cellStyle name="40% - Accent6 6 5" xfId="13651"/>
    <cellStyle name="40% - Accent6 7" xfId="2709"/>
    <cellStyle name="40% - Accent6 7 2" xfId="2710"/>
    <cellStyle name="40% - Accent6 7 2 2" xfId="2711"/>
    <cellStyle name="40% - Accent6 7 2 2 2" xfId="2712"/>
    <cellStyle name="40% - Accent6 7 2 3" xfId="2713"/>
    <cellStyle name="40% - Accent6 7 3" xfId="2714"/>
    <cellStyle name="40% - Accent6 7 3 2" xfId="2715"/>
    <cellStyle name="40% - Accent6 7 4" xfId="2716"/>
    <cellStyle name="40% - Accent6 7 5" xfId="13652"/>
    <cellStyle name="40% - Accent6 8" xfId="2717"/>
    <cellStyle name="40% - Accent6 8 2" xfId="2718"/>
    <cellStyle name="40% - Accent6 8 2 2" xfId="2719"/>
    <cellStyle name="40% - Accent6 8 2 2 2" xfId="2720"/>
    <cellStyle name="40% - Accent6 8 2 3" xfId="2721"/>
    <cellStyle name="40% - Accent6 8 3" xfId="2722"/>
    <cellStyle name="40% - Accent6 8 3 2" xfId="2723"/>
    <cellStyle name="40% - Accent6 8 4" xfId="2724"/>
    <cellStyle name="40% - Accent6 8 5" xfId="13653"/>
    <cellStyle name="40% - Accent6 9" xfId="2725"/>
    <cellStyle name="40% - Accent6 9 2" xfId="2726"/>
    <cellStyle name="40% - Accent6 9 2 2" xfId="2727"/>
    <cellStyle name="40% - Accent6 9 3" xfId="2728"/>
    <cellStyle name="40% - Accent6 9 4" xfId="13654"/>
    <cellStyle name="60% - Accent1 10" xfId="8924"/>
    <cellStyle name="60% - Accent1 11" xfId="8925"/>
    <cellStyle name="60% - Accent1 12" xfId="8926"/>
    <cellStyle name="60% - Accent1 13" xfId="8927"/>
    <cellStyle name="60% - Accent1 14" xfId="8928"/>
    <cellStyle name="60% - Accent1 15" xfId="8929"/>
    <cellStyle name="60% - Accent1 16" xfId="8930"/>
    <cellStyle name="60% - Accent1 17" xfId="8931"/>
    <cellStyle name="60% - Accent1 17 2" xfId="14188"/>
    <cellStyle name="60% - Accent1 18" xfId="14488"/>
    <cellStyle name="60% - Accent1 2" xfId="2729"/>
    <cellStyle name="60% - Accent1 2 2" xfId="2730"/>
    <cellStyle name="60% - Accent1 2 2 2" xfId="14189"/>
    <cellStyle name="60% - Accent1 2 3" xfId="13655"/>
    <cellStyle name="60% - Accent1 2 4" xfId="33796"/>
    <cellStyle name="60% - Accent1 2 5" xfId="33797"/>
    <cellStyle name="60% - Accent1 2 6" xfId="33798"/>
    <cellStyle name="60% - Accent1 3" xfId="2731"/>
    <cellStyle name="60% - Accent1 3 2" xfId="13656"/>
    <cellStyle name="60% - Accent1 3 3" xfId="33799"/>
    <cellStyle name="60% - Accent1 4" xfId="2732"/>
    <cellStyle name="60% - Accent1 4 2" xfId="13657"/>
    <cellStyle name="60% - Accent1 4 3" xfId="33800"/>
    <cellStyle name="60% - Accent1 5" xfId="8932"/>
    <cellStyle name="60% - Accent1 5 2" xfId="33801"/>
    <cellStyle name="60% - Accent1 6" xfId="8933"/>
    <cellStyle name="60% - Accent1 6 2" xfId="33802"/>
    <cellStyle name="60% - Accent1 7" xfId="8934"/>
    <cellStyle name="60% - Accent1 7 2" xfId="33803"/>
    <cellStyle name="60% - Accent1 8" xfId="8935"/>
    <cellStyle name="60% - Accent1 8 2" xfId="33804"/>
    <cellStyle name="60% - Accent1 9" xfId="8936"/>
    <cellStyle name="60% - Accent2 10" xfId="8937"/>
    <cellStyle name="60% - Accent2 11" xfId="8938"/>
    <cellStyle name="60% - Accent2 12" xfId="8939"/>
    <cellStyle name="60% - Accent2 13" xfId="8940"/>
    <cellStyle name="60% - Accent2 14" xfId="8941"/>
    <cellStyle name="60% - Accent2 15" xfId="8942"/>
    <cellStyle name="60% - Accent2 16" xfId="8943"/>
    <cellStyle name="60% - Accent2 17" xfId="8944"/>
    <cellStyle name="60% - Accent2 17 2" xfId="14190"/>
    <cellStyle name="60% - Accent2 18" xfId="14492"/>
    <cellStyle name="60% - Accent2 2" xfId="2733"/>
    <cellStyle name="60% - Accent2 2 2" xfId="2734"/>
    <cellStyle name="60% - Accent2 2 2 2" xfId="14191"/>
    <cellStyle name="60% - Accent2 2 3" xfId="13658"/>
    <cellStyle name="60% - Accent2 2 4" xfId="33805"/>
    <cellStyle name="60% - Accent2 2 5" xfId="33806"/>
    <cellStyle name="60% - Accent2 2 6" xfId="33807"/>
    <cellStyle name="60% - Accent2 3" xfId="2735"/>
    <cellStyle name="60% - Accent2 3 2" xfId="13659"/>
    <cellStyle name="60% - Accent2 3 3" xfId="33808"/>
    <cellStyle name="60% - Accent2 4" xfId="2736"/>
    <cellStyle name="60% - Accent2 4 2" xfId="13660"/>
    <cellStyle name="60% - Accent2 4 3" xfId="33809"/>
    <cellStyle name="60% - Accent2 5" xfId="8945"/>
    <cellStyle name="60% - Accent2 5 2" xfId="33810"/>
    <cellStyle name="60% - Accent2 6" xfId="8946"/>
    <cellStyle name="60% - Accent2 6 2" xfId="33811"/>
    <cellStyle name="60% - Accent2 7" xfId="8947"/>
    <cellStyle name="60% - Accent2 7 2" xfId="33812"/>
    <cellStyle name="60% - Accent2 8" xfId="8948"/>
    <cellStyle name="60% - Accent2 8 2" xfId="33813"/>
    <cellStyle name="60% - Accent2 9" xfId="8949"/>
    <cellStyle name="60% - Accent3 10" xfId="8950"/>
    <cellStyle name="60% - Accent3 11" xfId="8951"/>
    <cellStyle name="60% - Accent3 12" xfId="8952"/>
    <cellStyle name="60% - Accent3 13" xfId="8953"/>
    <cellStyle name="60% - Accent3 14" xfId="8954"/>
    <cellStyle name="60% - Accent3 15" xfId="8955"/>
    <cellStyle name="60% - Accent3 16" xfId="8956"/>
    <cellStyle name="60% - Accent3 17" xfId="8957"/>
    <cellStyle name="60% - Accent3 17 2" xfId="14192"/>
    <cellStyle name="60% - Accent3 18" xfId="14496"/>
    <cellStyle name="60% - Accent3 2" xfId="2737"/>
    <cellStyle name="60% - Accent3 2 2" xfId="2738"/>
    <cellStyle name="60% - Accent3 2 2 2" xfId="14193"/>
    <cellStyle name="60% - Accent3 2 3" xfId="13661"/>
    <cellStyle name="60% - Accent3 2 4" xfId="33814"/>
    <cellStyle name="60% - Accent3 2 5" xfId="33815"/>
    <cellStyle name="60% - Accent3 2 6" xfId="33816"/>
    <cellStyle name="60% - Accent3 3" xfId="2739"/>
    <cellStyle name="60% - Accent3 3 2" xfId="13662"/>
    <cellStyle name="60% - Accent3 3 3" xfId="33817"/>
    <cellStyle name="60% - Accent3 4" xfId="2740"/>
    <cellStyle name="60% - Accent3 4 2" xfId="13663"/>
    <cellStyle name="60% - Accent3 5" xfId="8958"/>
    <cellStyle name="60% - Accent3 5 2" xfId="33818"/>
    <cellStyle name="60% - Accent3 6" xfId="8959"/>
    <cellStyle name="60% - Accent3 6 2" xfId="33819"/>
    <cellStyle name="60% - Accent3 7" xfId="8960"/>
    <cellStyle name="60% - Accent3 7 2" xfId="33820"/>
    <cellStyle name="60% - Accent3 8" xfId="8961"/>
    <cellStyle name="60% - Accent3 8 2" xfId="33821"/>
    <cellStyle name="60% - Accent3 9" xfId="8962"/>
    <cellStyle name="60% - Accent4 10" xfId="8963"/>
    <cellStyle name="60% - Accent4 11" xfId="8964"/>
    <cellStyle name="60% - Accent4 12" xfId="8965"/>
    <cellStyle name="60% - Accent4 13" xfId="8966"/>
    <cellStyle name="60% - Accent4 14" xfId="8967"/>
    <cellStyle name="60% - Accent4 15" xfId="8968"/>
    <cellStyle name="60% - Accent4 16" xfId="8969"/>
    <cellStyle name="60% - Accent4 17" xfId="8970"/>
    <cellStyle name="60% - Accent4 17 2" xfId="14194"/>
    <cellStyle name="60% - Accent4 18" xfId="14500"/>
    <cellStyle name="60% - Accent4 2" xfId="2741"/>
    <cellStyle name="60% - Accent4 2 2" xfId="2742"/>
    <cellStyle name="60% - Accent4 2 2 2" xfId="14195"/>
    <cellStyle name="60% - Accent4 2 3" xfId="13664"/>
    <cellStyle name="60% - Accent4 2 4" xfId="33822"/>
    <cellStyle name="60% - Accent4 2 5" xfId="33823"/>
    <cellStyle name="60% - Accent4 2 6" xfId="33824"/>
    <cellStyle name="60% - Accent4 3" xfId="2743"/>
    <cellStyle name="60% - Accent4 3 2" xfId="13665"/>
    <cellStyle name="60% - Accent4 3 3" xfId="33825"/>
    <cellStyle name="60% - Accent4 4" xfId="2744"/>
    <cellStyle name="60% - Accent4 4 2" xfId="13666"/>
    <cellStyle name="60% - Accent4 5" xfId="8971"/>
    <cellStyle name="60% - Accent4 5 2" xfId="33826"/>
    <cellStyle name="60% - Accent4 6" xfId="8972"/>
    <cellStyle name="60% - Accent4 6 2" xfId="33827"/>
    <cellStyle name="60% - Accent4 7" xfId="8973"/>
    <cellStyle name="60% - Accent4 7 2" xfId="33828"/>
    <cellStyle name="60% - Accent4 8" xfId="8974"/>
    <cellStyle name="60% - Accent4 8 2" xfId="33829"/>
    <cellStyle name="60% - Accent4 9" xfId="8975"/>
    <cellStyle name="60% - Accent5 10" xfId="8976"/>
    <cellStyle name="60% - Accent5 11" xfId="8977"/>
    <cellStyle name="60% - Accent5 12" xfId="8978"/>
    <cellStyle name="60% - Accent5 13" xfId="8979"/>
    <cellStyle name="60% - Accent5 14" xfId="8980"/>
    <cellStyle name="60% - Accent5 15" xfId="8981"/>
    <cellStyle name="60% - Accent5 16" xfId="8982"/>
    <cellStyle name="60% - Accent5 17" xfId="8983"/>
    <cellStyle name="60% - Accent5 17 2" xfId="14196"/>
    <cellStyle name="60% - Accent5 18" xfId="14504"/>
    <cellStyle name="60% - Accent5 2" xfId="2745"/>
    <cellStyle name="60% - Accent5 2 2" xfId="2746"/>
    <cellStyle name="60% - Accent5 2 2 2" xfId="14197"/>
    <cellStyle name="60% - Accent5 2 3" xfId="13667"/>
    <cellStyle name="60% - Accent5 2 4" xfId="33830"/>
    <cellStyle name="60% - Accent5 2 5" xfId="33831"/>
    <cellStyle name="60% - Accent5 2 6" xfId="33832"/>
    <cellStyle name="60% - Accent5 3" xfId="2747"/>
    <cellStyle name="60% - Accent5 3 2" xfId="13668"/>
    <cellStyle name="60% - Accent5 3 3" xfId="33833"/>
    <cellStyle name="60% - Accent5 4" xfId="2748"/>
    <cellStyle name="60% - Accent5 4 2" xfId="13669"/>
    <cellStyle name="60% - Accent5 4 3" xfId="33834"/>
    <cellStyle name="60% - Accent5 5" xfId="8984"/>
    <cellStyle name="60% - Accent5 5 2" xfId="33835"/>
    <cellStyle name="60% - Accent5 6" xfId="8985"/>
    <cellStyle name="60% - Accent5 6 2" xfId="33836"/>
    <cellStyle name="60% - Accent5 7" xfId="8986"/>
    <cellStyle name="60% - Accent5 7 2" xfId="33837"/>
    <cellStyle name="60% - Accent5 8" xfId="8987"/>
    <cellStyle name="60% - Accent5 8 2" xfId="33838"/>
    <cellStyle name="60% - Accent5 9" xfId="8988"/>
    <cellStyle name="60% - Accent6 10" xfId="8989"/>
    <cellStyle name="60% - Accent6 11" xfId="8990"/>
    <cellStyle name="60% - Accent6 12" xfId="8991"/>
    <cellStyle name="60% - Accent6 13" xfId="8992"/>
    <cellStyle name="60% - Accent6 14" xfId="8993"/>
    <cellStyle name="60% - Accent6 15" xfId="8994"/>
    <cellStyle name="60% - Accent6 16" xfId="8995"/>
    <cellStyle name="60% - Accent6 17" xfId="8996"/>
    <cellStyle name="60% - Accent6 17 2" xfId="14198"/>
    <cellStyle name="60% - Accent6 18" xfId="14508"/>
    <cellStyle name="60% - Accent6 2" xfId="2749"/>
    <cellStyle name="60% - Accent6 2 2" xfId="2750"/>
    <cellStyle name="60% - Accent6 2 2 2" xfId="14199"/>
    <cellStyle name="60% - Accent6 2 3" xfId="13670"/>
    <cellStyle name="60% - Accent6 2 4" xfId="33839"/>
    <cellStyle name="60% - Accent6 2 5" xfId="33840"/>
    <cellStyle name="60% - Accent6 2 6" xfId="33841"/>
    <cellStyle name="60% - Accent6 3" xfId="2751"/>
    <cellStyle name="60% - Accent6 3 2" xfId="13671"/>
    <cellStyle name="60% - Accent6 3 3" xfId="33842"/>
    <cellStyle name="60% - Accent6 4" xfId="2752"/>
    <cellStyle name="60% - Accent6 4 2" xfId="13672"/>
    <cellStyle name="60% - Accent6 5" xfId="8997"/>
    <cellStyle name="60% - Accent6 5 2" xfId="33843"/>
    <cellStyle name="60% - Accent6 6" xfId="8998"/>
    <cellStyle name="60% - Accent6 6 2" xfId="33844"/>
    <cellStyle name="60% - Accent6 7" xfId="8999"/>
    <cellStyle name="60% - Accent6 7 2" xfId="33845"/>
    <cellStyle name="60% - Accent6 8" xfId="9000"/>
    <cellStyle name="60% - Accent6 8 2" xfId="33846"/>
    <cellStyle name="60% - Accent6 9" xfId="9001"/>
    <cellStyle name="ac" xfId="9002"/>
    <cellStyle name="ac 2" xfId="33847"/>
    <cellStyle name="Accent1 10" xfId="9003"/>
    <cellStyle name="Accent1 11" xfId="9004"/>
    <cellStyle name="Accent1 12" xfId="9005"/>
    <cellStyle name="Accent1 13" xfId="9006"/>
    <cellStyle name="Accent1 14" xfId="9007"/>
    <cellStyle name="Accent1 15" xfId="9008"/>
    <cellStyle name="Accent1 16" xfId="9009"/>
    <cellStyle name="Accent1 17" xfId="9010"/>
    <cellStyle name="Accent1 17 2" xfId="14200"/>
    <cellStyle name="Accent1 18" xfId="14485"/>
    <cellStyle name="Accent1 2" xfId="2753"/>
    <cellStyle name="Accent1 2 2" xfId="2754"/>
    <cellStyle name="Accent1 2 2 2" xfId="14201"/>
    <cellStyle name="Accent1 2 3" xfId="13673"/>
    <cellStyle name="Accent1 2 4" xfId="33848"/>
    <cellStyle name="Accent1 2 5" xfId="33849"/>
    <cellStyle name="Accent1 2 6" xfId="33850"/>
    <cellStyle name="Accent1 3" xfId="2755"/>
    <cellStyle name="Accent1 3 2" xfId="13674"/>
    <cellStyle name="Accent1 3 3" xfId="33851"/>
    <cellStyle name="Accent1 4" xfId="2756"/>
    <cellStyle name="Accent1 4 2" xfId="13675"/>
    <cellStyle name="Accent1 5" xfId="9011"/>
    <cellStyle name="Accent1 5 2" xfId="33852"/>
    <cellStyle name="Accent1 6" xfId="9012"/>
    <cellStyle name="Accent1 6 2" xfId="33853"/>
    <cellStyle name="Accent1 7" xfId="9013"/>
    <cellStyle name="Accent1 7 2" xfId="33854"/>
    <cellStyle name="Accent1 8" xfId="9014"/>
    <cellStyle name="Accent1 8 2" xfId="33855"/>
    <cellStyle name="Accent1 9" xfId="9015"/>
    <cellStyle name="Accent2 10" xfId="9016"/>
    <cellStyle name="Accent2 11" xfId="9017"/>
    <cellStyle name="Accent2 12" xfId="9018"/>
    <cellStyle name="Accent2 13" xfId="9019"/>
    <cellStyle name="Accent2 14" xfId="9020"/>
    <cellStyle name="Accent2 15" xfId="9021"/>
    <cellStyle name="Accent2 16" xfId="9022"/>
    <cellStyle name="Accent2 17" xfId="9023"/>
    <cellStyle name="Accent2 17 2" xfId="14202"/>
    <cellStyle name="Accent2 18" xfId="14489"/>
    <cellStyle name="Accent2 2" xfId="2757"/>
    <cellStyle name="Accent2 2 2" xfId="2758"/>
    <cellStyle name="Accent2 2 2 2" xfId="14203"/>
    <cellStyle name="Accent2 2 3" xfId="13676"/>
    <cellStyle name="Accent2 2 4" xfId="33856"/>
    <cellStyle name="Accent2 2 5" xfId="33857"/>
    <cellStyle name="Accent2 2 6" xfId="33858"/>
    <cellStyle name="Accent2 3" xfId="2759"/>
    <cellStyle name="Accent2 3 2" xfId="13677"/>
    <cellStyle name="Accent2 3 3" xfId="33859"/>
    <cellStyle name="Accent2 4" xfId="2760"/>
    <cellStyle name="Accent2 4 2" xfId="13678"/>
    <cellStyle name="Accent2 5" xfId="9024"/>
    <cellStyle name="Accent2 5 2" xfId="33860"/>
    <cellStyle name="Accent2 6" xfId="9025"/>
    <cellStyle name="Accent2 6 2" xfId="33861"/>
    <cellStyle name="Accent2 7" xfId="9026"/>
    <cellStyle name="Accent2 7 2" xfId="33862"/>
    <cellStyle name="Accent2 8" xfId="9027"/>
    <cellStyle name="Accent2 8 2" xfId="33863"/>
    <cellStyle name="Accent2 9" xfId="9028"/>
    <cellStyle name="Accent3 10" xfId="9029"/>
    <cellStyle name="Accent3 11" xfId="9030"/>
    <cellStyle name="Accent3 12" xfId="9031"/>
    <cellStyle name="Accent3 13" xfId="9032"/>
    <cellStyle name="Accent3 14" xfId="9033"/>
    <cellStyle name="Accent3 15" xfId="9034"/>
    <cellStyle name="Accent3 16" xfId="9035"/>
    <cellStyle name="Accent3 17" xfId="9036"/>
    <cellStyle name="Accent3 17 2" xfId="14204"/>
    <cellStyle name="Accent3 18" xfId="14493"/>
    <cellStyle name="Accent3 2" xfId="2761"/>
    <cellStyle name="Accent3 2 2" xfId="2762"/>
    <cellStyle name="Accent3 2 2 2" xfId="14205"/>
    <cellStyle name="Accent3 2 3" xfId="13679"/>
    <cellStyle name="Accent3 2 4" xfId="33864"/>
    <cellStyle name="Accent3 2 5" xfId="33865"/>
    <cellStyle name="Accent3 2 6" xfId="33866"/>
    <cellStyle name="Accent3 3" xfId="2763"/>
    <cellStyle name="Accent3 3 2" xfId="13680"/>
    <cellStyle name="Accent3 3 3" xfId="33867"/>
    <cellStyle name="Accent3 4" xfId="2764"/>
    <cellStyle name="Accent3 4 2" xfId="13681"/>
    <cellStyle name="Accent3 5" xfId="9037"/>
    <cellStyle name="Accent3 5 2" xfId="33868"/>
    <cellStyle name="Accent3 6" xfId="9038"/>
    <cellStyle name="Accent3 6 2" xfId="33869"/>
    <cellStyle name="Accent3 7" xfId="9039"/>
    <cellStyle name="Accent3 7 2" xfId="33870"/>
    <cellStyle name="Accent3 8" xfId="9040"/>
    <cellStyle name="Accent3 8 2" xfId="33871"/>
    <cellStyle name="Accent3 9" xfId="9041"/>
    <cellStyle name="Accent4 10" xfId="9042"/>
    <cellStyle name="Accent4 11" xfId="9043"/>
    <cellStyle name="Accent4 12" xfId="9044"/>
    <cellStyle name="Accent4 13" xfId="9045"/>
    <cellStyle name="Accent4 14" xfId="9046"/>
    <cellStyle name="Accent4 15" xfId="9047"/>
    <cellStyle name="Accent4 16" xfId="9048"/>
    <cellStyle name="Accent4 17" xfId="9049"/>
    <cellStyle name="Accent4 17 2" xfId="14206"/>
    <cellStyle name="Accent4 18" xfId="14497"/>
    <cellStyle name="Accent4 2" xfId="2765"/>
    <cellStyle name="Accent4 2 2" xfId="2766"/>
    <cellStyle name="Accent4 2 2 2" xfId="14207"/>
    <cellStyle name="Accent4 2 3" xfId="13682"/>
    <cellStyle name="Accent4 2 4" xfId="33872"/>
    <cellStyle name="Accent4 2 5" xfId="33873"/>
    <cellStyle name="Accent4 2 6" xfId="33874"/>
    <cellStyle name="Accent4 3" xfId="2767"/>
    <cellStyle name="Accent4 3 2" xfId="13683"/>
    <cellStyle name="Accent4 3 3" xfId="33875"/>
    <cellStyle name="Accent4 4" xfId="2768"/>
    <cellStyle name="Accent4 4 2" xfId="13684"/>
    <cellStyle name="Accent4 5" xfId="9050"/>
    <cellStyle name="Accent4 5 2" xfId="33876"/>
    <cellStyle name="Accent4 6" xfId="9051"/>
    <cellStyle name="Accent4 6 2" xfId="33877"/>
    <cellStyle name="Accent4 7" xfId="9052"/>
    <cellStyle name="Accent4 7 2" xfId="33878"/>
    <cellStyle name="Accent4 8" xfId="9053"/>
    <cellStyle name="Accent4 8 2" xfId="33879"/>
    <cellStyle name="Accent4 9" xfId="9054"/>
    <cellStyle name="Accent5 10" xfId="9055"/>
    <cellStyle name="Accent5 11" xfId="9056"/>
    <cellStyle name="Accent5 12" xfId="9057"/>
    <cellStyle name="Accent5 13" xfId="9058"/>
    <cellStyle name="Accent5 14" xfId="9059"/>
    <cellStyle name="Accent5 15" xfId="9060"/>
    <cellStyle name="Accent5 16" xfId="9061"/>
    <cellStyle name="Accent5 17" xfId="9062"/>
    <cellStyle name="Accent5 18" xfId="14501"/>
    <cellStyle name="Accent5 2" xfId="2769"/>
    <cellStyle name="Accent5 2 2" xfId="2770"/>
    <cellStyle name="Accent5 2 2 2" xfId="14208"/>
    <cellStyle name="Accent5 2 3" xfId="13685"/>
    <cellStyle name="Accent5 2 4" xfId="33880"/>
    <cellStyle name="Accent5 2 5" xfId="33881"/>
    <cellStyle name="Accent5 2 6" xfId="33882"/>
    <cellStyle name="Accent5 3" xfId="2771"/>
    <cellStyle name="Accent5 3 2" xfId="13686"/>
    <cellStyle name="Accent5 3 3" xfId="33883"/>
    <cellStyle name="Accent5 4" xfId="2772"/>
    <cellStyle name="Accent5 4 2" xfId="13687"/>
    <cellStyle name="Accent5 5" xfId="9063"/>
    <cellStyle name="Accent5 5 2" xfId="33884"/>
    <cellStyle name="Accent5 6" xfId="9064"/>
    <cellStyle name="Accent5 6 2" xfId="33885"/>
    <cellStyle name="Accent5 7" xfId="9065"/>
    <cellStyle name="Accent5 7 2" xfId="33886"/>
    <cellStyle name="Accent5 8" xfId="9066"/>
    <cellStyle name="Accent5 8 2" xfId="33887"/>
    <cellStyle name="Accent5 9" xfId="9067"/>
    <cellStyle name="Accent6 10" xfId="9068"/>
    <cellStyle name="Accent6 11" xfId="9069"/>
    <cellStyle name="Accent6 12" xfId="9070"/>
    <cellStyle name="Accent6 13" xfId="9071"/>
    <cellStyle name="Accent6 14" xfId="9072"/>
    <cellStyle name="Accent6 15" xfId="9073"/>
    <cellStyle name="Accent6 16" xfId="9074"/>
    <cellStyle name="Accent6 17" xfId="9075"/>
    <cellStyle name="Accent6 17 2" xfId="14209"/>
    <cellStyle name="Accent6 18" xfId="14505"/>
    <cellStyle name="Accent6 2" xfId="2773"/>
    <cellStyle name="Accent6 2 2" xfId="2774"/>
    <cellStyle name="Accent6 2 2 2" xfId="14210"/>
    <cellStyle name="Accent6 2 3" xfId="13688"/>
    <cellStyle name="Accent6 2 4" xfId="33888"/>
    <cellStyle name="Accent6 2 5" xfId="33889"/>
    <cellStyle name="Accent6 2 6" xfId="33890"/>
    <cellStyle name="Accent6 3" xfId="2775"/>
    <cellStyle name="Accent6 3 2" xfId="13689"/>
    <cellStyle name="Accent6 3 3" xfId="33891"/>
    <cellStyle name="Accent6 4" xfId="2776"/>
    <cellStyle name="Accent6 4 2" xfId="13690"/>
    <cellStyle name="Accent6 5" xfId="9076"/>
    <cellStyle name="Accent6 5 2" xfId="33892"/>
    <cellStyle name="Accent6 6" xfId="9077"/>
    <cellStyle name="Accent6 6 2" xfId="33893"/>
    <cellStyle name="Accent6 7" xfId="9078"/>
    <cellStyle name="Accent6 7 2" xfId="33894"/>
    <cellStyle name="Accent6 8" xfId="9079"/>
    <cellStyle name="Accent6 8 2" xfId="33895"/>
    <cellStyle name="Accent6 9" xfId="9080"/>
    <cellStyle name="Bad 10" xfId="9081"/>
    <cellStyle name="Bad 11" xfId="9082"/>
    <cellStyle name="Bad 12" xfId="9083"/>
    <cellStyle name="Bad 13" xfId="9084"/>
    <cellStyle name="Bad 14" xfId="9085"/>
    <cellStyle name="Bad 15" xfId="9086"/>
    <cellStyle name="Bad 16" xfId="9087"/>
    <cellStyle name="Bad 17" xfId="9088"/>
    <cellStyle name="Bad 17 2" xfId="14211"/>
    <cellStyle name="Bad 18" xfId="14474"/>
    <cellStyle name="Bad 2" xfId="2777"/>
    <cellStyle name="Bad 2 2" xfId="2778"/>
    <cellStyle name="Bad 2 2 2" xfId="14212"/>
    <cellStyle name="Bad 2 3" xfId="13691"/>
    <cellStyle name="Bad 2 4" xfId="33896"/>
    <cellStyle name="Bad 2 5" xfId="33897"/>
    <cellStyle name="Bad 3" xfId="2779"/>
    <cellStyle name="Bad 3 2" xfId="13692"/>
    <cellStyle name="Bad 4" xfId="9089"/>
    <cellStyle name="Bad 4 2" xfId="33898"/>
    <cellStyle name="Bad 5" xfId="9090"/>
    <cellStyle name="Bad 5 2" xfId="33899"/>
    <cellStyle name="Bad 6" xfId="9091"/>
    <cellStyle name="Bad 6 2" xfId="33900"/>
    <cellStyle name="Bad 7" xfId="9092"/>
    <cellStyle name="Bad 7 2" xfId="33901"/>
    <cellStyle name="Bad 8" xfId="9093"/>
    <cellStyle name="Bad 9" xfId="9094"/>
    <cellStyle name="c" xfId="9095"/>
    <cellStyle name="C00A" xfId="14322"/>
    <cellStyle name="C00B" xfId="14323"/>
    <cellStyle name="C00L" xfId="14324"/>
    <cellStyle name="C01A" xfId="14325"/>
    <cellStyle name="C01B" xfId="14326"/>
    <cellStyle name="C01H" xfId="14327"/>
    <cellStyle name="C01L" xfId="14328"/>
    <cellStyle name="C02A" xfId="14329"/>
    <cellStyle name="C02B" xfId="14330"/>
    <cellStyle name="C02H" xfId="14331"/>
    <cellStyle name="C02L" xfId="14332"/>
    <cellStyle name="C03A" xfId="14333"/>
    <cellStyle name="C03B" xfId="14334"/>
    <cellStyle name="C03H" xfId="14335"/>
    <cellStyle name="C03L" xfId="14336"/>
    <cellStyle name="C04A" xfId="14337"/>
    <cellStyle name="C04B" xfId="14338"/>
    <cellStyle name="C04H" xfId="14339"/>
    <cellStyle name="C04L" xfId="14340"/>
    <cellStyle name="C05A" xfId="14341"/>
    <cellStyle name="C05B" xfId="14342"/>
    <cellStyle name="C05H" xfId="14343"/>
    <cellStyle name="C05L" xfId="14344"/>
    <cellStyle name="C06A" xfId="14345"/>
    <cellStyle name="C06B" xfId="14346"/>
    <cellStyle name="C06H" xfId="14347"/>
    <cellStyle name="C06L" xfId="14348"/>
    <cellStyle name="C07A" xfId="14349"/>
    <cellStyle name="C07B" xfId="14350"/>
    <cellStyle name="C07H" xfId="14351"/>
    <cellStyle name="C07L" xfId="14352"/>
    <cellStyle name="Calculation 10" xfId="2780"/>
    <cellStyle name="Calculation 10 10" xfId="2781"/>
    <cellStyle name="Calculation 10 11" xfId="9096"/>
    <cellStyle name="Calculation 10 12" xfId="13693"/>
    <cellStyle name="Calculation 10 2" xfId="2782"/>
    <cellStyle name="Calculation 10 2 2" xfId="2783"/>
    <cellStyle name="Calculation 10 2 2 2" xfId="9097"/>
    <cellStyle name="Calculation 10 2 3" xfId="2784"/>
    <cellStyle name="Calculation 10 2 3 2" xfId="9098"/>
    <cellStyle name="Calculation 10 2 4" xfId="2785"/>
    <cellStyle name="Calculation 10 2 4 2" xfId="9099"/>
    <cellStyle name="Calculation 10 2 5" xfId="2786"/>
    <cellStyle name="Calculation 10 2 5 2" xfId="9100"/>
    <cellStyle name="Calculation 10 2 6" xfId="2787"/>
    <cellStyle name="Calculation 10 2 6 2" xfId="9101"/>
    <cellStyle name="Calculation 10 2 7" xfId="2788"/>
    <cellStyle name="Calculation 10 2 7 2" xfId="9102"/>
    <cellStyle name="Calculation 10 2 8" xfId="2789"/>
    <cellStyle name="Calculation 10 2 8 2" xfId="9103"/>
    <cellStyle name="Calculation 10 2 9" xfId="2790"/>
    <cellStyle name="Calculation 10 3" xfId="2791"/>
    <cellStyle name="Calculation 10 3 2" xfId="9104"/>
    <cellStyle name="Calculation 10 4" xfId="2792"/>
    <cellStyle name="Calculation 10 4 2" xfId="9105"/>
    <cellStyle name="Calculation 10 5" xfId="2793"/>
    <cellStyle name="Calculation 10 5 2" xfId="9106"/>
    <cellStyle name="Calculation 10 6" xfId="2794"/>
    <cellStyle name="Calculation 10 6 2" xfId="9107"/>
    <cellStyle name="Calculation 10 7" xfId="2795"/>
    <cellStyle name="Calculation 10 7 2" xfId="9108"/>
    <cellStyle name="Calculation 10 8" xfId="2796"/>
    <cellStyle name="Calculation 10 8 2" xfId="9109"/>
    <cellStyle name="Calculation 10 9" xfId="2797"/>
    <cellStyle name="Calculation 10 9 2" xfId="9110"/>
    <cellStyle name="Calculation 11" xfId="2798"/>
    <cellStyle name="Calculation 11 10" xfId="2799"/>
    <cellStyle name="Calculation 11 11" xfId="9111"/>
    <cellStyle name="Calculation 11 12" xfId="13694"/>
    <cellStyle name="Calculation 11 2" xfId="2800"/>
    <cellStyle name="Calculation 11 2 2" xfId="2801"/>
    <cellStyle name="Calculation 11 2 2 2" xfId="9112"/>
    <cellStyle name="Calculation 11 2 3" xfId="2802"/>
    <cellStyle name="Calculation 11 2 3 2" xfId="9113"/>
    <cellStyle name="Calculation 11 2 4" xfId="2803"/>
    <cellStyle name="Calculation 11 2 4 2" xfId="9114"/>
    <cellStyle name="Calculation 11 2 5" xfId="2804"/>
    <cellStyle name="Calculation 11 2 5 2" xfId="9115"/>
    <cellStyle name="Calculation 11 2 6" xfId="2805"/>
    <cellStyle name="Calculation 11 2 6 2" xfId="9116"/>
    <cellStyle name="Calculation 11 2 7" xfId="2806"/>
    <cellStyle name="Calculation 11 2 7 2" xfId="9117"/>
    <cellStyle name="Calculation 11 2 8" xfId="2807"/>
    <cellStyle name="Calculation 11 2 8 2" xfId="9118"/>
    <cellStyle name="Calculation 11 2 9" xfId="2808"/>
    <cellStyle name="Calculation 11 3" xfId="2809"/>
    <cellStyle name="Calculation 11 3 2" xfId="9119"/>
    <cellStyle name="Calculation 11 4" xfId="2810"/>
    <cellStyle name="Calculation 11 4 2" xfId="9120"/>
    <cellStyle name="Calculation 11 5" xfId="2811"/>
    <cellStyle name="Calculation 11 5 2" xfId="9121"/>
    <cellStyle name="Calculation 11 6" xfId="2812"/>
    <cellStyle name="Calculation 11 6 2" xfId="9122"/>
    <cellStyle name="Calculation 11 7" xfId="2813"/>
    <cellStyle name="Calculation 11 7 2" xfId="9123"/>
    <cellStyle name="Calculation 11 8" xfId="2814"/>
    <cellStyle name="Calculation 11 8 2" xfId="9124"/>
    <cellStyle name="Calculation 11 9" xfId="2815"/>
    <cellStyle name="Calculation 11 9 2" xfId="9125"/>
    <cellStyle name="Calculation 12" xfId="2816"/>
    <cellStyle name="Calculation 12 10" xfId="2817"/>
    <cellStyle name="Calculation 12 11" xfId="9126"/>
    <cellStyle name="Calculation 12 12" xfId="13695"/>
    <cellStyle name="Calculation 12 2" xfId="2818"/>
    <cellStyle name="Calculation 12 2 2" xfId="2819"/>
    <cellStyle name="Calculation 12 2 2 2" xfId="9127"/>
    <cellStyle name="Calculation 12 2 3" xfId="2820"/>
    <cellStyle name="Calculation 12 2 3 2" xfId="9128"/>
    <cellStyle name="Calculation 12 2 4" xfId="2821"/>
    <cellStyle name="Calculation 12 2 4 2" xfId="9129"/>
    <cellStyle name="Calculation 12 2 5" xfId="2822"/>
    <cellStyle name="Calculation 12 2 5 2" xfId="9130"/>
    <cellStyle name="Calculation 12 2 6" xfId="2823"/>
    <cellStyle name="Calculation 12 2 6 2" xfId="9131"/>
    <cellStyle name="Calculation 12 2 7" xfId="2824"/>
    <cellStyle name="Calculation 12 2 7 2" xfId="9132"/>
    <cellStyle name="Calculation 12 2 8" xfId="2825"/>
    <cellStyle name="Calculation 12 2 8 2" xfId="9133"/>
    <cellStyle name="Calculation 12 2 9" xfId="2826"/>
    <cellStyle name="Calculation 12 3" xfId="2827"/>
    <cellStyle name="Calculation 12 3 2" xfId="9134"/>
    <cellStyle name="Calculation 12 4" xfId="2828"/>
    <cellStyle name="Calculation 12 4 2" xfId="9135"/>
    <cellStyle name="Calculation 12 5" xfId="2829"/>
    <cellStyle name="Calculation 12 5 2" xfId="9136"/>
    <cellStyle name="Calculation 12 6" xfId="2830"/>
    <cellStyle name="Calculation 12 6 2" xfId="9137"/>
    <cellStyle name="Calculation 12 7" xfId="2831"/>
    <cellStyle name="Calculation 12 7 2" xfId="9138"/>
    <cellStyle name="Calculation 12 8" xfId="2832"/>
    <cellStyle name="Calculation 12 8 2" xfId="9139"/>
    <cellStyle name="Calculation 12 9" xfId="2833"/>
    <cellStyle name="Calculation 12 9 2" xfId="9140"/>
    <cellStyle name="Calculation 13" xfId="2834"/>
    <cellStyle name="Calculation 13 10" xfId="2835"/>
    <cellStyle name="Calculation 13 11" xfId="9141"/>
    <cellStyle name="Calculation 13 12" xfId="13696"/>
    <cellStyle name="Calculation 13 2" xfId="2836"/>
    <cellStyle name="Calculation 13 2 2" xfId="2837"/>
    <cellStyle name="Calculation 13 2 2 2" xfId="9142"/>
    <cellStyle name="Calculation 13 2 3" xfId="2838"/>
    <cellStyle name="Calculation 13 2 3 2" xfId="9143"/>
    <cellStyle name="Calculation 13 2 4" xfId="2839"/>
    <cellStyle name="Calculation 13 2 4 2" xfId="9144"/>
    <cellStyle name="Calculation 13 2 5" xfId="2840"/>
    <cellStyle name="Calculation 13 2 5 2" xfId="9145"/>
    <cellStyle name="Calculation 13 2 6" xfId="2841"/>
    <cellStyle name="Calculation 13 2 6 2" xfId="9146"/>
    <cellStyle name="Calculation 13 2 7" xfId="2842"/>
    <cellStyle name="Calculation 13 2 7 2" xfId="9147"/>
    <cellStyle name="Calculation 13 2 8" xfId="2843"/>
    <cellStyle name="Calculation 13 2 8 2" xfId="9148"/>
    <cellStyle name="Calculation 13 2 9" xfId="2844"/>
    <cellStyle name="Calculation 13 3" xfId="2845"/>
    <cellStyle name="Calculation 13 3 2" xfId="9149"/>
    <cellStyle name="Calculation 13 4" xfId="2846"/>
    <cellStyle name="Calculation 13 4 2" xfId="9150"/>
    <cellStyle name="Calculation 13 5" xfId="2847"/>
    <cellStyle name="Calculation 13 5 2" xfId="9151"/>
    <cellStyle name="Calculation 13 6" xfId="2848"/>
    <cellStyle name="Calculation 13 6 2" xfId="9152"/>
    <cellStyle name="Calculation 13 7" xfId="2849"/>
    <cellStyle name="Calculation 13 7 2" xfId="9153"/>
    <cellStyle name="Calculation 13 8" xfId="2850"/>
    <cellStyle name="Calculation 13 8 2" xfId="9154"/>
    <cellStyle name="Calculation 13 9" xfId="2851"/>
    <cellStyle name="Calculation 13 9 2" xfId="9155"/>
    <cellStyle name="Calculation 14" xfId="2852"/>
    <cellStyle name="Calculation 14 10" xfId="2853"/>
    <cellStyle name="Calculation 14 11" xfId="9156"/>
    <cellStyle name="Calculation 14 12" xfId="13697"/>
    <cellStyle name="Calculation 14 2" xfId="2854"/>
    <cellStyle name="Calculation 14 2 2" xfId="2855"/>
    <cellStyle name="Calculation 14 2 2 2" xfId="9157"/>
    <cellStyle name="Calculation 14 2 3" xfId="2856"/>
    <cellStyle name="Calculation 14 2 3 2" xfId="9158"/>
    <cellStyle name="Calculation 14 2 4" xfId="2857"/>
    <cellStyle name="Calculation 14 2 4 2" xfId="9159"/>
    <cellStyle name="Calculation 14 2 5" xfId="2858"/>
    <cellStyle name="Calculation 14 2 5 2" xfId="9160"/>
    <cellStyle name="Calculation 14 2 6" xfId="2859"/>
    <cellStyle name="Calculation 14 2 6 2" xfId="9161"/>
    <cellStyle name="Calculation 14 2 7" xfId="2860"/>
    <cellStyle name="Calculation 14 2 7 2" xfId="9162"/>
    <cellStyle name="Calculation 14 2 8" xfId="2861"/>
    <cellStyle name="Calculation 14 2 8 2" xfId="9163"/>
    <cellStyle name="Calculation 14 2 9" xfId="2862"/>
    <cellStyle name="Calculation 14 3" xfId="2863"/>
    <cellStyle name="Calculation 14 3 2" xfId="9164"/>
    <cellStyle name="Calculation 14 4" xfId="2864"/>
    <cellStyle name="Calculation 14 4 2" xfId="9165"/>
    <cellStyle name="Calculation 14 5" xfId="2865"/>
    <cellStyle name="Calculation 14 5 2" xfId="9166"/>
    <cellStyle name="Calculation 14 6" xfId="2866"/>
    <cellStyle name="Calculation 14 6 2" xfId="9167"/>
    <cellStyle name="Calculation 14 7" xfId="2867"/>
    <cellStyle name="Calculation 14 7 2" xfId="9168"/>
    <cellStyle name="Calculation 14 8" xfId="2868"/>
    <cellStyle name="Calculation 14 8 2" xfId="9169"/>
    <cellStyle name="Calculation 14 9" xfId="2869"/>
    <cellStyle name="Calculation 14 9 2" xfId="9170"/>
    <cellStyle name="Calculation 15" xfId="2870"/>
    <cellStyle name="Calculation 15 10" xfId="2871"/>
    <cellStyle name="Calculation 15 11" xfId="9171"/>
    <cellStyle name="Calculation 15 12" xfId="13698"/>
    <cellStyle name="Calculation 15 2" xfId="2872"/>
    <cellStyle name="Calculation 15 2 2" xfId="2873"/>
    <cellStyle name="Calculation 15 2 2 2" xfId="9172"/>
    <cellStyle name="Calculation 15 2 3" xfId="2874"/>
    <cellStyle name="Calculation 15 2 3 2" xfId="9173"/>
    <cellStyle name="Calculation 15 2 4" xfId="2875"/>
    <cellStyle name="Calculation 15 2 4 2" xfId="9174"/>
    <cellStyle name="Calculation 15 2 5" xfId="2876"/>
    <cellStyle name="Calculation 15 2 5 2" xfId="9175"/>
    <cellStyle name="Calculation 15 2 6" xfId="2877"/>
    <cellStyle name="Calculation 15 2 6 2" xfId="9176"/>
    <cellStyle name="Calculation 15 2 7" xfId="2878"/>
    <cellStyle name="Calculation 15 2 7 2" xfId="9177"/>
    <cellStyle name="Calculation 15 2 8" xfId="2879"/>
    <cellStyle name="Calculation 15 2 8 2" xfId="9178"/>
    <cellStyle name="Calculation 15 2 9" xfId="2880"/>
    <cellStyle name="Calculation 15 3" xfId="2881"/>
    <cellStyle name="Calculation 15 3 2" xfId="9179"/>
    <cellStyle name="Calculation 15 4" xfId="2882"/>
    <cellStyle name="Calculation 15 4 2" xfId="9180"/>
    <cellStyle name="Calculation 15 5" xfId="2883"/>
    <cellStyle name="Calculation 15 5 2" xfId="9181"/>
    <cellStyle name="Calculation 15 6" xfId="2884"/>
    <cellStyle name="Calculation 15 6 2" xfId="9182"/>
    <cellStyle name="Calculation 15 7" xfId="2885"/>
    <cellStyle name="Calculation 15 7 2" xfId="9183"/>
    <cellStyle name="Calculation 15 8" xfId="2886"/>
    <cellStyle name="Calculation 15 8 2" xfId="9184"/>
    <cellStyle name="Calculation 15 9" xfId="2887"/>
    <cellStyle name="Calculation 15 9 2" xfId="9185"/>
    <cellStyle name="Calculation 16" xfId="2888"/>
    <cellStyle name="Calculation 16 10" xfId="2889"/>
    <cellStyle name="Calculation 16 11" xfId="9186"/>
    <cellStyle name="Calculation 16 12" xfId="13699"/>
    <cellStyle name="Calculation 16 2" xfId="2890"/>
    <cellStyle name="Calculation 16 2 2" xfId="2891"/>
    <cellStyle name="Calculation 16 2 2 2" xfId="9187"/>
    <cellStyle name="Calculation 16 2 3" xfId="2892"/>
    <cellStyle name="Calculation 16 2 3 2" xfId="9188"/>
    <cellStyle name="Calculation 16 2 4" xfId="2893"/>
    <cellStyle name="Calculation 16 2 4 2" xfId="9189"/>
    <cellStyle name="Calculation 16 2 5" xfId="2894"/>
    <cellStyle name="Calculation 16 2 5 2" xfId="9190"/>
    <cellStyle name="Calculation 16 2 6" xfId="2895"/>
    <cellStyle name="Calculation 16 2 6 2" xfId="9191"/>
    <cellStyle name="Calculation 16 2 7" xfId="2896"/>
    <cellStyle name="Calculation 16 2 7 2" xfId="9192"/>
    <cellStyle name="Calculation 16 2 8" xfId="2897"/>
    <cellStyle name="Calculation 16 2 8 2" xfId="9193"/>
    <cellStyle name="Calculation 16 2 9" xfId="2898"/>
    <cellStyle name="Calculation 16 3" xfId="2899"/>
    <cellStyle name="Calculation 16 3 2" xfId="9194"/>
    <cellStyle name="Calculation 16 4" xfId="2900"/>
    <cellStyle name="Calculation 16 4 2" xfId="9195"/>
    <cellStyle name="Calculation 16 5" xfId="2901"/>
    <cellStyle name="Calculation 16 5 2" xfId="9196"/>
    <cellStyle name="Calculation 16 6" xfId="2902"/>
    <cellStyle name="Calculation 16 6 2" xfId="9197"/>
    <cellStyle name="Calculation 16 7" xfId="2903"/>
    <cellStyle name="Calculation 16 7 2" xfId="9198"/>
    <cellStyle name="Calculation 16 8" xfId="2904"/>
    <cellStyle name="Calculation 16 8 2" xfId="9199"/>
    <cellStyle name="Calculation 16 9" xfId="2905"/>
    <cellStyle name="Calculation 16 9 2" xfId="9200"/>
    <cellStyle name="Calculation 17" xfId="2906"/>
    <cellStyle name="Calculation 17 10" xfId="2907"/>
    <cellStyle name="Calculation 17 11" xfId="14213"/>
    <cellStyle name="Calculation 17 2" xfId="2908"/>
    <cellStyle name="Calculation 17 2 2" xfId="2909"/>
    <cellStyle name="Calculation 17 2 2 2" xfId="9201"/>
    <cellStyle name="Calculation 17 2 3" xfId="2910"/>
    <cellStyle name="Calculation 17 2 3 2" xfId="9202"/>
    <cellStyle name="Calculation 17 2 4" xfId="2911"/>
    <cellStyle name="Calculation 17 2 4 2" xfId="9203"/>
    <cellStyle name="Calculation 17 2 5" xfId="2912"/>
    <cellStyle name="Calculation 17 2 5 2" xfId="9204"/>
    <cellStyle name="Calculation 17 2 6" xfId="2913"/>
    <cellStyle name="Calculation 17 2 6 2" xfId="9205"/>
    <cellStyle name="Calculation 17 2 7" xfId="2914"/>
    <cellStyle name="Calculation 17 2 7 2" xfId="9206"/>
    <cellStyle name="Calculation 17 2 8" xfId="2915"/>
    <cellStyle name="Calculation 17 2 8 2" xfId="9207"/>
    <cellStyle name="Calculation 17 2 9" xfId="2916"/>
    <cellStyle name="Calculation 17 3" xfId="2917"/>
    <cellStyle name="Calculation 17 3 2" xfId="9208"/>
    <cellStyle name="Calculation 17 4" xfId="2918"/>
    <cellStyle name="Calculation 17 4 2" xfId="9209"/>
    <cellStyle name="Calculation 17 5" xfId="2919"/>
    <cellStyle name="Calculation 17 5 2" xfId="9210"/>
    <cellStyle name="Calculation 17 6" xfId="2920"/>
    <cellStyle name="Calculation 17 6 2" xfId="9211"/>
    <cellStyle name="Calculation 17 7" xfId="2921"/>
    <cellStyle name="Calculation 17 7 2" xfId="9212"/>
    <cellStyle name="Calculation 17 8" xfId="2922"/>
    <cellStyle name="Calculation 17 8 2" xfId="9213"/>
    <cellStyle name="Calculation 17 9" xfId="2923"/>
    <cellStyle name="Calculation 17 9 2" xfId="9214"/>
    <cellStyle name="Calculation 18" xfId="2924"/>
    <cellStyle name="Calculation 18 10" xfId="2925"/>
    <cellStyle name="Calculation 18 2" xfId="2926"/>
    <cellStyle name="Calculation 18 2 2" xfId="2927"/>
    <cellStyle name="Calculation 18 2 2 2" xfId="9215"/>
    <cellStyle name="Calculation 18 2 3" xfId="2928"/>
    <cellStyle name="Calculation 18 2 3 2" xfId="9216"/>
    <cellStyle name="Calculation 18 2 4" xfId="2929"/>
    <cellStyle name="Calculation 18 2 4 2" xfId="9217"/>
    <cellStyle name="Calculation 18 2 5" xfId="2930"/>
    <cellStyle name="Calculation 18 2 5 2" xfId="9218"/>
    <cellStyle name="Calculation 18 2 6" xfId="2931"/>
    <cellStyle name="Calculation 18 2 6 2" xfId="9219"/>
    <cellStyle name="Calculation 18 2 7" xfId="2932"/>
    <cellStyle name="Calculation 18 2 7 2" xfId="9220"/>
    <cellStyle name="Calculation 18 2 8" xfId="2933"/>
    <cellStyle name="Calculation 18 2 8 2" xfId="9221"/>
    <cellStyle name="Calculation 18 2 9" xfId="2934"/>
    <cellStyle name="Calculation 18 3" xfId="2935"/>
    <cellStyle name="Calculation 18 3 2" xfId="9222"/>
    <cellStyle name="Calculation 18 4" xfId="2936"/>
    <cellStyle name="Calculation 18 4 2" xfId="9223"/>
    <cellStyle name="Calculation 18 5" xfId="2937"/>
    <cellStyle name="Calculation 18 5 2" xfId="9224"/>
    <cellStyle name="Calculation 18 6" xfId="2938"/>
    <cellStyle name="Calculation 18 6 2" xfId="9225"/>
    <cellStyle name="Calculation 18 7" xfId="2939"/>
    <cellStyle name="Calculation 18 7 2" xfId="9226"/>
    <cellStyle name="Calculation 18 8" xfId="2940"/>
    <cellStyle name="Calculation 18 8 2" xfId="9227"/>
    <cellStyle name="Calculation 18 9" xfId="2941"/>
    <cellStyle name="Calculation 18 9 2" xfId="9228"/>
    <cellStyle name="Calculation 19" xfId="2942"/>
    <cellStyle name="Calculation 19 10" xfId="2943"/>
    <cellStyle name="Calculation 19 2" xfId="2944"/>
    <cellStyle name="Calculation 19 2 2" xfId="2945"/>
    <cellStyle name="Calculation 19 2 2 2" xfId="9229"/>
    <cellStyle name="Calculation 19 2 3" xfId="2946"/>
    <cellStyle name="Calculation 19 2 3 2" xfId="9230"/>
    <cellStyle name="Calculation 19 2 4" xfId="2947"/>
    <cellStyle name="Calculation 19 2 4 2" xfId="9231"/>
    <cellStyle name="Calculation 19 2 5" xfId="2948"/>
    <cellStyle name="Calculation 19 2 5 2" xfId="9232"/>
    <cellStyle name="Calculation 19 2 6" xfId="2949"/>
    <cellStyle name="Calculation 19 2 6 2" xfId="9233"/>
    <cellStyle name="Calculation 19 2 7" xfId="2950"/>
    <cellStyle name="Calculation 19 2 7 2" xfId="9234"/>
    <cellStyle name="Calculation 19 2 8" xfId="2951"/>
    <cellStyle name="Calculation 19 2 8 2" xfId="9235"/>
    <cellStyle name="Calculation 19 2 9" xfId="2952"/>
    <cellStyle name="Calculation 19 3" xfId="2953"/>
    <cellStyle name="Calculation 19 3 2" xfId="9236"/>
    <cellStyle name="Calculation 19 4" xfId="2954"/>
    <cellStyle name="Calculation 19 4 2" xfId="9237"/>
    <cellStyle name="Calculation 19 5" xfId="2955"/>
    <cellStyle name="Calculation 19 5 2" xfId="9238"/>
    <cellStyle name="Calculation 19 6" xfId="2956"/>
    <cellStyle name="Calculation 19 6 2" xfId="9239"/>
    <cellStyle name="Calculation 19 7" xfId="2957"/>
    <cellStyle name="Calculation 19 7 2" xfId="9240"/>
    <cellStyle name="Calculation 19 8" xfId="2958"/>
    <cellStyle name="Calculation 19 8 2" xfId="9241"/>
    <cellStyle name="Calculation 19 9" xfId="2959"/>
    <cellStyle name="Calculation 19 9 2" xfId="9242"/>
    <cellStyle name="Calculation 2" xfId="2960"/>
    <cellStyle name="Calculation 2 10" xfId="13700"/>
    <cellStyle name="Calculation 2 2" xfId="2961"/>
    <cellStyle name="Calculation 2 2 10" xfId="2962"/>
    <cellStyle name="Calculation 2 2 11" xfId="14214"/>
    <cellStyle name="Calculation 2 2 2" xfId="2963"/>
    <cellStyle name="Calculation 2 2 2 2" xfId="9243"/>
    <cellStyle name="Calculation 2 2 3" xfId="2964"/>
    <cellStyle name="Calculation 2 2 3 2" xfId="9244"/>
    <cellStyle name="Calculation 2 2 4" xfId="2965"/>
    <cellStyle name="Calculation 2 2 4 2" xfId="9245"/>
    <cellStyle name="Calculation 2 2 5" xfId="2966"/>
    <cellStyle name="Calculation 2 2 5 2" xfId="9246"/>
    <cellStyle name="Calculation 2 2 6" xfId="2967"/>
    <cellStyle name="Calculation 2 2 6 2" xfId="9247"/>
    <cellStyle name="Calculation 2 2 7" xfId="2968"/>
    <cellStyle name="Calculation 2 2 7 2" xfId="9248"/>
    <cellStyle name="Calculation 2 2 8" xfId="2969"/>
    <cellStyle name="Calculation 2 2 8 2" xfId="9249"/>
    <cellStyle name="Calculation 2 2 9" xfId="2970"/>
    <cellStyle name="Calculation 2 3" xfId="2971"/>
    <cellStyle name="Calculation 2 3 2" xfId="9250"/>
    <cellStyle name="Calculation 2 4" xfId="2972"/>
    <cellStyle name="Calculation 2 4 2" xfId="9251"/>
    <cellStyle name="Calculation 2 5" xfId="2973"/>
    <cellStyle name="Calculation 2 5 2" xfId="9252"/>
    <cellStyle name="Calculation 2 6" xfId="2974"/>
    <cellStyle name="Calculation 2 6 2" xfId="9253"/>
    <cellStyle name="Calculation 2 7" xfId="2975"/>
    <cellStyle name="Calculation 2 7 2" xfId="9254"/>
    <cellStyle name="Calculation 2 8" xfId="2976"/>
    <cellStyle name="Calculation 2 8 2" xfId="9255"/>
    <cellStyle name="Calculation 2 9" xfId="2977"/>
    <cellStyle name="Calculation 20" xfId="2978"/>
    <cellStyle name="Calculation 20 10" xfId="2979"/>
    <cellStyle name="Calculation 20 2" xfId="2980"/>
    <cellStyle name="Calculation 20 2 2" xfId="2981"/>
    <cellStyle name="Calculation 20 2 2 2" xfId="9256"/>
    <cellStyle name="Calculation 20 2 3" xfId="2982"/>
    <cellStyle name="Calculation 20 2 3 2" xfId="9257"/>
    <cellStyle name="Calculation 20 2 4" xfId="2983"/>
    <cellStyle name="Calculation 20 2 4 2" xfId="9258"/>
    <cellStyle name="Calculation 20 2 5" xfId="2984"/>
    <cellStyle name="Calculation 20 2 5 2" xfId="9259"/>
    <cellStyle name="Calculation 20 2 6" xfId="2985"/>
    <cellStyle name="Calculation 20 2 6 2" xfId="9260"/>
    <cellStyle name="Calculation 20 2 7" xfId="2986"/>
    <cellStyle name="Calculation 20 2 7 2" xfId="9261"/>
    <cellStyle name="Calculation 20 2 8" xfId="2987"/>
    <cellStyle name="Calculation 20 2 8 2" xfId="9262"/>
    <cellStyle name="Calculation 20 2 9" xfId="2988"/>
    <cellStyle name="Calculation 20 3" xfId="2989"/>
    <cellStyle name="Calculation 20 3 2" xfId="9263"/>
    <cellStyle name="Calculation 20 4" xfId="2990"/>
    <cellStyle name="Calculation 20 4 2" xfId="9264"/>
    <cellStyle name="Calculation 20 5" xfId="2991"/>
    <cellStyle name="Calculation 20 5 2" xfId="9265"/>
    <cellStyle name="Calculation 20 6" xfId="2992"/>
    <cellStyle name="Calculation 20 6 2" xfId="9266"/>
    <cellStyle name="Calculation 20 7" xfId="2993"/>
    <cellStyle name="Calculation 20 7 2" xfId="9267"/>
    <cellStyle name="Calculation 20 8" xfId="2994"/>
    <cellStyle name="Calculation 20 8 2" xfId="9268"/>
    <cellStyle name="Calculation 20 9" xfId="2995"/>
    <cellStyle name="Calculation 20 9 2" xfId="9269"/>
    <cellStyle name="Calculation 21" xfId="2996"/>
    <cellStyle name="Calculation 21 10" xfId="2997"/>
    <cellStyle name="Calculation 21 2" xfId="2998"/>
    <cellStyle name="Calculation 21 2 2" xfId="2999"/>
    <cellStyle name="Calculation 21 2 2 2" xfId="9270"/>
    <cellStyle name="Calculation 21 2 3" xfId="3000"/>
    <cellStyle name="Calculation 21 2 3 2" xfId="9271"/>
    <cellStyle name="Calculation 21 2 4" xfId="3001"/>
    <cellStyle name="Calculation 21 2 4 2" xfId="9272"/>
    <cellStyle name="Calculation 21 2 5" xfId="3002"/>
    <cellStyle name="Calculation 21 2 5 2" xfId="9273"/>
    <cellStyle name="Calculation 21 2 6" xfId="3003"/>
    <cellStyle name="Calculation 21 2 6 2" xfId="9274"/>
    <cellStyle name="Calculation 21 2 7" xfId="3004"/>
    <cellStyle name="Calculation 21 2 7 2" xfId="9275"/>
    <cellStyle name="Calculation 21 2 8" xfId="3005"/>
    <cellStyle name="Calculation 21 2 8 2" xfId="9276"/>
    <cellStyle name="Calculation 21 2 9" xfId="3006"/>
    <cellStyle name="Calculation 21 3" xfId="3007"/>
    <cellStyle name="Calculation 21 3 2" xfId="9277"/>
    <cellStyle name="Calculation 21 4" xfId="3008"/>
    <cellStyle name="Calculation 21 4 2" xfId="9278"/>
    <cellStyle name="Calculation 21 5" xfId="3009"/>
    <cellStyle name="Calculation 21 5 2" xfId="9279"/>
    <cellStyle name="Calculation 21 6" xfId="3010"/>
    <cellStyle name="Calculation 21 6 2" xfId="9280"/>
    <cellStyle name="Calculation 21 7" xfId="3011"/>
    <cellStyle name="Calculation 21 7 2" xfId="9281"/>
    <cellStyle name="Calculation 21 8" xfId="3012"/>
    <cellStyle name="Calculation 21 8 2" xfId="9282"/>
    <cellStyle name="Calculation 21 9" xfId="3013"/>
    <cellStyle name="Calculation 21 9 2" xfId="9283"/>
    <cellStyle name="Calculation 22" xfId="3014"/>
    <cellStyle name="Calculation 22 2" xfId="3015"/>
    <cellStyle name="Calculation 22 2 2" xfId="9284"/>
    <cellStyle name="Calculation 22 3" xfId="3016"/>
    <cellStyle name="Calculation 22 3 2" xfId="9285"/>
    <cellStyle name="Calculation 22 4" xfId="3017"/>
    <cellStyle name="Calculation 22 4 2" xfId="9286"/>
    <cellStyle name="Calculation 22 5" xfId="3018"/>
    <cellStyle name="Calculation 22 5 2" xfId="9287"/>
    <cellStyle name="Calculation 22 6" xfId="3019"/>
    <cellStyle name="Calculation 22 6 2" xfId="9288"/>
    <cellStyle name="Calculation 22 7" xfId="3020"/>
    <cellStyle name="Calculation 22 7 2" xfId="9289"/>
    <cellStyle name="Calculation 22 8" xfId="3021"/>
    <cellStyle name="Calculation 22 8 2" xfId="9290"/>
    <cellStyle name="Calculation 22 9" xfId="3022"/>
    <cellStyle name="Calculation 23" xfId="14478"/>
    <cellStyle name="Calculation 3" xfId="3023"/>
    <cellStyle name="Calculation 3 10" xfId="3024"/>
    <cellStyle name="Calculation 3 11" xfId="13701"/>
    <cellStyle name="Calculation 3 2" xfId="3025"/>
    <cellStyle name="Calculation 3 2 10" xfId="3026"/>
    <cellStyle name="Calculation 3 2 2" xfId="3027"/>
    <cellStyle name="Calculation 3 2 2 2" xfId="9291"/>
    <cellStyle name="Calculation 3 2 3" xfId="3028"/>
    <cellStyle name="Calculation 3 2 3 2" xfId="9292"/>
    <cellStyle name="Calculation 3 2 4" xfId="3029"/>
    <cellStyle name="Calculation 3 2 4 2" xfId="9293"/>
    <cellStyle name="Calculation 3 2 5" xfId="3030"/>
    <cellStyle name="Calculation 3 2 5 2" xfId="9294"/>
    <cellStyle name="Calculation 3 2 6" xfId="3031"/>
    <cellStyle name="Calculation 3 2 6 2" xfId="9295"/>
    <cellStyle name="Calculation 3 2 7" xfId="3032"/>
    <cellStyle name="Calculation 3 2 7 2" xfId="9296"/>
    <cellStyle name="Calculation 3 2 8" xfId="3033"/>
    <cellStyle name="Calculation 3 2 8 2" xfId="9297"/>
    <cellStyle name="Calculation 3 2 9" xfId="3034"/>
    <cellStyle name="Calculation 3 3" xfId="3035"/>
    <cellStyle name="Calculation 3 3 2" xfId="9298"/>
    <cellStyle name="Calculation 3 4" xfId="3036"/>
    <cellStyle name="Calculation 3 4 2" xfId="9299"/>
    <cellStyle name="Calculation 3 5" xfId="3037"/>
    <cellStyle name="Calculation 3 5 2" xfId="9300"/>
    <cellStyle name="Calculation 3 6" xfId="3038"/>
    <cellStyle name="Calculation 3 6 2" xfId="9301"/>
    <cellStyle name="Calculation 3 7" xfId="3039"/>
    <cellStyle name="Calculation 3 7 2" xfId="9302"/>
    <cellStyle name="Calculation 3 8" xfId="3040"/>
    <cellStyle name="Calculation 3 8 2" xfId="9303"/>
    <cellStyle name="Calculation 3 9" xfId="3041"/>
    <cellStyle name="Calculation 3 9 2" xfId="9304"/>
    <cellStyle name="Calculation 4" xfId="3042"/>
    <cellStyle name="Calculation 4 10" xfId="3043"/>
    <cellStyle name="Calculation 4 11" xfId="9305"/>
    <cellStyle name="Calculation 4 12" xfId="13702"/>
    <cellStyle name="Calculation 4 2" xfId="3044"/>
    <cellStyle name="Calculation 4 2 2" xfId="3045"/>
    <cellStyle name="Calculation 4 2 2 2" xfId="9306"/>
    <cellStyle name="Calculation 4 2 3" xfId="3046"/>
    <cellStyle name="Calculation 4 2 3 2" xfId="9307"/>
    <cellStyle name="Calculation 4 2 4" xfId="3047"/>
    <cellStyle name="Calculation 4 2 4 2" xfId="9308"/>
    <cellStyle name="Calculation 4 2 5" xfId="3048"/>
    <cellStyle name="Calculation 4 2 5 2" xfId="9309"/>
    <cellStyle name="Calculation 4 2 6" xfId="3049"/>
    <cellStyle name="Calculation 4 2 6 2" xfId="9310"/>
    <cellStyle name="Calculation 4 2 7" xfId="3050"/>
    <cellStyle name="Calculation 4 2 7 2" xfId="9311"/>
    <cellStyle name="Calculation 4 2 8" xfId="3051"/>
    <cellStyle name="Calculation 4 2 8 2" xfId="9312"/>
    <cellStyle name="Calculation 4 2 9" xfId="3052"/>
    <cellStyle name="Calculation 4 3" xfId="3053"/>
    <cellStyle name="Calculation 4 3 2" xfId="9313"/>
    <cellStyle name="Calculation 4 4" xfId="3054"/>
    <cellStyle name="Calculation 4 4 2" xfId="9314"/>
    <cellStyle name="Calculation 4 5" xfId="3055"/>
    <cellStyle name="Calculation 4 5 2" xfId="9315"/>
    <cellStyle name="Calculation 4 6" xfId="3056"/>
    <cellStyle name="Calculation 4 6 2" xfId="9316"/>
    <cellStyle name="Calculation 4 7" xfId="3057"/>
    <cellStyle name="Calculation 4 7 2" xfId="9317"/>
    <cellStyle name="Calculation 4 8" xfId="3058"/>
    <cellStyle name="Calculation 4 8 2" xfId="9318"/>
    <cellStyle name="Calculation 4 9" xfId="3059"/>
    <cellStyle name="Calculation 4 9 2" xfId="9319"/>
    <cellStyle name="Calculation 5" xfId="3060"/>
    <cellStyle name="Calculation 5 10" xfId="3061"/>
    <cellStyle name="Calculation 5 11" xfId="9320"/>
    <cellStyle name="Calculation 5 12" xfId="13703"/>
    <cellStyle name="Calculation 5 2" xfId="3062"/>
    <cellStyle name="Calculation 5 2 2" xfId="3063"/>
    <cellStyle name="Calculation 5 2 2 2" xfId="9321"/>
    <cellStyle name="Calculation 5 2 3" xfId="3064"/>
    <cellStyle name="Calculation 5 2 3 2" xfId="9322"/>
    <cellStyle name="Calculation 5 2 4" xfId="3065"/>
    <cellStyle name="Calculation 5 2 4 2" xfId="9323"/>
    <cellStyle name="Calculation 5 2 5" xfId="3066"/>
    <cellStyle name="Calculation 5 2 5 2" xfId="9324"/>
    <cellStyle name="Calculation 5 2 6" xfId="3067"/>
    <cellStyle name="Calculation 5 2 6 2" xfId="9325"/>
    <cellStyle name="Calculation 5 2 7" xfId="3068"/>
    <cellStyle name="Calculation 5 2 7 2" xfId="9326"/>
    <cellStyle name="Calculation 5 2 8" xfId="3069"/>
    <cellStyle name="Calculation 5 2 8 2" xfId="9327"/>
    <cellStyle name="Calculation 5 2 9" xfId="3070"/>
    <cellStyle name="Calculation 5 3" xfId="3071"/>
    <cellStyle name="Calculation 5 3 2" xfId="9328"/>
    <cellStyle name="Calculation 5 4" xfId="3072"/>
    <cellStyle name="Calculation 5 4 2" xfId="9329"/>
    <cellStyle name="Calculation 5 5" xfId="3073"/>
    <cellStyle name="Calculation 5 5 2" xfId="9330"/>
    <cellStyle name="Calculation 5 6" xfId="3074"/>
    <cellStyle name="Calculation 5 6 2" xfId="9331"/>
    <cellStyle name="Calculation 5 7" xfId="3075"/>
    <cellStyle name="Calculation 5 7 2" xfId="9332"/>
    <cellStyle name="Calculation 5 8" xfId="3076"/>
    <cellStyle name="Calculation 5 8 2" xfId="9333"/>
    <cellStyle name="Calculation 5 9" xfId="3077"/>
    <cellStyle name="Calculation 5 9 2" xfId="9334"/>
    <cellStyle name="Calculation 6" xfId="3078"/>
    <cellStyle name="Calculation 6 10" xfId="3079"/>
    <cellStyle name="Calculation 6 11" xfId="9335"/>
    <cellStyle name="Calculation 6 12" xfId="13704"/>
    <cellStyle name="Calculation 6 2" xfId="3080"/>
    <cellStyle name="Calculation 6 2 2" xfId="3081"/>
    <cellStyle name="Calculation 6 2 2 2" xfId="9336"/>
    <cellStyle name="Calculation 6 2 3" xfId="3082"/>
    <cellStyle name="Calculation 6 2 3 2" xfId="9337"/>
    <cellStyle name="Calculation 6 2 4" xfId="3083"/>
    <cellStyle name="Calculation 6 2 4 2" xfId="9338"/>
    <cellStyle name="Calculation 6 2 5" xfId="3084"/>
    <cellStyle name="Calculation 6 2 5 2" xfId="9339"/>
    <cellStyle name="Calculation 6 2 6" xfId="3085"/>
    <cellStyle name="Calculation 6 2 6 2" xfId="9340"/>
    <cellStyle name="Calculation 6 2 7" xfId="3086"/>
    <cellStyle name="Calculation 6 2 7 2" xfId="9341"/>
    <cellStyle name="Calculation 6 2 8" xfId="3087"/>
    <cellStyle name="Calculation 6 2 8 2" xfId="9342"/>
    <cellStyle name="Calculation 6 2 9" xfId="3088"/>
    <cellStyle name="Calculation 6 3" xfId="3089"/>
    <cellStyle name="Calculation 6 3 2" xfId="9343"/>
    <cellStyle name="Calculation 6 4" xfId="3090"/>
    <cellStyle name="Calculation 6 4 2" xfId="9344"/>
    <cellStyle name="Calculation 6 5" xfId="3091"/>
    <cellStyle name="Calculation 6 5 2" xfId="9345"/>
    <cellStyle name="Calculation 6 6" xfId="3092"/>
    <cellStyle name="Calculation 6 6 2" xfId="9346"/>
    <cellStyle name="Calculation 6 7" xfId="3093"/>
    <cellStyle name="Calculation 6 7 2" xfId="9347"/>
    <cellStyle name="Calculation 6 8" xfId="3094"/>
    <cellStyle name="Calculation 6 8 2" xfId="9348"/>
    <cellStyle name="Calculation 6 9" xfId="3095"/>
    <cellStyle name="Calculation 6 9 2" xfId="9349"/>
    <cellStyle name="Calculation 7" xfId="3096"/>
    <cellStyle name="Calculation 7 10" xfId="3097"/>
    <cellStyle name="Calculation 7 11" xfId="9350"/>
    <cellStyle name="Calculation 7 12" xfId="13705"/>
    <cellStyle name="Calculation 7 2" xfId="3098"/>
    <cellStyle name="Calculation 7 2 2" xfId="3099"/>
    <cellStyle name="Calculation 7 2 2 2" xfId="9351"/>
    <cellStyle name="Calculation 7 2 3" xfId="3100"/>
    <cellStyle name="Calculation 7 2 3 2" xfId="9352"/>
    <cellStyle name="Calculation 7 2 4" xfId="3101"/>
    <cellStyle name="Calculation 7 2 4 2" xfId="9353"/>
    <cellStyle name="Calculation 7 2 5" xfId="3102"/>
    <cellStyle name="Calculation 7 2 5 2" xfId="9354"/>
    <cellStyle name="Calculation 7 2 6" xfId="3103"/>
    <cellStyle name="Calculation 7 2 6 2" xfId="9355"/>
    <cellStyle name="Calculation 7 2 7" xfId="3104"/>
    <cellStyle name="Calculation 7 2 7 2" xfId="9356"/>
    <cellStyle name="Calculation 7 2 8" xfId="3105"/>
    <cellStyle name="Calculation 7 2 8 2" xfId="9357"/>
    <cellStyle name="Calculation 7 2 9" xfId="3106"/>
    <cellStyle name="Calculation 7 3" xfId="3107"/>
    <cellStyle name="Calculation 7 3 2" xfId="9358"/>
    <cellStyle name="Calculation 7 4" xfId="3108"/>
    <cellStyle name="Calculation 7 4 2" xfId="9359"/>
    <cellStyle name="Calculation 7 5" xfId="3109"/>
    <cellStyle name="Calculation 7 5 2" xfId="9360"/>
    <cellStyle name="Calculation 7 6" xfId="3110"/>
    <cellStyle name="Calculation 7 6 2" xfId="9361"/>
    <cellStyle name="Calculation 7 7" xfId="3111"/>
    <cellStyle name="Calculation 7 7 2" xfId="9362"/>
    <cellStyle name="Calculation 7 8" xfId="3112"/>
    <cellStyle name="Calculation 7 8 2" xfId="9363"/>
    <cellStyle name="Calculation 7 9" xfId="3113"/>
    <cellStyle name="Calculation 7 9 2" xfId="9364"/>
    <cellStyle name="Calculation 8" xfId="3114"/>
    <cellStyle name="Calculation 8 10" xfId="3115"/>
    <cellStyle name="Calculation 8 11" xfId="9365"/>
    <cellStyle name="Calculation 8 12" xfId="13706"/>
    <cellStyle name="Calculation 8 2" xfId="3116"/>
    <cellStyle name="Calculation 8 2 2" xfId="3117"/>
    <cellStyle name="Calculation 8 2 2 2" xfId="9366"/>
    <cellStyle name="Calculation 8 2 3" xfId="3118"/>
    <cellStyle name="Calculation 8 2 3 2" xfId="9367"/>
    <cellStyle name="Calculation 8 2 4" xfId="3119"/>
    <cellStyle name="Calculation 8 2 4 2" xfId="9368"/>
    <cellStyle name="Calculation 8 2 5" xfId="3120"/>
    <cellStyle name="Calculation 8 2 5 2" xfId="9369"/>
    <cellStyle name="Calculation 8 2 6" xfId="3121"/>
    <cellStyle name="Calculation 8 2 6 2" xfId="9370"/>
    <cellStyle name="Calculation 8 2 7" xfId="3122"/>
    <cellStyle name="Calculation 8 2 7 2" xfId="9371"/>
    <cellStyle name="Calculation 8 2 8" xfId="3123"/>
    <cellStyle name="Calculation 8 2 8 2" xfId="9372"/>
    <cellStyle name="Calculation 8 2 9" xfId="3124"/>
    <cellStyle name="Calculation 8 3" xfId="3125"/>
    <cellStyle name="Calculation 8 3 2" xfId="9373"/>
    <cellStyle name="Calculation 8 4" xfId="3126"/>
    <cellStyle name="Calculation 8 4 2" xfId="9374"/>
    <cellStyle name="Calculation 8 5" xfId="3127"/>
    <cellStyle name="Calculation 8 5 2" xfId="9375"/>
    <cellStyle name="Calculation 8 6" xfId="3128"/>
    <cellStyle name="Calculation 8 6 2" xfId="9376"/>
    <cellStyle name="Calculation 8 7" xfId="3129"/>
    <cellStyle name="Calculation 8 7 2" xfId="9377"/>
    <cellStyle name="Calculation 8 8" xfId="3130"/>
    <cellStyle name="Calculation 8 8 2" xfId="9378"/>
    <cellStyle name="Calculation 8 9" xfId="3131"/>
    <cellStyle name="Calculation 8 9 2" xfId="9379"/>
    <cellStyle name="Calculation 9" xfId="3132"/>
    <cellStyle name="Calculation 9 10" xfId="3133"/>
    <cellStyle name="Calculation 9 11" xfId="9380"/>
    <cellStyle name="Calculation 9 12" xfId="13707"/>
    <cellStyle name="Calculation 9 2" xfId="3134"/>
    <cellStyle name="Calculation 9 2 2" xfId="3135"/>
    <cellStyle name="Calculation 9 2 2 2" xfId="9381"/>
    <cellStyle name="Calculation 9 2 3" xfId="3136"/>
    <cellStyle name="Calculation 9 2 3 2" xfId="9382"/>
    <cellStyle name="Calculation 9 2 4" xfId="3137"/>
    <cellStyle name="Calculation 9 2 4 2" xfId="9383"/>
    <cellStyle name="Calculation 9 2 5" xfId="3138"/>
    <cellStyle name="Calculation 9 2 5 2" xfId="9384"/>
    <cellStyle name="Calculation 9 2 6" xfId="3139"/>
    <cellStyle name="Calculation 9 2 6 2" xfId="9385"/>
    <cellStyle name="Calculation 9 2 7" xfId="3140"/>
    <cellStyle name="Calculation 9 2 7 2" xfId="9386"/>
    <cellStyle name="Calculation 9 2 8" xfId="3141"/>
    <cellStyle name="Calculation 9 2 8 2" xfId="9387"/>
    <cellStyle name="Calculation 9 2 9" xfId="3142"/>
    <cellStyle name="Calculation 9 3" xfId="3143"/>
    <cellStyle name="Calculation 9 3 2" xfId="9388"/>
    <cellStyle name="Calculation 9 4" xfId="3144"/>
    <cellStyle name="Calculation 9 4 2" xfId="9389"/>
    <cellStyle name="Calculation 9 5" xfId="3145"/>
    <cellStyle name="Calculation 9 5 2" xfId="9390"/>
    <cellStyle name="Calculation 9 6" xfId="3146"/>
    <cellStyle name="Calculation 9 6 2" xfId="9391"/>
    <cellStyle name="Calculation 9 7" xfId="3147"/>
    <cellStyle name="Calculation 9 7 2" xfId="9392"/>
    <cellStyle name="Calculation 9 8" xfId="3148"/>
    <cellStyle name="Calculation 9 8 2" xfId="9393"/>
    <cellStyle name="Calculation 9 9" xfId="3149"/>
    <cellStyle name="Calculation 9 9 2" xfId="9394"/>
    <cellStyle name="Check Cell 10" xfId="9395"/>
    <cellStyle name="Check Cell 11" xfId="9396"/>
    <cellStyle name="Check Cell 12" xfId="9397"/>
    <cellStyle name="Check Cell 13" xfId="9398"/>
    <cellStyle name="Check Cell 14" xfId="9399"/>
    <cellStyle name="Check Cell 15" xfId="9400"/>
    <cellStyle name="Check Cell 16" xfId="9401"/>
    <cellStyle name="Check Cell 17" xfId="9402"/>
    <cellStyle name="Check Cell 18" xfId="14480"/>
    <cellStyle name="Check Cell 2" xfId="3150"/>
    <cellStyle name="Check Cell 2 2" xfId="3151"/>
    <cellStyle name="Check Cell 2 2 2" xfId="14215"/>
    <cellStyle name="Check Cell 2 3" xfId="13708"/>
    <cellStyle name="Check Cell 2 4" xfId="33902"/>
    <cellStyle name="Check Cell 2 5" xfId="33903"/>
    <cellStyle name="Check Cell 3" xfId="3152"/>
    <cellStyle name="Check Cell 3 2" xfId="13709"/>
    <cellStyle name="Check Cell 4" xfId="9403"/>
    <cellStyle name="Check Cell 4 2" xfId="33904"/>
    <cellStyle name="Check Cell 5" xfId="9404"/>
    <cellStyle name="Check Cell 5 2" xfId="33905"/>
    <cellStyle name="Check Cell 6" xfId="9405"/>
    <cellStyle name="Check Cell 6 2" xfId="33906"/>
    <cellStyle name="Check Cell 7" xfId="9406"/>
    <cellStyle name="Check Cell 7 2" xfId="33907"/>
    <cellStyle name="Check Cell 8" xfId="9407"/>
    <cellStyle name="Check Cell 9" xfId="9408"/>
    <cellStyle name="CodeEingabe" xfId="3153"/>
    <cellStyle name="ColumnAttributeAbovePrompt" xfId="3154"/>
    <cellStyle name="ColumnAttributeAbovePrompt 2" xfId="3155"/>
    <cellStyle name="ColumnAttributeAbovePrompt 2 2" xfId="9409"/>
    <cellStyle name="ColumnAttributeAbovePrompt 2 3" xfId="9410"/>
    <cellStyle name="ColumnAttributeAbovePrompt 3" xfId="3156"/>
    <cellStyle name="ColumnAttributeAbovePrompt 4" xfId="33908"/>
    <cellStyle name="ColumnAttributePrompt" xfId="3157"/>
    <cellStyle name="ColumnAttributePrompt 2" xfId="3158"/>
    <cellStyle name="ColumnAttributePrompt 2 2" xfId="9411"/>
    <cellStyle name="ColumnAttributePrompt 2 3" xfId="9412"/>
    <cellStyle name="ColumnAttributePrompt 3" xfId="3159"/>
    <cellStyle name="ColumnAttributePrompt 4" xfId="33909"/>
    <cellStyle name="ColumnAttributeValue" xfId="3160"/>
    <cellStyle name="ColumnAttributeValue 2" xfId="3161"/>
    <cellStyle name="ColumnAttributeValue 2 2" xfId="9413"/>
    <cellStyle name="ColumnAttributeValue 2 3" xfId="9414"/>
    <cellStyle name="ColumnAttributeValue 3" xfId="3162"/>
    <cellStyle name="ColumnAttributeValue 4" xfId="33910"/>
    <cellStyle name="ColumnHeadingPrompt" xfId="3163"/>
    <cellStyle name="ColumnHeadingPrompt 2" xfId="3164"/>
    <cellStyle name="ColumnHeadingPrompt 2 2" xfId="9415"/>
    <cellStyle name="ColumnHeadingPrompt 2 3" xfId="9416"/>
    <cellStyle name="ColumnHeadingPrompt 3" xfId="3165"/>
    <cellStyle name="ColumnHeadingPrompt 4" xfId="33911"/>
    <cellStyle name="ColumnHeadingValue" xfId="3166"/>
    <cellStyle name="ColumnHeadingValue 2" xfId="3167"/>
    <cellStyle name="ColumnHeadingValue 2 2" xfId="13955"/>
    <cellStyle name="ColumnHeadingValue 3" xfId="3168"/>
    <cellStyle name="ColumnHeadingValue 4" xfId="33912"/>
    <cellStyle name="Comma" xfId="4"/>
    <cellStyle name="Comma [0]" xfId="5"/>
    <cellStyle name="Comma [0] 2" xfId="3169"/>
    <cellStyle name="Comma [0] 2 2" xfId="3170"/>
    <cellStyle name="Comma [0] 2 3" xfId="33913"/>
    <cellStyle name="Comma [0] 3" xfId="3171"/>
    <cellStyle name="Comma [0] 3 2" xfId="3172"/>
    <cellStyle name="Comma [0] 3 2 2" xfId="14217"/>
    <cellStyle name="Comma [0] 3 2 2 2" xfId="14218"/>
    <cellStyle name="Comma [0] 3 2 3" xfId="14219"/>
    <cellStyle name="Comma [0] 3 2 4" xfId="14216"/>
    <cellStyle name="Comma [0] 3 3" xfId="14220"/>
    <cellStyle name="Comma [0] 3 4" xfId="14221"/>
    <cellStyle name="Comma [0] 3 4 2" xfId="14222"/>
    <cellStyle name="Comma [0] 3 5" xfId="14223"/>
    <cellStyle name="Comma [0] 4" xfId="3173"/>
    <cellStyle name="Comma [0] 4 2" xfId="3174"/>
    <cellStyle name="Comma [0] 5" xfId="3175"/>
    <cellStyle name="Comma [0] 5 2" xfId="3176"/>
    <cellStyle name="Comma [0] 5 2 2" xfId="14226"/>
    <cellStyle name="Comma [0] 5 2 3" xfId="14225"/>
    <cellStyle name="Comma [0] 5 3" xfId="14227"/>
    <cellStyle name="Comma [0] 5 3 2" xfId="33914"/>
    <cellStyle name="Comma [0] 5 4" xfId="14224"/>
    <cellStyle name="Comma [0] 6" xfId="14228"/>
    <cellStyle name="Comma [0] 6 2" xfId="14229"/>
    <cellStyle name="Comma [0] 6 2 2" xfId="14230"/>
    <cellStyle name="Comma [0] 6 3" xfId="14231"/>
    <cellStyle name="Comma 10" xfId="3177"/>
    <cellStyle name="Comma 10 10" xfId="33915"/>
    <cellStyle name="Comma 10 10 2" xfId="33916"/>
    <cellStyle name="Comma 10 10 2 2" xfId="33917"/>
    <cellStyle name="Comma 10 10 2 3" xfId="33918"/>
    <cellStyle name="Comma 10 10 3" xfId="33919"/>
    <cellStyle name="Comma 10 10 3 2" xfId="33920"/>
    <cellStyle name="Comma 10 10 4" xfId="33921"/>
    <cellStyle name="Comma 10 10 5" xfId="33922"/>
    <cellStyle name="Comma 10 11" xfId="33923"/>
    <cellStyle name="Comma 10 11 2" xfId="33924"/>
    <cellStyle name="Comma 10 11 3" xfId="33925"/>
    <cellStyle name="Comma 10 12" xfId="33926"/>
    <cellStyle name="Comma 10 12 2" xfId="33927"/>
    <cellStyle name="Comma 10 12 3" xfId="33928"/>
    <cellStyle name="Comma 10 13" xfId="33929"/>
    <cellStyle name="Comma 10 13 2" xfId="33930"/>
    <cellStyle name="Comma 10 14" xfId="33931"/>
    <cellStyle name="Comma 10 15" xfId="33932"/>
    <cellStyle name="Comma 10 16" xfId="33933"/>
    <cellStyle name="Comma 10 2" xfId="3178"/>
    <cellStyle name="Comma 10 2 10" xfId="33934"/>
    <cellStyle name="Comma 10 2 10 2" xfId="33935"/>
    <cellStyle name="Comma 10 2 10 3" xfId="33936"/>
    <cellStyle name="Comma 10 2 11" xfId="33937"/>
    <cellStyle name="Comma 10 2 11 2" xfId="33938"/>
    <cellStyle name="Comma 10 2 11 3" xfId="33939"/>
    <cellStyle name="Comma 10 2 12" xfId="33940"/>
    <cellStyle name="Comma 10 2 12 2" xfId="33941"/>
    <cellStyle name="Comma 10 2 13" xfId="33942"/>
    <cellStyle name="Comma 10 2 14" xfId="33943"/>
    <cellStyle name="Comma 10 2 15" xfId="33944"/>
    <cellStyle name="Comma 10 2 2" xfId="3179"/>
    <cellStyle name="Comma 10 2 2 10" xfId="33945"/>
    <cellStyle name="Comma 10 2 2 10 2" xfId="33946"/>
    <cellStyle name="Comma 10 2 2 10 3" xfId="33947"/>
    <cellStyle name="Comma 10 2 2 11" xfId="33948"/>
    <cellStyle name="Comma 10 2 2 11 2" xfId="33949"/>
    <cellStyle name="Comma 10 2 2 12" xfId="33950"/>
    <cellStyle name="Comma 10 2 2 13" xfId="33951"/>
    <cellStyle name="Comma 10 2 2 14" xfId="33952"/>
    <cellStyle name="Comma 10 2 2 2" xfId="3180"/>
    <cellStyle name="Comma 10 2 2 2 10" xfId="33953"/>
    <cellStyle name="Comma 10 2 2 2 10 2" xfId="33954"/>
    <cellStyle name="Comma 10 2 2 2 11" xfId="33955"/>
    <cellStyle name="Comma 10 2 2 2 12" xfId="33956"/>
    <cellStyle name="Comma 10 2 2 2 2" xfId="3181"/>
    <cellStyle name="Comma 10 2 2 2 2 10" xfId="33957"/>
    <cellStyle name="Comma 10 2 2 2 2 2" xfId="3182"/>
    <cellStyle name="Comma 10 2 2 2 2 2 2" xfId="3183"/>
    <cellStyle name="Comma 10 2 2 2 2 2 2 2" xfId="33958"/>
    <cellStyle name="Comma 10 2 2 2 2 2 2 2 2" xfId="33959"/>
    <cellStyle name="Comma 10 2 2 2 2 2 2 2 3" xfId="33960"/>
    <cellStyle name="Comma 10 2 2 2 2 2 2 3" xfId="33961"/>
    <cellStyle name="Comma 10 2 2 2 2 2 2 3 2" xfId="33962"/>
    <cellStyle name="Comma 10 2 2 2 2 2 2 3 3" xfId="33963"/>
    <cellStyle name="Comma 10 2 2 2 2 2 2 4" xfId="33964"/>
    <cellStyle name="Comma 10 2 2 2 2 2 2 4 2" xfId="33965"/>
    <cellStyle name="Comma 10 2 2 2 2 2 2 5" xfId="33966"/>
    <cellStyle name="Comma 10 2 2 2 2 2 2 6" xfId="33967"/>
    <cellStyle name="Comma 10 2 2 2 2 2 3" xfId="33968"/>
    <cellStyle name="Comma 10 2 2 2 2 2 3 2" xfId="33969"/>
    <cellStyle name="Comma 10 2 2 2 2 2 3 2 2" xfId="33970"/>
    <cellStyle name="Comma 10 2 2 2 2 2 3 2 3" xfId="33971"/>
    <cellStyle name="Comma 10 2 2 2 2 2 3 3" xfId="33972"/>
    <cellStyle name="Comma 10 2 2 2 2 2 3 3 2" xfId="33973"/>
    <cellStyle name="Comma 10 2 2 2 2 2 3 3 3" xfId="33974"/>
    <cellStyle name="Comma 10 2 2 2 2 2 3 4" xfId="33975"/>
    <cellStyle name="Comma 10 2 2 2 2 2 3 4 2" xfId="33976"/>
    <cellStyle name="Comma 10 2 2 2 2 2 3 5" xfId="33977"/>
    <cellStyle name="Comma 10 2 2 2 2 2 3 6" xfId="33978"/>
    <cellStyle name="Comma 10 2 2 2 2 2 4" xfId="33979"/>
    <cellStyle name="Comma 10 2 2 2 2 2 4 2" xfId="33980"/>
    <cellStyle name="Comma 10 2 2 2 2 2 4 2 2" xfId="33981"/>
    <cellStyle name="Comma 10 2 2 2 2 2 4 2 3" xfId="33982"/>
    <cellStyle name="Comma 10 2 2 2 2 2 4 3" xfId="33983"/>
    <cellStyle name="Comma 10 2 2 2 2 2 4 3 2" xfId="33984"/>
    <cellStyle name="Comma 10 2 2 2 2 2 4 4" xfId="33985"/>
    <cellStyle name="Comma 10 2 2 2 2 2 4 5" xfId="33986"/>
    <cellStyle name="Comma 10 2 2 2 2 2 5" xfId="33987"/>
    <cellStyle name="Comma 10 2 2 2 2 2 5 2" xfId="33988"/>
    <cellStyle name="Comma 10 2 2 2 2 2 5 3" xfId="33989"/>
    <cellStyle name="Comma 10 2 2 2 2 2 6" xfId="33990"/>
    <cellStyle name="Comma 10 2 2 2 2 2 6 2" xfId="33991"/>
    <cellStyle name="Comma 10 2 2 2 2 2 6 3" xfId="33992"/>
    <cellStyle name="Comma 10 2 2 2 2 2 7" xfId="33993"/>
    <cellStyle name="Comma 10 2 2 2 2 2 7 2" xfId="33994"/>
    <cellStyle name="Comma 10 2 2 2 2 2 8" xfId="33995"/>
    <cellStyle name="Comma 10 2 2 2 2 2 9" xfId="33996"/>
    <cellStyle name="Comma 10 2 2 2 2 3" xfId="3184"/>
    <cellStyle name="Comma 10 2 2 2 2 3 2" xfId="33997"/>
    <cellStyle name="Comma 10 2 2 2 2 3 2 2" xfId="33998"/>
    <cellStyle name="Comma 10 2 2 2 2 3 2 3" xfId="33999"/>
    <cellStyle name="Comma 10 2 2 2 2 3 3" xfId="34000"/>
    <cellStyle name="Comma 10 2 2 2 2 3 3 2" xfId="34001"/>
    <cellStyle name="Comma 10 2 2 2 2 3 3 3" xfId="34002"/>
    <cellStyle name="Comma 10 2 2 2 2 3 4" xfId="34003"/>
    <cellStyle name="Comma 10 2 2 2 2 3 4 2" xfId="34004"/>
    <cellStyle name="Comma 10 2 2 2 2 3 5" xfId="34005"/>
    <cellStyle name="Comma 10 2 2 2 2 3 6" xfId="34006"/>
    <cellStyle name="Comma 10 2 2 2 2 4" xfId="34007"/>
    <cellStyle name="Comma 10 2 2 2 2 4 2" xfId="34008"/>
    <cellStyle name="Comma 10 2 2 2 2 4 2 2" xfId="34009"/>
    <cellStyle name="Comma 10 2 2 2 2 4 2 3" xfId="34010"/>
    <cellStyle name="Comma 10 2 2 2 2 4 3" xfId="34011"/>
    <cellStyle name="Comma 10 2 2 2 2 4 3 2" xfId="34012"/>
    <cellStyle name="Comma 10 2 2 2 2 4 3 3" xfId="34013"/>
    <cellStyle name="Comma 10 2 2 2 2 4 4" xfId="34014"/>
    <cellStyle name="Comma 10 2 2 2 2 4 4 2" xfId="34015"/>
    <cellStyle name="Comma 10 2 2 2 2 4 5" xfId="34016"/>
    <cellStyle name="Comma 10 2 2 2 2 4 6" xfId="34017"/>
    <cellStyle name="Comma 10 2 2 2 2 5" xfId="34018"/>
    <cellStyle name="Comma 10 2 2 2 2 5 2" xfId="34019"/>
    <cellStyle name="Comma 10 2 2 2 2 5 2 2" xfId="34020"/>
    <cellStyle name="Comma 10 2 2 2 2 5 2 3" xfId="34021"/>
    <cellStyle name="Comma 10 2 2 2 2 5 3" xfId="34022"/>
    <cellStyle name="Comma 10 2 2 2 2 5 3 2" xfId="34023"/>
    <cellStyle name="Comma 10 2 2 2 2 5 4" xfId="34024"/>
    <cellStyle name="Comma 10 2 2 2 2 5 5" xfId="34025"/>
    <cellStyle name="Comma 10 2 2 2 2 6" xfId="34026"/>
    <cellStyle name="Comma 10 2 2 2 2 6 2" xfId="34027"/>
    <cellStyle name="Comma 10 2 2 2 2 6 3" xfId="34028"/>
    <cellStyle name="Comma 10 2 2 2 2 7" xfId="34029"/>
    <cellStyle name="Comma 10 2 2 2 2 7 2" xfId="34030"/>
    <cellStyle name="Comma 10 2 2 2 2 7 3" xfId="34031"/>
    <cellStyle name="Comma 10 2 2 2 2 8" xfId="34032"/>
    <cellStyle name="Comma 10 2 2 2 2 8 2" xfId="34033"/>
    <cellStyle name="Comma 10 2 2 2 2 9" xfId="34034"/>
    <cellStyle name="Comma 10 2 2 2 3" xfId="3185"/>
    <cellStyle name="Comma 10 2 2 2 3 2" xfId="3186"/>
    <cellStyle name="Comma 10 2 2 2 3 2 2" xfId="34035"/>
    <cellStyle name="Comma 10 2 2 2 3 2 2 2" xfId="34036"/>
    <cellStyle name="Comma 10 2 2 2 3 2 2 3" xfId="34037"/>
    <cellStyle name="Comma 10 2 2 2 3 2 3" xfId="34038"/>
    <cellStyle name="Comma 10 2 2 2 3 2 3 2" xfId="34039"/>
    <cellStyle name="Comma 10 2 2 2 3 2 3 3" xfId="34040"/>
    <cellStyle name="Comma 10 2 2 2 3 2 4" xfId="34041"/>
    <cellStyle name="Comma 10 2 2 2 3 2 4 2" xfId="34042"/>
    <cellStyle name="Comma 10 2 2 2 3 2 5" xfId="34043"/>
    <cellStyle name="Comma 10 2 2 2 3 2 6" xfId="34044"/>
    <cellStyle name="Comma 10 2 2 2 3 3" xfId="34045"/>
    <cellStyle name="Comma 10 2 2 2 3 3 2" xfId="34046"/>
    <cellStyle name="Comma 10 2 2 2 3 3 2 2" xfId="34047"/>
    <cellStyle name="Comma 10 2 2 2 3 3 2 3" xfId="34048"/>
    <cellStyle name="Comma 10 2 2 2 3 3 3" xfId="34049"/>
    <cellStyle name="Comma 10 2 2 2 3 3 3 2" xfId="34050"/>
    <cellStyle name="Comma 10 2 2 2 3 3 3 3" xfId="34051"/>
    <cellStyle name="Comma 10 2 2 2 3 3 4" xfId="34052"/>
    <cellStyle name="Comma 10 2 2 2 3 3 4 2" xfId="34053"/>
    <cellStyle name="Comma 10 2 2 2 3 3 5" xfId="34054"/>
    <cellStyle name="Comma 10 2 2 2 3 3 6" xfId="34055"/>
    <cellStyle name="Comma 10 2 2 2 3 4" xfId="34056"/>
    <cellStyle name="Comma 10 2 2 2 3 4 2" xfId="34057"/>
    <cellStyle name="Comma 10 2 2 2 3 4 2 2" xfId="34058"/>
    <cellStyle name="Comma 10 2 2 2 3 4 2 3" xfId="34059"/>
    <cellStyle name="Comma 10 2 2 2 3 4 3" xfId="34060"/>
    <cellStyle name="Comma 10 2 2 2 3 4 3 2" xfId="34061"/>
    <cellStyle name="Comma 10 2 2 2 3 4 4" xfId="34062"/>
    <cellStyle name="Comma 10 2 2 2 3 4 5" xfId="34063"/>
    <cellStyle name="Comma 10 2 2 2 3 5" xfId="34064"/>
    <cellStyle name="Comma 10 2 2 2 3 5 2" xfId="34065"/>
    <cellStyle name="Comma 10 2 2 2 3 5 3" xfId="34066"/>
    <cellStyle name="Comma 10 2 2 2 3 6" xfId="34067"/>
    <cellStyle name="Comma 10 2 2 2 3 6 2" xfId="34068"/>
    <cellStyle name="Comma 10 2 2 2 3 6 3" xfId="34069"/>
    <cellStyle name="Comma 10 2 2 2 3 7" xfId="34070"/>
    <cellStyle name="Comma 10 2 2 2 3 7 2" xfId="34071"/>
    <cellStyle name="Comma 10 2 2 2 3 8" xfId="34072"/>
    <cellStyle name="Comma 10 2 2 2 3 9" xfId="34073"/>
    <cellStyle name="Comma 10 2 2 2 4" xfId="3187"/>
    <cellStyle name="Comma 10 2 2 2 4 2" xfId="34074"/>
    <cellStyle name="Comma 10 2 2 2 4 2 2" xfId="34075"/>
    <cellStyle name="Comma 10 2 2 2 4 2 2 2" xfId="34076"/>
    <cellStyle name="Comma 10 2 2 2 4 2 2 3" xfId="34077"/>
    <cellStyle name="Comma 10 2 2 2 4 2 3" xfId="34078"/>
    <cellStyle name="Comma 10 2 2 2 4 2 3 2" xfId="34079"/>
    <cellStyle name="Comma 10 2 2 2 4 2 3 3" xfId="34080"/>
    <cellStyle name="Comma 10 2 2 2 4 2 4" xfId="34081"/>
    <cellStyle name="Comma 10 2 2 2 4 2 4 2" xfId="34082"/>
    <cellStyle name="Comma 10 2 2 2 4 2 5" xfId="34083"/>
    <cellStyle name="Comma 10 2 2 2 4 2 6" xfId="34084"/>
    <cellStyle name="Comma 10 2 2 2 4 3" xfId="34085"/>
    <cellStyle name="Comma 10 2 2 2 4 3 2" xfId="34086"/>
    <cellStyle name="Comma 10 2 2 2 4 3 2 2" xfId="34087"/>
    <cellStyle name="Comma 10 2 2 2 4 3 2 3" xfId="34088"/>
    <cellStyle name="Comma 10 2 2 2 4 3 3" xfId="34089"/>
    <cellStyle name="Comma 10 2 2 2 4 3 3 2" xfId="34090"/>
    <cellStyle name="Comma 10 2 2 2 4 3 3 3" xfId="34091"/>
    <cellStyle name="Comma 10 2 2 2 4 3 4" xfId="34092"/>
    <cellStyle name="Comma 10 2 2 2 4 3 4 2" xfId="34093"/>
    <cellStyle name="Comma 10 2 2 2 4 3 5" xfId="34094"/>
    <cellStyle name="Comma 10 2 2 2 4 3 6" xfId="34095"/>
    <cellStyle name="Comma 10 2 2 2 4 4" xfId="34096"/>
    <cellStyle name="Comma 10 2 2 2 4 4 2" xfId="34097"/>
    <cellStyle name="Comma 10 2 2 2 4 4 2 2" xfId="34098"/>
    <cellStyle name="Comma 10 2 2 2 4 4 2 3" xfId="34099"/>
    <cellStyle name="Comma 10 2 2 2 4 4 3" xfId="34100"/>
    <cellStyle name="Comma 10 2 2 2 4 4 3 2" xfId="34101"/>
    <cellStyle name="Comma 10 2 2 2 4 4 4" xfId="34102"/>
    <cellStyle name="Comma 10 2 2 2 4 4 5" xfId="34103"/>
    <cellStyle name="Comma 10 2 2 2 4 5" xfId="34104"/>
    <cellStyle name="Comma 10 2 2 2 4 5 2" xfId="34105"/>
    <cellStyle name="Comma 10 2 2 2 4 5 3" xfId="34106"/>
    <cellStyle name="Comma 10 2 2 2 4 6" xfId="34107"/>
    <cellStyle name="Comma 10 2 2 2 4 6 2" xfId="34108"/>
    <cellStyle name="Comma 10 2 2 2 4 6 3" xfId="34109"/>
    <cellStyle name="Comma 10 2 2 2 4 7" xfId="34110"/>
    <cellStyle name="Comma 10 2 2 2 4 7 2" xfId="34111"/>
    <cellStyle name="Comma 10 2 2 2 4 8" xfId="34112"/>
    <cellStyle name="Comma 10 2 2 2 4 9" xfId="34113"/>
    <cellStyle name="Comma 10 2 2 2 5" xfId="34114"/>
    <cellStyle name="Comma 10 2 2 2 5 2" xfId="34115"/>
    <cellStyle name="Comma 10 2 2 2 5 2 2" xfId="34116"/>
    <cellStyle name="Comma 10 2 2 2 5 2 3" xfId="34117"/>
    <cellStyle name="Comma 10 2 2 2 5 3" xfId="34118"/>
    <cellStyle name="Comma 10 2 2 2 5 3 2" xfId="34119"/>
    <cellStyle name="Comma 10 2 2 2 5 3 3" xfId="34120"/>
    <cellStyle name="Comma 10 2 2 2 5 4" xfId="34121"/>
    <cellStyle name="Comma 10 2 2 2 5 4 2" xfId="34122"/>
    <cellStyle name="Comma 10 2 2 2 5 5" xfId="34123"/>
    <cellStyle name="Comma 10 2 2 2 5 6" xfId="34124"/>
    <cellStyle name="Comma 10 2 2 2 6" xfId="34125"/>
    <cellStyle name="Comma 10 2 2 2 6 2" xfId="34126"/>
    <cellStyle name="Comma 10 2 2 2 6 2 2" xfId="34127"/>
    <cellStyle name="Comma 10 2 2 2 6 2 3" xfId="34128"/>
    <cellStyle name="Comma 10 2 2 2 6 3" xfId="34129"/>
    <cellStyle name="Comma 10 2 2 2 6 3 2" xfId="34130"/>
    <cellStyle name="Comma 10 2 2 2 6 3 3" xfId="34131"/>
    <cellStyle name="Comma 10 2 2 2 6 4" xfId="34132"/>
    <cellStyle name="Comma 10 2 2 2 6 4 2" xfId="34133"/>
    <cellStyle name="Comma 10 2 2 2 6 5" xfId="34134"/>
    <cellStyle name="Comma 10 2 2 2 6 6" xfId="34135"/>
    <cellStyle name="Comma 10 2 2 2 7" xfId="34136"/>
    <cellStyle name="Comma 10 2 2 2 7 2" xfId="34137"/>
    <cellStyle name="Comma 10 2 2 2 7 2 2" xfId="34138"/>
    <cellStyle name="Comma 10 2 2 2 7 2 3" xfId="34139"/>
    <cellStyle name="Comma 10 2 2 2 7 3" xfId="34140"/>
    <cellStyle name="Comma 10 2 2 2 7 3 2" xfId="34141"/>
    <cellStyle name="Comma 10 2 2 2 7 4" xfId="34142"/>
    <cellStyle name="Comma 10 2 2 2 7 5" xfId="34143"/>
    <cellStyle name="Comma 10 2 2 2 8" xfId="34144"/>
    <cellStyle name="Comma 10 2 2 2 8 2" xfId="34145"/>
    <cellStyle name="Comma 10 2 2 2 8 3" xfId="34146"/>
    <cellStyle name="Comma 10 2 2 2 9" xfId="34147"/>
    <cellStyle name="Comma 10 2 2 2 9 2" xfId="34148"/>
    <cellStyle name="Comma 10 2 2 2 9 3" xfId="34149"/>
    <cellStyle name="Comma 10 2 2 3" xfId="3188"/>
    <cellStyle name="Comma 10 2 2 3 10" xfId="34150"/>
    <cellStyle name="Comma 10 2 2 3 2" xfId="3189"/>
    <cellStyle name="Comma 10 2 2 3 2 2" xfId="3190"/>
    <cellStyle name="Comma 10 2 2 3 2 2 2" xfId="34151"/>
    <cellStyle name="Comma 10 2 2 3 2 2 2 2" xfId="34152"/>
    <cellStyle name="Comma 10 2 2 3 2 2 2 3" xfId="34153"/>
    <cellStyle name="Comma 10 2 2 3 2 2 3" xfId="34154"/>
    <cellStyle name="Comma 10 2 2 3 2 2 3 2" xfId="34155"/>
    <cellStyle name="Comma 10 2 2 3 2 2 3 3" xfId="34156"/>
    <cellStyle name="Comma 10 2 2 3 2 2 4" xfId="34157"/>
    <cellStyle name="Comma 10 2 2 3 2 2 4 2" xfId="34158"/>
    <cellStyle name="Comma 10 2 2 3 2 2 5" xfId="34159"/>
    <cellStyle name="Comma 10 2 2 3 2 2 6" xfId="34160"/>
    <cellStyle name="Comma 10 2 2 3 2 3" xfId="34161"/>
    <cellStyle name="Comma 10 2 2 3 2 3 2" xfId="34162"/>
    <cellStyle name="Comma 10 2 2 3 2 3 2 2" xfId="34163"/>
    <cellStyle name="Comma 10 2 2 3 2 3 2 3" xfId="34164"/>
    <cellStyle name="Comma 10 2 2 3 2 3 3" xfId="34165"/>
    <cellStyle name="Comma 10 2 2 3 2 3 3 2" xfId="34166"/>
    <cellStyle name="Comma 10 2 2 3 2 3 3 3" xfId="34167"/>
    <cellStyle name="Comma 10 2 2 3 2 3 4" xfId="34168"/>
    <cellStyle name="Comma 10 2 2 3 2 3 4 2" xfId="34169"/>
    <cellStyle name="Comma 10 2 2 3 2 3 5" xfId="34170"/>
    <cellStyle name="Comma 10 2 2 3 2 3 6" xfId="34171"/>
    <cellStyle name="Comma 10 2 2 3 2 4" xfId="34172"/>
    <cellStyle name="Comma 10 2 2 3 2 4 2" xfId="34173"/>
    <cellStyle name="Comma 10 2 2 3 2 4 2 2" xfId="34174"/>
    <cellStyle name="Comma 10 2 2 3 2 4 2 3" xfId="34175"/>
    <cellStyle name="Comma 10 2 2 3 2 4 3" xfId="34176"/>
    <cellStyle name="Comma 10 2 2 3 2 4 3 2" xfId="34177"/>
    <cellStyle name="Comma 10 2 2 3 2 4 4" xfId="34178"/>
    <cellStyle name="Comma 10 2 2 3 2 4 5" xfId="34179"/>
    <cellStyle name="Comma 10 2 2 3 2 5" xfId="34180"/>
    <cellStyle name="Comma 10 2 2 3 2 5 2" xfId="34181"/>
    <cellStyle name="Comma 10 2 2 3 2 5 3" xfId="34182"/>
    <cellStyle name="Comma 10 2 2 3 2 6" xfId="34183"/>
    <cellStyle name="Comma 10 2 2 3 2 6 2" xfId="34184"/>
    <cellStyle name="Comma 10 2 2 3 2 6 3" xfId="34185"/>
    <cellStyle name="Comma 10 2 2 3 2 7" xfId="34186"/>
    <cellStyle name="Comma 10 2 2 3 2 7 2" xfId="34187"/>
    <cellStyle name="Comma 10 2 2 3 2 8" xfId="34188"/>
    <cellStyle name="Comma 10 2 2 3 2 9" xfId="34189"/>
    <cellStyle name="Comma 10 2 2 3 3" xfId="3191"/>
    <cellStyle name="Comma 10 2 2 3 3 2" xfId="34190"/>
    <cellStyle name="Comma 10 2 2 3 3 2 2" xfId="34191"/>
    <cellStyle name="Comma 10 2 2 3 3 2 3" xfId="34192"/>
    <cellStyle name="Comma 10 2 2 3 3 3" xfId="34193"/>
    <cellStyle name="Comma 10 2 2 3 3 3 2" xfId="34194"/>
    <cellStyle name="Comma 10 2 2 3 3 3 3" xfId="34195"/>
    <cellStyle name="Comma 10 2 2 3 3 4" xfId="34196"/>
    <cellStyle name="Comma 10 2 2 3 3 4 2" xfId="34197"/>
    <cellStyle name="Comma 10 2 2 3 3 5" xfId="34198"/>
    <cellStyle name="Comma 10 2 2 3 3 6" xfId="34199"/>
    <cellStyle name="Comma 10 2 2 3 4" xfId="34200"/>
    <cellStyle name="Comma 10 2 2 3 4 2" xfId="34201"/>
    <cellStyle name="Comma 10 2 2 3 4 2 2" xfId="34202"/>
    <cellStyle name="Comma 10 2 2 3 4 2 3" xfId="34203"/>
    <cellStyle name="Comma 10 2 2 3 4 3" xfId="34204"/>
    <cellStyle name="Comma 10 2 2 3 4 3 2" xfId="34205"/>
    <cellStyle name="Comma 10 2 2 3 4 3 3" xfId="34206"/>
    <cellStyle name="Comma 10 2 2 3 4 4" xfId="34207"/>
    <cellStyle name="Comma 10 2 2 3 4 4 2" xfId="34208"/>
    <cellStyle name="Comma 10 2 2 3 4 5" xfId="34209"/>
    <cellStyle name="Comma 10 2 2 3 4 6" xfId="34210"/>
    <cellStyle name="Comma 10 2 2 3 5" xfId="34211"/>
    <cellStyle name="Comma 10 2 2 3 5 2" xfId="34212"/>
    <cellStyle name="Comma 10 2 2 3 5 2 2" xfId="34213"/>
    <cellStyle name="Comma 10 2 2 3 5 2 3" xfId="34214"/>
    <cellStyle name="Comma 10 2 2 3 5 3" xfId="34215"/>
    <cellStyle name="Comma 10 2 2 3 5 3 2" xfId="34216"/>
    <cellStyle name="Comma 10 2 2 3 5 4" xfId="34217"/>
    <cellStyle name="Comma 10 2 2 3 5 5" xfId="34218"/>
    <cellStyle name="Comma 10 2 2 3 6" xfId="34219"/>
    <cellStyle name="Comma 10 2 2 3 6 2" xfId="34220"/>
    <cellStyle name="Comma 10 2 2 3 6 3" xfId="34221"/>
    <cellStyle name="Comma 10 2 2 3 7" xfId="34222"/>
    <cellStyle name="Comma 10 2 2 3 7 2" xfId="34223"/>
    <cellStyle name="Comma 10 2 2 3 7 3" xfId="34224"/>
    <cellStyle name="Comma 10 2 2 3 8" xfId="34225"/>
    <cellStyle name="Comma 10 2 2 3 8 2" xfId="34226"/>
    <cellStyle name="Comma 10 2 2 3 9" xfId="34227"/>
    <cellStyle name="Comma 10 2 2 4" xfId="3192"/>
    <cellStyle name="Comma 10 2 2 4 2" xfId="3193"/>
    <cellStyle name="Comma 10 2 2 4 2 2" xfId="34228"/>
    <cellStyle name="Comma 10 2 2 4 2 2 2" xfId="34229"/>
    <cellStyle name="Comma 10 2 2 4 2 2 3" xfId="34230"/>
    <cellStyle name="Comma 10 2 2 4 2 3" xfId="34231"/>
    <cellStyle name="Comma 10 2 2 4 2 3 2" xfId="34232"/>
    <cellStyle name="Comma 10 2 2 4 2 3 3" xfId="34233"/>
    <cellStyle name="Comma 10 2 2 4 2 4" xfId="34234"/>
    <cellStyle name="Comma 10 2 2 4 2 4 2" xfId="34235"/>
    <cellStyle name="Comma 10 2 2 4 2 5" xfId="34236"/>
    <cellStyle name="Comma 10 2 2 4 2 6" xfId="34237"/>
    <cellStyle name="Comma 10 2 2 4 3" xfId="34238"/>
    <cellStyle name="Comma 10 2 2 4 3 2" xfId="34239"/>
    <cellStyle name="Comma 10 2 2 4 3 2 2" xfId="34240"/>
    <cellStyle name="Comma 10 2 2 4 3 2 3" xfId="34241"/>
    <cellStyle name="Comma 10 2 2 4 3 3" xfId="34242"/>
    <cellStyle name="Comma 10 2 2 4 3 3 2" xfId="34243"/>
    <cellStyle name="Comma 10 2 2 4 3 3 3" xfId="34244"/>
    <cellStyle name="Comma 10 2 2 4 3 4" xfId="34245"/>
    <cellStyle name="Comma 10 2 2 4 3 4 2" xfId="34246"/>
    <cellStyle name="Comma 10 2 2 4 3 5" xfId="34247"/>
    <cellStyle name="Comma 10 2 2 4 3 6" xfId="34248"/>
    <cellStyle name="Comma 10 2 2 4 4" xfId="34249"/>
    <cellStyle name="Comma 10 2 2 4 4 2" xfId="34250"/>
    <cellStyle name="Comma 10 2 2 4 4 2 2" xfId="34251"/>
    <cellStyle name="Comma 10 2 2 4 4 2 3" xfId="34252"/>
    <cellStyle name="Comma 10 2 2 4 4 3" xfId="34253"/>
    <cellStyle name="Comma 10 2 2 4 4 3 2" xfId="34254"/>
    <cellStyle name="Comma 10 2 2 4 4 4" xfId="34255"/>
    <cellStyle name="Comma 10 2 2 4 4 5" xfId="34256"/>
    <cellStyle name="Comma 10 2 2 4 5" xfId="34257"/>
    <cellStyle name="Comma 10 2 2 4 5 2" xfId="34258"/>
    <cellStyle name="Comma 10 2 2 4 5 3" xfId="34259"/>
    <cellStyle name="Comma 10 2 2 4 6" xfId="34260"/>
    <cellStyle name="Comma 10 2 2 4 6 2" xfId="34261"/>
    <cellStyle name="Comma 10 2 2 4 6 3" xfId="34262"/>
    <cellStyle name="Comma 10 2 2 4 7" xfId="34263"/>
    <cellStyle name="Comma 10 2 2 4 7 2" xfId="34264"/>
    <cellStyle name="Comma 10 2 2 4 8" xfId="34265"/>
    <cellStyle name="Comma 10 2 2 4 9" xfId="34266"/>
    <cellStyle name="Comma 10 2 2 5" xfId="3194"/>
    <cellStyle name="Comma 10 2 2 5 2" xfId="34267"/>
    <cellStyle name="Comma 10 2 2 5 2 2" xfId="34268"/>
    <cellStyle name="Comma 10 2 2 5 2 2 2" xfId="34269"/>
    <cellStyle name="Comma 10 2 2 5 2 2 3" xfId="34270"/>
    <cellStyle name="Comma 10 2 2 5 2 3" xfId="34271"/>
    <cellStyle name="Comma 10 2 2 5 2 3 2" xfId="34272"/>
    <cellStyle name="Comma 10 2 2 5 2 3 3" xfId="34273"/>
    <cellStyle name="Comma 10 2 2 5 2 4" xfId="34274"/>
    <cellStyle name="Comma 10 2 2 5 2 4 2" xfId="34275"/>
    <cellStyle name="Comma 10 2 2 5 2 5" xfId="34276"/>
    <cellStyle name="Comma 10 2 2 5 2 6" xfId="34277"/>
    <cellStyle name="Comma 10 2 2 5 3" xfId="34278"/>
    <cellStyle name="Comma 10 2 2 5 3 2" xfId="34279"/>
    <cellStyle name="Comma 10 2 2 5 3 2 2" xfId="34280"/>
    <cellStyle name="Comma 10 2 2 5 3 2 3" xfId="34281"/>
    <cellStyle name="Comma 10 2 2 5 3 3" xfId="34282"/>
    <cellStyle name="Comma 10 2 2 5 3 3 2" xfId="34283"/>
    <cellStyle name="Comma 10 2 2 5 3 3 3" xfId="34284"/>
    <cellStyle name="Comma 10 2 2 5 3 4" xfId="34285"/>
    <cellStyle name="Comma 10 2 2 5 3 4 2" xfId="34286"/>
    <cellStyle name="Comma 10 2 2 5 3 5" xfId="34287"/>
    <cellStyle name="Comma 10 2 2 5 3 6" xfId="34288"/>
    <cellStyle name="Comma 10 2 2 5 4" xfId="34289"/>
    <cellStyle name="Comma 10 2 2 5 4 2" xfId="34290"/>
    <cellStyle name="Comma 10 2 2 5 4 2 2" xfId="34291"/>
    <cellStyle name="Comma 10 2 2 5 4 2 3" xfId="34292"/>
    <cellStyle name="Comma 10 2 2 5 4 3" xfId="34293"/>
    <cellStyle name="Comma 10 2 2 5 4 3 2" xfId="34294"/>
    <cellStyle name="Comma 10 2 2 5 4 4" xfId="34295"/>
    <cellStyle name="Comma 10 2 2 5 4 5" xfId="34296"/>
    <cellStyle name="Comma 10 2 2 5 5" xfId="34297"/>
    <cellStyle name="Comma 10 2 2 5 5 2" xfId="34298"/>
    <cellStyle name="Comma 10 2 2 5 5 3" xfId="34299"/>
    <cellStyle name="Comma 10 2 2 5 6" xfId="34300"/>
    <cellStyle name="Comma 10 2 2 5 6 2" xfId="34301"/>
    <cellStyle name="Comma 10 2 2 5 6 3" xfId="34302"/>
    <cellStyle name="Comma 10 2 2 5 7" xfId="34303"/>
    <cellStyle name="Comma 10 2 2 5 7 2" xfId="34304"/>
    <cellStyle name="Comma 10 2 2 5 8" xfId="34305"/>
    <cellStyle name="Comma 10 2 2 5 9" xfId="34306"/>
    <cellStyle name="Comma 10 2 2 6" xfId="13956"/>
    <cellStyle name="Comma 10 2 2 6 2" xfId="34307"/>
    <cellStyle name="Comma 10 2 2 6 2 2" xfId="34308"/>
    <cellStyle name="Comma 10 2 2 6 2 3" xfId="34309"/>
    <cellStyle name="Comma 10 2 2 6 3" xfId="34310"/>
    <cellStyle name="Comma 10 2 2 6 3 2" xfId="34311"/>
    <cellStyle name="Comma 10 2 2 6 3 3" xfId="34312"/>
    <cellStyle name="Comma 10 2 2 6 4" xfId="34313"/>
    <cellStyle name="Comma 10 2 2 6 4 2" xfId="34314"/>
    <cellStyle name="Comma 10 2 2 6 5" xfId="34315"/>
    <cellStyle name="Comma 10 2 2 6 6" xfId="34316"/>
    <cellStyle name="Comma 10 2 2 7" xfId="34317"/>
    <cellStyle name="Comma 10 2 2 7 2" xfId="34318"/>
    <cellStyle name="Comma 10 2 2 7 2 2" xfId="34319"/>
    <cellStyle name="Comma 10 2 2 7 2 3" xfId="34320"/>
    <cellStyle name="Comma 10 2 2 7 3" xfId="34321"/>
    <cellStyle name="Comma 10 2 2 7 3 2" xfId="34322"/>
    <cellStyle name="Comma 10 2 2 7 3 3" xfId="34323"/>
    <cellStyle name="Comma 10 2 2 7 4" xfId="34324"/>
    <cellStyle name="Comma 10 2 2 7 4 2" xfId="34325"/>
    <cellStyle name="Comma 10 2 2 7 5" xfId="34326"/>
    <cellStyle name="Comma 10 2 2 7 6" xfId="34327"/>
    <cellStyle name="Comma 10 2 2 8" xfId="34328"/>
    <cellStyle name="Comma 10 2 2 8 2" xfId="34329"/>
    <cellStyle name="Comma 10 2 2 8 2 2" xfId="34330"/>
    <cellStyle name="Comma 10 2 2 8 2 3" xfId="34331"/>
    <cellStyle name="Comma 10 2 2 8 3" xfId="34332"/>
    <cellStyle name="Comma 10 2 2 8 3 2" xfId="34333"/>
    <cellStyle name="Comma 10 2 2 8 4" xfId="34334"/>
    <cellStyle name="Comma 10 2 2 8 5" xfId="34335"/>
    <cellStyle name="Comma 10 2 2 9" xfId="34336"/>
    <cellStyle name="Comma 10 2 2 9 2" xfId="34337"/>
    <cellStyle name="Comma 10 2 2 9 3" xfId="34338"/>
    <cellStyle name="Comma 10 2 3" xfId="3195"/>
    <cellStyle name="Comma 10 2 3 10" xfId="34339"/>
    <cellStyle name="Comma 10 2 3 10 2" xfId="34340"/>
    <cellStyle name="Comma 10 2 3 11" xfId="34341"/>
    <cellStyle name="Comma 10 2 3 12" xfId="34342"/>
    <cellStyle name="Comma 10 2 3 2" xfId="3196"/>
    <cellStyle name="Comma 10 2 3 2 10" xfId="34343"/>
    <cellStyle name="Comma 10 2 3 2 2" xfId="3197"/>
    <cellStyle name="Comma 10 2 3 2 2 2" xfId="3198"/>
    <cellStyle name="Comma 10 2 3 2 2 2 2" xfId="34344"/>
    <cellStyle name="Comma 10 2 3 2 2 2 2 2" xfId="34345"/>
    <cellStyle name="Comma 10 2 3 2 2 2 2 3" xfId="34346"/>
    <cellStyle name="Comma 10 2 3 2 2 2 3" xfId="34347"/>
    <cellStyle name="Comma 10 2 3 2 2 2 3 2" xfId="34348"/>
    <cellStyle name="Comma 10 2 3 2 2 2 3 3" xfId="34349"/>
    <cellStyle name="Comma 10 2 3 2 2 2 4" xfId="34350"/>
    <cellStyle name="Comma 10 2 3 2 2 2 4 2" xfId="34351"/>
    <cellStyle name="Comma 10 2 3 2 2 2 5" xfId="34352"/>
    <cellStyle name="Comma 10 2 3 2 2 2 6" xfId="34353"/>
    <cellStyle name="Comma 10 2 3 2 2 3" xfId="34354"/>
    <cellStyle name="Comma 10 2 3 2 2 3 2" xfId="34355"/>
    <cellStyle name="Comma 10 2 3 2 2 3 2 2" xfId="34356"/>
    <cellStyle name="Comma 10 2 3 2 2 3 2 3" xfId="34357"/>
    <cellStyle name="Comma 10 2 3 2 2 3 3" xfId="34358"/>
    <cellStyle name="Comma 10 2 3 2 2 3 3 2" xfId="34359"/>
    <cellStyle name="Comma 10 2 3 2 2 3 3 3" xfId="34360"/>
    <cellStyle name="Comma 10 2 3 2 2 3 4" xfId="34361"/>
    <cellStyle name="Comma 10 2 3 2 2 3 4 2" xfId="34362"/>
    <cellStyle name="Comma 10 2 3 2 2 3 5" xfId="34363"/>
    <cellStyle name="Comma 10 2 3 2 2 3 6" xfId="34364"/>
    <cellStyle name="Comma 10 2 3 2 2 4" xfId="34365"/>
    <cellStyle name="Comma 10 2 3 2 2 4 2" xfId="34366"/>
    <cellStyle name="Comma 10 2 3 2 2 4 2 2" xfId="34367"/>
    <cellStyle name="Comma 10 2 3 2 2 4 2 3" xfId="34368"/>
    <cellStyle name="Comma 10 2 3 2 2 4 3" xfId="34369"/>
    <cellStyle name="Comma 10 2 3 2 2 4 3 2" xfId="34370"/>
    <cellStyle name="Comma 10 2 3 2 2 4 4" xfId="34371"/>
    <cellStyle name="Comma 10 2 3 2 2 4 5" xfId="34372"/>
    <cellStyle name="Comma 10 2 3 2 2 5" xfId="34373"/>
    <cellStyle name="Comma 10 2 3 2 2 5 2" xfId="34374"/>
    <cellStyle name="Comma 10 2 3 2 2 5 3" xfId="34375"/>
    <cellStyle name="Comma 10 2 3 2 2 6" xfId="34376"/>
    <cellStyle name="Comma 10 2 3 2 2 6 2" xfId="34377"/>
    <cellStyle name="Comma 10 2 3 2 2 6 3" xfId="34378"/>
    <cellStyle name="Comma 10 2 3 2 2 7" xfId="34379"/>
    <cellStyle name="Comma 10 2 3 2 2 7 2" xfId="34380"/>
    <cellStyle name="Comma 10 2 3 2 2 8" xfId="34381"/>
    <cellStyle name="Comma 10 2 3 2 2 9" xfId="34382"/>
    <cellStyle name="Comma 10 2 3 2 3" xfId="3199"/>
    <cellStyle name="Comma 10 2 3 2 3 2" xfId="34383"/>
    <cellStyle name="Comma 10 2 3 2 3 2 2" xfId="34384"/>
    <cellStyle name="Comma 10 2 3 2 3 2 3" xfId="34385"/>
    <cellStyle name="Comma 10 2 3 2 3 3" xfId="34386"/>
    <cellStyle name="Comma 10 2 3 2 3 3 2" xfId="34387"/>
    <cellStyle name="Comma 10 2 3 2 3 3 3" xfId="34388"/>
    <cellStyle name="Comma 10 2 3 2 3 4" xfId="34389"/>
    <cellStyle name="Comma 10 2 3 2 3 4 2" xfId="34390"/>
    <cellStyle name="Comma 10 2 3 2 3 5" xfId="34391"/>
    <cellStyle name="Comma 10 2 3 2 3 6" xfId="34392"/>
    <cellStyle name="Comma 10 2 3 2 4" xfId="34393"/>
    <cellStyle name="Comma 10 2 3 2 4 2" xfId="34394"/>
    <cellStyle name="Comma 10 2 3 2 4 2 2" xfId="34395"/>
    <cellStyle name="Comma 10 2 3 2 4 2 3" xfId="34396"/>
    <cellStyle name="Comma 10 2 3 2 4 3" xfId="34397"/>
    <cellStyle name="Comma 10 2 3 2 4 3 2" xfId="34398"/>
    <cellStyle name="Comma 10 2 3 2 4 3 3" xfId="34399"/>
    <cellStyle name="Comma 10 2 3 2 4 4" xfId="34400"/>
    <cellStyle name="Comma 10 2 3 2 4 4 2" xfId="34401"/>
    <cellStyle name="Comma 10 2 3 2 4 5" xfId="34402"/>
    <cellStyle name="Comma 10 2 3 2 4 6" xfId="34403"/>
    <cellStyle name="Comma 10 2 3 2 5" xfId="34404"/>
    <cellStyle name="Comma 10 2 3 2 5 2" xfId="34405"/>
    <cellStyle name="Comma 10 2 3 2 5 2 2" xfId="34406"/>
    <cellStyle name="Comma 10 2 3 2 5 2 3" xfId="34407"/>
    <cellStyle name="Comma 10 2 3 2 5 3" xfId="34408"/>
    <cellStyle name="Comma 10 2 3 2 5 3 2" xfId="34409"/>
    <cellStyle name="Comma 10 2 3 2 5 4" xfId="34410"/>
    <cellStyle name="Comma 10 2 3 2 5 5" xfId="34411"/>
    <cellStyle name="Comma 10 2 3 2 6" xfId="34412"/>
    <cellStyle name="Comma 10 2 3 2 6 2" xfId="34413"/>
    <cellStyle name="Comma 10 2 3 2 6 3" xfId="34414"/>
    <cellStyle name="Comma 10 2 3 2 7" xfId="34415"/>
    <cellStyle name="Comma 10 2 3 2 7 2" xfId="34416"/>
    <cellStyle name="Comma 10 2 3 2 7 3" xfId="34417"/>
    <cellStyle name="Comma 10 2 3 2 8" xfId="34418"/>
    <cellStyle name="Comma 10 2 3 2 8 2" xfId="34419"/>
    <cellStyle name="Comma 10 2 3 2 9" xfId="34420"/>
    <cellStyle name="Comma 10 2 3 3" xfId="3200"/>
    <cellStyle name="Comma 10 2 3 3 2" xfId="3201"/>
    <cellStyle name="Comma 10 2 3 3 2 2" xfId="34421"/>
    <cellStyle name="Comma 10 2 3 3 2 2 2" xfId="34422"/>
    <cellStyle name="Comma 10 2 3 3 2 2 3" xfId="34423"/>
    <cellStyle name="Comma 10 2 3 3 2 3" xfId="34424"/>
    <cellStyle name="Comma 10 2 3 3 2 3 2" xfId="34425"/>
    <cellStyle name="Comma 10 2 3 3 2 3 3" xfId="34426"/>
    <cellStyle name="Comma 10 2 3 3 2 4" xfId="34427"/>
    <cellStyle name="Comma 10 2 3 3 2 4 2" xfId="34428"/>
    <cellStyle name="Comma 10 2 3 3 2 5" xfId="34429"/>
    <cellStyle name="Comma 10 2 3 3 2 6" xfId="34430"/>
    <cellStyle name="Comma 10 2 3 3 3" xfId="34431"/>
    <cellStyle name="Comma 10 2 3 3 3 2" xfId="34432"/>
    <cellStyle name="Comma 10 2 3 3 3 2 2" xfId="34433"/>
    <cellStyle name="Comma 10 2 3 3 3 2 3" xfId="34434"/>
    <cellStyle name="Comma 10 2 3 3 3 3" xfId="34435"/>
    <cellStyle name="Comma 10 2 3 3 3 3 2" xfId="34436"/>
    <cellStyle name="Comma 10 2 3 3 3 3 3" xfId="34437"/>
    <cellStyle name="Comma 10 2 3 3 3 4" xfId="34438"/>
    <cellStyle name="Comma 10 2 3 3 3 4 2" xfId="34439"/>
    <cellStyle name="Comma 10 2 3 3 3 5" xfId="34440"/>
    <cellStyle name="Comma 10 2 3 3 3 6" xfId="34441"/>
    <cellStyle name="Comma 10 2 3 3 4" xfId="34442"/>
    <cellStyle name="Comma 10 2 3 3 4 2" xfId="34443"/>
    <cellStyle name="Comma 10 2 3 3 4 2 2" xfId="34444"/>
    <cellStyle name="Comma 10 2 3 3 4 2 3" xfId="34445"/>
    <cellStyle name="Comma 10 2 3 3 4 3" xfId="34446"/>
    <cellStyle name="Comma 10 2 3 3 4 3 2" xfId="34447"/>
    <cellStyle name="Comma 10 2 3 3 4 4" xfId="34448"/>
    <cellStyle name="Comma 10 2 3 3 4 5" xfId="34449"/>
    <cellStyle name="Comma 10 2 3 3 5" xfId="34450"/>
    <cellStyle name="Comma 10 2 3 3 5 2" xfId="34451"/>
    <cellStyle name="Comma 10 2 3 3 5 3" xfId="34452"/>
    <cellStyle name="Comma 10 2 3 3 6" xfId="34453"/>
    <cellStyle name="Comma 10 2 3 3 6 2" xfId="34454"/>
    <cellStyle name="Comma 10 2 3 3 6 3" xfId="34455"/>
    <cellStyle name="Comma 10 2 3 3 7" xfId="34456"/>
    <cellStyle name="Comma 10 2 3 3 7 2" xfId="34457"/>
    <cellStyle name="Comma 10 2 3 3 8" xfId="34458"/>
    <cellStyle name="Comma 10 2 3 3 9" xfId="34459"/>
    <cellStyle name="Comma 10 2 3 4" xfId="3202"/>
    <cellStyle name="Comma 10 2 3 4 2" xfId="34460"/>
    <cellStyle name="Comma 10 2 3 4 2 2" xfId="34461"/>
    <cellStyle name="Comma 10 2 3 4 2 2 2" xfId="34462"/>
    <cellStyle name="Comma 10 2 3 4 2 2 3" xfId="34463"/>
    <cellStyle name="Comma 10 2 3 4 2 3" xfId="34464"/>
    <cellStyle name="Comma 10 2 3 4 2 3 2" xfId="34465"/>
    <cellStyle name="Comma 10 2 3 4 2 3 3" xfId="34466"/>
    <cellStyle name="Comma 10 2 3 4 2 4" xfId="34467"/>
    <cellStyle name="Comma 10 2 3 4 2 4 2" xfId="34468"/>
    <cellStyle name="Comma 10 2 3 4 2 5" xfId="34469"/>
    <cellStyle name="Comma 10 2 3 4 2 6" xfId="34470"/>
    <cellStyle name="Comma 10 2 3 4 3" xfId="34471"/>
    <cellStyle name="Comma 10 2 3 4 3 2" xfId="34472"/>
    <cellStyle name="Comma 10 2 3 4 3 2 2" xfId="34473"/>
    <cellStyle name="Comma 10 2 3 4 3 2 3" xfId="34474"/>
    <cellStyle name="Comma 10 2 3 4 3 3" xfId="34475"/>
    <cellStyle name="Comma 10 2 3 4 3 3 2" xfId="34476"/>
    <cellStyle name="Comma 10 2 3 4 3 3 3" xfId="34477"/>
    <cellStyle name="Comma 10 2 3 4 3 4" xfId="34478"/>
    <cellStyle name="Comma 10 2 3 4 3 4 2" xfId="34479"/>
    <cellStyle name="Comma 10 2 3 4 3 5" xfId="34480"/>
    <cellStyle name="Comma 10 2 3 4 3 6" xfId="34481"/>
    <cellStyle name="Comma 10 2 3 4 4" xfId="34482"/>
    <cellStyle name="Comma 10 2 3 4 4 2" xfId="34483"/>
    <cellStyle name="Comma 10 2 3 4 4 2 2" xfId="34484"/>
    <cellStyle name="Comma 10 2 3 4 4 2 3" xfId="34485"/>
    <cellStyle name="Comma 10 2 3 4 4 3" xfId="34486"/>
    <cellStyle name="Comma 10 2 3 4 4 3 2" xfId="34487"/>
    <cellStyle name="Comma 10 2 3 4 4 4" xfId="34488"/>
    <cellStyle name="Comma 10 2 3 4 4 5" xfId="34489"/>
    <cellStyle name="Comma 10 2 3 4 5" xfId="34490"/>
    <cellStyle name="Comma 10 2 3 4 5 2" xfId="34491"/>
    <cellStyle name="Comma 10 2 3 4 5 3" xfId="34492"/>
    <cellStyle name="Comma 10 2 3 4 6" xfId="34493"/>
    <cellStyle name="Comma 10 2 3 4 6 2" xfId="34494"/>
    <cellStyle name="Comma 10 2 3 4 6 3" xfId="34495"/>
    <cellStyle name="Comma 10 2 3 4 7" xfId="34496"/>
    <cellStyle name="Comma 10 2 3 4 7 2" xfId="34497"/>
    <cellStyle name="Comma 10 2 3 4 8" xfId="34498"/>
    <cellStyle name="Comma 10 2 3 4 9" xfId="34499"/>
    <cellStyle name="Comma 10 2 3 5" xfId="34500"/>
    <cellStyle name="Comma 10 2 3 5 2" xfId="34501"/>
    <cellStyle name="Comma 10 2 3 5 2 2" xfId="34502"/>
    <cellStyle name="Comma 10 2 3 5 2 3" xfId="34503"/>
    <cellStyle name="Comma 10 2 3 5 3" xfId="34504"/>
    <cellStyle name="Comma 10 2 3 5 3 2" xfId="34505"/>
    <cellStyle name="Comma 10 2 3 5 3 3" xfId="34506"/>
    <cellStyle name="Comma 10 2 3 5 4" xfId="34507"/>
    <cellStyle name="Comma 10 2 3 5 4 2" xfId="34508"/>
    <cellStyle name="Comma 10 2 3 5 5" xfId="34509"/>
    <cellStyle name="Comma 10 2 3 5 6" xfId="34510"/>
    <cellStyle name="Comma 10 2 3 6" xfId="34511"/>
    <cellStyle name="Comma 10 2 3 6 2" xfId="34512"/>
    <cellStyle name="Comma 10 2 3 6 2 2" xfId="34513"/>
    <cellStyle name="Comma 10 2 3 6 2 3" xfId="34514"/>
    <cellStyle name="Comma 10 2 3 6 3" xfId="34515"/>
    <cellStyle name="Comma 10 2 3 6 3 2" xfId="34516"/>
    <cellStyle name="Comma 10 2 3 6 3 3" xfId="34517"/>
    <cellStyle name="Comma 10 2 3 6 4" xfId="34518"/>
    <cellStyle name="Comma 10 2 3 6 4 2" xfId="34519"/>
    <cellStyle name="Comma 10 2 3 6 5" xfId="34520"/>
    <cellStyle name="Comma 10 2 3 6 6" xfId="34521"/>
    <cellStyle name="Comma 10 2 3 7" xfId="34522"/>
    <cellStyle name="Comma 10 2 3 7 2" xfId="34523"/>
    <cellStyle name="Comma 10 2 3 7 2 2" xfId="34524"/>
    <cellStyle name="Comma 10 2 3 7 2 3" xfId="34525"/>
    <cellStyle name="Comma 10 2 3 7 3" xfId="34526"/>
    <cellStyle name="Comma 10 2 3 7 3 2" xfId="34527"/>
    <cellStyle name="Comma 10 2 3 7 4" xfId="34528"/>
    <cellStyle name="Comma 10 2 3 7 5" xfId="34529"/>
    <cellStyle name="Comma 10 2 3 8" xfId="34530"/>
    <cellStyle name="Comma 10 2 3 8 2" xfId="34531"/>
    <cellStyle name="Comma 10 2 3 8 3" xfId="34532"/>
    <cellStyle name="Comma 10 2 3 9" xfId="34533"/>
    <cellStyle name="Comma 10 2 3 9 2" xfId="34534"/>
    <cellStyle name="Comma 10 2 3 9 3" xfId="34535"/>
    <cellStyle name="Comma 10 2 4" xfId="3203"/>
    <cellStyle name="Comma 10 2 4 10" xfId="34536"/>
    <cellStyle name="Comma 10 2 4 2" xfId="3204"/>
    <cellStyle name="Comma 10 2 4 2 2" xfId="3205"/>
    <cellStyle name="Comma 10 2 4 2 2 2" xfId="34537"/>
    <cellStyle name="Comma 10 2 4 2 2 2 2" xfId="34538"/>
    <cellStyle name="Comma 10 2 4 2 2 2 3" xfId="34539"/>
    <cellStyle name="Comma 10 2 4 2 2 3" xfId="34540"/>
    <cellStyle name="Comma 10 2 4 2 2 3 2" xfId="34541"/>
    <cellStyle name="Comma 10 2 4 2 2 3 3" xfId="34542"/>
    <cellStyle name="Comma 10 2 4 2 2 4" xfId="34543"/>
    <cellStyle name="Comma 10 2 4 2 2 4 2" xfId="34544"/>
    <cellStyle name="Comma 10 2 4 2 2 5" xfId="34545"/>
    <cellStyle name="Comma 10 2 4 2 2 6" xfId="34546"/>
    <cellStyle name="Comma 10 2 4 2 3" xfId="34547"/>
    <cellStyle name="Comma 10 2 4 2 3 2" xfId="34548"/>
    <cellStyle name="Comma 10 2 4 2 3 2 2" xfId="34549"/>
    <cellStyle name="Comma 10 2 4 2 3 2 3" xfId="34550"/>
    <cellStyle name="Comma 10 2 4 2 3 3" xfId="34551"/>
    <cellStyle name="Comma 10 2 4 2 3 3 2" xfId="34552"/>
    <cellStyle name="Comma 10 2 4 2 3 3 3" xfId="34553"/>
    <cellStyle name="Comma 10 2 4 2 3 4" xfId="34554"/>
    <cellStyle name="Comma 10 2 4 2 3 4 2" xfId="34555"/>
    <cellStyle name="Comma 10 2 4 2 3 5" xfId="34556"/>
    <cellStyle name="Comma 10 2 4 2 3 6" xfId="34557"/>
    <cellStyle name="Comma 10 2 4 2 4" xfId="34558"/>
    <cellStyle name="Comma 10 2 4 2 4 2" xfId="34559"/>
    <cellStyle name="Comma 10 2 4 2 4 2 2" xfId="34560"/>
    <cellStyle name="Comma 10 2 4 2 4 2 3" xfId="34561"/>
    <cellStyle name="Comma 10 2 4 2 4 3" xfId="34562"/>
    <cellStyle name="Comma 10 2 4 2 4 3 2" xfId="34563"/>
    <cellStyle name="Comma 10 2 4 2 4 4" xfId="34564"/>
    <cellStyle name="Comma 10 2 4 2 4 5" xfId="34565"/>
    <cellStyle name="Comma 10 2 4 2 5" xfId="34566"/>
    <cellStyle name="Comma 10 2 4 2 5 2" xfId="34567"/>
    <cellStyle name="Comma 10 2 4 2 5 3" xfId="34568"/>
    <cellStyle name="Comma 10 2 4 2 6" xfId="34569"/>
    <cellStyle name="Comma 10 2 4 2 6 2" xfId="34570"/>
    <cellStyle name="Comma 10 2 4 2 6 3" xfId="34571"/>
    <cellStyle name="Comma 10 2 4 2 7" xfId="34572"/>
    <cellStyle name="Comma 10 2 4 2 7 2" xfId="34573"/>
    <cellStyle name="Comma 10 2 4 2 8" xfId="34574"/>
    <cellStyle name="Comma 10 2 4 2 9" xfId="34575"/>
    <cellStyle name="Comma 10 2 4 3" xfId="3206"/>
    <cellStyle name="Comma 10 2 4 3 2" xfId="34576"/>
    <cellStyle name="Comma 10 2 4 3 2 2" xfId="34577"/>
    <cellStyle name="Comma 10 2 4 3 2 3" xfId="34578"/>
    <cellStyle name="Comma 10 2 4 3 3" xfId="34579"/>
    <cellStyle name="Comma 10 2 4 3 3 2" xfId="34580"/>
    <cellStyle name="Comma 10 2 4 3 3 3" xfId="34581"/>
    <cellStyle name="Comma 10 2 4 3 4" xfId="34582"/>
    <cellStyle name="Comma 10 2 4 3 4 2" xfId="34583"/>
    <cellStyle name="Comma 10 2 4 3 5" xfId="34584"/>
    <cellStyle name="Comma 10 2 4 3 6" xfId="34585"/>
    <cellStyle name="Comma 10 2 4 4" xfId="34586"/>
    <cellStyle name="Comma 10 2 4 4 2" xfId="34587"/>
    <cellStyle name="Comma 10 2 4 4 2 2" xfId="34588"/>
    <cellStyle name="Comma 10 2 4 4 2 3" xfId="34589"/>
    <cellStyle name="Comma 10 2 4 4 3" xfId="34590"/>
    <cellStyle name="Comma 10 2 4 4 3 2" xfId="34591"/>
    <cellStyle name="Comma 10 2 4 4 3 3" xfId="34592"/>
    <cellStyle name="Comma 10 2 4 4 4" xfId="34593"/>
    <cellStyle name="Comma 10 2 4 4 4 2" xfId="34594"/>
    <cellStyle name="Comma 10 2 4 4 5" xfId="34595"/>
    <cellStyle name="Comma 10 2 4 4 6" xfId="34596"/>
    <cellStyle name="Comma 10 2 4 5" xfId="34597"/>
    <cellStyle name="Comma 10 2 4 5 2" xfId="34598"/>
    <cellStyle name="Comma 10 2 4 5 2 2" xfId="34599"/>
    <cellStyle name="Comma 10 2 4 5 2 3" xfId="34600"/>
    <cellStyle name="Comma 10 2 4 5 3" xfId="34601"/>
    <cellStyle name="Comma 10 2 4 5 3 2" xfId="34602"/>
    <cellStyle name="Comma 10 2 4 5 4" xfId="34603"/>
    <cellStyle name="Comma 10 2 4 5 5" xfId="34604"/>
    <cellStyle name="Comma 10 2 4 6" xfId="34605"/>
    <cellStyle name="Comma 10 2 4 6 2" xfId="34606"/>
    <cellStyle name="Comma 10 2 4 6 3" xfId="34607"/>
    <cellStyle name="Comma 10 2 4 7" xfId="34608"/>
    <cellStyle name="Comma 10 2 4 7 2" xfId="34609"/>
    <cellStyle name="Comma 10 2 4 7 3" xfId="34610"/>
    <cellStyle name="Comma 10 2 4 8" xfId="34611"/>
    <cellStyle name="Comma 10 2 4 8 2" xfId="34612"/>
    <cellStyle name="Comma 10 2 4 9" xfId="34613"/>
    <cellStyle name="Comma 10 2 5" xfId="3207"/>
    <cellStyle name="Comma 10 2 5 2" xfId="3208"/>
    <cellStyle name="Comma 10 2 5 2 2" xfId="34614"/>
    <cellStyle name="Comma 10 2 5 2 2 2" xfId="34615"/>
    <cellStyle name="Comma 10 2 5 2 2 3" xfId="34616"/>
    <cellStyle name="Comma 10 2 5 2 3" xfId="34617"/>
    <cellStyle name="Comma 10 2 5 2 3 2" xfId="34618"/>
    <cellStyle name="Comma 10 2 5 2 3 3" xfId="34619"/>
    <cellStyle name="Comma 10 2 5 2 4" xfId="34620"/>
    <cellStyle name="Comma 10 2 5 2 4 2" xfId="34621"/>
    <cellStyle name="Comma 10 2 5 2 5" xfId="34622"/>
    <cellStyle name="Comma 10 2 5 2 6" xfId="34623"/>
    <cellStyle name="Comma 10 2 5 3" xfId="34624"/>
    <cellStyle name="Comma 10 2 5 3 2" xfId="34625"/>
    <cellStyle name="Comma 10 2 5 3 2 2" xfId="34626"/>
    <cellStyle name="Comma 10 2 5 3 2 3" xfId="34627"/>
    <cellStyle name="Comma 10 2 5 3 3" xfId="34628"/>
    <cellStyle name="Comma 10 2 5 3 3 2" xfId="34629"/>
    <cellStyle name="Comma 10 2 5 3 3 3" xfId="34630"/>
    <cellStyle name="Comma 10 2 5 3 4" xfId="34631"/>
    <cellStyle name="Comma 10 2 5 3 4 2" xfId="34632"/>
    <cellStyle name="Comma 10 2 5 3 5" xfId="34633"/>
    <cellStyle name="Comma 10 2 5 3 6" xfId="34634"/>
    <cellStyle name="Comma 10 2 5 4" xfId="34635"/>
    <cellStyle name="Comma 10 2 5 4 2" xfId="34636"/>
    <cellStyle name="Comma 10 2 5 4 2 2" xfId="34637"/>
    <cellStyle name="Comma 10 2 5 4 2 3" xfId="34638"/>
    <cellStyle name="Comma 10 2 5 4 3" xfId="34639"/>
    <cellStyle name="Comma 10 2 5 4 3 2" xfId="34640"/>
    <cellStyle name="Comma 10 2 5 4 4" xfId="34641"/>
    <cellStyle name="Comma 10 2 5 4 5" xfId="34642"/>
    <cellStyle name="Comma 10 2 5 5" xfId="34643"/>
    <cellStyle name="Comma 10 2 5 5 2" xfId="34644"/>
    <cellStyle name="Comma 10 2 5 5 3" xfId="34645"/>
    <cellStyle name="Comma 10 2 5 6" xfId="34646"/>
    <cellStyle name="Comma 10 2 5 6 2" xfId="34647"/>
    <cellStyle name="Comma 10 2 5 6 3" xfId="34648"/>
    <cellStyle name="Comma 10 2 5 7" xfId="34649"/>
    <cellStyle name="Comma 10 2 5 7 2" xfId="34650"/>
    <cellStyle name="Comma 10 2 5 8" xfId="34651"/>
    <cellStyle name="Comma 10 2 5 9" xfId="34652"/>
    <cellStyle name="Comma 10 2 6" xfId="3209"/>
    <cellStyle name="Comma 10 2 6 2" xfId="34653"/>
    <cellStyle name="Comma 10 2 6 2 2" xfId="34654"/>
    <cellStyle name="Comma 10 2 6 2 2 2" xfId="34655"/>
    <cellStyle name="Comma 10 2 6 2 2 3" xfId="34656"/>
    <cellStyle name="Comma 10 2 6 2 3" xfId="34657"/>
    <cellStyle name="Comma 10 2 6 2 3 2" xfId="34658"/>
    <cellStyle name="Comma 10 2 6 2 3 3" xfId="34659"/>
    <cellStyle name="Comma 10 2 6 2 4" xfId="34660"/>
    <cellStyle name="Comma 10 2 6 2 4 2" xfId="34661"/>
    <cellStyle name="Comma 10 2 6 2 5" xfId="34662"/>
    <cellStyle name="Comma 10 2 6 2 6" xfId="34663"/>
    <cellStyle name="Comma 10 2 6 3" xfId="34664"/>
    <cellStyle name="Comma 10 2 6 3 2" xfId="34665"/>
    <cellStyle name="Comma 10 2 6 3 2 2" xfId="34666"/>
    <cellStyle name="Comma 10 2 6 3 2 3" xfId="34667"/>
    <cellStyle name="Comma 10 2 6 3 3" xfId="34668"/>
    <cellStyle name="Comma 10 2 6 3 3 2" xfId="34669"/>
    <cellStyle name="Comma 10 2 6 3 3 3" xfId="34670"/>
    <cellStyle name="Comma 10 2 6 3 4" xfId="34671"/>
    <cellStyle name="Comma 10 2 6 3 4 2" xfId="34672"/>
    <cellStyle name="Comma 10 2 6 3 5" xfId="34673"/>
    <cellStyle name="Comma 10 2 6 3 6" xfId="34674"/>
    <cellStyle name="Comma 10 2 6 4" xfId="34675"/>
    <cellStyle name="Comma 10 2 6 4 2" xfId="34676"/>
    <cellStyle name="Comma 10 2 6 4 2 2" xfId="34677"/>
    <cellStyle name="Comma 10 2 6 4 2 3" xfId="34678"/>
    <cellStyle name="Comma 10 2 6 4 3" xfId="34679"/>
    <cellStyle name="Comma 10 2 6 4 3 2" xfId="34680"/>
    <cellStyle name="Comma 10 2 6 4 4" xfId="34681"/>
    <cellStyle name="Comma 10 2 6 4 5" xfId="34682"/>
    <cellStyle name="Comma 10 2 6 5" xfId="34683"/>
    <cellStyle name="Comma 10 2 6 5 2" xfId="34684"/>
    <cellStyle name="Comma 10 2 6 5 3" xfId="34685"/>
    <cellStyle name="Comma 10 2 6 6" xfId="34686"/>
    <cellStyle name="Comma 10 2 6 6 2" xfId="34687"/>
    <cellStyle name="Comma 10 2 6 6 3" xfId="34688"/>
    <cellStyle name="Comma 10 2 6 7" xfId="34689"/>
    <cellStyle name="Comma 10 2 6 7 2" xfId="34690"/>
    <cellStyle name="Comma 10 2 6 8" xfId="34691"/>
    <cellStyle name="Comma 10 2 6 9" xfId="34692"/>
    <cellStyle name="Comma 10 2 7" xfId="13828"/>
    <cellStyle name="Comma 10 2 7 2" xfId="34693"/>
    <cellStyle name="Comma 10 2 7 2 2" xfId="34694"/>
    <cellStyle name="Comma 10 2 7 2 3" xfId="34695"/>
    <cellStyle name="Comma 10 2 7 3" xfId="34696"/>
    <cellStyle name="Comma 10 2 7 3 2" xfId="34697"/>
    <cellStyle name="Comma 10 2 7 3 3" xfId="34698"/>
    <cellStyle name="Comma 10 2 7 4" xfId="34699"/>
    <cellStyle name="Comma 10 2 7 4 2" xfId="34700"/>
    <cellStyle name="Comma 10 2 7 5" xfId="34701"/>
    <cellStyle name="Comma 10 2 7 6" xfId="34702"/>
    <cellStyle name="Comma 10 2 8" xfId="34703"/>
    <cellStyle name="Comma 10 2 8 2" xfId="34704"/>
    <cellStyle name="Comma 10 2 8 2 2" xfId="34705"/>
    <cellStyle name="Comma 10 2 8 2 3" xfId="34706"/>
    <cellStyle name="Comma 10 2 8 3" xfId="34707"/>
    <cellStyle name="Comma 10 2 8 3 2" xfId="34708"/>
    <cellStyle name="Comma 10 2 8 3 3" xfId="34709"/>
    <cellStyle name="Comma 10 2 8 4" xfId="34710"/>
    <cellStyle name="Comma 10 2 8 4 2" xfId="34711"/>
    <cellStyle name="Comma 10 2 8 5" xfId="34712"/>
    <cellStyle name="Comma 10 2 8 6" xfId="34713"/>
    <cellStyle name="Comma 10 2 9" xfId="34714"/>
    <cellStyle name="Comma 10 2 9 2" xfId="34715"/>
    <cellStyle name="Comma 10 2 9 2 2" xfId="34716"/>
    <cellStyle name="Comma 10 2 9 2 3" xfId="34717"/>
    <cellStyle name="Comma 10 2 9 3" xfId="34718"/>
    <cellStyle name="Comma 10 2 9 3 2" xfId="34719"/>
    <cellStyle name="Comma 10 2 9 4" xfId="34720"/>
    <cellStyle name="Comma 10 2 9 5" xfId="34721"/>
    <cellStyle name="Comma 10 3" xfId="3210"/>
    <cellStyle name="Comma 10 3 10" xfId="34722"/>
    <cellStyle name="Comma 10 3 10 2" xfId="34723"/>
    <cellStyle name="Comma 10 3 10 3" xfId="34724"/>
    <cellStyle name="Comma 10 3 11" xfId="34725"/>
    <cellStyle name="Comma 10 3 11 2" xfId="34726"/>
    <cellStyle name="Comma 10 3 12" xfId="34727"/>
    <cellStyle name="Comma 10 3 13" xfId="34728"/>
    <cellStyle name="Comma 10 3 14" xfId="34729"/>
    <cellStyle name="Comma 10 3 2" xfId="3211"/>
    <cellStyle name="Comma 10 3 2 10" xfId="34730"/>
    <cellStyle name="Comma 10 3 2 10 2" xfId="34731"/>
    <cellStyle name="Comma 10 3 2 11" xfId="34732"/>
    <cellStyle name="Comma 10 3 2 12" xfId="34733"/>
    <cellStyle name="Comma 10 3 2 2" xfId="3212"/>
    <cellStyle name="Comma 10 3 2 2 10" xfId="34734"/>
    <cellStyle name="Comma 10 3 2 2 2" xfId="3213"/>
    <cellStyle name="Comma 10 3 2 2 2 2" xfId="3214"/>
    <cellStyle name="Comma 10 3 2 2 2 2 2" xfId="34735"/>
    <cellStyle name="Comma 10 3 2 2 2 2 2 2" xfId="34736"/>
    <cellStyle name="Comma 10 3 2 2 2 2 2 3" xfId="34737"/>
    <cellStyle name="Comma 10 3 2 2 2 2 3" xfId="34738"/>
    <cellStyle name="Comma 10 3 2 2 2 2 3 2" xfId="34739"/>
    <cellStyle name="Comma 10 3 2 2 2 2 3 3" xfId="34740"/>
    <cellStyle name="Comma 10 3 2 2 2 2 4" xfId="34741"/>
    <cellStyle name="Comma 10 3 2 2 2 2 4 2" xfId="34742"/>
    <cellStyle name="Comma 10 3 2 2 2 2 5" xfId="34743"/>
    <cellStyle name="Comma 10 3 2 2 2 2 6" xfId="34744"/>
    <cellStyle name="Comma 10 3 2 2 2 3" xfId="34745"/>
    <cellStyle name="Comma 10 3 2 2 2 3 2" xfId="34746"/>
    <cellStyle name="Comma 10 3 2 2 2 3 2 2" xfId="34747"/>
    <cellStyle name="Comma 10 3 2 2 2 3 2 3" xfId="34748"/>
    <cellStyle name="Comma 10 3 2 2 2 3 3" xfId="34749"/>
    <cellStyle name="Comma 10 3 2 2 2 3 3 2" xfId="34750"/>
    <cellStyle name="Comma 10 3 2 2 2 3 3 3" xfId="34751"/>
    <cellStyle name="Comma 10 3 2 2 2 3 4" xfId="34752"/>
    <cellStyle name="Comma 10 3 2 2 2 3 4 2" xfId="34753"/>
    <cellStyle name="Comma 10 3 2 2 2 3 5" xfId="34754"/>
    <cellStyle name="Comma 10 3 2 2 2 3 6" xfId="34755"/>
    <cellStyle name="Comma 10 3 2 2 2 4" xfId="34756"/>
    <cellStyle name="Comma 10 3 2 2 2 4 2" xfId="34757"/>
    <cellStyle name="Comma 10 3 2 2 2 4 2 2" xfId="34758"/>
    <cellStyle name="Comma 10 3 2 2 2 4 2 3" xfId="34759"/>
    <cellStyle name="Comma 10 3 2 2 2 4 3" xfId="34760"/>
    <cellStyle name="Comma 10 3 2 2 2 4 3 2" xfId="34761"/>
    <cellStyle name="Comma 10 3 2 2 2 4 4" xfId="34762"/>
    <cellStyle name="Comma 10 3 2 2 2 4 5" xfId="34763"/>
    <cellStyle name="Comma 10 3 2 2 2 5" xfId="34764"/>
    <cellStyle name="Comma 10 3 2 2 2 5 2" xfId="34765"/>
    <cellStyle name="Comma 10 3 2 2 2 5 3" xfId="34766"/>
    <cellStyle name="Comma 10 3 2 2 2 6" xfId="34767"/>
    <cellStyle name="Comma 10 3 2 2 2 6 2" xfId="34768"/>
    <cellStyle name="Comma 10 3 2 2 2 6 3" xfId="34769"/>
    <cellStyle name="Comma 10 3 2 2 2 7" xfId="34770"/>
    <cellStyle name="Comma 10 3 2 2 2 7 2" xfId="34771"/>
    <cellStyle name="Comma 10 3 2 2 2 8" xfId="34772"/>
    <cellStyle name="Comma 10 3 2 2 2 9" xfId="34773"/>
    <cellStyle name="Comma 10 3 2 2 3" xfId="3215"/>
    <cellStyle name="Comma 10 3 2 2 3 2" xfId="34774"/>
    <cellStyle name="Comma 10 3 2 2 3 2 2" xfId="34775"/>
    <cellStyle name="Comma 10 3 2 2 3 2 3" xfId="34776"/>
    <cellStyle name="Comma 10 3 2 2 3 3" xfId="34777"/>
    <cellStyle name="Comma 10 3 2 2 3 3 2" xfId="34778"/>
    <cellStyle name="Comma 10 3 2 2 3 3 3" xfId="34779"/>
    <cellStyle name="Comma 10 3 2 2 3 4" xfId="34780"/>
    <cellStyle name="Comma 10 3 2 2 3 4 2" xfId="34781"/>
    <cellStyle name="Comma 10 3 2 2 3 5" xfId="34782"/>
    <cellStyle name="Comma 10 3 2 2 3 6" xfId="34783"/>
    <cellStyle name="Comma 10 3 2 2 4" xfId="34784"/>
    <cellStyle name="Comma 10 3 2 2 4 2" xfId="34785"/>
    <cellStyle name="Comma 10 3 2 2 4 2 2" xfId="34786"/>
    <cellStyle name="Comma 10 3 2 2 4 2 3" xfId="34787"/>
    <cellStyle name="Comma 10 3 2 2 4 3" xfId="34788"/>
    <cellStyle name="Comma 10 3 2 2 4 3 2" xfId="34789"/>
    <cellStyle name="Comma 10 3 2 2 4 3 3" xfId="34790"/>
    <cellStyle name="Comma 10 3 2 2 4 4" xfId="34791"/>
    <cellStyle name="Comma 10 3 2 2 4 4 2" xfId="34792"/>
    <cellStyle name="Comma 10 3 2 2 4 5" xfId="34793"/>
    <cellStyle name="Comma 10 3 2 2 4 6" xfId="34794"/>
    <cellStyle name="Comma 10 3 2 2 5" xfId="34795"/>
    <cellStyle name="Comma 10 3 2 2 5 2" xfId="34796"/>
    <cellStyle name="Comma 10 3 2 2 5 2 2" xfId="34797"/>
    <cellStyle name="Comma 10 3 2 2 5 2 3" xfId="34798"/>
    <cellStyle name="Comma 10 3 2 2 5 3" xfId="34799"/>
    <cellStyle name="Comma 10 3 2 2 5 3 2" xfId="34800"/>
    <cellStyle name="Comma 10 3 2 2 5 4" xfId="34801"/>
    <cellStyle name="Comma 10 3 2 2 5 5" xfId="34802"/>
    <cellStyle name="Comma 10 3 2 2 6" xfId="34803"/>
    <cellStyle name="Comma 10 3 2 2 6 2" xfId="34804"/>
    <cellStyle name="Comma 10 3 2 2 6 3" xfId="34805"/>
    <cellStyle name="Comma 10 3 2 2 7" xfId="34806"/>
    <cellStyle name="Comma 10 3 2 2 7 2" xfId="34807"/>
    <cellStyle name="Comma 10 3 2 2 7 3" xfId="34808"/>
    <cellStyle name="Comma 10 3 2 2 8" xfId="34809"/>
    <cellStyle name="Comma 10 3 2 2 8 2" xfId="34810"/>
    <cellStyle name="Comma 10 3 2 2 9" xfId="34811"/>
    <cellStyle name="Comma 10 3 2 3" xfId="3216"/>
    <cellStyle name="Comma 10 3 2 3 2" xfId="3217"/>
    <cellStyle name="Comma 10 3 2 3 2 2" xfId="34812"/>
    <cellStyle name="Comma 10 3 2 3 2 2 2" xfId="34813"/>
    <cellStyle name="Comma 10 3 2 3 2 2 3" xfId="34814"/>
    <cellStyle name="Comma 10 3 2 3 2 3" xfId="34815"/>
    <cellStyle name="Comma 10 3 2 3 2 3 2" xfId="34816"/>
    <cellStyle name="Comma 10 3 2 3 2 3 3" xfId="34817"/>
    <cellStyle name="Comma 10 3 2 3 2 4" xfId="34818"/>
    <cellStyle name="Comma 10 3 2 3 2 4 2" xfId="34819"/>
    <cellStyle name="Comma 10 3 2 3 2 5" xfId="34820"/>
    <cellStyle name="Comma 10 3 2 3 2 6" xfId="34821"/>
    <cellStyle name="Comma 10 3 2 3 3" xfId="34822"/>
    <cellStyle name="Comma 10 3 2 3 3 2" xfId="34823"/>
    <cellStyle name="Comma 10 3 2 3 3 2 2" xfId="34824"/>
    <cellStyle name="Comma 10 3 2 3 3 2 3" xfId="34825"/>
    <cellStyle name="Comma 10 3 2 3 3 3" xfId="34826"/>
    <cellStyle name="Comma 10 3 2 3 3 3 2" xfId="34827"/>
    <cellStyle name="Comma 10 3 2 3 3 3 3" xfId="34828"/>
    <cellStyle name="Comma 10 3 2 3 3 4" xfId="34829"/>
    <cellStyle name="Comma 10 3 2 3 3 4 2" xfId="34830"/>
    <cellStyle name="Comma 10 3 2 3 3 5" xfId="34831"/>
    <cellStyle name="Comma 10 3 2 3 3 6" xfId="34832"/>
    <cellStyle name="Comma 10 3 2 3 4" xfId="34833"/>
    <cellStyle name="Comma 10 3 2 3 4 2" xfId="34834"/>
    <cellStyle name="Comma 10 3 2 3 4 2 2" xfId="34835"/>
    <cellStyle name="Comma 10 3 2 3 4 2 3" xfId="34836"/>
    <cellStyle name="Comma 10 3 2 3 4 3" xfId="34837"/>
    <cellStyle name="Comma 10 3 2 3 4 3 2" xfId="34838"/>
    <cellStyle name="Comma 10 3 2 3 4 4" xfId="34839"/>
    <cellStyle name="Comma 10 3 2 3 4 5" xfId="34840"/>
    <cellStyle name="Comma 10 3 2 3 5" xfId="34841"/>
    <cellStyle name="Comma 10 3 2 3 5 2" xfId="34842"/>
    <cellStyle name="Comma 10 3 2 3 5 3" xfId="34843"/>
    <cellStyle name="Comma 10 3 2 3 6" xfId="34844"/>
    <cellStyle name="Comma 10 3 2 3 6 2" xfId="34845"/>
    <cellStyle name="Comma 10 3 2 3 6 3" xfId="34846"/>
    <cellStyle name="Comma 10 3 2 3 7" xfId="34847"/>
    <cellStyle name="Comma 10 3 2 3 7 2" xfId="34848"/>
    <cellStyle name="Comma 10 3 2 3 8" xfId="34849"/>
    <cellStyle name="Comma 10 3 2 3 9" xfId="34850"/>
    <cellStyle name="Comma 10 3 2 4" xfId="3218"/>
    <cellStyle name="Comma 10 3 2 4 2" xfId="34851"/>
    <cellStyle name="Comma 10 3 2 4 2 2" xfId="34852"/>
    <cellStyle name="Comma 10 3 2 4 2 2 2" xfId="34853"/>
    <cellStyle name="Comma 10 3 2 4 2 2 3" xfId="34854"/>
    <cellStyle name="Comma 10 3 2 4 2 3" xfId="34855"/>
    <cellStyle name="Comma 10 3 2 4 2 3 2" xfId="34856"/>
    <cellStyle name="Comma 10 3 2 4 2 3 3" xfId="34857"/>
    <cellStyle name="Comma 10 3 2 4 2 4" xfId="34858"/>
    <cellStyle name="Comma 10 3 2 4 2 4 2" xfId="34859"/>
    <cellStyle name="Comma 10 3 2 4 2 5" xfId="34860"/>
    <cellStyle name="Comma 10 3 2 4 2 6" xfId="34861"/>
    <cellStyle name="Comma 10 3 2 4 3" xfId="34862"/>
    <cellStyle name="Comma 10 3 2 4 3 2" xfId="34863"/>
    <cellStyle name="Comma 10 3 2 4 3 2 2" xfId="34864"/>
    <cellStyle name="Comma 10 3 2 4 3 2 3" xfId="34865"/>
    <cellStyle name="Comma 10 3 2 4 3 3" xfId="34866"/>
    <cellStyle name="Comma 10 3 2 4 3 3 2" xfId="34867"/>
    <cellStyle name="Comma 10 3 2 4 3 3 3" xfId="34868"/>
    <cellStyle name="Comma 10 3 2 4 3 4" xfId="34869"/>
    <cellStyle name="Comma 10 3 2 4 3 4 2" xfId="34870"/>
    <cellStyle name="Comma 10 3 2 4 3 5" xfId="34871"/>
    <cellStyle name="Comma 10 3 2 4 3 6" xfId="34872"/>
    <cellStyle name="Comma 10 3 2 4 4" xfId="34873"/>
    <cellStyle name="Comma 10 3 2 4 4 2" xfId="34874"/>
    <cellStyle name="Comma 10 3 2 4 4 2 2" xfId="34875"/>
    <cellStyle name="Comma 10 3 2 4 4 2 3" xfId="34876"/>
    <cellStyle name="Comma 10 3 2 4 4 3" xfId="34877"/>
    <cellStyle name="Comma 10 3 2 4 4 3 2" xfId="34878"/>
    <cellStyle name="Comma 10 3 2 4 4 4" xfId="34879"/>
    <cellStyle name="Comma 10 3 2 4 4 5" xfId="34880"/>
    <cellStyle name="Comma 10 3 2 4 5" xfId="34881"/>
    <cellStyle name="Comma 10 3 2 4 5 2" xfId="34882"/>
    <cellStyle name="Comma 10 3 2 4 5 3" xfId="34883"/>
    <cellStyle name="Comma 10 3 2 4 6" xfId="34884"/>
    <cellStyle name="Comma 10 3 2 4 6 2" xfId="34885"/>
    <cellStyle name="Comma 10 3 2 4 6 3" xfId="34886"/>
    <cellStyle name="Comma 10 3 2 4 7" xfId="34887"/>
    <cellStyle name="Comma 10 3 2 4 7 2" xfId="34888"/>
    <cellStyle name="Comma 10 3 2 4 8" xfId="34889"/>
    <cellStyle name="Comma 10 3 2 4 9" xfId="34890"/>
    <cellStyle name="Comma 10 3 2 5" xfId="34891"/>
    <cellStyle name="Comma 10 3 2 5 2" xfId="34892"/>
    <cellStyle name="Comma 10 3 2 5 2 2" xfId="34893"/>
    <cellStyle name="Comma 10 3 2 5 2 3" xfId="34894"/>
    <cellStyle name="Comma 10 3 2 5 3" xfId="34895"/>
    <cellStyle name="Comma 10 3 2 5 3 2" xfId="34896"/>
    <cellStyle name="Comma 10 3 2 5 3 3" xfId="34897"/>
    <cellStyle name="Comma 10 3 2 5 4" xfId="34898"/>
    <cellStyle name="Comma 10 3 2 5 4 2" xfId="34899"/>
    <cellStyle name="Comma 10 3 2 5 5" xfId="34900"/>
    <cellStyle name="Comma 10 3 2 5 6" xfId="34901"/>
    <cellStyle name="Comma 10 3 2 6" xfId="34902"/>
    <cellStyle name="Comma 10 3 2 6 2" xfId="34903"/>
    <cellStyle name="Comma 10 3 2 6 2 2" xfId="34904"/>
    <cellStyle name="Comma 10 3 2 6 2 3" xfId="34905"/>
    <cellStyle name="Comma 10 3 2 6 3" xfId="34906"/>
    <cellStyle name="Comma 10 3 2 6 3 2" xfId="34907"/>
    <cellStyle name="Comma 10 3 2 6 3 3" xfId="34908"/>
    <cellStyle name="Comma 10 3 2 6 4" xfId="34909"/>
    <cellStyle name="Comma 10 3 2 6 4 2" xfId="34910"/>
    <cellStyle name="Comma 10 3 2 6 5" xfId="34911"/>
    <cellStyle name="Comma 10 3 2 6 6" xfId="34912"/>
    <cellStyle name="Comma 10 3 2 7" xfId="34913"/>
    <cellStyle name="Comma 10 3 2 7 2" xfId="34914"/>
    <cellStyle name="Comma 10 3 2 7 2 2" xfId="34915"/>
    <cellStyle name="Comma 10 3 2 7 2 3" xfId="34916"/>
    <cellStyle name="Comma 10 3 2 7 3" xfId="34917"/>
    <cellStyle name="Comma 10 3 2 7 3 2" xfId="34918"/>
    <cellStyle name="Comma 10 3 2 7 4" xfId="34919"/>
    <cellStyle name="Comma 10 3 2 7 5" xfId="34920"/>
    <cellStyle name="Comma 10 3 2 8" xfId="34921"/>
    <cellStyle name="Comma 10 3 2 8 2" xfId="34922"/>
    <cellStyle name="Comma 10 3 2 8 3" xfId="34923"/>
    <cellStyle name="Comma 10 3 2 9" xfId="34924"/>
    <cellStyle name="Comma 10 3 2 9 2" xfId="34925"/>
    <cellStyle name="Comma 10 3 2 9 3" xfId="34926"/>
    <cellStyle name="Comma 10 3 3" xfId="3219"/>
    <cellStyle name="Comma 10 3 3 10" xfId="34927"/>
    <cellStyle name="Comma 10 3 3 2" xfId="3220"/>
    <cellStyle name="Comma 10 3 3 2 2" xfId="3221"/>
    <cellStyle name="Comma 10 3 3 2 2 2" xfId="34928"/>
    <cellStyle name="Comma 10 3 3 2 2 2 2" xfId="34929"/>
    <cellStyle name="Comma 10 3 3 2 2 2 3" xfId="34930"/>
    <cellStyle name="Comma 10 3 3 2 2 3" xfId="34931"/>
    <cellStyle name="Comma 10 3 3 2 2 3 2" xfId="34932"/>
    <cellStyle name="Comma 10 3 3 2 2 3 3" xfId="34933"/>
    <cellStyle name="Comma 10 3 3 2 2 4" xfId="34934"/>
    <cellStyle name="Comma 10 3 3 2 2 4 2" xfId="34935"/>
    <cellStyle name="Comma 10 3 3 2 2 5" xfId="34936"/>
    <cellStyle name="Comma 10 3 3 2 2 6" xfId="34937"/>
    <cellStyle name="Comma 10 3 3 2 3" xfId="34938"/>
    <cellStyle name="Comma 10 3 3 2 3 2" xfId="34939"/>
    <cellStyle name="Comma 10 3 3 2 3 2 2" xfId="34940"/>
    <cellStyle name="Comma 10 3 3 2 3 2 3" xfId="34941"/>
    <cellStyle name="Comma 10 3 3 2 3 3" xfId="34942"/>
    <cellStyle name="Comma 10 3 3 2 3 3 2" xfId="34943"/>
    <cellStyle name="Comma 10 3 3 2 3 3 3" xfId="34944"/>
    <cellStyle name="Comma 10 3 3 2 3 4" xfId="34945"/>
    <cellStyle name="Comma 10 3 3 2 3 4 2" xfId="34946"/>
    <cellStyle name="Comma 10 3 3 2 3 5" xfId="34947"/>
    <cellStyle name="Comma 10 3 3 2 3 6" xfId="34948"/>
    <cellStyle name="Comma 10 3 3 2 4" xfId="34949"/>
    <cellStyle name="Comma 10 3 3 2 4 2" xfId="34950"/>
    <cellStyle name="Comma 10 3 3 2 4 2 2" xfId="34951"/>
    <cellStyle name="Comma 10 3 3 2 4 2 3" xfId="34952"/>
    <cellStyle name="Comma 10 3 3 2 4 3" xfId="34953"/>
    <cellStyle name="Comma 10 3 3 2 4 3 2" xfId="34954"/>
    <cellStyle name="Comma 10 3 3 2 4 4" xfId="34955"/>
    <cellStyle name="Comma 10 3 3 2 4 5" xfId="34956"/>
    <cellStyle name="Comma 10 3 3 2 5" xfId="34957"/>
    <cellStyle name="Comma 10 3 3 2 5 2" xfId="34958"/>
    <cellStyle name="Comma 10 3 3 2 5 3" xfId="34959"/>
    <cellStyle name="Comma 10 3 3 2 6" xfId="34960"/>
    <cellStyle name="Comma 10 3 3 2 6 2" xfId="34961"/>
    <cellStyle name="Comma 10 3 3 2 6 3" xfId="34962"/>
    <cellStyle name="Comma 10 3 3 2 7" xfId="34963"/>
    <cellStyle name="Comma 10 3 3 2 7 2" xfId="34964"/>
    <cellStyle name="Comma 10 3 3 2 8" xfId="34965"/>
    <cellStyle name="Comma 10 3 3 2 9" xfId="34966"/>
    <cellStyle name="Comma 10 3 3 3" xfId="3222"/>
    <cellStyle name="Comma 10 3 3 3 2" xfId="34967"/>
    <cellStyle name="Comma 10 3 3 3 2 2" xfId="34968"/>
    <cellStyle name="Comma 10 3 3 3 2 3" xfId="34969"/>
    <cellStyle name="Comma 10 3 3 3 3" xfId="34970"/>
    <cellStyle name="Comma 10 3 3 3 3 2" xfId="34971"/>
    <cellStyle name="Comma 10 3 3 3 3 3" xfId="34972"/>
    <cellStyle name="Comma 10 3 3 3 4" xfId="34973"/>
    <cellStyle name="Comma 10 3 3 3 4 2" xfId="34974"/>
    <cellStyle name="Comma 10 3 3 3 5" xfId="34975"/>
    <cellStyle name="Comma 10 3 3 3 6" xfId="34976"/>
    <cellStyle name="Comma 10 3 3 4" xfId="34977"/>
    <cellStyle name="Comma 10 3 3 4 2" xfId="34978"/>
    <cellStyle name="Comma 10 3 3 4 2 2" xfId="34979"/>
    <cellStyle name="Comma 10 3 3 4 2 3" xfId="34980"/>
    <cellStyle name="Comma 10 3 3 4 3" xfId="34981"/>
    <cellStyle name="Comma 10 3 3 4 3 2" xfId="34982"/>
    <cellStyle name="Comma 10 3 3 4 3 3" xfId="34983"/>
    <cellStyle name="Comma 10 3 3 4 4" xfId="34984"/>
    <cellStyle name="Comma 10 3 3 4 4 2" xfId="34985"/>
    <cellStyle name="Comma 10 3 3 4 5" xfId="34986"/>
    <cellStyle name="Comma 10 3 3 4 6" xfId="34987"/>
    <cellStyle name="Comma 10 3 3 5" xfId="34988"/>
    <cellStyle name="Comma 10 3 3 5 2" xfId="34989"/>
    <cellStyle name="Comma 10 3 3 5 2 2" xfId="34990"/>
    <cellStyle name="Comma 10 3 3 5 2 3" xfId="34991"/>
    <cellStyle name="Comma 10 3 3 5 3" xfId="34992"/>
    <cellStyle name="Comma 10 3 3 5 3 2" xfId="34993"/>
    <cellStyle name="Comma 10 3 3 5 4" xfId="34994"/>
    <cellStyle name="Comma 10 3 3 5 5" xfId="34995"/>
    <cellStyle name="Comma 10 3 3 6" xfId="34996"/>
    <cellStyle name="Comma 10 3 3 6 2" xfId="34997"/>
    <cellStyle name="Comma 10 3 3 6 3" xfId="34998"/>
    <cellStyle name="Comma 10 3 3 7" xfId="34999"/>
    <cellStyle name="Comma 10 3 3 7 2" xfId="35000"/>
    <cellStyle name="Comma 10 3 3 7 3" xfId="35001"/>
    <cellStyle name="Comma 10 3 3 8" xfId="35002"/>
    <cellStyle name="Comma 10 3 3 8 2" xfId="35003"/>
    <cellStyle name="Comma 10 3 3 9" xfId="35004"/>
    <cellStyle name="Comma 10 3 4" xfId="3223"/>
    <cellStyle name="Comma 10 3 4 2" xfId="3224"/>
    <cellStyle name="Comma 10 3 4 2 2" xfId="35005"/>
    <cellStyle name="Comma 10 3 4 2 2 2" xfId="35006"/>
    <cellStyle name="Comma 10 3 4 2 2 3" xfId="35007"/>
    <cellStyle name="Comma 10 3 4 2 3" xfId="35008"/>
    <cellStyle name="Comma 10 3 4 2 3 2" xfId="35009"/>
    <cellStyle name="Comma 10 3 4 2 3 3" xfId="35010"/>
    <cellStyle name="Comma 10 3 4 2 4" xfId="35011"/>
    <cellStyle name="Comma 10 3 4 2 4 2" xfId="35012"/>
    <cellStyle name="Comma 10 3 4 2 5" xfId="35013"/>
    <cellStyle name="Comma 10 3 4 2 6" xfId="35014"/>
    <cellStyle name="Comma 10 3 4 3" xfId="35015"/>
    <cellStyle name="Comma 10 3 4 3 2" xfId="35016"/>
    <cellStyle name="Comma 10 3 4 3 2 2" xfId="35017"/>
    <cellStyle name="Comma 10 3 4 3 2 3" xfId="35018"/>
    <cellStyle name="Comma 10 3 4 3 3" xfId="35019"/>
    <cellStyle name="Comma 10 3 4 3 3 2" xfId="35020"/>
    <cellStyle name="Comma 10 3 4 3 3 3" xfId="35021"/>
    <cellStyle name="Comma 10 3 4 3 4" xfId="35022"/>
    <cellStyle name="Comma 10 3 4 3 4 2" xfId="35023"/>
    <cellStyle name="Comma 10 3 4 3 5" xfId="35024"/>
    <cellStyle name="Comma 10 3 4 3 6" xfId="35025"/>
    <cellStyle name="Comma 10 3 4 4" xfId="35026"/>
    <cellStyle name="Comma 10 3 4 4 2" xfId="35027"/>
    <cellStyle name="Comma 10 3 4 4 2 2" xfId="35028"/>
    <cellStyle name="Comma 10 3 4 4 2 3" xfId="35029"/>
    <cellStyle name="Comma 10 3 4 4 3" xfId="35030"/>
    <cellStyle name="Comma 10 3 4 4 3 2" xfId="35031"/>
    <cellStyle name="Comma 10 3 4 4 4" xfId="35032"/>
    <cellStyle name="Comma 10 3 4 4 5" xfId="35033"/>
    <cellStyle name="Comma 10 3 4 5" xfId="35034"/>
    <cellStyle name="Comma 10 3 4 5 2" xfId="35035"/>
    <cellStyle name="Comma 10 3 4 5 3" xfId="35036"/>
    <cellStyle name="Comma 10 3 4 6" xfId="35037"/>
    <cellStyle name="Comma 10 3 4 6 2" xfId="35038"/>
    <cellStyle name="Comma 10 3 4 6 3" xfId="35039"/>
    <cellStyle name="Comma 10 3 4 7" xfId="35040"/>
    <cellStyle name="Comma 10 3 4 7 2" xfId="35041"/>
    <cellStyle name="Comma 10 3 4 8" xfId="35042"/>
    <cellStyle name="Comma 10 3 4 9" xfId="35043"/>
    <cellStyle name="Comma 10 3 5" xfId="3225"/>
    <cellStyle name="Comma 10 3 5 2" xfId="35044"/>
    <cellStyle name="Comma 10 3 5 2 2" xfId="35045"/>
    <cellStyle name="Comma 10 3 5 2 2 2" xfId="35046"/>
    <cellStyle name="Comma 10 3 5 2 2 3" xfId="35047"/>
    <cellStyle name="Comma 10 3 5 2 3" xfId="35048"/>
    <cellStyle name="Comma 10 3 5 2 3 2" xfId="35049"/>
    <cellStyle name="Comma 10 3 5 2 3 3" xfId="35050"/>
    <cellStyle name="Comma 10 3 5 2 4" xfId="35051"/>
    <cellStyle name="Comma 10 3 5 2 4 2" xfId="35052"/>
    <cellStyle name="Comma 10 3 5 2 5" xfId="35053"/>
    <cellStyle name="Comma 10 3 5 2 6" xfId="35054"/>
    <cellStyle name="Comma 10 3 5 3" xfId="35055"/>
    <cellStyle name="Comma 10 3 5 3 2" xfId="35056"/>
    <cellStyle name="Comma 10 3 5 3 2 2" xfId="35057"/>
    <cellStyle name="Comma 10 3 5 3 2 3" xfId="35058"/>
    <cellStyle name="Comma 10 3 5 3 3" xfId="35059"/>
    <cellStyle name="Comma 10 3 5 3 3 2" xfId="35060"/>
    <cellStyle name="Comma 10 3 5 3 3 3" xfId="35061"/>
    <cellStyle name="Comma 10 3 5 3 4" xfId="35062"/>
    <cellStyle name="Comma 10 3 5 3 4 2" xfId="35063"/>
    <cellStyle name="Comma 10 3 5 3 5" xfId="35064"/>
    <cellStyle name="Comma 10 3 5 3 6" xfId="35065"/>
    <cellStyle name="Comma 10 3 5 4" xfId="35066"/>
    <cellStyle name="Comma 10 3 5 4 2" xfId="35067"/>
    <cellStyle name="Comma 10 3 5 4 2 2" xfId="35068"/>
    <cellStyle name="Comma 10 3 5 4 2 3" xfId="35069"/>
    <cellStyle name="Comma 10 3 5 4 3" xfId="35070"/>
    <cellStyle name="Comma 10 3 5 4 3 2" xfId="35071"/>
    <cellStyle name="Comma 10 3 5 4 4" xfId="35072"/>
    <cellStyle name="Comma 10 3 5 4 5" xfId="35073"/>
    <cellStyle name="Comma 10 3 5 5" xfId="35074"/>
    <cellStyle name="Comma 10 3 5 5 2" xfId="35075"/>
    <cellStyle name="Comma 10 3 5 5 3" xfId="35076"/>
    <cellStyle name="Comma 10 3 5 6" xfId="35077"/>
    <cellStyle name="Comma 10 3 5 6 2" xfId="35078"/>
    <cellStyle name="Comma 10 3 5 6 3" xfId="35079"/>
    <cellStyle name="Comma 10 3 5 7" xfId="35080"/>
    <cellStyle name="Comma 10 3 5 7 2" xfId="35081"/>
    <cellStyle name="Comma 10 3 5 8" xfId="35082"/>
    <cellStyle name="Comma 10 3 5 9" xfId="35083"/>
    <cellStyle name="Comma 10 3 6" xfId="13957"/>
    <cellStyle name="Comma 10 3 6 2" xfId="35084"/>
    <cellStyle name="Comma 10 3 6 2 2" xfId="35085"/>
    <cellStyle name="Comma 10 3 6 2 3" xfId="35086"/>
    <cellStyle name="Comma 10 3 6 3" xfId="35087"/>
    <cellStyle name="Comma 10 3 6 3 2" xfId="35088"/>
    <cellStyle name="Comma 10 3 6 3 3" xfId="35089"/>
    <cellStyle name="Comma 10 3 6 4" xfId="35090"/>
    <cellStyle name="Comma 10 3 6 4 2" xfId="35091"/>
    <cellStyle name="Comma 10 3 6 5" xfId="35092"/>
    <cellStyle name="Comma 10 3 6 6" xfId="35093"/>
    <cellStyle name="Comma 10 3 7" xfId="35094"/>
    <cellStyle name="Comma 10 3 7 2" xfId="35095"/>
    <cellStyle name="Comma 10 3 7 2 2" xfId="35096"/>
    <cellStyle name="Comma 10 3 7 2 3" xfId="35097"/>
    <cellStyle name="Comma 10 3 7 3" xfId="35098"/>
    <cellStyle name="Comma 10 3 7 3 2" xfId="35099"/>
    <cellStyle name="Comma 10 3 7 3 3" xfId="35100"/>
    <cellStyle name="Comma 10 3 7 4" xfId="35101"/>
    <cellStyle name="Comma 10 3 7 4 2" xfId="35102"/>
    <cellStyle name="Comma 10 3 7 5" xfId="35103"/>
    <cellStyle name="Comma 10 3 7 6" xfId="35104"/>
    <cellStyle name="Comma 10 3 8" xfId="35105"/>
    <cellStyle name="Comma 10 3 8 2" xfId="35106"/>
    <cellStyle name="Comma 10 3 8 2 2" xfId="35107"/>
    <cellStyle name="Comma 10 3 8 2 3" xfId="35108"/>
    <cellStyle name="Comma 10 3 8 3" xfId="35109"/>
    <cellStyle name="Comma 10 3 8 3 2" xfId="35110"/>
    <cellStyle name="Comma 10 3 8 4" xfId="35111"/>
    <cellStyle name="Comma 10 3 8 5" xfId="35112"/>
    <cellStyle name="Comma 10 3 9" xfId="35113"/>
    <cellStyle name="Comma 10 3 9 2" xfId="35114"/>
    <cellStyle name="Comma 10 3 9 3" xfId="35115"/>
    <cellStyle name="Comma 10 4" xfId="3226"/>
    <cellStyle name="Comma 10 4 10" xfId="35116"/>
    <cellStyle name="Comma 10 4 10 2" xfId="35117"/>
    <cellStyle name="Comma 10 4 11" xfId="35118"/>
    <cellStyle name="Comma 10 4 12" xfId="35119"/>
    <cellStyle name="Comma 10 4 2" xfId="3227"/>
    <cellStyle name="Comma 10 4 2 10" xfId="35120"/>
    <cellStyle name="Comma 10 4 2 2" xfId="3228"/>
    <cellStyle name="Comma 10 4 2 2 2" xfId="3229"/>
    <cellStyle name="Comma 10 4 2 2 2 2" xfId="35121"/>
    <cellStyle name="Comma 10 4 2 2 2 2 2" xfId="35122"/>
    <cellStyle name="Comma 10 4 2 2 2 2 3" xfId="35123"/>
    <cellStyle name="Comma 10 4 2 2 2 3" xfId="35124"/>
    <cellStyle name="Comma 10 4 2 2 2 3 2" xfId="35125"/>
    <cellStyle name="Comma 10 4 2 2 2 3 3" xfId="35126"/>
    <cellStyle name="Comma 10 4 2 2 2 4" xfId="35127"/>
    <cellStyle name="Comma 10 4 2 2 2 4 2" xfId="35128"/>
    <cellStyle name="Comma 10 4 2 2 2 5" xfId="35129"/>
    <cellStyle name="Comma 10 4 2 2 2 6" xfId="35130"/>
    <cellStyle name="Comma 10 4 2 2 3" xfId="35131"/>
    <cellStyle name="Comma 10 4 2 2 3 2" xfId="35132"/>
    <cellStyle name="Comma 10 4 2 2 3 2 2" xfId="35133"/>
    <cellStyle name="Comma 10 4 2 2 3 2 3" xfId="35134"/>
    <cellStyle name="Comma 10 4 2 2 3 3" xfId="35135"/>
    <cellStyle name="Comma 10 4 2 2 3 3 2" xfId="35136"/>
    <cellStyle name="Comma 10 4 2 2 3 3 3" xfId="35137"/>
    <cellStyle name="Comma 10 4 2 2 3 4" xfId="35138"/>
    <cellStyle name="Comma 10 4 2 2 3 4 2" xfId="35139"/>
    <cellStyle name="Comma 10 4 2 2 3 5" xfId="35140"/>
    <cellStyle name="Comma 10 4 2 2 3 6" xfId="35141"/>
    <cellStyle name="Comma 10 4 2 2 4" xfId="35142"/>
    <cellStyle name="Comma 10 4 2 2 4 2" xfId="35143"/>
    <cellStyle name="Comma 10 4 2 2 4 2 2" xfId="35144"/>
    <cellStyle name="Comma 10 4 2 2 4 2 3" xfId="35145"/>
    <cellStyle name="Comma 10 4 2 2 4 3" xfId="35146"/>
    <cellStyle name="Comma 10 4 2 2 4 3 2" xfId="35147"/>
    <cellStyle name="Comma 10 4 2 2 4 4" xfId="35148"/>
    <cellStyle name="Comma 10 4 2 2 4 5" xfId="35149"/>
    <cellStyle name="Comma 10 4 2 2 5" xfId="35150"/>
    <cellStyle name="Comma 10 4 2 2 5 2" xfId="35151"/>
    <cellStyle name="Comma 10 4 2 2 5 3" xfId="35152"/>
    <cellStyle name="Comma 10 4 2 2 6" xfId="35153"/>
    <cellStyle name="Comma 10 4 2 2 6 2" xfId="35154"/>
    <cellStyle name="Comma 10 4 2 2 6 3" xfId="35155"/>
    <cellStyle name="Comma 10 4 2 2 7" xfId="35156"/>
    <cellStyle name="Comma 10 4 2 2 7 2" xfId="35157"/>
    <cellStyle name="Comma 10 4 2 2 8" xfId="35158"/>
    <cellStyle name="Comma 10 4 2 2 9" xfId="35159"/>
    <cellStyle name="Comma 10 4 2 3" xfId="3230"/>
    <cellStyle name="Comma 10 4 2 3 2" xfId="35160"/>
    <cellStyle name="Comma 10 4 2 3 2 2" xfId="35161"/>
    <cellStyle name="Comma 10 4 2 3 2 3" xfId="35162"/>
    <cellStyle name="Comma 10 4 2 3 3" xfId="35163"/>
    <cellStyle name="Comma 10 4 2 3 3 2" xfId="35164"/>
    <cellStyle name="Comma 10 4 2 3 3 3" xfId="35165"/>
    <cellStyle name="Comma 10 4 2 3 4" xfId="35166"/>
    <cellStyle name="Comma 10 4 2 3 4 2" xfId="35167"/>
    <cellStyle name="Comma 10 4 2 3 5" xfId="35168"/>
    <cellStyle name="Comma 10 4 2 3 6" xfId="35169"/>
    <cellStyle name="Comma 10 4 2 4" xfId="35170"/>
    <cellStyle name="Comma 10 4 2 4 2" xfId="35171"/>
    <cellStyle name="Comma 10 4 2 4 2 2" xfId="35172"/>
    <cellStyle name="Comma 10 4 2 4 2 3" xfId="35173"/>
    <cellStyle name="Comma 10 4 2 4 3" xfId="35174"/>
    <cellStyle name="Comma 10 4 2 4 3 2" xfId="35175"/>
    <cellStyle name="Comma 10 4 2 4 3 3" xfId="35176"/>
    <cellStyle name="Comma 10 4 2 4 4" xfId="35177"/>
    <cellStyle name="Comma 10 4 2 4 4 2" xfId="35178"/>
    <cellStyle name="Comma 10 4 2 4 5" xfId="35179"/>
    <cellStyle name="Comma 10 4 2 4 6" xfId="35180"/>
    <cellStyle name="Comma 10 4 2 5" xfId="35181"/>
    <cellStyle name="Comma 10 4 2 5 2" xfId="35182"/>
    <cellStyle name="Comma 10 4 2 5 2 2" xfId="35183"/>
    <cellStyle name="Comma 10 4 2 5 2 3" xfId="35184"/>
    <cellStyle name="Comma 10 4 2 5 3" xfId="35185"/>
    <cellStyle name="Comma 10 4 2 5 3 2" xfId="35186"/>
    <cellStyle name="Comma 10 4 2 5 4" xfId="35187"/>
    <cellStyle name="Comma 10 4 2 5 5" xfId="35188"/>
    <cellStyle name="Comma 10 4 2 6" xfId="35189"/>
    <cellStyle name="Comma 10 4 2 6 2" xfId="35190"/>
    <cellStyle name="Comma 10 4 2 6 3" xfId="35191"/>
    <cellStyle name="Comma 10 4 2 7" xfId="35192"/>
    <cellStyle name="Comma 10 4 2 7 2" xfId="35193"/>
    <cellStyle name="Comma 10 4 2 7 3" xfId="35194"/>
    <cellStyle name="Comma 10 4 2 8" xfId="35195"/>
    <cellStyle name="Comma 10 4 2 8 2" xfId="35196"/>
    <cellStyle name="Comma 10 4 2 9" xfId="35197"/>
    <cellStyle name="Comma 10 4 3" xfId="3231"/>
    <cellStyle name="Comma 10 4 3 2" xfId="3232"/>
    <cellStyle name="Comma 10 4 3 2 2" xfId="35198"/>
    <cellStyle name="Comma 10 4 3 2 2 2" xfId="35199"/>
    <cellStyle name="Comma 10 4 3 2 2 3" xfId="35200"/>
    <cellStyle name="Comma 10 4 3 2 3" xfId="35201"/>
    <cellStyle name="Comma 10 4 3 2 3 2" xfId="35202"/>
    <cellStyle name="Comma 10 4 3 2 3 3" xfId="35203"/>
    <cellStyle name="Comma 10 4 3 2 4" xfId="35204"/>
    <cellStyle name="Comma 10 4 3 2 4 2" xfId="35205"/>
    <cellStyle name="Comma 10 4 3 2 5" xfId="35206"/>
    <cellStyle name="Comma 10 4 3 2 6" xfId="35207"/>
    <cellStyle name="Comma 10 4 3 3" xfId="35208"/>
    <cellStyle name="Comma 10 4 3 3 2" xfId="35209"/>
    <cellStyle name="Comma 10 4 3 3 2 2" xfId="35210"/>
    <cellStyle name="Comma 10 4 3 3 2 3" xfId="35211"/>
    <cellStyle name="Comma 10 4 3 3 3" xfId="35212"/>
    <cellStyle name="Comma 10 4 3 3 3 2" xfId="35213"/>
    <cellStyle name="Comma 10 4 3 3 3 3" xfId="35214"/>
    <cellStyle name="Comma 10 4 3 3 4" xfId="35215"/>
    <cellStyle name="Comma 10 4 3 3 4 2" xfId="35216"/>
    <cellStyle name="Comma 10 4 3 3 5" xfId="35217"/>
    <cellStyle name="Comma 10 4 3 3 6" xfId="35218"/>
    <cellStyle name="Comma 10 4 3 4" xfId="35219"/>
    <cellStyle name="Comma 10 4 3 4 2" xfId="35220"/>
    <cellStyle name="Comma 10 4 3 4 2 2" xfId="35221"/>
    <cellStyle name="Comma 10 4 3 4 2 3" xfId="35222"/>
    <cellStyle name="Comma 10 4 3 4 3" xfId="35223"/>
    <cellStyle name="Comma 10 4 3 4 3 2" xfId="35224"/>
    <cellStyle name="Comma 10 4 3 4 4" xfId="35225"/>
    <cellStyle name="Comma 10 4 3 4 5" xfId="35226"/>
    <cellStyle name="Comma 10 4 3 5" xfId="35227"/>
    <cellStyle name="Comma 10 4 3 5 2" xfId="35228"/>
    <cellStyle name="Comma 10 4 3 5 3" xfId="35229"/>
    <cellStyle name="Comma 10 4 3 6" xfId="35230"/>
    <cellStyle name="Comma 10 4 3 6 2" xfId="35231"/>
    <cellStyle name="Comma 10 4 3 6 3" xfId="35232"/>
    <cellStyle name="Comma 10 4 3 7" xfId="35233"/>
    <cellStyle name="Comma 10 4 3 7 2" xfId="35234"/>
    <cellStyle name="Comma 10 4 3 8" xfId="35235"/>
    <cellStyle name="Comma 10 4 3 9" xfId="35236"/>
    <cellStyle name="Comma 10 4 4" xfId="3233"/>
    <cellStyle name="Comma 10 4 4 2" xfId="35237"/>
    <cellStyle name="Comma 10 4 4 2 2" xfId="35238"/>
    <cellStyle name="Comma 10 4 4 2 2 2" xfId="35239"/>
    <cellStyle name="Comma 10 4 4 2 2 3" xfId="35240"/>
    <cellStyle name="Comma 10 4 4 2 3" xfId="35241"/>
    <cellStyle name="Comma 10 4 4 2 3 2" xfId="35242"/>
    <cellStyle name="Comma 10 4 4 2 3 3" xfId="35243"/>
    <cellStyle name="Comma 10 4 4 2 4" xfId="35244"/>
    <cellStyle name="Comma 10 4 4 2 4 2" xfId="35245"/>
    <cellStyle name="Comma 10 4 4 2 5" xfId="35246"/>
    <cellStyle name="Comma 10 4 4 2 6" xfId="35247"/>
    <cellStyle name="Comma 10 4 4 3" xfId="35248"/>
    <cellStyle name="Comma 10 4 4 3 2" xfId="35249"/>
    <cellStyle name="Comma 10 4 4 3 2 2" xfId="35250"/>
    <cellStyle name="Comma 10 4 4 3 2 3" xfId="35251"/>
    <cellStyle name="Comma 10 4 4 3 3" xfId="35252"/>
    <cellStyle name="Comma 10 4 4 3 3 2" xfId="35253"/>
    <cellStyle name="Comma 10 4 4 3 3 3" xfId="35254"/>
    <cellStyle name="Comma 10 4 4 3 4" xfId="35255"/>
    <cellStyle name="Comma 10 4 4 3 4 2" xfId="35256"/>
    <cellStyle name="Comma 10 4 4 3 5" xfId="35257"/>
    <cellStyle name="Comma 10 4 4 3 6" xfId="35258"/>
    <cellStyle name="Comma 10 4 4 4" xfId="35259"/>
    <cellStyle name="Comma 10 4 4 4 2" xfId="35260"/>
    <cellStyle name="Comma 10 4 4 4 2 2" xfId="35261"/>
    <cellStyle name="Comma 10 4 4 4 2 3" xfId="35262"/>
    <cellStyle name="Comma 10 4 4 4 3" xfId="35263"/>
    <cellStyle name="Comma 10 4 4 4 3 2" xfId="35264"/>
    <cellStyle name="Comma 10 4 4 4 4" xfId="35265"/>
    <cellStyle name="Comma 10 4 4 4 5" xfId="35266"/>
    <cellStyle name="Comma 10 4 4 5" xfId="35267"/>
    <cellStyle name="Comma 10 4 4 5 2" xfId="35268"/>
    <cellStyle name="Comma 10 4 4 5 3" xfId="35269"/>
    <cellStyle name="Comma 10 4 4 6" xfId="35270"/>
    <cellStyle name="Comma 10 4 4 6 2" xfId="35271"/>
    <cellStyle name="Comma 10 4 4 6 3" xfId="35272"/>
    <cellStyle name="Comma 10 4 4 7" xfId="35273"/>
    <cellStyle name="Comma 10 4 4 7 2" xfId="35274"/>
    <cellStyle name="Comma 10 4 4 8" xfId="35275"/>
    <cellStyle name="Comma 10 4 4 9" xfId="35276"/>
    <cellStyle name="Comma 10 4 5" xfId="35277"/>
    <cellStyle name="Comma 10 4 5 2" xfId="35278"/>
    <cellStyle name="Comma 10 4 5 2 2" xfId="35279"/>
    <cellStyle name="Comma 10 4 5 2 3" xfId="35280"/>
    <cellStyle name="Comma 10 4 5 3" xfId="35281"/>
    <cellStyle name="Comma 10 4 5 3 2" xfId="35282"/>
    <cellStyle name="Comma 10 4 5 3 3" xfId="35283"/>
    <cellStyle name="Comma 10 4 5 4" xfId="35284"/>
    <cellStyle name="Comma 10 4 5 4 2" xfId="35285"/>
    <cellStyle name="Comma 10 4 5 5" xfId="35286"/>
    <cellStyle name="Comma 10 4 5 6" xfId="35287"/>
    <cellStyle name="Comma 10 4 6" xfId="35288"/>
    <cellStyle name="Comma 10 4 6 2" xfId="35289"/>
    <cellStyle name="Comma 10 4 6 2 2" xfId="35290"/>
    <cellStyle name="Comma 10 4 6 2 3" xfId="35291"/>
    <cellStyle name="Comma 10 4 6 3" xfId="35292"/>
    <cellStyle name="Comma 10 4 6 3 2" xfId="35293"/>
    <cellStyle name="Comma 10 4 6 3 3" xfId="35294"/>
    <cellStyle name="Comma 10 4 6 4" xfId="35295"/>
    <cellStyle name="Comma 10 4 6 4 2" xfId="35296"/>
    <cellStyle name="Comma 10 4 6 5" xfId="35297"/>
    <cellStyle name="Comma 10 4 6 6" xfId="35298"/>
    <cellStyle name="Comma 10 4 7" xfId="35299"/>
    <cellStyle name="Comma 10 4 7 2" xfId="35300"/>
    <cellStyle name="Comma 10 4 7 2 2" xfId="35301"/>
    <cellStyle name="Comma 10 4 7 2 3" xfId="35302"/>
    <cellStyle name="Comma 10 4 7 3" xfId="35303"/>
    <cellStyle name="Comma 10 4 7 3 2" xfId="35304"/>
    <cellStyle name="Comma 10 4 7 4" xfId="35305"/>
    <cellStyle name="Comma 10 4 7 5" xfId="35306"/>
    <cellStyle name="Comma 10 4 8" xfId="35307"/>
    <cellStyle name="Comma 10 4 8 2" xfId="35308"/>
    <cellStyle name="Comma 10 4 8 3" xfId="35309"/>
    <cellStyle name="Comma 10 4 9" xfId="35310"/>
    <cellStyle name="Comma 10 4 9 2" xfId="35311"/>
    <cellStyle name="Comma 10 4 9 3" xfId="35312"/>
    <cellStyle name="Comma 10 5" xfId="3234"/>
    <cellStyle name="Comma 10 5 10" xfId="35313"/>
    <cellStyle name="Comma 10 5 2" xfId="3235"/>
    <cellStyle name="Comma 10 5 2 2" xfId="3236"/>
    <cellStyle name="Comma 10 5 2 2 2" xfId="35314"/>
    <cellStyle name="Comma 10 5 2 2 2 2" xfId="35315"/>
    <cellStyle name="Comma 10 5 2 2 2 3" xfId="35316"/>
    <cellStyle name="Comma 10 5 2 2 3" xfId="35317"/>
    <cellStyle name="Comma 10 5 2 2 3 2" xfId="35318"/>
    <cellStyle name="Comma 10 5 2 2 3 3" xfId="35319"/>
    <cellStyle name="Comma 10 5 2 2 4" xfId="35320"/>
    <cellStyle name="Comma 10 5 2 2 4 2" xfId="35321"/>
    <cellStyle name="Comma 10 5 2 2 5" xfId="35322"/>
    <cellStyle name="Comma 10 5 2 2 6" xfId="35323"/>
    <cellStyle name="Comma 10 5 2 3" xfId="35324"/>
    <cellStyle name="Comma 10 5 2 3 2" xfId="35325"/>
    <cellStyle name="Comma 10 5 2 3 2 2" xfId="35326"/>
    <cellStyle name="Comma 10 5 2 3 2 3" xfId="35327"/>
    <cellStyle name="Comma 10 5 2 3 3" xfId="35328"/>
    <cellStyle name="Comma 10 5 2 3 3 2" xfId="35329"/>
    <cellStyle name="Comma 10 5 2 3 3 3" xfId="35330"/>
    <cellStyle name="Comma 10 5 2 3 4" xfId="35331"/>
    <cellStyle name="Comma 10 5 2 3 4 2" xfId="35332"/>
    <cellStyle name="Comma 10 5 2 3 5" xfId="35333"/>
    <cellStyle name="Comma 10 5 2 3 6" xfId="35334"/>
    <cellStyle name="Comma 10 5 2 4" xfId="35335"/>
    <cellStyle name="Comma 10 5 2 4 2" xfId="35336"/>
    <cellStyle name="Comma 10 5 2 4 2 2" xfId="35337"/>
    <cellStyle name="Comma 10 5 2 4 2 3" xfId="35338"/>
    <cellStyle name="Comma 10 5 2 4 3" xfId="35339"/>
    <cellStyle name="Comma 10 5 2 4 3 2" xfId="35340"/>
    <cellStyle name="Comma 10 5 2 4 4" xfId="35341"/>
    <cellStyle name="Comma 10 5 2 4 5" xfId="35342"/>
    <cellStyle name="Comma 10 5 2 5" xfId="35343"/>
    <cellStyle name="Comma 10 5 2 5 2" xfId="35344"/>
    <cellStyle name="Comma 10 5 2 5 3" xfId="35345"/>
    <cellStyle name="Comma 10 5 2 6" xfId="35346"/>
    <cellStyle name="Comma 10 5 2 6 2" xfId="35347"/>
    <cellStyle name="Comma 10 5 2 6 3" xfId="35348"/>
    <cellStyle name="Comma 10 5 2 7" xfId="35349"/>
    <cellStyle name="Comma 10 5 2 7 2" xfId="35350"/>
    <cellStyle name="Comma 10 5 2 8" xfId="35351"/>
    <cellStyle name="Comma 10 5 2 9" xfId="35352"/>
    <cellStyle name="Comma 10 5 3" xfId="3237"/>
    <cellStyle name="Comma 10 5 3 2" xfId="35353"/>
    <cellStyle name="Comma 10 5 3 2 2" xfId="35354"/>
    <cellStyle name="Comma 10 5 3 2 3" xfId="35355"/>
    <cellStyle name="Comma 10 5 3 3" xfId="35356"/>
    <cellStyle name="Comma 10 5 3 3 2" xfId="35357"/>
    <cellStyle name="Comma 10 5 3 3 3" xfId="35358"/>
    <cellStyle name="Comma 10 5 3 4" xfId="35359"/>
    <cellStyle name="Comma 10 5 3 4 2" xfId="35360"/>
    <cellStyle name="Comma 10 5 3 5" xfId="35361"/>
    <cellStyle name="Comma 10 5 3 6" xfId="35362"/>
    <cellStyle name="Comma 10 5 4" xfId="35363"/>
    <cellStyle name="Comma 10 5 4 2" xfId="35364"/>
    <cellStyle name="Comma 10 5 4 2 2" xfId="35365"/>
    <cellStyle name="Comma 10 5 4 2 3" xfId="35366"/>
    <cellStyle name="Comma 10 5 4 3" xfId="35367"/>
    <cellStyle name="Comma 10 5 4 3 2" xfId="35368"/>
    <cellStyle name="Comma 10 5 4 3 3" xfId="35369"/>
    <cellStyle name="Comma 10 5 4 4" xfId="35370"/>
    <cellStyle name="Comma 10 5 4 4 2" xfId="35371"/>
    <cellStyle name="Comma 10 5 4 5" xfId="35372"/>
    <cellStyle name="Comma 10 5 4 6" xfId="35373"/>
    <cellStyle name="Comma 10 5 5" xfId="35374"/>
    <cellStyle name="Comma 10 5 5 2" xfId="35375"/>
    <cellStyle name="Comma 10 5 5 2 2" xfId="35376"/>
    <cellStyle name="Comma 10 5 5 2 3" xfId="35377"/>
    <cellStyle name="Comma 10 5 5 3" xfId="35378"/>
    <cellStyle name="Comma 10 5 5 3 2" xfId="35379"/>
    <cellStyle name="Comma 10 5 5 4" xfId="35380"/>
    <cellStyle name="Comma 10 5 5 5" xfId="35381"/>
    <cellStyle name="Comma 10 5 6" xfId="35382"/>
    <cellStyle name="Comma 10 5 6 2" xfId="35383"/>
    <cellStyle name="Comma 10 5 6 3" xfId="35384"/>
    <cellStyle name="Comma 10 5 7" xfId="35385"/>
    <cellStyle name="Comma 10 5 7 2" xfId="35386"/>
    <cellStyle name="Comma 10 5 7 3" xfId="35387"/>
    <cellStyle name="Comma 10 5 8" xfId="35388"/>
    <cellStyle name="Comma 10 5 8 2" xfId="35389"/>
    <cellStyle name="Comma 10 5 9" xfId="35390"/>
    <cellStyle name="Comma 10 6" xfId="3238"/>
    <cellStyle name="Comma 10 6 2" xfId="3239"/>
    <cellStyle name="Comma 10 6 2 2" xfId="35391"/>
    <cellStyle name="Comma 10 6 2 2 2" xfId="35392"/>
    <cellStyle name="Comma 10 6 2 2 3" xfId="35393"/>
    <cellStyle name="Comma 10 6 2 3" xfId="35394"/>
    <cellStyle name="Comma 10 6 2 3 2" xfId="35395"/>
    <cellStyle name="Comma 10 6 2 3 3" xfId="35396"/>
    <cellStyle name="Comma 10 6 2 4" xfId="35397"/>
    <cellStyle name="Comma 10 6 2 4 2" xfId="35398"/>
    <cellStyle name="Comma 10 6 2 5" xfId="35399"/>
    <cellStyle name="Comma 10 6 2 6" xfId="35400"/>
    <cellStyle name="Comma 10 6 3" xfId="35401"/>
    <cellStyle name="Comma 10 6 3 2" xfId="35402"/>
    <cellStyle name="Comma 10 6 3 2 2" xfId="35403"/>
    <cellStyle name="Comma 10 6 3 2 3" xfId="35404"/>
    <cellStyle name="Comma 10 6 3 3" xfId="35405"/>
    <cellStyle name="Comma 10 6 3 3 2" xfId="35406"/>
    <cellStyle name="Comma 10 6 3 3 3" xfId="35407"/>
    <cellStyle name="Comma 10 6 3 4" xfId="35408"/>
    <cellStyle name="Comma 10 6 3 4 2" xfId="35409"/>
    <cellStyle name="Comma 10 6 3 5" xfId="35410"/>
    <cellStyle name="Comma 10 6 3 6" xfId="35411"/>
    <cellStyle name="Comma 10 6 4" xfId="35412"/>
    <cellStyle name="Comma 10 6 4 2" xfId="35413"/>
    <cellStyle name="Comma 10 6 4 2 2" xfId="35414"/>
    <cellStyle name="Comma 10 6 4 2 3" xfId="35415"/>
    <cellStyle name="Comma 10 6 4 3" xfId="35416"/>
    <cellStyle name="Comma 10 6 4 3 2" xfId="35417"/>
    <cellStyle name="Comma 10 6 4 4" xfId="35418"/>
    <cellStyle name="Comma 10 6 4 5" xfId="35419"/>
    <cellStyle name="Comma 10 6 5" xfId="35420"/>
    <cellStyle name="Comma 10 6 5 2" xfId="35421"/>
    <cellStyle name="Comma 10 6 5 3" xfId="35422"/>
    <cellStyle name="Comma 10 6 6" xfId="35423"/>
    <cellStyle name="Comma 10 6 6 2" xfId="35424"/>
    <cellStyle name="Comma 10 6 6 3" xfId="35425"/>
    <cellStyle name="Comma 10 6 7" xfId="35426"/>
    <cellStyle name="Comma 10 6 7 2" xfId="35427"/>
    <cellStyle name="Comma 10 6 8" xfId="35428"/>
    <cellStyle name="Comma 10 6 9" xfId="35429"/>
    <cellStyle name="Comma 10 7" xfId="3240"/>
    <cellStyle name="Comma 10 7 2" xfId="35430"/>
    <cellStyle name="Comma 10 7 2 2" xfId="35431"/>
    <cellStyle name="Comma 10 7 2 2 2" xfId="35432"/>
    <cellStyle name="Comma 10 7 2 2 3" xfId="35433"/>
    <cellStyle name="Comma 10 7 2 3" xfId="35434"/>
    <cellStyle name="Comma 10 7 2 3 2" xfId="35435"/>
    <cellStyle name="Comma 10 7 2 3 3" xfId="35436"/>
    <cellStyle name="Comma 10 7 2 4" xfId="35437"/>
    <cellStyle name="Comma 10 7 2 4 2" xfId="35438"/>
    <cellStyle name="Comma 10 7 2 5" xfId="35439"/>
    <cellStyle name="Comma 10 7 2 6" xfId="35440"/>
    <cellStyle name="Comma 10 7 3" xfId="35441"/>
    <cellStyle name="Comma 10 7 3 2" xfId="35442"/>
    <cellStyle name="Comma 10 7 3 2 2" xfId="35443"/>
    <cellStyle name="Comma 10 7 3 2 3" xfId="35444"/>
    <cellStyle name="Comma 10 7 3 3" xfId="35445"/>
    <cellStyle name="Comma 10 7 3 3 2" xfId="35446"/>
    <cellStyle name="Comma 10 7 3 3 3" xfId="35447"/>
    <cellStyle name="Comma 10 7 3 4" xfId="35448"/>
    <cellStyle name="Comma 10 7 3 4 2" xfId="35449"/>
    <cellStyle name="Comma 10 7 3 5" xfId="35450"/>
    <cellStyle name="Comma 10 7 3 6" xfId="35451"/>
    <cellStyle name="Comma 10 7 4" xfId="35452"/>
    <cellStyle name="Comma 10 7 4 2" xfId="35453"/>
    <cellStyle name="Comma 10 7 4 2 2" xfId="35454"/>
    <cellStyle name="Comma 10 7 4 2 3" xfId="35455"/>
    <cellStyle name="Comma 10 7 4 3" xfId="35456"/>
    <cellStyle name="Comma 10 7 4 3 2" xfId="35457"/>
    <cellStyle name="Comma 10 7 4 4" xfId="35458"/>
    <cellStyle name="Comma 10 7 4 5" xfId="35459"/>
    <cellStyle name="Comma 10 7 5" xfId="35460"/>
    <cellStyle name="Comma 10 7 5 2" xfId="35461"/>
    <cellStyle name="Comma 10 7 5 3" xfId="35462"/>
    <cellStyle name="Comma 10 7 6" xfId="35463"/>
    <cellStyle name="Comma 10 7 6 2" xfId="35464"/>
    <cellStyle name="Comma 10 7 6 3" xfId="35465"/>
    <cellStyle name="Comma 10 7 7" xfId="35466"/>
    <cellStyle name="Comma 10 7 7 2" xfId="35467"/>
    <cellStyle name="Comma 10 7 8" xfId="35468"/>
    <cellStyle name="Comma 10 7 9" xfId="35469"/>
    <cellStyle name="Comma 10 8" xfId="3241"/>
    <cellStyle name="Comma 10 8 2" xfId="35470"/>
    <cellStyle name="Comma 10 8 2 2" xfId="35471"/>
    <cellStyle name="Comma 10 8 2 3" xfId="35472"/>
    <cellStyle name="Comma 10 8 3" xfId="35473"/>
    <cellStyle name="Comma 10 8 3 2" xfId="35474"/>
    <cellStyle name="Comma 10 8 3 3" xfId="35475"/>
    <cellStyle name="Comma 10 8 4" xfId="35476"/>
    <cellStyle name="Comma 10 8 4 2" xfId="35477"/>
    <cellStyle name="Comma 10 8 5" xfId="35478"/>
    <cellStyle name="Comma 10 8 6" xfId="35479"/>
    <cellStyle name="Comma 10 9" xfId="3242"/>
    <cellStyle name="Comma 10 9 2" xfId="35480"/>
    <cellStyle name="Comma 10 9 2 2" xfId="35481"/>
    <cellStyle name="Comma 10 9 2 3" xfId="35482"/>
    <cellStyle name="Comma 10 9 3" xfId="35483"/>
    <cellStyle name="Comma 10 9 3 2" xfId="35484"/>
    <cellStyle name="Comma 10 9 3 3" xfId="35485"/>
    <cellStyle name="Comma 10 9 4" xfId="35486"/>
    <cellStyle name="Comma 10 9 4 2" xfId="35487"/>
    <cellStyle name="Comma 10 9 5" xfId="35488"/>
    <cellStyle name="Comma 10 9 6" xfId="35489"/>
    <cellStyle name="Comma 100" xfId="14353"/>
    <cellStyle name="Comma 101" xfId="14354"/>
    <cellStyle name="Comma 102" xfId="14355"/>
    <cellStyle name="Comma 103" xfId="14356"/>
    <cellStyle name="Comma 104" xfId="14357"/>
    <cellStyle name="Comma 105" xfId="14358"/>
    <cellStyle name="Comma 106" xfId="14359"/>
    <cellStyle name="Comma 107" xfId="14431"/>
    <cellStyle name="Comma 108" xfId="14429"/>
    <cellStyle name="Comma 109" xfId="14432"/>
    <cellStyle name="Comma 11" xfId="3243"/>
    <cellStyle name="Comma 11 10" xfId="9417"/>
    <cellStyle name="Comma 11 10 2" xfId="35490"/>
    <cellStyle name="Comma 11 10 2 2" xfId="35491"/>
    <cellStyle name="Comma 11 10 2 3" xfId="35492"/>
    <cellStyle name="Comma 11 10 3" xfId="35493"/>
    <cellStyle name="Comma 11 10 3 2" xfId="35494"/>
    <cellStyle name="Comma 11 10 4" xfId="35495"/>
    <cellStyle name="Comma 11 10 5" xfId="35496"/>
    <cellStyle name="Comma 11 11" xfId="35497"/>
    <cellStyle name="Comma 11 11 2" xfId="35498"/>
    <cellStyle name="Comma 11 11 3" xfId="35499"/>
    <cellStyle name="Comma 11 12" xfId="35500"/>
    <cellStyle name="Comma 11 12 2" xfId="35501"/>
    <cellStyle name="Comma 11 12 3" xfId="35502"/>
    <cellStyle name="Comma 11 13" xfId="35503"/>
    <cellStyle name="Comma 11 13 2" xfId="35504"/>
    <cellStyle name="Comma 11 14" xfId="35505"/>
    <cellStyle name="Comma 11 15" xfId="35506"/>
    <cellStyle name="Comma 11 16" xfId="35507"/>
    <cellStyle name="Comma 11 2" xfId="3244"/>
    <cellStyle name="Comma 11 2 10" xfId="35508"/>
    <cellStyle name="Comma 11 2 10 2" xfId="35509"/>
    <cellStyle name="Comma 11 2 10 3" xfId="35510"/>
    <cellStyle name="Comma 11 2 11" xfId="35511"/>
    <cellStyle name="Comma 11 2 11 2" xfId="35512"/>
    <cellStyle name="Comma 11 2 11 3" xfId="35513"/>
    <cellStyle name="Comma 11 2 12" xfId="35514"/>
    <cellStyle name="Comma 11 2 12 2" xfId="35515"/>
    <cellStyle name="Comma 11 2 13" xfId="35516"/>
    <cellStyle name="Comma 11 2 14" xfId="35517"/>
    <cellStyle name="Comma 11 2 15" xfId="35518"/>
    <cellStyle name="Comma 11 2 2" xfId="3245"/>
    <cellStyle name="Comma 11 2 2 10" xfId="35519"/>
    <cellStyle name="Comma 11 2 2 10 2" xfId="35520"/>
    <cellStyle name="Comma 11 2 2 10 3" xfId="35521"/>
    <cellStyle name="Comma 11 2 2 11" xfId="35522"/>
    <cellStyle name="Comma 11 2 2 11 2" xfId="35523"/>
    <cellStyle name="Comma 11 2 2 12" xfId="35524"/>
    <cellStyle name="Comma 11 2 2 13" xfId="35525"/>
    <cellStyle name="Comma 11 2 2 14" xfId="35526"/>
    <cellStyle name="Comma 11 2 2 2" xfId="3246"/>
    <cellStyle name="Comma 11 2 2 2 10" xfId="35527"/>
    <cellStyle name="Comma 11 2 2 2 10 2" xfId="35528"/>
    <cellStyle name="Comma 11 2 2 2 11" xfId="35529"/>
    <cellStyle name="Comma 11 2 2 2 12" xfId="35530"/>
    <cellStyle name="Comma 11 2 2 2 13" xfId="35531"/>
    <cellStyle name="Comma 11 2 2 2 2" xfId="3247"/>
    <cellStyle name="Comma 11 2 2 2 2 10" xfId="35532"/>
    <cellStyle name="Comma 11 2 2 2 2 2" xfId="35533"/>
    <cellStyle name="Comma 11 2 2 2 2 2 2" xfId="35534"/>
    <cellStyle name="Comma 11 2 2 2 2 2 2 2" xfId="35535"/>
    <cellStyle name="Comma 11 2 2 2 2 2 2 2 2" xfId="35536"/>
    <cellStyle name="Comma 11 2 2 2 2 2 2 2 3" xfId="35537"/>
    <cellStyle name="Comma 11 2 2 2 2 2 2 3" xfId="35538"/>
    <cellStyle name="Comma 11 2 2 2 2 2 2 3 2" xfId="35539"/>
    <cellStyle name="Comma 11 2 2 2 2 2 2 3 3" xfId="35540"/>
    <cellStyle name="Comma 11 2 2 2 2 2 2 4" xfId="35541"/>
    <cellStyle name="Comma 11 2 2 2 2 2 2 4 2" xfId="35542"/>
    <cellStyle name="Comma 11 2 2 2 2 2 2 5" xfId="35543"/>
    <cellStyle name="Comma 11 2 2 2 2 2 2 6" xfId="35544"/>
    <cellStyle name="Comma 11 2 2 2 2 2 3" xfId="35545"/>
    <cellStyle name="Comma 11 2 2 2 2 2 3 2" xfId="35546"/>
    <cellStyle name="Comma 11 2 2 2 2 2 3 2 2" xfId="35547"/>
    <cellStyle name="Comma 11 2 2 2 2 2 3 2 3" xfId="35548"/>
    <cellStyle name="Comma 11 2 2 2 2 2 3 3" xfId="35549"/>
    <cellStyle name="Comma 11 2 2 2 2 2 3 3 2" xfId="35550"/>
    <cellStyle name="Comma 11 2 2 2 2 2 3 3 3" xfId="35551"/>
    <cellStyle name="Comma 11 2 2 2 2 2 3 4" xfId="35552"/>
    <cellStyle name="Comma 11 2 2 2 2 2 3 4 2" xfId="35553"/>
    <cellStyle name="Comma 11 2 2 2 2 2 3 5" xfId="35554"/>
    <cellStyle name="Comma 11 2 2 2 2 2 3 6" xfId="35555"/>
    <cellStyle name="Comma 11 2 2 2 2 2 4" xfId="35556"/>
    <cellStyle name="Comma 11 2 2 2 2 2 4 2" xfId="35557"/>
    <cellStyle name="Comma 11 2 2 2 2 2 4 2 2" xfId="35558"/>
    <cellStyle name="Comma 11 2 2 2 2 2 4 2 3" xfId="35559"/>
    <cellStyle name="Comma 11 2 2 2 2 2 4 3" xfId="35560"/>
    <cellStyle name="Comma 11 2 2 2 2 2 4 3 2" xfId="35561"/>
    <cellStyle name="Comma 11 2 2 2 2 2 4 4" xfId="35562"/>
    <cellStyle name="Comma 11 2 2 2 2 2 4 5" xfId="35563"/>
    <cellStyle name="Comma 11 2 2 2 2 2 5" xfId="35564"/>
    <cellStyle name="Comma 11 2 2 2 2 2 5 2" xfId="35565"/>
    <cellStyle name="Comma 11 2 2 2 2 2 5 3" xfId="35566"/>
    <cellStyle name="Comma 11 2 2 2 2 2 6" xfId="35567"/>
    <cellStyle name="Comma 11 2 2 2 2 2 6 2" xfId="35568"/>
    <cellStyle name="Comma 11 2 2 2 2 2 6 3" xfId="35569"/>
    <cellStyle name="Comma 11 2 2 2 2 2 7" xfId="35570"/>
    <cellStyle name="Comma 11 2 2 2 2 2 7 2" xfId="35571"/>
    <cellStyle name="Comma 11 2 2 2 2 2 8" xfId="35572"/>
    <cellStyle name="Comma 11 2 2 2 2 2 9" xfId="35573"/>
    <cellStyle name="Comma 11 2 2 2 2 3" xfId="35574"/>
    <cellStyle name="Comma 11 2 2 2 2 3 2" xfId="35575"/>
    <cellStyle name="Comma 11 2 2 2 2 3 2 2" xfId="35576"/>
    <cellStyle name="Comma 11 2 2 2 2 3 2 3" xfId="35577"/>
    <cellStyle name="Comma 11 2 2 2 2 3 3" xfId="35578"/>
    <cellStyle name="Comma 11 2 2 2 2 3 3 2" xfId="35579"/>
    <cellStyle name="Comma 11 2 2 2 2 3 3 3" xfId="35580"/>
    <cellStyle name="Comma 11 2 2 2 2 3 4" xfId="35581"/>
    <cellStyle name="Comma 11 2 2 2 2 3 4 2" xfId="35582"/>
    <cellStyle name="Comma 11 2 2 2 2 3 5" xfId="35583"/>
    <cellStyle name="Comma 11 2 2 2 2 3 6" xfId="35584"/>
    <cellStyle name="Comma 11 2 2 2 2 4" xfId="35585"/>
    <cellStyle name="Comma 11 2 2 2 2 4 2" xfId="35586"/>
    <cellStyle name="Comma 11 2 2 2 2 4 2 2" xfId="35587"/>
    <cellStyle name="Comma 11 2 2 2 2 4 2 3" xfId="35588"/>
    <cellStyle name="Comma 11 2 2 2 2 4 3" xfId="35589"/>
    <cellStyle name="Comma 11 2 2 2 2 4 3 2" xfId="35590"/>
    <cellStyle name="Comma 11 2 2 2 2 4 3 3" xfId="35591"/>
    <cellStyle name="Comma 11 2 2 2 2 4 4" xfId="35592"/>
    <cellStyle name="Comma 11 2 2 2 2 4 4 2" xfId="35593"/>
    <cellStyle name="Comma 11 2 2 2 2 4 5" xfId="35594"/>
    <cellStyle name="Comma 11 2 2 2 2 4 6" xfId="35595"/>
    <cellStyle name="Comma 11 2 2 2 2 5" xfId="35596"/>
    <cellStyle name="Comma 11 2 2 2 2 5 2" xfId="35597"/>
    <cellStyle name="Comma 11 2 2 2 2 5 2 2" xfId="35598"/>
    <cellStyle name="Comma 11 2 2 2 2 5 2 3" xfId="35599"/>
    <cellStyle name="Comma 11 2 2 2 2 5 3" xfId="35600"/>
    <cellStyle name="Comma 11 2 2 2 2 5 3 2" xfId="35601"/>
    <cellStyle name="Comma 11 2 2 2 2 5 4" xfId="35602"/>
    <cellStyle name="Comma 11 2 2 2 2 5 5" xfId="35603"/>
    <cellStyle name="Comma 11 2 2 2 2 6" xfId="35604"/>
    <cellStyle name="Comma 11 2 2 2 2 6 2" xfId="35605"/>
    <cellStyle name="Comma 11 2 2 2 2 6 3" xfId="35606"/>
    <cellStyle name="Comma 11 2 2 2 2 7" xfId="35607"/>
    <cellStyle name="Comma 11 2 2 2 2 7 2" xfId="35608"/>
    <cellStyle name="Comma 11 2 2 2 2 7 3" xfId="35609"/>
    <cellStyle name="Comma 11 2 2 2 2 8" xfId="35610"/>
    <cellStyle name="Comma 11 2 2 2 2 8 2" xfId="35611"/>
    <cellStyle name="Comma 11 2 2 2 2 9" xfId="35612"/>
    <cellStyle name="Comma 11 2 2 2 3" xfId="13958"/>
    <cellStyle name="Comma 11 2 2 2 3 2" xfId="35613"/>
    <cellStyle name="Comma 11 2 2 2 3 2 2" xfId="35614"/>
    <cellStyle name="Comma 11 2 2 2 3 2 2 2" xfId="35615"/>
    <cellStyle name="Comma 11 2 2 2 3 2 2 3" xfId="35616"/>
    <cellStyle name="Comma 11 2 2 2 3 2 3" xfId="35617"/>
    <cellStyle name="Comma 11 2 2 2 3 2 3 2" xfId="35618"/>
    <cellStyle name="Comma 11 2 2 2 3 2 3 3" xfId="35619"/>
    <cellStyle name="Comma 11 2 2 2 3 2 4" xfId="35620"/>
    <cellStyle name="Comma 11 2 2 2 3 2 4 2" xfId="35621"/>
    <cellStyle name="Comma 11 2 2 2 3 2 5" xfId="35622"/>
    <cellStyle name="Comma 11 2 2 2 3 2 6" xfId="35623"/>
    <cellStyle name="Comma 11 2 2 2 3 3" xfId="35624"/>
    <cellStyle name="Comma 11 2 2 2 3 3 2" xfId="35625"/>
    <cellStyle name="Comma 11 2 2 2 3 3 2 2" xfId="35626"/>
    <cellStyle name="Comma 11 2 2 2 3 3 2 3" xfId="35627"/>
    <cellStyle name="Comma 11 2 2 2 3 3 3" xfId="35628"/>
    <cellStyle name="Comma 11 2 2 2 3 3 3 2" xfId="35629"/>
    <cellStyle name="Comma 11 2 2 2 3 3 3 3" xfId="35630"/>
    <cellStyle name="Comma 11 2 2 2 3 3 4" xfId="35631"/>
    <cellStyle name="Comma 11 2 2 2 3 3 4 2" xfId="35632"/>
    <cellStyle name="Comma 11 2 2 2 3 3 5" xfId="35633"/>
    <cellStyle name="Comma 11 2 2 2 3 3 6" xfId="35634"/>
    <cellStyle name="Comma 11 2 2 2 3 4" xfId="35635"/>
    <cellStyle name="Comma 11 2 2 2 3 4 2" xfId="35636"/>
    <cellStyle name="Comma 11 2 2 2 3 4 2 2" xfId="35637"/>
    <cellStyle name="Comma 11 2 2 2 3 4 2 3" xfId="35638"/>
    <cellStyle name="Comma 11 2 2 2 3 4 3" xfId="35639"/>
    <cellStyle name="Comma 11 2 2 2 3 4 3 2" xfId="35640"/>
    <cellStyle name="Comma 11 2 2 2 3 4 4" xfId="35641"/>
    <cellStyle name="Comma 11 2 2 2 3 4 5" xfId="35642"/>
    <cellStyle name="Comma 11 2 2 2 3 5" xfId="35643"/>
    <cellStyle name="Comma 11 2 2 2 3 5 2" xfId="35644"/>
    <cellStyle name="Comma 11 2 2 2 3 5 3" xfId="35645"/>
    <cellStyle name="Comma 11 2 2 2 3 6" xfId="35646"/>
    <cellStyle name="Comma 11 2 2 2 3 6 2" xfId="35647"/>
    <cellStyle name="Comma 11 2 2 2 3 6 3" xfId="35648"/>
    <cellStyle name="Comma 11 2 2 2 3 7" xfId="35649"/>
    <cellStyle name="Comma 11 2 2 2 3 7 2" xfId="35650"/>
    <cellStyle name="Comma 11 2 2 2 3 8" xfId="35651"/>
    <cellStyle name="Comma 11 2 2 2 3 9" xfId="35652"/>
    <cellStyle name="Comma 11 2 2 2 4" xfId="35653"/>
    <cellStyle name="Comma 11 2 2 2 4 2" xfId="35654"/>
    <cellStyle name="Comma 11 2 2 2 4 2 2" xfId="35655"/>
    <cellStyle name="Comma 11 2 2 2 4 2 2 2" xfId="35656"/>
    <cellStyle name="Comma 11 2 2 2 4 2 2 3" xfId="35657"/>
    <cellStyle name="Comma 11 2 2 2 4 2 3" xfId="35658"/>
    <cellStyle name="Comma 11 2 2 2 4 2 3 2" xfId="35659"/>
    <cellStyle name="Comma 11 2 2 2 4 2 3 3" xfId="35660"/>
    <cellStyle name="Comma 11 2 2 2 4 2 4" xfId="35661"/>
    <cellStyle name="Comma 11 2 2 2 4 2 4 2" xfId="35662"/>
    <cellStyle name="Comma 11 2 2 2 4 2 5" xfId="35663"/>
    <cellStyle name="Comma 11 2 2 2 4 2 6" xfId="35664"/>
    <cellStyle name="Comma 11 2 2 2 4 3" xfId="35665"/>
    <cellStyle name="Comma 11 2 2 2 4 3 2" xfId="35666"/>
    <cellStyle name="Comma 11 2 2 2 4 3 2 2" xfId="35667"/>
    <cellStyle name="Comma 11 2 2 2 4 3 2 3" xfId="35668"/>
    <cellStyle name="Comma 11 2 2 2 4 3 3" xfId="35669"/>
    <cellStyle name="Comma 11 2 2 2 4 3 3 2" xfId="35670"/>
    <cellStyle name="Comma 11 2 2 2 4 3 3 3" xfId="35671"/>
    <cellStyle name="Comma 11 2 2 2 4 3 4" xfId="35672"/>
    <cellStyle name="Comma 11 2 2 2 4 3 4 2" xfId="35673"/>
    <cellStyle name="Comma 11 2 2 2 4 3 5" xfId="35674"/>
    <cellStyle name="Comma 11 2 2 2 4 3 6" xfId="35675"/>
    <cellStyle name="Comma 11 2 2 2 4 4" xfId="35676"/>
    <cellStyle name="Comma 11 2 2 2 4 4 2" xfId="35677"/>
    <cellStyle name="Comma 11 2 2 2 4 4 2 2" xfId="35678"/>
    <cellStyle name="Comma 11 2 2 2 4 4 2 3" xfId="35679"/>
    <cellStyle name="Comma 11 2 2 2 4 4 3" xfId="35680"/>
    <cellStyle name="Comma 11 2 2 2 4 4 3 2" xfId="35681"/>
    <cellStyle name="Comma 11 2 2 2 4 4 4" xfId="35682"/>
    <cellStyle name="Comma 11 2 2 2 4 4 5" xfId="35683"/>
    <cellStyle name="Comma 11 2 2 2 4 5" xfId="35684"/>
    <cellStyle name="Comma 11 2 2 2 4 5 2" xfId="35685"/>
    <cellStyle name="Comma 11 2 2 2 4 5 3" xfId="35686"/>
    <cellStyle name="Comma 11 2 2 2 4 6" xfId="35687"/>
    <cellStyle name="Comma 11 2 2 2 4 6 2" xfId="35688"/>
    <cellStyle name="Comma 11 2 2 2 4 6 3" xfId="35689"/>
    <cellStyle name="Comma 11 2 2 2 4 7" xfId="35690"/>
    <cellStyle name="Comma 11 2 2 2 4 7 2" xfId="35691"/>
    <cellStyle name="Comma 11 2 2 2 4 8" xfId="35692"/>
    <cellStyle name="Comma 11 2 2 2 4 9" xfId="35693"/>
    <cellStyle name="Comma 11 2 2 2 5" xfId="35694"/>
    <cellStyle name="Comma 11 2 2 2 5 2" xfId="35695"/>
    <cellStyle name="Comma 11 2 2 2 5 2 2" xfId="35696"/>
    <cellStyle name="Comma 11 2 2 2 5 2 3" xfId="35697"/>
    <cellStyle name="Comma 11 2 2 2 5 3" xfId="35698"/>
    <cellStyle name="Comma 11 2 2 2 5 3 2" xfId="35699"/>
    <cellStyle name="Comma 11 2 2 2 5 3 3" xfId="35700"/>
    <cellStyle name="Comma 11 2 2 2 5 4" xfId="35701"/>
    <cellStyle name="Comma 11 2 2 2 5 4 2" xfId="35702"/>
    <cellStyle name="Comma 11 2 2 2 5 5" xfId="35703"/>
    <cellStyle name="Comma 11 2 2 2 5 6" xfId="35704"/>
    <cellStyle name="Comma 11 2 2 2 6" xfId="35705"/>
    <cellStyle name="Comma 11 2 2 2 6 2" xfId="35706"/>
    <cellStyle name="Comma 11 2 2 2 6 2 2" xfId="35707"/>
    <cellStyle name="Comma 11 2 2 2 6 2 3" xfId="35708"/>
    <cellStyle name="Comma 11 2 2 2 6 3" xfId="35709"/>
    <cellStyle name="Comma 11 2 2 2 6 3 2" xfId="35710"/>
    <cellStyle name="Comma 11 2 2 2 6 3 3" xfId="35711"/>
    <cellStyle name="Comma 11 2 2 2 6 4" xfId="35712"/>
    <cellStyle name="Comma 11 2 2 2 6 4 2" xfId="35713"/>
    <cellStyle name="Comma 11 2 2 2 6 5" xfId="35714"/>
    <cellStyle name="Comma 11 2 2 2 6 6" xfId="35715"/>
    <cellStyle name="Comma 11 2 2 2 7" xfId="35716"/>
    <cellStyle name="Comma 11 2 2 2 7 2" xfId="35717"/>
    <cellStyle name="Comma 11 2 2 2 7 2 2" xfId="35718"/>
    <cellStyle name="Comma 11 2 2 2 7 2 3" xfId="35719"/>
    <cellStyle name="Comma 11 2 2 2 7 3" xfId="35720"/>
    <cellStyle name="Comma 11 2 2 2 7 3 2" xfId="35721"/>
    <cellStyle name="Comma 11 2 2 2 7 4" xfId="35722"/>
    <cellStyle name="Comma 11 2 2 2 7 5" xfId="35723"/>
    <cellStyle name="Comma 11 2 2 2 8" xfId="35724"/>
    <cellStyle name="Comma 11 2 2 2 8 2" xfId="35725"/>
    <cellStyle name="Comma 11 2 2 2 8 3" xfId="35726"/>
    <cellStyle name="Comma 11 2 2 2 9" xfId="35727"/>
    <cellStyle name="Comma 11 2 2 2 9 2" xfId="35728"/>
    <cellStyle name="Comma 11 2 2 2 9 3" xfId="35729"/>
    <cellStyle name="Comma 11 2 2 3" xfId="3248"/>
    <cellStyle name="Comma 11 2 2 3 10" xfId="35730"/>
    <cellStyle name="Comma 11 2 2 3 11" xfId="35731"/>
    <cellStyle name="Comma 11 2 2 3 2" xfId="13959"/>
    <cellStyle name="Comma 11 2 2 3 2 2" xfId="35732"/>
    <cellStyle name="Comma 11 2 2 3 2 2 2" xfId="35733"/>
    <cellStyle name="Comma 11 2 2 3 2 2 2 2" xfId="35734"/>
    <cellStyle name="Comma 11 2 2 3 2 2 2 3" xfId="35735"/>
    <cellStyle name="Comma 11 2 2 3 2 2 3" xfId="35736"/>
    <cellStyle name="Comma 11 2 2 3 2 2 3 2" xfId="35737"/>
    <cellStyle name="Comma 11 2 2 3 2 2 3 3" xfId="35738"/>
    <cellStyle name="Comma 11 2 2 3 2 2 4" xfId="35739"/>
    <cellStyle name="Comma 11 2 2 3 2 2 4 2" xfId="35740"/>
    <cellStyle name="Comma 11 2 2 3 2 2 5" xfId="35741"/>
    <cellStyle name="Comma 11 2 2 3 2 2 6" xfId="35742"/>
    <cellStyle name="Comma 11 2 2 3 2 3" xfId="35743"/>
    <cellStyle name="Comma 11 2 2 3 2 3 2" xfId="35744"/>
    <cellStyle name="Comma 11 2 2 3 2 3 2 2" xfId="35745"/>
    <cellStyle name="Comma 11 2 2 3 2 3 2 3" xfId="35746"/>
    <cellStyle name="Comma 11 2 2 3 2 3 3" xfId="35747"/>
    <cellStyle name="Comma 11 2 2 3 2 3 3 2" xfId="35748"/>
    <cellStyle name="Comma 11 2 2 3 2 3 3 3" xfId="35749"/>
    <cellStyle name="Comma 11 2 2 3 2 3 4" xfId="35750"/>
    <cellStyle name="Comma 11 2 2 3 2 3 4 2" xfId="35751"/>
    <cellStyle name="Comma 11 2 2 3 2 3 5" xfId="35752"/>
    <cellStyle name="Comma 11 2 2 3 2 3 6" xfId="35753"/>
    <cellStyle name="Comma 11 2 2 3 2 4" xfId="35754"/>
    <cellStyle name="Comma 11 2 2 3 2 4 2" xfId="35755"/>
    <cellStyle name="Comma 11 2 2 3 2 4 2 2" xfId="35756"/>
    <cellStyle name="Comma 11 2 2 3 2 4 2 3" xfId="35757"/>
    <cellStyle name="Comma 11 2 2 3 2 4 3" xfId="35758"/>
    <cellStyle name="Comma 11 2 2 3 2 4 3 2" xfId="35759"/>
    <cellStyle name="Comma 11 2 2 3 2 4 4" xfId="35760"/>
    <cellStyle name="Comma 11 2 2 3 2 4 5" xfId="35761"/>
    <cellStyle name="Comma 11 2 2 3 2 5" xfId="35762"/>
    <cellStyle name="Comma 11 2 2 3 2 5 2" xfId="35763"/>
    <cellStyle name="Comma 11 2 2 3 2 5 3" xfId="35764"/>
    <cellStyle name="Comma 11 2 2 3 2 6" xfId="35765"/>
    <cellStyle name="Comma 11 2 2 3 2 6 2" xfId="35766"/>
    <cellStyle name="Comma 11 2 2 3 2 6 3" xfId="35767"/>
    <cellStyle name="Comma 11 2 2 3 2 7" xfId="35768"/>
    <cellStyle name="Comma 11 2 2 3 2 7 2" xfId="35769"/>
    <cellStyle name="Comma 11 2 2 3 2 8" xfId="35770"/>
    <cellStyle name="Comma 11 2 2 3 2 9" xfId="35771"/>
    <cellStyle name="Comma 11 2 2 3 3" xfId="35772"/>
    <cellStyle name="Comma 11 2 2 3 3 2" xfId="35773"/>
    <cellStyle name="Comma 11 2 2 3 3 2 2" xfId="35774"/>
    <cellStyle name="Comma 11 2 2 3 3 2 3" xfId="35775"/>
    <cellStyle name="Comma 11 2 2 3 3 3" xfId="35776"/>
    <cellStyle name="Comma 11 2 2 3 3 3 2" xfId="35777"/>
    <cellStyle name="Comma 11 2 2 3 3 3 3" xfId="35778"/>
    <cellStyle name="Comma 11 2 2 3 3 4" xfId="35779"/>
    <cellStyle name="Comma 11 2 2 3 3 4 2" xfId="35780"/>
    <cellStyle name="Comma 11 2 2 3 3 5" xfId="35781"/>
    <cellStyle name="Comma 11 2 2 3 3 6" xfId="35782"/>
    <cellStyle name="Comma 11 2 2 3 4" xfId="35783"/>
    <cellStyle name="Comma 11 2 2 3 4 2" xfId="35784"/>
    <cellStyle name="Comma 11 2 2 3 4 2 2" xfId="35785"/>
    <cellStyle name="Comma 11 2 2 3 4 2 3" xfId="35786"/>
    <cellStyle name="Comma 11 2 2 3 4 3" xfId="35787"/>
    <cellStyle name="Comma 11 2 2 3 4 3 2" xfId="35788"/>
    <cellStyle name="Comma 11 2 2 3 4 3 3" xfId="35789"/>
    <cellStyle name="Comma 11 2 2 3 4 4" xfId="35790"/>
    <cellStyle name="Comma 11 2 2 3 4 4 2" xfId="35791"/>
    <cellStyle name="Comma 11 2 2 3 4 5" xfId="35792"/>
    <cellStyle name="Comma 11 2 2 3 4 6" xfId="35793"/>
    <cellStyle name="Comma 11 2 2 3 5" xfId="35794"/>
    <cellStyle name="Comma 11 2 2 3 5 2" xfId="35795"/>
    <cellStyle name="Comma 11 2 2 3 5 2 2" xfId="35796"/>
    <cellStyle name="Comma 11 2 2 3 5 2 3" xfId="35797"/>
    <cellStyle name="Comma 11 2 2 3 5 3" xfId="35798"/>
    <cellStyle name="Comma 11 2 2 3 5 3 2" xfId="35799"/>
    <cellStyle name="Comma 11 2 2 3 5 4" xfId="35800"/>
    <cellStyle name="Comma 11 2 2 3 5 5" xfId="35801"/>
    <cellStyle name="Comma 11 2 2 3 6" xfId="35802"/>
    <cellStyle name="Comma 11 2 2 3 6 2" xfId="35803"/>
    <cellStyle name="Comma 11 2 2 3 6 3" xfId="35804"/>
    <cellStyle name="Comma 11 2 2 3 7" xfId="35805"/>
    <cellStyle name="Comma 11 2 2 3 7 2" xfId="35806"/>
    <cellStyle name="Comma 11 2 2 3 7 3" xfId="35807"/>
    <cellStyle name="Comma 11 2 2 3 8" xfId="35808"/>
    <cellStyle name="Comma 11 2 2 3 8 2" xfId="35809"/>
    <cellStyle name="Comma 11 2 2 3 9" xfId="35810"/>
    <cellStyle name="Comma 11 2 2 4" xfId="9418"/>
    <cellStyle name="Comma 11 2 2 4 2" xfId="35811"/>
    <cellStyle name="Comma 11 2 2 4 2 2" xfId="35812"/>
    <cellStyle name="Comma 11 2 2 4 2 2 2" xfId="35813"/>
    <cellStyle name="Comma 11 2 2 4 2 2 3" xfId="35814"/>
    <cellStyle name="Comma 11 2 2 4 2 3" xfId="35815"/>
    <cellStyle name="Comma 11 2 2 4 2 3 2" xfId="35816"/>
    <cellStyle name="Comma 11 2 2 4 2 3 3" xfId="35817"/>
    <cellStyle name="Comma 11 2 2 4 2 4" xfId="35818"/>
    <cellStyle name="Comma 11 2 2 4 2 4 2" xfId="35819"/>
    <cellStyle name="Comma 11 2 2 4 2 5" xfId="35820"/>
    <cellStyle name="Comma 11 2 2 4 2 6" xfId="35821"/>
    <cellStyle name="Comma 11 2 2 4 3" xfId="35822"/>
    <cellStyle name="Comma 11 2 2 4 3 2" xfId="35823"/>
    <cellStyle name="Comma 11 2 2 4 3 2 2" xfId="35824"/>
    <cellStyle name="Comma 11 2 2 4 3 2 3" xfId="35825"/>
    <cellStyle name="Comma 11 2 2 4 3 3" xfId="35826"/>
    <cellStyle name="Comma 11 2 2 4 3 3 2" xfId="35827"/>
    <cellStyle name="Comma 11 2 2 4 3 3 3" xfId="35828"/>
    <cellStyle name="Comma 11 2 2 4 3 4" xfId="35829"/>
    <cellStyle name="Comma 11 2 2 4 3 4 2" xfId="35830"/>
    <cellStyle name="Comma 11 2 2 4 3 5" xfId="35831"/>
    <cellStyle name="Comma 11 2 2 4 3 6" xfId="35832"/>
    <cellStyle name="Comma 11 2 2 4 4" xfId="35833"/>
    <cellStyle name="Comma 11 2 2 4 4 2" xfId="35834"/>
    <cellStyle name="Comma 11 2 2 4 4 2 2" xfId="35835"/>
    <cellStyle name="Comma 11 2 2 4 4 2 3" xfId="35836"/>
    <cellStyle name="Comma 11 2 2 4 4 3" xfId="35837"/>
    <cellStyle name="Comma 11 2 2 4 4 3 2" xfId="35838"/>
    <cellStyle name="Comma 11 2 2 4 4 4" xfId="35839"/>
    <cellStyle name="Comma 11 2 2 4 4 5" xfId="35840"/>
    <cellStyle name="Comma 11 2 2 4 5" xfId="35841"/>
    <cellStyle name="Comma 11 2 2 4 5 2" xfId="35842"/>
    <cellStyle name="Comma 11 2 2 4 5 3" xfId="35843"/>
    <cellStyle name="Comma 11 2 2 4 6" xfId="35844"/>
    <cellStyle name="Comma 11 2 2 4 6 2" xfId="35845"/>
    <cellStyle name="Comma 11 2 2 4 6 3" xfId="35846"/>
    <cellStyle name="Comma 11 2 2 4 7" xfId="35847"/>
    <cellStyle name="Comma 11 2 2 4 7 2" xfId="35848"/>
    <cellStyle name="Comma 11 2 2 4 8" xfId="35849"/>
    <cellStyle name="Comma 11 2 2 4 9" xfId="35850"/>
    <cellStyle name="Comma 11 2 2 5" xfId="9419"/>
    <cellStyle name="Comma 11 2 2 5 2" xfId="35851"/>
    <cellStyle name="Comma 11 2 2 5 2 2" xfId="35852"/>
    <cellStyle name="Comma 11 2 2 5 2 2 2" xfId="35853"/>
    <cellStyle name="Comma 11 2 2 5 2 2 3" xfId="35854"/>
    <cellStyle name="Comma 11 2 2 5 2 3" xfId="35855"/>
    <cellStyle name="Comma 11 2 2 5 2 3 2" xfId="35856"/>
    <cellStyle name="Comma 11 2 2 5 2 3 3" xfId="35857"/>
    <cellStyle name="Comma 11 2 2 5 2 4" xfId="35858"/>
    <cellStyle name="Comma 11 2 2 5 2 4 2" xfId="35859"/>
    <cellStyle name="Comma 11 2 2 5 2 5" xfId="35860"/>
    <cellStyle name="Comma 11 2 2 5 2 6" xfId="35861"/>
    <cellStyle name="Comma 11 2 2 5 3" xfId="35862"/>
    <cellStyle name="Comma 11 2 2 5 3 2" xfId="35863"/>
    <cellStyle name="Comma 11 2 2 5 3 2 2" xfId="35864"/>
    <cellStyle name="Comma 11 2 2 5 3 2 3" xfId="35865"/>
    <cellStyle name="Comma 11 2 2 5 3 3" xfId="35866"/>
    <cellStyle name="Comma 11 2 2 5 3 3 2" xfId="35867"/>
    <cellStyle name="Comma 11 2 2 5 3 3 3" xfId="35868"/>
    <cellStyle name="Comma 11 2 2 5 3 4" xfId="35869"/>
    <cellStyle name="Comma 11 2 2 5 3 4 2" xfId="35870"/>
    <cellStyle name="Comma 11 2 2 5 3 5" xfId="35871"/>
    <cellStyle name="Comma 11 2 2 5 3 6" xfId="35872"/>
    <cellStyle name="Comma 11 2 2 5 4" xfId="35873"/>
    <cellStyle name="Comma 11 2 2 5 4 2" xfId="35874"/>
    <cellStyle name="Comma 11 2 2 5 4 2 2" xfId="35875"/>
    <cellStyle name="Comma 11 2 2 5 4 2 3" xfId="35876"/>
    <cellStyle name="Comma 11 2 2 5 4 3" xfId="35877"/>
    <cellStyle name="Comma 11 2 2 5 4 3 2" xfId="35878"/>
    <cellStyle name="Comma 11 2 2 5 4 4" xfId="35879"/>
    <cellStyle name="Comma 11 2 2 5 4 5" xfId="35880"/>
    <cellStyle name="Comma 11 2 2 5 5" xfId="35881"/>
    <cellStyle name="Comma 11 2 2 5 5 2" xfId="35882"/>
    <cellStyle name="Comma 11 2 2 5 5 3" xfId="35883"/>
    <cellStyle name="Comma 11 2 2 5 6" xfId="35884"/>
    <cellStyle name="Comma 11 2 2 5 6 2" xfId="35885"/>
    <cellStyle name="Comma 11 2 2 5 6 3" xfId="35886"/>
    <cellStyle name="Comma 11 2 2 5 7" xfId="35887"/>
    <cellStyle name="Comma 11 2 2 5 7 2" xfId="35888"/>
    <cellStyle name="Comma 11 2 2 5 8" xfId="35889"/>
    <cellStyle name="Comma 11 2 2 5 9" xfId="35890"/>
    <cellStyle name="Comma 11 2 2 6" xfId="35891"/>
    <cellStyle name="Comma 11 2 2 6 2" xfId="35892"/>
    <cellStyle name="Comma 11 2 2 6 2 2" xfId="35893"/>
    <cellStyle name="Comma 11 2 2 6 2 3" xfId="35894"/>
    <cellStyle name="Comma 11 2 2 6 3" xfId="35895"/>
    <cellStyle name="Comma 11 2 2 6 3 2" xfId="35896"/>
    <cellStyle name="Comma 11 2 2 6 3 3" xfId="35897"/>
    <cellStyle name="Comma 11 2 2 6 4" xfId="35898"/>
    <cellStyle name="Comma 11 2 2 6 4 2" xfId="35899"/>
    <cellStyle name="Comma 11 2 2 6 5" xfId="35900"/>
    <cellStyle name="Comma 11 2 2 6 6" xfId="35901"/>
    <cellStyle name="Comma 11 2 2 7" xfId="35902"/>
    <cellStyle name="Comma 11 2 2 7 2" xfId="35903"/>
    <cellStyle name="Comma 11 2 2 7 2 2" xfId="35904"/>
    <cellStyle name="Comma 11 2 2 7 2 3" xfId="35905"/>
    <cellStyle name="Comma 11 2 2 7 3" xfId="35906"/>
    <cellStyle name="Comma 11 2 2 7 3 2" xfId="35907"/>
    <cellStyle name="Comma 11 2 2 7 3 3" xfId="35908"/>
    <cellStyle name="Comma 11 2 2 7 4" xfId="35909"/>
    <cellStyle name="Comma 11 2 2 7 4 2" xfId="35910"/>
    <cellStyle name="Comma 11 2 2 7 5" xfId="35911"/>
    <cellStyle name="Comma 11 2 2 7 6" xfId="35912"/>
    <cellStyle name="Comma 11 2 2 8" xfId="35913"/>
    <cellStyle name="Comma 11 2 2 8 2" xfId="35914"/>
    <cellStyle name="Comma 11 2 2 8 2 2" xfId="35915"/>
    <cellStyle name="Comma 11 2 2 8 2 3" xfId="35916"/>
    <cellStyle name="Comma 11 2 2 8 3" xfId="35917"/>
    <cellStyle name="Comma 11 2 2 8 3 2" xfId="35918"/>
    <cellStyle name="Comma 11 2 2 8 4" xfId="35919"/>
    <cellStyle name="Comma 11 2 2 8 5" xfId="35920"/>
    <cellStyle name="Comma 11 2 2 9" xfId="35921"/>
    <cellStyle name="Comma 11 2 2 9 2" xfId="35922"/>
    <cellStyle name="Comma 11 2 2 9 3" xfId="35923"/>
    <cellStyle name="Comma 11 2 3" xfId="3249"/>
    <cellStyle name="Comma 11 2 3 10" xfId="35924"/>
    <cellStyle name="Comma 11 2 3 10 2" xfId="35925"/>
    <cellStyle name="Comma 11 2 3 11" xfId="35926"/>
    <cellStyle name="Comma 11 2 3 12" xfId="35927"/>
    <cellStyle name="Comma 11 2 3 13" xfId="35928"/>
    <cellStyle name="Comma 11 2 3 2" xfId="3250"/>
    <cellStyle name="Comma 11 2 3 2 10" xfId="35929"/>
    <cellStyle name="Comma 11 2 3 2 2" xfId="35930"/>
    <cellStyle name="Comma 11 2 3 2 2 2" xfId="35931"/>
    <cellStyle name="Comma 11 2 3 2 2 2 2" xfId="35932"/>
    <cellStyle name="Comma 11 2 3 2 2 2 2 2" xfId="35933"/>
    <cellStyle name="Comma 11 2 3 2 2 2 2 3" xfId="35934"/>
    <cellStyle name="Comma 11 2 3 2 2 2 3" xfId="35935"/>
    <cellStyle name="Comma 11 2 3 2 2 2 3 2" xfId="35936"/>
    <cellStyle name="Comma 11 2 3 2 2 2 3 3" xfId="35937"/>
    <cellStyle name="Comma 11 2 3 2 2 2 4" xfId="35938"/>
    <cellStyle name="Comma 11 2 3 2 2 2 4 2" xfId="35939"/>
    <cellStyle name="Comma 11 2 3 2 2 2 5" xfId="35940"/>
    <cellStyle name="Comma 11 2 3 2 2 2 6" xfId="35941"/>
    <cellStyle name="Comma 11 2 3 2 2 3" xfId="35942"/>
    <cellStyle name="Comma 11 2 3 2 2 3 2" xfId="35943"/>
    <cellStyle name="Comma 11 2 3 2 2 3 2 2" xfId="35944"/>
    <cellStyle name="Comma 11 2 3 2 2 3 2 3" xfId="35945"/>
    <cellStyle name="Comma 11 2 3 2 2 3 3" xfId="35946"/>
    <cellStyle name="Comma 11 2 3 2 2 3 3 2" xfId="35947"/>
    <cellStyle name="Comma 11 2 3 2 2 3 3 3" xfId="35948"/>
    <cellStyle name="Comma 11 2 3 2 2 3 4" xfId="35949"/>
    <cellStyle name="Comma 11 2 3 2 2 3 4 2" xfId="35950"/>
    <cellStyle name="Comma 11 2 3 2 2 3 5" xfId="35951"/>
    <cellStyle name="Comma 11 2 3 2 2 3 6" xfId="35952"/>
    <cellStyle name="Comma 11 2 3 2 2 4" xfId="35953"/>
    <cellStyle name="Comma 11 2 3 2 2 4 2" xfId="35954"/>
    <cellStyle name="Comma 11 2 3 2 2 4 2 2" xfId="35955"/>
    <cellStyle name="Comma 11 2 3 2 2 4 2 3" xfId="35956"/>
    <cellStyle name="Comma 11 2 3 2 2 4 3" xfId="35957"/>
    <cellStyle name="Comma 11 2 3 2 2 4 3 2" xfId="35958"/>
    <cellStyle name="Comma 11 2 3 2 2 4 4" xfId="35959"/>
    <cellStyle name="Comma 11 2 3 2 2 4 5" xfId="35960"/>
    <cellStyle name="Comma 11 2 3 2 2 5" xfId="35961"/>
    <cellStyle name="Comma 11 2 3 2 2 5 2" xfId="35962"/>
    <cellStyle name="Comma 11 2 3 2 2 5 3" xfId="35963"/>
    <cellStyle name="Comma 11 2 3 2 2 6" xfId="35964"/>
    <cellStyle name="Comma 11 2 3 2 2 6 2" xfId="35965"/>
    <cellStyle name="Comma 11 2 3 2 2 6 3" xfId="35966"/>
    <cellStyle name="Comma 11 2 3 2 2 7" xfId="35967"/>
    <cellStyle name="Comma 11 2 3 2 2 7 2" xfId="35968"/>
    <cellStyle name="Comma 11 2 3 2 2 8" xfId="35969"/>
    <cellStyle name="Comma 11 2 3 2 2 9" xfId="35970"/>
    <cellStyle name="Comma 11 2 3 2 3" xfId="35971"/>
    <cellStyle name="Comma 11 2 3 2 3 2" xfId="35972"/>
    <cellStyle name="Comma 11 2 3 2 3 2 2" xfId="35973"/>
    <cellStyle name="Comma 11 2 3 2 3 2 3" xfId="35974"/>
    <cellStyle name="Comma 11 2 3 2 3 3" xfId="35975"/>
    <cellStyle name="Comma 11 2 3 2 3 3 2" xfId="35976"/>
    <cellStyle name="Comma 11 2 3 2 3 3 3" xfId="35977"/>
    <cellStyle name="Comma 11 2 3 2 3 4" xfId="35978"/>
    <cellStyle name="Comma 11 2 3 2 3 4 2" xfId="35979"/>
    <cellStyle name="Comma 11 2 3 2 3 5" xfId="35980"/>
    <cellStyle name="Comma 11 2 3 2 3 6" xfId="35981"/>
    <cellStyle name="Comma 11 2 3 2 4" xfId="35982"/>
    <cellStyle name="Comma 11 2 3 2 4 2" xfId="35983"/>
    <cellStyle name="Comma 11 2 3 2 4 2 2" xfId="35984"/>
    <cellStyle name="Comma 11 2 3 2 4 2 3" xfId="35985"/>
    <cellStyle name="Comma 11 2 3 2 4 3" xfId="35986"/>
    <cellStyle name="Comma 11 2 3 2 4 3 2" xfId="35987"/>
    <cellStyle name="Comma 11 2 3 2 4 3 3" xfId="35988"/>
    <cellStyle name="Comma 11 2 3 2 4 4" xfId="35989"/>
    <cellStyle name="Comma 11 2 3 2 4 4 2" xfId="35990"/>
    <cellStyle name="Comma 11 2 3 2 4 5" xfId="35991"/>
    <cellStyle name="Comma 11 2 3 2 4 6" xfId="35992"/>
    <cellStyle name="Comma 11 2 3 2 5" xfId="35993"/>
    <cellStyle name="Comma 11 2 3 2 5 2" xfId="35994"/>
    <cellStyle name="Comma 11 2 3 2 5 2 2" xfId="35995"/>
    <cellStyle name="Comma 11 2 3 2 5 2 3" xfId="35996"/>
    <cellStyle name="Comma 11 2 3 2 5 3" xfId="35997"/>
    <cellStyle name="Comma 11 2 3 2 5 3 2" xfId="35998"/>
    <cellStyle name="Comma 11 2 3 2 5 4" xfId="35999"/>
    <cellStyle name="Comma 11 2 3 2 5 5" xfId="36000"/>
    <cellStyle name="Comma 11 2 3 2 6" xfId="36001"/>
    <cellStyle name="Comma 11 2 3 2 6 2" xfId="36002"/>
    <cellStyle name="Comma 11 2 3 2 6 3" xfId="36003"/>
    <cellStyle name="Comma 11 2 3 2 7" xfId="36004"/>
    <cellStyle name="Comma 11 2 3 2 7 2" xfId="36005"/>
    <cellStyle name="Comma 11 2 3 2 7 3" xfId="36006"/>
    <cellStyle name="Comma 11 2 3 2 8" xfId="36007"/>
    <cellStyle name="Comma 11 2 3 2 8 2" xfId="36008"/>
    <cellStyle name="Comma 11 2 3 2 9" xfId="36009"/>
    <cellStyle name="Comma 11 2 3 3" xfId="13960"/>
    <cellStyle name="Comma 11 2 3 3 2" xfId="36010"/>
    <cellStyle name="Comma 11 2 3 3 2 2" xfId="36011"/>
    <cellStyle name="Comma 11 2 3 3 2 2 2" xfId="36012"/>
    <cellStyle name="Comma 11 2 3 3 2 2 3" xfId="36013"/>
    <cellStyle name="Comma 11 2 3 3 2 3" xfId="36014"/>
    <cellStyle name="Comma 11 2 3 3 2 3 2" xfId="36015"/>
    <cellStyle name="Comma 11 2 3 3 2 3 3" xfId="36016"/>
    <cellStyle name="Comma 11 2 3 3 2 4" xfId="36017"/>
    <cellStyle name="Comma 11 2 3 3 2 4 2" xfId="36018"/>
    <cellStyle name="Comma 11 2 3 3 2 5" xfId="36019"/>
    <cellStyle name="Comma 11 2 3 3 2 6" xfId="36020"/>
    <cellStyle name="Comma 11 2 3 3 3" xfId="36021"/>
    <cellStyle name="Comma 11 2 3 3 3 2" xfId="36022"/>
    <cellStyle name="Comma 11 2 3 3 3 2 2" xfId="36023"/>
    <cellStyle name="Comma 11 2 3 3 3 2 3" xfId="36024"/>
    <cellStyle name="Comma 11 2 3 3 3 3" xfId="36025"/>
    <cellStyle name="Comma 11 2 3 3 3 3 2" xfId="36026"/>
    <cellStyle name="Comma 11 2 3 3 3 3 3" xfId="36027"/>
    <cellStyle name="Comma 11 2 3 3 3 4" xfId="36028"/>
    <cellStyle name="Comma 11 2 3 3 3 4 2" xfId="36029"/>
    <cellStyle name="Comma 11 2 3 3 3 5" xfId="36030"/>
    <cellStyle name="Comma 11 2 3 3 3 6" xfId="36031"/>
    <cellStyle name="Comma 11 2 3 3 4" xfId="36032"/>
    <cellStyle name="Comma 11 2 3 3 4 2" xfId="36033"/>
    <cellStyle name="Comma 11 2 3 3 4 2 2" xfId="36034"/>
    <cellStyle name="Comma 11 2 3 3 4 2 3" xfId="36035"/>
    <cellStyle name="Comma 11 2 3 3 4 3" xfId="36036"/>
    <cellStyle name="Comma 11 2 3 3 4 3 2" xfId="36037"/>
    <cellStyle name="Comma 11 2 3 3 4 4" xfId="36038"/>
    <cellStyle name="Comma 11 2 3 3 4 5" xfId="36039"/>
    <cellStyle name="Comma 11 2 3 3 5" xfId="36040"/>
    <cellStyle name="Comma 11 2 3 3 5 2" xfId="36041"/>
    <cellStyle name="Comma 11 2 3 3 5 3" xfId="36042"/>
    <cellStyle name="Comma 11 2 3 3 6" xfId="36043"/>
    <cellStyle name="Comma 11 2 3 3 6 2" xfId="36044"/>
    <cellStyle name="Comma 11 2 3 3 6 3" xfId="36045"/>
    <cellStyle name="Comma 11 2 3 3 7" xfId="36046"/>
    <cellStyle name="Comma 11 2 3 3 7 2" xfId="36047"/>
    <cellStyle name="Comma 11 2 3 3 8" xfId="36048"/>
    <cellStyle name="Comma 11 2 3 3 9" xfId="36049"/>
    <cellStyle name="Comma 11 2 3 4" xfId="36050"/>
    <cellStyle name="Comma 11 2 3 4 2" xfId="36051"/>
    <cellStyle name="Comma 11 2 3 4 2 2" xfId="36052"/>
    <cellStyle name="Comma 11 2 3 4 2 2 2" xfId="36053"/>
    <cellStyle name="Comma 11 2 3 4 2 2 3" xfId="36054"/>
    <cellStyle name="Comma 11 2 3 4 2 3" xfId="36055"/>
    <cellStyle name="Comma 11 2 3 4 2 3 2" xfId="36056"/>
    <cellStyle name="Comma 11 2 3 4 2 3 3" xfId="36057"/>
    <cellStyle name="Comma 11 2 3 4 2 4" xfId="36058"/>
    <cellStyle name="Comma 11 2 3 4 2 4 2" xfId="36059"/>
    <cellStyle name="Comma 11 2 3 4 2 5" xfId="36060"/>
    <cellStyle name="Comma 11 2 3 4 2 6" xfId="36061"/>
    <cellStyle name="Comma 11 2 3 4 3" xfId="36062"/>
    <cellStyle name="Comma 11 2 3 4 3 2" xfId="36063"/>
    <cellStyle name="Comma 11 2 3 4 3 2 2" xfId="36064"/>
    <cellStyle name="Comma 11 2 3 4 3 2 3" xfId="36065"/>
    <cellStyle name="Comma 11 2 3 4 3 3" xfId="36066"/>
    <cellStyle name="Comma 11 2 3 4 3 3 2" xfId="36067"/>
    <cellStyle name="Comma 11 2 3 4 3 3 3" xfId="36068"/>
    <cellStyle name="Comma 11 2 3 4 3 4" xfId="36069"/>
    <cellStyle name="Comma 11 2 3 4 3 4 2" xfId="36070"/>
    <cellStyle name="Comma 11 2 3 4 3 5" xfId="36071"/>
    <cellStyle name="Comma 11 2 3 4 3 6" xfId="36072"/>
    <cellStyle name="Comma 11 2 3 4 4" xfId="36073"/>
    <cellStyle name="Comma 11 2 3 4 4 2" xfId="36074"/>
    <cellStyle name="Comma 11 2 3 4 4 2 2" xfId="36075"/>
    <cellStyle name="Comma 11 2 3 4 4 2 3" xfId="36076"/>
    <cellStyle name="Comma 11 2 3 4 4 3" xfId="36077"/>
    <cellStyle name="Comma 11 2 3 4 4 3 2" xfId="36078"/>
    <cellStyle name="Comma 11 2 3 4 4 4" xfId="36079"/>
    <cellStyle name="Comma 11 2 3 4 4 5" xfId="36080"/>
    <cellStyle name="Comma 11 2 3 4 5" xfId="36081"/>
    <cellStyle name="Comma 11 2 3 4 5 2" xfId="36082"/>
    <cellStyle name="Comma 11 2 3 4 5 3" xfId="36083"/>
    <cellStyle name="Comma 11 2 3 4 6" xfId="36084"/>
    <cellStyle name="Comma 11 2 3 4 6 2" xfId="36085"/>
    <cellStyle name="Comma 11 2 3 4 6 3" xfId="36086"/>
    <cellStyle name="Comma 11 2 3 4 7" xfId="36087"/>
    <cellStyle name="Comma 11 2 3 4 7 2" xfId="36088"/>
    <cellStyle name="Comma 11 2 3 4 8" xfId="36089"/>
    <cellStyle name="Comma 11 2 3 4 9" xfId="36090"/>
    <cellStyle name="Comma 11 2 3 5" xfId="36091"/>
    <cellStyle name="Comma 11 2 3 5 2" xfId="36092"/>
    <cellStyle name="Comma 11 2 3 5 2 2" xfId="36093"/>
    <cellStyle name="Comma 11 2 3 5 2 3" xfId="36094"/>
    <cellStyle name="Comma 11 2 3 5 3" xfId="36095"/>
    <cellStyle name="Comma 11 2 3 5 3 2" xfId="36096"/>
    <cellStyle name="Comma 11 2 3 5 3 3" xfId="36097"/>
    <cellStyle name="Comma 11 2 3 5 4" xfId="36098"/>
    <cellStyle name="Comma 11 2 3 5 4 2" xfId="36099"/>
    <cellStyle name="Comma 11 2 3 5 5" xfId="36100"/>
    <cellStyle name="Comma 11 2 3 5 6" xfId="36101"/>
    <cellStyle name="Comma 11 2 3 6" xfId="36102"/>
    <cellStyle name="Comma 11 2 3 6 2" xfId="36103"/>
    <cellStyle name="Comma 11 2 3 6 2 2" xfId="36104"/>
    <cellStyle name="Comma 11 2 3 6 2 3" xfId="36105"/>
    <cellStyle name="Comma 11 2 3 6 3" xfId="36106"/>
    <cellStyle name="Comma 11 2 3 6 3 2" xfId="36107"/>
    <cellStyle name="Comma 11 2 3 6 3 3" xfId="36108"/>
    <cellStyle name="Comma 11 2 3 6 4" xfId="36109"/>
    <cellStyle name="Comma 11 2 3 6 4 2" xfId="36110"/>
    <cellStyle name="Comma 11 2 3 6 5" xfId="36111"/>
    <cellStyle name="Comma 11 2 3 6 6" xfId="36112"/>
    <cellStyle name="Comma 11 2 3 7" xfId="36113"/>
    <cellStyle name="Comma 11 2 3 7 2" xfId="36114"/>
    <cellStyle name="Comma 11 2 3 7 2 2" xfId="36115"/>
    <cellStyle name="Comma 11 2 3 7 2 3" xfId="36116"/>
    <cellStyle name="Comma 11 2 3 7 3" xfId="36117"/>
    <cellStyle name="Comma 11 2 3 7 3 2" xfId="36118"/>
    <cellStyle name="Comma 11 2 3 7 4" xfId="36119"/>
    <cellStyle name="Comma 11 2 3 7 5" xfId="36120"/>
    <cellStyle name="Comma 11 2 3 8" xfId="36121"/>
    <cellStyle name="Comma 11 2 3 8 2" xfId="36122"/>
    <cellStyle name="Comma 11 2 3 8 3" xfId="36123"/>
    <cellStyle name="Comma 11 2 3 9" xfId="36124"/>
    <cellStyle name="Comma 11 2 3 9 2" xfId="36125"/>
    <cellStyle name="Comma 11 2 3 9 3" xfId="36126"/>
    <cellStyle name="Comma 11 2 4" xfId="3251"/>
    <cellStyle name="Comma 11 2 4 10" xfId="36127"/>
    <cellStyle name="Comma 11 2 4 11" xfId="36128"/>
    <cellStyle name="Comma 11 2 4 2" xfId="13961"/>
    <cellStyle name="Comma 11 2 4 2 2" xfId="36129"/>
    <cellStyle name="Comma 11 2 4 2 2 2" xfId="36130"/>
    <cellStyle name="Comma 11 2 4 2 2 2 2" xfId="36131"/>
    <cellStyle name="Comma 11 2 4 2 2 2 3" xfId="36132"/>
    <cellStyle name="Comma 11 2 4 2 2 3" xfId="36133"/>
    <cellStyle name="Comma 11 2 4 2 2 3 2" xfId="36134"/>
    <cellStyle name="Comma 11 2 4 2 2 3 3" xfId="36135"/>
    <cellStyle name="Comma 11 2 4 2 2 4" xfId="36136"/>
    <cellStyle name="Comma 11 2 4 2 2 4 2" xfId="36137"/>
    <cellStyle name="Comma 11 2 4 2 2 5" xfId="36138"/>
    <cellStyle name="Comma 11 2 4 2 2 6" xfId="36139"/>
    <cellStyle name="Comma 11 2 4 2 3" xfId="36140"/>
    <cellStyle name="Comma 11 2 4 2 3 2" xfId="36141"/>
    <cellStyle name="Comma 11 2 4 2 3 2 2" xfId="36142"/>
    <cellStyle name="Comma 11 2 4 2 3 2 3" xfId="36143"/>
    <cellStyle name="Comma 11 2 4 2 3 3" xfId="36144"/>
    <cellStyle name="Comma 11 2 4 2 3 3 2" xfId="36145"/>
    <cellStyle name="Comma 11 2 4 2 3 3 3" xfId="36146"/>
    <cellStyle name="Comma 11 2 4 2 3 4" xfId="36147"/>
    <cellStyle name="Comma 11 2 4 2 3 4 2" xfId="36148"/>
    <cellStyle name="Comma 11 2 4 2 3 5" xfId="36149"/>
    <cellStyle name="Comma 11 2 4 2 3 6" xfId="36150"/>
    <cellStyle name="Comma 11 2 4 2 4" xfId="36151"/>
    <cellStyle name="Comma 11 2 4 2 4 2" xfId="36152"/>
    <cellStyle name="Comma 11 2 4 2 4 2 2" xfId="36153"/>
    <cellStyle name="Comma 11 2 4 2 4 2 3" xfId="36154"/>
    <cellStyle name="Comma 11 2 4 2 4 3" xfId="36155"/>
    <cellStyle name="Comma 11 2 4 2 4 3 2" xfId="36156"/>
    <cellStyle name="Comma 11 2 4 2 4 4" xfId="36157"/>
    <cellStyle name="Comma 11 2 4 2 4 5" xfId="36158"/>
    <cellStyle name="Comma 11 2 4 2 5" xfId="36159"/>
    <cellStyle name="Comma 11 2 4 2 5 2" xfId="36160"/>
    <cellStyle name="Comma 11 2 4 2 5 3" xfId="36161"/>
    <cellStyle name="Comma 11 2 4 2 6" xfId="36162"/>
    <cellStyle name="Comma 11 2 4 2 6 2" xfId="36163"/>
    <cellStyle name="Comma 11 2 4 2 6 3" xfId="36164"/>
    <cellStyle name="Comma 11 2 4 2 7" xfId="36165"/>
    <cellStyle name="Comma 11 2 4 2 7 2" xfId="36166"/>
    <cellStyle name="Comma 11 2 4 2 8" xfId="36167"/>
    <cellStyle name="Comma 11 2 4 2 9" xfId="36168"/>
    <cellStyle name="Comma 11 2 4 3" xfId="36169"/>
    <cellStyle name="Comma 11 2 4 3 2" xfId="36170"/>
    <cellStyle name="Comma 11 2 4 3 2 2" xfId="36171"/>
    <cellStyle name="Comma 11 2 4 3 2 3" xfId="36172"/>
    <cellStyle name="Comma 11 2 4 3 3" xfId="36173"/>
    <cellStyle name="Comma 11 2 4 3 3 2" xfId="36174"/>
    <cellStyle name="Comma 11 2 4 3 3 3" xfId="36175"/>
    <cellStyle name="Comma 11 2 4 3 4" xfId="36176"/>
    <cellStyle name="Comma 11 2 4 3 4 2" xfId="36177"/>
    <cellStyle name="Comma 11 2 4 3 5" xfId="36178"/>
    <cellStyle name="Comma 11 2 4 3 6" xfId="36179"/>
    <cellStyle name="Comma 11 2 4 4" xfId="36180"/>
    <cellStyle name="Comma 11 2 4 4 2" xfId="36181"/>
    <cellStyle name="Comma 11 2 4 4 2 2" xfId="36182"/>
    <cellStyle name="Comma 11 2 4 4 2 3" xfId="36183"/>
    <cellStyle name="Comma 11 2 4 4 3" xfId="36184"/>
    <cellStyle name="Comma 11 2 4 4 3 2" xfId="36185"/>
    <cellStyle name="Comma 11 2 4 4 3 3" xfId="36186"/>
    <cellStyle name="Comma 11 2 4 4 4" xfId="36187"/>
    <cellStyle name="Comma 11 2 4 4 4 2" xfId="36188"/>
    <cellStyle name="Comma 11 2 4 4 5" xfId="36189"/>
    <cellStyle name="Comma 11 2 4 4 6" xfId="36190"/>
    <cellStyle name="Comma 11 2 4 5" xfId="36191"/>
    <cellStyle name="Comma 11 2 4 5 2" xfId="36192"/>
    <cellStyle name="Comma 11 2 4 5 2 2" xfId="36193"/>
    <cellStyle name="Comma 11 2 4 5 2 3" xfId="36194"/>
    <cellStyle name="Comma 11 2 4 5 3" xfId="36195"/>
    <cellStyle name="Comma 11 2 4 5 3 2" xfId="36196"/>
    <cellStyle name="Comma 11 2 4 5 4" xfId="36197"/>
    <cellStyle name="Comma 11 2 4 5 5" xfId="36198"/>
    <cellStyle name="Comma 11 2 4 6" xfId="36199"/>
    <cellStyle name="Comma 11 2 4 6 2" xfId="36200"/>
    <cellStyle name="Comma 11 2 4 6 3" xfId="36201"/>
    <cellStyle name="Comma 11 2 4 7" xfId="36202"/>
    <cellStyle name="Comma 11 2 4 7 2" xfId="36203"/>
    <cellStyle name="Comma 11 2 4 7 3" xfId="36204"/>
    <cellStyle name="Comma 11 2 4 8" xfId="36205"/>
    <cellStyle name="Comma 11 2 4 8 2" xfId="36206"/>
    <cellStyle name="Comma 11 2 4 9" xfId="36207"/>
    <cellStyle name="Comma 11 2 5" xfId="9420"/>
    <cellStyle name="Comma 11 2 5 2" xfId="36208"/>
    <cellStyle name="Comma 11 2 5 2 2" xfId="36209"/>
    <cellStyle name="Comma 11 2 5 2 2 2" xfId="36210"/>
    <cellStyle name="Comma 11 2 5 2 2 3" xfId="36211"/>
    <cellStyle name="Comma 11 2 5 2 3" xfId="36212"/>
    <cellStyle name="Comma 11 2 5 2 3 2" xfId="36213"/>
    <cellStyle name="Comma 11 2 5 2 3 3" xfId="36214"/>
    <cellStyle name="Comma 11 2 5 2 4" xfId="36215"/>
    <cellStyle name="Comma 11 2 5 2 4 2" xfId="36216"/>
    <cellStyle name="Comma 11 2 5 2 5" xfId="36217"/>
    <cellStyle name="Comma 11 2 5 2 6" xfId="36218"/>
    <cellStyle name="Comma 11 2 5 3" xfId="36219"/>
    <cellStyle name="Comma 11 2 5 3 2" xfId="36220"/>
    <cellStyle name="Comma 11 2 5 3 2 2" xfId="36221"/>
    <cellStyle name="Comma 11 2 5 3 2 3" xfId="36222"/>
    <cellStyle name="Comma 11 2 5 3 3" xfId="36223"/>
    <cellStyle name="Comma 11 2 5 3 3 2" xfId="36224"/>
    <cellStyle name="Comma 11 2 5 3 3 3" xfId="36225"/>
    <cellStyle name="Comma 11 2 5 3 4" xfId="36226"/>
    <cellStyle name="Comma 11 2 5 3 4 2" xfId="36227"/>
    <cellStyle name="Comma 11 2 5 3 5" xfId="36228"/>
    <cellStyle name="Comma 11 2 5 3 6" xfId="36229"/>
    <cellStyle name="Comma 11 2 5 4" xfId="36230"/>
    <cellStyle name="Comma 11 2 5 4 2" xfId="36231"/>
    <cellStyle name="Comma 11 2 5 4 2 2" xfId="36232"/>
    <cellStyle name="Comma 11 2 5 4 2 3" xfId="36233"/>
    <cellStyle name="Comma 11 2 5 4 3" xfId="36234"/>
    <cellStyle name="Comma 11 2 5 4 3 2" xfId="36235"/>
    <cellStyle name="Comma 11 2 5 4 4" xfId="36236"/>
    <cellStyle name="Comma 11 2 5 4 5" xfId="36237"/>
    <cellStyle name="Comma 11 2 5 5" xfId="36238"/>
    <cellStyle name="Comma 11 2 5 5 2" xfId="36239"/>
    <cellStyle name="Comma 11 2 5 5 3" xfId="36240"/>
    <cellStyle name="Comma 11 2 5 6" xfId="36241"/>
    <cellStyle name="Comma 11 2 5 6 2" xfId="36242"/>
    <cellStyle name="Comma 11 2 5 6 3" xfId="36243"/>
    <cellStyle name="Comma 11 2 5 7" xfId="36244"/>
    <cellStyle name="Comma 11 2 5 7 2" xfId="36245"/>
    <cellStyle name="Comma 11 2 5 8" xfId="36246"/>
    <cellStyle name="Comma 11 2 5 9" xfId="36247"/>
    <cellStyle name="Comma 11 2 6" xfId="9421"/>
    <cellStyle name="Comma 11 2 6 2" xfId="36248"/>
    <cellStyle name="Comma 11 2 6 2 2" xfId="36249"/>
    <cellStyle name="Comma 11 2 6 2 2 2" xfId="36250"/>
    <cellStyle name="Comma 11 2 6 2 2 3" xfId="36251"/>
    <cellStyle name="Comma 11 2 6 2 3" xfId="36252"/>
    <cellStyle name="Comma 11 2 6 2 3 2" xfId="36253"/>
    <cellStyle name="Comma 11 2 6 2 3 3" xfId="36254"/>
    <cellStyle name="Comma 11 2 6 2 4" xfId="36255"/>
    <cellStyle name="Comma 11 2 6 2 4 2" xfId="36256"/>
    <cellStyle name="Comma 11 2 6 2 5" xfId="36257"/>
    <cellStyle name="Comma 11 2 6 2 6" xfId="36258"/>
    <cellStyle name="Comma 11 2 6 3" xfId="36259"/>
    <cellStyle name="Comma 11 2 6 3 2" xfId="36260"/>
    <cellStyle name="Comma 11 2 6 3 2 2" xfId="36261"/>
    <cellStyle name="Comma 11 2 6 3 2 3" xfId="36262"/>
    <cellStyle name="Comma 11 2 6 3 3" xfId="36263"/>
    <cellStyle name="Comma 11 2 6 3 3 2" xfId="36264"/>
    <cellStyle name="Comma 11 2 6 3 3 3" xfId="36265"/>
    <cellStyle name="Comma 11 2 6 3 4" xfId="36266"/>
    <cellStyle name="Comma 11 2 6 3 4 2" xfId="36267"/>
    <cellStyle name="Comma 11 2 6 3 5" xfId="36268"/>
    <cellStyle name="Comma 11 2 6 3 6" xfId="36269"/>
    <cellStyle name="Comma 11 2 6 4" xfId="36270"/>
    <cellStyle name="Comma 11 2 6 4 2" xfId="36271"/>
    <cellStyle name="Comma 11 2 6 4 2 2" xfId="36272"/>
    <cellStyle name="Comma 11 2 6 4 2 3" xfId="36273"/>
    <cellStyle name="Comma 11 2 6 4 3" xfId="36274"/>
    <cellStyle name="Comma 11 2 6 4 3 2" xfId="36275"/>
    <cellStyle name="Comma 11 2 6 4 4" xfId="36276"/>
    <cellStyle name="Comma 11 2 6 4 5" xfId="36277"/>
    <cellStyle name="Comma 11 2 6 5" xfId="36278"/>
    <cellStyle name="Comma 11 2 6 5 2" xfId="36279"/>
    <cellStyle name="Comma 11 2 6 5 3" xfId="36280"/>
    <cellStyle name="Comma 11 2 6 6" xfId="36281"/>
    <cellStyle name="Comma 11 2 6 6 2" xfId="36282"/>
    <cellStyle name="Comma 11 2 6 6 3" xfId="36283"/>
    <cellStyle name="Comma 11 2 6 7" xfId="36284"/>
    <cellStyle name="Comma 11 2 6 7 2" xfId="36285"/>
    <cellStyle name="Comma 11 2 6 8" xfId="36286"/>
    <cellStyle name="Comma 11 2 6 9" xfId="36287"/>
    <cellStyle name="Comma 11 2 7" xfId="36288"/>
    <cellStyle name="Comma 11 2 7 2" xfId="36289"/>
    <cellStyle name="Comma 11 2 7 2 2" xfId="36290"/>
    <cellStyle name="Comma 11 2 7 2 3" xfId="36291"/>
    <cellStyle name="Comma 11 2 7 3" xfId="36292"/>
    <cellStyle name="Comma 11 2 7 3 2" xfId="36293"/>
    <cellStyle name="Comma 11 2 7 3 3" xfId="36294"/>
    <cellStyle name="Comma 11 2 7 4" xfId="36295"/>
    <cellStyle name="Comma 11 2 7 4 2" xfId="36296"/>
    <cellStyle name="Comma 11 2 7 5" xfId="36297"/>
    <cellStyle name="Comma 11 2 7 6" xfId="36298"/>
    <cellStyle name="Comma 11 2 8" xfId="36299"/>
    <cellStyle name="Comma 11 2 8 2" xfId="36300"/>
    <cellStyle name="Comma 11 2 8 2 2" xfId="36301"/>
    <cellStyle name="Comma 11 2 8 2 3" xfId="36302"/>
    <cellStyle name="Comma 11 2 8 3" xfId="36303"/>
    <cellStyle name="Comma 11 2 8 3 2" xfId="36304"/>
    <cellStyle name="Comma 11 2 8 3 3" xfId="36305"/>
    <cellStyle name="Comma 11 2 8 4" xfId="36306"/>
    <cellStyle name="Comma 11 2 8 4 2" xfId="36307"/>
    <cellStyle name="Comma 11 2 8 5" xfId="36308"/>
    <cellStyle name="Comma 11 2 8 6" xfId="36309"/>
    <cellStyle name="Comma 11 2 9" xfId="36310"/>
    <cellStyle name="Comma 11 2 9 2" xfId="36311"/>
    <cellStyle name="Comma 11 2 9 2 2" xfId="36312"/>
    <cellStyle name="Comma 11 2 9 2 3" xfId="36313"/>
    <cellStyle name="Comma 11 2 9 3" xfId="36314"/>
    <cellStyle name="Comma 11 2 9 3 2" xfId="36315"/>
    <cellStyle name="Comma 11 2 9 4" xfId="36316"/>
    <cellStyle name="Comma 11 2 9 5" xfId="36317"/>
    <cellStyle name="Comma 11 3" xfId="3252"/>
    <cellStyle name="Comma 11 3 10" xfId="36318"/>
    <cellStyle name="Comma 11 3 10 2" xfId="36319"/>
    <cellStyle name="Comma 11 3 10 3" xfId="36320"/>
    <cellStyle name="Comma 11 3 11" xfId="36321"/>
    <cellStyle name="Comma 11 3 11 2" xfId="36322"/>
    <cellStyle name="Comma 11 3 12" xfId="36323"/>
    <cellStyle name="Comma 11 3 13" xfId="36324"/>
    <cellStyle name="Comma 11 3 14" xfId="36325"/>
    <cellStyle name="Comma 11 3 2" xfId="3253"/>
    <cellStyle name="Comma 11 3 2 10" xfId="36326"/>
    <cellStyle name="Comma 11 3 2 10 2" xfId="36327"/>
    <cellStyle name="Comma 11 3 2 11" xfId="36328"/>
    <cellStyle name="Comma 11 3 2 12" xfId="36329"/>
    <cellStyle name="Comma 11 3 2 13" xfId="36330"/>
    <cellStyle name="Comma 11 3 2 2" xfId="3254"/>
    <cellStyle name="Comma 11 3 2 2 10" xfId="36331"/>
    <cellStyle name="Comma 11 3 2 2 11" xfId="36332"/>
    <cellStyle name="Comma 11 3 2 2 2" xfId="9422"/>
    <cellStyle name="Comma 11 3 2 2 2 2" xfId="36333"/>
    <cellStyle name="Comma 11 3 2 2 2 2 2" xfId="36334"/>
    <cellStyle name="Comma 11 3 2 2 2 2 2 2" xfId="36335"/>
    <cellStyle name="Comma 11 3 2 2 2 2 2 3" xfId="36336"/>
    <cellStyle name="Comma 11 3 2 2 2 2 3" xfId="36337"/>
    <cellStyle name="Comma 11 3 2 2 2 2 3 2" xfId="36338"/>
    <cellStyle name="Comma 11 3 2 2 2 2 3 3" xfId="36339"/>
    <cellStyle name="Comma 11 3 2 2 2 2 4" xfId="36340"/>
    <cellStyle name="Comma 11 3 2 2 2 2 4 2" xfId="36341"/>
    <cellStyle name="Comma 11 3 2 2 2 2 5" xfId="36342"/>
    <cellStyle name="Comma 11 3 2 2 2 2 6" xfId="36343"/>
    <cellStyle name="Comma 11 3 2 2 2 3" xfId="36344"/>
    <cellStyle name="Comma 11 3 2 2 2 3 2" xfId="36345"/>
    <cellStyle name="Comma 11 3 2 2 2 3 2 2" xfId="36346"/>
    <cellStyle name="Comma 11 3 2 2 2 3 2 3" xfId="36347"/>
    <cellStyle name="Comma 11 3 2 2 2 3 3" xfId="36348"/>
    <cellStyle name="Comma 11 3 2 2 2 3 3 2" xfId="36349"/>
    <cellStyle name="Comma 11 3 2 2 2 3 3 3" xfId="36350"/>
    <cellStyle name="Comma 11 3 2 2 2 3 4" xfId="36351"/>
    <cellStyle name="Comma 11 3 2 2 2 3 4 2" xfId="36352"/>
    <cellStyle name="Comma 11 3 2 2 2 3 5" xfId="36353"/>
    <cellStyle name="Comma 11 3 2 2 2 3 6" xfId="36354"/>
    <cellStyle name="Comma 11 3 2 2 2 4" xfId="36355"/>
    <cellStyle name="Comma 11 3 2 2 2 4 2" xfId="36356"/>
    <cellStyle name="Comma 11 3 2 2 2 4 2 2" xfId="36357"/>
    <cellStyle name="Comma 11 3 2 2 2 4 2 3" xfId="36358"/>
    <cellStyle name="Comma 11 3 2 2 2 4 3" xfId="36359"/>
    <cellStyle name="Comma 11 3 2 2 2 4 3 2" xfId="36360"/>
    <cellStyle name="Comma 11 3 2 2 2 4 4" xfId="36361"/>
    <cellStyle name="Comma 11 3 2 2 2 4 5" xfId="36362"/>
    <cellStyle name="Comma 11 3 2 2 2 5" xfId="36363"/>
    <cellStyle name="Comma 11 3 2 2 2 5 2" xfId="36364"/>
    <cellStyle name="Comma 11 3 2 2 2 5 3" xfId="36365"/>
    <cellStyle name="Comma 11 3 2 2 2 6" xfId="36366"/>
    <cellStyle name="Comma 11 3 2 2 2 6 2" xfId="36367"/>
    <cellStyle name="Comma 11 3 2 2 2 6 3" xfId="36368"/>
    <cellStyle name="Comma 11 3 2 2 2 7" xfId="36369"/>
    <cellStyle name="Comma 11 3 2 2 2 7 2" xfId="36370"/>
    <cellStyle name="Comma 11 3 2 2 2 8" xfId="36371"/>
    <cellStyle name="Comma 11 3 2 2 2 9" xfId="36372"/>
    <cellStyle name="Comma 11 3 2 2 3" xfId="36373"/>
    <cellStyle name="Comma 11 3 2 2 3 2" xfId="36374"/>
    <cellStyle name="Comma 11 3 2 2 3 2 2" xfId="36375"/>
    <cellStyle name="Comma 11 3 2 2 3 2 3" xfId="36376"/>
    <cellStyle name="Comma 11 3 2 2 3 3" xfId="36377"/>
    <cellStyle name="Comma 11 3 2 2 3 3 2" xfId="36378"/>
    <cellStyle name="Comma 11 3 2 2 3 3 3" xfId="36379"/>
    <cellStyle name="Comma 11 3 2 2 3 4" xfId="36380"/>
    <cellStyle name="Comma 11 3 2 2 3 4 2" xfId="36381"/>
    <cellStyle name="Comma 11 3 2 2 3 5" xfId="36382"/>
    <cellStyle name="Comma 11 3 2 2 3 6" xfId="36383"/>
    <cellStyle name="Comma 11 3 2 2 4" xfId="36384"/>
    <cellStyle name="Comma 11 3 2 2 4 2" xfId="36385"/>
    <cellStyle name="Comma 11 3 2 2 4 2 2" xfId="36386"/>
    <cellStyle name="Comma 11 3 2 2 4 2 3" xfId="36387"/>
    <cellStyle name="Comma 11 3 2 2 4 3" xfId="36388"/>
    <cellStyle name="Comma 11 3 2 2 4 3 2" xfId="36389"/>
    <cellStyle name="Comma 11 3 2 2 4 3 3" xfId="36390"/>
    <cellStyle name="Comma 11 3 2 2 4 4" xfId="36391"/>
    <cellStyle name="Comma 11 3 2 2 4 4 2" xfId="36392"/>
    <cellStyle name="Comma 11 3 2 2 4 5" xfId="36393"/>
    <cellStyle name="Comma 11 3 2 2 4 6" xfId="36394"/>
    <cellStyle name="Comma 11 3 2 2 5" xfId="36395"/>
    <cellStyle name="Comma 11 3 2 2 5 2" xfId="36396"/>
    <cellStyle name="Comma 11 3 2 2 5 2 2" xfId="36397"/>
    <cellStyle name="Comma 11 3 2 2 5 2 3" xfId="36398"/>
    <cellStyle name="Comma 11 3 2 2 5 3" xfId="36399"/>
    <cellStyle name="Comma 11 3 2 2 5 3 2" xfId="36400"/>
    <cellStyle name="Comma 11 3 2 2 5 4" xfId="36401"/>
    <cellStyle name="Comma 11 3 2 2 5 5" xfId="36402"/>
    <cellStyle name="Comma 11 3 2 2 6" xfId="36403"/>
    <cellStyle name="Comma 11 3 2 2 6 2" xfId="36404"/>
    <cellStyle name="Comma 11 3 2 2 6 3" xfId="36405"/>
    <cellStyle name="Comma 11 3 2 2 7" xfId="36406"/>
    <cellStyle name="Comma 11 3 2 2 7 2" xfId="36407"/>
    <cellStyle name="Comma 11 3 2 2 7 3" xfId="36408"/>
    <cellStyle name="Comma 11 3 2 2 8" xfId="36409"/>
    <cellStyle name="Comma 11 3 2 2 8 2" xfId="36410"/>
    <cellStyle name="Comma 11 3 2 2 9" xfId="36411"/>
    <cellStyle name="Comma 11 3 2 3" xfId="9423"/>
    <cellStyle name="Comma 11 3 2 3 2" xfId="36412"/>
    <cellStyle name="Comma 11 3 2 3 2 2" xfId="36413"/>
    <cellStyle name="Comma 11 3 2 3 2 2 2" xfId="36414"/>
    <cellStyle name="Comma 11 3 2 3 2 2 3" xfId="36415"/>
    <cellStyle name="Comma 11 3 2 3 2 3" xfId="36416"/>
    <cellStyle name="Comma 11 3 2 3 2 3 2" xfId="36417"/>
    <cellStyle name="Comma 11 3 2 3 2 3 3" xfId="36418"/>
    <cellStyle name="Comma 11 3 2 3 2 4" xfId="36419"/>
    <cellStyle name="Comma 11 3 2 3 2 4 2" xfId="36420"/>
    <cellStyle name="Comma 11 3 2 3 2 5" xfId="36421"/>
    <cellStyle name="Comma 11 3 2 3 2 6" xfId="36422"/>
    <cellStyle name="Comma 11 3 2 3 3" xfId="36423"/>
    <cellStyle name="Comma 11 3 2 3 3 2" xfId="36424"/>
    <cellStyle name="Comma 11 3 2 3 3 2 2" xfId="36425"/>
    <cellStyle name="Comma 11 3 2 3 3 2 3" xfId="36426"/>
    <cellStyle name="Comma 11 3 2 3 3 3" xfId="36427"/>
    <cellStyle name="Comma 11 3 2 3 3 3 2" xfId="36428"/>
    <cellStyle name="Comma 11 3 2 3 3 3 3" xfId="36429"/>
    <cellStyle name="Comma 11 3 2 3 3 4" xfId="36430"/>
    <cellStyle name="Comma 11 3 2 3 3 4 2" xfId="36431"/>
    <cellStyle name="Comma 11 3 2 3 3 5" xfId="36432"/>
    <cellStyle name="Comma 11 3 2 3 3 6" xfId="36433"/>
    <cellStyle name="Comma 11 3 2 3 4" xfId="36434"/>
    <cellStyle name="Comma 11 3 2 3 4 2" xfId="36435"/>
    <cellStyle name="Comma 11 3 2 3 4 2 2" xfId="36436"/>
    <cellStyle name="Comma 11 3 2 3 4 2 3" xfId="36437"/>
    <cellStyle name="Comma 11 3 2 3 4 3" xfId="36438"/>
    <cellStyle name="Comma 11 3 2 3 4 3 2" xfId="36439"/>
    <cellStyle name="Comma 11 3 2 3 4 4" xfId="36440"/>
    <cellStyle name="Comma 11 3 2 3 4 5" xfId="36441"/>
    <cellStyle name="Comma 11 3 2 3 5" xfId="36442"/>
    <cellStyle name="Comma 11 3 2 3 5 2" xfId="36443"/>
    <cellStyle name="Comma 11 3 2 3 5 3" xfId="36444"/>
    <cellStyle name="Comma 11 3 2 3 6" xfId="36445"/>
    <cellStyle name="Comma 11 3 2 3 6 2" xfId="36446"/>
    <cellStyle name="Comma 11 3 2 3 6 3" xfId="36447"/>
    <cellStyle name="Comma 11 3 2 3 7" xfId="36448"/>
    <cellStyle name="Comma 11 3 2 3 7 2" xfId="36449"/>
    <cellStyle name="Comma 11 3 2 3 8" xfId="36450"/>
    <cellStyle name="Comma 11 3 2 3 9" xfId="36451"/>
    <cellStyle name="Comma 11 3 2 4" xfId="9424"/>
    <cellStyle name="Comma 11 3 2 4 2" xfId="36452"/>
    <cellStyle name="Comma 11 3 2 4 2 2" xfId="36453"/>
    <cellStyle name="Comma 11 3 2 4 2 2 2" xfId="36454"/>
    <cellStyle name="Comma 11 3 2 4 2 2 3" xfId="36455"/>
    <cellStyle name="Comma 11 3 2 4 2 3" xfId="36456"/>
    <cellStyle name="Comma 11 3 2 4 2 3 2" xfId="36457"/>
    <cellStyle name="Comma 11 3 2 4 2 3 3" xfId="36458"/>
    <cellStyle name="Comma 11 3 2 4 2 4" xfId="36459"/>
    <cellStyle name="Comma 11 3 2 4 2 4 2" xfId="36460"/>
    <cellStyle name="Comma 11 3 2 4 2 5" xfId="36461"/>
    <cellStyle name="Comma 11 3 2 4 2 6" xfId="36462"/>
    <cellStyle name="Comma 11 3 2 4 3" xfId="36463"/>
    <cellStyle name="Comma 11 3 2 4 3 2" xfId="36464"/>
    <cellStyle name="Comma 11 3 2 4 3 2 2" xfId="36465"/>
    <cellStyle name="Comma 11 3 2 4 3 2 3" xfId="36466"/>
    <cellStyle name="Comma 11 3 2 4 3 3" xfId="36467"/>
    <cellStyle name="Comma 11 3 2 4 3 3 2" xfId="36468"/>
    <cellStyle name="Comma 11 3 2 4 3 3 3" xfId="36469"/>
    <cellStyle name="Comma 11 3 2 4 3 4" xfId="36470"/>
    <cellStyle name="Comma 11 3 2 4 3 4 2" xfId="36471"/>
    <cellStyle name="Comma 11 3 2 4 3 5" xfId="36472"/>
    <cellStyle name="Comma 11 3 2 4 3 6" xfId="36473"/>
    <cellStyle name="Comma 11 3 2 4 4" xfId="36474"/>
    <cellStyle name="Comma 11 3 2 4 4 2" xfId="36475"/>
    <cellStyle name="Comma 11 3 2 4 4 2 2" xfId="36476"/>
    <cellStyle name="Comma 11 3 2 4 4 2 3" xfId="36477"/>
    <cellStyle name="Comma 11 3 2 4 4 3" xfId="36478"/>
    <cellStyle name="Comma 11 3 2 4 4 3 2" xfId="36479"/>
    <cellStyle name="Comma 11 3 2 4 4 4" xfId="36480"/>
    <cellStyle name="Comma 11 3 2 4 4 5" xfId="36481"/>
    <cellStyle name="Comma 11 3 2 4 5" xfId="36482"/>
    <cellStyle name="Comma 11 3 2 4 5 2" xfId="36483"/>
    <cellStyle name="Comma 11 3 2 4 5 3" xfId="36484"/>
    <cellStyle name="Comma 11 3 2 4 6" xfId="36485"/>
    <cellStyle name="Comma 11 3 2 4 6 2" xfId="36486"/>
    <cellStyle name="Comma 11 3 2 4 6 3" xfId="36487"/>
    <cellStyle name="Comma 11 3 2 4 7" xfId="36488"/>
    <cellStyle name="Comma 11 3 2 4 7 2" xfId="36489"/>
    <cellStyle name="Comma 11 3 2 4 8" xfId="36490"/>
    <cellStyle name="Comma 11 3 2 4 9" xfId="36491"/>
    <cellStyle name="Comma 11 3 2 5" xfId="9425"/>
    <cellStyle name="Comma 11 3 2 5 2" xfId="36492"/>
    <cellStyle name="Comma 11 3 2 5 2 2" xfId="36493"/>
    <cellStyle name="Comma 11 3 2 5 2 3" xfId="36494"/>
    <cellStyle name="Comma 11 3 2 5 3" xfId="36495"/>
    <cellStyle name="Comma 11 3 2 5 3 2" xfId="36496"/>
    <cellStyle name="Comma 11 3 2 5 3 3" xfId="36497"/>
    <cellStyle name="Comma 11 3 2 5 4" xfId="36498"/>
    <cellStyle name="Comma 11 3 2 5 4 2" xfId="36499"/>
    <cellStyle name="Comma 11 3 2 5 5" xfId="36500"/>
    <cellStyle name="Comma 11 3 2 5 6" xfId="36501"/>
    <cellStyle name="Comma 11 3 2 6" xfId="36502"/>
    <cellStyle name="Comma 11 3 2 6 2" xfId="36503"/>
    <cellStyle name="Comma 11 3 2 6 2 2" xfId="36504"/>
    <cellStyle name="Comma 11 3 2 6 2 3" xfId="36505"/>
    <cellStyle name="Comma 11 3 2 6 3" xfId="36506"/>
    <cellStyle name="Comma 11 3 2 6 3 2" xfId="36507"/>
    <cellStyle name="Comma 11 3 2 6 3 3" xfId="36508"/>
    <cellStyle name="Comma 11 3 2 6 4" xfId="36509"/>
    <cellStyle name="Comma 11 3 2 6 4 2" xfId="36510"/>
    <cellStyle name="Comma 11 3 2 6 5" xfId="36511"/>
    <cellStyle name="Comma 11 3 2 6 6" xfId="36512"/>
    <cellStyle name="Comma 11 3 2 7" xfId="36513"/>
    <cellStyle name="Comma 11 3 2 7 2" xfId="36514"/>
    <cellStyle name="Comma 11 3 2 7 2 2" xfId="36515"/>
    <cellStyle name="Comma 11 3 2 7 2 3" xfId="36516"/>
    <cellStyle name="Comma 11 3 2 7 3" xfId="36517"/>
    <cellStyle name="Comma 11 3 2 7 3 2" xfId="36518"/>
    <cellStyle name="Comma 11 3 2 7 4" xfId="36519"/>
    <cellStyle name="Comma 11 3 2 7 5" xfId="36520"/>
    <cellStyle name="Comma 11 3 2 8" xfId="36521"/>
    <cellStyle name="Comma 11 3 2 8 2" xfId="36522"/>
    <cellStyle name="Comma 11 3 2 8 3" xfId="36523"/>
    <cellStyle name="Comma 11 3 2 9" xfId="36524"/>
    <cellStyle name="Comma 11 3 2 9 2" xfId="36525"/>
    <cellStyle name="Comma 11 3 2 9 3" xfId="36526"/>
    <cellStyle name="Comma 11 3 3" xfId="3255"/>
    <cellStyle name="Comma 11 3 3 10" xfId="36527"/>
    <cellStyle name="Comma 11 3 3 11" xfId="36528"/>
    <cellStyle name="Comma 11 3 3 2" xfId="9426"/>
    <cellStyle name="Comma 11 3 3 2 2" xfId="36529"/>
    <cellStyle name="Comma 11 3 3 2 2 2" xfId="36530"/>
    <cellStyle name="Comma 11 3 3 2 2 2 2" xfId="36531"/>
    <cellStyle name="Comma 11 3 3 2 2 2 3" xfId="36532"/>
    <cellStyle name="Comma 11 3 3 2 2 3" xfId="36533"/>
    <cellStyle name="Comma 11 3 3 2 2 3 2" xfId="36534"/>
    <cellStyle name="Comma 11 3 3 2 2 3 3" xfId="36535"/>
    <cellStyle name="Comma 11 3 3 2 2 4" xfId="36536"/>
    <cellStyle name="Comma 11 3 3 2 2 4 2" xfId="36537"/>
    <cellStyle name="Comma 11 3 3 2 2 5" xfId="36538"/>
    <cellStyle name="Comma 11 3 3 2 2 6" xfId="36539"/>
    <cellStyle name="Comma 11 3 3 2 3" xfId="36540"/>
    <cellStyle name="Comma 11 3 3 2 3 2" xfId="36541"/>
    <cellStyle name="Comma 11 3 3 2 3 2 2" xfId="36542"/>
    <cellStyle name="Comma 11 3 3 2 3 2 3" xfId="36543"/>
    <cellStyle name="Comma 11 3 3 2 3 3" xfId="36544"/>
    <cellStyle name="Comma 11 3 3 2 3 3 2" xfId="36545"/>
    <cellStyle name="Comma 11 3 3 2 3 3 3" xfId="36546"/>
    <cellStyle name="Comma 11 3 3 2 3 4" xfId="36547"/>
    <cellStyle name="Comma 11 3 3 2 3 4 2" xfId="36548"/>
    <cellStyle name="Comma 11 3 3 2 3 5" xfId="36549"/>
    <cellStyle name="Comma 11 3 3 2 3 6" xfId="36550"/>
    <cellStyle name="Comma 11 3 3 2 4" xfId="36551"/>
    <cellStyle name="Comma 11 3 3 2 4 2" xfId="36552"/>
    <cellStyle name="Comma 11 3 3 2 4 2 2" xfId="36553"/>
    <cellStyle name="Comma 11 3 3 2 4 2 3" xfId="36554"/>
    <cellStyle name="Comma 11 3 3 2 4 3" xfId="36555"/>
    <cellStyle name="Comma 11 3 3 2 4 3 2" xfId="36556"/>
    <cellStyle name="Comma 11 3 3 2 4 4" xfId="36557"/>
    <cellStyle name="Comma 11 3 3 2 4 5" xfId="36558"/>
    <cellStyle name="Comma 11 3 3 2 5" xfId="36559"/>
    <cellStyle name="Comma 11 3 3 2 5 2" xfId="36560"/>
    <cellStyle name="Comma 11 3 3 2 5 3" xfId="36561"/>
    <cellStyle name="Comma 11 3 3 2 6" xfId="36562"/>
    <cellStyle name="Comma 11 3 3 2 6 2" xfId="36563"/>
    <cellStyle name="Comma 11 3 3 2 6 3" xfId="36564"/>
    <cellStyle name="Comma 11 3 3 2 7" xfId="36565"/>
    <cellStyle name="Comma 11 3 3 2 7 2" xfId="36566"/>
    <cellStyle name="Comma 11 3 3 2 8" xfId="36567"/>
    <cellStyle name="Comma 11 3 3 2 9" xfId="36568"/>
    <cellStyle name="Comma 11 3 3 3" xfId="36569"/>
    <cellStyle name="Comma 11 3 3 3 2" xfId="36570"/>
    <cellStyle name="Comma 11 3 3 3 2 2" xfId="36571"/>
    <cellStyle name="Comma 11 3 3 3 2 3" xfId="36572"/>
    <cellStyle name="Comma 11 3 3 3 3" xfId="36573"/>
    <cellStyle name="Comma 11 3 3 3 3 2" xfId="36574"/>
    <cellStyle name="Comma 11 3 3 3 3 3" xfId="36575"/>
    <cellStyle name="Comma 11 3 3 3 4" xfId="36576"/>
    <cellStyle name="Comma 11 3 3 3 4 2" xfId="36577"/>
    <cellStyle name="Comma 11 3 3 3 5" xfId="36578"/>
    <cellStyle name="Comma 11 3 3 3 6" xfId="36579"/>
    <cellStyle name="Comma 11 3 3 4" xfId="36580"/>
    <cellStyle name="Comma 11 3 3 4 2" xfId="36581"/>
    <cellStyle name="Comma 11 3 3 4 2 2" xfId="36582"/>
    <cellStyle name="Comma 11 3 3 4 2 3" xfId="36583"/>
    <cellStyle name="Comma 11 3 3 4 3" xfId="36584"/>
    <cellStyle name="Comma 11 3 3 4 3 2" xfId="36585"/>
    <cellStyle name="Comma 11 3 3 4 3 3" xfId="36586"/>
    <cellStyle name="Comma 11 3 3 4 4" xfId="36587"/>
    <cellStyle name="Comma 11 3 3 4 4 2" xfId="36588"/>
    <cellStyle name="Comma 11 3 3 4 5" xfId="36589"/>
    <cellStyle name="Comma 11 3 3 4 6" xfId="36590"/>
    <cellStyle name="Comma 11 3 3 5" xfId="36591"/>
    <cellStyle name="Comma 11 3 3 5 2" xfId="36592"/>
    <cellStyle name="Comma 11 3 3 5 2 2" xfId="36593"/>
    <cellStyle name="Comma 11 3 3 5 2 3" xfId="36594"/>
    <cellStyle name="Comma 11 3 3 5 3" xfId="36595"/>
    <cellStyle name="Comma 11 3 3 5 3 2" xfId="36596"/>
    <cellStyle name="Comma 11 3 3 5 4" xfId="36597"/>
    <cellStyle name="Comma 11 3 3 5 5" xfId="36598"/>
    <cellStyle name="Comma 11 3 3 6" xfId="36599"/>
    <cellStyle name="Comma 11 3 3 6 2" xfId="36600"/>
    <cellStyle name="Comma 11 3 3 6 3" xfId="36601"/>
    <cellStyle name="Comma 11 3 3 7" xfId="36602"/>
    <cellStyle name="Comma 11 3 3 7 2" xfId="36603"/>
    <cellStyle name="Comma 11 3 3 7 3" xfId="36604"/>
    <cellStyle name="Comma 11 3 3 8" xfId="36605"/>
    <cellStyle name="Comma 11 3 3 8 2" xfId="36606"/>
    <cellStyle name="Comma 11 3 3 9" xfId="36607"/>
    <cellStyle name="Comma 11 3 4" xfId="9427"/>
    <cellStyle name="Comma 11 3 4 2" xfId="36608"/>
    <cellStyle name="Comma 11 3 4 2 2" xfId="36609"/>
    <cellStyle name="Comma 11 3 4 2 2 2" xfId="36610"/>
    <cellStyle name="Comma 11 3 4 2 2 3" xfId="36611"/>
    <cellStyle name="Comma 11 3 4 2 3" xfId="36612"/>
    <cellStyle name="Comma 11 3 4 2 3 2" xfId="36613"/>
    <cellStyle name="Comma 11 3 4 2 3 3" xfId="36614"/>
    <cellStyle name="Comma 11 3 4 2 4" xfId="36615"/>
    <cellStyle name="Comma 11 3 4 2 4 2" xfId="36616"/>
    <cellStyle name="Comma 11 3 4 2 5" xfId="36617"/>
    <cellStyle name="Comma 11 3 4 2 6" xfId="36618"/>
    <cellStyle name="Comma 11 3 4 3" xfId="36619"/>
    <cellStyle name="Comma 11 3 4 3 2" xfId="36620"/>
    <cellStyle name="Comma 11 3 4 3 2 2" xfId="36621"/>
    <cellStyle name="Comma 11 3 4 3 2 3" xfId="36622"/>
    <cellStyle name="Comma 11 3 4 3 3" xfId="36623"/>
    <cellStyle name="Comma 11 3 4 3 3 2" xfId="36624"/>
    <cellStyle name="Comma 11 3 4 3 3 3" xfId="36625"/>
    <cellStyle name="Comma 11 3 4 3 4" xfId="36626"/>
    <cellStyle name="Comma 11 3 4 3 4 2" xfId="36627"/>
    <cellStyle name="Comma 11 3 4 3 5" xfId="36628"/>
    <cellStyle name="Comma 11 3 4 3 6" xfId="36629"/>
    <cellStyle name="Comma 11 3 4 4" xfId="36630"/>
    <cellStyle name="Comma 11 3 4 4 2" xfId="36631"/>
    <cellStyle name="Comma 11 3 4 4 2 2" xfId="36632"/>
    <cellStyle name="Comma 11 3 4 4 2 3" xfId="36633"/>
    <cellStyle name="Comma 11 3 4 4 3" xfId="36634"/>
    <cellStyle name="Comma 11 3 4 4 3 2" xfId="36635"/>
    <cellStyle name="Comma 11 3 4 4 4" xfId="36636"/>
    <cellStyle name="Comma 11 3 4 4 5" xfId="36637"/>
    <cellStyle name="Comma 11 3 4 5" xfId="36638"/>
    <cellStyle name="Comma 11 3 4 5 2" xfId="36639"/>
    <cellStyle name="Comma 11 3 4 5 3" xfId="36640"/>
    <cellStyle name="Comma 11 3 4 6" xfId="36641"/>
    <cellStyle name="Comma 11 3 4 6 2" xfId="36642"/>
    <cellStyle name="Comma 11 3 4 6 3" xfId="36643"/>
    <cellStyle name="Comma 11 3 4 7" xfId="36644"/>
    <cellStyle name="Comma 11 3 4 7 2" xfId="36645"/>
    <cellStyle name="Comma 11 3 4 8" xfId="36646"/>
    <cellStyle name="Comma 11 3 4 9" xfId="36647"/>
    <cellStyle name="Comma 11 3 5" xfId="9428"/>
    <cellStyle name="Comma 11 3 5 2" xfId="36648"/>
    <cellStyle name="Comma 11 3 5 2 2" xfId="36649"/>
    <cellStyle name="Comma 11 3 5 2 2 2" xfId="36650"/>
    <cellStyle name="Comma 11 3 5 2 2 3" xfId="36651"/>
    <cellStyle name="Comma 11 3 5 2 3" xfId="36652"/>
    <cellStyle name="Comma 11 3 5 2 3 2" xfId="36653"/>
    <cellStyle name="Comma 11 3 5 2 3 3" xfId="36654"/>
    <cellStyle name="Comma 11 3 5 2 4" xfId="36655"/>
    <cellStyle name="Comma 11 3 5 2 4 2" xfId="36656"/>
    <cellStyle name="Comma 11 3 5 2 5" xfId="36657"/>
    <cellStyle name="Comma 11 3 5 2 6" xfId="36658"/>
    <cellStyle name="Comma 11 3 5 3" xfId="36659"/>
    <cellStyle name="Comma 11 3 5 3 2" xfId="36660"/>
    <cellStyle name="Comma 11 3 5 3 2 2" xfId="36661"/>
    <cellStyle name="Comma 11 3 5 3 2 3" xfId="36662"/>
    <cellStyle name="Comma 11 3 5 3 3" xfId="36663"/>
    <cellStyle name="Comma 11 3 5 3 3 2" xfId="36664"/>
    <cellStyle name="Comma 11 3 5 3 3 3" xfId="36665"/>
    <cellStyle name="Comma 11 3 5 3 4" xfId="36666"/>
    <cellStyle name="Comma 11 3 5 3 4 2" xfId="36667"/>
    <cellStyle name="Comma 11 3 5 3 5" xfId="36668"/>
    <cellStyle name="Comma 11 3 5 3 6" xfId="36669"/>
    <cellStyle name="Comma 11 3 5 4" xfId="36670"/>
    <cellStyle name="Comma 11 3 5 4 2" xfId="36671"/>
    <cellStyle name="Comma 11 3 5 4 2 2" xfId="36672"/>
    <cellStyle name="Comma 11 3 5 4 2 3" xfId="36673"/>
    <cellStyle name="Comma 11 3 5 4 3" xfId="36674"/>
    <cellStyle name="Comma 11 3 5 4 3 2" xfId="36675"/>
    <cellStyle name="Comma 11 3 5 4 4" xfId="36676"/>
    <cellStyle name="Comma 11 3 5 4 5" xfId="36677"/>
    <cellStyle name="Comma 11 3 5 5" xfId="36678"/>
    <cellStyle name="Comma 11 3 5 5 2" xfId="36679"/>
    <cellStyle name="Comma 11 3 5 5 3" xfId="36680"/>
    <cellStyle name="Comma 11 3 5 6" xfId="36681"/>
    <cellStyle name="Comma 11 3 5 6 2" xfId="36682"/>
    <cellStyle name="Comma 11 3 5 6 3" xfId="36683"/>
    <cellStyle name="Comma 11 3 5 7" xfId="36684"/>
    <cellStyle name="Comma 11 3 5 7 2" xfId="36685"/>
    <cellStyle name="Comma 11 3 5 8" xfId="36686"/>
    <cellStyle name="Comma 11 3 5 9" xfId="36687"/>
    <cellStyle name="Comma 11 3 6" xfId="9429"/>
    <cellStyle name="Comma 11 3 6 2" xfId="36688"/>
    <cellStyle name="Comma 11 3 6 2 2" xfId="36689"/>
    <cellStyle name="Comma 11 3 6 2 3" xfId="36690"/>
    <cellStyle name="Comma 11 3 6 3" xfId="36691"/>
    <cellStyle name="Comma 11 3 6 3 2" xfId="36692"/>
    <cellStyle name="Comma 11 3 6 3 3" xfId="36693"/>
    <cellStyle name="Comma 11 3 6 4" xfId="36694"/>
    <cellStyle name="Comma 11 3 6 4 2" xfId="36695"/>
    <cellStyle name="Comma 11 3 6 5" xfId="36696"/>
    <cellStyle name="Comma 11 3 6 6" xfId="36697"/>
    <cellStyle name="Comma 11 3 7" xfId="36698"/>
    <cellStyle name="Comma 11 3 7 2" xfId="36699"/>
    <cellStyle name="Comma 11 3 7 2 2" xfId="36700"/>
    <cellStyle name="Comma 11 3 7 2 3" xfId="36701"/>
    <cellStyle name="Comma 11 3 7 3" xfId="36702"/>
    <cellStyle name="Comma 11 3 7 3 2" xfId="36703"/>
    <cellStyle name="Comma 11 3 7 3 3" xfId="36704"/>
    <cellStyle name="Comma 11 3 7 4" xfId="36705"/>
    <cellStyle name="Comma 11 3 7 4 2" xfId="36706"/>
    <cellStyle name="Comma 11 3 7 5" xfId="36707"/>
    <cellStyle name="Comma 11 3 7 6" xfId="36708"/>
    <cellStyle name="Comma 11 3 8" xfId="36709"/>
    <cellStyle name="Comma 11 3 8 2" xfId="36710"/>
    <cellStyle name="Comma 11 3 8 2 2" xfId="36711"/>
    <cellStyle name="Comma 11 3 8 2 3" xfId="36712"/>
    <cellStyle name="Comma 11 3 8 3" xfId="36713"/>
    <cellStyle name="Comma 11 3 8 3 2" xfId="36714"/>
    <cellStyle name="Comma 11 3 8 4" xfId="36715"/>
    <cellStyle name="Comma 11 3 8 5" xfId="36716"/>
    <cellStyle name="Comma 11 3 9" xfId="36717"/>
    <cellStyle name="Comma 11 3 9 2" xfId="36718"/>
    <cellStyle name="Comma 11 3 9 3" xfId="36719"/>
    <cellStyle name="Comma 11 4" xfId="3256"/>
    <cellStyle name="Comma 11 4 10" xfId="36720"/>
    <cellStyle name="Comma 11 4 10 2" xfId="36721"/>
    <cellStyle name="Comma 11 4 11" xfId="36722"/>
    <cellStyle name="Comma 11 4 12" xfId="36723"/>
    <cellStyle name="Comma 11 4 13" xfId="36724"/>
    <cellStyle name="Comma 11 4 2" xfId="3257"/>
    <cellStyle name="Comma 11 4 2 10" xfId="36725"/>
    <cellStyle name="Comma 11 4 2 11" xfId="36726"/>
    <cellStyle name="Comma 11 4 2 2" xfId="9430"/>
    <cellStyle name="Comma 11 4 2 2 2" xfId="36727"/>
    <cellStyle name="Comma 11 4 2 2 2 2" xfId="36728"/>
    <cellStyle name="Comma 11 4 2 2 2 2 2" xfId="36729"/>
    <cellStyle name="Comma 11 4 2 2 2 2 3" xfId="36730"/>
    <cellStyle name="Comma 11 4 2 2 2 3" xfId="36731"/>
    <cellStyle name="Comma 11 4 2 2 2 3 2" xfId="36732"/>
    <cellStyle name="Comma 11 4 2 2 2 3 3" xfId="36733"/>
    <cellStyle name="Comma 11 4 2 2 2 4" xfId="36734"/>
    <cellStyle name="Comma 11 4 2 2 2 4 2" xfId="36735"/>
    <cellStyle name="Comma 11 4 2 2 2 5" xfId="36736"/>
    <cellStyle name="Comma 11 4 2 2 2 6" xfId="36737"/>
    <cellStyle name="Comma 11 4 2 2 3" xfId="36738"/>
    <cellStyle name="Comma 11 4 2 2 3 2" xfId="36739"/>
    <cellStyle name="Comma 11 4 2 2 3 2 2" xfId="36740"/>
    <cellStyle name="Comma 11 4 2 2 3 2 3" xfId="36741"/>
    <cellStyle name="Comma 11 4 2 2 3 3" xfId="36742"/>
    <cellStyle name="Comma 11 4 2 2 3 3 2" xfId="36743"/>
    <cellStyle name="Comma 11 4 2 2 3 3 3" xfId="36744"/>
    <cellStyle name="Comma 11 4 2 2 3 4" xfId="36745"/>
    <cellStyle name="Comma 11 4 2 2 3 4 2" xfId="36746"/>
    <cellStyle name="Comma 11 4 2 2 3 5" xfId="36747"/>
    <cellStyle name="Comma 11 4 2 2 3 6" xfId="36748"/>
    <cellStyle name="Comma 11 4 2 2 4" xfId="36749"/>
    <cellStyle name="Comma 11 4 2 2 4 2" xfId="36750"/>
    <cellStyle name="Comma 11 4 2 2 4 2 2" xfId="36751"/>
    <cellStyle name="Comma 11 4 2 2 4 2 3" xfId="36752"/>
    <cellStyle name="Comma 11 4 2 2 4 3" xfId="36753"/>
    <cellStyle name="Comma 11 4 2 2 4 3 2" xfId="36754"/>
    <cellStyle name="Comma 11 4 2 2 4 4" xfId="36755"/>
    <cellStyle name="Comma 11 4 2 2 4 5" xfId="36756"/>
    <cellStyle name="Comma 11 4 2 2 5" xfId="36757"/>
    <cellStyle name="Comma 11 4 2 2 5 2" xfId="36758"/>
    <cellStyle name="Comma 11 4 2 2 5 3" xfId="36759"/>
    <cellStyle name="Comma 11 4 2 2 6" xfId="36760"/>
    <cellStyle name="Comma 11 4 2 2 6 2" xfId="36761"/>
    <cellStyle name="Comma 11 4 2 2 6 3" xfId="36762"/>
    <cellStyle name="Comma 11 4 2 2 7" xfId="36763"/>
    <cellStyle name="Comma 11 4 2 2 7 2" xfId="36764"/>
    <cellStyle name="Comma 11 4 2 2 8" xfId="36765"/>
    <cellStyle name="Comma 11 4 2 2 9" xfId="36766"/>
    <cellStyle name="Comma 11 4 2 3" xfId="36767"/>
    <cellStyle name="Comma 11 4 2 3 2" xfId="36768"/>
    <cellStyle name="Comma 11 4 2 3 2 2" xfId="36769"/>
    <cellStyle name="Comma 11 4 2 3 2 3" xfId="36770"/>
    <cellStyle name="Comma 11 4 2 3 3" xfId="36771"/>
    <cellStyle name="Comma 11 4 2 3 3 2" xfId="36772"/>
    <cellStyle name="Comma 11 4 2 3 3 3" xfId="36773"/>
    <cellStyle name="Comma 11 4 2 3 4" xfId="36774"/>
    <cellStyle name="Comma 11 4 2 3 4 2" xfId="36775"/>
    <cellStyle name="Comma 11 4 2 3 5" xfId="36776"/>
    <cellStyle name="Comma 11 4 2 3 6" xfId="36777"/>
    <cellStyle name="Comma 11 4 2 4" xfId="36778"/>
    <cellStyle name="Comma 11 4 2 4 2" xfId="36779"/>
    <cellStyle name="Comma 11 4 2 4 2 2" xfId="36780"/>
    <cellStyle name="Comma 11 4 2 4 2 3" xfId="36781"/>
    <cellStyle name="Comma 11 4 2 4 3" xfId="36782"/>
    <cellStyle name="Comma 11 4 2 4 3 2" xfId="36783"/>
    <cellStyle name="Comma 11 4 2 4 3 3" xfId="36784"/>
    <cellStyle name="Comma 11 4 2 4 4" xfId="36785"/>
    <cellStyle name="Comma 11 4 2 4 4 2" xfId="36786"/>
    <cellStyle name="Comma 11 4 2 4 5" xfId="36787"/>
    <cellStyle name="Comma 11 4 2 4 6" xfId="36788"/>
    <cellStyle name="Comma 11 4 2 5" xfId="36789"/>
    <cellStyle name="Comma 11 4 2 5 2" xfId="36790"/>
    <cellStyle name="Comma 11 4 2 5 2 2" xfId="36791"/>
    <cellStyle name="Comma 11 4 2 5 2 3" xfId="36792"/>
    <cellStyle name="Comma 11 4 2 5 3" xfId="36793"/>
    <cellStyle name="Comma 11 4 2 5 3 2" xfId="36794"/>
    <cellStyle name="Comma 11 4 2 5 4" xfId="36795"/>
    <cellStyle name="Comma 11 4 2 5 5" xfId="36796"/>
    <cellStyle name="Comma 11 4 2 6" xfId="36797"/>
    <cellStyle name="Comma 11 4 2 6 2" xfId="36798"/>
    <cellStyle name="Comma 11 4 2 6 3" xfId="36799"/>
    <cellStyle name="Comma 11 4 2 7" xfId="36800"/>
    <cellStyle name="Comma 11 4 2 7 2" xfId="36801"/>
    <cellStyle name="Comma 11 4 2 7 3" xfId="36802"/>
    <cellStyle name="Comma 11 4 2 8" xfId="36803"/>
    <cellStyle name="Comma 11 4 2 8 2" xfId="36804"/>
    <cellStyle name="Comma 11 4 2 9" xfId="36805"/>
    <cellStyle name="Comma 11 4 3" xfId="9431"/>
    <cellStyle name="Comma 11 4 3 2" xfId="36806"/>
    <cellStyle name="Comma 11 4 3 2 2" xfId="36807"/>
    <cellStyle name="Comma 11 4 3 2 2 2" xfId="36808"/>
    <cellStyle name="Comma 11 4 3 2 2 3" xfId="36809"/>
    <cellStyle name="Comma 11 4 3 2 3" xfId="36810"/>
    <cellStyle name="Comma 11 4 3 2 3 2" xfId="36811"/>
    <cellStyle name="Comma 11 4 3 2 3 3" xfId="36812"/>
    <cellStyle name="Comma 11 4 3 2 4" xfId="36813"/>
    <cellStyle name="Comma 11 4 3 2 4 2" xfId="36814"/>
    <cellStyle name="Comma 11 4 3 2 5" xfId="36815"/>
    <cellStyle name="Comma 11 4 3 2 6" xfId="36816"/>
    <cellStyle name="Comma 11 4 3 3" xfId="36817"/>
    <cellStyle name="Comma 11 4 3 3 2" xfId="36818"/>
    <cellStyle name="Comma 11 4 3 3 2 2" xfId="36819"/>
    <cellStyle name="Comma 11 4 3 3 2 3" xfId="36820"/>
    <cellStyle name="Comma 11 4 3 3 3" xfId="36821"/>
    <cellStyle name="Comma 11 4 3 3 3 2" xfId="36822"/>
    <cellStyle name="Comma 11 4 3 3 3 3" xfId="36823"/>
    <cellStyle name="Comma 11 4 3 3 4" xfId="36824"/>
    <cellStyle name="Comma 11 4 3 3 4 2" xfId="36825"/>
    <cellStyle name="Comma 11 4 3 3 5" xfId="36826"/>
    <cellStyle name="Comma 11 4 3 3 6" xfId="36827"/>
    <cellStyle name="Comma 11 4 3 4" xfId="36828"/>
    <cellStyle name="Comma 11 4 3 4 2" xfId="36829"/>
    <cellStyle name="Comma 11 4 3 4 2 2" xfId="36830"/>
    <cellStyle name="Comma 11 4 3 4 2 3" xfId="36831"/>
    <cellStyle name="Comma 11 4 3 4 3" xfId="36832"/>
    <cellStyle name="Comma 11 4 3 4 3 2" xfId="36833"/>
    <cellStyle name="Comma 11 4 3 4 4" xfId="36834"/>
    <cellStyle name="Comma 11 4 3 4 5" xfId="36835"/>
    <cellStyle name="Comma 11 4 3 5" xfId="36836"/>
    <cellStyle name="Comma 11 4 3 5 2" xfId="36837"/>
    <cellStyle name="Comma 11 4 3 5 3" xfId="36838"/>
    <cellStyle name="Comma 11 4 3 6" xfId="36839"/>
    <cellStyle name="Comma 11 4 3 6 2" xfId="36840"/>
    <cellStyle name="Comma 11 4 3 6 3" xfId="36841"/>
    <cellStyle name="Comma 11 4 3 7" xfId="36842"/>
    <cellStyle name="Comma 11 4 3 7 2" xfId="36843"/>
    <cellStyle name="Comma 11 4 3 8" xfId="36844"/>
    <cellStyle name="Comma 11 4 3 9" xfId="36845"/>
    <cellStyle name="Comma 11 4 4" xfId="9432"/>
    <cellStyle name="Comma 11 4 4 2" xfId="36846"/>
    <cellStyle name="Comma 11 4 4 2 2" xfId="36847"/>
    <cellStyle name="Comma 11 4 4 2 2 2" xfId="36848"/>
    <cellStyle name="Comma 11 4 4 2 2 3" xfId="36849"/>
    <cellStyle name="Comma 11 4 4 2 3" xfId="36850"/>
    <cellStyle name="Comma 11 4 4 2 3 2" xfId="36851"/>
    <cellStyle name="Comma 11 4 4 2 3 3" xfId="36852"/>
    <cellStyle name="Comma 11 4 4 2 4" xfId="36853"/>
    <cellStyle name="Comma 11 4 4 2 4 2" xfId="36854"/>
    <cellStyle name="Comma 11 4 4 2 5" xfId="36855"/>
    <cellStyle name="Comma 11 4 4 2 6" xfId="36856"/>
    <cellStyle name="Comma 11 4 4 3" xfId="36857"/>
    <cellStyle name="Comma 11 4 4 3 2" xfId="36858"/>
    <cellStyle name="Comma 11 4 4 3 2 2" xfId="36859"/>
    <cellStyle name="Comma 11 4 4 3 2 3" xfId="36860"/>
    <cellStyle name="Comma 11 4 4 3 3" xfId="36861"/>
    <cellStyle name="Comma 11 4 4 3 3 2" xfId="36862"/>
    <cellStyle name="Comma 11 4 4 3 3 3" xfId="36863"/>
    <cellStyle name="Comma 11 4 4 3 4" xfId="36864"/>
    <cellStyle name="Comma 11 4 4 3 4 2" xfId="36865"/>
    <cellStyle name="Comma 11 4 4 3 5" xfId="36866"/>
    <cellStyle name="Comma 11 4 4 3 6" xfId="36867"/>
    <cellStyle name="Comma 11 4 4 4" xfId="36868"/>
    <cellStyle name="Comma 11 4 4 4 2" xfId="36869"/>
    <cellStyle name="Comma 11 4 4 4 2 2" xfId="36870"/>
    <cellStyle name="Comma 11 4 4 4 2 3" xfId="36871"/>
    <cellStyle name="Comma 11 4 4 4 3" xfId="36872"/>
    <cellStyle name="Comma 11 4 4 4 3 2" xfId="36873"/>
    <cellStyle name="Comma 11 4 4 4 4" xfId="36874"/>
    <cellStyle name="Comma 11 4 4 4 5" xfId="36875"/>
    <cellStyle name="Comma 11 4 4 5" xfId="36876"/>
    <cellStyle name="Comma 11 4 4 5 2" xfId="36877"/>
    <cellStyle name="Comma 11 4 4 5 3" xfId="36878"/>
    <cellStyle name="Comma 11 4 4 6" xfId="36879"/>
    <cellStyle name="Comma 11 4 4 6 2" xfId="36880"/>
    <cellStyle name="Comma 11 4 4 6 3" xfId="36881"/>
    <cellStyle name="Comma 11 4 4 7" xfId="36882"/>
    <cellStyle name="Comma 11 4 4 7 2" xfId="36883"/>
    <cellStyle name="Comma 11 4 4 8" xfId="36884"/>
    <cellStyle name="Comma 11 4 4 9" xfId="36885"/>
    <cellStyle name="Comma 11 4 5" xfId="9433"/>
    <cellStyle name="Comma 11 4 5 2" xfId="36886"/>
    <cellStyle name="Comma 11 4 5 2 2" xfId="36887"/>
    <cellStyle name="Comma 11 4 5 2 3" xfId="36888"/>
    <cellStyle name="Comma 11 4 5 3" xfId="36889"/>
    <cellStyle name="Comma 11 4 5 3 2" xfId="36890"/>
    <cellStyle name="Comma 11 4 5 3 3" xfId="36891"/>
    <cellStyle name="Comma 11 4 5 4" xfId="36892"/>
    <cellStyle name="Comma 11 4 5 4 2" xfId="36893"/>
    <cellStyle name="Comma 11 4 5 5" xfId="36894"/>
    <cellStyle name="Comma 11 4 5 6" xfId="36895"/>
    <cellStyle name="Comma 11 4 6" xfId="36896"/>
    <cellStyle name="Comma 11 4 6 2" xfId="36897"/>
    <cellStyle name="Comma 11 4 6 2 2" xfId="36898"/>
    <cellStyle name="Comma 11 4 6 2 3" xfId="36899"/>
    <cellStyle name="Comma 11 4 6 3" xfId="36900"/>
    <cellStyle name="Comma 11 4 6 3 2" xfId="36901"/>
    <cellStyle name="Comma 11 4 6 3 3" xfId="36902"/>
    <cellStyle name="Comma 11 4 6 4" xfId="36903"/>
    <cellStyle name="Comma 11 4 6 4 2" xfId="36904"/>
    <cellStyle name="Comma 11 4 6 5" xfId="36905"/>
    <cellStyle name="Comma 11 4 6 6" xfId="36906"/>
    <cellStyle name="Comma 11 4 7" xfId="36907"/>
    <cellStyle name="Comma 11 4 7 2" xfId="36908"/>
    <cellStyle name="Comma 11 4 7 2 2" xfId="36909"/>
    <cellStyle name="Comma 11 4 7 2 3" xfId="36910"/>
    <cellStyle name="Comma 11 4 7 3" xfId="36911"/>
    <cellStyle name="Comma 11 4 7 3 2" xfId="36912"/>
    <cellStyle name="Comma 11 4 7 4" xfId="36913"/>
    <cellStyle name="Comma 11 4 7 5" xfId="36914"/>
    <cellStyle name="Comma 11 4 8" xfId="36915"/>
    <cellStyle name="Comma 11 4 8 2" xfId="36916"/>
    <cellStyle name="Comma 11 4 8 3" xfId="36917"/>
    <cellStyle name="Comma 11 4 9" xfId="36918"/>
    <cellStyle name="Comma 11 4 9 2" xfId="36919"/>
    <cellStyle name="Comma 11 4 9 3" xfId="36920"/>
    <cellStyle name="Comma 11 5" xfId="3258"/>
    <cellStyle name="Comma 11 5 10" xfId="36921"/>
    <cellStyle name="Comma 11 5 11" xfId="36922"/>
    <cellStyle name="Comma 11 5 2" xfId="3259"/>
    <cellStyle name="Comma 11 5 2 10" xfId="36923"/>
    <cellStyle name="Comma 11 5 2 2" xfId="9434"/>
    <cellStyle name="Comma 11 5 2 2 2" xfId="36924"/>
    <cellStyle name="Comma 11 5 2 2 2 2" xfId="36925"/>
    <cellStyle name="Comma 11 5 2 2 2 3" xfId="36926"/>
    <cellStyle name="Comma 11 5 2 2 3" xfId="36927"/>
    <cellStyle name="Comma 11 5 2 2 3 2" xfId="36928"/>
    <cellStyle name="Comma 11 5 2 2 3 3" xfId="36929"/>
    <cellStyle name="Comma 11 5 2 2 4" xfId="36930"/>
    <cellStyle name="Comma 11 5 2 2 4 2" xfId="36931"/>
    <cellStyle name="Comma 11 5 2 2 5" xfId="36932"/>
    <cellStyle name="Comma 11 5 2 2 6" xfId="36933"/>
    <cellStyle name="Comma 11 5 2 3" xfId="36934"/>
    <cellStyle name="Comma 11 5 2 3 2" xfId="36935"/>
    <cellStyle name="Comma 11 5 2 3 2 2" xfId="36936"/>
    <cellStyle name="Comma 11 5 2 3 2 3" xfId="36937"/>
    <cellStyle name="Comma 11 5 2 3 3" xfId="36938"/>
    <cellStyle name="Comma 11 5 2 3 3 2" xfId="36939"/>
    <cellStyle name="Comma 11 5 2 3 3 3" xfId="36940"/>
    <cellStyle name="Comma 11 5 2 3 4" xfId="36941"/>
    <cellStyle name="Comma 11 5 2 3 4 2" xfId="36942"/>
    <cellStyle name="Comma 11 5 2 3 5" xfId="36943"/>
    <cellStyle name="Comma 11 5 2 3 6" xfId="36944"/>
    <cellStyle name="Comma 11 5 2 4" xfId="36945"/>
    <cellStyle name="Comma 11 5 2 4 2" xfId="36946"/>
    <cellStyle name="Comma 11 5 2 4 2 2" xfId="36947"/>
    <cellStyle name="Comma 11 5 2 4 2 3" xfId="36948"/>
    <cellStyle name="Comma 11 5 2 4 3" xfId="36949"/>
    <cellStyle name="Comma 11 5 2 4 3 2" xfId="36950"/>
    <cellStyle name="Comma 11 5 2 4 4" xfId="36951"/>
    <cellStyle name="Comma 11 5 2 4 5" xfId="36952"/>
    <cellStyle name="Comma 11 5 2 5" xfId="36953"/>
    <cellStyle name="Comma 11 5 2 5 2" xfId="36954"/>
    <cellStyle name="Comma 11 5 2 5 3" xfId="36955"/>
    <cellStyle name="Comma 11 5 2 6" xfId="36956"/>
    <cellStyle name="Comma 11 5 2 6 2" xfId="36957"/>
    <cellStyle name="Comma 11 5 2 6 3" xfId="36958"/>
    <cellStyle name="Comma 11 5 2 7" xfId="36959"/>
    <cellStyle name="Comma 11 5 2 7 2" xfId="36960"/>
    <cellStyle name="Comma 11 5 2 8" xfId="36961"/>
    <cellStyle name="Comma 11 5 2 9" xfId="36962"/>
    <cellStyle name="Comma 11 5 3" xfId="9435"/>
    <cellStyle name="Comma 11 5 3 2" xfId="36963"/>
    <cellStyle name="Comma 11 5 3 2 2" xfId="36964"/>
    <cellStyle name="Comma 11 5 3 2 3" xfId="36965"/>
    <cellStyle name="Comma 11 5 3 3" xfId="36966"/>
    <cellStyle name="Comma 11 5 3 3 2" xfId="36967"/>
    <cellStyle name="Comma 11 5 3 3 3" xfId="36968"/>
    <cellStyle name="Comma 11 5 3 4" xfId="36969"/>
    <cellStyle name="Comma 11 5 3 4 2" xfId="36970"/>
    <cellStyle name="Comma 11 5 3 5" xfId="36971"/>
    <cellStyle name="Comma 11 5 3 6" xfId="36972"/>
    <cellStyle name="Comma 11 5 4" xfId="9436"/>
    <cellStyle name="Comma 11 5 4 2" xfId="36973"/>
    <cellStyle name="Comma 11 5 4 2 2" xfId="36974"/>
    <cellStyle name="Comma 11 5 4 2 3" xfId="36975"/>
    <cellStyle name="Comma 11 5 4 3" xfId="36976"/>
    <cellStyle name="Comma 11 5 4 3 2" xfId="36977"/>
    <cellStyle name="Comma 11 5 4 3 3" xfId="36978"/>
    <cellStyle name="Comma 11 5 4 4" xfId="36979"/>
    <cellStyle name="Comma 11 5 4 4 2" xfId="36980"/>
    <cellStyle name="Comma 11 5 4 5" xfId="36981"/>
    <cellStyle name="Comma 11 5 4 6" xfId="36982"/>
    <cellStyle name="Comma 11 5 5" xfId="9437"/>
    <cellStyle name="Comma 11 5 5 2" xfId="36983"/>
    <cellStyle name="Comma 11 5 5 2 2" xfId="36984"/>
    <cellStyle name="Comma 11 5 5 2 3" xfId="36985"/>
    <cellStyle name="Comma 11 5 5 3" xfId="36986"/>
    <cellStyle name="Comma 11 5 5 3 2" xfId="36987"/>
    <cellStyle name="Comma 11 5 5 4" xfId="36988"/>
    <cellStyle name="Comma 11 5 5 5" xfId="36989"/>
    <cellStyle name="Comma 11 5 6" xfId="36990"/>
    <cellStyle name="Comma 11 5 6 2" xfId="36991"/>
    <cellStyle name="Comma 11 5 6 3" xfId="36992"/>
    <cellStyle name="Comma 11 5 7" xfId="36993"/>
    <cellStyle name="Comma 11 5 7 2" xfId="36994"/>
    <cellStyle name="Comma 11 5 7 3" xfId="36995"/>
    <cellStyle name="Comma 11 5 8" xfId="36996"/>
    <cellStyle name="Comma 11 5 8 2" xfId="36997"/>
    <cellStyle name="Comma 11 5 9" xfId="36998"/>
    <cellStyle name="Comma 11 6" xfId="3260"/>
    <cellStyle name="Comma 11 6 10" xfId="36999"/>
    <cellStyle name="Comma 11 6 2" xfId="9438"/>
    <cellStyle name="Comma 11 6 2 2" xfId="37000"/>
    <cellStyle name="Comma 11 6 2 2 2" xfId="37001"/>
    <cellStyle name="Comma 11 6 2 2 3" xfId="37002"/>
    <cellStyle name="Comma 11 6 2 3" xfId="37003"/>
    <cellStyle name="Comma 11 6 2 3 2" xfId="37004"/>
    <cellStyle name="Comma 11 6 2 3 3" xfId="37005"/>
    <cellStyle name="Comma 11 6 2 4" xfId="37006"/>
    <cellStyle name="Comma 11 6 2 4 2" xfId="37007"/>
    <cellStyle name="Comma 11 6 2 5" xfId="37008"/>
    <cellStyle name="Comma 11 6 2 6" xfId="37009"/>
    <cellStyle name="Comma 11 6 3" xfId="9439"/>
    <cellStyle name="Comma 11 6 3 2" xfId="37010"/>
    <cellStyle name="Comma 11 6 3 2 2" xfId="37011"/>
    <cellStyle name="Comma 11 6 3 2 3" xfId="37012"/>
    <cellStyle name="Comma 11 6 3 3" xfId="37013"/>
    <cellStyle name="Comma 11 6 3 3 2" xfId="37014"/>
    <cellStyle name="Comma 11 6 3 3 3" xfId="37015"/>
    <cellStyle name="Comma 11 6 3 4" xfId="37016"/>
    <cellStyle name="Comma 11 6 3 4 2" xfId="37017"/>
    <cellStyle name="Comma 11 6 3 5" xfId="37018"/>
    <cellStyle name="Comma 11 6 3 6" xfId="37019"/>
    <cellStyle name="Comma 11 6 4" xfId="37020"/>
    <cellStyle name="Comma 11 6 4 2" xfId="37021"/>
    <cellStyle name="Comma 11 6 4 2 2" xfId="37022"/>
    <cellStyle name="Comma 11 6 4 2 3" xfId="37023"/>
    <cellStyle name="Comma 11 6 4 3" xfId="37024"/>
    <cellStyle name="Comma 11 6 4 3 2" xfId="37025"/>
    <cellStyle name="Comma 11 6 4 4" xfId="37026"/>
    <cellStyle name="Comma 11 6 4 5" xfId="37027"/>
    <cellStyle name="Comma 11 6 5" xfId="37028"/>
    <cellStyle name="Comma 11 6 5 2" xfId="37029"/>
    <cellStyle name="Comma 11 6 5 3" xfId="37030"/>
    <cellStyle name="Comma 11 6 6" xfId="37031"/>
    <cellStyle name="Comma 11 6 6 2" xfId="37032"/>
    <cellStyle name="Comma 11 6 6 3" xfId="37033"/>
    <cellStyle name="Comma 11 6 7" xfId="37034"/>
    <cellStyle name="Comma 11 6 7 2" xfId="37035"/>
    <cellStyle name="Comma 11 6 8" xfId="37036"/>
    <cellStyle name="Comma 11 6 9" xfId="37037"/>
    <cellStyle name="Comma 11 7" xfId="9440"/>
    <cellStyle name="Comma 11 7 2" xfId="9441"/>
    <cellStyle name="Comma 11 7 2 2" xfId="37038"/>
    <cellStyle name="Comma 11 7 2 2 2" xfId="37039"/>
    <cellStyle name="Comma 11 7 2 2 3" xfId="37040"/>
    <cellStyle name="Comma 11 7 2 3" xfId="37041"/>
    <cellStyle name="Comma 11 7 2 3 2" xfId="37042"/>
    <cellStyle name="Comma 11 7 2 3 3" xfId="37043"/>
    <cellStyle name="Comma 11 7 2 4" xfId="37044"/>
    <cellStyle name="Comma 11 7 2 4 2" xfId="37045"/>
    <cellStyle name="Comma 11 7 2 5" xfId="37046"/>
    <cellStyle name="Comma 11 7 2 6" xfId="37047"/>
    <cellStyle name="Comma 11 7 3" xfId="37048"/>
    <cellStyle name="Comma 11 7 3 2" xfId="37049"/>
    <cellStyle name="Comma 11 7 3 2 2" xfId="37050"/>
    <cellStyle name="Comma 11 7 3 2 3" xfId="37051"/>
    <cellStyle name="Comma 11 7 3 3" xfId="37052"/>
    <cellStyle name="Comma 11 7 3 3 2" xfId="37053"/>
    <cellStyle name="Comma 11 7 3 3 3" xfId="37054"/>
    <cellStyle name="Comma 11 7 3 4" xfId="37055"/>
    <cellStyle name="Comma 11 7 3 4 2" xfId="37056"/>
    <cellStyle name="Comma 11 7 3 5" xfId="37057"/>
    <cellStyle name="Comma 11 7 3 6" xfId="37058"/>
    <cellStyle name="Comma 11 7 4" xfId="37059"/>
    <cellStyle name="Comma 11 7 4 2" xfId="37060"/>
    <cellStyle name="Comma 11 7 4 2 2" xfId="37061"/>
    <cellStyle name="Comma 11 7 4 2 3" xfId="37062"/>
    <cellStyle name="Comma 11 7 4 3" xfId="37063"/>
    <cellStyle name="Comma 11 7 4 3 2" xfId="37064"/>
    <cellStyle name="Comma 11 7 4 4" xfId="37065"/>
    <cellStyle name="Comma 11 7 4 5" xfId="37066"/>
    <cellStyle name="Comma 11 7 5" xfId="37067"/>
    <cellStyle name="Comma 11 7 5 2" xfId="37068"/>
    <cellStyle name="Comma 11 7 5 3" xfId="37069"/>
    <cellStyle name="Comma 11 7 6" xfId="37070"/>
    <cellStyle name="Comma 11 7 6 2" xfId="37071"/>
    <cellStyle name="Comma 11 7 6 3" xfId="37072"/>
    <cellStyle name="Comma 11 7 7" xfId="37073"/>
    <cellStyle name="Comma 11 7 7 2" xfId="37074"/>
    <cellStyle name="Comma 11 7 8" xfId="37075"/>
    <cellStyle name="Comma 11 7 9" xfId="37076"/>
    <cellStyle name="Comma 11 8" xfId="9442"/>
    <cellStyle name="Comma 11 8 2" xfId="37077"/>
    <cellStyle name="Comma 11 8 2 2" xfId="37078"/>
    <cellStyle name="Comma 11 8 2 3" xfId="37079"/>
    <cellStyle name="Comma 11 8 3" xfId="37080"/>
    <cellStyle name="Comma 11 8 3 2" xfId="37081"/>
    <cellStyle name="Comma 11 8 3 3" xfId="37082"/>
    <cellStyle name="Comma 11 8 4" xfId="37083"/>
    <cellStyle name="Comma 11 8 4 2" xfId="37084"/>
    <cellStyle name="Comma 11 8 5" xfId="37085"/>
    <cellStyle name="Comma 11 8 6" xfId="37086"/>
    <cellStyle name="Comma 11 9" xfId="9443"/>
    <cellStyle name="Comma 11 9 2" xfId="37087"/>
    <cellStyle name="Comma 11 9 2 2" xfId="37088"/>
    <cellStyle name="Comma 11 9 2 3" xfId="37089"/>
    <cellStyle name="Comma 11 9 3" xfId="37090"/>
    <cellStyle name="Comma 11 9 3 2" xfId="37091"/>
    <cellStyle name="Comma 11 9 3 3" xfId="37092"/>
    <cellStyle name="Comma 11 9 4" xfId="37093"/>
    <cellStyle name="Comma 11 9 4 2" xfId="37094"/>
    <cellStyle name="Comma 11 9 5" xfId="37095"/>
    <cellStyle name="Comma 11 9 6" xfId="37096"/>
    <cellStyle name="Comma 110" xfId="14435"/>
    <cellStyle name="Comma 111" xfId="14438"/>
    <cellStyle name="Comma 112" xfId="14441"/>
    <cellStyle name="Comma 113" xfId="14444"/>
    <cellStyle name="Comma 114" xfId="14450"/>
    <cellStyle name="Comma 115" xfId="14452"/>
    <cellStyle name="Comma 116" xfId="14509"/>
    <cellStyle name="Comma 12" xfId="3261"/>
    <cellStyle name="Comma 12 10" xfId="37097"/>
    <cellStyle name="Comma 12 10 2" xfId="37098"/>
    <cellStyle name="Comma 12 10 2 2" xfId="37099"/>
    <cellStyle name="Comma 12 10 2 3" xfId="37100"/>
    <cellStyle name="Comma 12 10 3" xfId="37101"/>
    <cellStyle name="Comma 12 10 3 2" xfId="37102"/>
    <cellStyle name="Comma 12 10 4" xfId="37103"/>
    <cellStyle name="Comma 12 10 5" xfId="37104"/>
    <cellStyle name="Comma 12 11" xfId="37105"/>
    <cellStyle name="Comma 12 11 2" xfId="37106"/>
    <cellStyle name="Comma 12 11 3" xfId="37107"/>
    <cellStyle name="Comma 12 12" xfId="37108"/>
    <cellStyle name="Comma 12 12 2" xfId="37109"/>
    <cellStyle name="Comma 12 12 3" xfId="37110"/>
    <cellStyle name="Comma 12 13" xfId="37111"/>
    <cellStyle name="Comma 12 13 2" xfId="37112"/>
    <cellStyle name="Comma 12 14" xfId="37113"/>
    <cellStyle name="Comma 12 15" xfId="37114"/>
    <cellStyle name="Comma 12 16" xfId="37115"/>
    <cellStyle name="Comma 12 2" xfId="3262"/>
    <cellStyle name="Comma 12 2 10" xfId="37116"/>
    <cellStyle name="Comma 12 2 10 2" xfId="37117"/>
    <cellStyle name="Comma 12 2 10 3" xfId="37118"/>
    <cellStyle name="Comma 12 2 11" xfId="37119"/>
    <cellStyle name="Comma 12 2 11 2" xfId="37120"/>
    <cellStyle name="Comma 12 2 11 3" xfId="37121"/>
    <cellStyle name="Comma 12 2 12" xfId="37122"/>
    <cellStyle name="Comma 12 2 12 2" xfId="37123"/>
    <cellStyle name="Comma 12 2 13" xfId="37124"/>
    <cellStyle name="Comma 12 2 14" xfId="37125"/>
    <cellStyle name="Comma 12 2 15" xfId="37126"/>
    <cellStyle name="Comma 12 2 2" xfId="9444"/>
    <cellStyle name="Comma 12 2 2 10" xfId="37127"/>
    <cellStyle name="Comma 12 2 2 10 2" xfId="37128"/>
    <cellStyle name="Comma 12 2 2 10 3" xfId="37129"/>
    <cellStyle name="Comma 12 2 2 11" xfId="37130"/>
    <cellStyle name="Comma 12 2 2 11 2" xfId="37131"/>
    <cellStyle name="Comma 12 2 2 12" xfId="37132"/>
    <cellStyle name="Comma 12 2 2 13" xfId="37133"/>
    <cellStyle name="Comma 12 2 2 2" xfId="37134"/>
    <cellStyle name="Comma 12 2 2 2 10" xfId="37135"/>
    <cellStyle name="Comma 12 2 2 2 10 2" xfId="37136"/>
    <cellStyle name="Comma 12 2 2 2 11" xfId="37137"/>
    <cellStyle name="Comma 12 2 2 2 12" xfId="37138"/>
    <cellStyle name="Comma 12 2 2 2 2" xfId="37139"/>
    <cellStyle name="Comma 12 2 2 2 2 10" xfId="37140"/>
    <cellStyle name="Comma 12 2 2 2 2 2" xfId="37141"/>
    <cellStyle name="Comma 12 2 2 2 2 2 2" xfId="37142"/>
    <cellStyle name="Comma 12 2 2 2 2 2 2 2" xfId="37143"/>
    <cellStyle name="Comma 12 2 2 2 2 2 2 2 2" xfId="37144"/>
    <cellStyle name="Comma 12 2 2 2 2 2 2 2 3" xfId="37145"/>
    <cellStyle name="Comma 12 2 2 2 2 2 2 3" xfId="37146"/>
    <cellStyle name="Comma 12 2 2 2 2 2 2 3 2" xfId="37147"/>
    <cellStyle name="Comma 12 2 2 2 2 2 2 3 3" xfId="37148"/>
    <cellStyle name="Comma 12 2 2 2 2 2 2 4" xfId="37149"/>
    <cellStyle name="Comma 12 2 2 2 2 2 2 4 2" xfId="37150"/>
    <cellStyle name="Comma 12 2 2 2 2 2 2 5" xfId="37151"/>
    <cellStyle name="Comma 12 2 2 2 2 2 2 6" xfId="37152"/>
    <cellStyle name="Comma 12 2 2 2 2 2 3" xfId="37153"/>
    <cellStyle name="Comma 12 2 2 2 2 2 3 2" xfId="37154"/>
    <cellStyle name="Comma 12 2 2 2 2 2 3 2 2" xfId="37155"/>
    <cellStyle name="Comma 12 2 2 2 2 2 3 2 3" xfId="37156"/>
    <cellStyle name="Comma 12 2 2 2 2 2 3 3" xfId="37157"/>
    <cellStyle name="Comma 12 2 2 2 2 2 3 3 2" xfId="37158"/>
    <cellStyle name="Comma 12 2 2 2 2 2 3 3 3" xfId="37159"/>
    <cellStyle name="Comma 12 2 2 2 2 2 3 4" xfId="37160"/>
    <cellStyle name="Comma 12 2 2 2 2 2 3 4 2" xfId="37161"/>
    <cellStyle name="Comma 12 2 2 2 2 2 3 5" xfId="37162"/>
    <cellStyle name="Comma 12 2 2 2 2 2 3 6" xfId="37163"/>
    <cellStyle name="Comma 12 2 2 2 2 2 4" xfId="37164"/>
    <cellStyle name="Comma 12 2 2 2 2 2 4 2" xfId="37165"/>
    <cellStyle name="Comma 12 2 2 2 2 2 4 2 2" xfId="37166"/>
    <cellStyle name="Comma 12 2 2 2 2 2 4 2 3" xfId="37167"/>
    <cellStyle name="Comma 12 2 2 2 2 2 4 3" xfId="37168"/>
    <cellStyle name="Comma 12 2 2 2 2 2 4 3 2" xfId="37169"/>
    <cellStyle name="Comma 12 2 2 2 2 2 4 4" xfId="37170"/>
    <cellStyle name="Comma 12 2 2 2 2 2 4 5" xfId="37171"/>
    <cellStyle name="Comma 12 2 2 2 2 2 5" xfId="37172"/>
    <cellStyle name="Comma 12 2 2 2 2 2 5 2" xfId="37173"/>
    <cellStyle name="Comma 12 2 2 2 2 2 5 3" xfId="37174"/>
    <cellStyle name="Comma 12 2 2 2 2 2 6" xfId="37175"/>
    <cellStyle name="Comma 12 2 2 2 2 2 6 2" xfId="37176"/>
    <cellStyle name="Comma 12 2 2 2 2 2 6 3" xfId="37177"/>
    <cellStyle name="Comma 12 2 2 2 2 2 7" xfId="37178"/>
    <cellStyle name="Comma 12 2 2 2 2 2 7 2" xfId="37179"/>
    <cellStyle name="Comma 12 2 2 2 2 2 8" xfId="37180"/>
    <cellStyle name="Comma 12 2 2 2 2 2 9" xfId="37181"/>
    <cellStyle name="Comma 12 2 2 2 2 3" xfId="37182"/>
    <cellStyle name="Comma 12 2 2 2 2 3 2" xfId="37183"/>
    <cellStyle name="Comma 12 2 2 2 2 3 2 2" xfId="37184"/>
    <cellStyle name="Comma 12 2 2 2 2 3 2 3" xfId="37185"/>
    <cellStyle name="Comma 12 2 2 2 2 3 3" xfId="37186"/>
    <cellStyle name="Comma 12 2 2 2 2 3 3 2" xfId="37187"/>
    <cellStyle name="Comma 12 2 2 2 2 3 3 3" xfId="37188"/>
    <cellStyle name="Comma 12 2 2 2 2 3 4" xfId="37189"/>
    <cellStyle name="Comma 12 2 2 2 2 3 4 2" xfId="37190"/>
    <cellStyle name="Comma 12 2 2 2 2 3 5" xfId="37191"/>
    <cellStyle name="Comma 12 2 2 2 2 3 6" xfId="37192"/>
    <cellStyle name="Comma 12 2 2 2 2 4" xfId="37193"/>
    <cellStyle name="Comma 12 2 2 2 2 4 2" xfId="37194"/>
    <cellStyle name="Comma 12 2 2 2 2 4 2 2" xfId="37195"/>
    <cellStyle name="Comma 12 2 2 2 2 4 2 3" xfId="37196"/>
    <cellStyle name="Comma 12 2 2 2 2 4 3" xfId="37197"/>
    <cellStyle name="Comma 12 2 2 2 2 4 3 2" xfId="37198"/>
    <cellStyle name="Comma 12 2 2 2 2 4 3 3" xfId="37199"/>
    <cellStyle name="Comma 12 2 2 2 2 4 4" xfId="37200"/>
    <cellStyle name="Comma 12 2 2 2 2 4 4 2" xfId="37201"/>
    <cellStyle name="Comma 12 2 2 2 2 4 5" xfId="37202"/>
    <cellStyle name="Comma 12 2 2 2 2 4 6" xfId="37203"/>
    <cellStyle name="Comma 12 2 2 2 2 5" xfId="37204"/>
    <cellStyle name="Comma 12 2 2 2 2 5 2" xfId="37205"/>
    <cellStyle name="Comma 12 2 2 2 2 5 2 2" xfId="37206"/>
    <cellStyle name="Comma 12 2 2 2 2 5 2 3" xfId="37207"/>
    <cellStyle name="Comma 12 2 2 2 2 5 3" xfId="37208"/>
    <cellStyle name="Comma 12 2 2 2 2 5 3 2" xfId="37209"/>
    <cellStyle name="Comma 12 2 2 2 2 5 4" xfId="37210"/>
    <cellStyle name="Comma 12 2 2 2 2 5 5" xfId="37211"/>
    <cellStyle name="Comma 12 2 2 2 2 6" xfId="37212"/>
    <cellStyle name="Comma 12 2 2 2 2 6 2" xfId="37213"/>
    <cellStyle name="Comma 12 2 2 2 2 6 3" xfId="37214"/>
    <cellStyle name="Comma 12 2 2 2 2 7" xfId="37215"/>
    <cellStyle name="Comma 12 2 2 2 2 7 2" xfId="37216"/>
    <cellStyle name="Comma 12 2 2 2 2 7 3" xfId="37217"/>
    <cellStyle name="Comma 12 2 2 2 2 8" xfId="37218"/>
    <cellStyle name="Comma 12 2 2 2 2 8 2" xfId="37219"/>
    <cellStyle name="Comma 12 2 2 2 2 9" xfId="37220"/>
    <cellStyle name="Comma 12 2 2 2 3" xfId="37221"/>
    <cellStyle name="Comma 12 2 2 2 3 2" xfId="37222"/>
    <cellStyle name="Comma 12 2 2 2 3 2 2" xfId="37223"/>
    <cellStyle name="Comma 12 2 2 2 3 2 2 2" xfId="37224"/>
    <cellStyle name="Comma 12 2 2 2 3 2 2 3" xfId="37225"/>
    <cellStyle name="Comma 12 2 2 2 3 2 3" xfId="37226"/>
    <cellStyle name="Comma 12 2 2 2 3 2 3 2" xfId="37227"/>
    <cellStyle name="Comma 12 2 2 2 3 2 3 3" xfId="37228"/>
    <cellStyle name="Comma 12 2 2 2 3 2 4" xfId="37229"/>
    <cellStyle name="Comma 12 2 2 2 3 2 4 2" xfId="37230"/>
    <cellStyle name="Comma 12 2 2 2 3 2 5" xfId="37231"/>
    <cellStyle name="Comma 12 2 2 2 3 2 6" xfId="37232"/>
    <cellStyle name="Comma 12 2 2 2 3 3" xfId="37233"/>
    <cellStyle name="Comma 12 2 2 2 3 3 2" xfId="37234"/>
    <cellStyle name="Comma 12 2 2 2 3 3 2 2" xfId="37235"/>
    <cellStyle name="Comma 12 2 2 2 3 3 2 3" xfId="37236"/>
    <cellStyle name="Comma 12 2 2 2 3 3 3" xfId="37237"/>
    <cellStyle name="Comma 12 2 2 2 3 3 3 2" xfId="37238"/>
    <cellStyle name="Comma 12 2 2 2 3 3 3 3" xfId="37239"/>
    <cellStyle name="Comma 12 2 2 2 3 3 4" xfId="37240"/>
    <cellStyle name="Comma 12 2 2 2 3 3 4 2" xfId="37241"/>
    <cellStyle name="Comma 12 2 2 2 3 3 5" xfId="37242"/>
    <cellStyle name="Comma 12 2 2 2 3 3 6" xfId="37243"/>
    <cellStyle name="Comma 12 2 2 2 3 4" xfId="37244"/>
    <cellStyle name="Comma 12 2 2 2 3 4 2" xfId="37245"/>
    <cellStyle name="Comma 12 2 2 2 3 4 2 2" xfId="37246"/>
    <cellStyle name="Comma 12 2 2 2 3 4 2 3" xfId="37247"/>
    <cellStyle name="Comma 12 2 2 2 3 4 3" xfId="37248"/>
    <cellStyle name="Comma 12 2 2 2 3 4 3 2" xfId="37249"/>
    <cellStyle name="Comma 12 2 2 2 3 4 4" xfId="37250"/>
    <cellStyle name="Comma 12 2 2 2 3 4 5" xfId="37251"/>
    <cellStyle name="Comma 12 2 2 2 3 5" xfId="37252"/>
    <cellStyle name="Comma 12 2 2 2 3 5 2" xfId="37253"/>
    <cellStyle name="Comma 12 2 2 2 3 5 3" xfId="37254"/>
    <cellStyle name="Comma 12 2 2 2 3 6" xfId="37255"/>
    <cellStyle name="Comma 12 2 2 2 3 6 2" xfId="37256"/>
    <cellStyle name="Comma 12 2 2 2 3 6 3" xfId="37257"/>
    <cellStyle name="Comma 12 2 2 2 3 7" xfId="37258"/>
    <cellStyle name="Comma 12 2 2 2 3 7 2" xfId="37259"/>
    <cellStyle name="Comma 12 2 2 2 3 8" xfId="37260"/>
    <cellStyle name="Comma 12 2 2 2 3 9" xfId="37261"/>
    <cellStyle name="Comma 12 2 2 2 4" xfId="37262"/>
    <cellStyle name="Comma 12 2 2 2 4 2" xfId="37263"/>
    <cellStyle name="Comma 12 2 2 2 4 2 2" xfId="37264"/>
    <cellStyle name="Comma 12 2 2 2 4 2 2 2" xfId="37265"/>
    <cellStyle name="Comma 12 2 2 2 4 2 2 3" xfId="37266"/>
    <cellStyle name="Comma 12 2 2 2 4 2 3" xfId="37267"/>
    <cellStyle name="Comma 12 2 2 2 4 2 3 2" xfId="37268"/>
    <cellStyle name="Comma 12 2 2 2 4 2 3 3" xfId="37269"/>
    <cellStyle name="Comma 12 2 2 2 4 2 4" xfId="37270"/>
    <cellStyle name="Comma 12 2 2 2 4 2 4 2" xfId="37271"/>
    <cellStyle name="Comma 12 2 2 2 4 2 5" xfId="37272"/>
    <cellStyle name="Comma 12 2 2 2 4 2 6" xfId="37273"/>
    <cellStyle name="Comma 12 2 2 2 4 3" xfId="37274"/>
    <cellStyle name="Comma 12 2 2 2 4 3 2" xfId="37275"/>
    <cellStyle name="Comma 12 2 2 2 4 3 2 2" xfId="37276"/>
    <cellStyle name="Comma 12 2 2 2 4 3 2 3" xfId="37277"/>
    <cellStyle name="Comma 12 2 2 2 4 3 3" xfId="37278"/>
    <cellStyle name="Comma 12 2 2 2 4 3 3 2" xfId="37279"/>
    <cellStyle name="Comma 12 2 2 2 4 3 3 3" xfId="37280"/>
    <cellStyle name="Comma 12 2 2 2 4 3 4" xfId="37281"/>
    <cellStyle name="Comma 12 2 2 2 4 3 4 2" xfId="37282"/>
    <cellStyle name="Comma 12 2 2 2 4 3 5" xfId="37283"/>
    <cellStyle name="Comma 12 2 2 2 4 3 6" xfId="37284"/>
    <cellStyle name="Comma 12 2 2 2 4 4" xfId="37285"/>
    <cellStyle name="Comma 12 2 2 2 4 4 2" xfId="37286"/>
    <cellStyle name="Comma 12 2 2 2 4 4 2 2" xfId="37287"/>
    <cellStyle name="Comma 12 2 2 2 4 4 2 3" xfId="37288"/>
    <cellStyle name="Comma 12 2 2 2 4 4 3" xfId="37289"/>
    <cellStyle name="Comma 12 2 2 2 4 4 3 2" xfId="37290"/>
    <cellStyle name="Comma 12 2 2 2 4 4 4" xfId="37291"/>
    <cellStyle name="Comma 12 2 2 2 4 4 5" xfId="37292"/>
    <cellStyle name="Comma 12 2 2 2 4 5" xfId="37293"/>
    <cellStyle name="Comma 12 2 2 2 4 5 2" xfId="37294"/>
    <cellStyle name="Comma 12 2 2 2 4 5 3" xfId="37295"/>
    <cellStyle name="Comma 12 2 2 2 4 6" xfId="37296"/>
    <cellStyle name="Comma 12 2 2 2 4 6 2" xfId="37297"/>
    <cellStyle name="Comma 12 2 2 2 4 6 3" xfId="37298"/>
    <cellStyle name="Comma 12 2 2 2 4 7" xfId="37299"/>
    <cellStyle name="Comma 12 2 2 2 4 7 2" xfId="37300"/>
    <cellStyle name="Comma 12 2 2 2 4 8" xfId="37301"/>
    <cellStyle name="Comma 12 2 2 2 4 9" xfId="37302"/>
    <cellStyle name="Comma 12 2 2 2 5" xfId="37303"/>
    <cellStyle name="Comma 12 2 2 2 5 2" xfId="37304"/>
    <cellStyle name="Comma 12 2 2 2 5 2 2" xfId="37305"/>
    <cellStyle name="Comma 12 2 2 2 5 2 3" xfId="37306"/>
    <cellStyle name="Comma 12 2 2 2 5 3" xfId="37307"/>
    <cellStyle name="Comma 12 2 2 2 5 3 2" xfId="37308"/>
    <cellStyle name="Comma 12 2 2 2 5 3 3" xfId="37309"/>
    <cellStyle name="Comma 12 2 2 2 5 4" xfId="37310"/>
    <cellStyle name="Comma 12 2 2 2 5 4 2" xfId="37311"/>
    <cellStyle name="Comma 12 2 2 2 5 5" xfId="37312"/>
    <cellStyle name="Comma 12 2 2 2 5 6" xfId="37313"/>
    <cellStyle name="Comma 12 2 2 2 6" xfId="37314"/>
    <cellStyle name="Comma 12 2 2 2 6 2" xfId="37315"/>
    <cellStyle name="Comma 12 2 2 2 6 2 2" xfId="37316"/>
    <cellStyle name="Comma 12 2 2 2 6 2 3" xfId="37317"/>
    <cellStyle name="Comma 12 2 2 2 6 3" xfId="37318"/>
    <cellStyle name="Comma 12 2 2 2 6 3 2" xfId="37319"/>
    <cellStyle name="Comma 12 2 2 2 6 3 3" xfId="37320"/>
    <cellStyle name="Comma 12 2 2 2 6 4" xfId="37321"/>
    <cellStyle name="Comma 12 2 2 2 6 4 2" xfId="37322"/>
    <cellStyle name="Comma 12 2 2 2 6 5" xfId="37323"/>
    <cellStyle name="Comma 12 2 2 2 6 6" xfId="37324"/>
    <cellStyle name="Comma 12 2 2 2 7" xfId="37325"/>
    <cellStyle name="Comma 12 2 2 2 7 2" xfId="37326"/>
    <cellStyle name="Comma 12 2 2 2 7 2 2" xfId="37327"/>
    <cellStyle name="Comma 12 2 2 2 7 2 3" xfId="37328"/>
    <cellStyle name="Comma 12 2 2 2 7 3" xfId="37329"/>
    <cellStyle name="Comma 12 2 2 2 7 3 2" xfId="37330"/>
    <cellStyle name="Comma 12 2 2 2 7 4" xfId="37331"/>
    <cellStyle name="Comma 12 2 2 2 7 5" xfId="37332"/>
    <cellStyle name="Comma 12 2 2 2 8" xfId="37333"/>
    <cellStyle name="Comma 12 2 2 2 8 2" xfId="37334"/>
    <cellStyle name="Comma 12 2 2 2 8 3" xfId="37335"/>
    <cellStyle name="Comma 12 2 2 2 9" xfId="37336"/>
    <cellStyle name="Comma 12 2 2 2 9 2" xfId="37337"/>
    <cellStyle name="Comma 12 2 2 2 9 3" xfId="37338"/>
    <cellStyle name="Comma 12 2 2 3" xfId="37339"/>
    <cellStyle name="Comma 12 2 2 3 10" xfId="37340"/>
    <cellStyle name="Comma 12 2 2 3 2" xfId="37341"/>
    <cellStyle name="Comma 12 2 2 3 2 2" xfId="37342"/>
    <cellStyle name="Comma 12 2 2 3 2 2 2" xfId="37343"/>
    <cellStyle name="Comma 12 2 2 3 2 2 2 2" xfId="37344"/>
    <cellStyle name="Comma 12 2 2 3 2 2 2 3" xfId="37345"/>
    <cellStyle name="Comma 12 2 2 3 2 2 3" xfId="37346"/>
    <cellStyle name="Comma 12 2 2 3 2 2 3 2" xfId="37347"/>
    <cellStyle name="Comma 12 2 2 3 2 2 3 3" xfId="37348"/>
    <cellStyle name="Comma 12 2 2 3 2 2 4" xfId="37349"/>
    <cellStyle name="Comma 12 2 2 3 2 2 4 2" xfId="37350"/>
    <cellStyle name="Comma 12 2 2 3 2 2 5" xfId="37351"/>
    <cellStyle name="Comma 12 2 2 3 2 2 6" xfId="37352"/>
    <cellStyle name="Comma 12 2 2 3 2 3" xfId="37353"/>
    <cellStyle name="Comma 12 2 2 3 2 3 2" xfId="37354"/>
    <cellStyle name="Comma 12 2 2 3 2 3 2 2" xfId="37355"/>
    <cellStyle name="Comma 12 2 2 3 2 3 2 3" xfId="37356"/>
    <cellStyle name="Comma 12 2 2 3 2 3 3" xfId="37357"/>
    <cellStyle name="Comma 12 2 2 3 2 3 3 2" xfId="37358"/>
    <cellStyle name="Comma 12 2 2 3 2 3 3 3" xfId="37359"/>
    <cellStyle name="Comma 12 2 2 3 2 3 4" xfId="37360"/>
    <cellStyle name="Comma 12 2 2 3 2 3 4 2" xfId="37361"/>
    <cellStyle name="Comma 12 2 2 3 2 3 5" xfId="37362"/>
    <cellStyle name="Comma 12 2 2 3 2 3 6" xfId="37363"/>
    <cellStyle name="Comma 12 2 2 3 2 4" xfId="37364"/>
    <cellStyle name="Comma 12 2 2 3 2 4 2" xfId="37365"/>
    <cellStyle name="Comma 12 2 2 3 2 4 2 2" xfId="37366"/>
    <cellStyle name="Comma 12 2 2 3 2 4 2 3" xfId="37367"/>
    <cellStyle name="Comma 12 2 2 3 2 4 3" xfId="37368"/>
    <cellStyle name="Comma 12 2 2 3 2 4 3 2" xfId="37369"/>
    <cellStyle name="Comma 12 2 2 3 2 4 4" xfId="37370"/>
    <cellStyle name="Comma 12 2 2 3 2 4 5" xfId="37371"/>
    <cellStyle name="Comma 12 2 2 3 2 5" xfId="37372"/>
    <cellStyle name="Comma 12 2 2 3 2 5 2" xfId="37373"/>
    <cellStyle name="Comma 12 2 2 3 2 5 3" xfId="37374"/>
    <cellStyle name="Comma 12 2 2 3 2 6" xfId="37375"/>
    <cellStyle name="Comma 12 2 2 3 2 6 2" xfId="37376"/>
    <cellStyle name="Comma 12 2 2 3 2 6 3" xfId="37377"/>
    <cellStyle name="Comma 12 2 2 3 2 7" xfId="37378"/>
    <cellStyle name="Comma 12 2 2 3 2 7 2" xfId="37379"/>
    <cellStyle name="Comma 12 2 2 3 2 8" xfId="37380"/>
    <cellStyle name="Comma 12 2 2 3 2 9" xfId="37381"/>
    <cellStyle name="Comma 12 2 2 3 3" xfId="37382"/>
    <cellStyle name="Comma 12 2 2 3 3 2" xfId="37383"/>
    <cellStyle name="Comma 12 2 2 3 3 2 2" xfId="37384"/>
    <cellStyle name="Comma 12 2 2 3 3 2 3" xfId="37385"/>
    <cellStyle name="Comma 12 2 2 3 3 3" xfId="37386"/>
    <cellStyle name="Comma 12 2 2 3 3 3 2" xfId="37387"/>
    <cellStyle name="Comma 12 2 2 3 3 3 3" xfId="37388"/>
    <cellStyle name="Comma 12 2 2 3 3 4" xfId="37389"/>
    <cellStyle name="Comma 12 2 2 3 3 4 2" xfId="37390"/>
    <cellStyle name="Comma 12 2 2 3 3 5" xfId="37391"/>
    <cellStyle name="Comma 12 2 2 3 3 6" xfId="37392"/>
    <cellStyle name="Comma 12 2 2 3 4" xfId="37393"/>
    <cellStyle name="Comma 12 2 2 3 4 2" xfId="37394"/>
    <cellStyle name="Comma 12 2 2 3 4 2 2" xfId="37395"/>
    <cellStyle name="Comma 12 2 2 3 4 2 3" xfId="37396"/>
    <cellStyle name="Comma 12 2 2 3 4 3" xfId="37397"/>
    <cellStyle name="Comma 12 2 2 3 4 3 2" xfId="37398"/>
    <cellStyle name="Comma 12 2 2 3 4 3 3" xfId="37399"/>
    <cellStyle name="Comma 12 2 2 3 4 4" xfId="37400"/>
    <cellStyle name="Comma 12 2 2 3 4 4 2" xfId="37401"/>
    <cellStyle name="Comma 12 2 2 3 4 5" xfId="37402"/>
    <cellStyle name="Comma 12 2 2 3 4 6" xfId="37403"/>
    <cellStyle name="Comma 12 2 2 3 5" xfId="37404"/>
    <cellStyle name="Comma 12 2 2 3 5 2" xfId="37405"/>
    <cellStyle name="Comma 12 2 2 3 5 2 2" xfId="37406"/>
    <cellStyle name="Comma 12 2 2 3 5 2 3" xfId="37407"/>
    <cellStyle name="Comma 12 2 2 3 5 3" xfId="37408"/>
    <cellStyle name="Comma 12 2 2 3 5 3 2" xfId="37409"/>
    <cellStyle name="Comma 12 2 2 3 5 4" xfId="37410"/>
    <cellStyle name="Comma 12 2 2 3 5 5" xfId="37411"/>
    <cellStyle name="Comma 12 2 2 3 6" xfId="37412"/>
    <cellStyle name="Comma 12 2 2 3 6 2" xfId="37413"/>
    <cellStyle name="Comma 12 2 2 3 6 3" xfId="37414"/>
    <cellStyle name="Comma 12 2 2 3 7" xfId="37415"/>
    <cellStyle name="Comma 12 2 2 3 7 2" xfId="37416"/>
    <cellStyle name="Comma 12 2 2 3 7 3" xfId="37417"/>
    <cellStyle name="Comma 12 2 2 3 8" xfId="37418"/>
    <cellStyle name="Comma 12 2 2 3 8 2" xfId="37419"/>
    <cellStyle name="Comma 12 2 2 3 9" xfId="37420"/>
    <cellStyle name="Comma 12 2 2 4" xfId="37421"/>
    <cellStyle name="Comma 12 2 2 4 2" xfId="37422"/>
    <cellStyle name="Comma 12 2 2 4 2 2" xfId="37423"/>
    <cellStyle name="Comma 12 2 2 4 2 2 2" xfId="37424"/>
    <cellStyle name="Comma 12 2 2 4 2 2 3" xfId="37425"/>
    <cellStyle name="Comma 12 2 2 4 2 3" xfId="37426"/>
    <cellStyle name="Comma 12 2 2 4 2 3 2" xfId="37427"/>
    <cellStyle name="Comma 12 2 2 4 2 3 3" xfId="37428"/>
    <cellStyle name="Comma 12 2 2 4 2 4" xfId="37429"/>
    <cellStyle name="Comma 12 2 2 4 2 4 2" xfId="37430"/>
    <cellStyle name="Comma 12 2 2 4 2 5" xfId="37431"/>
    <cellStyle name="Comma 12 2 2 4 2 6" xfId="37432"/>
    <cellStyle name="Comma 12 2 2 4 3" xfId="37433"/>
    <cellStyle name="Comma 12 2 2 4 3 2" xfId="37434"/>
    <cellStyle name="Comma 12 2 2 4 3 2 2" xfId="37435"/>
    <cellStyle name="Comma 12 2 2 4 3 2 3" xfId="37436"/>
    <cellStyle name="Comma 12 2 2 4 3 3" xfId="37437"/>
    <cellStyle name="Comma 12 2 2 4 3 3 2" xfId="37438"/>
    <cellStyle name="Comma 12 2 2 4 3 3 3" xfId="37439"/>
    <cellStyle name="Comma 12 2 2 4 3 4" xfId="37440"/>
    <cellStyle name="Comma 12 2 2 4 3 4 2" xfId="37441"/>
    <cellStyle name="Comma 12 2 2 4 3 5" xfId="37442"/>
    <cellStyle name="Comma 12 2 2 4 3 6" xfId="37443"/>
    <cellStyle name="Comma 12 2 2 4 4" xfId="37444"/>
    <cellStyle name="Comma 12 2 2 4 4 2" xfId="37445"/>
    <cellStyle name="Comma 12 2 2 4 4 2 2" xfId="37446"/>
    <cellStyle name="Comma 12 2 2 4 4 2 3" xfId="37447"/>
    <cellStyle name="Comma 12 2 2 4 4 3" xfId="37448"/>
    <cellStyle name="Comma 12 2 2 4 4 3 2" xfId="37449"/>
    <cellStyle name="Comma 12 2 2 4 4 4" xfId="37450"/>
    <cellStyle name="Comma 12 2 2 4 4 5" xfId="37451"/>
    <cellStyle name="Comma 12 2 2 4 5" xfId="37452"/>
    <cellStyle name="Comma 12 2 2 4 5 2" xfId="37453"/>
    <cellStyle name="Comma 12 2 2 4 5 3" xfId="37454"/>
    <cellStyle name="Comma 12 2 2 4 6" xfId="37455"/>
    <cellStyle name="Comma 12 2 2 4 6 2" xfId="37456"/>
    <cellStyle name="Comma 12 2 2 4 6 3" xfId="37457"/>
    <cellStyle name="Comma 12 2 2 4 7" xfId="37458"/>
    <cellStyle name="Comma 12 2 2 4 7 2" xfId="37459"/>
    <cellStyle name="Comma 12 2 2 4 8" xfId="37460"/>
    <cellStyle name="Comma 12 2 2 4 9" xfId="37461"/>
    <cellStyle name="Comma 12 2 2 5" xfId="37462"/>
    <cellStyle name="Comma 12 2 2 5 2" xfId="37463"/>
    <cellStyle name="Comma 12 2 2 5 2 2" xfId="37464"/>
    <cellStyle name="Comma 12 2 2 5 2 2 2" xfId="37465"/>
    <cellStyle name="Comma 12 2 2 5 2 2 3" xfId="37466"/>
    <cellStyle name="Comma 12 2 2 5 2 3" xfId="37467"/>
    <cellStyle name="Comma 12 2 2 5 2 3 2" xfId="37468"/>
    <cellStyle name="Comma 12 2 2 5 2 3 3" xfId="37469"/>
    <cellStyle name="Comma 12 2 2 5 2 4" xfId="37470"/>
    <cellStyle name="Comma 12 2 2 5 2 4 2" xfId="37471"/>
    <cellStyle name="Comma 12 2 2 5 2 5" xfId="37472"/>
    <cellStyle name="Comma 12 2 2 5 2 6" xfId="37473"/>
    <cellStyle name="Comma 12 2 2 5 3" xfId="37474"/>
    <cellStyle name="Comma 12 2 2 5 3 2" xfId="37475"/>
    <cellStyle name="Comma 12 2 2 5 3 2 2" xfId="37476"/>
    <cellStyle name="Comma 12 2 2 5 3 2 3" xfId="37477"/>
    <cellStyle name="Comma 12 2 2 5 3 3" xfId="37478"/>
    <cellStyle name="Comma 12 2 2 5 3 3 2" xfId="37479"/>
    <cellStyle name="Comma 12 2 2 5 3 3 3" xfId="37480"/>
    <cellStyle name="Comma 12 2 2 5 3 4" xfId="37481"/>
    <cellStyle name="Comma 12 2 2 5 3 4 2" xfId="37482"/>
    <cellStyle name="Comma 12 2 2 5 3 5" xfId="37483"/>
    <cellStyle name="Comma 12 2 2 5 3 6" xfId="37484"/>
    <cellStyle name="Comma 12 2 2 5 4" xfId="37485"/>
    <cellStyle name="Comma 12 2 2 5 4 2" xfId="37486"/>
    <cellStyle name="Comma 12 2 2 5 4 2 2" xfId="37487"/>
    <cellStyle name="Comma 12 2 2 5 4 2 3" xfId="37488"/>
    <cellStyle name="Comma 12 2 2 5 4 3" xfId="37489"/>
    <cellStyle name="Comma 12 2 2 5 4 3 2" xfId="37490"/>
    <cellStyle name="Comma 12 2 2 5 4 4" xfId="37491"/>
    <cellStyle name="Comma 12 2 2 5 4 5" xfId="37492"/>
    <cellStyle name="Comma 12 2 2 5 5" xfId="37493"/>
    <cellStyle name="Comma 12 2 2 5 5 2" xfId="37494"/>
    <cellStyle name="Comma 12 2 2 5 5 3" xfId="37495"/>
    <cellStyle name="Comma 12 2 2 5 6" xfId="37496"/>
    <cellStyle name="Comma 12 2 2 5 6 2" xfId="37497"/>
    <cellStyle name="Comma 12 2 2 5 6 3" xfId="37498"/>
    <cellStyle name="Comma 12 2 2 5 7" xfId="37499"/>
    <cellStyle name="Comma 12 2 2 5 7 2" xfId="37500"/>
    <cellStyle name="Comma 12 2 2 5 8" xfId="37501"/>
    <cellStyle name="Comma 12 2 2 5 9" xfId="37502"/>
    <cellStyle name="Comma 12 2 2 6" xfId="37503"/>
    <cellStyle name="Comma 12 2 2 6 2" xfId="37504"/>
    <cellStyle name="Comma 12 2 2 6 2 2" xfId="37505"/>
    <cellStyle name="Comma 12 2 2 6 2 3" xfId="37506"/>
    <cellStyle name="Comma 12 2 2 6 3" xfId="37507"/>
    <cellStyle name="Comma 12 2 2 6 3 2" xfId="37508"/>
    <cellStyle name="Comma 12 2 2 6 3 3" xfId="37509"/>
    <cellStyle name="Comma 12 2 2 6 4" xfId="37510"/>
    <cellStyle name="Comma 12 2 2 6 4 2" xfId="37511"/>
    <cellStyle name="Comma 12 2 2 6 5" xfId="37512"/>
    <cellStyle name="Comma 12 2 2 6 6" xfId="37513"/>
    <cellStyle name="Comma 12 2 2 7" xfId="37514"/>
    <cellStyle name="Comma 12 2 2 7 2" xfId="37515"/>
    <cellStyle name="Comma 12 2 2 7 2 2" xfId="37516"/>
    <cellStyle name="Comma 12 2 2 7 2 3" xfId="37517"/>
    <cellStyle name="Comma 12 2 2 7 3" xfId="37518"/>
    <cellStyle name="Comma 12 2 2 7 3 2" xfId="37519"/>
    <cellStyle name="Comma 12 2 2 7 3 3" xfId="37520"/>
    <cellStyle name="Comma 12 2 2 7 4" xfId="37521"/>
    <cellStyle name="Comma 12 2 2 7 4 2" xfId="37522"/>
    <cellStyle name="Comma 12 2 2 7 5" xfId="37523"/>
    <cellStyle name="Comma 12 2 2 7 6" xfId="37524"/>
    <cellStyle name="Comma 12 2 2 8" xfId="37525"/>
    <cellStyle name="Comma 12 2 2 8 2" xfId="37526"/>
    <cellStyle name="Comma 12 2 2 8 2 2" xfId="37527"/>
    <cellStyle name="Comma 12 2 2 8 2 3" xfId="37528"/>
    <cellStyle name="Comma 12 2 2 8 3" xfId="37529"/>
    <cellStyle name="Comma 12 2 2 8 3 2" xfId="37530"/>
    <cellStyle name="Comma 12 2 2 8 4" xfId="37531"/>
    <cellStyle name="Comma 12 2 2 8 5" xfId="37532"/>
    <cellStyle name="Comma 12 2 2 9" xfId="37533"/>
    <cellStyle name="Comma 12 2 2 9 2" xfId="37534"/>
    <cellStyle name="Comma 12 2 2 9 3" xfId="37535"/>
    <cellStyle name="Comma 12 2 3" xfId="9445"/>
    <cellStyle name="Comma 12 2 3 10" xfId="37536"/>
    <cellStyle name="Comma 12 2 3 10 2" xfId="37537"/>
    <cellStyle name="Comma 12 2 3 11" xfId="37538"/>
    <cellStyle name="Comma 12 2 3 12" xfId="37539"/>
    <cellStyle name="Comma 12 2 3 2" xfId="37540"/>
    <cellStyle name="Comma 12 2 3 2 10" xfId="37541"/>
    <cellStyle name="Comma 12 2 3 2 2" xfId="37542"/>
    <cellStyle name="Comma 12 2 3 2 2 2" xfId="37543"/>
    <cellStyle name="Comma 12 2 3 2 2 2 2" xfId="37544"/>
    <cellStyle name="Comma 12 2 3 2 2 2 2 2" xfId="37545"/>
    <cellStyle name="Comma 12 2 3 2 2 2 2 3" xfId="37546"/>
    <cellStyle name="Comma 12 2 3 2 2 2 3" xfId="37547"/>
    <cellStyle name="Comma 12 2 3 2 2 2 3 2" xfId="37548"/>
    <cellStyle name="Comma 12 2 3 2 2 2 3 3" xfId="37549"/>
    <cellStyle name="Comma 12 2 3 2 2 2 4" xfId="37550"/>
    <cellStyle name="Comma 12 2 3 2 2 2 4 2" xfId="37551"/>
    <cellStyle name="Comma 12 2 3 2 2 2 5" xfId="37552"/>
    <cellStyle name="Comma 12 2 3 2 2 2 6" xfId="37553"/>
    <cellStyle name="Comma 12 2 3 2 2 3" xfId="37554"/>
    <cellStyle name="Comma 12 2 3 2 2 3 2" xfId="37555"/>
    <cellStyle name="Comma 12 2 3 2 2 3 2 2" xfId="37556"/>
    <cellStyle name="Comma 12 2 3 2 2 3 2 3" xfId="37557"/>
    <cellStyle name="Comma 12 2 3 2 2 3 3" xfId="37558"/>
    <cellStyle name="Comma 12 2 3 2 2 3 3 2" xfId="37559"/>
    <cellStyle name="Comma 12 2 3 2 2 3 3 3" xfId="37560"/>
    <cellStyle name="Comma 12 2 3 2 2 3 4" xfId="37561"/>
    <cellStyle name="Comma 12 2 3 2 2 3 4 2" xfId="37562"/>
    <cellStyle name="Comma 12 2 3 2 2 3 5" xfId="37563"/>
    <cellStyle name="Comma 12 2 3 2 2 3 6" xfId="37564"/>
    <cellStyle name="Comma 12 2 3 2 2 4" xfId="37565"/>
    <cellStyle name="Comma 12 2 3 2 2 4 2" xfId="37566"/>
    <cellStyle name="Comma 12 2 3 2 2 4 2 2" xfId="37567"/>
    <cellStyle name="Comma 12 2 3 2 2 4 2 3" xfId="37568"/>
    <cellStyle name="Comma 12 2 3 2 2 4 3" xfId="37569"/>
    <cellStyle name="Comma 12 2 3 2 2 4 3 2" xfId="37570"/>
    <cellStyle name="Comma 12 2 3 2 2 4 4" xfId="37571"/>
    <cellStyle name="Comma 12 2 3 2 2 4 5" xfId="37572"/>
    <cellStyle name="Comma 12 2 3 2 2 5" xfId="37573"/>
    <cellStyle name="Comma 12 2 3 2 2 5 2" xfId="37574"/>
    <cellStyle name="Comma 12 2 3 2 2 5 3" xfId="37575"/>
    <cellStyle name="Comma 12 2 3 2 2 6" xfId="37576"/>
    <cellStyle name="Comma 12 2 3 2 2 6 2" xfId="37577"/>
    <cellStyle name="Comma 12 2 3 2 2 6 3" xfId="37578"/>
    <cellStyle name="Comma 12 2 3 2 2 7" xfId="37579"/>
    <cellStyle name="Comma 12 2 3 2 2 7 2" xfId="37580"/>
    <cellStyle name="Comma 12 2 3 2 2 8" xfId="37581"/>
    <cellStyle name="Comma 12 2 3 2 2 9" xfId="37582"/>
    <cellStyle name="Comma 12 2 3 2 3" xfId="37583"/>
    <cellStyle name="Comma 12 2 3 2 3 2" xfId="37584"/>
    <cellStyle name="Comma 12 2 3 2 3 2 2" xfId="37585"/>
    <cellStyle name="Comma 12 2 3 2 3 2 3" xfId="37586"/>
    <cellStyle name="Comma 12 2 3 2 3 3" xfId="37587"/>
    <cellStyle name="Comma 12 2 3 2 3 3 2" xfId="37588"/>
    <cellStyle name="Comma 12 2 3 2 3 3 3" xfId="37589"/>
    <cellStyle name="Comma 12 2 3 2 3 4" xfId="37590"/>
    <cellStyle name="Comma 12 2 3 2 3 4 2" xfId="37591"/>
    <cellStyle name="Comma 12 2 3 2 3 5" xfId="37592"/>
    <cellStyle name="Comma 12 2 3 2 3 6" xfId="37593"/>
    <cellStyle name="Comma 12 2 3 2 4" xfId="37594"/>
    <cellStyle name="Comma 12 2 3 2 4 2" xfId="37595"/>
    <cellStyle name="Comma 12 2 3 2 4 2 2" xfId="37596"/>
    <cellStyle name="Comma 12 2 3 2 4 2 3" xfId="37597"/>
    <cellStyle name="Comma 12 2 3 2 4 3" xfId="37598"/>
    <cellStyle name="Comma 12 2 3 2 4 3 2" xfId="37599"/>
    <cellStyle name="Comma 12 2 3 2 4 3 3" xfId="37600"/>
    <cellStyle name="Comma 12 2 3 2 4 4" xfId="37601"/>
    <cellStyle name="Comma 12 2 3 2 4 4 2" xfId="37602"/>
    <cellStyle name="Comma 12 2 3 2 4 5" xfId="37603"/>
    <cellStyle name="Comma 12 2 3 2 4 6" xfId="37604"/>
    <cellStyle name="Comma 12 2 3 2 5" xfId="37605"/>
    <cellStyle name="Comma 12 2 3 2 5 2" xfId="37606"/>
    <cellStyle name="Comma 12 2 3 2 5 2 2" xfId="37607"/>
    <cellStyle name="Comma 12 2 3 2 5 2 3" xfId="37608"/>
    <cellStyle name="Comma 12 2 3 2 5 3" xfId="37609"/>
    <cellStyle name="Comma 12 2 3 2 5 3 2" xfId="37610"/>
    <cellStyle name="Comma 12 2 3 2 5 4" xfId="37611"/>
    <cellStyle name="Comma 12 2 3 2 5 5" xfId="37612"/>
    <cellStyle name="Comma 12 2 3 2 6" xfId="37613"/>
    <cellStyle name="Comma 12 2 3 2 6 2" xfId="37614"/>
    <cellStyle name="Comma 12 2 3 2 6 3" xfId="37615"/>
    <cellStyle name="Comma 12 2 3 2 7" xfId="37616"/>
    <cellStyle name="Comma 12 2 3 2 7 2" xfId="37617"/>
    <cellStyle name="Comma 12 2 3 2 7 3" xfId="37618"/>
    <cellStyle name="Comma 12 2 3 2 8" xfId="37619"/>
    <cellStyle name="Comma 12 2 3 2 8 2" xfId="37620"/>
    <cellStyle name="Comma 12 2 3 2 9" xfId="37621"/>
    <cellStyle name="Comma 12 2 3 3" xfId="37622"/>
    <cellStyle name="Comma 12 2 3 3 2" xfId="37623"/>
    <cellStyle name="Comma 12 2 3 3 2 2" xfId="37624"/>
    <cellStyle name="Comma 12 2 3 3 2 2 2" xfId="37625"/>
    <cellStyle name="Comma 12 2 3 3 2 2 3" xfId="37626"/>
    <cellStyle name="Comma 12 2 3 3 2 3" xfId="37627"/>
    <cellStyle name="Comma 12 2 3 3 2 3 2" xfId="37628"/>
    <cellStyle name="Comma 12 2 3 3 2 3 3" xfId="37629"/>
    <cellStyle name="Comma 12 2 3 3 2 4" xfId="37630"/>
    <cellStyle name="Comma 12 2 3 3 2 4 2" xfId="37631"/>
    <cellStyle name="Comma 12 2 3 3 2 5" xfId="37632"/>
    <cellStyle name="Comma 12 2 3 3 2 6" xfId="37633"/>
    <cellStyle name="Comma 12 2 3 3 3" xfId="37634"/>
    <cellStyle name="Comma 12 2 3 3 3 2" xfId="37635"/>
    <cellStyle name="Comma 12 2 3 3 3 2 2" xfId="37636"/>
    <cellStyle name="Comma 12 2 3 3 3 2 3" xfId="37637"/>
    <cellStyle name="Comma 12 2 3 3 3 3" xfId="37638"/>
    <cellStyle name="Comma 12 2 3 3 3 3 2" xfId="37639"/>
    <cellStyle name="Comma 12 2 3 3 3 3 3" xfId="37640"/>
    <cellStyle name="Comma 12 2 3 3 3 4" xfId="37641"/>
    <cellStyle name="Comma 12 2 3 3 3 4 2" xfId="37642"/>
    <cellStyle name="Comma 12 2 3 3 3 5" xfId="37643"/>
    <cellStyle name="Comma 12 2 3 3 3 6" xfId="37644"/>
    <cellStyle name="Comma 12 2 3 3 4" xfId="37645"/>
    <cellStyle name="Comma 12 2 3 3 4 2" xfId="37646"/>
    <cellStyle name="Comma 12 2 3 3 4 2 2" xfId="37647"/>
    <cellStyle name="Comma 12 2 3 3 4 2 3" xfId="37648"/>
    <cellStyle name="Comma 12 2 3 3 4 3" xfId="37649"/>
    <cellStyle name="Comma 12 2 3 3 4 3 2" xfId="37650"/>
    <cellStyle name="Comma 12 2 3 3 4 4" xfId="37651"/>
    <cellStyle name="Comma 12 2 3 3 4 5" xfId="37652"/>
    <cellStyle name="Comma 12 2 3 3 5" xfId="37653"/>
    <cellStyle name="Comma 12 2 3 3 5 2" xfId="37654"/>
    <cellStyle name="Comma 12 2 3 3 5 3" xfId="37655"/>
    <cellStyle name="Comma 12 2 3 3 6" xfId="37656"/>
    <cellStyle name="Comma 12 2 3 3 6 2" xfId="37657"/>
    <cellStyle name="Comma 12 2 3 3 6 3" xfId="37658"/>
    <cellStyle name="Comma 12 2 3 3 7" xfId="37659"/>
    <cellStyle name="Comma 12 2 3 3 7 2" xfId="37660"/>
    <cellStyle name="Comma 12 2 3 3 8" xfId="37661"/>
    <cellStyle name="Comma 12 2 3 3 9" xfId="37662"/>
    <cellStyle name="Comma 12 2 3 4" xfId="37663"/>
    <cellStyle name="Comma 12 2 3 4 2" xfId="37664"/>
    <cellStyle name="Comma 12 2 3 4 2 2" xfId="37665"/>
    <cellStyle name="Comma 12 2 3 4 2 2 2" xfId="37666"/>
    <cellStyle name="Comma 12 2 3 4 2 2 3" xfId="37667"/>
    <cellStyle name="Comma 12 2 3 4 2 3" xfId="37668"/>
    <cellStyle name="Comma 12 2 3 4 2 3 2" xfId="37669"/>
    <cellStyle name="Comma 12 2 3 4 2 3 3" xfId="37670"/>
    <cellStyle name="Comma 12 2 3 4 2 4" xfId="37671"/>
    <cellStyle name="Comma 12 2 3 4 2 4 2" xfId="37672"/>
    <cellStyle name="Comma 12 2 3 4 2 5" xfId="37673"/>
    <cellStyle name="Comma 12 2 3 4 2 6" xfId="37674"/>
    <cellStyle name="Comma 12 2 3 4 3" xfId="37675"/>
    <cellStyle name="Comma 12 2 3 4 3 2" xfId="37676"/>
    <cellStyle name="Comma 12 2 3 4 3 2 2" xfId="37677"/>
    <cellStyle name="Comma 12 2 3 4 3 2 3" xfId="37678"/>
    <cellStyle name="Comma 12 2 3 4 3 3" xfId="37679"/>
    <cellStyle name="Comma 12 2 3 4 3 3 2" xfId="37680"/>
    <cellStyle name="Comma 12 2 3 4 3 3 3" xfId="37681"/>
    <cellStyle name="Comma 12 2 3 4 3 4" xfId="37682"/>
    <cellStyle name="Comma 12 2 3 4 3 4 2" xfId="37683"/>
    <cellStyle name="Comma 12 2 3 4 3 5" xfId="37684"/>
    <cellStyle name="Comma 12 2 3 4 3 6" xfId="37685"/>
    <cellStyle name="Comma 12 2 3 4 4" xfId="37686"/>
    <cellStyle name="Comma 12 2 3 4 4 2" xfId="37687"/>
    <cellStyle name="Comma 12 2 3 4 4 2 2" xfId="37688"/>
    <cellStyle name="Comma 12 2 3 4 4 2 3" xfId="37689"/>
    <cellStyle name="Comma 12 2 3 4 4 3" xfId="37690"/>
    <cellStyle name="Comma 12 2 3 4 4 3 2" xfId="37691"/>
    <cellStyle name="Comma 12 2 3 4 4 4" xfId="37692"/>
    <cellStyle name="Comma 12 2 3 4 4 5" xfId="37693"/>
    <cellStyle name="Comma 12 2 3 4 5" xfId="37694"/>
    <cellStyle name="Comma 12 2 3 4 5 2" xfId="37695"/>
    <cellStyle name="Comma 12 2 3 4 5 3" xfId="37696"/>
    <cellStyle name="Comma 12 2 3 4 6" xfId="37697"/>
    <cellStyle name="Comma 12 2 3 4 6 2" xfId="37698"/>
    <cellStyle name="Comma 12 2 3 4 6 3" xfId="37699"/>
    <cellStyle name="Comma 12 2 3 4 7" xfId="37700"/>
    <cellStyle name="Comma 12 2 3 4 7 2" xfId="37701"/>
    <cellStyle name="Comma 12 2 3 4 8" xfId="37702"/>
    <cellStyle name="Comma 12 2 3 4 9" xfId="37703"/>
    <cellStyle name="Comma 12 2 3 5" xfId="37704"/>
    <cellStyle name="Comma 12 2 3 5 2" xfId="37705"/>
    <cellStyle name="Comma 12 2 3 5 2 2" xfId="37706"/>
    <cellStyle name="Comma 12 2 3 5 2 3" xfId="37707"/>
    <cellStyle name="Comma 12 2 3 5 3" xfId="37708"/>
    <cellStyle name="Comma 12 2 3 5 3 2" xfId="37709"/>
    <cellStyle name="Comma 12 2 3 5 3 3" xfId="37710"/>
    <cellStyle name="Comma 12 2 3 5 4" xfId="37711"/>
    <cellStyle name="Comma 12 2 3 5 4 2" xfId="37712"/>
    <cellStyle name="Comma 12 2 3 5 5" xfId="37713"/>
    <cellStyle name="Comma 12 2 3 5 6" xfId="37714"/>
    <cellStyle name="Comma 12 2 3 6" xfId="37715"/>
    <cellStyle name="Comma 12 2 3 6 2" xfId="37716"/>
    <cellStyle name="Comma 12 2 3 6 2 2" xfId="37717"/>
    <cellStyle name="Comma 12 2 3 6 2 3" xfId="37718"/>
    <cellStyle name="Comma 12 2 3 6 3" xfId="37719"/>
    <cellStyle name="Comma 12 2 3 6 3 2" xfId="37720"/>
    <cellStyle name="Comma 12 2 3 6 3 3" xfId="37721"/>
    <cellStyle name="Comma 12 2 3 6 4" xfId="37722"/>
    <cellStyle name="Comma 12 2 3 6 4 2" xfId="37723"/>
    <cellStyle name="Comma 12 2 3 6 5" xfId="37724"/>
    <cellStyle name="Comma 12 2 3 6 6" xfId="37725"/>
    <cellStyle name="Comma 12 2 3 7" xfId="37726"/>
    <cellStyle name="Comma 12 2 3 7 2" xfId="37727"/>
    <cellStyle name="Comma 12 2 3 7 2 2" xfId="37728"/>
    <cellStyle name="Comma 12 2 3 7 2 3" xfId="37729"/>
    <cellStyle name="Comma 12 2 3 7 3" xfId="37730"/>
    <cellStyle name="Comma 12 2 3 7 3 2" xfId="37731"/>
    <cellStyle name="Comma 12 2 3 7 4" xfId="37732"/>
    <cellStyle name="Comma 12 2 3 7 5" xfId="37733"/>
    <cellStyle name="Comma 12 2 3 8" xfId="37734"/>
    <cellStyle name="Comma 12 2 3 8 2" xfId="37735"/>
    <cellStyle name="Comma 12 2 3 8 3" xfId="37736"/>
    <cellStyle name="Comma 12 2 3 9" xfId="37737"/>
    <cellStyle name="Comma 12 2 3 9 2" xfId="37738"/>
    <cellStyle name="Comma 12 2 3 9 3" xfId="37739"/>
    <cellStyle name="Comma 12 2 4" xfId="37740"/>
    <cellStyle name="Comma 12 2 4 10" xfId="37741"/>
    <cellStyle name="Comma 12 2 4 2" xfId="37742"/>
    <cellStyle name="Comma 12 2 4 2 2" xfId="37743"/>
    <cellStyle name="Comma 12 2 4 2 2 2" xfId="37744"/>
    <cellStyle name="Comma 12 2 4 2 2 2 2" xfId="37745"/>
    <cellStyle name="Comma 12 2 4 2 2 2 3" xfId="37746"/>
    <cellStyle name="Comma 12 2 4 2 2 3" xfId="37747"/>
    <cellStyle name="Comma 12 2 4 2 2 3 2" xfId="37748"/>
    <cellStyle name="Comma 12 2 4 2 2 3 3" xfId="37749"/>
    <cellStyle name="Comma 12 2 4 2 2 4" xfId="37750"/>
    <cellStyle name="Comma 12 2 4 2 2 4 2" xfId="37751"/>
    <cellStyle name="Comma 12 2 4 2 2 5" xfId="37752"/>
    <cellStyle name="Comma 12 2 4 2 2 6" xfId="37753"/>
    <cellStyle name="Comma 12 2 4 2 3" xfId="37754"/>
    <cellStyle name="Comma 12 2 4 2 3 2" xfId="37755"/>
    <cellStyle name="Comma 12 2 4 2 3 2 2" xfId="37756"/>
    <cellStyle name="Comma 12 2 4 2 3 2 3" xfId="37757"/>
    <cellStyle name="Comma 12 2 4 2 3 3" xfId="37758"/>
    <cellStyle name="Comma 12 2 4 2 3 3 2" xfId="37759"/>
    <cellStyle name="Comma 12 2 4 2 3 3 3" xfId="37760"/>
    <cellStyle name="Comma 12 2 4 2 3 4" xfId="37761"/>
    <cellStyle name="Comma 12 2 4 2 3 4 2" xfId="37762"/>
    <cellStyle name="Comma 12 2 4 2 3 5" xfId="37763"/>
    <cellStyle name="Comma 12 2 4 2 3 6" xfId="37764"/>
    <cellStyle name="Comma 12 2 4 2 4" xfId="37765"/>
    <cellStyle name="Comma 12 2 4 2 4 2" xfId="37766"/>
    <cellStyle name="Comma 12 2 4 2 4 2 2" xfId="37767"/>
    <cellStyle name="Comma 12 2 4 2 4 2 3" xfId="37768"/>
    <cellStyle name="Comma 12 2 4 2 4 3" xfId="37769"/>
    <cellStyle name="Comma 12 2 4 2 4 3 2" xfId="37770"/>
    <cellStyle name="Comma 12 2 4 2 4 4" xfId="37771"/>
    <cellStyle name="Comma 12 2 4 2 4 5" xfId="37772"/>
    <cellStyle name="Comma 12 2 4 2 5" xfId="37773"/>
    <cellStyle name="Comma 12 2 4 2 5 2" xfId="37774"/>
    <cellStyle name="Comma 12 2 4 2 5 3" xfId="37775"/>
    <cellStyle name="Comma 12 2 4 2 6" xfId="37776"/>
    <cellStyle name="Comma 12 2 4 2 6 2" xfId="37777"/>
    <cellStyle name="Comma 12 2 4 2 6 3" xfId="37778"/>
    <cellStyle name="Comma 12 2 4 2 7" xfId="37779"/>
    <cellStyle name="Comma 12 2 4 2 7 2" xfId="37780"/>
    <cellStyle name="Comma 12 2 4 2 8" xfId="37781"/>
    <cellStyle name="Comma 12 2 4 2 9" xfId="37782"/>
    <cellStyle name="Comma 12 2 4 3" xfId="37783"/>
    <cellStyle name="Comma 12 2 4 3 2" xfId="37784"/>
    <cellStyle name="Comma 12 2 4 3 2 2" xfId="37785"/>
    <cellStyle name="Comma 12 2 4 3 2 3" xfId="37786"/>
    <cellStyle name="Comma 12 2 4 3 3" xfId="37787"/>
    <cellStyle name="Comma 12 2 4 3 3 2" xfId="37788"/>
    <cellStyle name="Comma 12 2 4 3 3 3" xfId="37789"/>
    <cellStyle name="Comma 12 2 4 3 4" xfId="37790"/>
    <cellStyle name="Comma 12 2 4 3 4 2" xfId="37791"/>
    <cellStyle name="Comma 12 2 4 3 5" xfId="37792"/>
    <cellStyle name="Comma 12 2 4 3 6" xfId="37793"/>
    <cellStyle name="Comma 12 2 4 4" xfId="37794"/>
    <cellStyle name="Comma 12 2 4 4 2" xfId="37795"/>
    <cellStyle name="Comma 12 2 4 4 2 2" xfId="37796"/>
    <cellStyle name="Comma 12 2 4 4 2 3" xfId="37797"/>
    <cellStyle name="Comma 12 2 4 4 3" xfId="37798"/>
    <cellStyle name="Comma 12 2 4 4 3 2" xfId="37799"/>
    <cellStyle name="Comma 12 2 4 4 3 3" xfId="37800"/>
    <cellStyle name="Comma 12 2 4 4 4" xfId="37801"/>
    <cellStyle name="Comma 12 2 4 4 4 2" xfId="37802"/>
    <cellStyle name="Comma 12 2 4 4 5" xfId="37803"/>
    <cellStyle name="Comma 12 2 4 4 6" xfId="37804"/>
    <cellStyle name="Comma 12 2 4 5" xfId="37805"/>
    <cellStyle name="Comma 12 2 4 5 2" xfId="37806"/>
    <cellStyle name="Comma 12 2 4 5 2 2" xfId="37807"/>
    <cellStyle name="Comma 12 2 4 5 2 3" xfId="37808"/>
    <cellStyle name="Comma 12 2 4 5 3" xfId="37809"/>
    <cellStyle name="Comma 12 2 4 5 3 2" xfId="37810"/>
    <cellStyle name="Comma 12 2 4 5 4" xfId="37811"/>
    <cellStyle name="Comma 12 2 4 5 5" xfId="37812"/>
    <cellStyle name="Comma 12 2 4 6" xfId="37813"/>
    <cellStyle name="Comma 12 2 4 6 2" xfId="37814"/>
    <cellStyle name="Comma 12 2 4 6 3" xfId="37815"/>
    <cellStyle name="Comma 12 2 4 7" xfId="37816"/>
    <cellStyle name="Comma 12 2 4 7 2" xfId="37817"/>
    <cellStyle name="Comma 12 2 4 7 3" xfId="37818"/>
    <cellStyle name="Comma 12 2 4 8" xfId="37819"/>
    <cellStyle name="Comma 12 2 4 8 2" xfId="37820"/>
    <cellStyle name="Comma 12 2 4 9" xfId="37821"/>
    <cellStyle name="Comma 12 2 5" xfId="37822"/>
    <cellStyle name="Comma 12 2 5 2" xfId="37823"/>
    <cellStyle name="Comma 12 2 5 2 2" xfId="37824"/>
    <cellStyle name="Comma 12 2 5 2 2 2" xfId="37825"/>
    <cellStyle name="Comma 12 2 5 2 2 3" xfId="37826"/>
    <cellStyle name="Comma 12 2 5 2 3" xfId="37827"/>
    <cellStyle name="Comma 12 2 5 2 3 2" xfId="37828"/>
    <cellStyle name="Comma 12 2 5 2 3 3" xfId="37829"/>
    <cellStyle name="Comma 12 2 5 2 4" xfId="37830"/>
    <cellStyle name="Comma 12 2 5 2 4 2" xfId="37831"/>
    <cellStyle name="Comma 12 2 5 2 5" xfId="37832"/>
    <cellStyle name="Comma 12 2 5 2 6" xfId="37833"/>
    <cellStyle name="Comma 12 2 5 3" xfId="37834"/>
    <cellStyle name="Comma 12 2 5 3 2" xfId="37835"/>
    <cellStyle name="Comma 12 2 5 3 2 2" xfId="37836"/>
    <cellStyle name="Comma 12 2 5 3 2 3" xfId="37837"/>
    <cellStyle name="Comma 12 2 5 3 3" xfId="37838"/>
    <cellStyle name="Comma 12 2 5 3 3 2" xfId="37839"/>
    <cellStyle name="Comma 12 2 5 3 3 3" xfId="37840"/>
    <cellStyle name="Comma 12 2 5 3 4" xfId="37841"/>
    <cellStyle name="Comma 12 2 5 3 4 2" xfId="37842"/>
    <cellStyle name="Comma 12 2 5 3 5" xfId="37843"/>
    <cellStyle name="Comma 12 2 5 3 6" xfId="37844"/>
    <cellStyle name="Comma 12 2 5 4" xfId="37845"/>
    <cellStyle name="Comma 12 2 5 4 2" xfId="37846"/>
    <cellStyle name="Comma 12 2 5 4 2 2" xfId="37847"/>
    <cellStyle name="Comma 12 2 5 4 2 3" xfId="37848"/>
    <cellStyle name="Comma 12 2 5 4 3" xfId="37849"/>
    <cellStyle name="Comma 12 2 5 4 3 2" xfId="37850"/>
    <cellStyle name="Comma 12 2 5 4 4" xfId="37851"/>
    <cellStyle name="Comma 12 2 5 4 5" xfId="37852"/>
    <cellStyle name="Comma 12 2 5 5" xfId="37853"/>
    <cellStyle name="Comma 12 2 5 5 2" xfId="37854"/>
    <cellStyle name="Comma 12 2 5 5 3" xfId="37855"/>
    <cellStyle name="Comma 12 2 5 6" xfId="37856"/>
    <cellStyle name="Comma 12 2 5 6 2" xfId="37857"/>
    <cellStyle name="Comma 12 2 5 6 3" xfId="37858"/>
    <cellStyle name="Comma 12 2 5 7" xfId="37859"/>
    <cellStyle name="Comma 12 2 5 7 2" xfId="37860"/>
    <cellStyle name="Comma 12 2 5 8" xfId="37861"/>
    <cellStyle name="Comma 12 2 5 9" xfId="37862"/>
    <cellStyle name="Comma 12 2 6" xfId="37863"/>
    <cellStyle name="Comma 12 2 6 2" xfId="37864"/>
    <cellStyle name="Comma 12 2 6 2 2" xfId="37865"/>
    <cellStyle name="Comma 12 2 6 2 2 2" xfId="37866"/>
    <cellStyle name="Comma 12 2 6 2 2 3" xfId="37867"/>
    <cellStyle name="Comma 12 2 6 2 3" xfId="37868"/>
    <cellStyle name="Comma 12 2 6 2 3 2" xfId="37869"/>
    <cellStyle name="Comma 12 2 6 2 3 3" xfId="37870"/>
    <cellStyle name="Comma 12 2 6 2 4" xfId="37871"/>
    <cellStyle name="Comma 12 2 6 2 4 2" xfId="37872"/>
    <cellStyle name="Comma 12 2 6 2 5" xfId="37873"/>
    <cellStyle name="Comma 12 2 6 2 6" xfId="37874"/>
    <cellStyle name="Comma 12 2 6 3" xfId="37875"/>
    <cellStyle name="Comma 12 2 6 3 2" xfId="37876"/>
    <cellStyle name="Comma 12 2 6 3 2 2" xfId="37877"/>
    <cellStyle name="Comma 12 2 6 3 2 3" xfId="37878"/>
    <cellStyle name="Comma 12 2 6 3 3" xfId="37879"/>
    <cellStyle name="Comma 12 2 6 3 3 2" xfId="37880"/>
    <cellStyle name="Comma 12 2 6 3 3 3" xfId="37881"/>
    <cellStyle name="Comma 12 2 6 3 4" xfId="37882"/>
    <cellStyle name="Comma 12 2 6 3 4 2" xfId="37883"/>
    <cellStyle name="Comma 12 2 6 3 5" xfId="37884"/>
    <cellStyle name="Comma 12 2 6 3 6" xfId="37885"/>
    <cellStyle name="Comma 12 2 6 4" xfId="37886"/>
    <cellStyle name="Comma 12 2 6 4 2" xfId="37887"/>
    <cellStyle name="Comma 12 2 6 4 2 2" xfId="37888"/>
    <cellStyle name="Comma 12 2 6 4 2 3" xfId="37889"/>
    <cellStyle name="Comma 12 2 6 4 3" xfId="37890"/>
    <cellStyle name="Comma 12 2 6 4 3 2" xfId="37891"/>
    <cellStyle name="Comma 12 2 6 4 4" xfId="37892"/>
    <cellStyle name="Comma 12 2 6 4 5" xfId="37893"/>
    <cellStyle name="Comma 12 2 6 5" xfId="37894"/>
    <cellStyle name="Comma 12 2 6 5 2" xfId="37895"/>
    <cellStyle name="Comma 12 2 6 5 3" xfId="37896"/>
    <cellStyle name="Comma 12 2 6 6" xfId="37897"/>
    <cellStyle name="Comma 12 2 6 6 2" xfId="37898"/>
    <cellStyle name="Comma 12 2 6 6 3" xfId="37899"/>
    <cellStyle name="Comma 12 2 6 7" xfId="37900"/>
    <cellStyle name="Comma 12 2 6 7 2" xfId="37901"/>
    <cellStyle name="Comma 12 2 6 8" xfId="37902"/>
    <cellStyle name="Comma 12 2 6 9" xfId="37903"/>
    <cellStyle name="Comma 12 2 7" xfId="37904"/>
    <cellStyle name="Comma 12 2 7 2" xfId="37905"/>
    <cellStyle name="Comma 12 2 7 2 2" xfId="37906"/>
    <cellStyle name="Comma 12 2 7 2 3" xfId="37907"/>
    <cellStyle name="Comma 12 2 7 3" xfId="37908"/>
    <cellStyle name="Comma 12 2 7 3 2" xfId="37909"/>
    <cellStyle name="Comma 12 2 7 3 3" xfId="37910"/>
    <cellStyle name="Comma 12 2 7 4" xfId="37911"/>
    <cellStyle name="Comma 12 2 7 4 2" xfId="37912"/>
    <cellStyle name="Comma 12 2 7 5" xfId="37913"/>
    <cellStyle name="Comma 12 2 7 6" xfId="37914"/>
    <cellStyle name="Comma 12 2 8" xfId="37915"/>
    <cellStyle name="Comma 12 2 8 2" xfId="37916"/>
    <cellStyle name="Comma 12 2 8 2 2" xfId="37917"/>
    <cellStyle name="Comma 12 2 8 2 3" xfId="37918"/>
    <cellStyle name="Comma 12 2 8 3" xfId="37919"/>
    <cellStyle name="Comma 12 2 8 3 2" xfId="37920"/>
    <cellStyle name="Comma 12 2 8 3 3" xfId="37921"/>
    <cellStyle name="Comma 12 2 8 4" xfId="37922"/>
    <cellStyle name="Comma 12 2 8 4 2" xfId="37923"/>
    <cellStyle name="Comma 12 2 8 5" xfId="37924"/>
    <cellStyle name="Comma 12 2 8 6" xfId="37925"/>
    <cellStyle name="Comma 12 2 9" xfId="37926"/>
    <cellStyle name="Comma 12 2 9 2" xfId="37927"/>
    <cellStyle name="Comma 12 2 9 2 2" xfId="37928"/>
    <cellStyle name="Comma 12 2 9 2 3" xfId="37929"/>
    <cellStyle name="Comma 12 2 9 3" xfId="37930"/>
    <cellStyle name="Comma 12 2 9 3 2" xfId="37931"/>
    <cellStyle name="Comma 12 2 9 4" xfId="37932"/>
    <cellStyle name="Comma 12 2 9 5" xfId="37933"/>
    <cellStyle name="Comma 12 3" xfId="9446"/>
    <cellStyle name="Comma 12 3 10" xfId="37934"/>
    <cellStyle name="Comma 12 3 10 2" xfId="37935"/>
    <cellStyle name="Comma 12 3 10 3" xfId="37936"/>
    <cellStyle name="Comma 12 3 11" xfId="37937"/>
    <cellStyle name="Comma 12 3 11 2" xfId="37938"/>
    <cellStyle name="Comma 12 3 12" xfId="37939"/>
    <cellStyle name="Comma 12 3 13" xfId="37940"/>
    <cellStyle name="Comma 12 3 2" xfId="9447"/>
    <cellStyle name="Comma 12 3 2 10" xfId="37941"/>
    <cellStyle name="Comma 12 3 2 10 2" xfId="37942"/>
    <cellStyle name="Comma 12 3 2 11" xfId="37943"/>
    <cellStyle name="Comma 12 3 2 12" xfId="37944"/>
    <cellStyle name="Comma 12 3 2 2" xfId="37945"/>
    <cellStyle name="Comma 12 3 2 2 10" xfId="37946"/>
    <cellStyle name="Comma 12 3 2 2 2" xfId="37947"/>
    <cellStyle name="Comma 12 3 2 2 2 2" xfId="37948"/>
    <cellStyle name="Comma 12 3 2 2 2 2 2" xfId="37949"/>
    <cellStyle name="Comma 12 3 2 2 2 2 2 2" xfId="37950"/>
    <cellStyle name="Comma 12 3 2 2 2 2 2 3" xfId="37951"/>
    <cellStyle name="Comma 12 3 2 2 2 2 3" xfId="37952"/>
    <cellStyle name="Comma 12 3 2 2 2 2 3 2" xfId="37953"/>
    <cellStyle name="Comma 12 3 2 2 2 2 3 3" xfId="37954"/>
    <cellStyle name="Comma 12 3 2 2 2 2 4" xfId="37955"/>
    <cellStyle name="Comma 12 3 2 2 2 2 4 2" xfId="37956"/>
    <cellStyle name="Comma 12 3 2 2 2 2 5" xfId="37957"/>
    <cellStyle name="Comma 12 3 2 2 2 2 6" xfId="37958"/>
    <cellStyle name="Comma 12 3 2 2 2 3" xfId="37959"/>
    <cellStyle name="Comma 12 3 2 2 2 3 2" xfId="37960"/>
    <cellStyle name="Comma 12 3 2 2 2 3 2 2" xfId="37961"/>
    <cellStyle name="Comma 12 3 2 2 2 3 2 3" xfId="37962"/>
    <cellStyle name="Comma 12 3 2 2 2 3 3" xfId="37963"/>
    <cellStyle name="Comma 12 3 2 2 2 3 3 2" xfId="37964"/>
    <cellStyle name="Comma 12 3 2 2 2 3 3 3" xfId="37965"/>
    <cellStyle name="Comma 12 3 2 2 2 3 4" xfId="37966"/>
    <cellStyle name="Comma 12 3 2 2 2 3 4 2" xfId="37967"/>
    <cellStyle name="Comma 12 3 2 2 2 3 5" xfId="37968"/>
    <cellStyle name="Comma 12 3 2 2 2 3 6" xfId="37969"/>
    <cellStyle name="Comma 12 3 2 2 2 4" xfId="37970"/>
    <cellStyle name="Comma 12 3 2 2 2 4 2" xfId="37971"/>
    <cellStyle name="Comma 12 3 2 2 2 4 2 2" xfId="37972"/>
    <cellStyle name="Comma 12 3 2 2 2 4 2 3" xfId="37973"/>
    <cellStyle name="Comma 12 3 2 2 2 4 3" xfId="37974"/>
    <cellStyle name="Comma 12 3 2 2 2 4 3 2" xfId="37975"/>
    <cellStyle name="Comma 12 3 2 2 2 4 4" xfId="37976"/>
    <cellStyle name="Comma 12 3 2 2 2 4 5" xfId="37977"/>
    <cellStyle name="Comma 12 3 2 2 2 5" xfId="37978"/>
    <cellStyle name="Comma 12 3 2 2 2 5 2" xfId="37979"/>
    <cellStyle name="Comma 12 3 2 2 2 5 3" xfId="37980"/>
    <cellStyle name="Comma 12 3 2 2 2 6" xfId="37981"/>
    <cellStyle name="Comma 12 3 2 2 2 6 2" xfId="37982"/>
    <cellStyle name="Comma 12 3 2 2 2 6 3" xfId="37983"/>
    <cellStyle name="Comma 12 3 2 2 2 7" xfId="37984"/>
    <cellStyle name="Comma 12 3 2 2 2 7 2" xfId="37985"/>
    <cellStyle name="Comma 12 3 2 2 2 8" xfId="37986"/>
    <cellStyle name="Comma 12 3 2 2 2 9" xfId="37987"/>
    <cellStyle name="Comma 12 3 2 2 3" xfId="37988"/>
    <cellStyle name="Comma 12 3 2 2 3 2" xfId="37989"/>
    <cellStyle name="Comma 12 3 2 2 3 2 2" xfId="37990"/>
    <cellStyle name="Comma 12 3 2 2 3 2 3" xfId="37991"/>
    <cellStyle name="Comma 12 3 2 2 3 3" xfId="37992"/>
    <cellStyle name="Comma 12 3 2 2 3 3 2" xfId="37993"/>
    <cellStyle name="Comma 12 3 2 2 3 3 3" xfId="37994"/>
    <cellStyle name="Comma 12 3 2 2 3 4" xfId="37995"/>
    <cellStyle name="Comma 12 3 2 2 3 4 2" xfId="37996"/>
    <cellStyle name="Comma 12 3 2 2 3 5" xfId="37997"/>
    <cellStyle name="Comma 12 3 2 2 3 6" xfId="37998"/>
    <cellStyle name="Comma 12 3 2 2 4" xfId="37999"/>
    <cellStyle name="Comma 12 3 2 2 4 2" xfId="38000"/>
    <cellStyle name="Comma 12 3 2 2 4 2 2" xfId="38001"/>
    <cellStyle name="Comma 12 3 2 2 4 2 3" xfId="38002"/>
    <cellStyle name="Comma 12 3 2 2 4 3" xfId="38003"/>
    <cellStyle name="Comma 12 3 2 2 4 3 2" xfId="38004"/>
    <cellStyle name="Comma 12 3 2 2 4 3 3" xfId="38005"/>
    <cellStyle name="Comma 12 3 2 2 4 4" xfId="38006"/>
    <cellStyle name="Comma 12 3 2 2 4 4 2" xfId="38007"/>
    <cellStyle name="Comma 12 3 2 2 4 5" xfId="38008"/>
    <cellStyle name="Comma 12 3 2 2 4 6" xfId="38009"/>
    <cellStyle name="Comma 12 3 2 2 5" xfId="38010"/>
    <cellStyle name="Comma 12 3 2 2 5 2" xfId="38011"/>
    <cellStyle name="Comma 12 3 2 2 5 2 2" xfId="38012"/>
    <cellStyle name="Comma 12 3 2 2 5 2 3" xfId="38013"/>
    <cellStyle name="Comma 12 3 2 2 5 3" xfId="38014"/>
    <cellStyle name="Comma 12 3 2 2 5 3 2" xfId="38015"/>
    <cellStyle name="Comma 12 3 2 2 5 4" xfId="38016"/>
    <cellStyle name="Comma 12 3 2 2 5 5" xfId="38017"/>
    <cellStyle name="Comma 12 3 2 2 6" xfId="38018"/>
    <cellStyle name="Comma 12 3 2 2 6 2" xfId="38019"/>
    <cellStyle name="Comma 12 3 2 2 6 3" xfId="38020"/>
    <cellStyle name="Comma 12 3 2 2 7" xfId="38021"/>
    <cellStyle name="Comma 12 3 2 2 7 2" xfId="38022"/>
    <cellStyle name="Comma 12 3 2 2 7 3" xfId="38023"/>
    <cellStyle name="Comma 12 3 2 2 8" xfId="38024"/>
    <cellStyle name="Comma 12 3 2 2 8 2" xfId="38025"/>
    <cellStyle name="Comma 12 3 2 2 9" xfId="38026"/>
    <cellStyle name="Comma 12 3 2 3" xfId="38027"/>
    <cellStyle name="Comma 12 3 2 3 2" xfId="38028"/>
    <cellStyle name="Comma 12 3 2 3 2 2" xfId="38029"/>
    <cellStyle name="Comma 12 3 2 3 2 2 2" xfId="38030"/>
    <cellStyle name="Comma 12 3 2 3 2 2 3" xfId="38031"/>
    <cellStyle name="Comma 12 3 2 3 2 3" xfId="38032"/>
    <cellStyle name="Comma 12 3 2 3 2 3 2" xfId="38033"/>
    <cellStyle name="Comma 12 3 2 3 2 3 3" xfId="38034"/>
    <cellStyle name="Comma 12 3 2 3 2 4" xfId="38035"/>
    <cellStyle name="Comma 12 3 2 3 2 4 2" xfId="38036"/>
    <cellStyle name="Comma 12 3 2 3 2 5" xfId="38037"/>
    <cellStyle name="Comma 12 3 2 3 2 6" xfId="38038"/>
    <cellStyle name="Comma 12 3 2 3 3" xfId="38039"/>
    <cellStyle name="Comma 12 3 2 3 3 2" xfId="38040"/>
    <cellStyle name="Comma 12 3 2 3 3 2 2" xfId="38041"/>
    <cellStyle name="Comma 12 3 2 3 3 2 3" xfId="38042"/>
    <cellStyle name="Comma 12 3 2 3 3 3" xfId="38043"/>
    <cellStyle name="Comma 12 3 2 3 3 3 2" xfId="38044"/>
    <cellStyle name="Comma 12 3 2 3 3 3 3" xfId="38045"/>
    <cellStyle name="Comma 12 3 2 3 3 4" xfId="38046"/>
    <cellStyle name="Comma 12 3 2 3 3 4 2" xfId="38047"/>
    <cellStyle name="Comma 12 3 2 3 3 5" xfId="38048"/>
    <cellStyle name="Comma 12 3 2 3 3 6" xfId="38049"/>
    <cellStyle name="Comma 12 3 2 3 4" xfId="38050"/>
    <cellStyle name="Comma 12 3 2 3 4 2" xfId="38051"/>
    <cellStyle name="Comma 12 3 2 3 4 2 2" xfId="38052"/>
    <cellStyle name="Comma 12 3 2 3 4 2 3" xfId="38053"/>
    <cellStyle name="Comma 12 3 2 3 4 3" xfId="38054"/>
    <cellStyle name="Comma 12 3 2 3 4 3 2" xfId="38055"/>
    <cellStyle name="Comma 12 3 2 3 4 4" xfId="38056"/>
    <cellStyle name="Comma 12 3 2 3 4 5" xfId="38057"/>
    <cellStyle name="Comma 12 3 2 3 5" xfId="38058"/>
    <cellStyle name="Comma 12 3 2 3 5 2" xfId="38059"/>
    <cellStyle name="Comma 12 3 2 3 5 3" xfId="38060"/>
    <cellStyle name="Comma 12 3 2 3 6" xfId="38061"/>
    <cellStyle name="Comma 12 3 2 3 6 2" xfId="38062"/>
    <cellStyle name="Comma 12 3 2 3 6 3" xfId="38063"/>
    <cellStyle name="Comma 12 3 2 3 7" xfId="38064"/>
    <cellStyle name="Comma 12 3 2 3 7 2" xfId="38065"/>
    <cellStyle name="Comma 12 3 2 3 8" xfId="38066"/>
    <cellStyle name="Comma 12 3 2 3 9" xfId="38067"/>
    <cellStyle name="Comma 12 3 2 4" xfId="38068"/>
    <cellStyle name="Comma 12 3 2 4 2" xfId="38069"/>
    <cellStyle name="Comma 12 3 2 4 2 2" xfId="38070"/>
    <cellStyle name="Comma 12 3 2 4 2 2 2" xfId="38071"/>
    <cellStyle name="Comma 12 3 2 4 2 2 3" xfId="38072"/>
    <cellStyle name="Comma 12 3 2 4 2 3" xfId="38073"/>
    <cellStyle name="Comma 12 3 2 4 2 3 2" xfId="38074"/>
    <cellStyle name="Comma 12 3 2 4 2 3 3" xfId="38075"/>
    <cellStyle name="Comma 12 3 2 4 2 4" xfId="38076"/>
    <cellStyle name="Comma 12 3 2 4 2 4 2" xfId="38077"/>
    <cellStyle name="Comma 12 3 2 4 2 5" xfId="38078"/>
    <cellStyle name="Comma 12 3 2 4 2 6" xfId="38079"/>
    <cellStyle name="Comma 12 3 2 4 3" xfId="38080"/>
    <cellStyle name="Comma 12 3 2 4 3 2" xfId="38081"/>
    <cellStyle name="Comma 12 3 2 4 3 2 2" xfId="38082"/>
    <cellStyle name="Comma 12 3 2 4 3 2 3" xfId="38083"/>
    <cellStyle name="Comma 12 3 2 4 3 3" xfId="38084"/>
    <cellStyle name="Comma 12 3 2 4 3 3 2" xfId="38085"/>
    <cellStyle name="Comma 12 3 2 4 3 3 3" xfId="38086"/>
    <cellStyle name="Comma 12 3 2 4 3 4" xfId="38087"/>
    <cellStyle name="Comma 12 3 2 4 3 4 2" xfId="38088"/>
    <cellStyle name="Comma 12 3 2 4 3 5" xfId="38089"/>
    <cellStyle name="Comma 12 3 2 4 3 6" xfId="38090"/>
    <cellStyle name="Comma 12 3 2 4 4" xfId="38091"/>
    <cellStyle name="Comma 12 3 2 4 4 2" xfId="38092"/>
    <cellStyle name="Comma 12 3 2 4 4 2 2" xfId="38093"/>
    <cellStyle name="Comma 12 3 2 4 4 2 3" xfId="38094"/>
    <cellStyle name="Comma 12 3 2 4 4 3" xfId="38095"/>
    <cellStyle name="Comma 12 3 2 4 4 3 2" xfId="38096"/>
    <cellStyle name="Comma 12 3 2 4 4 4" xfId="38097"/>
    <cellStyle name="Comma 12 3 2 4 4 5" xfId="38098"/>
    <cellStyle name="Comma 12 3 2 4 5" xfId="38099"/>
    <cellStyle name="Comma 12 3 2 4 5 2" xfId="38100"/>
    <cellStyle name="Comma 12 3 2 4 5 3" xfId="38101"/>
    <cellStyle name="Comma 12 3 2 4 6" xfId="38102"/>
    <cellStyle name="Comma 12 3 2 4 6 2" xfId="38103"/>
    <cellStyle name="Comma 12 3 2 4 6 3" xfId="38104"/>
    <cellStyle name="Comma 12 3 2 4 7" xfId="38105"/>
    <cellStyle name="Comma 12 3 2 4 7 2" xfId="38106"/>
    <cellStyle name="Comma 12 3 2 4 8" xfId="38107"/>
    <cellStyle name="Comma 12 3 2 4 9" xfId="38108"/>
    <cellStyle name="Comma 12 3 2 5" xfId="38109"/>
    <cellStyle name="Comma 12 3 2 5 2" xfId="38110"/>
    <cellStyle name="Comma 12 3 2 5 2 2" xfId="38111"/>
    <cellStyle name="Comma 12 3 2 5 2 3" xfId="38112"/>
    <cellStyle name="Comma 12 3 2 5 3" xfId="38113"/>
    <cellStyle name="Comma 12 3 2 5 3 2" xfId="38114"/>
    <cellStyle name="Comma 12 3 2 5 3 3" xfId="38115"/>
    <cellStyle name="Comma 12 3 2 5 4" xfId="38116"/>
    <cellStyle name="Comma 12 3 2 5 4 2" xfId="38117"/>
    <cellStyle name="Comma 12 3 2 5 5" xfId="38118"/>
    <cellStyle name="Comma 12 3 2 5 6" xfId="38119"/>
    <cellStyle name="Comma 12 3 2 6" xfId="38120"/>
    <cellStyle name="Comma 12 3 2 6 2" xfId="38121"/>
    <cellStyle name="Comma 12 3 2 6 2 2" xfId="38122"/>
    <cellStyle name="Comma 12 3 2 6 2 3" xfId="38123"/>
    <cellStyle name="Comma 12 3 2 6 3" xfId="38124"/>
    <cellStyle name="Comma 12 3 2 6 3 2" xfId="38125"/>
    <cellStyle name="Comma 12 3 2 6 3 3" xfId="38126"/>
    <cellStyle name="Comma 12 3 2 6 4" xfId="38127"/>
    <cellStyle name="Comma 12 3 2 6 4 2" xfId="38128"/>
    <cellStyle name="Comma 12 3 2 6 5" xfId="38129"/>
    <cellStyle name="Comma 12 3 2 6 6" xfId="38130"/>
    <cellStyle name="Comma 12 3 2 7" xfId="38131"/>
    <cellStyle name="Comma 12 3 2 7 2" xfId="38132"/>
    <cellStyle name="Comma 12 3 2 7 2 2" xfId="38133"/>
    <cellStyle name="Comma 12 3 2 7 2 3" xfId="38134"/>
    <cellStyle name="Comma 12 3 2 7 3" xfId="38135"/>
    <cellStyle name="Comma 12 3 2 7 3 2" xfId="38136"/>
    <cellStyle name="Comma 12 3 2 7 4" xfId="38137"/>
    <cellStyle name="Comma 12 3 2 7 5" xfId="38138"/>
    <cellStyle name="Comma 12 3 2 8" xfId="38139"/>
    <cellStyle name="Comma 12 3 2 8 2" xfId="38140"/>
    <cellStyle name="Comma 12 3 2 8 3" xfId="38141"/>
    <cellStyle name="Comma 12 3 2 9" xfId="38142"/>
    <cellStyle name="Comma 12 3 2 9 2" xfId="38143"/>
    <cellStyle name="Comma 12 3 2 9 3" xfId="38144"/>
    <cellStyle name="Comma 12 3 3" xfId="38145"/>
    <cellStyle name="Comma 12 3 3 10" xfId="38146"/>
    <cellStyle name="Comma 12 3 3 2" xfId="38147"/>
    <cellStyle name="Comma 12 3 3 2 2" xfId="38148"/>
    <cellStyle name="Comma 12 3 3 2 2 2" xfId="38149"/>
    <cellStyle name="Comma 12 3 3 2 2 2 2" xfId="38150"/>
    <cellStyle name="Comma 12 3 3 2 2 2 3" xfId="38151"/>
    <cellStyle name="Comma 12 3 3 2 2 3" xfId="38152"/>
    <cellStyle name="Comma 12 3 3 2 2 3 2" xfId="38153"/>
    <cellStyle name="Comma 12 3 3 2 2 3 3" xfId="38154"/>
    <cellStyle name="Comma 12 3 3 2 2 4" xfId="38155"/>
    <cellStyle name="Comma 12 3 3 2 2 4 2" xfId="38156"/>
    <cellStyle name="Comma 12 3 3 2 2 5" xfId="38157"/>
    <cellStyle name="Comma 12 3 3 2 2 6" xfId="38158"/>
    <cellStyle name="Comma 12 3 3 2 3" xfId="38159"/>
    <cellStyle name="Comma 12 3 3 2 3 2" xfId="38160"/>
    <cellStyle name="Comma 12 3 3 2 3 2 2" xfId="38161"/>
    <cellStyle name="Comma 12 3 3 2 3 2 3" xfId="38162"/>
    <cellStyle name="Comma 12 3 3 2 3 3" xfId="38163"/>
    <cellStyle name="Comma 12 3 3 2 3 3 2" xfId="38164"/>
    <cellStyle name="Comma 12 3 3 2 3 3 3" xfId="38165"/>
    <cellStyle name="Comma 12 3 3 2 3 4" xfId="38166"/>
    <cellStyle name="Comma 12 3 3 2 3 4 2" xfId="38167"/>
    <cellStyle name="Comma 12 3 3 2 3 5" xfId="38168"/>
    <cellStyle name="Comma 12 3 3 2 3 6" xfId="38169"/>
    <cellStyle name="Comma 12 3 3 2 4" xfId="38170"/>
    <cellStyle name="Comma 12 3 3 2 4 2" xfId="38171"/>
    <cellStyle name="Comma 12 3 3 2 4 2 2" xfId="38172"/>
    <cellStyle name="Comma 12 3 3 2 4 2 3" xfId="38173"/>
    <cellStyle name="Comma 12 3 3 2 4 3" xfId="38174"/>
    <cellStyle name="Comma 12 3 3 2 4 3 2" xfId="38175"/>
    <cellStyle name="Comma 12 3 3 2 4 4" xfId="38176"/>
    <cellStyle name="Comma 12 3 3 2 4 5" xfId="38177"/>
    <cellStyle name="Comma 12 3 3 2 5" xfId="38178"/>
    <cellStyle name="Comma 12 3 3 2 5 2" xfId="38179"/>
    <cellStyle name="Comma 12 3 3 2 5 3" xfId="38180"/>
    <cellStyle name="Comma 12 3 3 2 6" xfId="38181"/>
    <cellStyle name="Comma 12 3 3 2 6 2" xfId="38182"/>
    <cellStyle name="Comma 12 3 3 2 6 3" xfId="38183"/>
    <cellStyle name="Comma 12 3 3 2 7" xfId="38184"/>
    <cellStyle name="Comma 12 3 3 2 7 2" xfId="38185"/>
    <cellStyle name="Comma 12 3 3 2 8" xfId="38186"/>
    <cellStyle name="Comma 12 3 3 2 9" xfId="38187"/>
    <cellStyle name="Comma 12 3 3 3" xfId="38188"/>
    <cellStyle name="Comma 12 3 3 3 2" xfId="38189"/>
    <cellStyle name="Comma 12 3 3 3 2 2" xfId="38190"/>
    <cellStyle name="Comma 12 3 3 3 2 3" xfId="38191"/>
    <cellStyle name="Comma 12 3 3 3 3" xfId="38192"/>
    <cellStyle name="Comma 12 3 3 3 3 2" xfId="38193"/>
    <cellStyle name="Comma 12 3 3 3 3 3" xfId="38194"/>
    <cellStyle name="Comma 12 3 3 3 4" xfId="38195"/>
    <cellStyle name="Comma 12 3 3 3 4 2" xfId="38196"/>
    <cellStyle name="Comma 12 3 3 3 5" xfId="38197"/>
    <cellStyle name="Comma 12 3 3 3 6" xfId="38198"/>
    <cellStyle name="Comma 12 3 3 4" xfId="38199"/>
    <cellStyle name="Comma 12 3 3 4 2" xfId="38200"/>
    <cellStyle name="Comma 12 3 3 4 2 2" xfId="38201"/>
    <cellStyle name="Comma 12 3 3 4 2 3" xfId="38202"/>
    <cellStyle name="Comma 12 3 3 4 3" xfId="38203"/>
    <cellStyle name="Comma 12 3 3 4 3 2" xfId="38204"/>
    <cellStyle name="Comma 12 3 3 4 3 3" xfId="38205"/>
    <cellStyle name="Comma 12 3 3 4 4" xfId="38206"/>
    <cellStyle name="Comma 12 3 3 4 4 2" xfId="38207"/>
    <cellStyle name="Comma 12 3 3 4 5" xfId="38208"/>
    <cellStyle name="Comma 12 3 3 4 6" xfId="38209"/>
    <cellStyle name="Comma 12 3 3 5" xfId="38210"/>
    <cellStyle name="Comma 12 3 3 5 2" xfId="38211"/>
    <cellStyle name="Comma 12 3 3 5 2 2" xfId="38212"/>
    <cellStyle name="Comma 12 3 3 5 2 3" xfId="38213"/>
    <cellStyle name="Comma 12 3 3 5 3" xfId="38214"/>
    <cellStyle name="Comma 12 3 3 5 3 2" xfId="38215"/>
    <cellStyle name="Comma 12 3 3 5 4" xfId="38216"/>
    <cellStyle name="Comma 12 3 3 5 5" xfId="38217"/>
    <cellStyle name="Comma 12 3 3 6" xfId="38218"/>
    <cellStyle name="Comma 12 3 3 6 2" xfId="38219"/>
    <cellStyle name="Comma 12 3 3 6 3" xfId="38220"/>
    <cellStyle name="Comma 12 3 3 7" xfId="38221"/>
    <cellStyle name="Comma 12 3 3 7 2" xfId="38222"/>
    <cellStyle name="Comma 12 3 3 7 3" xfId="38223"/>
    <cellStyle name="Comma 12 3 3 8" xfId="38224"/>
    <cellStyle name="Comma 12 3 3 8 2" xfId="38225"/>
    <cellStyle name="Comma 12 3 3 9" xfId="38226"/>
    <cellStyle name="Comma 12 3 4" xfId="38227"/>
    <cellStyle name="Comma 12 3 4 2" xfId="38228"/>
    <cellStyle name="Comma 12 3 4 2 2" xfId="38229"/>
    <cellStyle name="Comma 12 3 4 2 2 2" xfId="38230"/>
    <cellStyle name="Comma 12 3 4 2 2 3" xfId="38231"/>
    <cellStyle name="Comma 12 3 4 2 3" xfId="38232"/>
    <cellStyle name="Comma 12 3 4 2 3 2" xfId="38233"/>
    <cellStyle name="Comma 12 3 4 2 3 3" xfId="38234"/>
    <cellStyle name="Comma 12 3 4 2 4" xfId="38235"/>
    <cellStyle name="Comma 12 3 4 2 4 2" xfId="38236"/>
    <cellStyle name="Comma 12 3 4 2 5" xfId="38237"/>
    <cellStyle name="Comma 12 3 4 2 6" xfId="38238"/>
    <cellStyle name="Comma 12 3 4 3" xfId="38239"/>
    <cellStyle name="Comma 12 3 4 3 2" xfId="38240"/>
    <cellStyle name="Comma 12 3 4 3 2 2" xfId="38241"/>
    <cellStyle name="Comma 12 3 4 3 2 3" xfId="38242"/>
    <cellStyle name="Comma 12 3 4 3 3" xfId="38243"/>
    <cellStyle name="Comma 12 3 4 3 3 2" xfId="38244"/>
    <cellStyle name="Comma 12 3 4 3 3 3" xfId="38245"/>
    <cellStyle name="Comma 12 3 4 3 4" xfId="38246"/>
    <cellStyle name="Comma 12 3 4 3 4 2" xfId="38247"/>
    <cellStyle name="Comma 12 3 4 3 5" xfId="38248"/>
    <cellStyle name="Comma 12 3 4 3 6" xfId="38249"/>
    <cellStyle name="Comma 12 3 4 4" xfId="38250"/>
    <cellStyle name="Comma 12 3 4 4 2" xfId="38251"/>
    <cellStyle name="Comma 12 3 4 4 2 2" xfId="38252"/>
    <cellStyle name="Comma 12 3 4 4 2 3" xfId="38253"/>
    <cellStyle name="Comma 12 3 4 4 3" xfId="38254"/>
    <cellStyle name="Comma 12 3 4 4 3 2" xfId="38255"/>
    <cellStyle name="Comma 12 3 4 4 4" xfId="38256"/>
    <cellStyle name="Comma 12 3 4 4 5" xfId="38257"/>
    <cellStyle name="Comma 12 3 4 5" xfId="38258"/>
    <cellStyle name="Comma 12 3 4 5 2" xfId="38259"/>
    <cellStyle name="Comma 12 3 4 5 3" xfId="38260"/>
    <cellStyle name="Comma 12 3 4 6" xfId="38261"/>
    <cellStyle name="Comma 12 3 4 6 2" xfId="38262"/>
    <cellStyle name="Comma 12 3 4 6 3" xfId="38263"/>
    <cellStyle name="Comma 12 3 4 7" xfId="38264"/>
    <cellStyle name="Comma 12 3 4 7 2" xfId="38265"/>
    <cellStyle name="Comma 12 3 4 8" xfId="38266"/>
    <cellStyle name="Comma 12 3 4 9" xfId="38267"/>
    <cellStyle name="Comma 12 3 5" xfId="38268"/>
    <cellStyle name="Comma 12 3 5 2" xfId="38269"/>
    <cellStyle name="Comma 12 3 5 2 2" xfId="38270"/>
    <cellStyle name="Comma 12 3 5 2 2 2" xfId="38271"/>
    <cellStyle name="Comma 12 3 5 2 2 3" xfId="38272"/>
    <cellStyle name="Comma 12 3 5 2 3" xfId="38273"/>
    <cellStyle name="Comma 12 3 5 2 3 2" xfId="38274"/>
    <cellStyle name="Comma 12 3 5 2 3 3" xfId="38275"/>
    <cellStyle name="Comma 12 3 5 2 4" xfId="38276"/>
    <cellStyle name="Comma 12 3 5 2 4 2" xfId="38277"/>
    <cellStyle name="Comma 12 3 5 2 5" xfId="38278"/>
    <cellStyle name="Comma 12 3 5 2 6" xfId="38279"/>
    <cellStyle name="Comma 12 3 5 3" xfId="38280"/>
    <cellStyle name="Comma 12 3 5 3 2" xfId="38281"/>
    <cellStyle name="Comma 12 3 5 3 2 2" xfId="38282"/>
    <cellStyle name="Comma 12 3 5 3 2 3" xfId="38283"/>
    <cellStyle name="Comma 12 3 5 3 3" xfId="38284"/>
    <cellStyle name="Comma 12 3 5 3 3 2" xfId="38285"/>
    <cellStyle name="Comma 12 3 5 3 3 3" xfId="38286"/>
    <cellStyle name="Comma 12 3 5 3 4" xfId="38287"/>
    <cellStyle name="Comma 12 3 5 3 4 2" xfId="38288"/>
    <cellStyle name="Comma 12 3 5 3 5" xfId="38289"/>
    <cellStyle name="Comma 12 3 5 3 6" xfId="38290"/>
    <cellStyle name="Comma 12 3 5 4" xfId="38291"/>
    <cellStyle name="Comma 12 3 5 4 2" xfId="38292"/>
    <cellStyle name="Comma 12 3 5 4 2 2" xfId="38293"/>
    <cellStyle name="Comma 12 3 5 4 2 3" xfId="38294"/>
    <cellStyle name="Comma 12 3 5 4 3" xfId="38295"/>
    <cellStyle name="Comma 12 3 5 4 3 2" xfId="38296"/>
    <cellStyle name="Comma 12 3 5 4 4" xfId="38297"/>
    <cellStyle name="Comma 12 3 5 4 5" xfId="38298"/>
    <cellStyle name="Comma 12 3 5 5" xfId="38299"/>
    <cellStyle name="Comma 12 3 5 5 2" xfId="38300"/>
    <cellStyle name="Comma 12 3 5 5 3" xfId="38301"/>
    <cellStyle name="Comma 12 3 5 6" xfId="38302"/>
    <cellStyle name="Comma 12 3 5 6 2" xfId="38303"/>
    <cellStyle name="Comma 12 3 5 6 3" xfId="38304"/>
    <cellStyle name="Comma 12 3 5 7" xfId="38305"/>
    <cellStyle name="Comma 12 3 5 7 2" xfId="38306"/>
    <cellStyle name="Comma 12 3 5 8" xfId="38307"/>
    <cellStyle name="Comma 12 3 5 9" xfId="38308"/>
    <cellStyle name="Comma 12 3 6" xfId="38309"/>
    <cellStyle name="Comma 12 3 6 2" xfId="38310"/>
    <cellStyle name="Comma 12 3 6 2 2" xfId="38311"/>
    <cellStyle name="Comma 12 3 6 2 3" xfId="38312"/>
    <cellStyle name="Comma 12 3 6 3" xfId="38313"/>
    <cellStyle name="Comma 12 3 6 3 2" xfId="38314"/>
    <cellStyle name="Comma 12 3 6 3 3" xfId="38315"/>
    <cellStyle name="Comma 12 3 6 4" xfId="38316"/>
    <cellStyle name="Comma 12 3 6 4 2" xfId="38317"/>
    <cellStyle name="Comma 12 3 6 5" xfId="38318"/>
    <cellStyle name="Comma 12 3 6 6" xfId="38319"/>
    <cellStyle name="Comma 12 3 7" xfId="38320"/>
    <cellStyle name="Comma 12 3 7 2" xfId="38321"/>
    <cellStyle name="Comma 12 3 7 2 2" xfId="38322"/>
    <cellStyle name="Comma 12 3 7 2 3" xfId="38323"/>
    <cellStyle name="Comma 12 3 7 3" xfId="38324"/>
    <cellStyle name="Comma 12 3 7 3 2" xfId="38325"/>
    <cellStyle name="Comma 12 3 7 3 3" xfId="38326"/>
    <cellStyle name="Comma 12 3 7 4" xfId="38327"/>
    <cellStyle name="Comma 12 3 7 4 2" xfId="38328"/>
    <cellStyle name="Comma 12 3 7 5" xfId="38329"/>
    <cellStyle name="Comma 12 3 7 6" xfId="38330"/>
    <cellStyle name="Comma 12 3 8" xfId="38331"/>
    <cellStyle name="Comma 12 3 8 2" xfId="38332"/>
    <cellStyle name="Comma 12 3 8 2 2" xfId="38333"/>
    <cellStyle name="Comma 12 3 8 2 3" xfId="38334"/>
    <cellStyle name="Comma 12 3 8 3" xfId="38335"/>
    <cellStyle name="Comma 12 3 8 3 2" xfId="38336"/>
    <cellStyle name="Comma 12 3 8 4" xfId="38337"/>
    <cellStyle name="Comma 12 3 8 5" xfId="38338"/>
    <cellStyle name="Comma 12 3 9" xfId="38339"/>
    <cellStyle name="Comma 12 3 9 2" xfId="38340"/>
    <cellStyle name="Comma 12 3 9 3" xfId="38341"/>
    <cellStyle name="Comma 12 4" xfId="9448"/>
    <cellStyle name="Comma 12 4 10" xfId="38342"/>
    <cellStyle name="Comma 12 4 10 2" xfId="38343"/>
    <cellStyle name="Comma 12 4 11" xfId="38344"/>
    <cellStyle name="Comma 12 4 12" xfId="38345"/>
    <cellStyle name="Comma 12 4 2" xfId="38346"/>
    <cellStyle name="Comma 12 4 2 10" xfId="38347"/>
    <cellStyle name="Comma 12 4 2 2" xfId="38348"/>
    <cellStyle name="Comma 12 4 2 2 2" xfId="38349"/>
    <cellStyle name="Comma 12 4 2 2 2 2" xfId="38350"/>
    <cellStyle name="Comma 12 4 2 2 2 2 2" xfId="38351"/>
    <cellStyle name="Comma 12 4 2 2 2 2 3" xfId="38352"/>
    <cellStyle name="Comma 12 4 2 2 2 3" xfId="38353"/>
    <cellStyle name="Comma 12 4 2 2 2 3 2" xfId="38354"/>
    <cellStyle name="Comma 12 4 2 2 2 3 3" xfId="38355"/>
    <cellStyle name="Comma 12 4 2 2 2 4" xfId="38356"/>
    <cellStyle name="Comma 12 4 2 2 2 4 2" xfId="38357"/>
    <cellStyle name="Comma 12 4 2 2 2 5" xfId="38358"/>
    <cellStyle name="Comma 12 4 2 2 2 6" xfId="38359"/>
    <cellStyle name="Comma 12 4 2 2 3" xfId="38360"/>
    <cellStyle name="Comma 12 4 2 2 3 2" xfId="38361"/>
    <cellStyle name="Comma 12 4 2 2 3 2 2" xfId="38362"/>
    <cellStyle name="Comma 12 4 2 2 3 2 3" xfId="38363"/>
    <cellStyle name="Comma 12 4 2 2 3 3" xfId="38364"/>
    <cellStyle name="Comma 12 4 2 2 3 3 2" xfId="38365"/>
    <cellStyle name="Comma 12 4 2 2 3 3 3" xfId="38366"/>
    <cellStyle name="Comma 12 4 2 2 3 4" xfId="38367"/>
    <cellStyle name="Comma 12 4 2 2 3 4 2" xfId="38368"/>
    <cellStyle name="Comma 12 4 2 2 3 5" xfId="38369"/>
    <cellStyle name="Comma 12 4 2 2 3 6" xfId="38370"/>
    <cellStyle name="Comma 12 4 2 2 4" xfId="38371"/>
    <cellStyle name="Comma 12 4 2 2 4 2" xfId="38372"/>
    <cellStyle name="Comma 12 4 2 2 4 2 2" xfId="38373"/>
    <cellStyle name="Comma 12 4 2 2 4 2 3" xfId="38374"/>
    <cellStyle name="Comma 12 4 2 2 4 3" xfId="38375"/>
    <cellStyle name="Comma 12 4 2 2 4 3 2" xfId="38376"/>
    <cellStyle name="Comma 12 4 2 2 4 4" xfId="38377"/>
    <cellStyle name="Comma 12 4 2 2 4 5" xfId="38378"/>
    <cellStyle name="Comma 12 4 2 2 5" xfId="38379"/>
    <cellStyle name="Comma 12 4 2 2 5 2" xfId="38380"/>
    <cellStyle name="Comma 12 4 2 2 5 3" xfId="38381"/>
    <cellStyle name="Comma 12 4 2 2 6" xfId="38382"/>
    <cellStyle name="Comma 12 4 2 2 6 2" xfId="38383"/>
    <cellStyle name="Comma 12 4 2 2 6 3" xfId="38384"/>
    <cellStyle name="Comma 12 4 2 2 7" xfId="38385"/>
    <cellStyle name="Comma 12 4 2 2 7 2" xfId="38386"/>
    <cellStyle name="Comma 12 4 2 2 8" xfId="38387"/>
    <cellStyle name="Comma 12 4 2 2 9" xfId="38388"/>
    <cellStyle name="Comma 12 4 2 3" xfId="38389"/>
    <cellStyle name="Comma 12 4 2 3 2" xfId="38390"/>
    <cellStyle name="Comma 12 4 2 3 2 2" xfId="38391"/>
    <cellStyle name="Comma 12 4 2 3 2 3" xfId="38392"/>
    <cellStyle name="Comma 12 4 2 3 3" xfId="38393"/>
    <cellStyle name="Comma 12 4 2 3 3 2" xfId="38394"/>
    <cellStyle name="Comma 12 4 2 3 3 3" xfId="38395"/>
    <cellStyle name="Comma 12 4 2 3 4" xfId="38396"/>
    <cellStyle name="Comma 12 4 2 3 4 2" xfId="38397"/>
    <cellStyle name="Comma 12 4 2 3 5" xfId="38398"/>
    <cellStyle name="Comma 12 4 2 3 6" xfId="38399"/>
    <cellStyle name="Comma 12 4 2 4" xfId="38400"/>
    <cellStyle name="Comma 12 4 2 4 2" xfId="38401"/>
    <cellStyle name="Comma 12 4 2 4 2 2" xfId="38402"/>
    <cellStyle name="Comma 12 4 2 4 2 3" xfId="38403"/>
    <cellStyle name="Comma 12 4 2 4 3" xfId="38404"/>
    <cellStyle name="Comma 12 4 2 4 3 2" xfId="38405"/>
    <cellStyle name="Comma 12 4 2 4 3 3" xfId="38406"/>
    <cellStyle name="Comma 12 4 2 4 4" xfId="38407"/>
    <cellStyle name="Comma 12 4 2 4 4 2" xfId="38408"/>
    <cellStyle name="Comma 12 4 2 4 5" xfId="38409"/>
    <cellStyle name="Comma 12 4 2 4 6" xfId="38410"/>
    <cellStyle name="Comma 12 4 2 5" xfId="38411"/>
    <cellStyle name="Comma 12 4 2 5 2" xfId="38412"/>
    <cellStyle name="Comma 12 4 2 5 2 2" xfId="38413"/>
    <cellStyle name="Comma 12 4 2 5 2 3" xfId="38414"/>
    <cellStyle name="Comma 12 4 2 5 3" xfId="38415"/>
    <cellStyle name="Comma 12 4 2 5 3 2" xfId="38416"/>
    <cellStyle name="Comma 12 4 2 5 4" xfId="38417"/>
    <cellStyle name="Comma 12 4 2 5 5" xfId="38418"/>
    <cellStyle name="Comma 12 4 2 6" xfId="38419"/>
    <cellStyle name="Comma 12 4 2 6 2" xfId="38420"/>
    <cellStyle name="Comma 12 4 2 6 3" xfId="38421"/>
    <cellStyle name="Comma 12 4 2 7" xfId="38422"/>
    <cellStyle name="Comma 12 4 2 7 2" xfId="38423"/>
    <cellStyle name="Comma 12 4 2 7 3" xfId="38424"/>
    <cellStyle name="Comma 12 4 2 8" xfId="38425"/>
    <cellStyle name="Comma 12 4 2 8 2" xfId="38426"/>
    <cellStyle name="Comma 12 4 2 9" xfId="38427"/>
    <cellStyle name="Comma 12 4 3" xfId="38428"/>
    <cellStyle name="Comma 12 4 3 2" xfId="38429"/>
    <cellStyle name="Comma 12 4 3 2 2" xfId="38430"/>
    <cellStyle name="Comma 12 4 3 2 2 2" xfId="38431"/>
    <cellStyle name="Comma 12 4 3 2 2 3" xfId="38432"/>
    <cellStyle name="Comma 12 4 3 2 3" xfId="38433"/>
    <cellStyle name="Comma 12 4 3 2 3 2" xfId="38434"/>
    <cellStyle name="Comma 12 4 3 2 3 3" xfId="38435"/>
    <cellStyle name="Comma 12 4 3 2 4" xfId="38436"/>
    <cellStyle name="Comma 12 4 3 2 4 2" xfId="38437"/>
    <cellStyle name="Comma 12 4 3 2 5" xfId="38438"/>
    <cellStyle name="Comma 12 4 3 2 6" xfId="38439"/>
    <cellStyle name="Comma 12 4 3 3" xfId="38440"/>
    <cellStyle name="Comma 12 4 3 3 2" xfId="38441"/>
    <cellStyle name="Comma 12 4 3 3 2 2" xfId="38442"/>
    <cellStyle name="Comma 12 4 3 3 2 3" xfId="38443"/>
    <cellStyle name="Comma 12 4 3 3 3" xfId="38444"/>
    <cellStyle name="Comma 12 4 3 3 3 2" xfId="38445"/>
    <cellStyle name="Comma 12 4 3 3 3 3" xfId="38446"/>
    <cellStyle name="Comma 12 4 3 3 4" xfId="38447"/>
    <cellStyle name="Comma 12 4 3 3 4 2" xfId="38448"/>
    <cellStyle name="Comma 12 4 3 3 5" xfId="38449"/>
    <cellStyle name="Comma 12 4 3 3 6" xfId="38450"/>
    <cellStyle name="Comma 12 4 3 4" xfId="38451"/>
    <cellStyle name="Comma 12 4 3 4 2" xfId="38452"/>
    <cellStyle name="Comma 12 4 3 4 2 2" xfId="38453"/>
    <cellStyle name="Comma 12 4 3 4 2 3" xfId="38454"/>
    <cellStyle name="Comma 12 4 3 4 3" xfId="38455"/>
    <cellStyle name="Comma 12 4 3 4 3 2" xfId="38456"/>
    <cellStyle name="Comma 12 4 3 4 4" xfId="38457"/>
    <cellStyle name="Comma 12 4 3 4 5" xfId="38458"/>
    <cellStyle name="Comma 12 4 3 5" xfId="38459"/>
    <cellStyle name="Comma 12 4 3 5 2" xfId="38460"/>
    <cellStyle name="Comma 12 4 3 5 3" xfId="38461"/>
    <cellStyle name="Comma 12 4 3 6" xfId="38462"/>
    <cellStyle name="Comma 12 4 3 6 2" xfId="38463"/>
    <cellStyle name="Comma 12 4 3 6 3" xfId="38464"/>
    <cellStyle name="Comma 12 4 3 7" xfId="38465"/>
    <cellStyle name="Comma 12 4 3 7 2" xfId="38466"/>
    <cellStyle name="Comma 12 4 3 8" xfId="38467"/>
    <cellStyle name="Comma 12 4 3 9" xfId="38468"/>
    <cellStyle name="Comma 12 4 4" xfId="38469"/>
    <cellStyle name="Comma 12 4 4 2" xfId="38470"/>
    <cellStyle name="Comma 12 4 4 2 2" xfId="38471"/>
    <cellStyle name="Comma 12 4 4 2 2 2" xfId="38472"/>
    <cellStyle name="Comma 12 4 4 2 2 3" xfId="38473"/>
    <cellStyle name="Comma 12 4 4 2 3" xfId="38474"/>
    <cellStyle name="Comma 12 4 4 2 3 2" xfId="38475"/>
    <cellStyle name="Comma 12 4 4 2 3 3" xfId="38476"/>
    <cellStyle name="Comma 12 4 4 2 4" xfId="38477"/>
    <cellStyle name="Comma 12 4 4 2 4 2" xfId="38478"/>
    <cellStyle name="Comma 12 4 4 2 5" xfId="38479"/>
    <cellStyle name="Comma 12 4 4 2 6" xfId="38480"/>
    <cellStyle name="Comma 12 4 4 3" xfId="38481"/>
    <cellStyle name="Comma 12 4 4 3 2" xfId="38482"/>
    <cellStyle name="Comma 12 4 4 3 2 2" xfId="38483"/>
    <cellStyle name="Comma 12 4 4 3 2 3" xfId="38484"/>
    <cellStyle name="Comma 12 4 4 3 3" xfId="38485"/>
    <cellStyle name="Comma 12 4 4 3 3 2" xfId="38486"/>
    <cellStyle name="Comma 12 4 4 3 3 3" xfId="38487"/>
    <cellStyle name="Comma 12 4 4 3 4" xfId="38488"/>
    <cellStyle name="Comma 12 4 4 3 4 2" xfId="38489"/>
    <cellStyle name="Comma 12 4 4 3 5" xfId="38490"/>
    <cellStyle name="Comma 12 4 4 3 6" xfId="38491"/>
    <cellStyle name="Comma 12 4 4 4" xfId="38492"/>
    <cellStyle name="Comma 12 4 4 4 2" xfId="38493"/>
    <cellStyle name="Comma 12 4 4 4 2 2" xfId="38494"/>
    <cellStyle name="Comma 12 4 4 4 2 3" xfId="38495"/>
    <cellStyle name="Comma 12 4 4 4 3" xfId="38496"/>
    <cellStyle name="Comma 12 4 4 4 3 2" xfId="38497"/>
    <cellStyle name="Comma 12 4 4 4 4" xfId="38498"/>
    <cellStyle name="Comma 12 4 4 4 5" xfId="38499"/>
    <cellStyle name="Comma 12 4 4 5" xfId="38500"/>
    <cellStyle name="Comma 12 4 4 5 2" xfId="38501"/>
    <cellStyle name="Comma 12 4 4 5 3" xfId="38502"/>
    <cellStyle name="Comma 12 4 4 6" xfId="38503"/>
    <cellStyle name="Comma 12 4 4 6 2" xfId="38504"/>
    <cellStyle name="Comma 12 4 4 6 3" xfId="38505"/>
    <cellStyle name="Comma 12 4 4 7" xfId="38506"/>
    <cellStyle name="Comma 12 4 4 7 2" xfId="38507"/>
    <cellStyle name="Comma 12 4 4 8" xfId="38508"/>
    <cellStyle name="Comma 12 4 4 9" xfId="38509"/>
    <cellStyle name="Comma 12 4 5" xfId="38510"/>
    <cellStyle name="Comma 12 4 5 2" xfId="38511"/>
    <cellStyle name="Comma 12 4 5 2 2" xfId="38512"/>
    <cellStyle name="Comma 12 4 5 2 3" xfId="38513"/>
    <cellStyle name="Comma 12 4 5 3" xfId="38514"/>
    <cellStyle name="Comma 12 4 5 3 2" xfId="38515"/>
    <cellStyle name="Comma 12 4 5 3 3" xfId="38516"/>
    <cellStyle name="Comma 12 4 5 4" xfId="38517"/>
    <cellStyle name="Comma 12 4 5 4 2" xfId="38518"/>
    <cellStyle name="Comma 12 4 5 5" xfId="38519"/>
    <cellStyle name="Comma 12 4 5 6" xfId="38520"/>
    <cellStyle name="Comma 12 4 6" xfId="38521"/>
    <cellStyle name="Comma 12 4 6 2" xfId="38522"/>
    <cellStyle name="Comma 12 4 6 2 2" xfId="38523"/>
    <cellStyle name="Comma 12 4 6 2 3" xfId="38524"/>
    <cellStyle name="Comma 12 4 6 3" xfId="38525"/>
    <cellStyle name="Comma 12 4 6 3 2" xfId="38526"/>
    <cellStyle name="Comma 12 4 6 3 3" xfId="38527"/>
    <cellStyle name="Comma 12 4 6 4" xfId="38528"/>
    <cellStyle name="Comma 12 4 6 4 2" xfId="38529"/>
    <cellStyle name="Comma 12 4 6 5" xfId="38530"/>
    <cellStyle name="Comma 12 4 6 6" xfId="38531"/>
    <cellStyle name="Comma 12 4 7" xfId="38532"/>
    <cellStyle name="Comma 12 4 7 2" xfId="38533"/>
    <cellStyle name="Comma 12 4 7 2 2" xfId="38534"/>
    <cellStyle name="Comma 12 4 7 2 3" xfId="38535"/>
    <cellStyle name="Comma 12 4 7 3" xfId="38536"/>
    <cellStyle name="Comma 12 4 7 3 2" xfId="38537"/>
    <cellStyle name="Comma 12 4 7 4" xfId="38538"/>
    <cellStyle name="Comma 12 4 7 5" xfId="38539"/>
    <cellStyle name="Comma 12 4 8" xfId="38540"/>
    <cellStyle name="Comma 12 4 8 2" xfId="38541"/>
    <cellStyle name="Comma 12 4 8 3" xfId="38542"/>
    <cellStyle name="Comma 12 4 9" xfId="38543"/>
    <cellStyle name="Comma 12 4 9 2" xfId="38544"/>
    <cellStyle name="Comma 12 4 9 3" xfId="38545"/>
    <cellStyle name="Comma 12 5" xfId="9449"/>
    <cellStyle name="Comma 12 5 10" xfId="38546"/>
    <cellStyle name="Comma 12 5 2" xfId="38547"/>
    <cellStyle name="Comma 12 5 2 2" xfId="38548"/>
    <cellStyle name="Comma 12 5 2 2 2" xfId="38549"/>
    <cellStyle name="Comma 12 5 2 2 2 2" xfId="38550"/>
    <cellStyle name="Comma 12 5 2 2 2 3" xfId="38551"/>
    <cellStyle name="Comma 12 5 2 2 3" xfId="38552"/>
    <cellStyle name="Comma 12 5 2 2 3 2" xfId="38553"/>
    <cellStyle name="Comma 12 5 2 2 3 3" xfId="38554"/>
    <cellStyle name="Comma 12 5 2 2 4" xfId="38555"/>
    <cellStyle name="Comma 12 5 2 2 4 2" xfId="38556"/>
    <cellStyle name="Comma 12 5 2 2 5" xfId="38557"/>
    <cellStyle name="Comma 12 5 2 2 6" xfId="38558"/>
    <cellStyle name="Comma 12 5 2 3" xfId="38559"/>
    <cellStyle name="Comma 12 5 2 3 2" xfId="38560"/>
    <cellStyle name="Comma 12 5 2 3 2 2" xfId="38561"/>
    <cellStyle name="Comma 12 5 2 3 2 3" xfId="38562"/>
    <cellStyle name="Comma 12 5 2 3 3" xfId="38563"/>
    <cellStyle name="Comma 12 5 2 3 3 2" xfId="38564"/>
    <cellStyle name="Comma 12 5 2 3 3 3" xfId="38565"/>
    <cellStyle name="Comma 12 5 2 3 4" xfId="38566"/>
    <cellStyle name="Comma 12 5 2 3 4 2" xfId="38567"/>
    <cellStyle name="Comma 12 5 2 3 5" xfId="38568"/>
    <cellStyle name="Comma 12 5 2 3 6" xfId="38569"/>
    <cellStyle name="Comma 12 5 2 4" xfId="38570"/>
    <cellStyle name="Comma 12 5 2 4 2" xfId="38571"/>
    <cellStyle name="Comma 12 5 2 4 2 2" xfId="38572"/>
    <cellStyle name="Comma 12 5 2 4 2 3" xfId="38573"/>
    <cellStyle name="Comma 12 5 2 4 3" xfId="38574"/>
    <cellStyle name="Comma 12 5 2 4 3 2" xfId="38575"/>
    <cellStyle name="Comma 12 5 2 4 4" xfId="38576"/>
    <cellStyle name="Comma 12 5 2 4 5" xfId="38577"/>
    <cellStyle name="Comma 12 5 2 5" xfId="38578"/>
    <cellStyle name="Comma 12 5 2 5 2" xfId="38579"/>
    <cellStyle name="Comma 12 5 2 5 3" xfId="38580"/>
    <cellStyle name="Comma 12 5 2 6" xfId="38581"/>
    <cellStyle name="Comma 12 5 2 6 2" xfId="38582"/>
    <cellStyle name="Comma 12 5 2 6 3" xfId="38583"/>
    <cellStyle name="Comma 12 5 2 7" xfId="38584"/>
    <cellStyle name="Comma 12 5 2 7 2" xfId="38585"/>
    <cellStyle name="Comma 12 5 2 8" xfId="38586"/>
    <cellStyle name="Comma 12 5 2 9" xfId="38587"/>
    <cellStyle name="Comma 12 5 3" xfId="38588"/>
    <cellStyle name="Comma 12 5 3 2" xfId="38589"/>
    <cellStyle name="Comma 12 5 3 2 2" xfId="38590"/>
    <cellStyle name="Comma 12 5 3 2 3" xfId="38591"/>
    <cellStyle name="Comma 12 5 3 3" xfId="38592"/>
    <cellStyle name="Comma 12 5 3 3 2" xfId="38593"/>
    <cellStyle name="Comma 12 5 3 3 3" xfId="38594"/>
    <cellStyle name="Comma 12 5 3 4" xfId="38595"/>
    <cellStyle name="Comma 12 5 3 4 2" xfId="38596"/>
    <cellStyle name="Comma 12 5 3 5" xfId="38597"/>
    <cellStyle name="Comma 12 5 3 6" xfId="38598"/>
    <cellStyle name="Comma 12 5 4" xfId="38599"/>
    <cellStyle name="Comma 12 5 4 2" xfId="38600"/>
    <cellStyle name="Comma 12 5 4 2 2" xfId="38601"/>
    <cellStyle name="Comma 12 5 4 2 3" xfId="38602"/>
    <cellStyle name="Comma 12 5 4 3" xfId="38603"/>
    <cellStyle name="Comma 12 5 4 3 2" xfId="38604"/>
    <cellStyle name="Comma 12 5 4 3 3" xfId="38605"/>
    <cellStyle name="Comma 12 5 4 4" xfId="38606"/>
    <cellStyle name="Comma 12 5 4 4 2" xfId="38607"/>
    <cellStyle name="Comma 12 5 4 5" xfId="38608"/>
    <cellStyle name="Comma 12 5 4 6" xfId="38609"/>
    <cellStyle name="Comma 12 5 5" xfId="38610"/>
    <cellStyle name="Comma 12 5 5 2" xfId="38611"/>
    <cellStyle name="Comma 12 5 5 2 2" xfId="38612"/>
    <cellStyle name="Comma 12 5 5 2 3" xfId="38613"/>
    <cellStyle name="Comma 12 5 5 3" xfId="38614"/>
    <cellStyle name="Comma 12 5 5 3 2" xfId="38615"/>
    <cellStyle name="Comma 12 5 5 4" xfId="38616"/>
    <cellStyle name="Comma 12 5 5 5" xfId="38617"/>
    <cellStyle name="Comma 12 5 6" xfId="38618"/>
    <cellStyle name="Comma 12 5 6 2" xfId="38619"/>
    <cellStyle name="Comma 12 5 6 3" xfId="38620"/>
    <cellStyle name="Comma 12 5 7" xfId="38621"/>
    <cellStyle name="Comma 12 5 7 2" xfId="38622"/>
    <cellStyle name="Comma 12 5 7 3" xfId="38623"/>
    <cellStyle name="Comma 12 5 8" xfId="38624"/>
    <cellStyle name="Comma 12 5 8 2" xfId="38625"/>
    <cellStyle name="Comma 12 5 9" xfId="38626"/>
    <cellStyle name="Comma 12 6" xfId="9450"/>
    <cellStyle name="Comma 12 6 2" xfId="38627"/>
    <cellStyle name="Comma 12 6 2 2" xfId="38628"/>
    <cellStyle name="Comma 12 6 2 2 2" xfId="38629"/>
    <cellStyle name="Comma 12 6 2 2 3" xfId="38630"/>
    <cellStyle name="Comma 12 6 2 3" xfId="38631"/>
    <cellStyle name="Comma 12 6 2 3 2" xfId="38632"/>
    <cellStyle name="Comma 12 6 2 3 3" xfId="38633"/>
    <cellStyle name="Comma 12 6 2 4" xfId="38634"/>
    <cellStyle name="Comma 12 6 2 4 2" xfId="38635"/>
    <cellStyle name="Comma 12 6 2 5" xfId="38636"/>
    <cellStyle name="Comma 12 6 2 6" xfId="38637"/>
    <cellStyle name="Comma 12 6 3" xfId="38638"/>
    <cellStyle name="Comma 12 6 3 2" xfId="38639"/>
    <cellStyle name="Comma 12 6 3 2 2" xfId="38640"/>
    <cellStyle name="Comma 12 6 3 2 3" xfId="38641"/>
    <cellStyle name="Comma 12 6 3 3" xfId="38642"/>
    <cellStyle name="Comma 12 6 3 3 2" xfId="38643"/>
    <cellStyle name="Comma 12 6 3 3 3" xfId="38644"/>
    <cellStyle name="Comma 12 6 3 4" xfId="38645"/>
    <cellStyle name="Comma 12 6 3 4 2" xfId="38646"/>
    <cellStyle name="Comma 12 6 3 5" xfId="38647"/>
    <cellStyle name="Comma 12 6 3 6" xfId="38648"/>
    <cellStyle name="Comma 12 6 4" xfId="38649"/>
    <cellStyle name="Comma 12 6 4 2" xfId="38650"/>
    <cellStyle name="Comma 12 6 4 2 2" xfId="38651"/>
    <cellStyle name="Comma 12 6 4 2 3" xfId="38652"/>
    <cellStyle name="Comma 12 6 4 3" xfId="38653"/>
    <cellStyle name="Comma 12 6 4 3 2" xfId="38654"/>
    <cellStyle name="Comma 12 6 4 4" xfId="38655"/>
    <cellStyle name="Comma 12 6 4 5" xfId="38656"/>
    <cellStyle name="Comma 12 6 5" xfId="38657"/>
    <cellStyle name="Comma 12 6 5 2" xfId="38658"/>
    <cellStyle name="Comma 12 6 5 3" xfId="38659"/>
    <cellStyle name="Comma 12 6 6" xfId="38660"/>
    <cellStyle name="Comma 12 6 6 2" xfId="38661"/>
    <cellStyle name="Comma 12 6 6 3" xfId="38662"/>
    <cellStyle name="Comma 12 6 7" xfId="38663"/>
    <cellStyle name="Comma 12 6 7 2" xfId="38664"/>
    <cellStyle name="Comma 12 6 8" xfId="38665"/>
    <cellStyle name="Comma 12 6 9" xfId="38666"/>
    <cellStyle name="Comma 12 7" xfId="38667"/>
    <cellStyle name="Comma 12 7 2" xfId="38668"/>
    <cellStyle name="Comma 12 7 2 2" xfId="38669"/>
    <cellStyle name="Comma 12 7 2 2 2" xfId="38670"/>
    <cellStyle name="Comma 12 7 2 2 3" xfId="38671"/>
    <cellStyle name="Comma 12 7 2 3" xfId="38672"/>
    <cellStyle name="Comma 12 7 2 3 2" xfId="38673"/>
    <cellStyle name="Comma 12 7 2 3 3" xfId="38674"/>
    <cellStyle name="Comma 12 7 2 4" xfId="38675"/>
    <cellStyle name="Comma 12 7 2 4 2" xfId="38676"/>
    <cellStyle name="Comma 12 7 2 5" xfId="38677"/>
    <cellStyle name="Comma 12 7 2 6" xfId="38678"/>
    <cellStyle name="Comma 12 7 3" xfId="38679"/>
    <cellStyle name="Comma 12 7 3 2" xfId="38680"/>
    <cellStyle name="Comma 12 7 3 2 2" xfId="38681"/>
    <cellStyle name="Comma 12 7 3 2 3" xfId="38682"/>
    <cellStyle name="Comma 12 7 3 3" xfId="38683"/>
    <cellStyle name="Comma 12 7 3 3 2" xfId="38684"/>
    <cellStyle name="Comma 12 7 3 3 3" xfId="38685"/>
    <cellStyle name="Comma 12 7 3 4" xfId="38686"/>
    <cellStyle name="Comma 12 7 3 4 2" xfId="38687"/>
    <cellStyle name="Comma 12 7 3 5" xfId="38688"/>
    <cellStyle name="Comma 12 7 3 6" xfId="38689"/>
    <cellStyle name="Comma 12 7 4" xfId="38690"/>
    <cellStyle name="Comma 12 7 4 2" xfId="38691"/>
    <cellStyle name="Comma 12 7 4 2 2" xfId="38692"/>
    <cellStyle name="Comma 12 7 4 2 3" xfId="38693"/>
    <cellStyle name="Comma 12 7 4 3" xfId="38694"/>
    <cellStyle name="Comma 12 7 4 3 2" xfId="38695"/>
    <cellStyle name="Comma 12 7 4 4" xfId="38696"/>
    <cellStyle name="Comma 12 7 4 5" xfId="38697"/>
    <cellStyle name="Comma 12 7 5" xfId="38698"/>
    <cellStyle name="Comma 12 7 5 2" xfId="38699"/>
    <cellStyle name="Comma 12 7 5 3" xfId="38700"/>
    <cellStyle name="Comma 12 7 6" xfId="38701"/>
    <cellStyle name="Comma 12 7 6 2" xfId="38702"/>
    <cellStyle name="Comma 12 7 6 3" xfId="38703"/>
    <cellStyle name="Comma 12 7 7" xfId="38704"/>
    <cellStyle name="Comma 12 7 7 2" xfId="38705"/>
    <cellStyle name="Comma 12 7 8" xfId="38706"/>
    <cellStyle name="Comma 12 7 9" xfId="38707"/>
    <cellStyle name="Comma 12 8" xfId="38708"/>
    <cellStyle name="Comma 12 8 2" xfId="38709"/>
    <cellStyle name="Comma 12 8 2 2" xfId="38710"/>
    <cellStyle name="Comma 12 8 2 3" xfId="38711"/>
    <cellStyle name="Comma 12 8 3" xfId="38712"/>
    <cellStyle name="Comma 12 8 3 2" xfId="38713"/>
    <cellStyle name="Comma 12 8 3 3" xfId="38714"/>
    <cellStyle name="Comma 12 8 4" xfId="38715"/>
    <cellStyle name="Comma 12 8 4 2" xfId="38716"/>
    <cellStyle name="Comma 12 8 5" xfId="38717"/>
    <cellStyle name="Comma 12 8 6" xfId="38718"/>
    <cellStyle name="Comma 12 9" xfId="38719"/>
    <cellStyle name="Comma 12 9 2" xfId="38720"/>
    <cellStyle name="Comma 12 9 2 2" xfId="38721"/>
    <cellStyle name="Comma 12 9 2 3" xfId="38722"/>
    <cellStyle name="Comma 12 9 3" xfId="38723"/>
    <cellStyle name="Comma 12 9 3 2" xfId="38724"/>
    <cellStyle name="Comma 12 9 3 3" xfId="38725"/>
    <cellStyle name="Comma 12 9 4" xfId="38726"/>
    <cellStyle name="Comma 12 9 4 2" xfId="38727"/>
    <cellStyle name="Comma 12 9 5" xfId="38728"/>
    <cellStyle name="Comma 12 9 6" xfId="38729"/>
    <cellStyle name="Comma 13" xfId="3263"/>
    <cellStyle name="Comma 13 10" xfId="38730"/>
    <cellStyle name="Comma 13 10 2" xfId="38731"/>
    <cellStyle name="Comma 13 10 2 2" xfId="38732"/>
    <cellStyle name="Comma 13 10 2 3" xfId="38733"/>
    <cellStyle name="Comma 13 10 3" xfId="38734"/>
    <cellStyle name="Comma 13 10 3 2" xfId="38735"/>
    <cellStyle name="Comma 13 10 4" xfId="38736"/>
    <cellStyle name="Comma 13 10 5" xfId="38737"/>
    <cellStyle name="Comma 13 11" xfId="38738"/>
    <cellStyle name="Comma 13 11 2" xfId="38739"/>
    <cellStyle name="Comma 13 11 3" xfId="38740"/>
    <cellStyle name="Comma 13 12" xfId="38741"/>
    <cellStyle name="Comma 13 12 2" xfId="38742"/>
    <cellStyle name="Comma 13 12 3" xfId="38743"/>
    <cellStyle name="Comma 13 13" xfId="38744"/>
    <cellStyle name="Comma 13 13 2" xfId="38745"/>
    <cellStyle name="Comma 13 14" xfId="38746"/>
    <cellStyle name="Comma 13 15" xfId="38747"/>
    <cellStyle name="Comma 13 16" xfId="38748"/>
    <cellStyle name="Comma 13 2" xfId="9451"/>
    <cellStyle name="Comma 13 2 10" xfId="38749"/>
    <cellStyle name="Comma 13 2 10 2" xfId="38750"/>
    <cellStyle name="Comma 13 2 10 3" xfId="38751"/>
    <cellStyle name="Comma 13 2 11" xfId="38752"/>
    <cellStyle name="Comma 13 2 11 2" xfId="38753"/>
    <cellStyle name="Comma 13 2 11 3" xfId="38754"/>
    <cellStyle name="Comma 13 2 12" xfId="38755"/>
    <cellStyle name="Comma 13 2 12 2" xfId="38756"/>
    <cellStyle name="Comma 13 2 13" xfId="38757"/>
    <cellStyle name="Comma 13 2 14" xfId="38758"/>
    <cellStyle name="Comma 13 2 15" xfId="38759"/>
    <cellStyle name="Comma 13 2 2" xfId="9452"/>
    <cellStyle name="Comma 13 2 2 10" xfId="38760"/>
    <cellStyle name="Comma 13 2 2 10 2" xfId="38761"/>
    <cellStyle name="Comma 13 2 2 10 3" xfId="38762"/>
    <cellStyle name="Comma 13 2 2 11" xfId="38763"/>
    <cellStyle name="Comma 13 2 2 11 2" xfId="38764"/>
    <cellStyle name="Comma 13 2 2 12" xfId="38765"/>
    <cellStyle name="Comma 13 2 2 13" xfId="38766"/>
    <cellStyle name="Comma 13 2 2 2" xfId="38767"/>
    <cellStyle name="Comma 13 2 2 2 10" xfId="38768"/>
    <cellStyle name="Comma 13 2 2 2 10 2" xfId="38769"/>
    <cellStyle name="Comma 13 2 2 2 11" xfId="38770"/>
    <cellStyle name="Comma 13 2 2 2 12" xfId="38771"/>
    <cellStyle name="Comma 13 2 2 2 2" xfId="38772"/>
    <cellStyle name="Comma 13 2 2 2 2 10" xfId="38773"/>
    <cellStyle name="Comma 13 2 2 2 2 2" xfId="38774"/>
    <cellStyle name="Comma 13 2 2 2 2 2 2" xfId="38775"/>
    <cellStyle name="Comma 13 2 2 2 2 2 2 2" xfId="38776"/>
    <cellStyle name="Comma 13 2 2 2 2 2 2 2 2" xfId="38777"/>
    <cellStyle name="Comma 13 2 2 2 2 2 2 2 3" xfId="38778"/>
    <cellStyle name="Comma 13 2 2 2 2 2 2 3" xfId="38779"/>
    <cellStyle name="Comma 13 2 2 2 2 2 2 3 2" xfId="38780"/>
    <cellStyle name="Comma 13 2 2 2 2 2 2 3 3" xfId="38781"/>
    <cellStyle name="Comma 13 2 2 2 2 2 2 4" xfId="38782"/>
    <cellStyle name="Comma 13 2 2 2 2 2 2 4 2" xfId="38783"/>
    <cellStyle name="Comma 13 2 2 2 2 2 2 5" xfId="38784"/>
    <cellStyle name="Comma 13 2 2 2 2 2 2 6" xfId="38785"/>
    <cellStyle name="Comma 13 2 2 2 2 2 3" xfId="38786"/>
    <cellStyle name="Comma 13 2 2 2 2 2 3 2" xfId="38787"/>
    <cellStyle name="Comma 13 2 2 2 2 2 3 2 2" xfId="38788"/>
    <cellStyle name="Comma 13 2 2 2 2 2 3 2 3" xfId="38789"/>
    <cellStyle name="Comma 13 2 2 2 2 2 3 3" xfId="38790"/>
    <cellStyle name="Comma 13 2 2 2 2 2 3 3 2" xfId="38791"/>
    <cellStyle name="Comma 13 2 2 2 2 2 3 3 3" xfId="38792"/>
    <cellStyle name="Comma 13 2 2 2 2 2 3 4" xfId="38793"/>
    <cellStyle name="Comma 13 2 2 2 2 2 3 4 2" xfId="38794"/>
    <cellStyle name="Comma 13 2 2 2 2 2 3 5" xfId="38795"/>
    <cellStyle name="Comma 13 2 2 2 2 2 3 6" xfId="38796"/>
    <cellStyle name="Comma 13 2 2 2 2 2 4" xfId="38797"/>
    <cellStyle name="Comma 13 2 2 2 2 2 4 2" xfId="38798"/>
    <cellStyle name="Comma 13 2 2 2 2 2 4 2 2" xfId="38799"/>
    <cellStyle name="Comma 13 2 2 2 2 2 4 2 3" xfId="38800"/>
    <cellStyle name="Comma 13 2 2 2 2 2 4 3" xfId="38801"/>
    <cellStyle name="Comma 13 2 2 2 2 2 4 3 2" xfId="38802"/>
    <cellStyle name="Comma 13 2 2 2 2 2 4 4" xfId="38803"/>
    <cellStyle name="Comma 13 2 2 2 2 2 4 5" xfId="38804"/>
    <cellStyle name="Comma 13 2 2 2 2 2 5" xfId="38805"/>
    <cellStyle name="Comma 13 2 2 2 2 2 5 2" xfId="38806"/>
    <cellStyle name="Comma 13 2 2 2 2 2 5 3" xfId="38807"/>
    <cellStyle name="Comma 13 2 2 2 2 2 6" xfId="38808"/>
    <cellStyle name="Comma 13 2 2 2 2 2 6 2" xfId="38809"/>
    <cellStyle name="Comma 13 2 2 2 2 2 6 3" xfId="38810"/>
    <cellStyle name="Comma 13 2 2 2 2 2 7" xfId="38811"/>
    <cellStyle name="Comma 13 2 2 2 2 2 7 2" xfId="38812"/>
    <cellStyle name="Comma 13 2 2 2 2 2 8" xfId="38813"/>
    <cellStyle name="Comma 13 2 2 2 2 2 9" xfId="38814"/>
    <cellStyle name="Comma 13 2 2 2 2 3" xfId="38815"/>
    <cellStyle name="Comma 13 2 2 2 2 3 2" xfId="38816"/>
    <cellStyle name="Comma 13 2 2 2 2 3 2 2" xfId="38817"/>
    <cellStyle name="Comma 13 2 2 2 2 3 2 3" xfId="38818"/>
    <cellStyle name="Comma 13 2 2 2 2 3 3" xfId="38819"/>
    <cellStyle name="Comma 13 2 2 2 2 3 3 2" xfId="38820"/>
    <cellStyle name="Comma 13 2 2 2 2 3 3 3" xfId="38821"/>
    <cellStyle name="Comma 13 2 2 2 2 3 4" xfId="38822"/>
    <cellStyle name="Comma 13 2 2 2 2 3 4 2" xfId="38823"/>
    <cellStyle name="Comma 13 2 2 2 2 3 5" xfId="38824"/>
    <cellStyle name="Comma 13 2 2 2 2 3 6" xfId="38825"/>
    <cellStyle name="Comma 13 2 2 2 2 4" xfId="38826"/>
    <cellStyle name="Comma 13 2 2 2 2 4 2" xfId="38827"/>
    <cellStyle name="Comma 13 2 2 2 2 4 2 2" xfId="38828"/>
    <cellStyle name="Comma 13 2 2 2 2 4 2 3" xfId="38829"/>
    <cellStyle name="Comma 13 2 2 2 2 4 3" xfId="38830"/>
    <cellStyle name="Comma 13 2 2 2 2 4 3 2" xfId="38831"/>
    <cellStyle name="Comma 13 2 2 2 2 4 3 3" xfId="38832"/>
    <cellStyle name="Comma 13 2 2 2 2 4 4" xfId="38833"/>
    <cellStyle name="Comma 13 2 2 2 2 4 4 2" xfId="38834"/>
    <cellStyle name="Comma 13 2 2 2 2 4 5" xfId="38835"/>
    <cellStyle name="Comma 13 2 2 2 2 4 6" xfId="38836"/>
    <cellStyle name="Comma 13 2 2 2 2 5" xfId="38837"/>
    <cellStyle name="Comma 13 2 2 2 2 5 2" xfId="38838"/>
    <cellStyle name="Comma 13 2 2 2 2 5 2 2" xfId="38839"/>
    <cellStyle name="Comma 13 2 2 2 2 5 2 3" xfId="38840"/>
    <cellStyle name="Comma 13 2 2 2 2 5 3" xfId="38841"/>
    <cellStyle name="Comma 13 2 2 2 2 5 3 2" xfId="38842"/>
    <cellStyle name="Comma 13 2 2 2 2 5 4" xfId="38843"/>
    <cellStyle name="Comma 13 2 2 2 2 5 5" xfId="38844"/>
    <cellStyle name="Comma 13 2 2 2 2 6" xfId="38845"/>
    <cellStyle name="Comma 13 2 2 2 2 6 2" xfId="38846"/>
    <cellStyle name="Comma 13 2 2 2 2 6 3" xfId="38847"/>
    <cellStyle name="Comma 13 2 2 2 2 7" xfId="38848"/>
    <cellStyle name="Comma 13 2 2 2 2 7 2" xfId="38849"/>
    <cellStyle name="Comma 13 2 2 2 2 7 3" xfId="38850"/>
    <cellStyle name="Comma 13 2 2 2 2 8" xfId="38851"/>
    <cellStyle name="Comma 13 2 2 2 2 8 2" xfId="38852"/>
    <cellStyle name="Comma 13 2 2 2 2 9" xfId="38853"/>
    <cellStyle name="Comma 13 2 2 2 3" xfId="38854"/>
    <cellStyle name="Comma 13 2 2 2 3 2" xfId="38855"/>
    <cellStyle name="Comma 13 2 2 2 3 2 2" xfId="38856"/>
    <cellStyle name="Comma 13 2 2 2 3 2 2 2" xfId="38857"/>
    <cellStyle name="Comma 13 2 2 2 3 2 2 3" xfId="38858"/>
    <cellStyle name="Comma 13 2 2 2 3 2 3" xfId="38859"/>
    <cellStyle name="Comma 13 2 2 2 3 2 3 2" xfId="38860"/>
    <cellStyle name="Comma 13 2 2 2 3 2 3 3" xfId="38861"/>
    <cellStyle name="Comma 13 2 2 2 3 2 4" xfId="38862"/>
    <cellStyle name="Comma 13 2 2 2 3 2 4 2" xfId="38863"/>
    <cellStyle name="Comma 13 2 2 2 3 2 5" xfId="38864"/>
    <cellStyle name="Comma 13 2 2 2 3 2 6" xfId="38865"/>
    <cellStyle name="Comma 13 2 2 2 3 3" xfId="38866"/>
    <cellStyle name="Comma 13 2 2 2 3 3 2" xfId="38867"/>
    <cellStyle name="Comma 13 2 2 2 3 3 2 2" xfId="38868"/>
    <cellStyle name="Comma 13 2 2 2 3 3 2 3" xfId="38869"/>
    <cellStyle name="Comma 13 2 2 2 3 3 3" xfId="38870"/>
    <cellStyle name="Comma 13 2 2 2 3 3 3 2" xfId="38871"/>
    <cellStyle name="Comma 13 2 2 2 3 3 3 3" xfId="38872"/>
    <cellStyle name="Comma 13 2 2 2 3 3 4" xfId="38873"/>
    <cellStyle name="Comma 13 2 2 2 3 3 4 2" xfId="38874"/>
    <cellStyle name="Comma 13 2 2 2 3 3 5" xfId="38875"/>
    <cellStyle name="Comma 13 2 2 2 3 3 6" xfId="38876"/>
    <cellStyle name="Comma 13 2 2 2 3 4" xfId="38877"/>
    <cellStyle name="Comma 13 2 2 2 3 4 2" xfId="38878"/>
    <cellStyle name="Comma 13 2 2 2 3 4 2 2" xfId="38879"/>
    <cellStyle name="Comma 13 2 2 2 3 4 2 3" xfId="38880"/>
    <cellStyle name="Comma 13 2 2 2 3 4 3" xfId="38881"/>
    <cellStyle name="Comma 13 2 2 2 3 4 3 2" xfId="38882"/>
    <cellStyle name="Comma 13 2 2 2 3 4 4" xfId="38883"/>
    <cellStyle name="Comma 13 2 2 2 3 4 5" xfId="38884"/>
    <cellStyle name="Comma 13 2 2 2 3 5" xfId="38885"/>
    <cellStyle name="Comma 13 2 2 2 3 5 2" xfId="38886"/>
    <cellStyle name="Comma 13 2 2 2 3 5 3" xfId="38887"/>
    <cellStyle name="Comma 13 2 2 2 3 6" xfId="38888"/>
    <cellStyle name="Comma 13 2 2 2 3 6 2" xfId="38889"/>
    <cellStyle name="Comma 13 2 2 2 3 6 3" xfId="38890"/>
    <cellStyle name="Comma 13 2 2 2 3 7" xfId="38891"/>
    <cellStyle name="Comma 13 2 2 2 3 7 2" xfId="38892"/>
    <cellStyle name="Comma 13 2 2 2 3 8" xfId="38893"/>
    <cellStyle name="Comma 13 2 2 2 3 9" xfId="38894"/>
    <cellStyle name="Comma 13 2 2 2 4" xfId="38895"/>
    <cellStyle name="Comma 13 2 2 2 4 2" xfId="38896"/>
    <cellStyle name="Comma 13 2 2 2 4 2 2" xfId="38897"/>
    <cellStyle name="Comma 13 2 2 2 4 2 2 2" xfId="38898"/>
    <cellStyle name="Comma 13 2 2 2 4 2 2 3" xfId="38899"/>
    <cellStyle name="Comma 13 2 2 2 4 2 3" xfId="38900"/>
    <cellStyle name="Comma 13 2 2 2 4 2 3 2" xfId="38901"/>
    <cellStyle name="Comma 13 2 2 2 4 2 3 3" xfId="38902"/>
    <cellStyle name="Comma 13 2 2 2 4 2 4" xfId="38903"/>
    <cellStyle name="Comma 13 2 2 2 4 2 4 2" xfId="38904"/>
    <cellStyle name="Comma 13 2 2 2 4 2 5" xfId="38905"/>
    <cellStyle name="Comma 13 2 2 2 4 2 6" xfId="38906"/>
    <cellStyle name="Comma 13 2 2 2 4 3" xfId="38907"/>
    <cellStyle name="Comma 13 2 2 2 4 3 2" xfId="38908"/>
    <cellStyle name="Comma 13 2 2 2 4 3 2 2" xfId="38909"/>
    <cellStyle name="Comma 13 2 2 2 4 3 2 3" xfId="38910"/>
    <cellStyle name="Comma 13 2 2 2 4 3 3" xfId="38911"/>
    <cellStyle name="Comma 13 2 2 2 4 3 3 2" xfId="38912"/>
    <cellStyle name="Comma 13 2 2 2 4 3 3 3" xfId="38913"/>
    <cellStyle name="Comma 13 2 2 2 4 3 4" xfId="38914"/>
    <cellStyle name="Comma 13 2 2 2 4 3 4 2" xfId="38915"/>
    <cellStyle name="Comma 13 2 2 2 4 3 5" xfId="38916"/>
    <cellStyle name="Comma 13 2 2 2 4 3 6" xfId="38917"/>
    <cellStyle name="Comma 13 2 2 2 4 4" xfId="38918"/>
    <cellStyle name="Comma 13 2 2 2 4 4 2" xfId="38919"/>
    <cellStyle name="Comma 13 2 2 2 4 4 2 2" xfId="38920"/>
    <cellStyle name="Comma 13 2 2 2 4 4 2 3" xfId="38921"/>
    <cellStyle name="Comma 13 2 2 2 4 4 3" xfId="38922"/>
    <cellStyle name="Comma 13 2 2 2 4 4 3 2" xfId="38923"/>
    <cellStyle name="Comma 13 2 2 2 4 4 4" xfId="38924"/>
    <cellStyle name="Comma 13 2 2 2 4 4 5" xfId="38925"/>
    <cellStyle name="Comma 13 2 2 2 4 5" xfId="38926"/>
    <cellStyle name="Comma 13 2 2 2 4 5 2" xfId="38927"/>
    <cellStyle name="Comma 13 2 2 2 4 5 3" xfId="38928"/>
    <cellStyle name="Comma 13 2 2 2 4 6" xfId="38929"/>
    <cellStyle name="Comma 13 2 2 2 4 6 2" xfId="38930"/>
    <cellStyle name="Comma 13 2 2 2 4 6 3" xfId="38931"/>
    <cellStyle name="Comma 13 2 2 2 4 7" xfId="38932"/>
    <cellStyle name="Comma 13 2 2 2 4 7 2" xfId="38933"/>
    <cellStyle name="Comma 13 2 2 2 4 8" xfId="38934"/>
    <cellStyle name="Comma 13 2 2 2 4 9" xfId="38935"/>
    <cellStyle name="Comma 13 2 2 2 5" xfId="38936"/>
    <cellStyle name="Comma 13 2 2 2 5 2" xfId="38937"/>
    <cellStyle name="Comma 13 2 2 2 5 2 2" xfId="38938"/>
    <cellStyle name="Comma 13 2 2 2 5 2 3" xfId="38939"/>
    <cellStyle name="Comma 13 2 2 2 5 3" xfId="38940"/>
    <cellStyle name="Comma 13 2 2 2 5 3 2" xfId="38941"/>
    <cellStyle name="Comma 13 2 2 2 5 3 3" xfId="38942"/>
    <cellStyle name="Comma 13 2 2 2 5 4" xfId="38943"/>
    <cellStyle name="Comma 13 2 2 2 5 4 2" xfId="38944"/>
    <cellStyle name="Comma 13 2 2 2 5 5" xfId="38945"/>
    <cellStyle name="Comma 13 2 2 2 5 6" xfId="38946"/>
    <cellStyle name="Comma 13 2 2 2 6" xfId="38947"/>
    <cellStyle name="Comma 13 2 2 2 6 2" xfId="38948"/>
    <cellStyle name="Comma 13 2 2 2 6 2 2" xfId="38949"/>
    <cellStyle name="Comma 13 2 2 2 6 2 3" xfId="38950"/>
    <cellStyle name="Comma 13 2 2 2 6 3" xfId="38951"/>
    <cellStyle name="Comma 13 2 2 2 6 3 2" xfId="38952"/>
    <cellStyle name="Comma 13 2 2 2 6 3 3" xfId="38953"/>
    <cellStyle name="Comma 13 2 2 2 6 4" xfId="38954"/>
    <cellStyle name="Comma 13 2 2 2 6 4 2" xfId="38955"/>
    <cellStyle name="Comma 13 2 2 2 6 5" xfId="38956"/>
    <cellStyle name="Comma 13 2 2 2 6 6" xfId="38957"/>
    <cellStyle name="Comma 13 2 2 2 7" xfId="38958"/>
    <cellStyle name="Comma 13 2 2 2 7 2" xfId="38959"/>
    <cellStyle name="Comma 13 2 2 2 7 2 2" xfId="38960"/>
    <cellStyle name="Comma 13 2 2 2 7 2 3" xfId="38961"/>
    <cellStyle name="Comma 13 2 2 2 7 3" xfId="38962"/>
    <cellStyle name="Comma 13 2 2 2 7 3 2" xfId="38963"/>
    <cellStyle name="Comma 13 2 2 2 7 4" xfId="38964"/>
    <cellStyle name="Comma 13 2 2 2 7 5" xfId="38965"/>
    <cellStyle name="Comma 13 2 2 2 8" xfId="38966"/>
    <cellStyle name="Comma 13 2 2 2 8 2" xfId="38967"/>
    <cellStyle name="Comma 13 2 2 2 8 3" xfId="38968"/>
    <cellStyle name="Comma 13 2 2 2 9" xfId="38969"/>
    <cellStyle name="Comma 13 2 2 2 9 2" xfId="38970"/>
    <cellStyle name="Comma 13 2 2 2 9 3" xfId="38971"/>
    <cellStyle name="Comma 13 2 2 3" xfId="38972"/>
    <cellStyle name="Comma 13 2 2 3 10" xfId="38973"/>
    <cellStyle name="Comma 13 2 2 3 2" xfId="38974"/>
    <cellStyle name="Comma 13 2 2 3 2 2" xfId="38975"/>
    <cellStyle name="Comma 13 2 2 3 2 2 2" xfId="38976"/>
    <cellStyle name="Comma 13 2 2 3 2 2 2 2" xfId="38977"/>
    <cellStyle name="Comma 13 2 2 3 2 2 2 3" xfId="38978"/>
    <cellStyle name="Comma 13 2 2 3 2 2 3" xfId="38979"/>
    <cellStyle name="Comma 13 2 2 3 2 2 3 2" xfId="38980"/>
    <cellStyle name="Comma 13 2 2 3 2 2 3 3" xfId="38981"/>
    <cellStyle name="Comma 13 2 2 3 2 2 4" xfId="38982"/>
    <cellStyle name="Comma 13 2 2 3 2 2 4 2" xfId="38983"/>
    <cellStyle name="Comma 13 2 2 3 2 2 5" xfId="38984"/>
    <cellStyle name="Comma 13 2 2 3 2 2 6" xfId="38985"/>
    <cellStyle name="Comma 13 2 2 3 2 3" xfId="38986"/>
    <cellStyle name="Comma 13 2 2 3 2 3 2" xfId="38987"/>
    <cellStyle name="Comma 13 2 2 3 2 3 2 2" xfId="38988"/>
    <cellStyle name="Comma 13 2 2 3 2 3 2 3" xfId="38989"/>
    <cellStyle name="Comma 13 2 2 3 2 3 3" xfId="38990"/>
    <cellStyle name="Comma 13 2 2 3 2 3 3 2" xfId="38991"/>
    <cellStyle name="Comma 13 2 2 3 2 3 3 3" xfId="38992"/>
    <cellStyle name="Comma 13 2 2 3 2 3 4" xfId="38993"/>
    <cellStyle name="Comma 13 2 2 3 2 3 4 2" xfId="38994"/>
    <cellStyle name="Comma 13 2 2 3 2 3 5" xfId="38995"/>
    <cellStyle name="Comma 13 2 2 3 2 3 6" xfId="38996"/>
    <cellStyle name="Comma 13 2 2 3 2 4" xfId="38997"/>
    <cellStyle name="Comma 13 2 2 3 2 4 2" xfId="38998"/>
    <cellStyle name="Comma 13 2 2 3 2 4 2 2" xfId="38999"/>
    <cellStyle name="Comma 13 2 2 3 2 4 2 3" xfId="39000"/>
    <cellStyle name="Comma 13 2 2 3 2 4 3" xfId="39001"/>
    <cellStyle name="Comma 13 2 2 3 2 4 3 2" xfId="39002"/>
    <cellStyle name="Comma 13 2 2 3 2 4 4" xfId="39003"/>
    <cellStyle name="Comma 13 2 2 3 2 4 5" xfId="39004"/>
    <cellStyle name="Comma 13 2 2 3 2 5" xfId="39005"/>
    <cellStyle name="Comma 13 2 2 3 2 5 2" xfId="39006"/>
    <cellStyle name="Comma 13 2 2 3 2 5 3" xfId="39007"/>
    <cellStyle name="Comma 13 2 2 3 2 6" xfId="39008"/>
    <cellStyle name="Comma 13 2 2 3 2 6 2" xfId="39009"/>
    <cellStyle name="Comma 13 2 2 3 2 6 3" xfId="39010"/>
    <cellStyle name="Comma 13 2 2 3 2 7" xfId="39011"/>
    <cellStyle name="Comma 13 2 2 3 2 7 2" xfId="39012"/>
    <cellStyle name="Comma 13 2 2 3 2 8" xfId="39013"/>
    <cellStyle name="Comma 13 2 2 3 2 9" xfId="39014"/>
    <cellStyle name="Comma 13 2 2 3 3" xfId="39015"/>
    <cellStyle name="Comma 13 2 2 3 3 2" xfId="39016"/>
    <cellStyle name="Comma 13 2 2 3 3 2 2" xfId="39017"/>
    <cellStyle name="Comma 13 2 2 3 3 2 3" xfId="39018"/>
    <cellStyle name="Comma 13 2 2 3 3 3" xfId="39019"/>
    <cellStyle name="Comma 13 2 2 3 3 3 2" xfId="39020"/>
    <cellStyle name="Comma 13 2 2 3 3 3 3" xfId="39021"/>
    <cellStyle name="Comma 13 2 2 3 3 4" xfId="39022"/>
    <cellStyle name="Comma 13 2 2 3 3 4 2" xfId="39023"/>
    <cellStyle name="Comma 13 2 2 3 3 5" xfId="39024"/>
    <cellStyle name="Comma 13 2 2 3 3 6" xfId="39025"/>
    <cellStyle name="Comma 13 2 2 3 4" xfId="39026"/>
    <cellStyle name="Comma 13 2 2 3 4 2" xfId="39027"/>
    <cellStyle name="Comma 13 2 2 3 4 2 2" xfId="39028"/>
    <cellStyle name="Comma 13 2 2 3 4 2 3" xfId="39029"/>
    <cellStyle name="Comma 13 2 2 3 4 3" xfId="39030"/>
    <cellStyle name="Comma 13 2 2 3 4 3 2" xfId="39031"/>
    <cellStyle name="Comma 13 2 2 3 4 3 3" xfId="39032"/>
    <cellStyle name="Comma 13 2 2 3 4 4" xfId="39033"/>
    <cellStyle name="Comma 13 2 2 3 4 4 2" xfId="39034"/>
    <cellStyle name="Comma 13 2 2 3 4 5" xfId="39035"/>
    <cellStyle name="Comma 13 2 2 3 4 6" xfId="39036"/>
    <cellStyle name="Comma 13 2 2 3 5" xfId="39037"/>
    <cellStyle name="Comma 13 2 2 3 5 2" xfId="39038"/>
    <cellStyle name="Comma 13 2 2 3 5 2 2" xfId="39039"/>
    <cellStyle name="Comma 13 2 2 3 5 2 3" xfId="39040"/>
    <cellStyle name="Comma 13 2 2 3 5 3" xfId="39041"/>
    <cellStyle name="Comma 13 2 2 3 5 3 2" xfId="39042"/>
    <cellStyle name="Comma 13 2 2 3 5 4" xfId="39043"/>
    <cellStyle name="Comma 13 2 2 3 5 5" xfId="39044"/>
    <cellStyle name="Comma 13 2 2 3 6" xfId="39045"/>
    <cellStyle name="Comma 13 2 2 3 6 2" xfId="39046"/>
    <cellStyle name="Comma 13 2 2 3 6 3" xfId="39047"/>
    <cellStyle name="Comma 13 2 2 3 7" xfId="39048"/>
    <cellStyle name="Comma 13 2 2 3 7 2" xfId="39049"/>
    <cellStyle name="Comma 13 2 2 3 7 3" xfId="39050"/>
    <cellStyle name="Comma 13 2 2 3 8" xfId="39051"/>
    <cellStyle name="Comma 13 2 2 3 8 2" xfId="39052"/>
    <cellStyle name="Comma 13 2 2 3 9" xfId="39053"/>
    <cellStyle name="Comma 13 2 2 4" xfId="39054"/>
    <cellStyle name="Comma 13 2 2 4 2" xfId="39055"/>
    <cellStyle name="Comma 13 2 2 4 2 2" xfId="39056"/>
    <cellStyle name="Comma 13 2 2 4 2 2 2" xfId="39057"/>
    <cellStyle name="Comma 13 2 2 4 2 2 3" xfId="39058"/>
    <cellStyle name="Comma 13 2 2 4 2 3" xfId="39059"/>
    <cellStyle name="Comma 13 2 2 4 2 3 2" xfId="39060"/>
    <cellStyle name="Comma 13 2 2 4 2 3 3" xfId="39061"/>
    <cellStyle name="Comma 13 2 2 4 2 4" xfId="39062"/>
    <cellStyle name="Comma 13 2 2 4 2 4 2" xfId="39063"/>
    <cellStyle name="Comma 13 2 2 4 2 5" xfId="39064"/>
    <cellStyle name="Comma 13 2 2 4 2 6" xfId="39065"/>
    <cellStyle name="Comma 13 2 2 4 3" xfId="39066"/>
    <cellStyle name="Comma 13 2 2 4 3 2" xfId="39067"/>
    <cellStyle name="Comma 13 2 2 4 3 2 2" xfId="39068"/>
    <cellStyle name="Comma 13 2 2 4 3 2 3" xfId="39069"/>
    <cellStyle name="Comma 13 2 2 4 3 3" xfId="39070"/>
    <cellStyle name="Comma 13 2 2 4 3 3 2" xfId="39071"/>
    <cellStyle name="Comma 13 2 2 4 3 3 3" xfId="39072"/>
    <cellStyle name="Comma 13 2 2 4 3 4" xfId="39073"/>
    <cellStyle name="Comma 13 2 2 4 3 4 2" xfId="39074"/>
    <cellStyle name="Comma 13 2 2 4 3 5" xfId="39075"/>
    <cellStyle name="Comma 13 2 2 4 3 6" xfId="39076"/>
    <cellStyle name="Comma 13 2 2 4 4" xfId="39077"/>
    <cellStyle name="Comma 13 2 2 4 4 2" xfId="39078"/>
    <cellStyle name="Comma 13 2 2 4 4 2 2" xfId="39079"/>
    <cellStyle name="Comma 13 2 2 4 4 2 3" xfId="39080"/>
    <cellStyle name="Comma 13 2 2 4 4 3" xfId="39081"/>
    <cellStyle name="Comma 13 2 2 4 4 3 2" xfId="39082"/>
    <cellStyle name="Comma 13 2 2 4 4 4" xfId="39083"/>
    <cellStyle name="Comma 13 2 2 4 4 5" xfId="39084"/>
    <cellStyle name="Comma 13 2 2 4 5" xfId="39085"/>
    <cellStyle name="Comma 13 2 2 4 5 2" xfId="39086"/>
    <cellStyle name="Comma 13 2 2 4 5 3" xfId="39087"/>
    <cellStyle name="Comma 13 2 2 4 6" xfId="39088"/>
    <cellStyle name="Comma 13 2 2 4 6 2" xfId="39089"/>
    <cellStyle name="Comma 13 2 2 4 6 3" xfId="39090"/>
    <cellStyle name="Comma 13 2 2 4 7" xfId="39091"/>
    <cellStyle name="Comma 13 2 2 4 7 2" xfId="39092"/>
    <cellStyle name="Comma 13 2 2 4 8" xfId="39093"/>
    <cellStyle name="Comma 13 2 2 4 9" xfId="39094"/>
    <cellStyle name="Comma 13 2 2 5" xfId="39095"/>
    <cellStyle name="Comma 13 2 2 5 2" xfId="39096"/>
    <cellStyle name="Comma 13 2 2 5 2 2" xfId="39097"/>
    <cellStyle name="Comma 13 2 2 5 2 2 2" xfId="39098"/>
    <cellStyle name="Comma 13 2 2 5 2 2 3" xfId="39099"/>
    <cellStyle name="Comma 13 2 2 5 2 3" xfId="39100"/>
    <cellStyle name="Comma 13 2 2 5 2 3 2" xfId="39101"/>
    <cellStyle name="Comma 13 2 2 5 2 3 3" xfId="39102"/>
    <cellStyle name="Comma 13 2 2 5 2 4" xfId="39103"/>
    <cellStyle name="Comma 13 2 2 5 2 4 2" xfId="39104"/>
    <cellStyle name="Comma 13 2 2 5 2 5" xfId="39105"/>
    <cellStyle name="Comma 13 2 2 5 2 6" xfId="39106"/>
    <cellStyle name="Comma 13 2 2 5 3" xfId="39107"/>
    <cellStyle name="Comma 13 2 2 5 3 2" xfId="39108"/>
    <cellStyle name="Comma 13 2 2 5 3 2 2" xfId="39109"/>
    <cellStyle name="Comma 13 2 2 5 3 2 3" xfId="39110"/>
    <cellStyle name="Comma 13 2 2 5 3 3" xfId="39111"/>
    <cellStyle name="Comma 13 2 2 5 3 3 2" xfId="39112"/>
    <cellStyle name="Comma 13 2 2 5 3 3 3" xfId="39113"/>
    <cellStyle name="Comma 13 2 2 5 3 4" xfId="39114"/>
    <cellStyle name="Comma 13 2 2 5 3 4 2" xfId="39115"/>
    <cellStyle name="Comma 13 2 2 5 3 5" xfId="39116"/>
    <cellStyle name="Comma 13 2 2 5 3 6" xfId="39117"/>
    <cellStyle name="Comma 13 2 2 5 4" xfId="39118"/>
    <cellStyle name="Comma 13 2 2 5 4 2" xfId="39119"/>
    <cellStyle name="Comma 13 2 2 5 4 2 2" xfId="39120"/>
    <cellStyle name="Comma 13 2 2 5 4 2 3" xfId="39121"/>
    <cellStyle name="Comma 13 2 2 5 4 3" xfId="39122"/>
    <cellStyle name="Comma 13 2 2 5 4 3 2" xfId="39123"/>
    <cellStyle name="Comma 13 2 2 5 4 4" xfId="39124"/>
    <cellStyle name="Comma 13 2 2 5 4 5" xfId="39125"/>
    <cellStyle name="Comma 13 2 2 5 5" xfId="39126"/>
    <cellStyle name="Comma 13 2 2 5 5 2" xfId="39127"/>
    <cellStyle name="Comma 13 2 2 5 5 3" xfId="39128"/>
    <cellStyle name="Comma 13 2 2 5 6" xfId="39129"/>
    <cellStyle name="Comma 13 2 2 5 6 2" xfId="39130"/>
    <cellStyle name="Comma 13 2 2 5 6 3" xfId="39131"/>
    <cellStyle name="Comma 13 2 2 5 7" xfId="39132"/>
    <cellStyle name="Comma 13 2 2 5 7 2" xfId="39133"/>
    <cellStyle name="Comma 13 2 2 5 8" xfId="39134"/>
    <cellStyle name="Comma 13 2 2 5 9" xfId="39135"/>
    <cellStyle name="Comma 13 2 2 6" xfId="39136"/>
    <cellStyle name="Comma 13 2 2 6 2" xfId="39137"/>
    <cellStyle name="Comma 13 2 2 6 2 2" xfId="39138"/>
    <cellStyle name="Comma 13 2 2 6 2 3" xfId="39139"/>
    <cellStyle name="Comma 13 2 2 6 3" xfId="39140"/>
    <cellStyle name="Comma 13 2 2 6 3 2" xfId="39141"/>
    <cellStyle name="Comma 13 2 2 6 3 3" xfId="39142"/>
    <cellStyle name="Comma 13 2 2 6 4" xfId="39143"/>
    <cellStyle name="Comma 13 2 2 6 4 2" xfId="39144"/>
    <cellStyle name="Comma 13 2 2 6 5" xfId="39145"/>
    <cellStyle name="Comma 13 2 2 6 6" xfId="39146"/>
    <cellStyle name="Comma 13 2 2 7" xfId="39147"/>
    <cellStyle name="Comma 13 2 2 7 2" xfId="39148"/>
    <cellStyle name="Comma 13 2 2 7 2 2" xfId="39149"/>
    <cellStyle name="Comma 13 2 2 7 2 3" xfId="39150"/>
    <cellStyle name="Comma 13 2 2 7 3" xfId="39151"/>
    <cellStyle name="Comma 13 2 2 7 3 2" xfId="39152"/>
    <cellStyle name="Comma 13 2 2 7 3 3" xfId="39153"/>
    <cellStyle name="Comma 13 2 2 7 4" xfId="39154"/>
    <cellStyle name="Comma 13 2 2 7 4 2" xfId="39155"/>
    <cellStyle name="Comma 13 2 2 7 5" xfId="39156"/>
    <cellStyle name="Comma 13 2 2 7 6" xfId="39157"/>
    <cellStyle name="Comma 13 2 2 8" xfId="39158"/>
    <cellStyle name="Comma 13 2 2 8 2" xfId="39159"/>
    <cellStyle name="Comma 13 2 2 8 2 2" xfId="39160"/>
    <cellStyle name="Comma 13 2 2 8 2 3" xfId="39161"/>
    <cellStyle name="Comma 13 2 2 8 3" xfId="39162"/>
    <cellStyle name="Comma 13 2 2 8 3 2" xfId="39163"/>
    <cellStyle name="Comma 13 2 2 8 4" xfId="39164"/>
    <cellStyle name="Comma 13 2 2 8 5" xfId="39165"/>
    <cellStyle name="Comma 13 2 2 9" xfId="39166"/>
    <cellStyle name="Comma 13 2 2 9 2" xfId="39167"/>
    <cellStyle name="Comma 13 2 2 9 3" xfId="39168"/>
    <cellStyle name="Comma 13 2 3" xfId="9453"/>
    <cellStyle name="Comma 13 2 3 10" xfId="39169"/>
    <cellStyle name="Comma 13 2 3 10 2" xfId="39170"/>
    <cellStyle name="Comma 13 2 3 11" xfId="39171"/>
    <cellStyle name="Comma 13 2 3 12" xfId="39172"/>
    <cellStyle name="Comma 13 2 3 2" xfId="39173"/>
    <cellStyle name="Comma 13 2 3 2 10" xfId="39174"/>
    <cellStyle name="Comma 13 2 3 2 2" xfId="39175"/>
    <cellStyle name="Comma 13 2 3 2 2 2" xfId="39176"/>
    <cellStyle name="Comma 13 2 3 2 2 2 2" xfId="39177"/>
    <cellStyle name="Comma 13 2 3 2 2 2 2 2" xfId="39178"/>
    <cellStyle name="Comma 13 2 3 2 2 2 2 3" xfId="39179"/>
    <cellStyle name="Comma 13 2 3 2 2 2 3" xfId="39180"/>
    <cellStyle name="Comma 13 2 3 2 2 2 3 2" xfId="39181"/>
    <cellStyle name="Comma 13 2 3 2 2 2 3 3" xfId="39182"/>
    <cellStyle name="Comma 13 2 3 2 2 2 4" xfId="39183"/>
    <cellStyle name="Comma 13 2 3 2 2 2 4 2" xfId="39184"/>
    <cellStyle name="Comma 13 2 3 2 2 2 5" xfId="39185"/>
    <cellStyle name="Comma 13 2 3 2 2 2 6" xfId="39186"/>
    <cellStyle name="Comma 13 2 3 2 2 3" xfId="39187"/>
    <cellStyle name="Comma 13 2 3 2 2 3 2" xfId="39188"/>
    <cellStyle name="Comma 13 2 3 2 2 3 2 2" xfId="39189"/>
    <cellStyle name="Comma 13 2 3 2 2 3 2 3" xfId="39190"/>
    <cellStyle name="Comma 13 2 3 2 2 3 3" xfId="39191"/>
    <cellStyle name="Comma 13 2 3 2 2 3 3 2" xfId="39192"/>
    <cellStyle name="Comma 13 2 3 2 2 3 3 3" xfId="39193"/>
    <cellStyle name="Comma 13 2 3 2 2 3 4" xfId="39194"/>
    <cellStyle name="Comma 13 2 3 2 2 3 4 2" xfId="39195"/>
    <cellStyle name="Comma 13 2 3 2 2 3 5" xfId="39196"/>
    <cellStyle name="Comma 13 2 3 2 2 3 6" xfId="39197"/>
    <cellStyle name="Comma 13 2 3 2 2 4" xfId="39198"/>
    <cellStyle name="Comma 13 2 3 2 2 4 2" xfId="39199"/>
    <cellStyle name="Comma 13 2 3 2 2 4 2 2" xfId="39200"/>
    <cellStyle name="Comma 13 2 3 2 2 4 2 3" xfId="39201"/>
    <cellStyle name="Comma 13 2 3 2 2 4 3" xfId="39202"/>
    <cellStyle name="Comma 13 2 3 2 2 4 3 2" xfId="39203"/>
    <cellStyle name="Comma 13 2 3 2 2 4 4" xfId="39204"/>
    <cellStyle name="Comma 13 2 3 2 2 4 5" xfId="39205"/>
    <cellStyle name="Comma 13 2 3 2 2 5" xfId="39206"/>
    <cellStyle name="Comma 13 2 3 2 2 5 2" xfId="39207"/>
    <cellStyle name="Comma 13 2 3 2 2 5 3" xfId="39208"/>
    <cellStyle name="Comma 13 2 3 2 2 6" xfId="39209"/>
    <cellStyle name="Comma 13 2 3 2 2 6 2" xfId="39210"/>
    <cellStyle name="Comma 13 2 3 2 2 6 3" xfId="39211"/>
    <cellStyle name="Comma 13 2 3 2 2 7" xfId="39212"/>
    <cellStyle name="Comma 13 2 3 2 2 7 2" xfId="39213"/>
    <cellStyle name="Comma 13 2 3 2 2 8" xfId="39214"/>
    <cellStyle name="Comma 13 2 3 2 2 9" xfId="39215"/>
    <cellStyle name="Comma 13 2 3 2 3" xfId="39216"/>
    <cellStyle name="Comma 13 2 3 2 3 2" xfId="39217"/>
    <cellStyle name="Comma 13 2 3 2 3 2 2" xfId="39218"/>
    <cellStyle name="Comma 13 2 3 2 3 2 3" xfId="39219"/>
    <cellStyle name="Comma 13 2 3 2 3 3" xfId="39220"/>
    <cellStyle name="Comma 13 2 3 2 3 3 2" xfId="39221"/>
    <cellStyle name="Comma 13 2 3 2 3 3 3" xfId="39222"/>
    <cellStyle name="Comma 13 2 3 2 3 4" xfId="39223"/>
    <cellStyle name="Comma 13 2 3 2 3 4 2" xfId="39224"/>
    <cellStyle name="Comma 13 2 3 2 3 5" xfId="39225"/>
    <cellStyle name="Comma 13 2 3 2 3 6" xfId="39226"/>
    <cellStyle name="Comma 13 2 3 2 4" xfId="39227"/>
    <cellStyle name="Comma 13 2 3 2 4 2" xfId="39228"/>
    <cellStyle name="Comma 13 2 3 2 4 2 2" xfId="39229"/>
    <cellStyle name="Comma 13 2 3 2 4 2 3" xfId="39230"/>
    <cellStyle name="Comma 13 2 3 2 4 3" xfId="39231"/>
    <cellStyle name="Comma 13 2 3 2 4 3 2" xfId="39232"/>
    <cellStyle name="Comma 13 2 3 2 4 3 3" xfId="39233"/>
    <cellStyle name="Comma 13 2 3 2 4 4" xfId="39234"/>
    <cellStyle name="Comma 13 2 3 2 4 4 2" xfId="39235"/>
    <cellStyle name="Comma 13 2 3 2 4 5" xfId="39236"/>
    <cellStyle name="Comma 13 2 3 2 4 6" xfId="39237"/>
    <cellStyle name="Comma 13 2 3 2 5" xfId="39238"/>
    <cellStyle name="Comma 13 2 3 2 5 2" xfId="39239"/>
    <cellStyle name="Comma 13 2 3 2 5 2 2" xfId="39240"/>
    <cellStyle name="Comma 13 2 3 2 5 2 3" xfId="39241"/>
    <cellStyle name="Comma 13 2 3 2 5 3" xfId="39242"/>
    <cellStyle name="Comma 13 2 3 2 5 3 2" xfId="39243"/>
    <cellStyle name="Comma 13 2 3 2 5 4" xfId="39244"/>
    <cellStyle name="Comma 13 2 3 2 5 5" xfId="39245"/>
    <cellStyle name="Comma 13 2 3 2 6" xfId="39246"/>
    <cellStyle name="Comma 13 2 3 2 6 2" xfId="39247"/>
    <cellStyle name="Comma 13 2 3 2 6 3" xfId="39248"/>
    <cellStyle name="Comma 13 2 3 2 7" xfId="39249"/>
    <cellStyle name="Comma 13 2 3 2 7 2" xfId="39250"/>
    <cellStyle name="Comma 13 2 3 2 7 3" xfId="39251"/>
    <cellStyle name="Comma 13 2 3 2 8" xfId="39252"/>
    <cellStyle name="Comma 13 2 3 2 8 2" xfId="39253"/>
    <cellStyle name="Comma 13 2 3 2 9" xfId="39254"/>
    <cellStyle name="Comma 13 2 3 3" xfId="39255"/>
    <cellStyle name="Comma 13 2 3 3 2" xfId="39256"/>
    <cellStyle name="Comma 13 2 3 3 2 2" xfId="39257"/>
    <cellStyle name="Comma 13 2 3 3 2 2 2" xfId="39258"/>
    <cellStyle name="Comma 13 2 3 3 2 2 3" xfId="39259"/>
    <cellStyle name="Comma 13 2 3 3 2 3" xfId="39260"/>
    <cellStyle name="Comma 13 2 3 3 2 3 2" xfId="39261"/>
    <cellStyle name="Comma 13 2 3 3 2 3 3" xfId="39262"/>
    <cellStyle name="Comma 13 2 3 3 2 4" xfId="39263"/>
    <cellStyle name="Comma 13 2 3 3 2 4 2" xfId="39264"/>
    <cellStyle name="Comma 13 2 3 3 2 5" xfId="39265"/>
    <cellStyle name="Comma 13 2 3 3 2 6" xfId="39266"/>
    <cellStyle name="Comma 13 2 3 3 3" xfId="39267"/>
    <cellStyle name="Comma 13 2 3 3 3 2" xfId="39268"/>
    <cellStyle name="Comma 13 2 3 3 3 2 2" xfId="39269"/>
    <cellStyle name="Comma 13 2 3 3 3 2 3" xfId="39270"/>
    <cellStyle name="Comma 13 2 3 3 3 3" xfId="39271"/>
    <cellStyle name="Comma 13 2 3 3 3 3 2" xfId="39272"/>
    <cellStyle name="Comma 13 2 3 3 3 3 3" xfId="39273"/>
    <cellStyle name="Comma 13 2 3 3 3 4" xfId="39274"/>
    <cellStyle name="Comma 13 2 3 3 3 4 2" xfId="39275"/>
    <cellStyle name="Comma 13 2 3 3 3 5" xfId="39276"/>
    <cellStyle name="Comma 13 2 3 3 3 6" xfId="39277"/>
    <cellStyle name="Comma 13 2 3 3 4" xfId="39278"/>
    <cellStyle name="Comma 13 2 3 3 4 2" xfId="39279"/>
    <cellStyle name="Comma 13 2 3 3 4 2 2" xfId="39280"/>
    <cellStyle name="Comma 13 2 3 3 4 2 3" xfId="39281"/>
    <cellStyle name="Comma 13 2 3 3 4 3" xfId="39282"/>
    <cellStyle name="Comma 13 2 3 3 4 3 2" xfId="39283"/>
    <cellStyle name="Comma 13 2 3 3 4 4" xfId="39284"/>
    <cellStyle name="Comma 13 2 3 3 4 5" xfId="39285"/>
    <cellStyle name="Comma 13 2 3 3 5" xfId="39286"/>
    <cellStyle name="Comma 13 2 3 3 5 2" xfId="39287"/>
    <cellStyle name="Comma 13 2 3 3 5 3" xfId="39288"/>
    <cellStyle name="Comma 13 2 3 3 6" xfId="39289"/>
    <cellStyle name="Comma 13 2 3 3 6 2" xfId="39290"/>
    <cellStyle name="Comma 13 2 3 3 6 3" xfId="39291"/>
    <cellStyle name="Comma 13 2 3 3 7" xfId="39292"/>
    <cellStyle name="Comma 13 2 3 3 7 2" xfId="39293"/>
    <cellStyle name="Comma 13 2 3 3 8" xfId="39294"/>
    <cellStyle name="Comma 13 2 3 3 9" xfId="39295"/>
    <cellStyle name="Comma 13 2 3 4" xfId="39296"/>
    <cellStyle name="Comma 13 2 3 4 2" xfId="39297"/>
    <cellStyle name="Comma 13 2 3 4 2 2" xfId="39298"/>
    <cellStyle name="Comma 13 2 3 4 2 2 2" xfId="39299"/>
    <cellStyle name="Comma 13 2 3 4 2 2 3" xfId="39300"/>
    <cellStyle name="Comma 13 2 3 4 2 3" xfId="39301"/>
    <cellStyle name="Comma 13 2 3 4 2 3 2" xfId="39302"/>
    <cellStyle name="Comma 13 2 3 4 2 3 3" xfId="39303"/>
    <cellStyle name="Comma 13 2 3 4 2 4" xfId="39304"/>
    <cellStyle name="Comma 13 2 3 4 2 4 2" xfId="39305"/>
    <cellStyle name="Comma 13 2 3 4 2 5" xfId="39306"/>
    <cellStyle name="Comma 13 2 3 4 2 6" xfId="39307"/>
    <cellStyle name="Comma 13 2 3 4 3" xfId="39308"/>
    <cellStyle name="Comma 13 2 3 4 3 2" xfId="39309"/>
    <cellStyle name="Comma 13 2 3 4 3 2 2" xfId="39310"/>
    <cellStyle name="Comma 13 2 3 4 3 2 3" xfId="39311"/>
    <cellStyle name="Comma 13 2 3 4 3 3" xfId="39312"/>
    <cellStyle name="Comma 13 2 3 4 3 3 2" xfId="39313"/>
    <cellStyle name="Comma 13 2 3 4 3 3 3" xfId="39314"/>
    <cellStyle name="Comma 13 2 3 4 3 4" xfId="39315"/>
    <cellStyle name="Comma 13 2 3 4 3 4 2" xfId="39316"/>
    <cellStyle name="Comma 13 2 3 4 3 5" xfId="39317"/>
    <cellStyle name="Comma 13 2 3 4 3 6" xfId="39318"/>
    <cellStyle name="Comma 13 2 3 4 4" xfId="39319"/>
    <cellStyle name="Comma 13 2 3 4 4 2" xfId="39320"/>
    <cellStyle name="Comma 13 2 3 4 4 2 2" xfId="39321"/>
    <cellStyle name="Comma 13 2 3 4 4 2 3" xfId="39322"/>
    <cellStyle name="Comma 13 2 3 4 4 3" xfId="39323"/>
    <cellStyle name="Comma 13 2 3 4 4 3 2" xfId="39324"/>
    <cellStyle name="Comma 13 2 3 4 4 4" xfId="39325"/>
    <cellStyle name="Comma 13 2 3 4 4 5" xfId="39326"/>
    <cellStyle name="Comma 13 2 3 4 5" xfId="39327"/>
    <cellStyle name="Comma 13 2 3 4 5 2" xfId="39328"/>
    <cellStyle name="Comma 13 2 3 4 5 3" xfId="39329"/>
    <cellStyle name="Comma 13 2 3 4 6" xfId="39330"/>
    <cellStyle name="Comma 13 2 3 4 6 2" xfId="39331"/>
    <cellStyle name="Comma 13 2 3 4 6 3" xfId="39332"/>
    <cellStyle name="Comma 13 2 3 4 7" xfId="39333"/>
    <cellStyle name="Comma 13 2 3 4 7 2" xfId="39334"/>
    <cellStyle name="Comma 13 2 3 4 8" xfId="39335"/>
    <cellStyle name="Comma 13 2 3 4 9" xfId="39336"/>
    <cellStyle name="Comma 13 2 3 5" xfId="39337"/>
    <cellStyle name="Comma 13 2 3 5 2" xfId="39338"/>
    <cellStyle name="Comma 13 2 3 5 2 2" xfId="39339"/>
    <cellStyle name="Comma 13 2 3 5 2 3" xfId="39340"/>
    <cellStyle name="Comma 13 2 3 5 3" xfId="39341"/>
    <cellStyle name="Comma 13 2 3 5 3 2" xfId="39342"/>
    <cellStyle name="Comma 13 2 3 5 3 3" xfId="39343"/>
    <cellStyle name="Comma 13 2 3 5 4" xfId="39344"/>
    <cellStyle name="Comma 13 2 3 5 4 2" xfId="39345"/>
    <cellStyle name="Comma 13 2 3 5 5" xfId="39346"/>
    <cellStyle name="Comma 13 2 3 5 6" xfId="39347"/>
    <cellStyle name="Comma 13 2 3 6" xfId="39348"/>
    <cellStyle name="Comma 13 2 3 6 2" xfId="39349"/>
    <cellStyle name="Comma 13 2 3 6 2 2" xfId="39350"/>
    <cellStyle name="Comma 13 2 3 6 2 3" xfId="39351"/>
    <cellStyle name="Comma 13 2 3 6 3" xfId="39352"/>
    <cellStyle name="Comma 13 2 3 6 3 2" xfId="39353"/>
    <cellStyle name="Comma 13 2 3 6 3 3" xfId="39354"/>
    <cellStyle name="Comma 13 2 3 6 4" xfId="39355"/>
    <cellStyle name="Comma 13 2 3 6 4 2" xfId="39356"/>
    <cellStyle name="Comma 13 2 3 6 5" xfId="39357"/>
    <cellStyle name="Comma 13 2 3 6 6" xfId="39358"/>
    <cellStyle name="Comma 13 2 3 7" xfId="39359"/>
    <cellStyle name="Comma 13 2 3 7 2" xfId="39360"/>
    <cellStyle name="Comma 13 2 3 7 2 2" xfId="39361"/>
    <cellStyle name="Comma 13 2 3 7 2 3" xfId="39362"/>
    <cellStyle name="Comma 13 2 3 7 3" xfId="39363"/>
    <cellStyle name="Comma 13 2 3 7 3 2" xfId="39364"/>
    <cellStyle name="Comma 13 2 3 7 4" xfId="39365"/>
    <cellStyle name="Comma 13 2 3 7 5" xfId="39366"/>
    <cellStyle name="Comma 13 2 3 8" xfId="39367"/>
    <cellStyle name="Comma 13 2 3 8 2" xfId="39368"/>
    <cellStyle name="Comma 13 2 3 8 3" xfId="39369"/>
    <cellStyle name="Comma 13 2 3 9" xfId="39370"/>
    <cellStyle name="Comma 13 2 3 9 2" xfId="39371"/>
    <cellStyle name="Comma 13 2 3 9 3" xfId="39372"/>
    <cellStyle name="Comma 13 2 4" xfId="13962"/>
    <cellStyle name="Comma 13 2 4 10" xfId="39373"/>
    <cellStyle name="Comma 13 2 4 2" xfId="39374"/>
    <cellStyle name="Comma 13 2 4 2 2" xfId="39375"/>
    <cellStyle name="Comma 13 2 4 2 2 2" xfId="39376"/>
    <cellStyle name="Comma 13 2 4 2 2 2 2" xfId="39377"/>
    <cellStyle name="Comma 13 2 4 2 2 2 3" xfId="39378"/>
    <cellStyle name="Comma 13 2 4 2 2 3" xfId="39379"/>
    <cellStyle name="Comma 13 2 4 2 2 3 2" xfId="39380"/>
    <cellStyle name="Comma 13 2 4 2 2 3 3" xfId="39381"/>
    <cellStyle name="Comma 13 2 4 2 2 4" xfId="39382"/>
    <cellStyle name="Comma 13 2 4 2 2 4 2" xfId="39383"/>
    <cellStyle name="Comma 13 2 4 2 2 5" xfId="39384"/>
    <cellStyle name="Comma 13 2 4 2 2 6" xfId="39385"/>
    <cellStyle name="Comma 13 2 4 2 3" xfId="39386"/>
    <cellStyle name="Comma 13 2 4 2 3 2" xfId="39387"/>
    <cellStyle name="Comma 13 2 4 2 3 2 2" xfId="39388"/>
    <cellStyle name="Comma 13 2 4 2 3 2 3" xfId="39389"/>
    <cellStyle name="Comma 13 2 4 2 3 3" xfId="39390"/>
    <cellStyle name="Comma 13 2 4 2 3 3 2" xfId="39391"/>
    <cellStyle name="Comma 13 2 4 2 3 3 3" xfId="39392"/>
    <cellStyle name="Comma 13 2 4 2 3 4" xfId="39393"/>
    <cellStyle name="Comma 13 2 4 2 3 4 2" xfId="39394"/>
    <cellStyle name="Comma 13 2 4 2 3 5" xfId="39395"/>
    <cellStyle name="Comma 13 2 4 2 3 6" xfId="39396"/>
    <cellStyle name="Comma 13 2 4 2 4" xfId="39397"/>
    <cellStyle name="Comma 13 2 4 2 4 2" xfId="39398"/>
    <cellStyle name="Comma 13 2 4 2 4 2 2" xfId="39399"/>
    <cellStyle name="Comma 13 2 4 2 4 2 3" xfId="39400"/>
    <cellStyle name="Comma 13 2 4 2 4 3" xfId="39401"/>
    <cellStyle name="Comma 13 2 4 2 4 3 2" xfId="39402"/>
    <cellStyle name="Comma 13 2 4 2 4 4" xfId="39403"/>
    <cellStyle name="Comma 13 2 4 2 4 5" xfId="39404"/>
    <cellStyle name="Comma 13 2 4 2 5" xfId="39405"/>
    <cellStyle name="Comma 13 2 4 2 5 2" xfId="39406"/>
    <cellStyle name="Comma 13 2 4 2 5 3" xfId="39407"/>
    <cellStyle name="Comma 13 2 4 2 6" xfId="39408"/>
    <cellStyle name="Comma 13 2 4 2 6 2" xfId="39409"/>
    <cellStyle name="Comma 13 2 4 2 6 3" xfId="39410"/>
    <cellStyle name="Comma 13 2 4 2 7" xfId="39411"/>
    <cellStyle name="Comma 13 2 4 2 7 2" xfId="39412"/>
    <cellStyle name="Comma 13 2 4 2 8" xfId="39413"/>
    <cellStyle name="Comma 13 2 4 2 9" xfId="39414"/>
    <cellStyle name="Comma 13 2 4 3" xfId="39415"/>
    <cellStyle name="Comma 13 2 4 3 2" xfId="39416"/>
    <cellStyle name="Comma 13 2 4 3 2 2" xfId="39417"/>
    <cellStyle name="Comma 13 2 4 3 2 3" xfId="39418"/>
    <cellStyle name="Comma 13 2 4 3 3" xfId="39419"/>
    <cellStyle name="Comma 13 2 4 3 3 2" xfId="39420"/>
    <cellStyle name="Comma 13 2 4 3 3 3" xfId="39421"/>
    <cellStyle name="Comma 13 2 4 3 4" xfId="39422"/>
    <cellStyle name="Comma 13 2 4 3 4 2" xfId="39423"/>
    <cellStyle name="Comma 13 2 4 3 5" xfId="39424"/>
    <cellStyle name="Comma 13 2 4 3 6" xfId="39425"/>
    <cellStyle name="Comma 13 2 4 4" xfId="39426"/>
    <cellStyle name="Comma 13 2 4 4 2" xfId="39427"/>
    <cellStyle name="Comma 13 2 4 4 2 2" xfId="39428"/>
    <cellStyle name="Comma 13 2 4 4 2 3" xfId="39429"/>
    <cellStyle name="Comma 13 2 4 4 3" xfId="39430"/>
    <cellStyle name="Comma 13 2 4 4 3 2" xfId="39431"/>
    <cellStyle name="Comma 13 2 4 4 3 3" xfId="39432"/>
    <cellStyle name="Comma 13 2 4 4 4" xfId="39433"/>
    <cellStyle name="Comma 13 2 4 4 4 2" xfId="39434"/>
    <cellStyle name="Comma 13 2 4 4 5" xfId="39435"/>
    <cellStyle name="Comma 13 2 4 4 6" xfId="39436"/>
    <cellStyle name="Comma 13 2 4 5" xfId="39437"/>
    <cellStyle name="Comma 13 2 4 5 2" xfId="39438"/>
    <cellStyle name="Comma 13 2 4 5 2 2" xfId="39439"/>
    <cellStyle name="Comma 13 2 4 5 2 3" xfId="39440"/>
    <cellStyle name="Comma 13 2 4 5 3" xfId="39441"/>
    <cellStyle name="Comma 13 2 4 5 3 2" xfId="39442"/>
    <cellStyle name="Comma 13 2 4 5 4" xfId="39443"/>
    <cellStyle name="Comma 13 2 4 5 5" xfId="39444"/>
    <cellStyle name="Comma 13 2 4 6" xfId="39445"/>
    <cellStyle name="Comma 13 2 4 6 2" xfId="39446"/>
    <cellStyle name="Comma 13 2 4 6 3" xfId="39447"/>
    <cellStyle name="Comma 13 2 4 7" xfId="39448"/>
    <cellStyle name="Comma 13 2 4 7 2" xfId="39449"/>
    <cellStyle name="Comma 13 2 4 7 3" xfId="39450"/>
    <cellStyle name="Comma 13 2 4 8" xfId="39451"/>
    <cellStyle name="Comma 13 2 4 8 2" xfId="39452"/>
    <cellStyle name="Comma 13 2 4 9" xfId="39453"/>
    <cellStyle name="Comma 13 2 5" xfId="39454"/>
    <cellStyle name="Comma 13 2 5 2" xfId="39455"/>
    <cellStyle name="Comma 13 2 5 2 2" xfId="39456"/>
    <cellStyle name="Comma 13 2 5 2 2 2" xfId="39457"/>
    <cellStyle name="Comma 13 2 5 2 2 3" xfId="39458"/>
    <cellStyle name="Comma 13 2 5 2 3" xfId="39459"/>
    <cellStyle name="Comma 13 2 5 2 3 2" xfId="39460"/>
    <cellStyle name="Comma 13 2 5 2 3 3" xfId="39461"/>
    <cellStyle name="Comma 13 2 5 2 4" xfId="39462"/>
    <cellStyle name="Comma 13 2 5 2 4 2" xfId="39463"/>
    <cellStyle name="Comma 13 2 5 2 5" xfId="39464"/>
    <cellStyle name="Comma 13 2 5 2 6" xfId="39465"/>
    <cellStyle name="Comma 13 2 5 3" xfId="39466"/>
    <cellStyle name="Comma 13 2 5 3 2" xfId="39467"/>
    <cellStyle name="Comma 13 2 5 3 2 2" xfId="39468"/>
    <cellStyle name="Comma 13 2 5 3 2 3" xfId="39469"/>
    <cellStyle name="Comma 13 2 5 3 3" xfId="39470"/>
    <cellStyle name="Comma 13 2 5 3 3 2" xfId="39471"/>
    <cellStyle name="Comma 13 2 5 3 3 3" xfId="39472"/>
    <cellStyle name="Comma 13 2 5 3 4" xfId="39473"/>
    <cellStyle name="Comma 13 2 5 3 4 2" xfId="39474"/>
    <cellStyle name="Comma 13 2 5 3 5" xfId="39475"/>
    <cellStyle name="Comma 13 2 5 3 6" xfId="39476"/>
    <cellStyle name="Comma 13 2 5 4" xfId="39477"/>
    <cellStyle name="Comma 13 2 5 4 2" xfId="39478"/>
    <cellStyle name="Comma 13 2 5 4 2 2" xfId="39479"/>
    <cellStyle name="Comma 13 2 5 4 2 3" xfId="39480"/>
    <cellStyle name="Comma 13 2 5 4 3" xfId="39481"/>
    <cellStyle name="Comma 13 2 5 4 3 2" xfId="39482"/>
    <cellStyle name="Comma 13 2 5 4 4" xfId="39483"/>
    <cellStyle name="Comma 13 2 5 4 5" xfId="39484"/>
    <cellStyle name="Comma 13 2 5 5" xfId="39485"/>
    <cellStyle name="Comma 13 2 5 5 2" xfId="39486"/>
    <cellStyle name="Comma 13 2 5 5 3" xfId="39487"/>
    <cellStyle name="Comma 13 2 5 6" xfId="39488"/>
    <cellStyle name="Comma 13 2 5 6 2" xfId="39489"/>
    <cellStyle name="Comma 13 2 5 6 3" xfId="39490"/>
    <cellStyle name="Comma 13 2 5 7" xfId="39491"/>
    <cellStyle name="Comma 13 2 5 7 2" xfId="39492"/>
    <cellStyle name="Comma 13 2 5 8" xfId="39493"/>
    <cellStyle name="Comma 13 2 5 9" xfId="39494"/>
    <cellStyle name="Comma 13 2 6" xfId="39495"/>
    <cellStyle name="Comma 13 2 6 2" xfId="39496"/>
    <cellStyle name="Comma 13 2 6 2 2" xfId="39497"/>
    <cellStyle name="Comma 13 2 6 2 2 2" xfId="39498"/>
    <cellStyle name="Comma 13 2 6 2 2 3" xfId="39499"/>
    <cellStyle name="Comma 13 2 6 2 3" xfId="39500"/>
    <cellStyle name="Comma 13 2 6 2 3 2" xfId="39501"/>
    <cellStyle name="Comma 13 2 6 2 3 3" xfId="39502"/>
    <cellStyle name="Comma 13 2 6 2 4" xfId="39503"/>
    <cellStyle name="Comma 13 2 6 2 4 2" xfId="39504"/>
    <cellStyle name="Comma 13 2 6 2 5" xfId="39505"/>
    <cellStyle name="Comma 13 2 6 2 6" xfId="39506"/>
    <cellStyle name="Comma 13 2 6 3" xfId="39507"/>
    <cellStyle name="Comma 13 2 6 3 2" xfId="39508"/>
    <cellStyle name="Comma 13 2 6 3 2 2" xfId="39509"/>
    <cellStyle name="Comma 13 2 6 3 2 3" xfId="39510"/>
    <cellStyle name="Comma 13 2 6 3 3" xfId="39511"/>
    <cellStyle name="Comma 13 2 6 3 3 2" xfId="39512"/>
    <cellStyle name="Comma 13 2 6 3 3 3" xfId="39513"/>
    <cellStyle name="Comma 13 2 6 3 4" xfId="39514"/>
    <cellStyle name="Comma 13 2 6 3 4 2" xfId="39515"/>
    <cellStyle name="Comma 13 2 6 3 5" xfId="39516"/>
    <cellStyle name="Comma 13 2 6 3 6" xfId="39517"/>
    <cellStyle name="Comma 13 2 6 4" xfId="39518"/>
    <cellStyle name="Comma 13 2 6 4 2" xfId="39519"/>
    <cellStyle name="Comma 13 2 6 4 2 2" xfId="39520"/>
    <cellStyle name="Comma 13 2 6 4 2 3" xfId="39521"/>
    <cellStyle name="Comma 13 2 6 4 3" xfId="39522"/>
    <cellStyle name="Comma 13 2 6 4 3 2" xfId="39523"/>
    <cellStyle name="Comma 13 2 6 4 4" xfId="39524"/>
    <cellStyle name="Comma 13 2 6 4 5" xfId="39525"/>
    <cellStyle name="Comma 13 2 6 5" xfId="39526"/>
    <cellStyle name="Comma 13 2 6 5 2" xfId="39527"/>
    <cellStyle name="Comma 13 2 6 5 3" xfId="39528"/>
    <cellStyle name="Comma 13 2 6 6" xfId="39529"/>
    <cellStyle name="Comma 13 2 6 6 2" xfId="39530"/>
    <cellStyle name="Comma 13 2 6 6 3" xfId="39531"/>
    <cellStyle name="Comma 13 2 6 7" xfId="39532"/>
    <cellStyle name="Comma 13 2 6 7 2" xfId="39533"/>
    <cellStyle name="Comma 13 2 6 8" xfId="39534"/>
    <cellStyle name="Comma 13 2 6 9" xfId="39535"/>
    <cellStyle name="Comma 13 2 7" xfId="39536"/>
    <cellStyle name="Comma 13 2 7 2" xfId="39537"/>
    <cellStyle name="Comma 13 2 7 2 2" xfId="39538"/>
    <cellStyle name="Comma 13 2 7 2 3" xfId="39539"/>
    <cellStyle name="Comma 13 2 7 3" xfId="39540"/>
    <cellStyle name="Comma 13 2 7 3 2" xfId="39541"/>
    <cellStyle name="Comma 13 2 7 3 3" xfId="39542"/>
    <cellStyle name="Comma 13 2 7 4" xfId="39543"/>
    <cellStyle name="Comma 13 2 7 4 2" xfId="39544"/>
    <cellStyle name="Comma 13 2 7 5" xfId="39545"/>
    <cellStyle name="Comma 13 2 7 6" xfId="39546"/>
    <cellStyle name="Comma 13 2 8" xfId="39547"/>
    <cellStyle name="Comma 13 2 8 2" xfId="39548"/>
    <cellStyle name="Comma 13 2 8 2 2" xfId="39549"/>
    <cellStyle name="Comma 13 2 8 2 3" xfId="39550"/>
    <cellStyle name="Comma 13 2 8 3" xfId="39551"/>
    <cellStyle name="Comma 13 2 8 3 2" xfId="39552"/>
    <cellStyle name="Comma 13 2 8 3 3" xfId="39553"/>
    <cellStyle name="Comma 13 2 8 4" xfId="39554"/>
    <cellStyle name="Comma 13 2 8 4 2" xfId="39555"/>
    <cellStyle name="Comma 13 2 8 5" xfId="39556"/>
    <cellStyle name="Comma 13 2 8 6" xfId="39557"/>
    <cellStyle name="Comma 13 2 9" xfId="39558"/>
    <cellStyle name="Comma 13 2 9 2" xfId="39559"/>
    <cellStyle name="Comma 13 2 9 2 2" xfId="39560"/>
    <cellStyle name="Comma 13 2 9 2 3" xfId="39561"/>
    <cellStyle name="Comma 13 2 9 3" xfId="39562"/>
    <cellStyle name="Comma 13 2 9 3 2" xfId="39563"/>
    <cellStyle name="Comma 13 2 9 4" xfId="39564"/>
    <cellStyle name="Comma 13 2 9 5" xfId="39565"/>
    <cellStyle name="Comma 13 3" xfId="9454"/>
    <cellStyle name="Comma 13 3 10" xfId="39566"/>
    <cellStyle name="Comma 13 3 10 2" xfId="39567"/>
    <cellStyle name="Comma 13 3 10 3" xfId="39568"/>
    <cellStyle name="Comma 13 3 11" xfId="39569"/>
    <cellStyle name="Comma 13 3 11 2" xfId="39570"/>
    <cellStyle name="Comma 13 3 12" xfId="39571"/>
    <cellStyle name="Comma 13 3 13" xfId="39572"/>
    <cellStyle name="Comma 13 3 2" xfId="9455"/>
    <cellStyle name="Comma 13 3 2 10" xfId="39573"/>
    <cellStyle name="Comma 13 3 2 10 2" xfId="39574"/>
    <cellStyle name="Comma 13 3 2 11" xfId="39575"/>
    <cellStyle name="Comma 13 3 2 12" xfId="39576"/>
    <cellStyle name="Comma 13 3 2 2" xfId="39577"/>
    <cellStyle name="Comma 13 3 2 2 10" xfId="39578"/>
    <cellStyle name="Comma 13 3 2 2 2" xfId="39579"/>
    <cellStyle name="Comma 13 3 2 2 2 2" xfId="39580"/>
    <cellStyle name="Comma 13 3 2 2 2 2 2" xfId="39581"/>
    <cellStyle name="Comma 13 3 2 2 2 2 2 2" xfId="39582"/>
    <cellStyle name="Comma 13 3 2 2 2 2 2 3" xfId="39583"/>
    <cellStyle name="Comma 13 3 2 2 2 2 3" xfId="39584"/>
    <cellStyle name="Comma 13 3 2 2 2 2 3 2" xfId="39585"/>
    <cellStyle name="Comma 13 3 2 2 2 2 3 3" xfId="39586"/>
    <cellStyle name="Comma 13 3 2 2 2 2 4" xfId="39587"/>
    <cellStyle name="Comma 13 3 2 2 2 2 4 2" xfId="39588"/>
    <cellStyle name="Comma 13 3 2 2 2 2 5" xfId="39589"/>
    <cellStyle name="Comma 13 3 2 2 2 2 6" xfId="39590"/>
    <cellStyle name="Comma 13 3 2 2 2 3" xfId="39591"/>
    <cellStyle name="Comma 13 3 2 2 2 3 2" xfId="39592"/>
    <cellStyle name="Comma 13 3 2 2 2 3 2 2" xfId="39593"/>
    <cellStyle name="Comma 13 3 2 2 2 3 2 3" xfId="39594"/>
    <cellStyle name="Comma 13 3 2 2 2 3 3" xfId="39595"/>
    <cellStyle name="Comma 13 3 2 2 2 3 3 2" xfId="39596"/>
    <cellStyle name="Comma 13 3 2 2 2 3 3 3" xfId="39597"/>
    <cellStyle name="Comma 13 3 2 2 2 3 4" xfId="39598"/>
    <cellStyle name="Comma 13 3 2 2 2 3 4 2" xfId="39599"/>
    <cellStyle name="Comma 13 3 2 2 2 3 5" xfId="39600"/>
    <cellStyle name="Comma 13 3 2 2 2 3 6" xfId="39601"/>
    <cellStyle name="Comma 13 3 2 2 2 4" xfId="39602"/>
    <cellStyle name="Comma 13 3 2 2 2 4 2" xfId="39603"/>
    <cellStyle name="Comma 13 3 2 2 2 4 2 2" xfId="39604"/>
    <cellStyle name="Comma 13 3 2 2 2 4 2 3" xfId="39605"/>
    <cellStyle name="Comma 13 3 2 2 2 4 3" xfId="39606"/>
    <cellStyle name="Comma 13 3 2 2 2 4 3 2" xfId="39607"/>
    <cellStyle name="Comma 13 3 2 2 2 4 4" xfId="39608"/>
    <cellStyle name="Comma 13 3 2 2 2 4 5" xfId="39609"/>
    <cellStyle name="Comma 13 3 2 2 2 5" xfId="39610"/>
    <cellStyle name="Comma 13 3 2 2 2 5 2" xfId="39611"/>
    <cellStyle name="Comma 13 3 2 2 2 5 3" xfId="39612"/>
    <cellStyle name="Comma 13 3 2 2 2 6" xfId="39613"/>
    <cellStyle name="Comma 13 3 2 2 2 6 2" xfId="39614"/>
    <cellStyle name="Comma 13 3 2 2 2 6 3" xfId="39615"/>
    <cellStyle name="Comma 13 3 2 2 2 7" xfId="39616"/>
    <cellStyle name="Comma 13 3 2 2 2 7 2" xfId="39617"/>
    <cellStyle name="Comma 13 3 2 2 2 8" xfId="39618"/>
    <cellStyle name="Comma 13 3 2 2 2 9" xfId="39619"/>
    <cellStyle name="Comma 13 3 2 2 3" xfId="39620"/>
    <cellStyle name="Comma 13 3 2 2 3 2" xfId="39621"/>
    <cellStyle name="Comma 13 3 2 2 3 2 2" xfId="39622"/>
    <cellStyle name="Comma 13 3 2 2 3 2 3" xfId="39623"/>
    <cellStyle name="Comma 13 3 2 2 3 3" xfId="39624"/>
    <cellStyle name="Comma 13 3 2 2 3 3 2" xfId="39625"/>
    <cellStyle name="Comma 13 3 2 2 3 3 3" xfId="39626"/>
    <cellStyle name="Comma 13 3 2 2 3 4" xfId="39627"/>
    <cellStyle name="Comma 13 3 2 2 3 4 2" xfId="39628"/>
    <cellStyle name="Comma 13 3 2 2 3 5" xfId="39629"/>
    <cellStyle name="Comma 13 3 2 2 3 6" xfId="39630"/>
    <cellStyle name="Comma 13 3 2 2 4" xfId="39631"/>
    <cellStyle name="Comma 13 3 2 2 4 2" xfId="39632"/>
    <cellStyle name="Comma 13 3 2 2 4 2 2" xfId="39633"/>
    <cellStyle name="Comma 13 3 2 2 4 2 3" xfId="39634"/>
    <cellStyle name="Comma 13 3 2 2 4 3" xfId="39635"/>
    <cellStyle name="Comma 13 3 2 2 4 3 2" xfId="39636"/>
    <cellStyle name="Comma 13 3 2 2 4 3 3" xfId="39637"/>
    <cellStyle name="Comma 13 3 2 2 4 4" xfId="39638"/>
    <cellStyle name="Comma 13 3 2 2 4 4 2" xfId="39639"/>
    <cellStyle name="Comma 13 3 2 2 4 5" xfId="39640"/>
    <cellStyle name="Comma 13 3 2 2 4 6" xfId="39641"/>
    <cellStyle name="Comma 13 3 2 2 5" xfId="39642"/>
    <cellStyle name="Comma 13 3 2 2 5 2" xfId="39643"/>
    <cellStyle name="Comma 13 3 2 2 5 2 2" xfId="39644"/>
    <cellStyle name="Comma 13 3 2 2 5 2 3" xfId="39645"/>
    <cellStyle name="Comma 13 3 2 2 5 3" xfId="39646"/>
    <cellStyle name="Comma 13 3 2 2 5 3 2" xfId="39647"/>
    <cellStyle name="Comma 13 3 2 2 5 4" xfId="39648"/>
    <cellStyle name="Comma 13 3 2 2 5 5" xfId="39649"/>
    <cellStyle name="Comma 13 3 2 2 6" xfId="39650"/>
    <cellStyle name="Comma 13 3 2 2 6 2" xfId="39651"/>
    <cellStyle name="Comma 13 3 2 2 6 3" xfId="39652"/>
    <cellStyle name="Comma 13 3 2 2 7" xfId="39653"/>
    <cellStyle name="Comma 13 3 2 2 7 2" xfId="39654"/>
    <cellStyle name="Comma 13 3 2 2 7 3" xfId="39655"/>
    <cellStyle name="Comma 13 3 2 2 8" xfId="39656"/>
    <cellStyle name="Comma 13 3 2 2 8 2" xfId="39657"/>
    <cellStyle name="Comma 13 3 2 2 9" xfId="39658"/>
    <cellStyle name="Comma 13 3 2 3" xfId="39659"/>
    <cellStyle name="Comma 13 3 2 3 2" xfId="39660"/>
    <cellStyle name="Comma 13 3 2 3 2 2" xfId="39661"/>
    <cellStyle name="Comma 13 3 2 3 2 2 2" xfId="39662"/>
    <cellStyle name="Comma 13 3 2 3 2 2 3" xfId="39663"/>
    <cellStyle name="Comma 13 3 2 3 2 3" xfId="39664"/>
    <cellStyle name="Comma 13 3 2 3 2 3 2" xfId="39665"/>
    <cellStyle name="Comma 13 3 2 3 2 3 3" xfId="39666"/>
    <cellStyle name="Comma 13 3 2 3 2 4" xfId="39667"/>
    <cellStyle name="Comma 13 3 2 3 2 4 2" xfId="39668"/>
    <cellStyle name="Comma 13 3 2 3 2 5" xfId="39669"/>
    <cellStyle name="Comma 13 3 2 3 2 6" xfId="39670"/>
    <cellStyle name="Comma 13 3 2 3 3" xfId="39671"/>
    <cellStyle name="Comma 13 3 2 3 3 2" xfId="39672"/>
    <cellStyle name="Comma 13 3 2 3 3 2 2" xfId="39673"/>
    <cellStyle name="Comma 13 3 2 3 3 2 3" xfId="39674"/>
    <cellStyle name="Comma 13 3 2 3 3 3" xfId="39675"/>
    <cellStyle name="Comma 13 3 2 3 3 3 2" xfId="39676"/>
    <cellStyle name="Comma 13 3 2 3 3 3 3" xfId="39677"/>
    <cellStyle name="Comma 13 3 2 3 3 4" xfId="39678"/>
    <cellStyle name="Comma 13 3 2 3 3 4 2" xfId="39679"/>
    <cellStyle name="Comma 13 3 2 3 3 5" xfId="39680"/>
    <cellStyle name="Comma 13 3 2 3 3 6" xfId="39681"/>
    <cellStyle name="Comma 13 3 2 3 4" xfId="39682"/>
    <cellStyle name="Comma 13 3 2 3 4 2" xfId="39683"/>
    <cellStyle name="Comma 13 3 2 3 4 2 2" xfId="39684"/>
    <cellStyle name="Comma 13 3 2 3 4 2 3" xfId="39685"/>
    <cellStyle name="Comma 13 3 2 3 4 3" xfId="39686"/>
    <cellStyle name="Comma 13 3 2 3 4 3 2" xfId="39687"/>
    <cellStyle name="Comma 13 3 2 3 4 4" xfId="39688"/>
    <cellStyle name="Comma 13 3 2 3 4 5" xfId="39689"/>
    <cellStyle name="Comma 13 3 2 3 5" xfId="39690"/>
    <cellStyle name="Comma 13 3 2 3 5 2" xfId="39691"/>
    <cellStyle name="Comma 13 3 2 3 5 3" xfId="39692"/>
    <cellStyle name="Comma 13 3 2 3 6" xfId="39693"/>
    <cellStyle name="Comma 13 3 2 3 6 2" xfId="39694"/>
    <cellStyle name="Comma 13 3 2 3 6 3" xfId="39695"/>
    <cellStyle name="Comma 13 3 2 3 7" xfId="39696"/>
    <cellStyle name="Comma 13 3 2 3 7 2" xfId="39697"/>
    <cellStyle name="Comma 13 3 2 3 8" xfId="39698"/>
    <cellStyle name="Comma 13 3 2 3 9" xfId="39699"/>
    <cellStyle name="Comma 13 3 2 4" xfId="39700"/>
    <cellStyle name="Comma 13 3 2 4 2" xfId="39701"/>
    <cellStyle name="Comma 13 3 2 4 2 2" xfId="39702"/>
    <cellStyle name="Comma 13 3 2 4 2 2 2" xfId="39703"/>
    <cellStyle name="Comma 13 3 2 4 2 2 3" xfId="39704"/>
    <cellStyle name="Comma 13 3 2 4 2 3" xfId="39705"/>
    <cellStyle name="Comma 13 3 2 4 2 3 2" xfId="39706"/>
    <cellStyle name="Comma 13 3 2 4 2 3 3" xfId="39707"/>
    <cellStyle name="Comma 13 3 2 4 2 4" xfId="39708"/>
    <cellStyle name="Comma 13 3 2 4 2 4 2" xfId="39709"/>
    <cellStyle name="Comma 13 3 2 4 2 5" xfId="39710"/>
    <cellStyle name="Comma 13 3 2 4 2 6" xfId="39711"/>
    <cellStyle name="Comma 13 3 2 4 3" xfId="39712"/>
    <cellStyle name="Comma 13 3 2 4 3 2" xfId="39713"/>
    <cellStyle name="Comma 13 3 2 4 3 2 2" xfId="39714"/>
    <cellStyle name="Comma 13 3 2 4 3 2 3" xfId="39715"/>
    <cellStyle name="Comma 13 3 2 4 3 3" xfId="39716"/>
    <cellStyle name="Comma 13 3 2 4 3 3 2" xfId="39717"/>
    <cellStyle name="Comma 13 3 2 4 3 3 3" xfId="39718"/>
    <cellStyle name="Comma 13 3 2 4 3 4" xfId="39719"/>
    <cellStyle name="Comma 13 3 2 4 3 4 2" xfId="39720"/>
    <cellStyle name="Comma 13 3 2 4 3 5" xfId="39721"/>
    <cellStyle name="Comma 13 3 2 4 3 6" xfId="39722"/>
    <cellStyle name="Comma 13 3 2 4 4" xfId="39723"/>
    <cellStyle name="Comma 13 3 2 4 4 2" xfId="39724"/>
    <cellStyle name="Comma 13 3 2 4 4 2 2" xfId="39725"/>
    <cellStyle name="Comma 13 3 2 4 4 2 3" xfId="39726"/>
    <cellStyle name="Comma 13 3 2 4 4 3" xfId="39727"/>
    <cellStyle name="Comma 13 3 2 4 4 3 2" xfId="39728"/>
    <cellStyle name="Comma 13 3 2 4 4 4" xfId="39729"/>
    <cellStyle name="Comma 13 3 2 4 4 5" xfId="39730"/>
    <cellStyle name="Comma 13 3 2 4 5" xfId="39731"/>
    <cellStyle name="Comma 13 3 2 4 5 2" xfId="39732"/>
    <cellStyle name="Comma 13 3 2 4 5 3" xfId="39733"/>
    <cellStyle name="Comma 13 3 2 4 6" xfId="39734"/>
    <cellStyle name="Comma 13 3 2 4 6 2" xfId="39735"/>
    <cellStyle name="Comma 13 3 2 4 6 3" xfId="39736"/>
    <cellStyle name="Comma 13 3 2 4 7" xfId="39737"/>
    <cellStyle name="Comma 13 3 2 4 7 2" xfId="39738"/>
    <cellStyle name="Comma 13 3 2 4 8" xfId="39739"/>
    <cellStyle name="Comma 13 3 2 4 9" xfId="39740"/>
    <cellStyle name="Comma 13 3 2 5" xfId="39741"/>
    <cellStyle name="Comma 13 3 2 5 2" xfId="39742"/>
    <cellStyle name="Comma 13 3 2 5 2 2" xfId="39743"/>
    <cellStyle name="Comma 13 3 2 5 2 3" xfId="39744"/>
    <cellStyle name="Comma 13 3 2 5 3" xfId="39745"/>
    <cellStyle name="Comma 13 3 2 5 3 2" xfId="39746"/>
    <cellStyle name="Comma 13 3 2 5 3 3" xfId="39747"/>
    <cellStyle name="Comma 13 3 2 5 4" xfId="39748"/>
    <cellStyle name="Comma 13 3 2 5 4 2" xfId="39749"/>
    <cellStyle name="Comma 13 3 2 5 5" xfId="39750"/>
    <cellStyle name="Comma 13 3 2 5 6" xfId="39751"/>
    <cellStyle name="Comma 13 3 2 6" xfId="39752"/>
    <cellStyle name="Comma 13 3 2 6 2" xfId="39753"/>
    <cellStyle name="Comma 13 3 2 6 2 2" xfId="39754"/>
    <cellStyle name="Comma 13 3 2 6 2 3" xfId="39755"/>
    <cellStyle name="Comma 13 3 2 6 3" xfId="39756"/>
    <cellStyle name="Comma 13 3 2 6 3 2" xfId="39757"/>
    <cellStyle name="Comma 13 3 2 6 3 3" xfId="39758"/>
    <cellStyle name="Comma 13 3 2 6 4" xfId="39759"/>
    <cellStyle name="Comma 13 3 2 6 4 2" xfId="39760"/>
    <cellStyle name="Comma 13 3 2 6 5" xfId="39761"/>
    <cellStyle name="Comma 13 3 2 6 6" xfId="39762"/>
    <cellStyle name="Comma 13 3 2 7" xfId="39763"/>
    <cellStyle name="Comma 13 3 2 7 2" xfId="39764"/>
    <cellStyle name="Comma 13 3 2 7 2 2" xfId="39765"/>
    <cellStyle name="Comma 13 3 2 7 2 3" xfId="39766"/>
    <cellStyle name="Comma 13 3 2 7 3" xfId="39767"/>
    <cellStyle name="Comma 13 3 2 7 3 2" xfId="39768"/>
    <cellStyle name="Comma 13 3 2 7 4" xfId="39769"/>
    <cellStyle name="Comma 13 3 2 7 5" xfId="39770"/>
    <cellStyle name="Comma 13 3 2 8" xfId="39771"/>
    <cellStyle name="Comma 13 3 2 8 2" xfId="39772"/>
    <cellStyle name="Comma 13 3 2 8 3" xfId="39773"/>
    <cellStyle name="Comma 13 3 2 9" xfId="39774"/>
    <cellStyle name="Comma 13 3 2 9 2" xfId="39775"/>
    <cellStyle name="Comma 13 3 2 9 3" xfId="39776"/>
    <cellStyle name="Comma 13 3 3" xfId="39777"/>
    <cellStyle name="Comma 13 3 3 10" xfId="39778"/>
    <cellStyle name="Comma 13 3 3 2" xfId="39779"/>
    <cellStyle name="Comma 13 3 3 2 2" xfId="39780"/>
    <cellStyle name="Comma 13 3 3 2 2 2" xfId="39781"/>
    <cellStyle name="Comma 13 3 3 2 2 2 2" xfId="39782"/>
    <cellStyle name="Comma 13 3 3 2 2 2 3" xfId="39783"/>
    <cellStyle name="Comma 13 3 3 2 2 3" xfId="39784"/>
    <cellStyle name="Comma 13 3 3 2 2 3 2" xfId="39785"/>
    <cellStyle name="Comma 13 3 3 2 2 3 3" xfId="39786"/>
    <cellStyle name="Comma 13 3 3 2 2 4" xfId="39787"/>
    <cellStyle name="Comma 13 3 3 2 2 4 2" xfId="39788"/>
    <cellStyle name="Comma 13 3 3 2 2 5" xfId="39789"/>
    <cellStyle name="Comma 13 3 3 2 2 6" xfId="39790"/>
    <cellStyle name="Comma 13 3 3 2 3" xfId="39791"/>
    <cellStyle name="Comma 13 3 3 2 3 2" xfId="39792"/>
    <cellStyle name="Comma 13 3 3 2 3 2 2" xfId="39793"/>
    <cellStyle name="Comma 13 3 3 2 3 2 3" xfId="39794"/>
    <cellStyle name="Comma 13 3 3 2 3 3" xfId="39795"/>
    <cellStyle name="Comma 13 3 3 2 3 3 2" xfId="39796"/>
    <cellStyle name="Comma 13 3 3 2 3 3 3" xfId="39797"/>
    <cellStyle name="Comma 13 3 3 2 3 4" xfId="39798"/>
    <cellStyle name="Comma 13 3 3 2 3 4 2" xfId="39799"/>
    <cellStyle name="Comma 13 3 3 2 3 5" xfId="39800"/>
    <cellStyle name="Comma 13 3 3 2 3 6" xfId="39801"/>
    <cellStyle name="Comma 13 3 3 2 4" xfId="39802"/>
    <cellStyle name="Comma 13 3 3 2 4 2" xfId="39803"/>
    <cellStyle name="Comma 13 3 3 2 4 2 2" xfId="39804"/>
    <cellStyle name="Comma 13 3 3 2 4 2 3" xfId="39805"/>
    <cellStyle name="Comma 13 3 3 2 4 3" xfId="39806"/>
    <cellStyle name="Comma 13 3 3 2 4 3 2" xfId="39807"/>
    <cellStyle name="Comma 13 3 3 2 4 4" xfId="39808"/>
    <cellStyle name="Comma 13 3 3 2 4 5" xfId="39809"/>
    <cellStyle name="Comma 13 3 3 2 5" xfId="39810"/>
    <cellStyle name="Comma 13 3 3 2 5 2" xfId="39811"/>
    <cellStyle name="Comma 13 3 3 2 5 3" xfId="39812"/>
    <cellStyle name="Comma 13 3 3 2 6" xfId="39813"/>
    <cellStyle name="Comma 13 3 3 2 6 2" xfId="39814"/>
    <cellStyle name="Comma 13 3 3 2 6 3" xfId="39815"/>
    <cellStyle name="Comma 13 3 3 2 7" xfId="39816"/>
    <cellStyle name="Comma 13 3 3 2 7 2" xfId="39817"/>
    <cellStyle name="Comma 13 3 3 2 8" xfId="39818"/>
    <cellStyle name="Comma 13 3 3 2 9" xfId="39819"/>
    <cellStyle name="Comma 13 3 3 3" xfId="39820"/>
    <cellStyle name="Comma 13 3 3 3 2" xfId="39821"/>
    <cellStyle name="Comma 13 3 3 3 2 2" xfId="39822"/>
    <cellStyle name="Comma 13 3 3 3 2 3" xfId="39823"/>
    <cellStyle name="Comma 13 3 3 3 3" xfId="39824"/>
    <cellStyle name="Comma 13 3 3 3 3 2" xfId="39825"/>
    <cellStyle name="Comma 13 3 3 3 3 3" xfId="39826"/>
    <cellStyle name="Comma 13 3 3 3 4" xfId="39827"/>
    <cellStyle name="Comma 13 3 3 3 4 2" xfId="39828"/>
    <cellStyle name="Comma 13 3 3 3 5" xfId="39829"/>
    <cellStyle name="Comma 13 3 3 3 6" xfId="39830"/>
    <cellStyle name="Comma 13 3 3 4" xfId="39831"/>
    <cellStyle name="Comma 13 3 3 4 2" xfId="39832"/>
    <cellStyle name="Comma 13 3 3 4 2 2" xfId="39833"/>
    <cellStyle name="Comma 13 3 3 4 2 3" xfId="39834"/>
    <cellStyle name="Comma 13 3 3 4 3" xfId="39835"/>
    <cellStyle name="Comma 13 3 3 4 3 2" xfId="39836"/>
    <cellStyle name="Comma 13 3 3 4 3 3" xfId="39837"/>
    <cellStyle name="Comma 13 3 3 4 4" xfId="39838"/>
    <cellStyle name="Comma 13 3 3 4 4 2" xfId="39839"/>
    <cellStyle name="Comma 13 3 3 4 5" xfId="39840"/>
    <cellStyle name="Comma 13 3 3 4 6" xfId="39841"/>
    <cellStyle name="Comma 13 3 3 5" xfId="39842"/>
    <cellStyle name="Comma 13 3 3 5 2" xfId="39843"/>
    <cellStyle name="Comma 13 3 3 5 2 2" xfId="39844"/>
    <cellStyle name="Comma 13 3 3 5 2 3" xfId="39845"/>
    <cellStyle name="Comma 13 3 3 5 3" xfId="39846"/>
    <cellStyle name="Comma 13 3 3 5 3 2" xfId="39847"/>
    <cellStyle name="Comma 13 3 3 5 4" xfId="39848"/>
    <cellStyle name="Comma 13 3 3 5 5" xfId="39849"/>
    <cellStyle name="Comma 13 3 3 6" xfId="39850"/>
    <cellStyle name="Comma 13 3 3 6 2" xfId="39851"/>
    <cellStyle name="Comma 13 3 3 6 3" xfId="39852"/>
    <cellStyle name="Comma 13 3 3 7" xfId="39853"/>
    <cellStyle name="Comma 13 3 3 7 2" xfId="39854"/>
    <cellStyle name="Comma 13 3 3 7 3" xfId="39855"/>
    <cellStyle name="Comma 13 3 3 8" xfId="39856"/>
    <cellStyle name="Comma 13 3 3 8 2" xfId="39857"/>
    <cellStyle name="Comma 13 3 3 9" xfId="39858"/>
    <cellStyle name="Comma 13 3 4" xfId="39859"/>
    <cellStyle name="Comma 13 3 4 2" xfId="39860"/>
    <cellStyle name="Comma 13 3 4 2 2" xfId="39861"/>
    <cellStyle name="Comma 13 3 4 2 2 2" xfId="39862"/>
    <cellStyle name="Comma 13 3 4 2 2 3" xfId="39863"/>
    <cellStyle name="Comma 13 3 4 2 3" xfId="39864"/>
    <cellStyle name="Comma 13 3 4 2 3 2" xfId="39865"/>
    <cellStyle name="Comma 13 3 4 2 3 3" xfId="39866"/>
    <cellStyle name="Comma 13 3 4 2 4" xfId="39867"/>
    <cellStyle name="Comma 13 3 4 2 4 2" xfId="39868"/>
    <cellStyle name="Comma 13 3 4 2 5" xfId="39869"/>
    <cellStyle name="Comma 13 3 4 2 6" xfId="39870"/>
    <cellStyle name="Comma 13 3 4 3" xfId="39871"/>
    <cellStyle name="Comma 13 3 4 3 2" xfId="39872"/>
    <cellStyle name="Comma 13 3 4 3 2 2" xfId="39873"/>
    <cellStyle name="Comma 13 3 4 3 2 3" xfId="39874"/>
    <cellStyle name="Comma 13 3 4 3 3" xfId="39875"/>
    <cellStyle name="Comma 13 3 4 3 3 2" xfId="39876"/>
    <cellStyle name="Comma 13 3 4 3 3 3" xfId="39877"/>
    <cellStyle name="Comma 13 3 4 3 4" xfId="39878"/>
    <cellStyle name="Comma 13 3 4 3 4 2" xfId="39879"/>
    <cellStyle name="Comma 13 3 4 3 5" xfId="39880"/>
    <cellStyle name="Comma 13 3 4 3 6" xfId="39881"/>
    <cellStyle name="Comma 13 3 4 4" xfId="39882"/>
    <cellStyle name="Comma 13 3 4 4 2" xfId="39883"/>
    <cellStyle name="Comma 13 3 4 4 2 2" xfId="39884"/>
    <cellStyle name="Comma 13 3 4 4 2 3" xfId="39885"/>
    <cellStyle name="Comma 13 3 4 4 3" xfId="39886"/>
    <cellStyle name="Comma 13 3 4 4 3 2" xfId="39887"/>
    <cellStyle name="Comma 13 3 4 4 4" xfId="39888"/>
    <cellStyle name="Comma 13 3 4 4 5" xfId="39889"/>
    <cellStyle name="Comma 13 3 4 5" xfId="39890"/>
    <cellStyle name="Comma 13 3 4 5 2" xfId="39891"/>
    <cellStyle name="Comma 13 3 4 5 3" xfId="39892"/>
    <cellStyle name="Comma 13 3 4 6" xfId="39893"/>
    <cellStyle name="Comma 13 3 4 6 2" xfId="39894"/>
    <cellStyle name="Comma 13 3 4 6 3" xfId="39895"/>
    <cellStyle name="Comma 13 3 4 7" xfId="39896"/>
    <cellStyle name="Comma 13 3 4 7 2" xfId="39897"/>
    <cellStyle name="Comma 13 3 4 8" xfId="39898"/>
    <cellStyle name="Comma 13 3 4 9" xfId="39899"/>
    <cellStyle name="Comma 13 3 5" xfId="39900"/>
    <cellStyle name="Comma 13 3 5 2" xfId="39901"/>
    <cellStyle name="Comma 13 3 5 2 2" xfId="39902"/>
    <cellStyle name="Comma 13 3 5 2 2 2" xfId="39903"/>
    <cellStyle name="Comma 13 3 5 2 2 3" xfId="39904"/>
    <cellStyle name="Comma 13 3 5 2 3" xfId="39905"/>
    <cellStyle name="Comma 13 3 5 2 3 2" xfId="39906"/>
    <cellStyle name="Comma 13 3 5 2 3 3" xfId="39907"/>
    <cellStyle name="Comma 13 3 5 2 4" xfId="39908"/>
    <cellStyle name="Comma 13 3 5 2 4 2" xfId="39909"/>
    <cellStyle name="Comma 13 3 5 2 5" xfId="39910"/>
    <cellStyle name="Comma 13 3 5 2 6" xfId="39911"/>
    <cellStyle name="Comma 13 3 5 3" xfId="39912"/>
    <cellStyle name="Comma 13 3 5 3 2" xfId="39913"/>
    <cellStyle name="Comma 13 3 5 3 2 2" xfId="39914"/>
    <cellStyle name="Comma 13 3 5 3 2 3" xfId="39915"/>
    <cellStyle name="Comma 13 3 5 3 3" xfId="39916"/>
    <cellStyle name="Comma 13 3 5 3 3 2" xfId="39917"/>
    <cellStyle name="Comma 13 3 5 3 3 3" xfId="39918"/>
    <cellStyle name="Comma 13 3 5 3 4" xfId="39919"/>
    <cellStyle name="Comma 13 3 5 3 4 2" xfId="39920"/>
    <cellStyle name="Comma 13 3 5 3 5" xfId="39921"/>
    <cellStyle name="Comma 13 3 5 3 6" xfId="39922"/>
    <cellStyle name="Comma 13 3 5 4" xfId="39923"/>
    <cellStyle name="Comma 13 3 5 4 2" xfId="39924"/>
    <cellStyle name="Comma 13 3 5 4 2 2" xfId="39925"/>
    <cellStyle name="Comma 13 3 5 4 2 3" xfId="39926"/>
    <cellStyle name="Comma 13 3 5 4 3" xfId="39927"/>
    <cellStyle name="Comma 13 3 5 4 3 2" xfId="39928"/>
    <cellStyle name="Comma 13 3 5 4 4" xfId="39929"/>
    <cellStyle name="Comma 13 3 5 4 5" xfId="39930"/>
    <cellStyle name="Comma 13 3 5 5" xfId="39931"/>
    <cellStyle name="Comma 13 3 5 5 2" xfId="39932"/>
    <cellStyle name="Comma 13 3 5 5 3" xfId="39933"/>
    <cellStyle name="Comma 13 3 5 6" xfId="39934"/>
    <cellStyle name="Comma 13 3 5 6 2" xfId="39935"/>
    <cellStyle name="Comma 13 3 5 6 3" xfId="39936"/>
    <cellStyle name="Comma 13 3 5 7" xfId="39937"/>
    <cellStyle name="Comma 13 3 5 7 2" xfId="39938"/>
    <cellStyle name="Comma 13 3 5 8" xfId="39939"/>
    <cellStyle name="Comma 13 3 5 9" xfId="39940"/>
    <cellStyle name="Comma 13 3 6" xfId="39941"/>
    <cellStyle name="Comma 13 3 6 2" xfId="39942"/>
    <cellStyle name="Comma 13 3 6 2 2" xfId="39943"/>
    <cellStyle name="Comma 13 3 6 2 3" xfId="39944"/>
    <cellStyle name="Comma 13 3 6 3" xfId="39945"/>
    <cellStyle name="Comma 13 3 6 3 2" xfId="39946"/>
    <cellStyle name="Comma 13 3 6 3 3" xfId="39947"/>
    <cellStyle name="Comma 13 3 6 4" xfId="39948"/>
    <cellStyle name="Comma 13 3 6 4 2" xfId="39949"/>
    <cellStyle name="Comma 13 3 6 5" xfId="39950"/>
    <cellStyle name="Comma 13 3 6 6" xfId="39951"/>
    <cellStyle name="Comma 13 3 7" xfId="39952"/>
    <cellStyle name="Comma 13 3 7 2" xfId="39953"/>
    <cellStyle name="Comma 13 3 7 2 2" xfId="39954"/>
    <cellStyle name="Comma 13 3 7 2 3" xfId="39955"/>
    <cellStyle name="Comma 13 3 7 3" xfId="39956"/>
    <cellStyle name="Comma 13 3 7 3 2" xfId="39957"/>
    <cellStyle name="Comma 13 3 7 3 3" xfId="39958"/>
    <cellStyle name="Comma 13 3 7 4" xfId="39959"/>
    <cellStyle name="Comma 13 3 7 4 2" xfId="39960"/>
    <cellStyle name="Comma 13 3 7 5" xfId="39961"/>
    <cellStyle name="Comma 13 3 7 6" xfId="39962"/>
    <cellStyle name="Comma 13 3 8" xfId="39963"/>
    <cellStyle name="Comma 13 3 8 2" xfId="39964"/>
    <cellStyle name="Comma 13 3 8 2 2" xfId="39965"/>
    <cellStyle name="Comma 13 3 8 2 3" xfId="39966"/>
    <cellStyle name="Comma 13 3 8 3" xfId="39967"/>
    <cellStyle name="Comma 13 3 8 3 2" xfId="39968"/>
    <cellStyle name="Comma 13 3 8 4" xfId="39969"/>
    <cellStyle name="Comma 13 3 8 5" xfId="39970"/>
    <cellStyle name="Comma 13 3 9" xfId="39971"/>
    <cellStyle name="Comma 13 3 9 2" xfId="39972"/>
    <cellStyle name="Comma 13 3 9 3" xfId="39973"/>
    <cellStyle name="Comma 13 4" xfId="9456"/>
    <cellStyle name="Comma 13 4 10" xfId="39974"/>
    <cellStyle name="Comma 13 4 10 2" xfId="39975"/>
    <cellStyle name="Comma 13 4 11" xfId="39976"/>
    <cellStyle name="Comma 13 4 12" xfId="39977"/>
    <cellStyle name="Comma 13 4 2" xfId="39978"/>
    <cellStyle name="Comma 13 4 2 10" xfId="39979"/>
    <cellStyle name="Comma 13 4 2 2" xfId="39980"/>
    <cellStyle name="Comma 13 4 2 2 2" xfId="39981"/>
    <cellStyle name="Comma 13 4 2 2 2 2" xfId="39982"/>
    <cellStyle name="Comma 13 4 2 2 2 2 2" xfId="39983"/>
    <cellStyle name="Comma 13 4 2 2 2 2 3" xfId="39984"/>
    <cellStyle name="Comma 13 4 2 2 2 3" xfId="39985"/>
    <cellStyle name="Comma 13 4 2 2 2 3 2" xfId="39986"/>
    <cellStyle name="Comma 13 4 2 2 2 3 3" xfId="39987"/>
    <cellStyle name="Comma 13 4 2 2 2 4" xfId="39988"/>
    <cellStyle name="Comma 13 4 2 2 2 4 2" xfId="39989"/>
    <cellStyle name="Comma 13 4 2 2 2 5" xfId="39990"/>
    <cellStyle name="Comma 13 4 2 2 2 6" xfId="39991"/>
    <cellStyle name="Comma 13 4 2 2 3" xfId="39992"/>
    <cellStyle name="Comma 13 4 2 2 3 2" xfId="39993"/>
    <cellStyle name="Comma 13 4 2 2 3 2 2" xfId="39994"/>
    <cellStyle name="Comma 13 4 2 2 3 2 3" xfId="39995"/>
    <cellStyle name="Comma 13 4 2 2 3 3" xfId="39996"/>
    <cellStyle name="Comma 13 4 2 2 3 3 2" xfId="39997"/>
    <cellStyle name="Comma 13 4 2 2 3 3 3" xfId="39998"/>
    <cellStyle name="Comma 13 4 2 2 3 4" xfId="39999"/>
    <cellStyle name="Comma 13 4 2 2 3 4 2" xfId="40000"/>
    <cellStyle name="Comma 13 4 2 2 3 5" xfId="40001"/>
    <cellStyle name="Comma 13 4 2 2 3 6" xfId="40002"/>
    <cellStyle name="Comma 13 4 2 2 4" xfId="40003"/>
    <cellStyle name="Comma 13 4 2 2 4 2" xfId="40004"/>
    <cellStyle name="Comma 13 4 2 2 4 2 2" xfId="40005"/>
    <cellStyle name="Comma 13 4 2 2 4 2 3" xfId="40006"/>
    <cellStyle name="Comma 13 4 2 2 4 3" xfId="40007"/>
    <cellStyle name="Comma 13 4 2 2 4 3 2" xfId="40008"/>
    <cellStyle name="Comma 13 4 2 2 4 4" xfId="40009"/>
    <cellStyle name="Comma 13 4 2 2 4 5" xfId="40010"/>
    <cellStyle name="Comma 13 4 2 2 5" xfId="40011"/>
    <cellStyle name="Comma 13 4 2 2 5 2" xfId="40012"/>
    <cellStyle name="Comma 13 4 2 2 5 3" xfId="40013"/>
    <cellStyle name="Comma 13 4 2 2 6" xfId="40014"/>
    <cellStyle name="Comma 13 4 2 2 6 2" xfId="40015"/>
    <cellStyle name="Comma 13 4 2 2 6 3" xfId="40016"/>
    <cellStyle name="Comma 13 4 2 2 7" xfId="40017"/>
    <cellStyle name="Comma 13 4 2 2 7 2" xfId="40018"/>
    <cellStyle name="Comma 13 4 2 2 8" xfId="40019"/>
    <cellStyle name="Comma 13 4 2 2 9" xfId="40020"/>
    <cellStyle name="Comma 13 4 2 3" xfId="40021"/>
    <cellStyle name="Comma 13 4 2 3 2" xfId="40022"/>
    <cellStyle name="Comma 13 4 2 3 2 2" xfId="40023"/>
    <cellStyle name="Comma 13 4 2 3 2 3" xfId="40024"/>
    <cellStyle name="Comma 13 4 2 3 3" xfId="40025"/>
    <cellStyle name="Comma 13 4 2 3 3 2" xfId="40026"/>
    <cellStyle name="Comma 13 4 2 3 3 3" xfId="40027"/>
    <cellStyle name="Comma 13 4 2 3 4" xfId="40028"/>
    <cellStyle name="Comma 13 4 2 3 4 2" xfId="40029"/>
    <cellStyle name="Comma 13 4 2 3 5" xfId="40030"/>
    <cellStyle name="Comma 13 4 2 3 6" xfId="40031"/>
    <cellStyle name="Comma 13 4 2 4" xfId="40032"/>
    <cellStyle name="Comma 13 4 2 4 2" xfId="40033"/>
    <cellStyle name="Comma 13 4 2 4 2 2" xfId="40034"/>
    <cellStyle name="Comma 13 4 2 4 2 3" xfId="40035"/>
    <cellStyle name="Comma 13 4 2 4 3" xfId="40036"/>
    <cellStyle name="Comma 13 4 2 4 3 2" xfId="40037"/>
    <cellStyle name="Comma 13 4 2 4 3 3" xfId="40038"/>
    <cellStyle name="Comma 13 4 2 4 4" xfId="40039"/>
    <cellStyle name="Comma 13 4 2 4 4 2" xfId="40040"/>
    <cellStyle name="Comma 13 4 2 4 5" xfId="40041"/>
    <cellStyle name="Comma 13 4 2 4 6" xfId="40042"/>
    <cellStyle name="Comma 13 4 2 5" xfId="40043"/>
    <cellStyle name="Comma 13 4 2 5 2" xfId="40044"/>
    <cellStyle name="Comma 13 4 2 5 2 2" xfId="40045"/>
    <cellStyle name="Comma 13 4 2 5 2 3" xfId="40046"/>
    <cellStyle name="Comma 13 4 2 5 3" xfId="40047"/>
    <cellStyle name="Comma 13 4 2 5 3 2" xfId="40048"/>
    <cellStyle name="Comma 13 4 2 5 4" xfId="40049"/>
    <cellStyle name="Comma 13 4 2 5 5" xfId="40050"/>
    <cellStyle name="Comma 13 4 2 6" xfId="40051"/>
    <cellStyle name="Comma 13 4 2 6 2" xfId="40052"/>
    <cellStyle name="Comma 13 4 2 6 3" xfId="40053"/>
    <cellStyle name="Comma 13 4 2 7" xfId="40054"/>
    <cellStyle name="Comma 13 4 2 7 2" xfId="40055"/>
    <cellStyle name="Comma 13 4 2 7 3" xfId="40056"/>
    <cellStyle name="Comma 13 4 2 8" xfId="40057"/>
    <cellStyle name="Comma 13 4 2 8 2" xfId="40058"/>
    <cellStyle name="Comma 13 4 2 9" xfId="40059"/>
    <cellStyle name="Comma 13 4 3" xfId="40060"/>
    <cellStyle name="Comma 13 4 3 2" xfId="40061"/>
    <cellStyle name="Comma 13 4 3 2 2" xfId="40062"/>
    <cellStyle name="Comma 13 4 3 2 2 2" xfId="40063"/>
    <cellStyle name="Comma 13 4 3 2 2 3" xfId="40064"/>
    <cellStyle name="Comma 13 4 3 2 3" xfId="40065"/>
    <cellStyle name="Comma 13 4 3 2 3 2" xfId="40066"/>
    <cellStyle name="Comma 13 4 3 2 3 3" xfId="40067"/>
    <cellStyle name="Comma 13 4 3 2 4" xfId="40068"/>
    <cellStyle name="Comma 13 4 3 2 4 2" xfId="40069"/>
    <cellStyle name="Comma 13 4 3 2 5" xfId="40070"/>
    <cellStyle name="Comma 13 4 3 2 6" xfId="40071"/>
    <cellStyle name="Comma 13 4 3 3" xfId="40072"/>
    <cellStyle name="Comma 13 4 3 3 2" xfId="40073"/>
    <cellStyle name="Comma 13 4 3 3 2 2" xfId="40074"/>
    <cellStyle name="Comma 13 4 3 3 2 3" xfId="40075"/>
    <cellStyle name="Comma 13 4 3 3 3" xfId="40076"/>
    <cellStyle name="Comma 13 4 3 3 3 2" xfId="40077"/>
    <cellStyle name="Comma 13 4 3 3 3 3" xfId="40078"/>
    <cellStyle name="Comma 13 4 3 3 4" xfId="40079"/>
    <cellStyle name="Comma 13 4 3 3 4 2" xfId="40080"/>
    <cellStyle name="Comma 13 4 3 3 5" xfId="40081"/>
    <cellStyle name="Comma 13 4 3 3 6" xfId="40082"/>
    <cellStyle name="Comma 13 4 3 4" xfId="40083"/>
    <cellStyle name="Comma 13 4 3 4 2" xfId="40084"/>
    <cellStyle name="Comma 13 4 3 4 2 2" xfId="40085"/>
    <cellStyle name="Comma 13 4 3 4 2 3" xfId="40086"/>
    <cellStyle name="Comma 13 4 3 4 3" xfId="40087"/>
    <cellStyle name="Comma 13 4 3 4 3 2" xfId="40088"/>
    <cellStyle name="Comma 13 4 3 4 4" xfId="40089"/>
    <cellStyle name="Comma 13 4 3 4 5" xfId="40090"/>
    <cellStyle name="Comma 13 4 3 5" xfId="40091"/>
    <cellStyle name="Comma 13 4 3 5 2" xfId="40092"/>
    <cellStyle name="Comma 13 4 3 5 3" xfId="40093"/>
    <cellStyle name="Comma 13 4 3 6" xfId="40094"/>
    <cellStyle name="Comma 13 4 3 6 2" xfId="40095"/>
    <cellStyle name="Comma 13 4 3 6 3" xfId="40096"/>
    <cellStyle name="Comma 13 4 3 7" xfId="40097"/>
    <cellStyle name="Comma 13 4 3 7 2" xfId="40098"/>
    <cellStyle name="Comma 13 4 3 8" xfId="40099"/>
    <cellStyle name="Comma 13 4 3 9" xfId="40100"/>
    <cellStyle name="Comma 13 4 4" xfId="40101"/>
    <cellStyle name="Comma 13 4 4 2" xfId="40102"/>
    <cellStyle name="Comma 13 4 4 2 2" xfId="40103"/>
    <cellStyle name="Comma 13 4 4 2 2 2" xfId="40104"/>
    <cellStyle name="Comma 13 4 4 2 2 3" xfId="40105"/>
    <cellStyle name="Comma 13 4 4 2 3" xfId="40106"/>
    <cellStyle name="Comma 13 4 4 2 3 2" xfId="40107"/>
    <cellStyle name="Comma 13 4 4 2 3 3" xfId="40108"/>
    <cellStyle name="Comma 13 4 4 2 4" xfId="40109"/>
    <cellStyle name="Comma 13 4 4 2 4 2" xfId="40110"/>
    <cellStyle name="Comma 13 4 4 2 5" xfId="40111"/>
    <cellStyle name="Comma 13 4 4 2 6" xfId="40112"/>
    <cellStyle name="Comma 13 4 4 3" xfId="40113"/>
    <cellStyle name="Comma 13 4 4 3 2" xfId="40114"/>
    <cellStyle name="Comma 13 4 4 3 2 2" xfId="40115"/>
    <cellStyle name="Comma 13 4 4 3 2 3" xfId="40116"/>
    <cellStyle name="Comma 13 4 4 3 3" xfId="40117"/>
    <cellStyle name="Comma 13 4 4 3 3 2" xfId="40118"/>
    <cellStyle name="Comma 13 4 4 3 3 3" xfId="40119"/>
    <cellStyle name="Comma 13 4 4 3 4" xfId="40120"/>
    <cellStyle name="Comma 13 4 4 3 4 2" xfId="40121"/>
    <cellStyle name="Comma 13 4 4 3 5" xfId="40122"/>
    <cellStyle name="Comma 13 4 4 3 6" xfId="40123"/>
    <cellStyle name="Comma 13 4 4 4" xfId="40124"/>
    <cellStyle name="Comma 13 4 4 4 2" xfId="40125"/>
    <cellStyle name="Comma 13 4 4 4 2 2" xfId="40126"/>
    <cellStyle name="Comma 13 4 4 4 2 3" xfId="40127"/>
    <cellStyle name="Comma 13 4 4 4 3" xfId="40128"/>
    <cellStyle name="Comma 13 4 4 4 3 2" xfId="40129"/>
    <cellStyle name="Comma 13 4 4 4 4" xfId="40130"/>
    <cellStyle name="Comma 13 4 4 4 5" xfId="40131"/>
    <cellStyle name="Comma 13 4 4 5" xfId="40132"/>
    <cellStyle name="Comma 13 4 4 5 2" xfId="40133"/>
    <cellStyle name="Comma 13 4 4 5 3" xfId="40134"/>
    <cellStyle name="Comma 13 4 4 6" xfId="40135"/>
    <cellStyle name="Comma 13 4 4 6 2" xfId="40136"/>
    <cellStyle name="Comma 13 4 4 6 3" xfId="40137"/>
    <cellStyle name="Comma 13 4 4 7" xfId="40138"/>
    <cellStyle name="Comma 13 4 4 7 2" xfId="40139"/>
    <cellStyle name="Comma 13 4 4 8" xfId="40140"/>
    <cellStyle name="Comma 13 4 4 9" xfId="40141"/>
    <cellStyle name="Comma 13 4 5" xfId="40142"/>
    <cellStyle name="Comma 13 4 5 2" xfId="40143"/>
    <cellStyle name="Comma 13 4 5 2 2" xfId="40144"/>
    <cellStyle name="Comma 13 4 5 2 3" xfId="40145"/>
    <cellStyle name="Comma 13 4 5 3" xfId="40146"/>
    <cellStyle name="Comma 13 4 5 3 2" xfId="40147"/>
    <cellStyle name="Comma 13 4 5 3 3" xfId="40148"/>
    <cellStyle name="Comma 13 4 5 4" xfId="40149"/>
    <cellStyle name="Comma 13 4 5 4 2" xfId="40150"/>
    <cellStyle name="Comma 13 4 5 5" xfId="40151"/>
    <cellStyle name="Comma 13 4 5 6" xfId="40152"/>
    <cellStyle name="Comma 13 4 6" xfId="40153"/>
    <cellStyle name="Comma 13 4 6 2" xfId="40154"/>
    <cellStyle name="Comma 13 4 6 2 2" xfId="40155"/>
    <cellStyle name="Comma 13 4 6 2 3" xfId="40156"/>
    <cellStyle name="Comma 13 4 6 3" xfId="40157"/>
    <cellStyle name="Comma 13 4 6 3 2" xfId="40158"/>
    <cellStyle name="Comma 13 4 6 3 3" xfId="40159"/>
    <cellStyle name="Comma 13 4 6 4" xfId="40160"/>
    <cellStyle name="Comma 13 4 6 4 2" xfId="40161"/>
    <cellStyle name="Comma 13 4 6 5" xfId="40162"/>
    <cellStyle name="Comma 13 4 6 6" xfId="40163"/>
    <cellStyle name="Comma 13 4 7" xfId="40164"/>
    <cellStyle name="Comma 13 4 7 2" xfId="40165"/>
    <cellStyle name="Comma 13 4 7 2 2" xfId="40166"/>
    <cellStyle name="Comma 13 4 7 2 3" xfId="40167"/>
    <cellStyle name="Comma 13 4 7 3" xfId="40168"/>
    <cellStyle name="Comma 13 4 7 3 2" xfId="40169"/>
    <cellStyle name="Comma 13 4 7 4" xfId="40170"/>
    <cellStyle name="Comma 13 4 7 5" xfId="40171"/>
    <cellStyle name="Comma 13 4 8" xfId="40172"/>
    <cellStyle name="Comma 13 4 8 2" xfId="40173"/>
    <cellStyle name="Comma 13 4 8 3" xfId="40174"/>
    <cellStyle name="Comma 13 4 9" xfId="40175"/>
    <cellStyle name="Comma 13 4 9 2" xfId="40176"/>
    <cellStyle name="Comma 13 4 9 3" xfId="40177"/>
    <cellStyle name="Comma 13 5" xfId="9457"/>
    <cellStyle name="Comma 13 5 10" xfId="40178"/>
    <cellStyle name="Comma 13 5 2" xfId="40179"/>
    <cellStyle name="Comma 13 5 2 2" xfId="40180"/>
    <cellStyle name="Comma 13 5 2 2 2" xfId="40181"/>
    <cellStyle name="Comma 13 5 2 2 2 2" xfId="40182"/>
    <cellStyle name="Comma 13 5 2 2 2 3" xfId="40183"/>
    <cellStyle name="Comma 13 5 2 2 3" xfId="40184"/>
    <cellStyle name="Comma 13 5 2 2 3 2" xfId="40185"/>
    <cellStyle name="Comma 13 5 2 2 3 3" xfId="40186"/>
    <cellStyle name="Comma 13 5 2 2 4" xfId="40187"/>
    <cellStyle name="Comma 13 5 2 2 4 2" xfId="40188"/>
    <cellStyle name="Comma 13 5 2 2 5" xfId="40189"/>
    <cellStyle name="Comma 13 5 2 2 6" xfId="40190"/>
    <cellStyle name="Comma 13 5 2 3" xfId="40191"/>
    <cellStyle name="Comma 13 5 2 3 2" xfId="40192"/>
    <cellStyle name="Comma 13 5 2 3 2 2" xfId="40193"/>
    <cellStyle name="Comma 13 5 2 3 2 3" xfId="40194"/>
    <cellStyle name="Comma 13 5 2 3 3" xfId="40195"/>
    <cellStyle name="Comma 13 5 2 3 3 2" xfId="40196"/>
    <cellStyle name="Comma 13 5 2 3 3 3" xfId="40197"/>
    <cellStyle name="Comma 13 5 2 3 4" xfId="40198"/>
    <cellStyle name="Comma 13 5 2 3 4 2" xfId="40199"/>
    <cellStyle name="Comma 13 5 2 3 5" xfId="40200"/>
    <cellStyle name="Comma 13 5 2 3 6" xfId="40201"/>
    <cellStyle name="Comma 13 5 2 4" xfId="40202"/>
    <cellStyle name="Comma 13 5 2 4 2" xfId="40203"/>
    <cellStyle name="Comma 13 5 2 4 2 2" xfId="40204"/>
    <cellStyle name="Comma 13 5 2 4 2 3" xfId="40205"/>
    <cellStyle name="Comma 13 5 2 4 3" xfId="40206"/>
    <cellStyle name="Comma 13 5 2 4 3 2" xfId="40207"/>
    <cellStyle name="Comma 13 5 2 4 4" xfId="40208"/>
    <cellStyle name="Comma 13 5 2 4 5" xfId="40209"/>
    <cellStyle name="Comma 13 5 2 5" xfId="40210"/>
    <cellStyle name="Comma 13 5 2 5 2" xfId="40211"/>
    <cellStyle name="Comma 13 5 2 5 3" xfId="40212"/>
    <cellStyle name="Comma 13 5 2 6" xfId="40213"/>
    <cellStyle name="Comma 13 5 2 6 2" xfId="40214"/>
    <cellStyle name="Comma 13 5 2 6 3" xfId="40215"/>
    <cellStyle name="Comma 13 5 2 7" xfId="40216"/>
    <cellStyle name="Comma 13 5 2 7 2" xfId="40217"/>
    <cellStyle name="Comma 13 5 2 8" xfId="40218"/>
    <cellStyle name="Comma 13 5 2 9" xfId="40219"/>
    <cellStyle name="Comma 13 5 3" xfId="40220"/>
    <cellStyle name="Comma 13 5 3 2" xfId="40221"/>
    <cellStyle name="Comma 13 5 3 2 2" xfId="40222"/>
    <cellStyle name="Comma 13 5 3 2 3" xfId="40223"/>
    <cellStyle name="Comma 13 5 3 3" xfId="40224"/>
    <cellStyle name="Comma 13 5 3 3 2" xfId="40225"/>
    <cellStyle name="Comma 13 5 3 3 3" xfId="40226"/>
    <cellStyle name="Comma 13 5 3 4" xfId="40227"/>
    <cellStyle name="Comma 13 5 3 4 2" xfId="40228"/>
    <cellStyle name="Comma 13 5 3 5" xfId="40229"/>
    <cellStyle name="Comma 13 5 3 6" xfId="40230"/>
    <cellStyle name="Comma 13 5 4" xfId="40231"/>
    <cellStyle name="Comma 13 5 4 2" xfId="40232"/>
    <cellStyle name="Comma 13 5 4 2 2" xfId="40233"/>
    <cellStyle name="Comma 13 5 4 2 3" xfId="40234"/>
    <cellStyle name="Comma 13 5 4 3" xfId="40235"/>
    <cellStyle name="Comma 13 5 4 3 2" xfId="40236"/>
    <cellStyle name="Comma 13 5 4 3 3" xfId="40237"/>
    <cellStyle name="Comma 13 5 4 4" xfId="40238"/>
    <cellStyle name="Comma 13 5 4 4 2" xfId="40239"/>
    <cellStyle name="Comma 13 5 4 5" xfId="40240"/>
    <cellStyle name="Comma 13 5 4 6" xfId="40241"/>
    <cellStyle name="Comma 13 5 5" xfId="40242"/>
    <cellStyle name="Comma 13 5 5 2" xfId="40243"/>
    <cellStyle name="Comma 13 5 5 2 2" xfId="40244"/>
    <cellStyle name="Comma 13 5 5 2 3" xfId="40245"/>
    <cellStyle name="Comma 13 5 5 3" xfId="40246"/>
    <cellStyle name="Comma 13 5 5 3 2" xfId="40247"/>
    <cellStyle name="Comma 13 5 5 4" xfId="40248"/>
    <cellStyle name="Comma 13 5 5 5" xfId="40249"/>
    <cellStyle name="Comma 13 5 6" xfId="40250"/>
    <cellStyle name="Comma 13 5 6 2" xfId="40251"/>
    <cellStyle name="Comma 13 5 6 3" xfId="40252"/>
    <cellStyle name="Comma 13 5 7" xfId="40253"/>
    <cellStyle name="Comma 13 5 7 2" xfId="40254"/>
    <cellStyle name="Comma 13 5 7 3" xfId="40255"/>
    <cellStyle name="Comma 13 5 8" xfId="40256"/>
    <cellStyle name="Comma 13 5 8 2" xfId="40257"/>
    <cellStyle name="Comma 13 5 9" xfId="40258"/>
    <cellStyle name="Comma 13 6" xfId="9458"/>
    <cellStyle name="Comma 13 6 2" xfId="40259"/>
    <cellStyle name="Comma 13 6 2 2" xfId="40260"/>
    <cellStyle name="Comma 13 6 2 2 2" xfId="40261"/>
    <cellStyle name="Comma 13 6 2 2 3" xfId="40262"/>
    <cellStyle name="Comma 13 6 2 3" xfId="40263"/>
    <cellStyle name="Comma 13 6 2 3 2" xfId="40264"/>
    <cellStyle name="Comma 13 6 2 3 3" xfId="40265"/>
    <cellStyle name="Comma 13 6 2 4" xfId="40266"/>
    <cellStyle name="Comma 13 6 2 4 2" xfId="40267"/>
    <cellStyle name="Comma 13 6 2 5" xfId="40268"/>
    <cellStyle name="Comma 13 6 2 6" xfId="40269"/>
    <cellStyle name="Comma 13 6 3" xfId="40270"/>
    <cellStyle name="Comma 13 6 3 2" xfId="40271"/>
    <cellStyle name="Comma 13 6 3 2 2" xfId="40272"/>
    <cellStyle name="Comma 13 6 3 2 3" xfId="40273"/>
    <cellStyle name="Comma 13 6 3 3" xfId="40274"/>
    <cellStyle name="Comma 13 6 3 3 2" xfId="40275"/>
    <cellStyle name="Comma 13 6 3 3 3" xfId="40276"/>
    <cellStyle name="Comma 13 6 3 4" xfId="40277"/>
    <cellStyle name="Comma 13 6 3 4 2" xfId="40278"/>
    <cellStyle name="Comma 13 6 3 5" xfId="40279"/>
    <cellStyle name="Comma 13 6 3 6" xfId="40280"/>
    <cellStyle name="Comma 13 6 4" xfId="40281"/>
    <cellStyle name="Comma 13 6 4 2" xfId="40282"/>
    <cellStyle name="Comma 13 6 4 2 2" xfId="40283"/>
    <cellStyle name="Comma 13 6 4 2 3" xfId="40284"/>
    <cellStyle name="Comma 13 6 4 3" xfId="40285"/>
    <cellStyle name="Comma 13 6 4 3 2" xfId="40286"/>
    <cellStyle name="Comma 13 6 4 4" xfId="40287"/>
    <cellStyle name="Comma 13 6 4 5" xfId="40288"/>
    <cellStyle name="Comma 13 6 5" xfId="40289"/>
    <cellStyle name="Comma 13 6 5 2" xfId="40290"/>
    <cellStyle name="Comma 13 6 5 3" xfId="40291"/>
    <cellStyle name="Comma 13 6 6" xfId="40292"/>
    <cellStyle name="Comma 13 6 6 2" xfId="40293"/>
    <cellStyle name="Comma 13 6 6 3" xfId="40294"/>
    <cellStyle name="Comma 13 6 7" xfId="40295"/>
    <cellStyle name="Comma 13 6 7 2" xfId="40296"/>
    <cellStyle name="Comma 13 6 8" xfId="40297"/>
    <cellStyle name="Comma 13 6 9" xfId="40298"/>
    <cellStyle name="Comma 13 7" xfId="40299"/>
    <cellStyle name="Comma 13 7 2" xfId="40300"/>
    <cellStyle name="Comma 13 7 2 2" xfId="40301"/>
    <cellStyle name="Comma 13 7 2 2 2" xfId="40302"/>
    <cellStyle name="Comma 13 7 2 2 3" xfId="40303"/>
    <cellStyle name="Comma 13 7 2 3" xfId="40304"/>
    <cellStyle name="Comma 13 7 2 3 2" xfId="40305"/>
    <cellStyle name="Comma 13 7 2 3 3" xfId="40306"/>
    <cellStyle name="Comma 13 7 2 4" xfId="40307"/>
    <cellStyle name="Comma 13 7 2 4 2" xfId="40308"/>
    <cellStyle name="Comma 13 7 2 5" xfId="40309"/>
    <cellStyle name="Comma 13 7 2 6" xfId="40310"/>
    <cellStyle name="Comma 13 7 3" xfId="40311"/>
    <cellStyle name="Comma 13 7 3 2" xfId="40312"/>
    <cellStyle name="Comma 13 7 3 2 2" xfId="40313"/>
    <cellStyle name="Comma 13 7 3 2 3" xfId="40314"/>
    <cellStyle name="Comma 13 7 3 3" xfId="40315"/>
    <cellStyle name="Comma 13 7 3 3 2" xfId="40316"/>
    <cellStyle name="Comma 13 7 3 3 3" xfId="40317"/>
    <cellStyle name="Comma 13 7 3 4" xfId="40318"/>
    <cellStyle name="Comma 13 7 3 4 2" xfId="40319"/>
    <cellStyle name="Comma 13 7 3 5" xfId="40320"/>
    <cellStyle name="Comma 13 7 3 6" xfId="40321"/>
    <cellStyle name="Comma 13 7 4" xfId="40322"/>
    <cellStyle name="Comma 13 7 4 2" xfId="40323"/>
    <cellStyle name="Comma 13 7 4 2 2" xfId="40324"/>
    <cellStyle name="Comma 13 7 4 2 3" xfId="40325"/>
    <cellStyle name="Comma 13 7 4 3" xfId="40326"/>
    <cellStyle name="Comma 13 7 4 3 2" xfId="40327"/>
    <cellStyle name="Comma 13 7 4 4" xfId="40328"/>
    <cellStyle name="Comma 13 7 4 5" xfId="40329"/>
    <cellStyle name="Comma 13 7 5" xfId="40330"/>
    <cellStyle name="Comma 13 7 5 2" xfId="40331"/>
    <cellStyle name="Comma 13 7 5 3" xfId="40332"/>
    <cellStyle name="Comma 13 7 6" xfId="40333"/>
    <cellStyle name="Comma 13 7 6 2" xfId="40334"/>
    <cellStyle name="Comma 13 7 6 3" xfId="40335"/>
    <cellStyle name="Comma 13 7 7" xfId="40336"/>
    <cellStyle name="Comma 13 7 7 2" xfId="40337"/>
    <cellStyle name="Comma 13 7 8" xfId="40338"/>
    <cellStyle name="Comma 13 7 9" xfId="40339"/>
    <cellStyle name="Comma 13 8" xfId="40340"/>
    <cellStyle name="Comma 13 8 2" xfId="40341"/>
    <cellStyle name="Comma 13 8 2 2" xfId="40342"/>
    <cellStyle name="Comma 13 8 2 3" xfId="40343"/>
    <cellStyle name="Comma 13 8 3" xfId="40344"/>
    <cellStyle name="Comma 13 8 3 2" xfId="40345"/>
    <cellStyle name="Comma 13 8 3 3" xfId="40346"/>
    <cellStyle name="Comma 13 8 4" xfId="40347"/>
    <cellStyle name="Comma 13 8 4 2" xfId="40348"/>
    <cellStyle name="Comma 13 8 5" xfId="40349"/>
    <cellStyle name="Comma 13 8 6" xfId="40350"/>
    <cellStyle name="Comma 13 9" xfId="40351"/>
    <cellStyle name="Comma 13 9 2" xfId="40352"/>
    <cellStyle name="Comma 13 9 2 2" xfId="40353"/>
    <cellStyle name="Comma 13 9 2 3" xfId="40354"/>
    <cellStyle name="Comma 13 9 3" xfId="40355"/>
    <cellStyle name="Comma 13 9 3 2" xfId="40356"/>
    <cellStyle name="Comma 13 9 3 3" xfId="40357"/>
    <cellStyle name="Comma 13 9 4" xfId="40358"/>
    <cellStyle name="Comma 13 9 4 2" xfId="40359"/>
    <cellStyle name="Comma 13 9 5" xfId="40360"/>
    <cellStyle name="Comma 13 9 6" xfId="40361"/>
    <cellStyle name="Comma 14" xfId="3264"/>
    <cellStyle name="Comma 14 10" xfId="40362"/>
    <cellStyle name="Comma 14 10 2" xfId="40363"/>
    <cellStyle name="Comma 14 10 2 2" xfId="40364"/>
    <cellStyle name="Comma 14 10 2 3" xfId="40365"/>
    <cellStyle name="Comma 14 10 3" xfId="40366"/>
    <cellStyle name="Comma 14 10 3 2" xfId="40367"/>
    <cellStyle name="Comma 14 10 4" xfId="40368"/>
    <cellStyle name="Comma 14 10 5" xfId="40369"/>
    <cellStyle name="Comma 14 11" xfId="40370"/>
    <cellStyle name="Comma 14 11 2" xfId="40371"/>
    <cellStyle name="Comma 14 11 3" xfId="40372"/>
    <cellStyle name="Comma 14 12" xfId="40373"/>
    <cellStyle name="Comma 14 12 2" xfId="40374"/>
    <cellStyle name="Comma 14 12 3" xfId="40375"/>
    <cellStyle name="Comma 14 13" xfId="40376"/>
    <cellStyle name="Comma 14 13 2" xfId="40377"/>
    <cellStyle name="Comma 14 14" xfId="40378"/>
    <cellStyle name="Comma 14 15" xfId="40379"/>
    <cellStyle name="Comma 14 16" xfId="40380"/>
    <cellStyle name="Comma 14 2" xfId="3265"/>
    <cellStyle name="Comma 14 2 10" xfId="40381"/>
    <cellStyle name="Comma 14 2 10 2" xfId="40382"/>
    <cellStyle name="Comma 14 2 10 3" xfId="40383"/>
    <cellStyle name="Comma 14 2 11" xfId="40384"/>
    <cellStyle name="Comma 14 2 11 2" xfId="40385"/>
    <cellStyle name="Comma 14 2 11 3" xfId="40386"/>
    <cellStyle name="Comma 14 2 12" xfId="40387"/>
    <cellStyle name="Comma 14 2 12 2" xfId="40388"/>
    <cellStyle name="Comma 14 2 13" xfId="40389"/>
    <cellStyle name="Comma 14 2 14" xfId="40390"/>
    <cellStyle name="Comma 14 2 15" xfId="40391"/>
    <cellStyle name="Comma 14 2 2" xfId="9459"/>
    <cellStyle name="Comma 14 2 2 10" xfId="40392"/>
    <cellStyle name="Comma 14 2 2 10 2" xfId="40393"/>
    <cellStyle name="Comma 14 2 2 10 3" xfId="40394"/>
    <cellStyle name="Comma 14 2 2 11" xfId="40395"/>
    <cellStyle name="Comma 14 2 2 11 2" xfId="40396"/>
    <cellStyle name="Comma 14 2 2 12" xfId="40397"/>
    <cellStyle name="Comma 14 2 2 13" xfId="40398"/>
    <cellStyle name="Comma 14 2 2 2" xfId="40399"/>
    <cellStyle name="Comma 14 2 2 2 10" xfId="40400"/>
    <cellStyle name="Comma 14 2 2 2 10 2" xfId="40401"/>
    <cellStyle name="Comma 14 2 2 2 11" xfId="40402"/>
    <cellStyle name="Comma 14 2 2 2 12" xfId="40403"/>
    <cellStyle name="Comma 14 2 2 2 2" xfId="40404"/>
    <cellStyle name="Comma 14 2 2 2 2 10" xfId="40405"/>
    <cellStyle name="Comma 14 2 2 2 2 2" xfId="40406"/>
    <cellStyle name="Comma 14 2 2 2 2 2 2" xfId="40407"/>
    <cellStyle name="Comma 14 2 2 2 2 2 2 2" xfId="40408"/>
    <cellStyle name="Comma 14 2 2 2 2 2 2 2 2" xfId="40409"/>
    <cellStyle name="Comma 14 2 2 2 2 2 2 2 3" xfId="40410"/>
    <cellStyle name="Comma 14 2 2 2 2 2 2 3" xfId="40411"/>
    <cellStyle name="Comma 14 2 2 2 2 2 2 3 2" xfId="40412"/>
    <cellStyle name="Comma 14 2 2 2 2 2 2 3 3" xfId="40413"/>
    <cellStyle name="Comma 14 2 2 2 2 2 2 4" xfId="40414"/>
    <cellStyle name="Comma 14 2 2 2 2 2 2 4 2" xfId="40415"/>
    <cellStyle name="Comma 14 2 2 2 2 2 2 5" xfId="40416"/>
    <cellStyle name="Comma 14 2 2 2 2 2 2 6" xfId="40417"/>
    <cellStyle name="Comma 14 2 2 2 2 2 3" xfId="40418"/>
    <cellStyle name="Comma 14 2 2 2 2 2 3 2" xfId="40419"/>
    <cellStyle name="Comma 14 2 2 2 2 2 3 2 2" xfId="40420"/>
    <cellStyle name="Comma 14 2 2 2 2 2 3 2 3" xfId="40421"/>
    <cellStyle name="Comma 14 2 2 2 2 2 3 3" xfId="40422"/>
    <cellStyle name="Comma 14 2 2 2 2 2 3 3 2" xfId="40423"/>
    <cellStyle name="Comma 14 2 2 2 2 2 3 3 3" xfId="40424"/>
    <cellStyle name="Comma 14 2 2 2 2 2 3 4" xfId="40425"/>
    <cellStyle name="Comma 14 2 2 2 2 2 3 4 2" xfId="40426"/>
    <cellStyle name="Comma 14 2 2 2 2 2 3 5" xfId="40427"/>
    <cellStyle name="Comma 14 2 2 2 2 2 3 6" xfId="40428"/>
    <cellStyle name="Comma 14 2 2 2 2 2 4" xfId="40429"/>
    <cellStyle name="Comma 14 2 2 2 2 2 4 2" xfId="40430"/>
    <cellStyle name="Comma 14 2 2 2 2 2 4 2 2" xfId="40431"/>
    <cellStyle name="Comma 14 2 2 2 2 2 4 2 3" xfId="40432"/>
    <cellStyle name="Comma 14 2 2 2 2 2 4 3" xfId="40433"/>
    <cellStyle name="Comma 14 2 2 2 2 2 4 3 2" xfId="40434"/>
    <cellStyle name="Comma 14 2 2 2 2 2 4 4" xfId="40435"/>
    <cellStyle name="Comma 14 2 2 2 2 2 4 5" xfId="40436"/>
    <cellStyle name="Comma 14 2 2 2 2 2 5" xfId="40437"/>
    <cellStyle name="Comma 14 2 2 2 2 2 5 2" xfId="40438"/>
    <cellStyle name="Comma 14 2 2 2 2 2 5 3" xfId="40439"/>
    <cellStyle name="Comma 14 2 2 2 2 2 6" xfId="40440"/>
    <cellStyle name="Comma 14 2 2 2 2 2 6 2" xfId="40441"/>
    <cellStyle name="Comma 14 2 2 2 2 2 6 3" xfId="40442"/>
    <cellStyle name="Comma 14 2 2 2 2 2 7" xfId="40443"/>
    <cellStyle name="Comma 14 2 2 2 2 2 7 2" xfId="40444"/>
    <cellStyle name="Comma 14 2 2 2 2 2 8" xfId="40445"/>
    <cellStyle name="Comma 14 2 2 2 2 2 9" xfId="40446"/>
    <cellStyle name="Comma 14 2 2 2 2 3" xfId="40447"/>
    <cellStyle name="Comma 14 2 2 2 2 3 2" xfId="40448"/>
    <cellStyle name="Comma 14 2 2 2 2 3 2 2" xfId="40449"/>
    <cellStyle name="Comma 14 2 2 2 2 3 2 3" xfId="40450"/>
    <cellStyle name="Comma 14 2 2 2 2 3 3" xfId="40451"/>
    <cellStyle name="Comma 14 2 2 2 2 3 3 2" xfId="40452"/>
    <cellStyle name="Comma 14 2 2 2 2 3 3 3" xfId="40453"/>
    <cellStyle name="Comma 14 2 2 2 2 3 4" xfId="40454"/>
    <cellStyle name="Comma 14 2 2 2 2 3 4 2" xfId="40455"/>
    <cellStyle name="Comma 14 2 2 2 2 3 5" xfId="40456"/>
    <cellStyle name="Comma 14 2 2 2 2 3 6" xfId="40457"/>
    <cellStyle name="Comma 14 2 2 2 2 4" xfId="40458"/>
    <cellStyle name="Comma 14 2 2 2 2 4 2" xfId="40459"/>
    <cellStyle name="Comma 14 2 2 2 2 4 2 2" xfId="40460"/>
    <cellStyle name="Comma 14 2 2 2 2 4 2 3" xfId="40461"/>
    <cellStyle name="Comma 14 2 2 2 2 4 3" xfId="40462"/>
    <cellStyle name="Comma 14 2 2 2 2 4 3 2" xfId="40463"/>
    <cellStyle name="Comma 14 2 2 2 2 4 3 3" xfId="40464"/>
    <cellStyle name="Comma 14 2 2 2 2 4 4" xfId="40465"/>
    <cellStyle name="Comma 14 2 2 2 2 4 4 2" xfId="40466"/>
    <cellStyle name="Comma 14 2 2 2 2 4 5" xfId="40467"/>
    <cellStyle name="Comma 14 2 2 2 2 4 6" xfId="40468"/>
    <cellStyle name="Comma 14 2 2 2 2 5" xfId="40469"/>
    <cellStyle name="Comma 14 2 2 2 2 5 2" xfId="40470"/>
    <cellStyle name="Comma 14 2 2 2 2 5 2 2" xfId="40471"/>
    <cellStyle name="Comma 14 2 2 2 2 5 2 3" xfId="40472"/>
    <cellStyle name="Comma 14 2 2 2 2 5 3" xfId="40473"/>
    <cellStyle name="Comma 14 2 2 2 2 5 3 2" xfId="40474"/>
    <cellStyle name="Comma 14 2 2 2 2 5 4" xfId="40475"/>
    <cellStyle name="Comma 14 2 2 2 2 5 5" xfId="40476"/>
    <cellStyle name="Comma 14 2 2 2 2 6" xfId="40477"/>
    <cellStyle name="Comma 14 2 2 2 2 6 2" xfId="40478"/>
    <cellStyle name="Comma 14 2 2 2 2 6 3" xfId="40479"/>
    <cellStyle name="Comma 14 2 2 2 2 7" xfId="40480"/>
    <cellStyle name="Comma 14 2 2 2 2 7 2" xfId="40481"/>
    <cellStyle name="Comma 14 2 2 2 2 7 3" xfId="40482"/>
    <cellStyle name="Comma 14 2 2 2 2 8" xfId="40483"/>
    <cellStyle name="Comma 14 2 2 2 2 8 2" xfId="40484"/>
    <cellStyle name="Comma 14 2 2 2 2 9" xfId="40485"/>
    <cellStyle name="Comma 14 2 2 2 3" xfId="40486"/>
    <cellStyle name="Comma 14 2 2 2 3 2" xfId="40487"/>
    <cellStyle name="Comma 14 2 2 2 3 2 2" xfId="40488"/>
    <cellStyle name="Comma 14 2 2 2 3 2 2 2" xfId="40489"/>
    <cellStyle name="Comma 14 2 2 2 3 2 2 3" xfId="40490"/>
    <cellStyle name="Comma 14 2 2 2 3 2 3" xfId="40491"/>
    <cellStyle name="Comma 14 2 2 2 3 2 3 2" xfId="40492"/>
    <cellStyle name="Comma 14 2 2 2 3 2 3 3" xfId="40493"/>
    <cellStyle name="Comma 14 2 2 2 3 2 4" xfId="40494"/>
    <cellStyle name="Comma 14 2 2 2 3 2 4 2" xfId="40495"/>
    <cellStyle name="Comma 14 2 2 2 3 2 5" xfId="40496"/>
    <cellStyle name="Comma 14 2 2 2 3 2 6" xfId="40497"/>
    <cellStyle name="Comma 14 2 2 2 3 3" xfId="40498"/>
    <cellStyle name="Comma 14 2 2 2 3 3 2" xfId="40499"/>
    <cellStyle name="Comma 14 2 2 2 3 3 2 2" xfId="40500"/>
    <cellStyle name="Comma 14 2 2 2 3 3 2 3" xfId="40501"/>
    <cellStyle name="Comma 14 2 2 2 3 3 3" xfId="40502"/>
    <cellStyle name="Comma 14 2 2 2 3 3 3 2" xfId="40503"/>
    <cellStyle name="Comma 14 2 2 2 3 3 3 3" xfId="40504"/>
    <cellStyle name="Comma 14 2 2 2 3 3 4" xfId="40505"/>
    <cellStyle name="Comma 14 2 2 2 3 3 4 2" xfId="40506"/>
    <cellStyle name="Comma 14 2 2 2 3 3 5" xfId="40507"/>
    <cellStyle name="Comma 14 2 2 2 3 3 6" xfId="40508"/>
    <cellStyle name="Comma 14 2 2 2 3 4" xfId="40509"/>
    <cellStyle name="Comma 14 2 2 2 3 4 2" xfId="40510"/>
    <cellStyle name="Comma 14 2 2 2 3 4 2 2" xfId="40511"/>
    <cellStyle name="Comma 14 2 2 2 3 4 2 3" xfId="40512"/>
    <cellStyle name="Comma 14 2 2 2 3 4 3" xfId="40513"/>
    <cellStyle name="Comma 14 2 2 2 3 4 3 2" xfId="40514"/>
    <cellStyle name="Comma 14 2 2 2 3 4 4" xfId="40515"/>
    <cellStyle name="Comma 14 2 2 2 3 4 5" xfId="40516"/>
    <cellStyle name="Comma 14 2 2 2 3 5" xfId="40517"/>
    <cellStyle name="Comma 14 2 2 2 3 5 2" xfId="40518"/>
    <cellStyle name="Comma 14 2 2 2 3 5 3" xfId="40519"/>
    <cellStyle name="Comma 14 2 2 2 3 6" xfId="40520"/>
    <cellStyle name="Comma 14 2 2 2 3 6 2" xfId="40521"/>
    <cellStyle name="Comma 14 2 2 2 3 6 3" xfId="40522"/>
    <cellStyle name="Comma 14 2 2 2 3 7" xfId="40523"/>
    <cellStyle name="Comma 14 2 2 2 3 7 2" xfId="40524"/>
    <cellStyle name="Comma 14 2 2 2 3 8" xfId="40525"/>
    <cellStyle name="Comma 14 2 2 2 3 9" xfId="40526"/>
    <cellStyle name="Comma 14 2 2 2 4" xfId="40527"/>
    <cellStyle name="Comma 14 2 2 2 4 2" xfId="40528"/>
    <cellStyle name="Comma 14 2 2 2 4 2 2" xfId="40529"/>
    <cellStyle name="Comma 14 2 2 2 4 2 2 2" xfId="40530"/>
    <cellStyle name="Comma 14 2 2 2 4 2 2 3" xfId="40531"/>
    <cellStyle name="Comma 14 2 2 2 4 2 3" xfId="40532"/>
    <cellStyle name="Comma 14 2 2 2 4 2 3 2" xfId="40533"/>
    <cellStyle name="Comma 14 2 2 2 4 2 3 3" xfId="40534"/>
    <cellStyle name="Comma 14 2 2 2 4 2 4" xfId="40535"/>
    <cellStyle name="Comma 14 2 2 2 4 2 4 2" xfId="40536"/>
    <cellStyle name="Comma 14 2 2 2 4 2 5" xfId="40537"/>
    <cellStyle name="Comma 14 2 2 2 4 2 6" xfId="40538"/>
    <cellStyle name="Comma 14 2 2 2 4 3" xfId="40539"/>
    <cellStyle name="Comma 14 2 2 2 4 3 2" xfId="40540"/>
    <cellStyle name="Comma 14 2 2 2 4 3 2 2" xfId="40541"/>
    <cellStyle name="Comma 14 2 2 2 4 3 2 3" xfId="40542"/>
    <cellStyle name="Comma 14 2 2 2 4 3 3" xfId="40543"/>
    <cellStyle name="Comma 14 2 2 2 4 3 3 2" xfId="40544"/>
    <cellStyle name="Comma 14 2 2 2 4 3 3 3" xfId="40545"/>
    <cellStyle name="Comma 14 2 2 2 4 3 4" xfId="40546"/>
    <cellStyle name="Comma 14 2 2 2 4 3 4 2" xfId="40547"/>
    <cellStyle name="Comma 14 2 2 2 4 3 5" xfId="40548"/>
    <cellStyle name="Comma 14 2 2 2 4 3 6" xfId="40549"/>
    <cellStyle name="Comma 14 2 2 2 4 4" xfId="40550"/>
    <cellStyle name="Comma 14 2 2 2 4 4 2" xfId="40551"/>
    <cellStyle name="Comma 14 2 2 2 4 4 2 2" xfId="40552"/>
    <cellStyle name="Comma 14 2 2 2 4 4 2 3" xfId="40553"/>
    <cellStyle name="Comma 14 2 2 2 4 4 3" xfId="40554"/>
    <cellStyle name="Comma 14 2 2 2 4 4 3 2" xfId="40555"/>
    <cellStyle name="Comma 14 2 2 2 4 4 4" xfId="40556"/>
    <cellStyle name="Comma 14 2 2 2 4 4 5" xfId="40557"/>
    <cellStyle name="Comma 14 2 2 2 4 5" xfId="40558"/>
    <cellStyle name="Comma 14 2 2 2 4 5 2" xfId="40559"/>
    <cellStyle name="Comma 14 2 2 2 4 5 3" xfId="40560"/>
    <cellStyle name="Comma 14 2 2 2 4 6" xfId="40561"/>
    <cellStyle name="Comma 14 2 2 2 4 6 2" xfId="40562"/>
    <cellStyle name="Comma 14 2 2 2 4 6 3" xfId="40563"/>
    <cellStyle name="Comma 14 2 2 2 4 7" xfId="40564"/>
    <cellStyle name="Comma 14 2 2 2 4 7 2" xfId="40565"/>
    <cellStyle name="Comma 14 2 2 2 4 8" xfId="40566"/>
    <cellStyle name="Comma 14 2 2 2 4 9" xfId="40567"/>
    <cellStyle name="Comma 14 2 2 2 5" xfId="40568"/>
    <cellStyle name="Comma 14 2 2 2 5 2" xfId="40569"/>
    <cellStyle name="Comma 14 2 2 2 5 2 2" xfId="40570"/>
    <cellStyle name="Comma 14 2 2 2 5 2 3" xfId="40571"/>
    <cellStyle name="Comma 14 2 2 2 5 3" xfId="40572"/>
    <cellStyle name="Comma 14 2 2 2 5 3 2" xfId="40573"/>
    <cellStyle name="Comma 14 2 2 2 5 3 3" xfId="40574"/>
    <cellStyle name="Comma 14 2 2 2 5 4" xfId="40575"/>
    <cellStyle name="Comma 14 2 2 2 5 4 2" xfId="40576"/>
    <cellStyle name="Comma 14 2 2 2 5 5" xfId="40577"/>
    <cellStyle name="Comma 14 2 2 2 5 6" xfId="40578"/>
    <cellStyle name="Comma 14 2 2 2 6" xfId="40579"/>
    <cellStyle name="Comma 14 2 2 2 6 2" xfId="40580"/>
    <cellStyle name="Comma 14 2 2 2 6 2 2" xfId="40581"/>
    <cellStyle name="Comma 14 2 2 2 6 2 3" xfId="40582"/>
    <cellStyle name="Comma 14 2 2 2 6 3" xfId="40583"/>
    <cellStyle name="Comma 14 2 2 2 6 3 2" xfId="40584"/>
    <cellStyle name="Comma 14 2 2 2 6 3 3" xfId="40585"/>
    <cellStyle name="Comma 14 2 2 2 6 4" xfId="40586"/>
    <cellStyle name="Comma 14 2 2 2 6 4 2" xfId="40587"/>
    <cellStyle name="Comma 14 2 2 2 6 5" xfId="40588"/>
    <cellStyle name="Comma 14 2 2 2 6 6" xfId="40589"/>
    <cellStyle name="Comma 14 2 2 2 7" xfId="40590"/>
    <cellStyle name="Comma 14 2 2 2 7 2" xfId="40591"/>
    <cellStyle name="Comma 14 2 2 2 7 2 2" xfId="40592"/>
    <cellStyle name="Comma 14 2 2 2 7 2 3" xfId="40593"/>
    <cellStyle name="Comma 14 2 2 2 7 3" xfId="40594"/>
    <cellStyle name="Comma 14 2 2 2 7 3 2" xfId="40595"/>
    <cellStyle name="Comma 14 2 2 2 7 4" xfId="40596"/>
    <cellStyle name="Comma 14 2 2 2 7 5" xfId="40597"/>
    <cellStyle name="Comma 14 2 2 2 8" xfId="40598"/>
    <cellStyle name="Comma 14 2 2 2 8 2" xfId="40599"/>
    <cellStyle name="Comma 14 2 2 2 8 3" xfId="40600"/>
    <cellStyle name="Comma 14 2 2 2 9" xfId="40601"/>
    <cellStyle name="Comma 14 2 2 2 9 2" xfId="40602"/>
    <cellStyle name="Comma 14 2 2 2 9 3" xfId="40603"/>
    <cellStyle name="Comma 14 2 2 3" xfId="40604"/>
    <cellStyle name="Comma 14 2 2 3 10" xfId="40605"/>
    <cellStyle name="Comma 14 2 2 3 2" xfId="40606"/>
    <cellStyle name="Comma 14 2 2 3 2 2" xfId="40607"/>
    <cellStyle name="Comma 14 2 2 3 2 2 2" xfId="40608"/>
    <cellStyle name="Comma 14 2 2 3 2 2 2 2" xfId="40609"/>
    <cellStyle name="Comma 14 2 2 3 2 2 2 3" xfId="40610"/>
    <cellStyle name="Comma 14 2 2 3 2 2 3" xfId="40611"/>
    <cellStyle name="Comma 14 2 2 3 2 2 3 2" xfId="40612"/>
    <cellStyle name="Comma 14 2 2 3 2 2 3 3" xfId="40613"/>
    <cellStyle name="Comma 14 2 2 3 2 2 4" xfId="40614"/>
    <cellStyle name="Comma 14 2 2 3 2 2 4 2" xfId="40615"/>
    <cellStyle name="Comma 14 2 2 3 2 2 5" xfId="40616"/>
    <cellStyle name="Comma 14 2 2 3 2 2 6" xfId="40617"/>
    <cellStyle name="Comma 14 2 2 3 2 3" xfId="40618"/>
    <cellStyle name="Comma 14 2 2 3 2 3 2" xfId="40619"/>
    <cellStyle name="Comma 14 2 2 3 2 3 2 2" xfId="40620"/>
    <cellStyle name="Comma 14 2 2 3 2 3 2 3" xfId="40621"/>
    <cellStyle name="Comma 14 2 2 3 2 3 3" xfId="40622"/>
    <cellStyle name="Comma 14 2 2 3 2 3 3 2" xfId="40623"/>
    <cellStyle name="Comma 14 2 2 3 2 3 3 3" xfId="40624"/>
    <cellStyle name="Comma 14 2 2 3 2 3 4" xfId="40625"/>
    <cellStyle name="Comma 14 2 2 3 2 3 4 2" xfId="40626"/>
    <cellStyle name="Comma 14 2 2 3 2 3 5" xfId="40627"/>
    <cellStyle name="Comma 14 2 2 3 2 3 6" xfId="40628"/>
    <cellStyle name="Comma 14 2 2 3 2 4" xfId="40629"/>
    <cellStyle name="Comma 14 2 2 3 2 4 2" xfId="40630"/>
    <cellStyle name="Comma 14 2 2 3 2 4 2 2" xfId="40631"/>
    <cellStyle name="Comma 14 2 2 3 2 4 2 3" xfId="40632"/>
    <cellStyle name="Comma 14 2 2 3 2 4 3" xfId="40633"/>
    <cellStyle name="Comma 14 2 2 3 2 4 3 2" xfId="40634"/>
    <cellStyle name="Comma 14 2 2 3 2 4 4" xfId="40635"/>
    <cellStyle name="Comma 14 2 2 3 2 4 5" xfId="40636"/>
    <cellStyle name="Comma 14 2 2 3 2 5" xfId="40637"/>
    <cellStyle name="Comma 14 2 2 3 2 5 2" xfId="40638"/>
    <cellStyle name="Comma 14 2 2 3 2 5 3" xfId="40639"/>
    <cellStyle name="Comma 14 2 2 3 2 6" xfId="40640"/>
    <cellStyle name="Comma 14 2 2 3 2 6 2" xfId="40641"/>
    <cellStyle name="Comma 14 2 2 3 2 6 3" xfId="40642"/>
    <cellStyle name="Comma 14 2 2 3 2 7" xfId="40643"/>
    <cellStyle name="Comma 14 2 2 3 2 7 2" xfId="40644"/>
    <cellStyle name="Comma 14 2 2 3 2 8" xfId="40645"/>
    <cellStyle name="Comma 14 2 2 3 2 9" xfId="40646"/>
    <cellStyle name="Comma 14 2 2 3 3" xfId="40647"/>
    <cellStyle name="Comma 14 2 2 3 3 2" xfId="40648"/>
    <cellStyle name="Comma 14 2 2 3 3 2 2" xfId="40649"/>
    <cellStyle name="Comma 14 2 2 3 3 2 3" xfId="40650"/>
    <cellStyle name="Comma 14 2 2 3 3 3" xfId="40651"/>
    <cellStyle name="Comma 14 2 2 3 3 3 2" xfId="40652"/>
    <cellStyle name="Comma 14 2 2 3 3 3 3" xfId="40653"/>
    <cellStyle name="Comma 14 2 2 3 3 4" xfId="40654"/>
    <cellStyle name="Comma 14 2 2 3 3 4 2" xfId="40655"/>
    <cellStyle name="Comma 14 2 2 3 3 5" xfId="40656"/>
    <cellStyle name="Comma 14 2 2 3 3 6" xfId="40657"/>
    <cellStyle name="Comma 14 2 2 3 4" xfId="40658"/>
    <cellStyle name="Comma 14 2 2 3 4 2" xfId="40659"/>
    <cellStyle name="Comma 14 2 2 3 4 2 2" xfId="40660"/>
    <cellStyle name="Comma 14 2 2 3 4 2 3" xfId="40661"/>
    <cellStyle name="Comma 14 2 2 3 4 3" xfId="40662"/>
    <cellStyle name="Comma 14 2 2 3 4 3 2" xfId="40663"/>
    <cellStyle name="Comma 14 2 2 3 4 3 3" xfId="40664"/>
    <cellStyle name="Comma 14 2 2 3 4 4" xfId="40665"/>
    <cellStyle name="Comma 14 2 2 3 4 4 2" xfId="40666"/>
    <cellStyle name="Comma 14 2 2 3 4 5" xfId="40667"/>
    <cellStyle name="Comma 14 2 2 3 4 6" xfId="40668"/>
    <cellStyle name="Comma 14 2 2 3 5" xfId="40669"/>
    <cellStyle name="Comma 14 2 2 3 5 2" xfId="40670"/>
    <cellStyle name="Comma 14 2 2 3 5 2 2" xfId="40671"/>
    <cellStyle name="Comma 14 2 2 3 5 2 3" xfId="40672"/>
    <cellStyle name="Comma 14 2 2 3 5 3" xfId="40673"/>
    <cellStyle name="Comma 14 2 2 3 5 3 2" xfId="40674"/>
    <cellStyle name="Comma 14 2 2 3 5 4" xfId="40675"/>
    <cellStyle name="Comma 14 2 2 3 5 5" xfId="40676"/>
    <cellStyle name="Comma 14 2 2 3 6" xfId="40677"/>
    <cellStyle name="Comma 14 2 2 3 6 2" xfId="40678"/>
    <cellStyle name="Comma 14 2 2 3 6 3" xfId="40679"/>
    <cellStyle name="Comma 14 2 2 3 7" xfId="40680"/>
    <cellStyle name="Comma 14 2 2 3 7 2" xfId="40681"/>
    <cellStyle name="Comma 14 2 2 3 7 3" xfId="40682"/>
    <cellStyle name="Comma 14 2 2 3 8" xfId="40683"/>
    <cellStyle name="Comma 14 2 2 3 8 2" xfId="40684"/>
    <cellStyle name="Comma 14 2 2 3 9" xfId="40685"/>
    <cellStyle name="Comma 14 2 2 4" xfId="40686"/>
    <cellStyle name="Comma 14 2 2 4 2" xfId="40687"/>
    <cellStyle name="Comma 14 2 2 4 2 2" xfId="40688"/>
    <cellStyle name="Comma 14 2 2 4 2 2 2" xfId="40689"/>
    <cellStyle name="Comma 14 2 2 4 2 2 3" xfId="40690"/>
    <cellStyle name="Comma 14 2 2 4 2 3" xfId="40691"/>
    <cellStyle name="Comma 14 2 2 4 2 3 2" xfId="40692"/>
    <cellStyle name="Comma 14 2 2 4 2 3 3" xfId="40693"/>
    <cellStyle name="Comma 14 2 2 4 2 4" xfId="40694"/>
    <cellStyle name="Comma 14 2 2 4 2 4 2" xfId="40695"/>
    <cellStyle name="Comma 14 2 2 4 2 5" xfId="40696"/>
    <cellStyle name="Comma 14 2 2 4 2 6" xfId="40697"/>
    <cellStyle name="Comma 14 2 2 4 3" xfId="40698"/>
    <cellStyle name="Comma 14 2 2 4 3 2" xfId="40699"/>
    <cellStyle name="Comma 14 2 2 4 3 2 2" xfId="40700"/>
    <cellStyle name="Comma 14 2 2 4 3 2 3" xfId="40701"/>
    <cellStyle name="Comma 14 2 2 4 3 3" xfId="40702"/>
    <cellStyle name="Comma 14 2 2 4 3 3 2" xfId="40703"/>
    <cellStyle name="Comma 14 2 2 4 3 3 3" xfId="40704"/>
    <cellStyle name="Comma 14 2 2 4 3 4" xfId="40705"/>
    <cellStyle name="Comma 14 2 2 4 3 4 2" xfId="40706"/>
    <cellStyle name="Comma 14 2 2 4 3 5" xfId="40707"/>
    <cellStyle name="Comma 14 2 2 4 3 6" xfId="40708"/>
    <cellStyle name="Comma 14 2 2 4 4" xfId="40709"/>
    <cellStyle name="Comma 14 2 2 4 4 2" xfId="40710"/>
    <cellStyle name="Comma 14 2 2 4 4 2 2" xfId="40711"/>
    <cellStyle name="Comma 14 2 2 4 4 2 3" xfId="40712"/>
    <cellStyle name="Comma 14 2 2 4 4 3" xfId="40713"/>
    <cellStyle name="Comma 14 2 2 4 4 3 2" xfId="40714"/>
    <cellStyle name="Comma 14 2 2 4 4 4" xfId="40715"/>
    <cellStyle name="Comma 14 2 2 4 4 5" xfId="40716"/>
    <cellStyle name="Comma 14 2 2 4 5" xfId="40717"/>
    <cellStyle name="Comma 14 2 2 4 5 2" xfId="40718"/>
    <cellStyle name="Comma 14 2 2 4 5 3" xfId="40719"/>
    <cellStyle name="Comma 14 2 2 4 6" xfId="40720"/>
    <cellStyle name="Comma 14 2 2 4 6 2" xfId="40721"/>
    <cellStyle name="Comma 14 2 2 4 6 3" xfId="40722"/>
    <cellStyle name="Comma 14 2 2 4 7" xfId="40723"/>
    <cellStyle name="Comma 14 2 2 4 7 2" xfId="40724"/>
    <cellStyle name="Comma 14 2 2 4 8" xfId="40725"/>
    <cellStyle name="Comma 14 2 2 4 9" xfId="40726"/>
    <cellStyle name="Comma 14 2 2 5" xfId="40727"/>
    <cellStyle name="Comma 14 2 2 5 2" xfId="40728"/>
    <cellStyle name="Comma 14 2 2 5 2 2" xfId="40729"/>
    <cellStyle name="Comma 14 2 2 5 2 2 2" xfId="40730"/>
    <cellStyle name="Comma 14 2 2 5 2 2 3" xfId="40731"/>
    <cellStyle name="Comma 14 2 2 5 2 3" xfId="40732"/>
    <cellStyle name="Comma 14 2 2 5 2 3 2" xfId="40733"/>
    <cellStyle name="Comma 14 2 2 5 2 3 3" xfId="40734"/>
    <cellStyle name="Comma 14 2 2 5 2 4" xfId="40735"/>
    <cellStyle name="Comma 14 2 2 5 2 4 2" xfId="40736"/>
    <cellStyle name="Comma 14 2 2 5 2 5" xfId="40737"/>
    <cellStyle name="Comma 14 2 2 5 2 6" xfId="40738"/>
    <cellStyle name="Comma 14 2 2 5 3" xfId="40739"/>
    <cellStyle name="Comma 14 2 2 5 3 2" xfId="40740"/>
    <cellStyle name="Comma 14 2 2 5 3 2 2" xfId="40741"/>
    <cellStyle name="Comma 14 2 2 5 3 2 3" xfId="40742"/>
    <cellStyle name="Comma 14 2 2 5 3 3" xfId="40743"/>
    <cellStyle name="Comma 14 2 2 5 3 3 2" xfId="40744"/>
    <cellStyle name="Comma 14 2 2 5 3 3 3" xfId="40745"/>
    <cellStyle name="Comma 14 2 2 5 3 4" xfId="40746"/>
    <cellStyle name="Comma 14 2 2 5 3 4 2" xfId="40747"/>
    <cellStyle name="Comma 14 2 2 5 3 5" xfId="40748"/>
    <cellStyle name="Comma 14 2 2 5 3 6" xfId="40749"/>
    <cellStyle name="Comma 14 2 2 5 4" xfId="40750"/>
    <cellStyle name="Comma 14 2 2 5 4 2" xfId="40751"/>
    <cellStyle name="Comma 14 2 2 5 4 2 2" xfId="40752"/>
    <cellStyle name="Comma 14 2 2 5 4 2 3" xfId="40753"/>
    <cellStyle name="Comma 14 2 2 5 4 3" xfId="40754"/>
    <cellStyle name="Comma 14 2 2 5 4 3 2" xfId="40755"/>
    <cellStyle name="Comma 14 2 2 5 4 4" xfId="40756"/>
    <cellStyle name="Comma 14 2 2 5 4 5" xfId="40757"/>
    <cellStyle name="Comma 14 2 2 5 5" xfId="40758"/>
    <cellStyle name="Comma 14 2 2 5 5 2" xfId="40759"/>
    <cellStyle name="Comma 14 2 2 5 5 3" xfId="40760"/>
    <cellStyle name="Comma 14 2 2 5 6" xfId="40761"/>
    <cellStyle name="Comma 14 2 2 5 6 2" xfId="40762"/>
    <cellStyle name="Comma 14 2 2 5 6 3" xfId="40763"/>
    <cellStyle name="Comma 14 2 2 5 7" xfId="40764"/>
    <cellStyle name="Comma 14 2 2 5 7 2" xfId="40765"/>
    <cellStyle name="Comma 14 2 2 5 8" xfId="40766"/>
    <cellStyle name="Comma 14 2 2 5 9" xfId="40767"/>
    <cellStyle name="Comma 14 2 2 6" xfId="40768"/>
    <cellStyle name="Comma 14 2 2 6 2" xfId="40769"/>
    <cellStyle name="Comma 14 2 2 6 2 2" xfId="40770"/>
    <cellStyle name="Comma 14 2 2 6 2 3" xfId="40771"/>
    <cellStyle name="Comma 14 2 2 6 3" xfId="40772"/>
    <cellStyle name="Comma 14 2 2 6 3 2" xfId="40773"/>
    <cellStyle name="Comma 14 2 2 6 3 3" xfId="40774"/>
    <cellStyle name="Comma 14 2 2 6 4" xfId="40775"/>
    <cellStyle name="Comma 14 2 2 6 4 2" xfId="40776"/>
    <cellStyle name="Comma 14 2 2 6 5" xfId="40777"/>
    <cellStyle name="Comma 14 2 2 6 6" xfId="40778"/>
    <cellStyle name="Comma 14 2 2 7" xfId="40779"/>
    <cellStyle name="Comma 14 2 2 7 2" xfId="40780"/>
    <cellStyle name="Comma 14 2 2 7 2 2" xfId="40781"/>
    <cellStyle name="Comma 14 2 2 7 2 3" xfId="40782"/>
    <cellStyle name="Comma 14 2 2 7 3" xfId="40783"/>
    <cellStyle name="Comma 14 2 2 7 3 2" xfId="40784"/>
    <cellStyle name="Comma 14 2 2 7 3 3" xfId="40785"/>
    <cellStyle name="Comma 14 2 2 7 4" xfId="40786"/>
    <cellStyle name="Comma 14 2 2 7 4 2" xfId="40787"/>
    <cellStyle name="Comma 14 2 2 7 5" xfId="40788"/>
    <cellStyle name="Comma 14 2 2 7 6" xfId="40789"/>
    <cellStyle name="Comma 14 2 2 8" xfId="40790"/>
    <cellStyle name="Comma 14 2 2 8 2" xfId="40791"/>
    <cellStyle name="Comma 14 2 2 8 2 2" xfId="40792"/>
    <cellStyle name="Comma 14 2 2 8 2 3" xfId="40793"/>
    <cellStyle name="Comma 14 2 2 8 3" xfId="40794"/>
    <cellStyle name="Comma 14 2 2 8 3 2" xfId="40795"/>
    <cellStyle name="Comma 14 2 2 8 4" xfId="40796"/>
    <cellStyle name="Comma 14 2 2 8 5" xfId="40797"/>
    <cellStyle name="Comma 14 2 2 9" xfId="40798"/>
    <cellStyle name="Comma 14 2 2 9 2" xfId="40799"/>
    <cellStyle name="Comma 14 2 2 9 3" xfId="40800"/>
    <cellStyle name="Comma 14 2 3" xfId="40801"/>
    <cellStyle name="Comma 14 2 3 10" xfId="40802"/>
    <cellStyle name="Comma 14 2 3 10 2" xfId="40803"/>
    <cellStyle name="Comma 14 2 3 11" xfId="40804"/>
    <cellStyle name="Comma 14 2 3 12" xfId="40805"/>
    <cellStyle name="Comma 14 2 3 2" xfId="40806"/>
    <cellStyle name="Comma 14 2 3 2 10" xfId="40807"/>
    <cellStyle name="Comma 14 2 3 2 2" xfId="40808"/>
    <cellStyle name="Comma 14 2 3 2 2 2" xfId="40809"/>
    <cellStyle name="Comma 14 2 3 2 2 2 2" xfId="40810"/>
    <cellStyle name="Comma 14 2 3 2 2 2 2 2" xfId="40811"/>
    <cellStyle name="Comma 14 2 3 2 2 2 2 3" xfId="40812"/>
    <cellStyle name="Comma 14 2 3 2 2 2 3" xfId="40813"/>
    <cellStyle name="Comma 14 2 3 2 2 2 3 2" xfId="40814"/>
    <cellStyle name="Comma 14 2 3 2 2 2 3 3" xfId="40815"/>
    <cellStyle name="Comma 14 2 3 2 2 2 4" xfId="40816"/>
    <cellStyle name="Comma 14 2 3 2 2 2 4 2" xfId="40817"/>
    <cellStyle name="Comma 14 2 3 2 2 2 5" xfId="40818"/>
    <cellStyle name="Comma 14 2 3 2 2 2 6" xfId="40819"/>
    <cellStyle name="Comma 14 2 3 2 2 3" xfId="40820"/>
    <cellStyle name="Comma 14 2 3 2 2 3 2" xfId="40821"/>
    <cellStyle name="Comma 14 2 3 2 2 3 2 2" xfId="40822"/>
    <cellStyle name="Comma 14 2 3 2 2 3 2 3" xfId="40823"/>
    <cellStyle name="Comma 14 2 3 2 2 3 3" xfId="40824"/>
    <cellStyle name="Comma 14 2 3 2 2 3 3 2" xfId="40825"/>
    <cellStyle name="Comma 14 2 3 2 2 3 3 3" xfId="40826"/>
    <cellStyle name="Comma 14 2 3 2 2 3 4" xfId="40827"/>
    <cellStyle name="Comma 14 2 3 2 2 3 4 2" xfId="40828"/>
    <cellStyle name="Comma 14 2 3 2 2 3 5" xfId="40829"/>
    <cellStyle name="Comma 14 2 3 2 2 3 6" xfId="40830"/>
    <cellStyle name="Comma 14 2 3 2 2 4" xfId="40831"/>
    <cellStyle name="Comma 14 2 3 2 2 4 2" xfId="40832"/>
    <cellStyle name="Comma 14 2 3 2 2 4 2 2" xfId="40833"/>
    <cellStyle name="Comma 14 2 3 2 2 4 2 3" xfId="40834"/>
    <cellStyle name="Comma 14 2 3 2 2 4 3" xfId="40835"/>
    <cellStyle name="Comma 14 2 3 2 2 4 3 2" xfId="40836"/>
    <cellStyle name="Comma 14 2 3 2 2 4 4" xfId="40837"/>
    <cellStyle name="Comma 14 2 3 2 2 4 5" xfId="40838"/>
    <cellStyle name="Comma 14 2 3 2 2 5" xfId="40839"/>
    <cellStyle name="Comma 14 2 3 2 2 5 2" xfId="40840"/>
    <cellStyle name="Comma 14 2 3 2 2 5 3" xfId="40841"/>
    <cellStyle name="Comma 14 2 3 2 2 6" xfId="40842"/>
    <cellStyle name="Comma 14 2 3 2 2 6 2" xfId="40843"/>
    <cellStyle name="Comma 14 2 3 2 2 6 3" xfId="40844"/>
    <cellStyle name="Comma 14 2 3 2 2 7" xfId="40845"/>
    <cellStyle name="Comma 14 2 3 2 2 7 2" xfId="40846"/>
    <cellStyle name="Comma 14 2 3 2 2 8" xfId="40847"/>
    <cellStyle name="Comma 14 2 3 2 2 9" xfId="40848"/>
    <cellStyle name="Comma 14 2 3 2 3" xfId="40849"/>
    <cellStyle name="Comma 14 2 3 2 3 2" xfId="40850"/>
    <cellStyle name="Comma 14 2 3 2 3 2 2" xfId="40851"/>
    <cellStyle name="Comma 14 2 3 2 3 2 3" xfId="40852"/>
    <cellStyle name="Comma 14 2 3 2 3 3" xfId="40853"/>
    <cellStyle name="Comma 14 2 3 2 3 3 2" xfId="40854"/>
    <cellStyle name="Comma 14 2 3 2 3 3 3" xfId="40855"/>
    <cellStyle name="Comma 14 2 3 2 3 4" xfId="40856"/>
    <cellStyle name="Comma 14 2 3 2 3 4 2" xfId="40857"/>
    <cellStyle name="Comma 14 2 3 2 3 5" xfId="40858"/>
    <cellStyle name="Comma 14 2 3 2 3 6" xfId="40859"/>
    <cellStyle name="Comma 14 2 3 2 4" xfId="40860"/>
    <cellStyle name="Comma 14 2 3 2 4 2" xfId="40861"/>
    <cellStyle name="Comma 14 2 3 2 4 2 2" xfId="40862"/>
    <cellStyle name="Comma 14 2 3 2 4 2 3" xfId="40863"/>
    <cellStyle name="Comma 14 2 3 2 4 3" xfId="40864"/>
    <cellStyle name="Comma 14 2 3 2 4 3 2" xfId="40865"/>
    <cellStyle name="Comma 14 2 3 2 4 3 3" xfId="40866"/>
    <cellStyle name="Comma 14 2 3 2 4 4" xfId="40867"/>
    <cellStyle name="Comma 14 2 3 2 4 4 2" xfId="40868"/>
    <cellStyle name="Comma 14 2 3 2 4 5" xfId="40869"/>
    <cellStyle name="Comma 14 2 3 2 4 6" xfId="40870"/>
    <cellStyle name="Comma 14 2 3 2 5" xfId="40871"/>
    <cellStyle name="Comma 14 2 3 2 5 2" xfId="40872"/>
    <cellStyle name="Comma 14 2 3 2 5 2 2" xfId="40873"/>
    <cellStyle name="Comma 14 2 3 2 5 2 3" xfId="40874"/>
    <cellStyle name="Comma 14 2 3 2 5 3" xfId="40875"/>
    <cellStyle name="Comma 14 2 3 2 5 3 2" xfId="40876"/>
    <cellStyle name="Comma 14 2 3 2 5 4" xfId="40877"/>
    <cellStyle name="Comma 14 2 3 2 5 5" xfId="40878"/>
    <cellStyle name="Comma 14 2 3 2 6" xfId="40879"/>
    <cellStyle name="Comma 14 2 3 2 6 2" xfId="40880"/>
    <cellStyle name="Comma 14 2 3 2 6 3" xfId="40881"/>
    <cellStyle name="Comma 14 2 3 2 7" xfId="40882"/>
    <cellStyle name="Comma 14 2 3 2 7 2" xfId="40883"/>
    <cellStyle name="Comma 14 2 3 2 7 3" xfId="40884"/>
    <cellStyle name="Comma 14 2 3 2 8" xfId="40885"/>
    <cellStyle name="Comma 14 2 3 2 8 2" xfId="40886"/>
    <cellStyle name="Comma 14 2 3 2 9" xfId="40887"/>
    <cellStyle name="Comma 14 2 3 3" xfId="40888"/>
    <cellStyle name="Comma 14 2 3 3 2" xfId="40889"/>
    <cellStyle name="Comma 14 2 3 3 2 2" xfId="40890"/>
    <cellStyle name="Comma 14 2 3 3 2 2 2" xfId="40891"/>
    <cellStyle name="Comma 14 2 3 3 2 2 3" xfId="40892"/>
    <cellStyle name="Comma 14 2 3 3 2 3" xfId="40893"/>
    <cellStyle name="Comma 14 2 3 3 2 3 2" xfId="40894"/>
    <cellStyle name="Comma 14 2 3 3 2 3 3" xfId="40895"/>
    <cellStyle name="Comma 14 2 3 3 2 4" xfId="40896"/>
    <cellStyle name="Comma 14 2 3 3 2 4 2" xfId="40897"/>
    <cellStyle name="Comma 14 2 3 3 2 5" xfId="40898"/>
    <cellStyle name="Comma 14 2 3 3 2 6" xfId="40899"/>
    <cellStyle name="Comma 14 2 3 3 3" xfId="40900"/>
    <cellStyle name="Comma 14 2 3 3 3 2" xfId="40901"/>
    <cellStyle name="Comma 14 2 3 3 3 2 2" xfId="40902"/>
    <cellStyle name="Comma 14 2 3 3 3 2 3" xfId="40903"/>
    <cellStyle name="Comma 14 2 3 3 3 3" xfId="40904"/>
    <cellStyle name="Comma 14 2 3 3 3 3 2" xfId="40905"/>
    <cellStyle name="Comma 14 2 3 3 3 3 3" xfId="40906"/>
    <cellStyle name="Comma 14 2 3 3 3 4" xfId="40907"/>
    <cellStyle name="Comma 14 2 3 3 3 4 2" xfId="40908"/>
    <cellStyle name="Comma 14 2 3 3 3 5" xfId="40909"/>
    <cellStyle name="Comma 14 2 3 3 3 6" xfId="40910"/>
    <cellStyle name="Comma 14 2 3 3 4" xfId="40911"/>
    <cellStyle name="Comma 14 2 3 3 4 2" xfId="40912"/>
    <cellStyle name="Comma 14 2 3 3 4 2 2" xfId="40913"/>
    <cellStyle name="Comma 14 2 3 3 4 2 3" xfId="40914"/>
    <cellStyle name="Comma 14 2 3 3 4 3" xfId="40915"/>
    <cellStyle name="Comma 14 2 3 3 4 3 2" xfId="40916"/>
    <cellStyle name="Comma 14 2 3 3 4 4" xfId="40917"/>
    <cellStyle name="Comma 14 2 3 3 4 5" xfId="40918"/>
    <cellStyle name="Comma 14 2 3 3 5" xfId="40919"/>
    <cellStyle name="Comma 14 2 3 3 5 2" xfId="40920"/>
    <cellStyle name="Comma 14 2 3 3 5 3" xfId="40921"/>
    <cellStyle name="Comma 14 2 3 3 6" xfId="40922"/>
    <cellStyle name="Comma 14 2 3 3 6 2" xfId="40923"/>
    <cellStyle name="Comma 14 2 3 3 6 3" xfId="40924"/>
    <cellStyle name="Comma 14 2 3 3 7" xfId="40925"/>
    <cellStyle name="Comma 14 2 3 3 7 2" xfId="40926"/>
    <cellStyle name="Comma 14 2 3 3 8" xfId="40927"/>
    <cellStyle name="Comma 14 2 3 3 9" xfId="40928"/>
    <cellStyle name="Comma 14 2 3 4" xfId="40929"/>
    <cellStyle name="Comma 14 2 3 4 2" xfId="40930"/>
    <cellStyle name="Comma 14 2 3 4 2 2" xfId="40931"/>
    <cellStyle name="Comma 14 2 3 4 2 2 2" xfId="40932"/>
    <cellStyle name="Comma 14 2 3 4 2 2 3" xfId="40933"/>
    <cellStyle name="Comma 14 2 3 4 2 3" xfId="40934"/>
    <cellStyle name="Comma 14 2 3 4 2 3 2" xfId="40935"/>
    <cellStyle name="Comma 14 2 3 4 2 3 3" xfId="40936"/>
    <cellStyle name="Comma 14 2 3 4 2 4" xfId="40937"/>
    <cellStyle name="Comma 14 2 3 4 2 4 2" xfId="40938"/>
    <cellStyle name="Comma 14 2 3 4 2 5" xfId="40939"/>
    <cellStyle name="Comma 14 2 3 4 2 6" xfId="40940"/>
    <cellStyle name="Comma 14 2 3 4 3" xfId="40941"/>
    <cellStyle name="Comma 14 2 3 4 3 2" xfId="40942"/>
    <cellStyle name="Comma 14 2 3 4 3 2 2" xfId="40943"/>
    <cellStyle name="Comma 14 2 3 4 3 2 3" xfId="40944"/>
    <cellStyle name="Comma 14 2 3 4 3 3" xfId="40945"/>
    <cellStyle name="Comma 14 2 3 4 3 3 2" xfId="40946"/>
    <cellStyle name="Comma 14 2 3 4 3 3 3" xfId="40947"/>
    <cellStyle name="Comma 14 2 3 4 3 4" xfId="40948"/>
    <cellStyle name="Comma 14 2 3 4 3 4 2" xfId="40949"/>
    <cellStyle name="Comma 14 2 3 4 3 5" xfId="40950"/>
    <cellStyle name="Comma 14 2 3 4 3 6" xfId="40951"/>
    <cellStyle name="Comma 14 2 3 4 4" xfId="40952"/>
    <cellStyle name="Comma 14 2 3 4 4 2" xfId="40953"/>
    <cellStyle name="Comma 14 2 3 4 4 2 2" xfId="40954"/>
    <cellStyle name="Comma 14 2 3 4 4 2 3" xfId="40955"/>
    <cellStyle name="Comma 14 2 3 4 4 3" xfId="40956"/>
    <cellStyle name="Comma 14 2 3 4 4 3 2" xfId="40957"/>
    <cellStyle name="Comma 14 2 3 4 4 4" xfId="40958"/>
    <cellStyle name="Comma 14 2 3 4 4 5" xfId="40959"/>
    <cellStyle name="Comma 14 2 3 4 5" xfId="40960"/>
    <cellStyle name="Comma 14 2 3 4 5 2" xfId="40961"/>
    <cellStyle name="Comma 14 2 3 4 5 3" xfId="40962"/>
    <cellStyle name="Comma 14 2 3 4 6" xfId="40963"/>
    <cellStyle name="Comma 14 2 3 4 6 2" xfId="40964"/>
    <cellStyle name="Comma 14 2 3 4 6 3" xfId="40965"/>
    <cellStyle name="Comma 14 2 3 4 7" xfId="40966"/>
    <cellStyle name="Comma 14 2 3 4 7 2" xfId="40967"/>
    <cellStyle name="Comma 14 2 3 4 8" xfId="40968"/>
    <cellStyle name="Comma 14 2 3 4 9" xfId="40969"/>
    <cellStyle name="Comma 14 2 3 5" xfId="40970"/>
    <cellStyle name="Comma 14 2 3 5 2" xfId="40971"/>
    <cellStyle name="Comma 14 2 3 5 2 2" xfId="40972"/>
    <cellStyle name="Comma 14 2 3 5 2 3" xfId="40973"/>
    <cellStyle name="Comma 14 2 3 5 3" xfId="40974"/>
    <cellStyle name="Comma 14 2 3 5 3 2" xfId="40975"/>
    <cellStyle name="Comma 14 2 3 5 3 3" xfId="40976"/>
    <cellStyle name="Comma 14 2 3 5 4" xfId="40977"/>
    <cellStyle name="Comma 14 2 3 5 4 2" xfId="40978"/>
    <cellStyle name="Comma 14 2 3 5 5" xfId="40979"/>
    <cellStyle name="Comma 14 2 3 5 6" xfId="40980"/>
    <cellStyle name="Comma 14 2 3 6" xfId="40981"/>
    <cellStyle name="Comma 14 2 3 6 2" xfId="40982"/>
    <cellStyle name="Comma 14 2 3 6 2 2" xfId="40983"/>
    <cellStyle name="Comma 14 2 3 6 2 3" xfId="40984"/>
    <cellStyle name="Comma 14 2 3 6 3" xfId="40985"/>
    <cellStyle name="Comma 14 2 3 6 3 2" xfId="40986"/>
    <cellStyle name="Comma 14 2 3 6 3 3" xfId="40987"/>
    <cellStyle name="Comma 14 2 3 6 4" xfId="40988"/>
    <cellStyle name="Comma 14 2 3 6 4 2" xfId="40989"/>
    <cellStyle name="Comma 14 2 3 6 5" xfId="40990"/>
    <cellStyle name="Comma 14 2 3 6 6" xfId="40991"/>
    <cellStyle name="Comma 14 2 3 7" xfId="40992"/>
    <cellStyle name="Comma 14 2 3 7 2" xfId="40993"/>
    <cellStyle name="Comma 14 2 3 7 2 2" xfId="40994"/>
    <cellStyle name="Comma 14 2 3 7 2 3" xfId="40995"/>
    <cellStyle name="Comma 14 2 3 7 3" xfId="40996"/>
    <cellStyle name="Comma 14 2 3 7 3 2" xfId="40997"/>
    <cellStyle name="Comma 14 2 3 7 4" xfId="40998"/>
    <cellStyle name="Comma 14 2 3 7 5" xfId="40999"/>
    <cellStyle name="Comma 14 2 3 8" xfId="41000"/>
    <cellStyle name="Comma 14 2 3 8 2" xfId="41001"/>
    <cellStyle name="Comma 14 2 3 8 3" xfId="41002"/>
    <cellStyle name="Comma 14 2 3 9" xfId="41003"/>
    <cellStyle name="Comma 14 2 3 9 2" xfId="41004"/>
    <cellStyle name="Comma 14 2 3 9 3" xfId="41005"/>
    <cellStyle name="Comma 14 2 4" xfId="41006"/>
    <cellStyle name="Comma 14 2 4 10" xfId="41007"/>
    <cellStyle name="Comma 14 2 4 2" xfId="41008"/>
    <cellStyle name="Comma 14 2 4 2 2" xfId="41009"/>
    <cellStyle name="Comma 14 2 4 2 2 2" xfId="41010"/>
    <cellStyle name="Comma 14 2 4 2 2 2 2" xfId="41011"/>
    <cellStyle name="Comma 14 2 4 2 2 2 3" xfId="41012"/>
    <cellStyle name="Comma 14 2 4 2 2 3" xfId="41013"/>
    <cellStyle name="Comma 14 2 4 2 2 3 2" xfId="41014"/>
    <cellStyle name="Comma 14 2 4 2 2 3 3" xfId="41015"/>
    <cellStyle name="Comma 14 2 4 2 2 4" xfId="41016"/>
    <cellStyle name="Comma 14 2 4 2 2 4 2" xfId="41017"/>
    <cellStyle name="Comma 14 2 4 2 2 5" xfId="41018"/>
    <cellStyle name="Comma 14 2 4 2 2 6" xfId="41019"/>
    <cellStyle name="Comma 14 2 4 2 3" xfId="41020"/>
    <cellStyle name="Comma 14 2 4 2 3 2" xfId="41021"/>
    <cellStyle name="Comma 14 2 4 2 3 2 2" xfId="41022"/>
    <cellStyle name="Comma 14 2 4 2 3 2 3" xfId="41023"/>
    <cellStyle name="Comma 14 2 4 2 3 3" xfId="41024"/>
    <cellStyle name="Comma 14 2 4 2 3 3 2" xfId="41025"/>
    <cellStyle name="Comma 14 2 4 2 3 3 3" xfId="41026"/>
    <cellStyle name="Comma 14 2 4 2 3 4" xfId="41027"/>
    <cellStyle name="Comma 14 2 4 2 3 4 2" xfId="41028"/>
    <cellStyle name="Comma 14 2 4 2 3 5" xfId="41029"/>
    <cellStyle name="Comma 14 2 4 2 3 6" xfId="41030"/>
    <cellStyle name="Comma 14 2 4 2 4" xfId="41031"/>
    <cellStyle name="Comma 14 2 4 2 4 2" xfId="41032"/>
    <cellStyle name="Comma 14 2 4 2 4 2 2" xfId="41033"/>
    <cellStyle name="Comma 14 2 4 2 4 2 3" xfId="41034"/>
    <cellStyle name="Comma 14 2 4 2 4 3" xfId="41035"/>
    <cellStyle name="Comma 14 2 4 2 4 3 2" xfId="41036"/>
    <cellStyle name="Comma 14 2 4 2 4 4" xfId="41037"/>
    <cellStyle name="Comma 14 2 4 2 4 5" xfId="41038"/>
    <cellStyle name="Comma 14 2 4 2 5" xfId="41039"/>
    <cellStyle name="Comma 14 2 4 2 5 2" xfId="41040"/>
    <cellStyle name="Comma 14 2 4 2 5 3" xfId="41041"/>
    <cellStyle name="Comma 14 2 4 2 6" xfId="41042"/>
    <cellStyle name="Comma 14 2 4 2 6 2" xfId="41043"/>
    <cellStyle name="Comma 14 2 4 2 6 3" xfId="41044"/>
    <cellStyle name="Comma 14 2 4 2 7" xfId="41045"/>
    <cellStyle name="Comma 14 2 4 2 7 2" xfId="41046"/>
    <cellStyle name="Comma 14 2 4 2 8" xfId="41047"/>
    <cellStyle name="Comma 14 2 4 2 9" xfId="41048"/>
    <cellStyle name="Comma 14 2 4 3" xfId="41049"/>
    <cellStyle name="Comma 14 2 4 3 2" xfId="41050"/>
    <cellStyle name="Comma 14 2 4 3 2 2" xfId="41051"/>
    <cellStyle name="Comma 14 2 4 3 2 3" xfId="41052"/>
    <cellStyle name="Comma 14 2 4 3 3" xfId="41053"/>
    <cellStyle name="Comma 14 2 4 3 3 2" xfId="41054"/>
    <cellStyle name="Comma 14 2 4 3 3 3" xfId="41055"/>
    <cellStyle name="Comma 14 2 4 3 4" xfId="41056"/>
    <cellStyle name="Comma 14 2 4 3 4 2" xfId="41057"/>
    <cellStyle name="Comma 14 2 4 3 5" xfId="41058"/>
    <cellStyle name="Comma 14 2 4 3 6" xfId="41059"/>
    <cellStyle name="Comma 14 2 4 4" xfId="41060"/>
    <cellStyle name="Comma 14 2 4 4 2" xfId="41061"/>
    <cellStyle name="Comma 14 2 4 4 2 2" xfId="41062"/>
    <cellStyle name="Comma 14 2 4 4 2 3" xfId="41063"/>
    <cellStyle name="Comma 14 2 4 4 3" xfId="41064"/>
    <cellStyle name="Comma 14 2 4 4 3 2" xfId="41065"/>
    <cellStyle name="Comma 14 2 4 4 3 3" xfId="41066"/>
    <cellStyle name="Comma 14 2 4 4 4" xfId="41067"/>
    <cellStyle name="Comma 14 2 4 4 4 2" xfId="41068"/>
    <cellStyle name="Comma 14 2 4 4 5" xfId="41069"/>
    <cellStyle name="Comma 14 2 4 4 6" xfId="41070"/>
    <cellStyle name="Comma 14 2 4 5" xfId="41071"/>
    <cellStyle name="Comma 14 2 4 5 2" xfId="41072"/>
    <cellStyle name="Comma 14 2 4 5 2 2" xfId="41073"/>
    <cellStyle name="Comma 14 2 4 5 2 3" xfId="41074"/>
    <cellStyle name="Comma 14 2 4 5 3" xfId="41075"/>
    <cellStyle name="Comma 14 2 4 5 3 2" xfId="41076"/>
    <cellStyle name="Comma 14 2 4 5 4" xfId="41077"/>
    <cellStyle name="Comma 14 2 4 5 5" xfId="41078"/>
    <cellStyle name="Comma 14 2 4 6" xfId="41079"/>
    <cellStyle name="Comma 14 2 4 6 2" xfId="41080"/>
    <cellStyle name="Comma 14 2 4 6 3" xfId="41081"/>
    <cellStyle name="Comma 14 2 4 7" xfId="41082"/>
    <cellStyle name="Comma 14 2 4 7 2" xfId="41083"/>
    <cellStyle name="Comma 14 2 4 7 3" xfId="41084"/>
    <cellStyle name="Comma 14 2 4 8" xfId="41085"/>
    <cellStyle name="Comma 14 2 4 8 2" xfId="41086"/>
    <cellStyle name="Comma 14 2 4 9" xfId="41087"/>
    <cellStyle name="Comma 14 2 5" xfId="41088"/>
    <cellStyle name="Comma 14 2 5 2" xfId="41089"/>
    <cellStyle name="Comma 14 2 5 2 2" xfId="41090"/>
    <cellStyle name="Comma 14 2 5 2 2 2" xfId="41091"/>
    <cellStyle name="Comma 14 2 5 2 2 3" xfId="41092"/>
    <cellStyle name="Comma 14 2 5 2 3" xfId="41093"/>
    <cellStyle name="Comma 14 2 5 2 3 2" xfId="41094"/>
    <cellStyle name="Comma 14 2 5 2 3 3" xfId="41095"/>
    <cellStyle name="Comma 14 2 5 2 4" xfId="41096"/>
    <cellStyle name="Comma 14 2 5 2 4 2" xfId="41097"/>
    <cellStyle name="Comma 14 2 5 2 5" xfId="41098"/>
    <cellStyle name="Comma 14 2 5 2 6" xfId="41099"/>
    <cellStyle name="Comma 14 2 5 3" xfId="41100"/>
    <cellStyle name="Comma 14 2 5 3 2" xfId="41101"/>
    <cellStyle name="Comma 14 2 5 3 2 2" xfId="41102"/>
    <cellStyle name="Comma 14 2 5 3 2 3" xfId="41103"/>
    <cellStyle name="Comma 14 2 5 3 3" xfId="41104"/>
    <cellStyle name="Comma 14 2 5 3 3 2" xfId="41105"/>
    <cellStyle name="Comma 14 2 5 3 3 3" xfId="41106"/>
    <cellStyle name="Comma 14 2 5 3 4" xfId="41107"/>
    <cellStyle name="Comma 14 2 5 3 4 2" xfId="41108"/>
    <cellStyle name="Comma 14 2 5 3 5" xfId="41109"/>
    <cellStyle name="Comma 14 2 5 3 6" xfId="41110"/>
    <cellStyle name="Comma 14 2 5 4" xfId="41111"/>
    <cellStyle name="Comma 14 2 5 4 2" xfId="41112"/>
    <cellStyle name="Comma 14 2 5 4 2 2" xfId="41113"/>
    <cellStyle name="Comma 14 2 5 4 2 3" xfId="41114"/>
    <cellStyle name="Comma 14 2 5 4 3" xfId="41115"/>
    <cellStyle name="Comma 14 2 5 4 3 2" xfId="41116"/>
    <cellStyle name="Comma 14 2 5 4 4" xfId="41117"/>
    <cellStyle name="Comma 14 2 5 4 5" xfId="41118"/>
    <cellStyle name="Comma 14 2 5 5" xfId="41119"/>
    <cellStyle name="Comma 14 2 5 5 2" xfId="41120"/>
    <cellStyle name="Comma 14 2 5 5 3" xfId="41121"/>
    <cellStyle name="Comma 14 2 5 6" xfId="41122"/>
    <cellStyle name="Comma 14 2 5 6 2" xfId="41123"/>
    <cellStyle name="Comma 14 2 5 6 3" xfId="41124"/>
    <cellStyle name="Comma 14 2 5 7" xfId="41125"/>
    <cellStyle name="Comma 14 2 5 7 2" xfId="41126"/>
    <cellStyle name="Comma 14 2 5 8" xfId="41127"/>
    <cellStyle name="Comma 14 2 5 9" xfId="41128"/>
    <cellStyle name="Comma 14 2 6" xfId="41129"/>
    <cellStyle name="Comma 14 2 6 2" xfId="41130"/>
    <cellStyle name="Comma 14 2 6 2 2" xfId="41131"/>
    <cellStyle name="Comma 14 2 6 2 2 2" xfId="41132"/>
    <cellStyle name="Comma 14 2 6 2 2 3" xfId="41133"/>
    <cellStyle name="Comma 14 2 6 2 3" xfId="41134"/>
    <cellStyle name="Comma 14 2 6 2 3 2" xfId="41135"/>
    <cellStyle name="Comma 14 2 6 2 3 3" xfId="41136"/>
    <cellStyle name="Comma 14 2 6 2 4" xfId="41137"/>
    <cellStyle name="Comma 14 2 6 2 4 2" xfId="41138"/>
    <cellStyle name="Comma 14 2 6 2 5" xfId="41139"/>
    <cellStyle name="Comma 14 2 6 2 6" xfId="41140"/>
    <cellStyle name="Comma 14 2 6 3" xfId="41141"/>
    <cellStyle name="Comma 14 2 6 3 2" xfId="41142"/>
    <cellStyle name="Comma 14 2 6 3 2 2" xfId="41143"/>
    <cellStyle name="Comma 14 2 6 3 2 3" xfId="41144"/>
    <cellStyle name="Comma 14 2 6 3 3" xfId="41145"/>
    <cellStyle name="Comma 14 2 6 3 3 2" xfId="41146"/>
    <cellStyle name="Comma 14 2 6 3 3 3" xfId="41147"/>
    <cellStyle name="Comma 14 2 6 3 4" xfId="41148"/>
    <cellStyle name="Comma 14 2 6 3 4 2" xfId="41149"/>
    <cellStyle name="Comma 14 2 6 3 5" xfId="41150"/>
    <cellStyle name="Comma 14 2 6 3 6" xfId="41151"/>
    <cellStyle name="Comma 14 2 6 4" xfId="41152"/>
    <cellStyle name="Comma 14 2 6 4 2" xfId="41153"/>
    <cellStyle name="Comma 14 2 6 4 2 2" xfId="41154"/>
    <cellStyle name="Comma 14 2 6 4 2 3" xfId="41155"/>
    <cellStyle name="Comma 14 2 6 4 3" xfId="41156"/>
    <cellStyle name="Comma 14 2 6 4 3 2" xfId="41157"/>
    <cellStyle name="Comma 14 2 6 4 4" xfId="41158"/>
    <cellStyle name="Comma 14 2 6 4 5" xfId="41159"/>
    <cellStyle name="Comma 14 2 6 5" xfId="41160"/>
    <cellStyle name="Comma 14 2 6 5 2" xfId="41161"/>
    <cellStyle name="Comma 14 2 6 5 3" xfId="41162"/>
    <cellStyle name="Comma 14 2 6 6" xfId="41163"/>
    <cellStyle name="Comma 14 2 6 6 2" xfId="41164"/>
    <cellStyle name="Comma 14 2 6 6 3" xfId="41165"/>
    <cellStyle name="Comma 14 2 6 7" xfId="41166"/>
    <cellStyle name="Comma 14 2 6 7 2" xfId="41167"/>
    <cellStyle name="Comma 14 2 6 8" xfId="41168"/>
    <cellStyle name="Comma 14 2 6 9" xfId="41169"/>
    <cellStyle name="Comma 14 2 7" xfId="41170"/>
    <cellStyle name="Comma 14 2 7 2" xfId="41171"/>
    <cellStyle name="Comma 14 2 7 2 2" xfId="41172"/>
    <cellStyle name="Comma 14 2 7 2 3" xfId="41173"/>
    <cellStyle name="Comma 14 2 7 3" xfId="41174"/>
    <cellStyle name="Comma 14 2 7 3 2" xfId="41175"/>
    <cellStyle name="Comma 14 2 7 3 3" xfId="41176"/>
    <cellStyle name="Comma 14 2 7 4" xfId="41177"/>
    <cellStyle name="Comma 14 2 7 4 2" xfId="41178"/>
    <cellStyle name="Comma 14 2 7 5" xfId="41179"/>
    <cellStyle name="Comma 14 2 7 6" xfId="41180"/>
    <cellStyle name="Comma 14 2 8" xfId="41181"/>
    <cellStyle name="Comma 14 2 8 2" xfId="41182"/>
    <cellStyle name="Comma 14 2 8 2 2" xfId="41183"/>
    <cellStyle name="Comma 14 2 8 2 3" xfId="41184"/>
    <cellStyle name="Comma 14 2 8 3" xfId="41185"/>
    <cellStyle name="Comma 14 2 8 3 2" xfId="41186"/>
    <cellStyle name="Comma 14 2 8 3 3" xfId="41187"/>
    <cellStyle name="Comma 14 2 8 4" xfId="41188"/>
    <cellStyle name="Comma 14 2 8 4 2" xfId="41189"/>
    <cellStyle name="Comma 14 2 8 5" xfId="41190"/>
    <cellStyle name="Comma 14 2 8 6" xfId="41191"/>
    <cellStyle name="Comma 14 2 9" xfId="41192"/>
    <cellStyle name="Comma 14 2 9 2" xfId="41193"/>
    <cellStyle name="Comma 14 2 9 2 2" xfId="41194"/>
    <cellStyle name="Comma 14 2 9 2 3" xfId="41195"/>
    <cellStyle name="Comma 14 2 9 3" xfId="41196"/>
    <cellStyle name="Comma 14 2 9 3 2" xfId="41197"/>
    <cellStyle name="Comma 14 2 9 4" xfId="41198"/>
    <cellStyle name="Comma 14 2 9 5" xfId="41199"/>
    <cellStyle name="Comma 14 3" xfId="9460"/>
    <cellStyle name="Comma 14 3 10" xfId="41200"/>
    <cellStyle name="Comma 14 3 10 2" xfId="41201"/>
    <cellStyle name="Comma 14 3 10 3" xfId="41202"/>
    <cellStyle name="Comma 14 3 11" xfId="41203"/>
    <cellStyle name="Comma 14 3 11 2" xfId="41204"/>
    <cellStyle name="Comma 14 3 12" xfId="41205"/>
    <cellStyle name="Comma 14 3 13" xfId="41206"/>
    <cellStyle name="Comma 14 3 2" xfId="41207"/>
    <cellStyle name="Comma 14 3 2 10" xfId="41208"/>
    <cellStyle name="Comma 14 3 2 10 2" xfId="41209"/>
    <cellStyle name="Comma 14 3 2 11" xfId="41210"/>
    <cellStyle name="Comma 14 3 2 12" xfId="41211"/>
    <cellStyle name="Comma 14 3 2 2" xfId="41212"/>
    <cellStyle name="Comma 14 3 2 2 10" xfId="41213"/>
    <cellStyle name="Comma 14 3 2 2 2" xfId="41214"/>
    <cellStyle name="Comma 14 3 2 2 2 2" xfId="41215"/>
    <cellStyle name="Comma 14 3 2 2 2 2 2" xfId="41216"/>
    <cellStyle name="Comma 14 3 2 2 2 2 2 2" xfId="41217"/>
    <cellStyle name="Comma 14 3 2 2 2 2 2 3" xfId="41218"/>
    <cellStyle name="Comma 14 3 2 2 2 2 3" xfId="41219"/>
    <cellStyle name="Comma 14 3 2 2 2 2 3 2" xfId="41220"/>
    <cellStyle name="Comma 14 3 2 2 2 2 3 3" xfId="41221"/>
    <cellStyle name="Comma 14 3 2 2 2 2 4" xfId="41222"/>
    <cellStyle name="Comma 14 3 2 2 2 2 4 2" xfId="41223"/>
    <cellStyle name="Comma 14 3 2 2 2 2 5" xfId="41224"/>
    <cellStyle name="Comma 14 3 2 2 2 2 6" xfId="41225"/>
    <cellStyle name="Comma 14 3 2 2 2 3" xfId="41226"/>
    <cellStyle name="Comma 14 3 2 2 2 3 2" xfId="41227"/>
    <cellStyle name="Comma 14 3 2 2 2 3 2 2" xfId="41228"/>
    <cellStyle name="Comma 14 3 2 2 2 3 2 3" xfId="41229"/>
    <cellStyle name="Comma 14 3 2 2 2 3 3" xfId="41230"/>
    <cellStyle name="Comma 14 3 2 2 2 3 3 2" xfId="41231"/>
    <cellStyle name="Comma 14 3 2 2 2 3 3 3" xfId="41232"/>
    <cellStyle name="Comma 14 3 2 2 2 3 4" xfId="41233"/>
    <cellStyle name="Comma 14 3 2 2 2 3 4 2" xfId="41234"/>
    <cellStyle name="Comma 14 3 2 2 2 3 5" xfId="41235"/>
    <cellStyle name="Comma 14 3 2 2 2 3 6" xfId="41236"/>
    <cellStyle name="Comma 14 3 2 2 2 4" xfId="41237"/>
    <cellStyle name="Comma 14 3 2 2 2 4 2" xfId="41238"/>
    <cellStyle name="Comma 14 3 2 2 2 4 2 2" xfId="41239"/>
    <cellStyle name="Comma 14 3 2 2 2 4 2 3" xfId="41240"/>
    <cellStyle name="Comma 14 3 2 2 2 4 3" xfId="41241"/>
    <cellStyle name="Comma 14 3 2 2 2 4 3 2" xfId="41242"/>
    <cellStyle name="Comma 14 3 2 2 2 4 4" xfId="41243"/>
    <cellStyle name="Comma 14 3 2 2 2 4 5" xfId="41244"/>
    <cellStyle name="Comma 14 3 2 2 2 5" xfId="41245"/>
    <cellStyle name="Comma 14 3 2 2 2 5 2" xfId="41246"/>
    <cellStyle name="Comma 14 3 2 2 2 5 3" xfId="41247"/>
    <cellStyle name="Comma 14 3 2 2 2 6" xfId="41248"/>
    <cellStyle name="Comma 14 3 2 2 2 6 2" xfId="41249"/>
    <cellStyle name="Comma 14 3 2 2 2 6 3" xfId="41250"/>
    <cellStyle name="Comma 14 3 2 2 2 7" xfId="41251"/>
    <cellStyle name="Comma 14 3 2 2 2 7 2" xfId="41252"/>
    <cellStyle name="Comma 14 3 2 2 2 8" xfId="41253"/>
    <cellStyle name="Comma 14 3 2 2 2 9" xfId="41254"/>
    <cellStyle name="Comma 14 3 2 2 3" xfId="41255"/>
    <cellStyle name="Comma 14 3 2 2 3 2" xfId="41256"/>
    <cellStyle name="Comma 14 3 2 2 3 2 2" xfId="41257"/>
    <cellStyle name="Comma 14 3 2 2 3 2 3" xfId="41258"/>
    <cellStyle name="Comma 14 3 2 2 3 3" xfId="41259"/>
    <cellStyle name="Comma 14 3 2 2 3 3 2" xfId="41260"/>
    <cellStyle name="Comma 14 3 2 2 3 3 3" xfId="41261"/>
    <cellStyle name="Comma 14 3 2 2 3 4" xfId="41262"/>
    <cellStyle name="Comma 14 3 2 2 3 4 2" xfId="41263"/>
    <cellStyle name="Comma 14 3 2 2 3 5" xfId="41264"/>
    <cellStyle name="Comma 14 3 2 2 3 6" xfId="41265"/>
    <cellStyle name="Comma 14 3 2 2 4" xfId="41266"/>
    <cellStyle name="Comma 14 3 2 2 4 2" xfId="41267"/>
    <cellStyle name="Comma 14 3 2 2 4 2 2" xfId="41268"/>
    <cellStyle name="Comma 14 3 2 2 4 2 3" xfId="41269"/>
    <cellStyle name="Comma 14 3 2 2 4 3" xfId="41270"/>
    <cellStyle name="Comma 14 3 2 2 4 3 2" xfId="41271"/>
    <cellStyle name="Comma 14 3 2 2 4 3 3" xfId="41272"/>
    <cellStyle name="Comma 14 3 2 2 4 4" xfId="41273"/>
    <cellStyle name="Comma 14 3 2 2 4 4 2" xfId="41274"/>
    <cellStyle name="Comma 14 3 2 2 4 5" xfId="41275"/>
    <cellStyle name="Comma 14 3 2 2 4 6" xfId="41276"/>
    <cellStyle name="Comma 14 3 2 2 5" xfId="41277"/>
    <cellStyle name="Comma 14 3 2 2 5 2" xfId="41278"/>
    <cellStyle name="Comma 14 3 2 2 5 2 2" xfId="41279"/>
    <cellStyle name="Comma 14 3 2 2 5 2 3" xfId="41280"/>
    <cellStyle name="Comma 14 3 2 2 5 3" xfId="41281"/>
    <cellStyle name="Comma 14 3 2 2 5 3 2" xfId="41282"/>
    <cellStyle name="Comma 14 3 2 2 5 4" xfId="41283"/>
    <cellStyle name="Comma 14 3 2 2 5 5" xfId="41284"/>
    <cellStyle name="Comma 14 3 2 2 6" xfId="41285"/>
    <cellStyle name="Comma 14 3 2 2 6 2" xfId="41286"/>
    <cellStyle name="Comma 14 3 2 2 6 3" xfId="41287"/>
    <cellStyle name="Comma 14 3 2 2 7" xfId="41288"/>
    <cellStyle name="Comma 14 3 2 2 7 2" xfId="41289"/>
    <cellStyle name="Comma 14 3 2 2 7 3" xfId="41290"/>
    <cellStyle name="Comma 14 3 2 2 8" xfId="41291"/>
    <cellStyle name="Comma 14 3 2 2 8 2" xfId="41292"/>
    <cellStyle name="Comma 14 3 2 2 9" xfId="41293"/>
    <cellStyle name="Comma 14 3 2 3" xfId="41294"/>
    <cellStyle name="Comma 14 3 2 3 2" xfId="41295"/>
    <cellStyle name="Comma 14 3 2 3 2 2" xfId="41296"/>
    <cellStyle name="Comma 14 3 2 3 2 2 2" xfId="41297"/>
    <cellStyle name="Comma 14 3 2 3 2 2 3" xfId="41298"/>
    <cellStyle name="Comma 14 3 2 3 2 3" xfId="41299"/>
    <cellStyle name="Comma 14 3 2 3 2 3 2" xfId="41300"/>
    <cellStyle name="Comma 14 3 2 3 2 3 3" xfId="41301"/>
    <cellStyle name="Comma 14 3 2 3 2 4" xfId="41302"/>
    <cellStyle name="Comma 14 3 2 3 2 4 2" xfId="41303"/>
    <cellStyle name="Comma 14 3 2 3 2 5" xfId="41304"/>
    <cellStyle name="Comma 14 3 2 3 2 6" xfId="41305"/>
    <cellStyle name="Comma 14 3 2 3 3" xfId="41306"/>
    <cellStyle name="Comma 14 3 2 3 3 2" xfId="41307"/>
    <cellStyle name="Comma 14 3 2 3 3 2 2" xfId="41308"/>
    <cellStyle name="Comma 14 3 2 3 3 2 3" xfId="41309"/>
    <cellStyle name="Comma 14 3 2 3 3 3" xfId="41310"/>
    <cellStyle name="Comma 14 3 2 3 3 3 2" xfId="41311"/>
    <cellStyle name="Comma 14 3 2 3 3 3 3" xfId="41312"/>
    <cellStyle name="Comma 14 3 2 3 3 4" xfId="41313"/>
    <cellStyle name="Comma 14 3 2 3 3 4 2" xfId="41314"/>
    <cellStyle name="Comma 14 3 2 3 3 5" xfId="41315"/>
    <cellStyle name="Comma 14 3 2 3 3 6" xfId="41316"/>
    <cellStyle name="Comma 14 3 2 3 4" xfId="41317"/>
    <cellStyle name="Comma 14 3 2 3 4 2" xfId="41318"/>
    <cellStyle name="Comma 14 3 2 3 4 2 2" xfId="41319"/>
    <cellStyle name="Comma 14 3 2 3 4 2 3" xfId="41320"/>
    <cellStyle name="Comma 14 3 2 3 4 3" xfId="41321"/>
    <cellStyle name="Comma 14 3 2 3 4 3 2" xfId="41322"/>
    <cellStyle name="Comma 14 3 2 3 4 4" xfId="41323"/>
    <cellStyle name="Comma 14 3 2 3 4 5" xfId="41324"/>
    <cellStyle name="Comma 14 3 2 3 5" xfId="41325"/>
    <cellStyle name="Comma 14 3 2 3 5 2" xfId="41326"/>
    <cellStyle name="Comma 14 3 2 3 5 3" xfId="41327"/>
    <cellStyle name="Comma 14 3 2 3 6" xfId="41328"/>
    <cellStyle name="Comma 14 3 2 3 6 2" xfId="41329"/>
    <cellStyle name="Comma 14 3 2 3 6 3" xfId="41330"/>
    <cellStyle name="Comma 14 3 2 3 7" xfId="41331"/>
    <cellStyle name="Comma 14 3 2 3 7 2" xfId="41332"/>
    <cellStyle name="Comma 14 3 2 3 8" xfId="41333"/>
    <cellStyle name="Comma 14 3 2 3 9" xfId="41334"/>
    <cellStyle name="Comma 14 3 2 4" xfId="41335"/>
    <cellStyle name="Comma 14 3 2 4 2" xfId="41336"/>
    <cellStyle name="Comma 14 3 2 4 2 2" xfId="41337"/>
    <cellStyle name="Comma 14 3 2 4 2 2 2" xfId="41338"/>
    <cellStyle name="Comma 14 3 2 4 2 2 3" xfId="41339"/>
    <cellStyle name="Comma 14 3 2 4 2 3" xfId="41340"/>
    <cellStyle name="Comma 14 3 2 4 2 3 2" xfId="41341"/>
    <cellStyle name="Comma 14 3 2 4 2 3 3" xfId="41342"/>
    <cellStyle name="Comma 14 3 2 4 2 4" xfId="41343"/>
    <cellStyle name="Comma 14 3 2 4 2 4 2" xfId="41344"/>
    <cellStyle name="Comma 14 3 2 4 2 5" xfId="41345"/>
    <cellStyle name="Comma 14 3 2 4 2 6" xfId="41346"/>
    <cellStyle name="Comma 14 3 2 4 3" xfId="41347"/>
    <cellStyle name="Comma 14 3 2 4 3 2" xfId="41348"/>
    <cellStyle name="Comma 14 3 2 4 3 2 2" xfId="41349"/>
    <cellStyle name="Comma 14 3 2 4 3 2 3" xfId="41350"/>
    <cellStyle name="Comma 14 3 2 4 3 3" xfId="41351"/>
    <cellStyle name="Comma 14 3 2 4 3 3 2" xfId="41352"/>
    <cellStyle name="Comma 14 3 2 4 3 3 3" xfId="41353"/>
    <cellStyle name="Comma 14 3 2 4 3 4" xfId="41354"/>
    <cellStyle name="Comma 14 3 2 4 3 4 2" xfId="41355"/>
    <cellStyle name="Comma 14 3 2 4 3 5" xfId="41356"/>
    <cellStyle name="Comma 14 3 2 4 3 6" xfId="41357"/>
    <cellStyle name="Comma 14 3 2 4 4" xfId="41358"/>
    <cellStyle name="Comma 14 3 2 4 4 2" xfId="41359"/>
    <cellStyle name="Comma 14 3 2 4 4 2 2" xfId="41360"/>
    <cellStyle name="Comma 14 3 2 4 4 2 3" xfId="41361"/>
    <cellStyle name="Comma 14 3 2 4 4 3" xfId="41362"/>
    <cellStyle name="Comma 14 3 2 4 4 3 2" xfId="41363"/>
    <cellStyle name="Comma 14 3 2 4 4 4" xfId="41364"/>
    <cellStyle name="Comma 14 3 2 4 4 5" xfId="41365"/>
    <cellStyle name="Comma 14 3 2 4 5" xfId="41366"/>
    <cellStyle name="Comma 14 3 2 4 5 2" xfId="41367"/>
    <cellStyle name="Comma 14 3 2 4 5 3" xfId="41368"/>
    <cellStyle name="Comma 14 3 2 4 6" xfId="41369"/>
    <cellStyle name="Comma 14 3 2 4 6 2" xfId="41370"/>
    <cellStyle name="Comma 14 3 2 4 6 3" xfId="41371"/>
    <cellStyle name="Comma 14 3 2 4 7" xfId="41372"/>
    <cellStyle name="Comma 14 3 2 4 7 2" xfId="41373"/>
    <cellStyle name="Comma 14 3 2 4 8" xfId="41374"/>
    <cellStyle name="Comma 14 3 2 4 9" xfId="41375"/>
    <cellStyle name="Comma 14 3 2 5" xfId="41376"/>
    <cellStyle name="Comma 14 3 2 5 2" xfId="41377"/>
    <cellStyle name="Comma 14 3 2 5 2 2" xfId="41378"/>
    <cellStyle name="Comma 14 3 2 5 2 3" xfId="41379"/>
    <cellStyle name="Comma 14 3 2 5 3" xfId="41380"/>
    <cellStyle name="Comma 14 3 2 5 3 2" xfId="41381"/>
    <cellStyle name="Comma 14 3 2 5 3 3" xfId="41382"/>
    <cellStyle name="Comma 14 3 2 5 4" xfId="41383"/>
    <cellStyle name="Comma 14 3 2 5 4 2" xfId="41384"/>
    <cellStyle name="Comma 14 3 2 5 5" xfId="41385"/>
    <cellStyle name="Comma 14 3 2 5 6" xfId="41386"/>
    <cellStyle name="Comma 14 3 2 6" xfId="41387"/>
    <cellStyle name="Comma 14 3 2 6 2" xfId="41388"/>
    <cellStyle name="Comma 14 3 2 6 2 2" xfId="41389"/>
    <cellStyle name="Comma 14 3 2 6 2 3" xfId="41390"/>
    <cellStyle name="Comma 14 3 2 6 3" xfId="41391"/>
    <cellStyle name="Comma 14 3 2 6 3 2" xfId="41392"/>
    <cellStyle name="Comma 14 3 2 6 3 3" xfId="41393"/>
    <cellStyle name="Comma 14 3 2 6 4" xfId="41394"/>
    <cellStyle name="Comma 14 3 2 6 4 2" xfId="41395"/>
    <cellStyle name="Comma 14 3 2 6 5" xfId="41396"/>
    <cellStyle name="Comma 14 3 2 6 6" xfId="41397"/>
    <cellStyle name="Comma 14 3 2 7" xfId="41398"/>
    <cellStyle name="Comma 14 3 2 7 2" xfId="41399"/>
    <cellStyle name="Comma 14 3 2 7 2 2" xfId="41400"/>
    <cellStyle name="Comma 14 3 2 7 2 3" xfId="41401"/>
    <cellStyle name="Comma 14 3 2 7 3" xfId="41402"/>
    <cellStyle name="Comma 14 3 2 7 3 2" xfId="41403"/>
    <cellStyle name="Comma 14 3 2 7 4" xfId="41404"/>
    <cellStyle name="Comma 14 3 2 7 5" xfId="41405"/>
    <cellStyle name="Comma 14 3 2 8" xfId="41406"/>
    <cellStyle name="Comma 14 3 2 8 2" xfId="41407"/>
    <cellStyle name="Comma 14 3 2 8 3" xfId="41408"/>
    <cellStyle name="Comma 14 3 2 9" xfId="41409"/>
    <cellStyle name="Comma 14 3 2 9 2" xfId="41410"/>
    <cellStyle name="Comma 14 3 2 9 3" xfId="41411"/>
    <cellStyle name="Comma 14 3 3" xfId="41412"/>
    <cellStyle name="Comma 14 3 3 10" xfId="41413"/>
    <cellStyle name="Comma 14 3 3 2" xfId="41414"/>
    <cellStyle name="Comma 14 3 3 2 2" xfId="41415"/>
    <cellStyle name="Comma 14 3 3 2 2 2" xfId="41416"/>
    <cellStyle name="Comma 14 3 3 2 2 2 2" xfId="41417"/>
    <cellStyle name="Comma 14 3 3 2 2 2 3" xfId="41418"/>
    <cellStyle name="Comma 14 3 3 2 2 3" xfId="41419"/>
    <cellStyle name="Comma 14 3 3 2 2 3 2" xfId="41420"/>
    <cellStyle name="Comma 14 3 3 2 2 3 3" xfId="41421"/>
    <cellStyle name="Comma 14 3 3 2 2 4" xfId="41422"/>
    <cellStyle name="Comma 14 3 3 2 2 4 2" xfId="41423"/>
    <cellStyle name="Comma 14 3 3 2 2 5" xfId="41424"/>
    <cellStyle name="Comma 14 3 3 2 2 6" xfId="41425"/>
    <cellStyle name="Comma 14 3 3 2 3" xfId="41426"/>
    <cellStyle name="Comma 14 3 3 2 3 2" xfId="41427"/>
    <cellStyle name="Comma 14 3 3 2 3 2 2" xfId="41428"/>
    <cellStyle name="Comma 14 3 3 2 3 2 3" xfId="41429"/>
    <cellStyle name="Comma 14 3 3 2 3 3" xfId="41430"/>
    <cellStyle name="Comma 14 3 3 2 3 3 2" xfId="41431"/>
    <cellStyle name="Comma 14 3 3 2 3 3 3" xfId="41432"/>
    <cellStyle name="Comma 14 3 3 2 3 4" xfId="41433"/>
    <cellStyle name="Comma 14 3 3 2 3 4 2" xfId="41434"/>
    <cellStyle name="Comma 14 3 3 2 3 5" xfId="41435"/>
    <cellStyle name="Comma 14 3 3 2 3 6" xfId="41436"/>
    <cellStyle name="Comma 14 3 3 2 4" xfId="41437"/>
    <cellStyle name="Comma 14 3 3 2 4 2" xfId="41438"/>
    <cellStyle name="Comma 14 3 3 2 4 2 2" xfId="41439"/>
    <cellStyle name="Comma 14 3 3 2 4 2 3" xfId="41440"/>
    <cellStyle name="Comma 14 3 3 2 4 3" xfId="41441"/>
    <cellStyle name="Comma 14 3 3 2 4 3 2" xfId="41442"/>
    <cellStyle name="Comma 14 3 3 2 4 4" xfId="41443"/>
    <cellStyle name="Comma 14 3 3 2 4 5" xfId="41444"/>
    <cellStyle name="Comma 14 3 3 2 5" xfId="41445"/>
    <cellStyle name="Comma 14 3 3 2 5 2" xfId="41446"/>
    <cellStyle name="Comma 14 3 3 2 5 3" xfId="41447"/>
    <cellStyle name="Comma 14 3 3 2 6" xfId="41448"/>
    <cellStyle name="Comma 14 3 3 2 6 2" xfId="41449"/>
    <cellStyle name="Comma 14 3 3 2 6 3" xfId="41450"/>
    <cellStyle name="Comma 14 3 3 2 7" xfId="41451"/>
    <cellStyle name="Comma 14 3 3 2 7 2" xfId="41452"/>
    <cellStyle name="Comma 14 3 3 2 8" xfId="41453"/>
    <cellStyle name="Comma 14 3 3 2 9" xfId="41454"/>
    <cellStyle name="Comma 14 3 3 3" xfId="41455"/>
    <cellStyle name="Comma 14 3 3 3 2" xfId="41456"/>
    <cellStyle name="Comma 14 3 3 3 2 2" xfId="41457"/>
    <cellStyle name="Comma 14 3 3 3 2 3" xfId="41458"/>
    <cellStyle name="Comma 14 3 3 3 3" xfId="41459"/>
    <cellStyle name="Comma 14 3 3 3 3 2" xfId="41460"/>
    <cellStyle name="Comma 14 3 3 3 3 3" xfId="41461"/>
    <cellStyle name="Comma 14 3 3 3 4" xfId="41462"/>
    <cellStyle name="Comma 14 3 3 3 4 2" xfId="41463"/>
    <cellStyle name="Comma 14 3 3 3 5" xfId="41464"/>
    <cellStyle name="Comma 14 3 3 3 6" xfId="41465"/>
    <cellStyle name="Comma 14 3 3 4" xfId="41466"/>
    <cellStyle name="Comma 14 3 3 4 2" xfId="41467"/>
    <cellStyle name="Comma 14 3 3 4 2 2" xfId="41468"/>
    <cellStyle name="Comma 14 3 3 4 2 3" xfId="41469"/>
    <cellStyle name="Comma 14 3 3 4 3" xfId="41470"/>
    <cellStyle name="Comma 14 3 3 4 3 2" xfId="41471"/>
    <cellStyle name="Comma 14 3 3 4 3 3" xfId="41472"/>
    <cellStyle name="Comma 14 3 3 4 4" xfId="41473"/>
    <cellStyle name="Comma 14 3 3 4 4 2" xfId="41474"/>
    <cellStyle name="Comma 14 3 3 4 5" xfId="41475"/>
    <cellStyle name="Comma 14 3 3 4 6" xfId="41476"/>
    <cellStyle name="Comma 14 3 3 5" xfId="41477"/>
    <cellStyle name="Comma 14 3 3 5 2" xfId="41478"/>
    <cellStyle name="Comma 14 3 3 5 2 2" xfId="41479"/>
    <cellStyle name="Comma 14 3 3 5 2 3" xfId="41480"/>
    <cellStyle name="Comma 14 3 3 5 3" xfId="41481"/>
    <cellStyle name="Comma 14 3 3 5 3 2" xfId="41482"/>
    <cellStyle name="Comma 14 3 3 5 4" xfId="41483"/>
    <cellStyle name="Comma 14 3 3 5 5" xfId="41484"/>
    <cellStyle name="Comma 14 3 3 6" xfId="41485"/>
    <cellStyle name="Comma 14 3 3 6 2" xfId="41486"/>
    <cellStyle name="Comma 14 3 3 6 3" xfId="41487"/>
    <cellStyle name="Comma 14 3 3 7" xfId="41488"/>
    <cellStyle name="Comma 14 3 3 7 2" xfId="41489"/>
    <cellStyle name="Comma 14 3 3 7 3" xfId="41490"/>
    <cellStyle name="Comma 14 3 3 8" xfId="41491"/>
    <cellStyle name="Comma 14 3 3 8 2" xfId="41492"/>
    <cellStyle name="Comma 14 3 3 9" xfId="41493"/>
    <cellStyle name="Comma 14 3 4" xfId="41494"/>
    <cellStyle name="Comma 14 3 4 2" xfId="41495"/>
    <cellStyle name="Comma 14 3 4 2 2" xfId="41496"/>
    <cellStyle name="Comma 14 3 4 2 2 2" xfId="41497"/>
    <cellStyle name="Comma 14 3 4 2 2 3" xfId="41498"/>
    <cellStyle name="Comma 14 3 4 2 3" xfId="41499"/>
    <cellStyle name="Comma 14 3 4 2 3 2" xfId="41500"/>
    <cellStyle name="Comma 14 3 4 2 3 3" xfId="41501"/>
    <cellStyle name="Comma 14 3 4 2 4" xfId="41502"/>
    <cellStyle name="Comma 14 3 4 2 4 2" xfId="41503"/>
    <cellStyle name="Comma 14 3 4 2 5" xfId="41504"/>
    <cellStyle name="Comma 14 3 4 2 6" xfId="41505"/>
    <cellStyle name="Comma 14 3 4 3" xfId="41506"/>
    <cellStyle name="Comma 14 3 4 3 2" xfId="41507"/>
    <cellStyle name="Comma 14 3 4 3 2 2" xfId="41508"/>
    <cellStyle name="Comma 14 3 4 3 2 3" xfId="41509"/>
    <cellStyle name="Comma 14 3 4 3 3" xfId="41510"/>
    <cellStyle name="Comma 14 3 4 3 3 2" xfId="41511"/>
    <cellStyle name="Comma 14 3 4 3 3 3" xfId="41512"/>
    <cellStyle name="Comma 14 3 4 3 4" xfId="41513"/>
    <cellStyle name="Comma 14 3 4 3 4 2" xfId="41514"/>
    <cellStyle name="Comma 14 3 4 3 5" xfId="41515"/>
    <cellStyle name="Comma 14 3 4 3 6" xfId="41516"/>
    <cellStyle name="Comma 14 3 4 4" xfId="41517"/>
    <cellStyle name="Comma 14 3 4 4 2" xfId="41518"/>
    <cellStyle name="Comma 14 3 4 4 2 2" xfId="41519"/>
    <cellStyle name="Comma 14 3 4 4 2 3" xfId="41520"/>
    <cellStyle name="Comma 14 3 4 4 3" xfId="41521"/>
    <cellStyle name="Comma 14 3 4 4 3 2" xfId="41522"/>
    <cellStyle name="Comma 14 3 4 4 4" xfId="41523"/>
    <cellStyle name="Comma 14 3 4 4 5" xfId="41524"/>
    <cellStyle name="Comma 14 3 4 5" xfId="41525"/>
    <cellStyle name="Comma 14 3 4 5 2" xfId="41526"/>
    <cellStyle name="Comma 14 3 4 5 3" xfId="41527"/>
    <cellStyle name="Comma 14 3 4 6" xfId="41528"/>
    <cellStyle name="Comma 14 3 4 6 2" xfId="41529"/>
    <cellStyle name="Comma 14 3 4 6 3" xfId="41530"/>
    <cellStyle name="Comma 14 3 4 7" xfId="41531"/>
    <cellStyle name="Comma 14 3 4 7 2" xfId="41532"/>
    <cellStyle name="Comma 14 3 4 8" xfId="41533"/>
    <cellStyle name="Comma 14 3 4 9" xfId="41534"/>
    <cellStyle name="Comma 14 3 5" xfId="41535"/>
    <cellStyle name="Comma 14 3 5 2" xfId="41536"/>
    <cellStyle name="Comma 14 3 5 2 2" xfId="41537"/>
    <cellStyle name="Comma 14 3 5 2 2 2" xfId="41538"/>
    <cellStyle name="Comma 14 3 5 2 2 3" xfId="41539"/>
    <cellStyle name="Comma 14 3 5 2 3" xfId="41540"/>
    <cellStyle name="Comma 14 3 5 2 3 2" xfId="41541"/>
    <cellStyle name="Comma 14 3 5 2 3 3" xfId="41542"/>
    <cellStyle name="Comma 14 3 5 2 4" xfId="41543"/>
    <cellStyle name="Comma 14 3 5 2 4 2" xfId="41544"/>
    <cellStyle name="Comma 14 3 5 2 5" xfId="41545"/>
    <cellStyle name="Comma 14 3 5 2 6" xfId="41546"/>
    <cellStyle name="Comma 14 3 5 3" xfId="41547"/>
    <cellStyle name="Comma 14 3 5 3 2" xfId="41548"/>
    <cellStyle name="Comma 14 3 5 3 2 2" xfId="41549"/>
    <cellStyle name="Comma 14 3 5 3 2 3" xfId="41550"/>
    <cellStyle name="Comma 14 3 5 3 3" xfId="41551"/>
    <cellStyle name="Comma 14 3 5 3 3 2" xfId="41552"/>
    <cellStyle name="Comma 14 3 5 3 3 3" xfId="41553"/>
    <cellStyle name="Comma 14 3 5 3 4" xfId="41554"/>
    <cellStyle name="Comma 14 3 5 3 4 2" xfId="41555"/>
    <cellStyle name="Comma 14 3 5 3 5" xfId="41556"/>
    <cellStyle name="Comma 14 3 5 3 6" xfId="41557"/>
    <cellStyle name="Comma 14 3 5 4" xfId="41558"/>
    <cellStyle name="Comma 14 3 5 4 2" xfId="41559"/>
    <cellStyle name="Comma 14 3 5 4 2 2" xfId="41560"/>
    <cellStyle name="Comma 14 3 5 4 2 3" xfId="41561"/>
    <cellStyle name="Comma 14 3 5 4 3" xfId="41562"/>
    <cellStyle name="Comma 14 3 5 4 3 2" xfId="41563"/>
    <cellStyle name="Comma 14 3 5 4 4" xfId="41564"/>
    <cellStyle name="Comma 14 3 5 4 5" xfId="41565"/>
    <cellStyle name="Comma 14 3 5 5" xfId="41566"/>
    <cellStyle name="Comma 14 3 5 5 2" xfId="41567"/>
    <cellStyle name="Comma 14 3 5 5 3" xfId="41568"/>
    <cellStyle name="Comma 14 3 5 6" xfId="41569"/>
    <cellStyle name="Comma 14 3 5 6 2" xfId="41570"/>
    <cellStyle name="Comma 14 3 5 6 3" xfId="41571"/>
    <cellStyle name="Comma 14 3 5 7" xfId="41572"/>
    <cellStyle name="Comma 14 3 5 7 2" xfId="41573"/>
    <cellStyle name="Comma 14 3 5 8" xfId="41574"/>
    <cellStyle name="Comma 14 3 5 9" xfId="41575"/>
    <cellStyle name="Comma 14 3 6" xfId="41576"/>
    <cellStyle name="Comma 14 3 6 2" xfId="41577"/>
    <cellStyle name="Comma 14 3 6 2 2" xfId="41578"/>
    <cellStyle name="Comma 14 3 6 2 3" xfId="41579"/>
    <cellStyle name="Comma 14 3 6 3" xfId="41580"/>
    <cellStyle name="Comma 14 3 6 3 2" xfId="41581"/>
    <cellStyle name="Comma 14 3 6 3 3" xfId="41582"/>
    <cellStyle name="Comma 14 3 6 4" xfId="41583"/>
    <cellStyle name="Comma 14 3 6 4 2" xfId="41584"/>
    <cellStyle name="Comma 14 3 6 5" xfId="41585"/>
    <cellStyle name="Comma 14 3 6 6" xfId="41586"/>
    <cellStyle name="Comma 14 3 7" xfId="41587"/>
    <cellStyle name="Comma 14 3 7 2" xfId="41588"/>
    <cellStyle name="Comma 14 3 7 2 2" xfId="41589"/>
    <cellStyle name="Comma 14 3 7 2 3" xfId="41590"/>
    <cellStyle name="Comma 14 3 7 3" xfId="41591"/>
    <cellStyle name="Comma 14 3 7 3 2" xfId="41592"/>
    <cellStyle name="Comma 14 3 7 3 3" xfId="41593"/>
    <cellStyle name="Comma 14 3 7 4" xfId="41594"/>
    <cellStyle name="Comma 14 3 7 4 2" xfId="41595"/>
    <cellStyle name="Comma 14 3 7 5" xfId="41596"/>
    <cellStyle name="Comma 14 3 7 6" xfId="41597"/>
    <cellStyle name="Comma 14 3 8" xfId="41598"/>
    <cellStyle name="Comma 14 3 8 2" xfId="41599"/>
    <cellStyle name="Comma 14 3 8 2 2" xfId="41600"/>
    <cellStyle name="Comma 14 3 8 2 3" xfId="41601"/>
    <cellStyle name="Comma 14 3 8 3" xfId="41602"/>
    <cellStyle name="Comma 14 3 8 3 2" xfId="41603"/>
    <cellStyle name="Comma 14 3 8 4" xfId="41604"/>
    <cellStyle name="Comma 14 3 8 5" xfId="41605"/>
    <cellStyle name="Comma 14 3 9" xfId="41606"/>
    <cellStyle name="Comma 14 3 9 2" xfId="41607"/>
    <cellStyle name="Comma 14 3 9 3" xfId="41608"/>
    <cellStyle name="Comma 14 4" xfId="9461"/>
    <cellStyle name="Comma 14 4 10" xfId="41609"/>
    <cellStyle name="Comma 14 4 10 2" xfId="41610"/>
    <cellStyle name="Comma 14 4 11" xfId="41611"/>
    <cellStyle name="Comma 14 4 12" xfId="41612"/>
    <cellStyle name="Comma 14 4 2" xfId="41613"/>
    <cellStyle name="Comma 14 4 2 10" xfId="41614"/>
    <cellStyle name="Comma 14 4 2 2" xfId="41615"/>
    <cellStyle name="Comma 14 4 2 2 2" xfId="41616"/>
    <cellStyle name="Comma 14 4 2 2 2 2" xfId="41617"/>
    <cellStyle name="Comma 14 4 2 2 2 2 2" xfId="41618"/>
    <cellStyle name="Comma 14 4 2 2 2 2 3" xfId="41619"/>
    <cellStyle name="Comma 14 4 2 2 2 3" xfId="41620"/>
    <cellStyle name="Comma 14 4 2 2 2 3 2" xfId="41621"/>
    <cellStyle name="Comma 14 4 2 2 2 3 3" xfId="41622"/>
    <cellStyle name="Comma 14 4 2 2 2 4" xfId="41623"/>
    <cellStyle name="Comma 14 4 2 2 2 4 2" xfId="41624"/>
    <cellStyle name="Comma 14 4 2 2 2 5" xfId="41625"/>
    <cellStyle name="Comma 14 4 2 2 2 6" xfId="41626"/>
    <cellStyle name="Comma 14 4 2 2 3" xfId="41627"/>
    <cellStyle name="Comma 14 4 2 2 3 2" xfId="41628"/>
    <cellStyle name="Comma 14 4 2 2 3 2 2" xfId="41629"/>
    <cellStyle name="Comma 14 4 2 2 3 2 3" xfId="41630"/>
    <cellStyle name="Comma 14 4 2 2 3 3" xfId="41631"/>
    <cellStyle name="Comma 14 4 2 2 3 3 2" xfId="41632"/>
    <cellStyle name="Comma 14 4 2 2 3 3 3" xfId="41633"/>
    <cellStyle name="Comma 14 4 2 2 3 4" xfId="41634"/>
    <cellStyle name="Comma 14 4 2 2 3 4 2" xfId="41635"/>
    <cellStyle name="Comma 14 4 2 2 3 5" xfId="41636"/>
    <cellStyle name="Comma 14 4 2 2 3 6" xfId="41637"/>
    <cellStyle name="Comma 14 4 2 2 4" xfId="41638"/>
    <cellStyle name="Comma 14 4 2 2 4 2" xfId="41639"/>
    <cellStyle name="Comma 14 4 2 2 4 2 2" xfId="41640"/>
    <cellStyle name="Comma 14 4 2 2 4 2 3" xfId="41641"/>
    <cellStyle name="Comma 14 4 2 2 4 3" xfId="41642"/>
    <cellStyle name="Comma 14 4 2 2 4 3 2" xfId="41643"/>
    <cellStyle name="Comma 14 4 2 2 4 4" xfId="41644"/>
    <cellStyle name="Comma 14 4 2 2 4 5" xfId="41645"/>
    <cellStyle name="Comma 14 4 2 2 5" xfId="41646"/>
    <cellStyle name="Comma 14 4 2 2 5 2" xfId="41647"/>
    <cellStyle name="Comma 14 4 2 2 5 3" xfId="41648"/>
    <cellStyle name="Comma 14 4 2 2 6" xfId="41649"/>
    <cellStyle name="Comma 14 4 2 2 6 2" xfId="41650"/>
    <cellStyle name="Comma 14 4 2 2 6 3" xfId="41651"/>
    <cellStyle name="Comma 14 4 2 2 7" xfId="41652"/>
    <cellStyle name="Comma 14 4 2 2 7 2" xfId="41653"/>
    <cellStyle name="Comma 14 4 2 2 8" xfId="41654"/>
    <cellStyle name="Comma 14 4 2 2 9" xfId="41655"/>
    <cellStyle name="Comma 14 4 2 3" xfId="41656"/>
    <cellStyle name="Comma 14 4 2 3 2" xfId="41657"/>
    <cellStyle name="Comma 14 4 2 3 2 2" xfId="41658"/>
    <cellStyle name="Comma 14 4 2 3 2 3" xfId="41659"/>
    <cellStyle name="Comma 14 4 2 3 3" xfId="41660"/>
    <cellStyle name="Comma 14 4 2 3 3 2" xfId="41661"/>
    <cellStyle name="Comma 14 4 2 3 3 3" xfId="41662"/>
    <cellStyle name="Comma 14 4 2 3 4" xfId="41663"/>
    <cellStyle name="Comma 14 4 2 3 4 2" xfId="41664"/>
    <cellStyle name="Comma 14 4 2 3 5" xfId="41665"/>
    <cellStyle name="Comma 14 4 2 3 6" xfId="41666"/>
    <cellStyle name="Comma 14 4 2 4" xfId="41667"/>
    <cellStyle name="Comma 14 4 2 4 2" xfId="41668"/>
    <cellStyle name="Comma 14 4 2 4 2 2" xfId="41669"/>
    <cellStyle name="Comma 14 4 2 4 2 3" xfId="41670"/>
    <cellStyle name="Comma 14 4 2 4 3" xfId="41671"/>
    <cellStyle name="Comma 14 4 2 4 3 2" xfId="41672"/>
    <cellStyle name="Comma 14 4 2 4 3 3" xfId="41673"/>
    <cellStyle name="Comma 14 4 2 4 4" xfId="41674"/>
    <cellStyle name="Comma 14 4 2 4 4 2" xfId="41675"/>
    <cellStyle name="Comma 14 4 2 4 5" xfId="41676"/>
    <cellStyle name="Comma 14 4 2 4 6" xfId="41677"/>
    <cellStyle name="Comma 14 4 2 5" xfId="41678"/>
    <cellStyle name="Comma 14 4 2 5 2" xfId="41679"/>
    <cellStyle name="Comma 14 4 2 5 2 2" xfId="41680"/>
    <cellStyle name="Comma 14 4 2 5 2 3" xfId="41681"/>
    <cellStyle name="Comma 14 4 2 5 3" xfId="41682"/>
    <cellStyle name="Comma 14 4 2 5 3 2" xfId="41683"/>
    <cellStyle name="Comma 14 4 2 5 4" xfId="41684"/>
    <cellStyle name="Comma 14 4 2 5 5" xfId="41685"/>
    <cellStyle name="Comma 14 4 2 6" xfId="41686"/>
    <cellStyle name="Comma 14 4 2 6 2" xfId="41687"/>
    <cellStyle name="Comma 14 4 2 6 3" xfId="41688"/>
    <cellStyle name="Comma 14 4 2 7" xfId="41689"/>
    <cellStyle name="Comma 14 4 2 7 2" xfId="41690"/>
    <cellStyle name="Comma 14 4 2 7 3" xfId="41691"/>
    <cellStyle name="Comma 14 4 2 8" xfId="41692"/>
    <cellStyle name="Comma 14 4 2 8 2" xfId="41693"/>
    <cellStyle name="Comma 14 4 2 9" xfId="41694"/>
    <cellStyle name="Comma 14 4 3" xfId="41695"/>
    <cellStyle name="Comma 14 4 3 2" xfId="41696"/>
    <cellStyle name="Comma 14 4 3 2 2" xfId="41697"/>
    <cellStyle name="Comma 14 4 3 2 2 2" xfId="41698"/>
    <cellStyle name="Comma 14 4 3 2 2 3" xfId="41699"/>
    <cellStyle name="Comma 14 4 3 2 3" xfId="41700"/>
    <cellStyle name="Comma 14 4 3 2 3 2" xfId="41701"/>
    <cellStyle name="Comma 14 4 3 2 3 3" xfId="41702"/>
    <cellStyle name="Comma 14 4 3 2 4" xfId="41703"/>
    <cellStyle name="Comma 14 4 3 2 4 2" xfId="41704"/>
    <cellStyle name="Comma 14 4 3 2 5" xfId="41705"/>
    <cellStyle name="Comma 14 4 3 2 6" xfId="41706"/>
    <cellStyle name="Comma 14 4 3 3" xfId="41707"/>
    <cellStyle name="Comma 14 4 3 3 2" xfId="41708"/>
    <cellStyle name="Comma 14 4 3 3 2 2" xfId="41709"/>
    <cellStyle name="Comma 14 4 3 3 2 3" xfId="41710"/>
    <cellStyle name="Comma 14 4 3 3 3" xfId="41711"/>
    <cellStyle name="Comma 14 4 3 3 3 2" xfId="41712"/>
    <cellStyle name="Comma 14 4 3 3 3 3" xfId="41713"/>
    <cellStyle name="Comma 14 4 3 3 4" xfId="41714"/>
    <cellStyle name="Comma 14 4 3 3 4 2" xfId="41715"/>
    <cellStyle name="Comma 14 4 3 3 5" xfId="41716"/>
    <cellStyle name="Comma 14 4 3 3 6" xfId="41717"/>
    <cellStyle name="Comma 14 4 3 4" xfId="41718"/>
    <cellStyle name="Comma 14 4 3 4 2" xfId="41719"/>
    <cellStyle name="Comma 14 4 3 4 2 2" xfId="41720"/>
    <cellStyle name="Comma 14 4 3 4 2 3" xfId="41721"/>
    <cellStyle name="Comma 14 4 3 4 3" xfId="41722"/>
    <cellStyle name="Comma 14 4 3 4 3 2" xfId="41723"/>
    <cellStyle name="Comma 14 4 3 4 4" xfId="41724"/>
    <cellStyle name="Comma 14 4 3 4 5" xfId="41725"/>
    <cellStyle name="Comma 14 4 3 5" xfId="41726"/>
    <cellStyle name="Comma 14 4 3 5 2" xfId="41727"/>
    <cellStyle name="Comma 14 4 3 5 3" xfId="41728"/>
    <cellStyle name="Comma 14 4 3 6" xfId="41729"/>
    <cellStyle name="Comma 14 4 3 6 2" xfId="41730"/>
    <cellStyle name="Comma 14 4 3 6 3" xfId="41731"/>
    <cellStyle name="Comma 14 4 3 7" xfId="41732"/>
    <cellStyle name="Comma 14 4 3 7 2" xfId="41733"/>
    <cellStyle name="Comma 14 4 3 8" xfId="41734"/>
    <cellStyle name="Comma 14 4 3 9" xfId="41735"/>
    <cellStyle name="Comma 14 4 4" xfId="41736"/>
    <cellStyle name="Comma 14 4 4 2" xfId="41737"/>
    <cellStyle name="Comma 14 4 4 2 2" xfId="41738"/>
    <cellStyle name="Comma 14 4 4 2 2 2" xfId="41739"/>
    <cellStyle name="Comma 14 4 4 2 2 3" xfId="41740"/>
    <cellStyle name="Comma 14 4 4 2 3" xfId="41741"/>
    <cellStyle name="Comma 14 4 4 2 3 2" xfId="41742"/>
    <cellStyle name="Comma 14 4 4 2 3 3" xfId="41743"/>
    <cellStyle name="Comma 14 4 4 2 4" xfId="41744"/>
    <cellStyle name="Comma 14 4 4 2 4 2" xfId="41745"/>
    <cellStyle name="Comma 14 4 4 2 5" xfId="41746"/>
    <cellStyle name="Comma 14 4 4 2 6" xfId="41747"/>
    <cellStyle name="Comma 14 4 4 3" xfId="41748"/>
    <cellStyle name="Comma 14 4 4 3 2" xfId="41749"/>
    <cellStyle name="Comma 14 4 4 3 2 2" xfId="41750"/>
    <cellStyle name="Comma 14 4 4 3 2 3" xfId="41751"/>
    <cellStyle name="Comma 14 4 4 3 3" xfId="41752"/>
    <cellStyle name="Comma 14 4 4 3 3 2" xfId="41753"/>
    <cellStyle name="Comma 14 4 4 3 3 3" xfId="41754"/>
    <cellStyle name="Comma 14 4 4 3 4" xfId="41755"/>
    <cellStyle name="Comma 14 4 4 3 4 2" xfId="41756"/>
    <cellStyle name="Comma 14 4 4 3 5" xfId="41757"/>
    <cellStyle name="Comma 14 4 4 3 6" xfId="41758"/>
    <cellStyle name="Comma 14 4 4 4" xfId="41759"/>
    <cellStyle name="Comma 14 4 4 4 2" xfId="41760"/>
    <cellStyle name="Comma 14 4 4 4 2 2" xfId="41761"/>
    <cellStyle name="Comma 14 4 4 4 2 3" xfId="41762"/>
    <cellStyle name="Comma 14 4 4 4 3" xfId="41763"/>
    <cellStyle name="Comma 14 4 4 4 3 2" xfId="41764"/>
    <cellStyle name="Comma 14 4 4 4 4" xfId="41765"/>
    <cellStyle name="Comma 14 4 4 4 5" xfId="41766"/>
    <cellStyle name="Comma 14 4 4 5" xfId="41767"/>
    <cellStyle name="Comma 14 4 4 5 2" xfId="41768"/>
    <cellStyle name="Comma 14 4 4 5 3" xfId="41769"/>
    <cellStyle name="Comma 14 4 4 6" xfId="41770"/>
    <cellStyle name="Comma 14 4 4 6 2" xfId="41771"/>
    <cellStyle name="Comma 14 4 4 6 3" xfId="41772"/>
    <cellStyle name="Comma 14 4 4 7" xfId="41773"/>
    <cellStyle name="Comma 14 4 4 7 2" xfId="41774"/>
    <cellStyle name="Comma 14 4 4 8" xfId="41775"/>
    <cellStyle name="Comma 14 4 4 9" xfId="41776"/>
    <cellStyle name="Comma 14 4 5" xfId="41777"/>
    <cellStyle name="Comma 14 4 5 2" xfId="41778"/>
    <cellStyle name="Comma 14 4 5 2 2" xfId="41779"/>
    <cellStyle name="Comma 14 4 5 2 3" xfId="41780"/>
    <cellStyle name="Comma 14 4 5 3" xfId="41781"/>
    <cellStyle name="Comma 14 4 5 3 2" xfId="41782"/>
    <cellStyle name="Comma 14 4 5 3 3" xfId="41783"/>
    <cellStyle name="Comma 14 4 5 4" xfId="41784"/>
    <cellStyle name="Comma 14 4 5 4 2" xfId="41785"/>
    <cellStyle name="Comma 14 4 5 5" xfId="41786"/>
    <cellStyle name="Comma 14 4 5 6" xfId="41787"/>
    <cellStyle name="Comma 14 4 6" xfId="41788"/>
    <cellStyle name="Comma 14 4 6 2" xfId="41789"/>
    <cellStyle name="Comma 14 4 6 2 2" xfId="41790"/>
    <cellStyle name="Comma 14 4 6 2 3" xfId="41791"/>
    <cellStyle name="Comma 14 4 6 3" xfId="41792"/>
    <cellStyle name="Comma 14 4 6 3 2" xfId="41793"/>
    <cellStyle name="Comma 14 4 6 3 3" xfId="41794"/>
    <cellStyle name="Comma 14 4 6 4" xfId="41795"/>
    <cellStyle name="Comma 14 4 6 4 2" xfId="41796"/>
    <cellStyle name="Comma 14 4 6 5" xfId="41797"/>
    <cellStyle name="Comma 14 4 6 6" xfId="41798"/>
    <cellStyle name="Comma 14 4 7" xfId="41799"/>
    <cellStyle name="Comma 14 4 7 2" xfId="41800"/>
    <cellStyle name="Comma 14 4 7 2 2" xfId="41801"/>
    <cellStyle name="Comma 14 4 7 2 3" xfId="41802"/>
    <cellStyle name="Comma 14 4 7 3" xfId="41803"/>
    <cellStyle name="Comma 14 4 7 3 2" xfId="41804"/>
    <cellStyle name="Comma 14 4 7 4" xfId="41805"/>
    <cellStyle name="Comma 14 4 7 5" xfId="41806"/>
    <cellStyle name="Comma 14 4 8" xfId="41807"/>
    <cellStyle name="Comma 14 4 8 2" xfId="41808"/>
    <cellStyle name="Comma 14 4 8 3" xfId="41809"/>
    <cellStyle name="Comma 14 4 9" xfId="41810"/>
    <cellStyle name="Comma 14 4 9 2" xfId="41811"/>
    <cellStyle name="Comma 14 4 9 3" xfId="41812"/>
    <cellStyle name="Comma 14 5" xfId="9462"/>
    <cellStyle name="Comma 14 5 10" xfId="41813"/>
    <cellStyle name="Comma 14 5 2" xfId="41814"/>
    <cellStyle name="Comma 14 5 2 2" xfId="41815"/>
    <cellStyle name="Comma 14 5 2 2 2" xfId="41816"/>
    <cellStyle name="Comma 14 5 2 2 2 2" xfId="41817"/>
    <cellStyle name="Comma 14 5 2 2 2 3" xfId="41818"/>
    <cellStyle name="Comma 14 5 2 2 3" xfId="41819"/>
    <cellStyle name="Comma 14 5 2 2 3 2" xfId="41820"/>
    <cellStyle name="Comma 14 5 2 2 3 3" xfId="41821"/>
    <cellStyle name="Comma 14 5 2 2 4" xfId="41822"/>
    <cellStyle name="Comma 14 5 2 2 4 2" xfId="41823"/>
    <cellStyle name="Comma 14 5 2 2 5" xfId="41824"/>
    <cellStyle name="Comma 14 5 2 2 6" xfId="41825"/>
    <cellStyle name="Comma 14 5 2 3" xfId="41826"/>
    <cellStyle name="Comma 14 5 2 3 2" xfId="41827"/>
    <cellStyle name="Comma 14 5 2 3 2 2" xfId="41828"/>
    <cellStyle name="Comma 14 5 2 3 2 3" xfId="41829"/>
    <cellStyle name="Comma 14 5 2 3 3" xfId="41830"/>
    <cellStyle name="Comma 14 5 2 3 3 2" xfId="41831"/>
    <cellStyle name="Comma 14 5 2 3 3 3" xfId="41832"/>
    <cellStyle name="Comma 14 5 2 3 4" xfId="41833"/>
    <cellStyle name="Comma 14 5 2 3 4 2" xfId="41834"/>
    <cellStyle name="Comma 14 5 2 3 5" xfId="41835"/>
    <cellStyle name="Comma 14 5 2 3 6" xfId="41836"/>
    <cellStyle name="Comma 14 5 2 4" xfId="41837"/>
    <cellStyle name="Comma 14 5 2 4 2" xfId="41838"/>
    <cellStyle name="Comma 14 5 2 4 2 2" xfId="41839"/>
    <cellStyle name="Comma 14 5 2 4 2 3" xfId="41840"/>
    <cellStyle name="Comma 14 5 2 4 3" xfId="41841"/>
    <cellStyle name="Comma 14 5 2 4 3 2" xfId="41842"/>
    <cellStyle name="Comma 14 5 2 4 4" xfId="41843"/>
    <cellStyle name="Comma 14 5 2 4 5" xfId="41844"/>
    <cellStyle name="Comma 14 5 2 5" xfId="41845"/>
    <cellStyle name="Comma 14 5 2 5 2" xfId="41846"/>
    <cellStyle name="Comma 14 5 2 5 3" xfId="41847"/>
    <cellStyle name="Comma 14 5 2 6" xfId="41848"/>
    <cellStyle name="Comma 14 5 2 6 2" xfId="41849"/>
    <cellStyle name="Comma 14 5 2 6 3" xfId="41850"/>
    <cellStyle name="Comma 14 5 2 7" xfId="41851"/>
    <cellStyle name="Comma 14 5 2 7 2" xfId="41852"/>
    <cellStyle name="Comma 14 5 2 8" xfId="41853"/>
    <cellStyle name="Comma 14 5 2 9" xfId="41854"/>
    <cellStyle name="Comma 14 5 3" xfId="41855"/>
    <cellStyle name="Comma 14 5 3 2" xfId="41856"/>
    <cellStyle name="Comma 14 5 3 2 2" xfId="41857"/>
    <cellStyle name="Comma 14 5 3 2 3" xfId="41858"/>
    <cellStyle name="Comma 14 5 3 3" xfId="41859"/>
    <cellStyle name="Comma 14 5 3 3 2" xfId="41860"/>
    <cellStyle name="Comma 14 5 3 3 3" xfId="41861"/>
    <cellStyle name="Comma 14 5 3 4" xfId="41862"/>
    <cellStyle name="Comma 14 5 3 4 2" xfId="41863"/>
    <cellStyle name="Comma 14 5 3 5" xfId="41864"/>
    <cellStyle name="Comma 14 5 3 6" xfId="41865"/>
    <cellStyle name="Comma 14 5 4" xfId="41866"/>
    <cellStyle name="Comma 14 5 4 2" xfId="41867"/>
    <cellStyle name="Comma 14 5 4 2 2" xfId="41868"/>
    <cellStyle name="Comma 14 5 4 2 3" xfId="41869"/>
    <cellStyle name="Comma 14 5 4 3" xfId="41870"/>
    <cellStyle name="Comma 14 5 4 3 2" xfId="41871"/>
    <cellStyle name="Comma 14 5 4 3 3" xfId="41872"/>
    <cellStyle name="Comma 14 5 4 4" xfId="41873"/>
    <cellStyle name="Comma 14 5 4 4 2" xfId="41874"/>
    <cellStyle name="Comma 14 5 4 5" xfId="41875"/>
    <cellStyle name="Comma 14 5 4 6" xfId="41876"/>
    <cellStyle name="Comma 14 5 5" xfId="41877"/>
    <cellStyle name="Comma 14 5 5 2" xfId="41878"/>
    <cellStyle name="Comma 14 5 5 2 2" xfId="41879"/>
    <cellStyle name="Comma 14 5 5 2 3" xfId="41880"/>
    <cellStyle name="Comma 14 5 5 3" xfId="41881"/>
    <cellStyle name="Comma 14 5 5 3 2" xfId="41882"/>
    <cellStyle name="Comma 14 5 5 4" xfId="41883"/>
    <cellStyle name="Comma 14 5 5 5" xfId="41884"/>
    <cellStyle name="Comma 14 5 6" xfId="41885"/>
    <cellStyle name="Comma 14 5 6 2" xfId="41886"/>
    <cellStyle name="Comma 14 5 6 3" xfId="41887"/>
    <cellStyle name="Comma 14 5 7" xfId="41888"/>
    <cellStyle name="Comma 14 5 7 2" xfId="41889"/>
    <cellStyle name="Comma 14 5 7 3" xfId="41890"/>
    <cellStyle name="Comma 14 5 8" xfId="41891"/>
    <cellStyle name="Comma 14 5 8 2" xfId="41892"/>
    <cellStyle name="Comma 14 5 9" xfId="41893"/>
    <cellStyle name="Comma 14 6" xfId="41894"/>
    <cellStyle name="Comma 14 6 2" xfId="41895"/>
    <cellStyle name="Comma 14 6 2 2" xfId="41896"/>
    <cellStyle name="Comma 14 6 2 2 2" xfId="41897"/>
    <cellStyle name="Comma 14 6 2 2 3" xfId="41898"/>
    <cellStyle name="Comma 14 6 2 3" xfId="41899"/>
    <cellStyle name="Comma 14 6 2 3 2" xfId="41900"/>
    <cellStyle name="Comma 14 6 2 3 3" xfId="41901"/>
    <cellStyle name="Comma 14 6 2 4" xfId="41902"/>
    <cellStyle name="Comma 14 6 2 4 2" xfId="41903"/>
    <cellStyle name="Comma 14 6 2 5" xfId="41904"/>
    <cellStyle name="Comma 14 6 2 6" xfId="41905"/>
    <cellStyle name="Comma 14 6 3" xfId="41906"/>
    <cellStyle name="Comma 14 6 3 2" xfId="41907"/>
    <cellStyle name="Comma 14 6 3 2 2" xfId="41908"/>
    <cellStyle name="Comma 14 6 3 2 3" xfId="41909"/>
    <cellStyle name="Comma 14 6 3 3" xfId="41910"/>
    <cellStyle name="Comma 14 6 3 3 2" xfId="41911"/>
    <cellStyle name="Comma 14 6 3 3 3" xfId="41912"/>
    <cellStyle name="Comma 14 6 3 4" xfId="41913"/>
    <cellStyle name="Comma 14 6 3 4 2" xfId="41914"/>
    <cellStyle name="Comma 14 6 3 5" xfId="41915"/>
    <cellStyle name="Comma 14 6 3 6" xfId="41916"/>
    <cellStyle name="Comma 14 6 4" xfId="41917"/>
    <cellStyle name="Comma 14 6 4 2" xfId="41918"/>
    <cellStyle name="Comma 14 6 4 2 2" xfId="41919"/>
    <cellStyle name="Comma 14 6 4 2 3" xfId="41920"/>
    <cellStyle name="Comma 14 6 4 3" xfId="41921"/>
    <cellStyle name="Comma 14 6 4 3 2" xfId="41922"/>
    <cellStyle name="Comma 14 6 4 4" xfId="41923"/>
    <cellStyle name="Comma 14 6 4 5" xfId="41924"/>
    <cellStyle name="Comma 14 6 5" xfId="41925"/>
    <cellStyle name="Comma 14 6 5 2" xfId="41926"/>
    <cellStyle name="Comma 14 6 5 3" xfId="41927"/>
    <cellStyle name="Comma 14 6 6" xfId="41928"/>
    <cellStyle name="Comma 14 6 6 2" xfId="41929"/>
    <cellStyle name="Comma 14 6 6 3" xfId="41930"/>
    <cellStyle name="Comma 14 6 7" xfId="41931"/>
    <cellStyle name="Comma 14 6 7 2" xfId="41932"/>
    <cellStyle name="Comma 14 6 8" xfId="41933"/>
    <cellStyle name="Comma 14 6 9" xfId="41934"/>
    <cellStyle name="Comma 14 7" xfId="41935"/>
    <cellStyle name="Comma 14 7 2" xfId="41936"/>
    <cellStyle name="Comma 14 7 2 2" xfId="41937"/>
    <cellStyle name="Comma 14 7 2 2 2" xfId="41938"/>
    <cellStyle name="Comma 14 7 2 2 3" xfId="41939"/>
    <cellStyle name="Comma 14 7 2 3" xfId="41940"/>
    <cellStyle name="Comma 14 7 2 3 2" xfId="41941"/>
    <cellStyle name="Comma 14 7 2 3 3" xfId="41942"/>
    <cellStyle name="Comma 14 7 2 4" xfId="41943"/>
    <cellStyle name="Comma 14 7 2 4 2" xfId="41944"/>
    <cellStyle name="Comma 14 7 2 5" xfId="41945"/>
    <cellStyle name="Comma 14 7 2 6" xfId="41946"/>
    <cellStyle name="Comma 14 7 3" xfId="41947"/>
    <cellStyle name="Comma 14 7 3 2" xfId="41948"/>
    <cellStyle name="Comma 14 7 3 2 2" xfId="41949"/>
    <cellStyle name="Comma 14 7 3 2 3" xfId="41950"/>
    <cellStyle name="Comma 14 7 3 3" xfId="41951"/>
    <cellStyle name="Comma 14 7 3 3 2" xfId="41952"/>
    <cellStyle name="Comma 14 7 3 3 3" xfId="41953"/>
    <cellStyle name="Comma 14 7 3 4" xfId="41954"/>
    <cellStyle name="Comma 14 7 3 4 2" xfId="41955"/>
    <cellStyle name="Comma 14 7 3 5" xfId="41956"/>
    <cellStyle name="Comma 14 7 3 6" xfId="41957"/>
    <cellStyle name="Comma 14 7 4" xfId="41958"/>
    <cellStyle name="Comma 14 7 4 2" xfId="41959"/>
    <cellStyle name="Comma 14 7 4 2 2" xfId="41960"/>
    <cellStyle name="Comma 14 7 4 2 3" xfId="41961"/>
    <cellStyle name="Comma 14 7 4 3" xfId="41962"/>
    <cellStyle name="Comma 14 7 4 3 2" xfId="41963"/>
    <cellStyle name="Comma 14 7 4 4" xfId="41964"/>
    <cellStyle name="Comma 14 7 4 5" xfId="41965"/>
    <cellStyle name="Comma 14 7 5" xfId="41966"/>
    <cellStyle name="Comma 14 7 5 2" xfId="41967"/>
    <cellStyle name="Comma 14 7 5 3" xfId="41968"/>
    <cellStyle name="Comma 14 7 6" xfId="41969"/>
    <cellStyle name="Comma 14 7 6 2" xfId="41970"/>
    <cellStyle name="Comma 14 7 6 3" xfId="41971"/>
    <cellStyle name="Comma 14 7 7" xfId="41972"/>
    <cellStyle name="Comma 14 7 7 2" xfId="41973"/>
    <cellStyle name="Comma 14 7 8" xfId="41974"/>
    <cellStyle name="Comma 14 7 9" xfId="41975"/>
    <cellStyle name="Comma 14 8" xfId="41976"/>
    <cellStyle name="Comma 14 8 2" xfId="41977"/>
    <cellStyle name="Comma 14 8 2 2" xfId="41978"/>
    <cellStyle name="Comma 14 8 2 3" xfId="41979"/>
    <cellStyle name="Comma 14 8 3" xfId="41980"/>
    <cellStyle name="Comma 14 8 3 2" xfId="41981"/>
    <cellStyle name="Comma 14 8 3 3" xfId="41982"/>
    <cellStyle name="Comma 14 8 4" xfId="41983"/>
    <cellStyle name="Comma 14 8 4 2" xfId="41984"/>
    <cellStyle name="Comma 14 8 5" xfId="41985"/>
    <cellStyle name="Comma 14 8 6" xfId="41986"/>
    <cellStyle name="Comma 14 9" xfId="41987"/>
    <cellStyle name="Comma 14 9 2" xfId="41988"/>
    <cellStyle name="Comma 14 9 2 2" xfId="41989"/>
    <cellStyle name="Comma 14 9 2 3" xfId="41990"/>
    <cellStyle name="Comma 14 9 3" xfId="41991"/>
    <cellStyle name="Comma 14 9 3 2" xfId="41992"/>
    <cellStyle name="Comma 14 9 3 3" xfId="41993"/>
    <cellStyle name="Comma 14 9 4" xfId="41994"/>
    <cellStyle name="Comma 14 9 4 2" xfId="41995"/>
    <cellStyle name="Comma 14 9 5" xfId="41996"/>
    <cellStyle name="Comma 14 9 6" xfId="41997"/>
    <cellStyle name="Comma 15" xfId="3266"/>
    <cellStyle name="Comma 15 10" xfId="41998"/>
    <cellStyle name="Comma 15 10 2" xfId="41999"/>
    <cellStyle name="Comma 15 10 2 2" xfId="42000"/>
    <cellStyle name="Comma 15 10 2 3" xfId="42001"/>
    <cellStyle name="Comma 15 10 3" xfId="42002"/>
    <cellStyle name="Comma 15 10 3 2" xfId="42003"/>
    <cellStyle name="Comma 15 10 4" xfId="42004"/>
    <cellStyle name="Comma 15 10 5" xfId="42005"/>
    <cellStyle name="Comma 15 11" xfId="42006"/>
    <cellStyle name="Comma 15 11 2" xfId="42007"/>
    <cellStyle name="Comma 15 11 3" xfId="42008"/>
    <cellStyle name="Comma 15 12" xfId="42009"/>
    <cellStyle name="Comma 15 12 2" xfId="42010"/>
    <cellStyle name="Comma 15 12 3" xfId="42011"/>
    <cellStyle name="Comma 15 13" xfId="42012"/>
    <cellStyle name="Comma 15 13 2" xfId="42013"/>
    <cellStyle name="Comma 15 14" xfId="42014"/>
    <cellStyle name="Comma 15 15" xfId="42015"/>
    <cellStyle name="Comma 15 16" xfId="42016"/>
    <cellStyle name="Comma 15 2" xfId="3267"/>
    <cellStyle name="Comma 15 2 10" xfId="42017"/>
    <cellStyle name="Comma 15 2 10 2" xfId="42018"/>
    <cellStyle name="Comma 15 2 10 3" xfId="42019"/>
    <cellStyle name="Comma 15 2 11" xfId="42020"/>
    <cellStyle name="Comma 15 2 11 2" xfId="42021"/>
    <cellStyle name="Comma 15 2 11 3" xfId="42022"/>
    <cellStyle name="Comma 15 2 12" xfId="42023"/>
    <cellStyle name="Comma 15 2 12 2" xfId="42024"/>
    <cellStyle name="Comma 15 2 13" xfId="42025"/>
    <cellStyle name="Comma 15 2 14" xfId="42026"/>
    <cellStyle name="Comma 15 2 15" xfId="42027"/>
    <cellStyle name="Comma 15 2 2" xfId="9463"/>
    <cellStyle name="Comma 15 2 2 10" xfId="42028"/>
    <cellStyle name="Comma 15 2 2 10 2" xfId="42029"/>
    <cellStyle name="Comma 15 2 2 10 3" xfId="42030"/>
    <cellStyle name="Comma 15 2 2 11" xfId="42031"/>
    <cellStyle name="Comma 15 2 2 11 2" xfId="42032"/>
    <cellStyle name="Comma 15 2 2 12" xfId="42033"/>
    <cellStyle name="Comma 15 2 2 13" xfId="42034"/>
    <cellStyle name="Comma 15 2 2 2" xfId="42035"/>
    <cellStyle name="Comma 15 2 2 2 10" xfId="42036"/>
    <cellStyle name="Comma 15 2 2 2 10 2" xfId="42037"/>
    <cellStyle name="Comma 15 2 2 2 11" xfId="42038"/>
    <cellStyle name="Comma 15 2 2 2 12" xfId="42039"/>
    <cellStyle name="Comma 15 2 2 2 2" xfId="42040"/>
    <cellStyle name="Comma 15 2 2 2 2 10" xfId="42041"/>
    <cellStyle name="Comma 15 2 2 2 2 2" xfId="42042"/>
    <cellStyle name="Comma 15 2 2 2 2 2 2" xfId="42043"/>
    <cellStyle name="Comma 15 2 2 2 2 2 2 2" xfId="42044"/>
    <cellStyle name="Comma 15 2 2 2 2 2 2 2 2" xfId="42045"/>
    <cellStyle name="Comma 15 2 2 2 2 2 2 2 3" xfId="42046"/>
    <cellStyle name="Comma 15 2 2 2 2 2 2 3" xfId="42047"/>
    <cellStyle name="Comma 15 2 2 2 2 2 2 3 2" xfId="42048"/>
    <cellStyle name="Comma 15 2 2 2 2 2 2 3 3" xfId="42049"/>
    <cellStyle name="Comma 15 2 2 2 2 2 2 4" xfId="42050"/>
    <cellStyle name="Comma 15 2 2 2 2 2 2 4 2" xfId="42051"/>
    <cellStyle name="Comma 15 2 2 2 2 2 2 5" xfId="42052"/>
    <cellStyle name="Comma 15 2 2 2 2 2 2 6" xfId="42053"/>
    <cellStyle name="Comma 15 2 2 2 2 2 3" xfId="42054"/>
    <cellStyle name="Comma 15 2 2 2 2 2 3 2" xfId="42055"/>
    <cellStyle name="Comma 15 2 2 2 2 2 3 2 2" xfId="42056"/>
    <cellStyle name="Comma 15 2 2 2 2 2 3 2 3" xfId="42057"/>
    <cellStyle name="Comma 15 2 2 2 2 2 3 3" xfId="42058"/>
    <cellStyle name="Comma 15 2 2 2 2 2 3 3 2" xfId="42059"/>
    <cellStyle name="Comma 15 2 2 2 2 2 3 3 3" xfId="42060"/>
    <cellStyle name="Comma 15 2 2 2 2 2 3 4" xfId="42061"/>
    <cellStyle name="Comma 15 2 2 2 2 2 3 4 2" xfId="42062"/>
    <cellStyle name="Comma 15 2 2 2 2 2 3 5" xfId="42063"/>
    <cellStyle name="Comma 15 2 2 2 2 2 3 6" xfId="42064"/>
    <cellStyle name="Comma 15 2 2 2 2 2 4" xfId="42065"/>
    <cellStyle name="Comma 15 2 2 2 2 2 4 2" xfId="42066"/>
    <cellStyle name="Comma 15 2 2 2 2 2 4 2 2" xfId="42067"/>
    <cellStyle name="Comma 15 2 2 2 2 2 4 2 3" xfId="42068"/>
    <cellStyle name="Comma 15 2 2 2 2 2 4 3" xfId="42069"/>
    <cellStyle name="Comma 15 2 2 2 2 2 4 3 2" xfId="42070"/>
    <cellStyle name="Comma 15 2 2 2 2 2 4 4" xfId="42071"/>
    <cellStyle name="Comma 15 2 2 2 2 2 4 5" xfId="42072"/>
    <cellStyle name="Comma 15 2 2 2 2 2 5" xfId="42073"/>
    <cellStyle name="Comma 15 2 2 2 2 2 5 2" xfId="42074"/>
    <cellStyle name="Comma 15 2 2 2 2 2 5 3" xfId="42075"/>
    <cellStyle name="Comma 15 2 2 2 2 2 6" xfId="42076"/>
    <cellStyle name="Comma 15 2 2 2 2 2 6 2" xfId="42077"/>
    <cellStyle name="Comma 15 2 2 2 2 2 6 3" xfId="42078"/>
    <cellStyle name="Comma 15 2 2 2 2 2 7" xfId="42079"/>
    <cellStyle name="Comma 15 2 2 2 2 2 7 2" xfId="42080"/>
    <cellStyle name="Comma 15 2 2 2 2 2 8" xfId="42081"/>
    <cellStyle name="Comma 15 2 2 2 2 2 9" xfId="42082"/>
    <cellStyle name="Comma 15 2 2 2 2 3" xfId="42083"/>
    <cellStyle name="Comma 15 2 2 2 2 3 2" xfId="42084"/>
    <cellStyle name="Comma 15 2 2 2 2 3 2 2" xfId="42085"/>
    <cellStyle name="Comma 15 2 2 2 2 3 2 3" xfId="42086"/>
    <cellStyle name="Comma 15 2 2 2 2 3 3" xfId="42087"/>
    <cellStyle name="Comma 15 2 2 2 2 3 3 2" xfId="42088"/>
    <cellStyle name="Comma 15 2 2 2 2 3 3 3" xfId="42089"/>
    <cellStyle name="Comma 15 2 2 2 2 3 4" xfId="42090"/>
    <cellStyle name="Comma 15 2 2 2 2 3 4 2" xfId="42091"/>
    <cellStyle name="Comma 15 2 2 2 2 3 5" xfId="42092"/>
    <cellStyle name="Comma 15 2 2 2 2 3 6" xfId="42093"/>
    <cellStyle name="Comma 15 2 2 2 2 4" xfId="42094"/>
    <cellStyle name="Comma 15 2 2 2 2 4 2" xfId="42095"/>
    <cellStyle name="Comma 15 2 2 2 2 4 2 2" xfId="42096"/>
    <cellStyle name="Comma 15 2 2 2 2 4 2 3" xfId="42097"/>
    <cellStyle name="Comma 15 2 2 2 2 4 3" xfId="42098"/>
    <cellStyle name="Comma 15 2 2 2 2 4 3 2" xfId="42099"/>
    <cellStyle name="Comma 15 2 2 2 2 4 3 3" xfId="42100"/>
    <cellStyle name="Comma 15 2 2 2 2 4 4" xfId="42101"/>
    <cellStyle name="Comma 15 2 2 2 2 4 4 2" xfId="42102"/>
    <cellStyle name="Comma 15 2 2 2 2 4 5" xfId="42103"/>
    <cellStyle name="Comma 15 2 2 2 2 4 6" xfId="42104"/>
    <cellStyle name="Comma 15 2 2 2 2 5" xfId="42105"/>
    <cellStyle name="Comma 15 2 2 2 2 5 2" xfId="42106"/>
    <cellStyle name="Comma 15 2 2 2 2 5 2 2" xfId="42107"/>
    <cellStyle name="Comma 15 2 2 2 2 5 2 3" xfId="42108"/>
    <cellStyle name="Comma 15 2 2 2 2 5 3" xfId="42109"/>
    <cellStyle name="Comma 15 2 2 2 2 5 3 2" xfId="42110"/>
    <cellStyle name="Comma 15 2 2 2 2 5 4" xfId="42111"/>
    <cellStyle name="Comma 15 2 2 2 2 5 5" xfId="42112"/>
    <cellStyle name="Comma 15 2 2 2 2 6" xfId="42113"/>
    <cellStyle name="Comma 15 2 2 2 2 6 2" xfId="42114"/>
    <cellStyle name="Comma 15 2 2 2 2 6 3" xfId="42115"/>
    <cellStyle name="Comma 15 2 2 2 2 7" xfId="42116"/>
    <cellStyle name="Comma 15 2 2 2 2 7 2" xfId="42117"/>
    <cellStyle name="Comma 15 2 2 2 2 7 3" xfId="42118"/>
    <cellStyle name="Comma 15 2 2 2 2 8" xfId="42119"/>
    <cellStyle name="Comma 15 2 2 2 2 8 2" xfId="42120"/>
    <cellStyle name="Comma 15 2 2 2 2 9" xfId="42121"/>
    <cellStyle name="Comma 15 2 2 2 3" xfId="42122"/>
    <cellStyle name="Comma 15 2 2 2 3 2" xfId="42123"/>
    <cellStyle name="Comma 15 2 2 2 3 2 2" xfId="42124"/>
    <cellStyle name="Comma 15 2 2 2 3 2 2 2" xfId="42125"/>
    <cellStyle name="Comma 15 2 2 2 3 2 2 3" xfId="42126"/>
    <cellStyle name="Comma 15 2 2 2 3 2 3" xfId="42127"/>
    <cellStyle name="Comma 15 2 2 2 3 2 3 2" xfId="42128"/>
    <cellStyle name="Comma 15 2 2 2 3 2 3 3" xfId="42129"/>
    <cellStyle name="Comma 15 2 2 2 3 2 4" xfId="42130"/>
    <cellStyle name="Comma 15 2 2 2 3 2 4 2" xfId="42131"/>
    <cellStyle name="Comma 15 2 2 2 3 2 5" xfId="42132"/>
    <cellStyle name="Comma 15 2 2 2 3 2 6" xfId="42133"/>
    <cellStyle name="Comma 15 2 2 2 3 3" xfId="42134"/>
    <cellStyle name="Comma 15 2 2 2 3 3 2" xfId="42135"/>
    <cellStyle name="Comma 15 2 2 2 3 3 2 2" xfId="42136"/>
    <cellStyle name="Comma 15 2 2 2 3 3 2 3" xfId="42137"/>
    <cellStyle name="Comma 15 2 2 2 3 3 3" xfId="42138"/>
    <cellStyle name="Comma 15 2 2 2 3 3 3 2" xfId="42139"/>
    <cellStyle name="Comma 15 2 2 2 3 3 3 3" xfId="42140"/>
    <cellStyle name="Comma 15 2 2 2 3 3 4" xfId="42141"/>
    <cellStyle name="Comma 15 2 2 2 3 3 4 2" xfId="42142"/>
    <cellStyle name="Comma 15 2 2 2 3 3 5" xfId="42143"/>
    <cellStyle name="Comma 15 2 2 2 3 3 6" xfId="42144"/>
    <cellStyle name="Comma 15 2 2 2 3 4" xfId="42145"/>
    <cellStyle name="Comma 15 2 2 2 3 4 2" xfId="42146"/>
    <cellStyle name="Comma 15 2 2 2 3 4 2 2" xfId="42147"/>
    <cellStyle name="Comma 15 2 2 2 3 4 2 3" xfId="42148"/>
    <cellStyle name="Comma 15 2 2 2 3 4 3" xfId="42149"/>
    <cellStyle name="Comma 15 2 2 2 3 4 3 2" xfId="42150"/>
    <cellStyle name="Comma 15 2 2 2 3 4 4" xfId="42151"/>
    <cellStyle name="Comma 15 2 2 2 3 4 5" xfId="42152"/>
    <cellStyle name="Comma 15 2 2 2 3 5" xfId="42153"/>
    <cellStyle name="Comma 15 2 2 2 3 5 2" xfId="42154"/>
    <cellStyle name="Comma 15 2 2 2 3 5 3" xfId="42155"/>
    <cellStyle name="Comma 15 2 2 2 3 6" xfId="42156"/>
    <cellStyle name="Comma 15 2 2 2 3 6 2" xfId="42157"/>
    <cellStyle name="Comma 15 2 2 2 3 6 3" xfId="42158"/>
    <cellStyle name="Comma 15 2 2 2 3 7" xfId="42159"/>
    <cellStyle name="Comma 15 2 2 2 3 7 2" xfId="42160"/>
    <cellStyle name="Comma 15 2 2 2 3 8" xfId="42161"/>
    <cellStyle name="Comma 15 2 2 2 3 9" xfId="42162"/>
    <cellStyle name="Comma 15 2 2 2 4" xfId="42163"/>
    <cellStyle name="Comma 15 2 2 2 4 2" xfId="42164"/>
    <cellStyle name="Comma 15 2 2 2 4 2 2" xfId="42165"/>
    <cellStyle name="Comma 15 2 2 2 4 2 2 2" xfId="42166"/>
    <cellStyle name="Comma 15 2 2 2 4 2 2 3" xfId="42167"/>
    <cellStyle name="Comma 15 2 2 2 4 2 3" xfId="42168"/>
    <cellStyle name="Comma 15 2 2 2 4 2 3 2" xfId="42169"/>
    <cellStyle name="Comma 15 2 2 2 4 2 3 3" xfId="42170"/>
    <cellStyle name="Comma 15 2 2 2 4 2 4" xfId="42171"/>
    <cellStyle name="Comma 15 2 2 2 4 2 4 2" xfId="42172"/>
    <cellStyle name="Comma 15 2 2 2 4 2 5" xfId="42173"/>
    <cellStyle name="Comma 15 2 2 2 4 2 6" xfId="42174"/>
    <cellStyle name="Comma 15 2 2 2 4 3" xfId="42175"/>
    <cellStyle name="Comma 15 2 2 2 4 3 2" xfId="42176"/>
    <cellStyle name="Comma 15 2 2 2 4 3 2 2" xfId="42177"/>
    <cellStyle name="Comma 15 2 2 2 4 3 2 3" xfId="42178"/>
    <cellStyle name="Comma 15 2 2 2 4 3 3" xfId="42179"/>
    <cellStyle name="Comma 15 2 2 2 4 3 3 2" xfId="42180"/>
    <cellStyle name="Comma 15 2 2 2 4 3 3 3" xfId="42181"/>
    <cellStyle name="Comma 15 2 2 2 4 3 4" xfId="42182"/>
    <cellStyle name="Comma 15 2 2 2 4 3 4 2" xfId="42183"/>
    <cellStyle name="Comma 15 2 2 2 4 3 5" xfId="42184"/>
    <cellStyle name="Comma 15 2 2 2 4 3 6" xfId="42185"/>
    <cellStyle name="Comma 15 2 2 2 4 4" xfId="42186"/>
    <cellStyle name="Comma 15 2 2 2 4 4 2" xfId="42187"/>
    <cellStyle name="Comma 15 2 2 2 4 4 2 2" xfId="42188"/>
    <cellStyle name="Comma 15 2 2 2 4 4 2 3" xfId="42189"/>
    <cellStyle name="Comma 15 2 2 2 4 4 3" xfId="42190"/>
    <cellStyle name="Comma 15 2 2 2 4 4 3 2" xfId="42191"/>
    <cellStyle name="Comma 15 2 2 2 4 4 4" xfId="42192"/>
    <cellStyle name="Comma 15 2 2 2 4 4 5" xfId="42193"/>
    <cellStyle name="Comma 15 2 2 2 4 5" xfId="42194"/>
    <cellStyle name="Comma 15 2 2 2 4 5 2" xfId="42195"/>
    <cellStyle name="Comma 15 2 2 2 4 5 3" xfId="42196"/>
    <cellStyle name="Comma 15 2 2 2 4 6" xfId="42197"/>
    <cellStyle name="Comma 15 2 2 2 4 6 2" xfId="42198"/>
    <cellStyle name="Comma 15 2 2 2 4 6 3" xfId="42199"/>
    <cellStyle name="Comma 15 2 2 2 4 7" xfId="42200"/>
    <cellStyle name="Comma 15 2 2 2 4 7 2" xfId="42201"/>
    <cellStyle name="Comma 15 2 2 2 4 8" xfId="42202"/>
    <cellStyle name="Comma 15 2 2 2 4 9" xfId="42203"/>
    <cellStyle name="Comma 15 2 2 2 5" xfId="42204"/>
    <cellStyle name="Comma 15 2 2 2 5 2" xfId="42205"/>
    <cellStyle name="Comma 15 2 2 2 5 2 2" xfId="42206"/>
    <cellStyle name="Comma 15 2 2 2 5 2 3" xfId="42207"/>
    <cellStyle name="Comma 15 2 2 2 5 3" xfId="42208"/>
    <cellStyle name="Comma 15 2 2 2 5 3 2" xfId="42209"/>
    <cellStyle name="Comma 15 2 2 2 5 3 3" xfId="42210"/>
    <cellStyle name="Comma 15 2 2 2 5 4" xfId="42211"/>
    <cellStyle name="Comma 15 2 2 2 5 4 2" xfId="42212"/>
    <cellStyle name="Comma 15 2 2 2 5 5" xfId="42213"/>
    <cellStyle name="Comma 15 2 2 2 5 6" xfId="42214"/>
    <cellStyle name="Comma 15 2 2 2 6" xfId="42215"/>
    <cellStyle name="Comma 15 2 2 2 6 2" xfId="42216"/>
    <cellStyle name="Comma 15 2 2 2 6 2 2" xfId="42217"/>
    <cellStyle name="Comma 15 2 2 2 6 2 3" xfId="42218"/>
    <cellStyle name="Comma 15 2 2 2 6 3" xfId="42219"/>
    <cellStyle name="Comma 15 2 2 2 6 3 2" xfId="42220"/>
    <cellStyle name="Comma 15 2 2 2 6 3 3" xfId="42221"/>
    <cellStyle name="Comma 15 2 2 2 6 4" xfId="42222"/>
    <cellStyle name="Comma 15 2 2 2 6 4 2" xfId="42223"/>
    <cellStyle name="Comma 15 2 2 2 6 5" xfId="42224"/>
    <cellStyle name="Comma 15 2 2 2 6 6" xfId="42225"/>
    <cellStyle name="Comma 15 2 2 2 7" xfId="42226"/>
    <cellStyle name="Comma 15 2 2 2 7 2" xfId="42227"/>
    <cellStyle name="Comma 15 2 2 2 7 2 2" xfId="42228"/>
    <cellStyle name="Comma 15 2 2 2 7 2 3" xfId="42229"/>
    <cellStyle name="Comma 15 2 2 2 7 3" xfId="42230"/>
    <cellStyle name="Comma 15 2 2 2 7 3 2" xfId="42231"/>
    <cellStyle name="Comma 15 2 2 2 7 4" xfId="42232"/>
    <cellStyle name="Comma 15 2 2 2 7 5" xfId="42233"/>
    <cellStyle name="Comma 15 2 2 2 8" xfId="42234"/>
    <cellStyle name="Comma 15 2 2 2 8 2" xfId="42235"/>
    <cellStyle name="Comma 15 2 2 2 8 3" xfId="42236"/>
    <cellStyle name="Comma 15 2 2 2 9" xfId="42237"/>
    <cellStyle name="Comma 15 2 2 2 9 2" xfId="42238"/>
    <cellStyle name="Comma 15 2 2 2 9 3" xfId="42239"/>
    <cellStyle name="Comma 15 2 2 3" xfId="42240"/>
    <cellStyle name="Comma 15 2 2 3 10" xfId="42241"/>
    <cellStyle name="Comma 15 2 2 3 2" xfId="42242"/>
    <cellStyle name="Comma 15 2 2 3 2 2" xfId="42243"/>
    <cellStyle name="Comma 15 2 2 3 2 2 2" xfId="42244"/>
    <cellStyle name="Comma 15 2 2 3 2 2 2 2" xfId="42245"/>
    <cellStyle name="Comma 15 2 2 3 2 2 2 3" xfId="42246"/>
    <cellStyle name="Comma 15 2 2 3 2 2 3" xfId="42247"/>
    <cellStyle name="Comma 15 2 2 3 2 2 3 2" xfId="42248"/>
    <cellStyle name="Comma 15 2 2 3 2 2 3 3" xfId="42249"/>
    <cellStyle name="Comma 15 2 2 3 2 2 4" xfId="42250"/>
    <cellStyle name="Comma 15 2 2 3 2 2 4 2" xfId="42251"/>
    <cellStyle name="Comma 15 2 2 3 2 2 5" xfId="42252"/>
    <cellStyle name="Comma 15 2 2 3 2 2 6" xfId="42253"/>
    <cellStyle name="Comma 15 2 2 3 2 3" xfId="42254"/>
    <cellStyle name="Comma 15 2 2 3 2 3 2" xfId="42255"/>
    <cellStyle name="Comma 15 2 2 3 2 3 2 2" xfId="42256"/>
    <cellStyle name="Comma 15 2 2 3 2 3 2 3" xfId="42257"/>
    <cellStyle name="Comma 15 2 2 3 2 3 3" xfId="42258"/>
    <cellStyle name="Comma 15 2 2 3 2 3 3 2" xfId="42259"/>
    <cellStyle name="Comma 15 2 2 3 2 3 3 3" xfId="42260"/>
    <cellStyle name="Comma 15 2 2 3 2 3 4" xfId="42261"/>
    <cellStyle name="Comma 15 2 2 3 2 3 4 2" xfId="42262"/>
    <cellStyle name="Comma 15 2 2 3 2 3 5" xfId="42263"/>
    <cellStyle name="Comma 15 2 2 3 2 3 6" xfId="42264"/>
    <cellStyle name="Comma 15 2 2 3 2 4" xfId="42265"/>
    <cellStyle name="Comma 15 2 2 3 2 4 2" xfId="42266"/>
    <cellStyle name="Comma 15 2 2 3 2 4 2 2" xfId="42267"/>
    <cellStyle name="Comma 15 2 2 3 2 4 2 3" xfId="42268"/>
    <cellStyle name="Comma 15 2 2 3 2 4 3" xfId="42269"/>
    <cellStyle name="Comma 15 2 2 3 2 4 3 2" xfId="42270"/>
    <cellStyle name="Comma 15 2 2 3 2 4 4" xfId="42271"/>
    <cellStyle name="Comma 15 2 2 3 2 4 5" xfId="42272"/>
    <cellStyle name="Comma 15 2 2 3 2 5" xfId="42273"/>
    <cellStyle name="Comma 15 2 2 3 2 5 2" xfId="42274"/>
    <cellStyle name="Comma 15 2 2 3 2 5 3" xfId="42275"/>
    <cellStyle name="Comma 15 2 2 3 2 6" xfId="42276"/>
    <cellStyle name="Comma 15 2 2 3 2 6 2" xfId="42277"/>
    <cellStyle name="Comma 15 2 2 3 2 6 3" xfId="42278"/>
    <cellStyle name="Comma 15 2 2 3 2 7" xfId="42279"/>
    <cellStyle name="Comma 15 2 2 3 2 7 2" xfId="42280"/>
    <cellStyle name="Comma 15 2 2 3 2 8" xfId="42281"/>
    <cellStyle name="Comma 15 2 2 3 2 9" xfId="42282"/>
    <cellStyle name="Comma 15 2 2 3 3" xfId="42283"/>
    <cellStyle name="Comma 15 2 2 3 3 2" xfId="42284"/>
    <cellStyle name="Comma 15 2 2 3 3 2 2" xfId="42285"/>
    <cellStyle name="Comma 15 2 2 3 3 2 3" xfId="42286"/>
    <cellStyle name="Comma 15 2 2 3 3 3" xfId="42287"/>
    <cellStyle name="Comma 15 2 2 3 3 3 2" xfId="42288"/>
    <cellStyle name="Comma 15 2 2 3 3 3 3" xfId="42289"/>
    <cellStyle name="Comma 15 2 2 3 3 4" xfId="42290"/>
    <cellStyle name="Comma 15 2 2 3 3 4 2" xfId="42291"/>
    <cellStyle name="Comma 15 2 2 3 3 5" xfId="42292"/>
    <cellStyle name="Comma 15 2 2 3 3 6" xfId="42293"/>
    <cellStyle name="Comma 15 2 2 3 4" xfId="42294"/>
    <cellStyle name="Comma 15 2 2 3 4 2" xfId="42295"/>
    <cellStyle name="Comma 15 2 2 3 4 2 2" xfId="42296"/>
    <cellStyle name="Comma 15 2 2 3 4 2 3" xfId="42297"/>
    <cellStyle name="Comma 15 2 2 3 4 3" xfId="42298"/>
    <cellStyle name="Comma 15 2 2 3 4 3 2" xfId="42299"/>
    <cellStyle name="Comma 15 2 2 3 4 3 3" xfId="42300"/>
    <cellStyle name="Comma 15 2 2 3 4 4" xfId="42301"/>
    <cellStyle name="Comma 15 2 2 3 4 4 2" xfId="42302"/>
    <cellStyle name="Comma 15 2 2 3 4 5" xfId="42303"/>
    <cellStyle name="Comma 15 2 2 3 4 6" xfId="42304"/>
    <cellStyle name="Comma 15 2 2 3 5" xfId="42305"/>
    <cellStyle name="Comma 15 2 2 3 5 2" xfId="42306"/>
    <cellStyle name="Comma 15 2 2 3 5 2 2" xfId="42307"/>
    <cellStyle name="Comma 15 2 2 3 5 2 3" xfId="42308"/>
    <cellStyle name="Comma 15 2 2 3 5 3" xfId="42309"/>
    <cellStyle name="Comma 15 2 2 3 5 3 2" xfId="42310"/>
    <cellStyle name="Comma 15 2 2 3 5 4" xfId="42311"/>
    <cellStyle name="Comma 15 2 2 3 5 5" xfId="42312"/>
    <cellStyle name="Comma 15 2 2 3 6" xfId="42313"/>
    <cellStyle name="Comma 15 2 2 3 6 2" xfId="42314"/>
    <cellStyle name="Comma 15 2 2 3 6 3" xfId="42315"/>
    <cellStyle name="Comma 15 2 2 3 7" xfId="42316"/>
    <cellStyle name="Comma 15 2 2 3 7 2" xfId="42317"/>
    <cellStyle name="Comma 15 2 2 3 7 3" xfId="42318"/>
    <cellStyle name="Comma 15 2 2 3 8" xfId="42319"/>
    <cellStyle name="Comma 15 2 2 3 8 2" xfId="42320"/>
    <cellStyle name="Comma 15 2 2 3 9" xfId="42321"/>
    <cellStyle name="Comma 15 2 2 4" xfId="42322"/>
    <cellStyle name="Comma 15 2 2 4 2" xfId="42323"/>
    <cellStyle name="Comma 15 2 2 4 2 2" xfId="42324"/>
    <cellStyle name="Comma 15 2 2 4 2 2 2" xfId="42325"/>
    <cellStyle name="Comma 15 2 2 4 2 2 3" xfId="42326"/>
    <cellStyle name="Comma 15 2 2 4 2 3" xfId="42327"/>
    <cellStyle name="Comma 15 2 2 4 2 3 2" xfId="42328"/>
    <cellStyle name="Comma 15 2 2 4 2 3 3" xfId="42329"/>
    <cellStyle name="Comma 15 2 2 4 2 4" xfId="42330"/>
    <cellStyle name="Comma 15 2 2 4 2 4 2" xfId="42331"/>
    <cellStyle name="Comma 15 2 2 4 2 5" xfId="42332"/>
    <cellStyle name="Comma 15 2 2 4 2 6" xfId="42333"/>
    <cellStyle name="Comma 15 2 2 4 3" xfId="42334"/>
    <cellStyle name="Comma 15 2 2 4 3 2" xfId="42335"/>
    <cellStyle name="Comma 15 2 2 4 3 2 2" xfId="42336"/>
    <cellStyle name="Comma 15 2 2 4 3 2 3" xfId="42337"/>
    <cellStyle name="Comma 15 2 2 4 3 3" xfId="42338"/>
    <cellStyle name="Comma 15 2 2 4 3 3 2" xfId="42339"/>
    <cellStyle name="Comma 15 2 2 4 3 3 3" xfId="42340"/>
    <cellStyle name="Comma 15 2 2 4 3 4" xfId="42341"/>
    <cellStyle name="Comma 15 2 2 4 3 4 2" xfId="42342"/>
    <cellStyle name="Comma 15 2 2 4 3 5" xfId="42343"/>
    <cellStyle name="Comma 15 2 2 4 3 6" xfId="42344"/>
    <cellStyle name="Comma 15 2 2 4 4" xfId="42345"/>
    <cellStyle name="Comma 15 2 2 4 4 2" xfId="42346"/>
    <cellStyle name="Comma 15 2 2 4 4 2 2" xfId="42347"/>
    <cellStyle name="Comma 15 2 2 4 4 2 3" xfId="42348"/>
    <cellStyle name="Comma 15 2 2 4 4 3" xfId="42349"/>
    <cellStyle name="Comma 15 2 2 4 4 3 2" xfId="42350"/>
    <cellStyle name="Comma 15 2 2 4 4 4" xfId="42351"/>
    <cellStyle name="Comma 15 2 2 4 4 5" xfId="42352"/>
    <cellStyle name="Comma 15 2 2 4 5" xfId="42353"/>
    <cellStyle name="Comma 15 2 2 4 5 2" xfId="42354"/>
    <cellStyle name="Comma 15 2 2 4 5 3" xfId="42355"/>
    <cellStyle name="Comma 15 2 2 4 6" xfId="42356"/>
    <cellStyle name="Comma 15 2 2 4 6 2" xfId="42357"/>
    <cellStyle name="Comma 15 2 2 4 6 3" xfId="42358"/>
    <cellStyle name="Comma 15 2 2 4 7" xfId="42359"/>
    <cellStyle name="Comma 15 2 2 4 7 2" xfId="42360"/>
    <cellStyle name="Comma 15 2 2 4 8" xfId="42361"/>
    <cellStyle name="Comma 15 2 2 4 9" xfId="42362"/>
    <cellStyle name="Comma 15 2 2 5" xfId="42363"/>
    <cellStyle name="Comma 15 2 2 5 2" xfId="42364"/>
    <cellStyle name="Comma 15 2 2 5 2 2" xfId="42365"/>
    <cellStyle name="Comma 15 2 2 5 2 2 2" xfId="42366"/>
    <cellStyle name="Comma 15 2 2 5 2 2 3" xfId="42367"/>
    <cellStyle name="Comma 15 2 2 5 2 3" xfId="42368"/>
    <cellStyle name="Comma 15 2 2 5 2 3 2" xfId="42369"/>
    <cellStyle name="Comma 15 2 2 5 2 3 3" xfId="42370"/>
    <cellStyle name="Comma 15 2 2 5 2 4" xfId="42371"/>
    <cellStyle name="Comma 15 2 2 5 2 4 2" xfId="42372"/>
    <cellStyle name="Comma 15 2 2 5 2 5" xfId="42373"/>
    <cellStyle name="Comma 15 2 2 5 2 6" xfId="42374"/>
    <cellStyle name="Comma 15 2 2 5 3" xfId="42375"/>
    <cellStyle name="Comma 15 2 2 5 3 2" xfId="42376"/>
    <cellStyle name="Comma 15 2 2 5 3 2 2" xfId="42377"/>
    <cellStyle name="Comma 15 2 2 5 3 2 3" xfId="42378"/>
    <cellStyle name="Comma 15 2 2 5 3 3" xfId="42379"/>
    <cellStyle name="Comma 15 2 2 5 3 3 2" xfId="42380"/>
    <cellStyle name="Comma 15 2 2 5 3 3 3" xfId="42381"/>
    <cellStyle name="Comma 15 2 2 5 3 4" xfId="42382"/>
    <cellStyle name="Comma 15 2 2 5 3 4 2" xfId="42383"/>
    <cellStyle name="Comma 15 2 2 5 3 5" xfId="42384"/>
    <cellStyle name="Comma 15 2 2 5 3 6" xfId="42385"/>
    <cellStyle name="Comma 15 2 2 5 4" xfId="42386"/>
    <cellStyle name="Comma 15 2 2 5 4 2" xfId="42387"/>
    <cellStyle name="Comma 15 2 2 5 4 2 2" xfId="42388"/>
    <cellStyle name="Comma 15 2 2 5 4 2 3" xfId="42389"/>
    <cellStyle name="Comma 15 2 2 5 4 3" xfId="42390"/>
    <cellStyle name="Comma 15 2 2 5 4 3 2" xfId="42391"/>
    <cellStyle name="Comma 15 2 2 5 4 4" xfId="42392"/>
    <cellStyle name="Comma 15 2 2 5 4 5" xfId="42393"/>
    <cellStyle name="Comma 15 2 2 5 5" xfId="42394"/>
    <cellStyle name="Comma 15 2 2 5 5 2" xfId="42395"/>
    <cellStyle name="Comma 15 2 2 5 5 3" xfId="42396"/>
    <cellStyle name="Comma 15 2 2 5 6" xfId="42397"/>
    <cellStyle name="Comma 15 2 2 5 6 2" xfId="42398"/>
    <cellStyle name="Comma 15 2 2 5 6 3" xfId="42399"/>
    <cellStyle name="Comma 15 2 2 5 7" xfId="42400"/>
    <cellStyle name="Comma 15 2 2 5 7 2" xfId="42401"/>
    <cellStyle name="Comma 15 2 2 5 8" xfId="42402"/>
    <cellStyle name="Comma 15 2 2 5 9" xfId="42403"/>
    <cellStyle name="Comma 15 2 2 6" xfId="42404"/>
    <cellStyle name="Comma 15 2 2 6 2" xfId="42405"/>
    <cellStyle name="Comma 15 2 2 6 2 2" xfId="42406"/>
    <cellStyle name="Comma 15 2 2 6 2 3" xfId="42407"/>
    <cellStyle name="Comma 15 2 2 6 3" xfId="42408"/>
    <cellStyle name="Comma 15 2 2 6 3 2" xfId="42409"/>
    <cellStyle name="Comma 15 2 2 6 3 3" xfId="42410"/>
    <cellStyle name="Comma 15 2 2 6 4" xfId="42411"/>
    <cellStyle name="Comma 15 2 2 6 4 2" xfId="42412"/>
    <cellStyle name="Comma 15 2 2 6 5" xfId="42413"/>
    <cellStyle name="Comma 15 2 2 6 6" xfId="42414"/>
    <cellStyle name="Comma 15 2 2 7" xfId="42415"/>
    <cellStyle name="Comma 15 2 2 7 2" xfId="42416"/>
    <cellStyle name="Comma 15 2 2 7 2 2" xfId="42417"/>
    <cellStyle name="Comma 15 2 2 7 2 3" xfId="42418"/>
    <cellStyle name="Comma 15 2 2 7 3" xfId="42419"/>
    <cellStyle name="Comma 15 2 2 7 3 2" xfId="42420"/>
    <cellStyle name="Comma 15 2 2 7 3 3" xfId="42421"/>
    <cellStyle name="Comma 15 2 2 7 4" xfId="42422"/>
    <cellStyle name="Comma 15 2 2 7 4 2" xfId="42423"/>
    <cellStyle name="Comma 15 2 2 7 5" xfId="42424"/>
    <cellStyle name="Comma 15 2 2 7 6" xfId="42425"/>
    <cellStyle name="Comma 15 2 2 8" xfId="42426"/>
    <cellStyle name="Comma 15 2 2 8 2" xfId="42427"/>
    <cellStyle name="Comma 15 2 2 8 2 2" xfId="42428"/>
    <cellStyle name="Comma 15 2 2 8 2 3" xfId="42429"/>
    <cellStyle name="Comma 15 2 2 8 3" xfId="42430"/>
    <cellStyle name="Comma 15 2 2 8 3 2" xfId="42431"/>
    <cellStyle name="Comma 15 2 2 8 4" xfId="42432"/>
    <cellStyle name="Comma 15 2 2 8 5" xfId="42433"/>
    <cellStyle name="Comma 15 2 2 9" xfId="42434"/>
    <cellStyle name="Comma 15 2 2 9 2" xfId="42435"/>
    <cellStyle name="Comma 15 2 2 9 3" xfId="42436"/>
    <cellStyle name="Comma 15 2 3" xfId="42437"/>
    <cellStyle name="Comma 15 2 3 10" xfId="42438"/>
    <cellStyle name="Comma 15 2 3 10 2" xfId="42439"/>
    <cellStyle name="Comma 15 2 3 11" xfId="42440"/>
    <cellStyle name="Comma 15 2 3 12" xfId="42441"/>
    <cellStyle name="Comma 15 2 3 2" xfId="42442"/>
    <cellStyle name="Comma 15 2 3 2 10" xfId="42443"/>
    <cellStyle name="Comma 15 2 3 2 2" xfId="42444"/>
    <cellStyle name="Comma 15 2 3 2 2 2" xfId="42445"/>
    <cellStyle name="Comma 15 2 3 2 2 2 2" xfId="42446"/>
    <cellStyle name="Comma 15 2 3 2 2 2 2 2" xfId="42447"/>
    <cellStyle name="Comma 15 2 3 2 2 2 2 3" xfId="42448"/>
    <cellStyle name="Comma 15 2 3 2 2 2 3" xfId="42449"/>
    <cellStyle name="Comma 15 2 3 2 2 2 3 2" xfId="42450"/>
    <cellStyle name="Comma 15 2 3 2 2 2 3 3" xfId="42451"/>
    <cellStyle name="Comma 15 2 3 2 2 2 4" xfId="42452"/>
    <cellStyle name="Comma 15 2 3 2 2 2 4 2" xfId="42453"/>
    <cellStyle name="Comma 15 2 3 2 2 2 5" xfId="42454"/>
    <cellStyle name="Comma 15 2 3 2 2 2 6" xfId="42455"/>
    <cellStyle name="Comma 15 2 3 2 2 3" xfId="42456"/>
    <cellStyle name="Comma 15 2 3 2 2 3 2" xfId="42457"/>
    <cellStyle name="Comma 15 2 3 2 2 3 2 2" xfId="42458"/>
    <cellStyle name="Comma 15 2 3 2 2 3 2 3" xfId="42459"/>
    <cellStyle name="Comma 15 2 3 2 2 3 3" xfId="42460"/>
    <cellStyle name="Comma 15 2 3 2 2 3 3 2" xfId="42461"/>
    <cellStyle name="Comma 15 2 3 2 2 3 3 3" xfId="42462"/>
    <cellStyle name="Comma 15 2 3 2 2 3 4" xfId="42463"/>
    <cellStyle name="Comma 15 2 3 2 2 3 4 2" xfId="42464"/>
    <cellStyle name="Comma 15 2 3 2 2 3 5" xfId="42465"/>
    <cellStyle name="Comma 15 2 3 2 2 3 6" xfId="42466"/>
    <cellStyle name="Comma 15 2 3 2 2 4" xfId="42467"/>
    <cellStyle name="Comma 15 2 3 2 2 4 2" xfId="42468"/>
    <cellStyle name="Comma 15 2 3 2 2 4 2 2" xfId="42469"/>
    <cellStyle name="Comma 15 2 3 2 2 4 2 3" xfId="42470"/>
    <cellStyle name="Comma 15 2 3 2 2 4 3" xfId="42471"/>
    <cellStyle name="Comma 15 2 3 2 2 4 3 2" xfId="42472"/>
    <cellStyle name="Comma 15 2 3 2 2 4 4" xfId="42473"/>
    <cellStyle name="Comma 15 2 3 2 2 4 5" xfId="42474"/>
    <cellStyle name="Comma 15 2 3 2 2 5" xfId="42475"/>
    <cellStyle name="Comma 15 2 3 2 2 5 2" xfId="42476"/>
    <cellStyle name="Comma 15 2 3 2 2 5 3" xfId="42477"/>
    <cellStyle name="Comma 15 2 3 2 2 6" xfId="42478"/>
    <cellStyle name="Comma 15 2 3 2 2 6 2" xfId="42479"/>
    <cellStyle name="Comma 15 2 3 2 2 6 3" xfId="42480"/>
    <cellStyle name="Comma 15 2 3 2 2 7" xfId="42481"/>
    <cellStyle name="Comma 15 2 3 2 2 7 2" xfId="42482"/>
    <cellStyle name="Comma 15 2 3 2 2 8" xfId="42483"/>
    <cellStyle name="Comma 15 2 3 2 2 9" xfId="42484"/>
    <cellStyle name="Comma 15 2 3 2 3" xfId="42485"/>
    <cellStyle name="Comma 15 2 3 2 3 2" xfId="42486"/>
    <cellStyle name="Comma 15 2 3 2 3 2 2" xfId="42487"/>
    <cellStyle name="Comma 15 2 3 2 3 2 3" xfId="42488"/>
    <cellStyle name="Comma 15 2 3 2 3 3" xfId="42489"/>
    <cellStyle name="Comma 15 2 3 2 3 3 2" xfId="42490"/>
    <cellStyle name="Comma 15 2 3 2 3 3 3" xfId="42491"/>
    <cellStyle name="Comma 15 2 3 2 3 4" xfId="42492"/>
    <cellStyle name="Comma 15 2 3 2 3 4 2" xfId="42493"/>
    <cellStyle name="Comma 15 2 3 2 3 5" xfId="42494"/>
    <cellStyle name="Comma 15 2 3 2 3 6" xfId="42495"/>
    <cellStyle name="Comma 15 2 3 2 4" xfId="42496"/>
    <cellStyle name="Comma 15 2 3 2 4 2" xfId="42497"/>
    <cellStyle name="Comma 15 2 3 2 4 2 2" xfId="42498"/>
    <cellStyle name="Comma 15 2 3 2 4 2 3" xfId="42499"/>
    <cellStyle name="Comma 15 2 3 2 4 3" xfId="42500"/>
    <cellStyle name="Comma 15 2 3 2 4 3 2" xfId="42501"/>
    <cellStyle name="Comma 15 2 3 2 4 3 3" xfId="42502"/>
    <cellStyle name="Comma 15 2 3 2 4 4" xfId="42503"/>
    <cellStyle name="Comma 15 2 3 2 4 4 2" xfId="42504"/>
    <cellStyle name="Comma 15 2 3 2 4 5" xfId="42505"/>
    <cellStyle name="Comma 15 2 3 2 4 6" xfId="42506"/>
    <cellStyle name="Comma 15 2 3 2 5" xfId="42507"/>
    <cellStyle name="Comma 15 2 3 2 5 2" xfId="42508"/>
    <cellStyle name="Comma 15 2 3 2 5 2 2" xfId="42509"/>
    <cellStyle name="Comma 15 2 3 2 5 2 3" xfId="42510"/>
    <cellStyle name="Comma 15 2 3 2 5 3" xfId="42511"/>
    <cellStyle name="Comma 15 2 3 2 5 3 2" xfId="42512"/>
    <cellStyle name="Comma 15 2 3 2 5 4" xfId="42513"/>
    <cellStyle name="Comma 15 2 3 2 5 5" xfId="42514"/>
    <cellStyle name="Comma 15 2 3 2 6" xfId="42515"/>
    <cellStyle name="Comma 15 2 3 2 6 2" xfId="42516"/>
    <cellStyle name="Comma 15 2 3 2 6 3" xfId="42517"/>
    <cellStyle name="Comma 15 2 3 2 7" xfId="42518"/>
    <cellStyle name="Comma 15 2 3 2 7 2" xfId="42519"/>
    <cellStyle name="Comma 15 2 3 2 7 3" xfId="42520"/>
    <cellStyle name="Comma 15 2 3 2 8" xfId="42521"/>
    <cellStyle name="Comma 15 2 3 2 8 2" xfId="42522"/>
    <cellStyle name="Comma 15 2 3 2 9" xfId="42523"/>
    <cellStyle name="Comma 15 2 3 3" xfId="42524"/>
    <cellStyle name="Comma 15 2 3 3 2" xfId="42525"/>
    <cellStyle name="Comma 15 2 3 3 2 2" xfId="42526"/>
    <cellStyle name="Comma 15 2 3 3 2 2 2" xfId="42527"/>
    <cellStyle name="Comma 15 2 3 3 2 2 3" xfId="42528"/>
    <cellStyle name="Comma 15 2 3 3 2 3" xfId="42529"/>
    <cellStyle name="Comma 15 2 3 3 2 3 2" xfId="42530"/>
    <cellStyle name="Comma 15 2 3 3 2 3 3" xfId="42531"/>
    <cellStyle name="Comma 15 2 3 3 2 4" xfId="42532"/>
    <cellStyle name="Comma 15 2 3 3 2 4 2" xfId="42533"/>
    <cellStyle name="Comma 15 2 3 3 2 5" xfId="42534"/>
    <cellStyle name="Comma 15 2 3 3 2 6" xfId="42535"/>
    <cellStyle name="Comma 15 2 3 3 3" xfId="42536"/>
    <cellStyle name="Comma 15 2 3 3 3 2" xfId="42537"/>
    <cellStyle name="Comma 15 2 3 3 3 2 2" xfId="42538"/>
    <cellStyle name="Comma 15 2 3 3 3 2 3" xfId="42539"/>
    <cellStyle name="Comma 15 2 3 3 3 3" xfId="42540"/>
    <cellStyle name="Comma 15 2 3 3 3 3 2" xfId="42541"/>
    <cellStyle name="Comma 15 2 3 3 3 3 3" xfId="42542"/>
    <cellStyle name="Comma 15 2 3 3 3 4" xfId="42543"/>
    <cellStyle name="Comma 15 2 3 3 3 4 2" xfId="42544"/>
    <cellStyle name="Comma 15 2 3 3 3 5" xfId="42545"/>
    <cellStyle name="Comma 15 2 3 3 3 6" xfId="42546"/>
    <cellStyle name="Comma 15 2 3 3 4" xfId="42547"/>
    <cellStyle name="Comma 15 2 3 3 4 2" xfId="42548"/>
    <cellStyle name="Comma 15 2 3 3 4 2 2" xfId="42549"/>
    <cellStyle name="Comma 15 2 3 3 4 2 3" xfId="42550"/>
    <cellStyle name="Comma 15 2 3 3 4 3" xfId="42551"/>
    <cellStyle name="Comma 15 2 3 3 4 3 2" xfId="42552"/>
    <cellStyle name="Comma 15 2 3 3 4 4" xfId="42553"/>
    <cellStyle name="Comma 15 2 3 3 4 5" xfId="42554"/>
    <cellStyle name="Comma 15 2 3 3 5" xfId="42555"/>
    <cellStyle name="Comma 15 2 3 3 5 2" xfId="42556"/>
    <cellStyle name="Comma 15 2 3 3 5 3" xfId="42557"/>
    <cellStyle name="Comma 15 2 3 3 6" xfId="42558"/>
    <cellStyle name="Comma 15 2 3 3 6 2" xfId="42559"/>
    <cellStyle name="Comma 15 2 3 3 6 3" xfId="42560"/>
    <cellStyle name="Comma 15 2 3 3 7" xfId="42561"/>
    <cellStyle name="Comma 15 2 3 3 7 2" xfId="42562"/>
    <cellStyle name="Comma 15 2 3 3 8" xfId="42563"/>
    <cellStyle name="Comma 15 2 3 3 9" xfId="42564"/>
    <cellStyle name="Comma 15 2 3 4" xfId="42565"/>
    <cellStyle name="Comma 15 2 3 4 2" xfId="42566"/>
    <cellStyle name="Comma 15 2 3 4 2 2" xfId="42567"/>
    <cellStyle name="Comma 15 2 3 4 2 2 2" xfId="42568"/>
    <cellStyle name="Comma 15 2 3 4 2 2 3" xfId="42569"/>
    <cellStyle name="Comma 15 2 3 4 2 3" xfId="42570"/>
    <cellStyle name="Comma 15 2 3 4 2 3 2" xfId="42571"/>
    <cellStyle name="Comma 15 2 3 4 2 3 3" xfId="42572"/>
    <cellStyle name="Comma 15 2 3 4 2 4" xfId="42573"/>
    <cellStyle name="Comma 15 2 3 4 2 4 2" xfId="42574"/>
    <cellStyle name="Comma 15 2 3 4 2 5" xfId="42575"/>
    <cellStyle name="Comma 15 2 3 4 2 6" xfId="42576"/>
    <cellStyle name="Comma 15 2 3 4 3" xfId="42577"/>
    <cellStyle name="Comma 15 2 3 4 3 2" xfId="42578"/>
    <cellStyle name="Comma 15 2 3 4 3 2 2" xfId="42579"/>
    <cellStyle name="Comma 15 2 3 4 3 2 3" xfId="42580"/>
    <cellStyle name="Comma 15 2 3 4 3 3" xfId="42581"/>
    <cellStyle name="Comma 15 2 3 4 3 3 2" xfId="42582"/>
    <cellStyle name="Comma 15 2 3 4 3 3 3" xfId="42583"/>
    <cellStyle name="Comma 15 2 3 4 3 4" xfId="42584"/>
    <cellStyle name="Comma 15 2 3 4 3 4 2" xfId="42585"/>
    <cellStyle name="Comma 15 2 3 4 3 5" xfId="42586"/>
    <cellStyle name="Comma 15 2 3 4 3 6" xfId="42587"/>
    <cellStyle name="Comma 15 2 3 4 4" xfId="42588"/>
    <cellStyle name="Comma 15 2 3 4 4 2" xfId="42589"/>
    <cellStyle name="Comma 15 2 3 4 4 2 2" xfId="42590"/>
    <cellStyle name="Comma 15 2 3 4 4 2 3" xfId="42591"/>
    <cellStyle name="Comma 15 2 3 4 4 3" xfId="42592"/>
    <cellStyle name="Comma 15 2 3 4 4 3 2" xfId="42593"/>
    <cellStyle name="Comma 15 2 3 4 4 4" xfId="42594"/>
    <cellStyle name="Comma 15 2 3 4 4 5" xfId="42595"/>
    <cellStyle name="Comma 15 2 3 4 5" xfId="42596"/>
    <cellStyle name="Comma 15 2 3 4 5 2" xfId="42597"/>
    <cellStyle name="Comma 15 2 3 4 5 3" xfId="42598"/>
    <cellStyle name="Comma 15 2 3 4 6" xfId="42599"/>
    <cellStyle name="Comma 15 2 3 4 6 2" xfId="42600"/>
    <cellStyle name="Comma 15 2 3 4 6 3" xfId="42601"/>
    <cellStyle name="Comma 15 2 3 4 7" xfId="42602"/>
    <cellStyle name="Comma 15 2 3 4 7 2" xfId="42603"/>
    <cellStyle name="Comma 15 2 3 4 8" xfId="42604"/>
    <cellStyle name="Comma 15 2 3 4 9" xfId="42605"/>
    <cellStyle name="Comma 15 2 3 5" xfId="42606"/>
    <cellStyle name="Comma 15 2 3 5 2" xfId="42607"/>
    <cellStyle name="Comma 15 2 3 5 2 2" xfId="42608"/>
    <cellStyle name="Comma 15 2 3 5 2 3" xfId="42609"/>
    <cellStyle name="Comma 15 2 3 5 3" xfId="42610"/>
    <cellStyle name="Comma 15 2 3 5 3 2" xfId="42611"/>
    <cellStyle name="Comma 15 2 3 5 3 3" xfId="42612"/>
    <cellStyle name="Comma 15 2 3 5 4" xfId="42613"/>
    <cellStyle name="Comma 15 2 3 5 4 2" xfId="42614"/>
    <cellStyle name="Comma 15 2 3 5 5" xfId="42615"/>
    <cellStyle name="Comma 15 2 3 5 6" xfId="42616"/>
    <cellStyle name="Comma 15 2 3 6" xfId="42617"/>
    <cellStyle name="Comma 15 2 3 6 2" xfId="42618"/>
    <cellStyle name="Comma 15 2 3 6 2 2" xfId="42619"/>
    <cellStyle name="Comma 15 2 3 6 2 3" xfId="42620"/>
    <cellStyle name="Comma 15 2 3 6 3" xfId="42621"/>
    <cellStyle name="Comma 15 2 3 6 3 2" xfId="42622"/>
    <cellStyle name="Comma 15 2 3 6 3 3" xfId="42623"/>
    <cellStyle name="Comma 15 2 3 6 4" xfId="42624"/>
    <cellStyle name="Comma 15 2 3 6 4 2" xfId="42625"/>
    <cellStyle name="Comma 15 2 3 6 5" xfId="42626"/>
    <cellStyle name="Comma 15 2 3 6 6" xfId="42627"/>
    <cellStyle name="Comma 15 2 3 7" xfId="42628"/>
    <cellStyle name="Comma 15 2 3 7 2" xfId="42629"/>
    <cellStyle name="Comma 15 2 3 7 2 2" xfId="42630"/>
    <cellStyle name="Comma 15 2 3 7 2 3" xfId="42631"/>
    <cellStyle name="Comma 15 2 3 7 3" xfId="42632"/>
    <cellStyle name="Comma 15 2 3 7 3 2" xfId="42633"/>
    <cellStyle name="Comma 15 2 3 7 4" xfId="42634"/>
    <cellStyle name="Comma 15 2 3 7 5" xfId="42635"/>
    <cellStyle name="Comma 15 2 3 8" xfId="42636"/>
    <cellStyle name="Comma 15 2 3 8 2" xfId="42637"/>
    <cellStyle name="Comma 15 2 3 8 3" xfId="42638"/>
    <cellStyle name="Comma 15 2 3 9" xfId="42639"/>
    <cellStyle name="Comma 15 2 3 9 2" xfId="42640"/>
    <cellStyle name="Comma 15 2 3 9 3" xfId="42641"/>
    <cellStyle name="Comma 15 2 4" xfId="42642"/>
    <cellStyle name="Comma 15 2 4 10" xfId="42643"/>
    <cellStyle name="Comma 15 2 4 2" xfId="42644"/>
    <cellStyle name="Comma 15 2 4 2 2" xfId="42645"/>
    <cellStyle name="Comma 15 2 4 2 2 2" xfId="42646"/>
    <cellStyle name="Comma 15 2 4 2 2 2 2" xfId="42647"/>
    <cellStyle name="Comma 15 2 4 2 2 2 3" xfId="42648"/>
    <cellStyle name="Comma 15 2 4 2 2 3" xfId="42649"/>
    <cellStyle name="Comma 15 2 4 2 2 3 2" xfId="42650"/>
    <cellStyle name="Comma 15 2 4 2 2 3 3" xfId="42651"/>
    <cellStyle name="Comma 15 2 4 2 2 4" xfId="42652"/>
    <cellStyle name="Comma 15 2 4 2 2 4 2" xfId="42653"/>
    <cellStyle name="Comma 15 2 4 2 2 5" xfId="42654"/>
    <cellStyle name="Comma 15 2 4 2 2 6" xfId="42655"/>
    <cellStyle name="Comma 15 2 4 2 3" xfId="42656"/>
    <cellStyle name="Comma 15 2 4 2 3 2" xfId="42657"/>
    <cellStyle name="Comma 15 2 4 2 3 2 2" xfId="42658"/>
    <cellStyle name="Comma 15 2 4 2 3 2 3" xfId="42659"/>
    <cellStyle name="Comma 15 2 4 2 3 3" xfId="42660"/>
    <cellStyle name="Comma 15 2 4 2 3 3 2" xfId="42661"/>
    <cellStyle name="Comma 15 2 4 2 3 3 3" xfId="42662"/>
    <cellStyle name="Comma 15 2 4 2 3 4" xfId="42663"/>
    <cellStyle name="Comma 15 2 4 2 3 4 2" xfId="42664"/>
    <cellStyle name="Comma 15 2 4 2 3 5" xfId="42665"/>
    <cellStyle name="Comma 15 2 4 2 3 6" xfId="42666"/>
    <cellStyle name="Comma 15 2 4 2 4" xfId="42667"/>
    <cellStyle name="Comma 15 2 4 2 4 2" xfId="42668"/>
    <cellStyle name="Comma 15 2 4 2 4 2 2" xfId="42669"/>
    <cellStyle name="Comma 15 2 4 2 4 2 3" xfId="42670"/>
    <cellStyle name="Comma 15 2 4 2 4 3" xfId="42671"/>
    <cellStyle name="Comma 15 2 4 2 4 3 2" xfId="42672"/>
    <cellStyle name="Comma 15 2 4 2 4 4" xfId="42673"/>
    <cellStyle name="Comma 15 2 4 2 4 5" xfId="42674"/>
    <cellStyle name="Comma 15 2 4 2 5" xfId="42675"/>
    <cellStyle name="Comma 15 2 4 2 5 2" xfId="42676"/>
    <cellStyle name="Comma 15 2 4 2 5 3" xfId="42677"/>
    <cellStyle name="Comma 15 2 4 2 6" xfId="42678"/>
    <cellStyle name="Comma 15 2 4 2 6 2" xfId="42679"/>
    <cellStyle name="Comma 15 2 4 2 6 3" xfId="42680"/>
    <cellStyle name="Comma 15 2 4 2 7" xfId="42681"/>
    <cellStyle name="Comma 15 2 4 2 7 2" xfId="42682"/>
    <cellStyle name="Comma 15 2 4 2 8" xfId="42683"/>
    <cellStyle name="Comma 15 2 4 2 9" xfId="42684"/>
    <cellStyle name="Comma 15 2 4 3" xfId="42685"/>
    <cellStyle name="Comma 15 2 4 3 2" xfId="42686"/>
    <cellStyle name="Comma 15 2 4 3 2 2" xfId="42687"/>
    <cellStyle name="Comma 15 2 4 3 2 3" xfId="42688"/>
    <cellStyle name="Comma 15 2 4 3 3" xfId="42689"/>
    <cellStyle name="Comma 15 2 4 3 3 2" xfId="42690"/>
    <cellStyle name="Comma 15 2 4 3 3 3" xfId="42691"/>
    <cellStyle name="Comma 15 2 4 3 4" xfId="42692"/>
    <cellStyle name="Comma 15 2 4 3 4 2" xfId="42693"/>
    <cellStyle name="Comma 15 2 4 3 5" xfId="42694"/>
    <cellStyle name="Comma 15 2 4 3 6" xfId="42695"/>
    <cellStyle name="Comma 15 2 4 4" xfId="42696"/>
    <cellStyle name="Comma 15 2 4 4 2" xfId="42697"/>
    <cellStyle name="Comma 15 2 4 4 2 2" xfId="42698"/>
    <cellStyle name="Comma 15 2 4 4 2 3" xfId="42699"/>
    <cellStyle name="Comma 15 2 4 4 3" xfId="42700"/>
    <cellStyle name="Comma 15 2 4 4 3 2" xfId="42701"/>
    <cellStyle name="Comma 15 2 4 4 3 3" xfId="42702"/>
    <cellStyle name="Comma 15 2 4 4 4" xfId="42703"/>
    <cellStyle name="Comma 15 2 4 4 4 2" xfId="42704"/>
    <cellStyle name="Comma 15 2 4 4 5" xfId="42705"/>
    <cellStyle name="Comma 15 2 4 4 6" xfId="42706"/>
    <cellStyle name="Comma 15 2 4 5" xfId="42707"/>
    <cellStyle name="Comma 15 2 4 5 2" xfId="42708"/>
    <cellStyle name="Comma 15 2 4 5 2 2" xfId="42709"/>
    <cellStyle name="Comma 15 2 4 5 2 3" xfId="42710"/>
    <cellStyle name="Comma 15 2 4 5 3" xfId="42711"/>
    <cellStyle name="Comma 15 2 4 5 3 2" xfId="42712"/>
    <cellStyle name="Comma 15 2 4 5 4" xfId="42713"/>
    <cellStyle name="Comma 15 2 4 5 5" xfId="42714"/>
    <cellStyle name="Comma 15 2 4 6" xfId="42715"/>
    <cellStyle name="Comma 15 2 4 6 2" xfId="42716"/>
    <cellStyle name="Comma 15 2 4 6 3" xfId="42717"/>
    <cellStyle name="Comma 15 2 4 7" xfId="42718"/>
    <cellStyle name="Comma 15 2 4 7 2" xfId="42719"/>
    <cellStyle name="Comma 15 2 4 7 3" xfId="42720"/>
    <cellStyle name="Comma 15 2 4 8" xfId="42721"/>
    <cellStyle name="Comma 15 2 4 8 2" xfId="42722"/>
    <cellStyle name="Comma 15 2 4 9" xfId="42723"/>
    <cellStyle name="Comma 15 2 5" xfId="42724"/>
    <cellStyle name="Comma 15 2 5 2" xfId="42725"/>
    <cellStyle name="Comma 15 2 5 2 2" xfId="42726"/>
    <cellStyle name="Comma 15 2 5 2 2 2" xfId="42727"/>
    <cellStyle name="Comma 15 2 5 2 2 3" xfId="42728"/>
    <cellStyle name="Comma 15 2 5 2 3" xfId="42729"/>
    <cellStyle name="Comma 15 2 5 2 3 2" xfId="42730"/>
    <cellStyle name="Comma 15 2 5 2 3 3" xfId="42731"/>
    <cellStyle name="Comma 15 2 5 2 4" xfId="42732"/>
    <cellStyle name="Comma 15 2 5 2 4 2" xfId="42733"/>
    <cellStyle name="Comma 15 2 5 2 5" xfId="42734"/>
    <cellStyle name="Comma 15 2 5 2 6" xfId="42735"/>
    <cellStyle name="Comma 15 2 5 3" xfId="42736"/>
    <cellStyle name="Comma 15 2 5 3 2" xfId="42737"/>
    <cellStyle name="Comma 15 2 5 3 2 2" xfId="42738"/>
    <cellStyle name="Comma 15 2 5 3 2 3" xfId="42739"/>
    <cellStyle name="Comma 15 2 5 3 3" xfId="42740"/>
    <cellStyle name="Comma 15 2 5 3 3 2" xfId="42741"/>
    <cellStyle name="Comma 15 2 5 3 3 3" xfId="42742"/>
    <cellStyle name="Comma 15 2 5 3 4" xfId="42743"/>
    <cellStyle name="Comma 15 2 5 3 4 2" xfId="42744"/>
    <cellStyle name="Comma 15 2 5 3 5" xfId="42745"/>
    <cellStyle name="Comma 15 2 5 3 6" xfId="42746"/>
    <cellStyle name="Comma 15 2 5 4" xfId="42747"/>
    <cellStyle name="Comma 15 2 5 4 2" xfId="42748"/>
    <cellStyle name="Comma 15 2 5 4 2 2" xfId="42749"/>
    <cellStyle name="Comma 15 2 5 4 2 3" xfId="42750"/>
    <cellStyle name="Comma 15 2 5 4 3" xfId="42751"/>
    <cellStyle name="Comma 15 2 5 4 3 2" xfId="42752"/>
    <cellStyle name="Comma 15 2 5 4 4" xfId="42753"/>
    <cellStyle name="Comma 15 2 5 4 5" xfId="42754"/>
    <cellStyle name="Comma 15 2 5 5" xfId="42755"/>
    <cellStyle name="Comma 15 2 5 5 2" xfId="42756"/>
    <cellStyle name="Comma 15 2 5 5 3" xfId="42757"/>
    <cellStyle name="Comma 15 2 5 6" xfId="42758"/>
    <cellStyle name="Comma 15 2 5 6 2" xfId="42759"/>
    <cellStyle name="Comma 15 2 5 6 3" xfId="42760"/>
    <cellStyle name="Comma 15 2 5 7" xfId="42761"/>
    <cellStyle name="Comma 15 2 5 7 2" xfId="42762"/>
    <cellStyle name="Comma 15 2 5 8" xfId="42763"/>
    <cellStyle name="Comma 15 2 5 9" xfId="42764"/>
    <cellStyle name="Comma 15 2 6" xfId="42765"/>
    <cellStyle name="Comma 15 2 6 2" xfId="42766"/>
    <cellStyle name="Comma 15 2 6 2 2" xfId="42767"/>
    <cellStyle name="Comma 15 2 6 2 2 2" xfId="42768"/>
    <cellStyle name="Comma 15 2 6 2 2 3" xfId="42769"/>
    <cellStyle name="Comma 15 2 6 2 3" xfId="42770"/>
    <cellStyle name="Comma 15 2 6 2 3 2" xfId="42771"/>
    <cellStyle name="Comma 15 2 6 2 3 3" xfId="42772"/>
    <cellStyle name="Comma 15 2 6 2 4" xfId="42773"/>
    <cellStyle name="Comma 15 2 6 2 4 2" xfId="42774"/>
    <cellStyle name="Comma 15 2 6 2 5" xfId="42775"/>
    <cellStyle name="Comma 15 2 6 2 6" xfId="42776"/>
    <cellStyle name="Comma 15 2 6 3" xfId="42777"/>
    <cellStyle name="Comma 15 2 6 3 2" xfId="42778"/>
    <cellStyle name="Comma 15 2 6 3 2 2" xfId="42779"/>
    <cellStyle name="Comma 15 2 6 3 2 3" xfId="42780"/>
    <cellStyle name="Comma 15 2 6 3 3" xfId="42781"/>
    <cellStyle name="Comma 15 2 6 3 3 2" xfId="42782"/>
    <cellStyle name="Comma 15 2 6 3 3 3" xfId="42783"/>
    <cellStyle name="Comma 15 2 6 3 4" xfId="42784"/>
    <cellStyle name="Comma 15 2 6 3 4 2" xfId="42785"/>
    <cellStyle name="Comma 15 2 6 3 5" xfId="42786"/>
    <cellStyle name="Comma 15 2 6 3 6" xfId="42787"/>
    <cellStyle name="Comma 15 2 6 4" xfId="42788"/>
    <cellStyle name="Comma 15 2 6 4 2" xfId="42789"/>
    <cellStyle name="Comma 15 2 6 4 2 2" xfId="42790"/>
    <cellStyle name="Comma 15 2 6 4 2 3" xfId="42791"/>
    <cellStyle name="Comma 15 2 6 4 3" xfId="42792"/>
    <cellStyle name="Comma 15 2 6 4 3 2" xfId="42793"/>
    <cellStyle name="Comma 15 2 6 4 4" xfId="42794"/>
    <cellStyle name="Comma 15 2 6 4 5" xfId="42795"/>
    <cellStyle name="Comma 15 2 6 5" xfId="42796"/>
    <cellStyle name="Comma 15 2 6 5 2" xfId="42797"/>
    <cellStyle name="Comma 15 2 6 5 3" xfId="42798"/>
    <cellStyle name="Comma 15 2 6 6" xfId="42799"/>
    <cellStyle name="Comma 15 2 6 6 2" xfId="42800"/>
    <cellStyle name="Comma 15 2 6 6 3" xfId="42801"/>
    <cellStyle name="Comma 15 2 6 7" xfId="42802"/>
    <cellStyle name="Comma 15 2 6 7 2" xfId="42803"/>
    <cellStyle name="Comma 15 2 6 8" xfId="42804"/>
    <cellStyle name="Comma 15 2 6 9" xfId="42805"/>
    <cellStyle name="Comma 15 2 7" xfId="42806"/>
    <cellStyle name="Comma 15 2 7 2" xfId="42807"/>
    <cellStyle name="Comma 15 2 7 2 2" xfId="42808"/>
    <cellStyle name="Comma 15 2 7 2 3" xfId="42809"/>
    <cellStyle name="Comma 15 2 7 3" xfId="42810"/>
    <cellStyle name="Comma 15 2 7 3 2" xfId="42811"/>
    <cellStyle name="Comma 15 2 7 3 3" xfId="42812"/>
    <cellStyle name="Comma 15 2 7 4" xfId="42813"/>
    <cellStyle name="Comma 15 2 7 4 2" xfId="42814"/>
    <cellStyle name="Comma 15 2 7 5" xfId="42815"/>
    <cellStyle name="Comma 15 2 7 6" xfId="42816"/>
    <cellStyle name="Comma 15 2 8" xfId="42817"/>
    <cellStyle name="Comma 15 2 8 2" xfId="42818"/>
    <cellStyle name="Comma 15 2 8 2 2" xfId="42819"/>
    <cellStyle name="Comma 15 2 8 2 3" xfId="42820"/>
    <cellStyle name="Comma 15 2 8 3" xfId="42821"/>
    <cellStyle name="Comma 15 2 8 3 2" xfId="42822"/>
    <cellStyle name="Comma 15 2 8 3 3" xfId="42823"/>
    <cellStyle name="Comma 15 2 8 4" xfId="42824"/>
    <cellStyle name="Comma 15 2 8 4 2" xfId="42825"/>
    <cellStyle name="Comma 15 2 8 5" xfId="42826"/>
    <cellStyle name="Comma 15 2 8 6" xfId="42827"/>
    <cellStyle name="Comma 15 2 9" xfId="42828"/>
    <cellStyle name="Comma 15 2 9 2" xfId="42829"/>
    <cellStyle name="Comma 15 2 9 2 2" xfId="42830"/>
    <cellStyle name="Comma 15 2 9 2 3" xfId="42831"/>
    <cellStyle name="Comma 15 2 9 3" xfId="42832"/>
    <cellStyle name="Comma 15 2 9 3 2" xfId="42833"/>
    <cellStyle name="Comma 15 2 9 4" xfId="42834"/>
    <cellStyle name="Comma 15 2 9 5" xfId="42835"/>
    <cellStyle name="Comma 15 3" xfId="9464"/>
    <cellStyle name="Comma 15 3 10" xfId="42836"/>
    <cellStyle name="Comma 15 3 10 2" xfId="42837"/>
    <cellStyle name="Comma 15 3 10 3" xfId="42838"/>
    <cellStyle name="Comma 15 3 11" xfId="42839"/>
    <cellStyle name="Comma 15 3 11 2" xfId="42840"/>
    <cellStyle name="Comma 15 3 12" xfId="42841"/>
    <cellStyle name="Comma 15 3 13" xfId="42842"/>
    <cellStyle name="Comma 15 3 2" xfId="42843"/>
    <cellStyle name="Comma 15 3 2 10" xfId="42844"/>
    <cellStyle name="Comma 15 3 2 10 2" xfId="42845"/>
    <cellStyle name="Comma 15 3 2 11" xfId="42846"/>
    <cellStyle name="Comma 15 3 2 12" xfId="42847"/>
    <cellStyle name="Comma 15 3 2 2" xfId="42848"/>
    <cellStyle name="Comma 15 3 2 2 10" xfId="42849"/>
    <cellStyle name="Comma 15 3 2 2 2" xfId="42850"/>
    <cellStyle name="Comma 15 3 2 2 2 2" xfId="42851"/>
    <cellStyle name="Comma 15 3 2 2 2 2 2" xfId="42852"/>
    <cellStyle name="Comma 15 3 2 2 2 2 2 2" xfId="42853"/>
    <cellStyle name="Comma 15 3 2 2 2 2 2 3" xfId="42854"/>
    <cellStyle name="Comma 15 3 2 2 2 2 3" xfId="42855"/>
    <cellStyle name="Comma 15 3 2 2 2 2 3 2" xfId="42856"/>
    <cellStyle name="Comma 15 3 2 2 2 2 3 3" xfId="42857"/>
    <cellStyle name="Comma 15 3 2 2 2 2 4" xfId="42858"/>
    <cellStyle name="Comma 15 3 2 2 2 2 4 2" xfId="42859"/>
    <cellStyle name="Comma 15 3 2 2 2 2 5" xfId="42860"/>
    <cellStyle name="Comma 15 3 2 2 2 2 6" xfId="42861"/>
    <cellStyle name="Comma 15 3 2 2 2 3" xfId="42862"/>
    <cellStyle name="Comma 15 3 2 2 2 3 2" xfId="42863"/>
    <cellStyle name="Comma 15 3 2 2 2 3 2 2" xfId="42864"/>
    <cellStyle name="Comma 15 3 2 2 2 3 2 3" xfId="42865"/>
    <cellStyle name="Comma 15 3 2 2 2 3 3" xfId="42866"/>
    <cellStyle name="Comma 15 3 2 2 2 3 3 2" xfId="42867"/>
    <cellStyle name="Comma 15 3 2 2 2 3 3 3" xfId="42868"/>
    <cellStyle name="Comma 15 3 2 2 2 3 4" xfId="42869"/>
    <cellStyle name="Comma 15 3 2 2 2 3 4 2" xfId="42870"/>
    <cellStyle name="Comma 15 3 2 2 2 3 5" xfId="42871"/>
    <cellStyle name="Comma 15 3 2 2 2 3 6" xfId="42872"/>
    <cellStyle name="Comma 15 3 2 2 2 4" xfId="42873"/>
    <cellStyle name="Comma 15 3 2 2 2 4 2" xfId="42874"/>
    <cellStyle name="Comma 15 3 2 2 2 4 2 2" xfId="42875"/>
    <cellStyle name="Comma 15 3 2 2 2 4 2 3" xfId="42876"/>
    <cellStyle name="Comma 15 3 2 2 2 4 3" xfId="42877"/>
    <cellStyle name="Comma 15 3 2 2 2 4 3 2" xfId="42878"/>
    <cellStyle name="Comma 15 3 2 2 2 4 4" xfId="42879"/>
    <cellStyle name="Comma 15 3 2 2 2 4 5" xfId="42880"/>
    <cellStyle name="Comma 15 3 2 2 2 5" xfId="42881"/>
    <cellStyle name="Comma 15 3 2 2 2 5 2" xfId="42882"/>
    <cellStyle name="Comma 15 3 2 2 2 5 3" xfId="42883"/>
    <cellStyle name="Comma 15 3 2 2 2 6" xfId="42884"/>
    <cellStyle name="Comma 15 3 2 2 2 6 2" xfId="42885"/>
    <cellStyle name="Comma 15 3 2 2 2 6 3" xfId="42886"/>
    <cellStyle name="Comma 15 3 2 2 2 7" xfId="42887"/>
    <cellStyle name="Comma 15 3 2 2 2 7 2" xfId="42888"/>
    <cellStyle name="Comma 15 3 2 2 2 8" xfId="42889"/>
    <cellStyle name="Comma 15 3 2 2 2 9" xfId="42890"/>
    <cellStyle name="Comma 15 3 2 2 3" xfId="42891"/>
    <cellStyle name="Comma 15 3 2 2 3 2" xfId="42892"/>
    <cellStyle name="Comma 15 3 2 2 3 2 2" xfId="42893"/>
    <cellStyle name="Comma 15 3 2 2 3 2 3" xfId="42894"/>
    <cellStyle name="Comma 15 3 2 2 3 3" xfId="42895"/>
    <cellStyle name="Comma 15 3 2 2 3 3 2" xfId="42896"/>
    <cellStyle name="Comma 15 3 2 2 3 3 3" xfId="42897"/>
    <cellStyle name="Comma 15 3 2 2 3 4" xfId="42898"/>
    <cellStyle name="Comma 15 3 2 2 3 4 2" xfId="42899"/>
    <cellStyle name="Comma 15 3 2 2 3 5" xfId="42900"/>
    <cellStyle name="Comma 15 3 2 2 3 6" xfId="42901"/>
    <cellStyle name="Comma 15 3 2 2 4" xfId="42902"/>
    <cellStyle name="Comma 15 3 2 2 4 2" xfId="42903"/>
    <cellStyle name="Comma 15 3 2 2 4 2 2" xfId="42904"/>
    <cellStyle name="Comma 15 3 2 2 4 2 3" xfId="42905"/>
    <cellStyle name="Comma 15 3 2 2 4 3" xfId="42906"/>
    <cellStyle name="Comma 15 3 2 2 4 3 2" xfId="42907"/>
    <cellStyle name="Comma 15 3 2 2 4 3 3" xfId="42908"/>
    <cellStyle name="Comma 15 3 2 2 4 4" xfId="42909"/>
    <cellStyle name="Comma 15 3 2 2 4 4 2" xfId="42910"/>
    <cellStyle name="Comma 15 3 2 2 4 5" xfId="42911"/>
    <cellStyle name="Comma 15 3 2 2 4 6" xfId="42912"/>
    <cellStyle name="Comma 15 3 2 2 5" xfId="42913"/>
    <cellStyle name="Comma 15 3 2 2 5 2" xfId="42914"/>
    <cellStyle name="Comma 15 3 2 2 5 2 2" xfId="42915"/>
    <cellStyle name="Comma 15 3 2 2 5 2 3" xfId="42916"/>
    <cellStyle name="Comma 15 3 2 2 5 3" xfId="42917"/>
    <cellStyle name="Comma 15 3 2 2 5 3 2" xfId="42918"/>
    <cellStyle name="Comma 15 3 2 2 5 4" xfId="42919"/>
    <cellStyle name="Comma 15 3 2 2 5 5" xfId="42920"/>
    <cellStyle name="Comma 15 3 2 2 6" xfId="42921"/>
    <cellStyle name="Comma 15 3 2 2 6 2" xfId="42922"/>
    <cellStyle name="Comma 15 3 2 2 6 3" xfId="42923"/>
    <cellStyle name="Comma 15 3 2 2 7" xfId="42924"/>
    <cellStyle name="Comma 15 3 2 2 7 2" xfId="42925"/>
    <cellStyle name="Comma 15 3 2 2 7 3" xfId="42926"/>
    <cellStyle name="Comma 15 3 2 2 8" xfId="42927"/>
    <cellStyle name="Comma 15 3 2 2 8 2" xfId="42928"/>
    <cellStyle name="Comma 15 3 2 2 9" xfId="42929"/>
    <cellStyle name="Comma 15 3 2 3" xfId="42930"/>
    <cellStyle name="Comma 15 3 2 3 2" xfId="42931"/>
    <cellStyle name="Comma 15 3 2 3 2 2" xfId="42932"/>
    <cellStyle name="Comma 15 3 2 3 2 2 2" xfId="42933"/>
    <cellStyle name="Comma 15 3 2 3 2 2 3" xfId="42934"/>
    <cellStyle name="Comma 15 3 2 3 2 3" xfId="42935"/>
    <cellStyle name="Comma 15 3 2 3 2 3 2" xfId="42936"/>
    <cellStyle name="Comma 15 3 2 3 2 3 3" xfId="42937"/>
    <cellStyle name="Comma 15 3 2 3 2 4" xfId="42938"/>
    <cellStyle name="Comma 15 3 2 3 2 4 2" xfId="42939"/>
    <cellStyle name="Comma 15 3 2 3 2 5" xfId="42940"/>
    <cellStyle name="Comma 15 3 2 3 2 6" xfId="42941"/>
    <cellStyle name="Comma 15 3 2 3 3" xfId="42942"/>
    <cellStyle name="Comma 15 3 2 3 3 2" xfId="42943"/>
    <cellStyle name="Comma 15 3 2 3 3 2 2" xfId="42944"/>
    <cellStyle name="Comma 15 3 2 3 3 2 3" xfId="42945"/>
    <cellStyle name="Comma 15 3 2 3 3 3" xfId="42946"/>
    <cellStyle name="Comma 15 3 2 3 3 3 2" xfId="42947"/>
    <cellStyle name="Comma 15 3 2 3 3 3 3" xfId="42948"/>
    <cellStyle name="Comma 15 3 2 3 3 4" xfId="42949"/>
    <cellStyle name="Comma 15 3 2 3 3 4 2" xfId="42950"/>
    <cellStyle name="Comma 15 3 2 3 3 5" xfId="42951"/>
    <cellStyle name="Comma 15 3 2 3 3 6" xfId="42952"/>
    <cellStyle name="Comma 15 3 2 3 4" xfId="42953"/>
    <cellStyle name="Comma 15 3 2 3 4 2" xfId="42954"/>
    <cellStyle name="Comma 15 3 2 3 4 2 2" xfId="42955"/>
    <cellStyle name="Comma 15 3 2 3 4 2 3" xfId="42956"/>
    <cellStyle name="Comma 15 3 2 3 4 3" xfId="42957"/>
    <cellStyle name="Comma 15 3 2 3 4 3 2" xfId="42958"/>
    <cellStyle name="Comma 15 3 2 3 4 4" xfId="42959"/>
    <cellStyle name="Comma 15 3 2 3 4 5" xfId="42960"/>
    <cellStyle name="Comma 15 3 2 3 5" xfId="42961"/>
    <cellStyle name="Comma 15 3 2 3 5 2" xfId="42962"/>
    <cellStyle name="Comma 15 3 2 3 5 3" xfId="42963"/>
    <cellStyle name="Comma 15 3 2 3 6" xfId="42964"/>
    <cellStyle name="Comma 15 3 2 3 6 2" xfId="42965"/>
    <cellStyle name="Comma 15 3 2 3 6 3" xfId="42966"/>
    <cellStyle name="Comma 15 3 2 3 7" xfId="42967"/>
    <cellStyle name="Comma 15 3 2 3 7 2" xfId="42968"/>
    <cellStyle name="Comma 15 3 2 3 8" xfId="42969"/>
    <cellStyle name="Comma 15 3 2 3 9" xfId="42970"/>
    <cellStyle name="Comma 15 3 2 4" xfId="42971"/>
    <cellStyle name="Comma 15 3 2 4 2" xfId="42972"/>
    <cellStyle name="Comma 15 3 2 4 2 2" xfId="42973"/>
    <cellStyle name="Comma 15 3 2 4 2 2 2" xfId="42974"/>
    <cellStyle name="Comma 15 3 2 4 2 2 3" xfId="42975"/>
    <cellStyle name="Comma 15 3 2 4 2 3" xfId="42976"/>
    <cellStyle name="Comma 15 3 2 4 2 3 2" xfId="42977"/>
    <cellStyle name="Comma 15 3 2 4 2 3 3" xfId="42978"/>
    <cellStyle name="Comma 15 3 2 4 2 4" xfId="42979"/>
    <cellStyle name="Comma 15 3 2 4 2 4 2" xfId="42980"/>
    <cellStyle name="Comma 15 3 2 4 2 5" xfId="42981"/>
    <cellStyle name="Comma 15 3 2 4 2 6" xfId="42982"/>
    <cellStyle name="Comma 15 3 2 4 3" xfId="42983"/>
    <cellStyle name="Comma 15 3 2 4 3 2" xfId="42984"/>
    <cellStyle name="Comma 15 3 2 4 3 2 2" xfId="42985"/>
    <cellStyle name="Comma 15 3 2 4 3 2 3" xfId="42986"/>
    <cellStyle name="Comma 15 3 2 4 3 3" xfId="42987"/>
    <cellStyle name="Comma 15 3 2 4 3 3 2" xfId="42988"/>
    <cellStyle name="Comma 15 3 2 4 3 3 3" xfId="42989"/>
    <cellStyle name="Comma 15 3 2 4 3 4" xfId="42990"/>
    <cellStyle name="Comma 15 3 2 4 3 4 2" xfId="42991"/>
    <cellStyle name="Comma 15 3 2 4 3 5" xfId="42992"/>
    <cellStyle name="Comma 15 3 2 4 3 6" xfId="42993"/>
    <cellStyle name="Comma 15 3 2 4 4" xfId="42994"/>
    <cellStyle name="Comma 15 3 2 4 4 2" xfId="42995"/>
    <cellStyle name="Comma 15 3 2 4 4 2 2" xfId="42996"/>
    <cellStyle name="Comma 15 3 2 4 4 2 3" xfId="42997"/>
    <cellStyle name="Comma 15 3 2 4 4 3" xfId="42998"/>
    <cellStyle name="Comma 15 3 2 4 4 3 2" xfId="42999"/>
    <cellStyle name="Comma 15 3 2 4 4 4" xfId="43000"/>
    <cellStyle name="Comma 15 3 2 4 4 5" xfId="43001"/>
    <cellStyle name="Comma 15 3 2 4 5" xfId="43002"/>
    <cellStyle name="Comma 15 3 2 4 5 2" xfId="43003"/>
    <cellStyle name="Comma 15 3 2 4 5 3" xfId="43004"/>
    <cellStyle name="Comma 15 3 2 4 6" xfId="43005"/>
    <cellStyle name="Comma 15 3 2 4 6 2" xfId="43006"/>
    <cellStyle name="Comma 15 3 2 4 6 3" xfId="43007"/>
    <cellStyle name="Comma 15 3 2 4 7" xfId="43008"/>
    <cellStyle name="Comma 15 3 2 4 7 2" xfId="43009"/>
    <cellStyle name="Comma 15 3 2 4 8" xfId="43010"/>
    <cellStyle name="Comma 15 3 2 4 9" xfId="43011"/>
    <cellStyle name="Comma 15 3 2 5" xfId="43012"/>
    <cellStyle name="Comma 15 3 2 5 2" xfId="43013"/>
    <cellStyle name="Comma 15 3 2 5 2 2" xfId="43014"/>
    <cellStyle name="Comma 15 3 2 5 2 3" xfId="43015"/>
    <cellStyle name="Comma 15 3 2 5 3" xfId="43016"/>
    <cellStyle name="Comma 15 3 2 5 3 2" xfId="43017"/>
    <cellStyle name="Comma 15 3 2 5 3 3" xfId="43018"/>
    <cellStyle name="Comma 15 3 2 5 4" xfId="43019"/>
    <cellStyle name="Comma 15 3 2 5 4 2" xfId="43020"/>
    <cellStyle name="Comma 15 3 2 5 5" xfId="43021"/>
    <cellStyle name="Comma 15 3 2 5 6" xfId="43022"/>
    <cellStyle name="Comma 15 3 2 6" xfId="43023"/>
    <cellStyle name="Comma 15 3 2 6 2" xfId="43024"/>
    <cellStyle name="Comma 15 3 2 6 2 2" xfId="43025"/>
    <cellStyle name="Comma 15 3 2 6 2 3" xfId="43026"/>
    <cellStyle name="Comma 15 3 2 6 3" xfId="43027"/>
    <cellStyle name="Comma 15 3 2 6 3 2" xfId="43028"/>
    <cellStyle name="Comma 15 3 2 6 3 3" xfId="43029"/>
    <cellStyle name="Comma 15 3 2 6 4" xfId="43030"/>
    <cellStyle name="Comma 15 3 2 6 4 2" xfId="43031"/>
    <cellStyle name="Comma 15 3 2 6 5" xfId="43032"/>
    <cellStyle name="Comma 15 3 2 6 6" xfId="43033"/>
    <cellStyle name="Comma 15 3 2 7" xfId="43034"/>
    <cellStyle name="Comma 15 3 2 7 2" xfId="43035"/>
    <cellStyle name="Comma 15 3 2 7 2 2" xfId="43036"/>
    <cellStyle name="Comma 15 3 2 7 2 3" xfId="43037"/>
    <cellStyle name="Comma 15 3 2 7 3" xfId="43038"/>
    <cellStyle name="Comma 15 3 2 7 3 2" xfId="43039"/>
    <cellStyle name="Comma 15 3 2 7 4" xfId="43040"/>
    <cellStyle name="Comma 15 3 2 7 5" xfId="43041"/>
    <cellStyle name="Comma 15 3 2 8" xfId="43042"/>
    <cellStyle name="Comma 15 3 2 8 2" xfId="43043"/>
    <cellStyle name="Comma 15 3 2 8 3" xfId="43044"/>
    <cellStyle name="Comma 15 3 2 9" xfId="43045"/>
    <cellStyle name="Comma 15 3 2 9 2" xfId="43046"/>
    <cellStyle name="Comma 15 3 2 9 3" xfId="43047"/>
    <cellStyle name="Comma 15 3 3" xfId="43048"/>
    <cellStyle name="Comma 15 3 3 10" xfId="43049"/>
    <cellStyle name="Comma 15 3 3 2" xfId="43050"/>
    <cellStyle name="Comma 15 3 3 2 2" xfId="43051"/>
    <cellStyle name="Comma 15 3 3 2 2 2" xfId="43052"/>
    <cellStyle name="Comma 15 3 3 2 2 2 2" xfId="43053"/>
    <cellStyle name="Comma 15 3 3 2 2 2 3" xfId="43054"/>
    <cellStyle name="Comma 15 3 3 2 2 3" xfId="43055"/>
    <cellStyle name="Comma 15 3 3 2 2 3 2" xfId="43056"/>
    <cellStyle name="Comma 15 3 3 2 2 3 3" xfId="43057"/>
    <cellStyle name="Comma 15 3 3 2 2 4" xfId="43058"/>
    <cellStyle name="Comma 15 3 3 2 2 4 2" xfId="43059"/>
    <cellStyle name="Comma 15 3 3 2 2 5" xfId="43060"/>
    <cellStyle name="Comma 15 3 3 2 2 6" xfId="43061"/>
    <cellStyle name="Comma 15 3 3 2 3" xfId="43062"/>
    <cellStyle name="Comma 15 3 3 2 3 2" xfId="43063"/>
    <cellStyle name="Comma 15 3 3 2 3 2 2" xfId="43064"/>
    <cellStyle name="Comma 15 3 3 2 3 2 3" xfId="43065"/>
    <cellStyle name="Comma 15 3 3 2 3 3" xfId="43066"/>
    <cellStyle name="Comma 15 3 3 2 3 3 2" xfId="43067"/>
    <cellStyle name="Comma 15 3 3 2 3 3 3" xfId="43068"/>
    <cellStyle name="Comma 15 3 3 2 3 4" xfId="43069"/>
    <cellStyle name="Comma 15 3 3 2 3 4 2" xfId="43070"/>
    <cellStyle name="Comma 15 3 3 2 3 5" xfId="43071"/>
    <cellStyle name="Comma 15 3 3 2 3 6" xfId="43072"/>
    <cellStyle name="Comma 15 3 3 2 4" xfId="43073"/>
    <cellStyle name="Comma 15 3 3 2 4 2" xfId="43074"/>
    <cellStyle name="Comma 15 3 3 2 4 2 2" xfId="43075"/>
    <cellStyle name="Comma 15 3 3 2 4 2 3" xfId="43076"/>
    <cellStyle name="Comma 15 3 3 2 4 3" xfId="43077"/>
    <cellStyle name="Comma 15 3 3 2 4 3 2" xfId="43078"/>
    <cellStyle name="Comma 15 3 3 2 4 4" xfId="43079"/>
    <cellStyle name="Comma 15 3 3 2 4 5" xfId="43080"/>
    <cellStyle name="Comma 15 3 3 2 5" xfId="43081"/>
    <cellStyle name="Comma 15 3 3 2 5 2" xfId="43082"/>
    <cellStyle name="Comma 15 3 3 2 5 3" xfId="43083"/>
    <cellStyle name="Comma 15 3 3 2 6" xfId="43084"/>
    <cellStyle name="Comma 15 3 3 2 6 2" xfId="43085"/>
    <cellStyle name="Comma 15 3 3 2 6 3" xfId="43086"/>
    <cellStyle name="Comma 15 3 3 2 7" xfId="43087"/>
    <cellStyle name="Comma 15 3 3 2 7 2" xfId="43088"/>
    <cellStyle name="Comma 15 3 3 2 8" xfId="43089"/>
    <cellStyle name="Comma 15 3 3 2 9" xfId="43090"/>
    <cellStyle name="Comma 15 3 3 3" xfId="43091"/>
    <cellStyle name="Comma 15 3 3 3 2" xfId="43092"/>
    <cellStyle name="Comma 15 3 3 3 2 2" xfId="43093"/>
    <cellStyle name="Comma 15 3 3 3 2 3" xfId="43094"/>
    <cellStyle name="Comma 15 3 3 3 3" xfId="43095"/>
    <cellStyle name="Comma 15 3 3 3 3 2" xfId="43096"/>
    <cellStyle name="Comma 15 3 3 3 3 3" xfId="43097"/>
    <cellStyle name="Comma 15 3 3 3 4" xfId="43098"/>
    <cellStyle name="Comma 15 3 3 3 4 2" xfId="43099"/>
    <cellStyle name="Comma 15 3 3 3 5" xfId="43100"/>
    <cellStyle name="Comma 15 3 3 3 6" xfId="43101"/>
    <cellStyle name="Comma 15 3 3 4" xfId="43102"/>
    <cellStyle name="Comma 15 3 3 4 2" xfId="43103"/>
    <cellStyle name="Comma 15 3 3 4 2 2" xfId="43104"/>
    <cellStyle name="Comma 15 3 3 4 2 3" xfId="43105"/>
    <cellStyle name="Comma 15 3 3 4 3" xfId="43106"/>
    <cellStyle name="Comma 15 3 3 4 3 2" xfId="43107"/>
    <cellStyle name="Comma 15 3 3 4 3 3" xfId="43108"/>
    <cellStyle name="Comma 15 3 3 4 4" xfId="43109"/>
    <cellStyle name="Comma 15 3 3 4 4 2" xfId="43110"/>
    <cellStyle name="Comma 15 3 3 4 5" xfId="43111"/>
    <cellStyle name="Comma 15 3 3 4 6" xfId="43112"/>
    <cellStyle name="Comma 15 3 3 5" xfId="43113"/>
    <cellStyle name="Comma 15 3 3 5 2" xfId="43114"/>
    <cellStyle name="Comma 15 3 3 5 2 2" xfId="43115"/>
    <cellStyle name="Comma 15 3 3 5 2 3" xfId="43116"/>
    <cellStyle name="Comma 15 3 3 5 3" xfId="43117"/>
    <cellStyle name="Comma 15 3 3 5 3 2" xfId="43118"/>
    <cellStyle name="Comma 15 3 3 5 4" xfId="43119"/>
    <cellStyle name="Comma 15 3 3 5 5" xfId="43120"/>
    <cellStyle name="Comma 15 3 3 6" xfId="43121"/>
    <cellStyle name="Comma 15 3 3 6 2" xfId="43122"/>
    <cellStyle name="Comma 15 3 3 6 3" xfId="43123"/>
    <cellStyle name="Comma 15 3 3 7" xfId="43124"/>
    <cellStyle name="Comma 15 3 3 7 2" xfId="43125"/>
    <cellStyle name="Comma 15 3 3 7 3" xfId="43126"/>
    <cellStyle name="Comma 15 3 3 8" xfId="43127"/>
    <cellStyle name="Comma 15 3 3 8 2" xfId="43128"/>
    <cellStyle name="Comma 15 3 3 9" xfId="43129"/>
    <cellStyle name="Comma 15 3 4" xfId="43130"/>
    <cellStyle name="Comma 15 3 4 2" xfId="43131"/>
    <cellStyle name="Comma 15 3 4 2 2" xfId="43132"/>
    <cellStyle name="Comma 15 3 4 2 2 2" xfId="43133"/>
    <cellStyle name="Comma 15 3 4 2 2 3" xfId="43134"/>
    <cellStyle name="Comma 15 3 4 2 3" xfId="43135"/>
    <cellStyle name="Comma 15 3 4 2 3 2" xfId="43136"/>
    <cellStyle name="Comma 15 3 4 2 3 3" xfId="43137"/>
    <cellStyle name="Comma 15 3 4 2 4" xfId="43138"/>
    <cellStyle name="Comma 15 3 4 2 4 2" xfId="43139"/>
    <cellStyle name="Comma 15 3 4 2 5" xfId="43140"/>
    <cellStyle name="Comma 15 3 4 2 6" xfId="43141"/>
    <cellStyle name="Comma 15 3 4 3" xfId="43142"/>
    <cellStyle name="Comma 15 3 4 3 2" xfId="43143"/>
    <cellStyle name="Comma 15 3 4 3 2 2" xfId="43144"/>
    <cellStyle name="Comma 15 3 4 3 2 3" xfId="43145"/>
    <cellStyle name="Comma 15 3 4 3 3" xfId="43146"/>
    <cellStyle name="Comma 15 3 4 3 3 2" xfId="43147"/>
    <cellStyle name="Comma 15 3 4 3 3 3" xfId="43148"/>
    <cellStyle name="Comma 15 3 4 3 4" xfId="43149"/>
    <cellStyle name="Comma 15 3 4 3 4 2" xfId="43150"/>
    <cellStyle name="Comma 15 3 4 3 5" xfId="43151"/>
    <cellStyle name="Comma 15 3 4 3 6" xfId="43152"/>
    <cellStyle name="Comma 15 3 4 4" xfId="43153"/>
    <cellStyle name="Comma 15 3 4 4 2" xfId="43154"/>
    <cellStyle name="Comma 15 3 4 4 2 2" xfId="43155"/>
    <cellStyle name="Comma 15 3 4 4 2 3" xfId="43156"/>
    <cellStyle name="Comma 15 3 4 4 3" xfId="43157"/>
    <cellStyle name="Comma 15 3 4 4 3 2" xfId="43158"/>
    <cellStyle name="Comma 15 3 4 4 4" xfId="43159"/>
    <cellStyle name="Comma 15 3 4 4 5" xfId="43160"/>
    <cellStyle name="Comma 15 3 4 5" xfId="43161"/>
    <cellStyle name="Comma 15 3 4 5 2" xfId="43162"/>
    <cellStyle name="Comma 15 3 4 5 3" xfId="43163"/>
    <cellStyle name="Comma 15 3 4 6" xfId="43164"/>
    <cellStyle name="Comma 15 3 4 6 2" xfId="43165"/>
    <cellStyle name="Comma 15 3 4 6 3" xfId="43166"/>
    <cellStyle name="Comma 15 3 4 7" xfId="43167"/>
    <cellStyle name="Comma 15 3 4 7 2" xfId="43168"/>
    <cellStyle name="Comma 15 3 4 8" xfId="43169"/>
    <cellStyle name="Comma 15 3 4 9" xfId="43170"/>
    <cellStyle name="Comma 15 3 5" xfId="43171"/>
    <cellStyle name="Comma 15 3 5 2" xfId="43172"/>
    <cellStyle name="Comma 15 3 5 2 2" xfId="43173"/>
    <cellStyle name="Comma 15 3 5 2 2 2" xfId="43174"/>
    <cellStyle name="Comma 15 3 5 2 2 3" xfId="43175"/>
    <cellStyle name="Comma 15 3 5 2 3" xfId="43176"/>
    <cellStyle name="Comma 15 3 5 2 3 2" xfId="43177"/>
    <cellStyle name="Comma 15 3 5 2 3 3" xfId="43178"/>
    <cellStyle name="Comma 15 3 5 2 4" xfId="43179"/>
    <cellStyle name="Comma 15 3 5 2 4 2" xfId="43180"/>
    <cellStyle name="Comma 15 3 5 2 5" xfId="43181"/>
    <cellStyle name="Comma 15 3 5 2 6" xfId="43182"/>
    <cellStyle name="Comma 15 3 5 3" xfId="43183"/>
    <cellStyle name="Comma 15 3 5 3 2" xfId="43184"/>
    <cellStyle name="Comma 15 3 5 3 2 2" xfId="43185"/>
    <cellStyle name="Comma 15 3 5 3 2 3" xfId="43186"/>
    <cellStyle name="Comma 15 3 5 3 3" xfId="43187"/>
    <cellStyle name="Comma 15 3 5 3 3 2" xfId="43188"/>
    <cellStyle name="Comma 15 3 5 3 3 3" xfId="43189"/>
    <cellStyle name="Comma 15 3 5 3 4" xfId="43190"/>
    <cellStyle name="Comma 15 3 5 3 4 2" xfId="43191"/>
    <cellStyle name="Comma 15 3 5 3 5" xfId="43192"/>
    <cellStyle name="Comma 15 3 5 3 6" xfId="43193"/>
    <cellStyle name="Comma 15 3 5 4" xfId="43194"/>
    <cellStyle name="Comma 15 3 5 4 2" xfId="43195"/>
    <cellStyle name="Comma 15 3 5 4 2 2" xfId="43196"/>
    <cellStyle name="Comma 15 3 5 4 2 3" xfId="43197"/>
    <cellStyle name="Comma 15 3 5 4 3" xfId="43198"/>
    <cellStyle name="Comma 15 3 5 4 3 2" xfId="43199"/>
    <cellStyle name="Comma 15 3 5 4 4" xfId="43200"/>
    <cellStyle name="Comma 15 3 5 4 5" xfId="43201"/>
    <cellStyle name="Comma 15 3 5 5" xfId="43202"/>
    <cellStyle name="Comma 15 3 5 5 2" xfId="43203"/>
    <cellStyle name="Comma 15 3 5 5 3" xfId="43204"/>
    <cellStyle name="Comma 15 3 5 6" xfId="43205"/>
    <cellStyle name="Comma 15 3 5 6 2" xfId="43206"/>
    <cellStyle name="Comma 15 3 5 6 3" xfId="43207"/>
    <cellStyle name="Comma 15 3 5 7" xfId="43208"/>
    <cellStyle name="Comma 15 3 5 7 2" xfId="43209"/>
    <cellStyle name="Comma 15 3 5 8" xfId="43210"/>
    <cellStyle name="Comma 15 3 5 9" xfId="43211"/>
    <cellStyle name="Comma 15 3 6" xfId="43212"/>
    <cellStyle name="Comma 15 3 6 2" xfId="43213"/>
    <cellStyle name="Comma 15 3 6 2 2" xfId="43214"/>
    <cellStyle name="Comma 15 3 6 2 3" xfId="43215"/>
    <cellStyle name="Comma 15 3 6 3" xfId="43216"/>
    <cellStyle name="Comma 15 3 6 3 2" xfId="43217"/>
    <cellStyle name="Comma 15 3 6 3 3" xfId="43218"/>
    <cellStyle name="Comma 15 3 6 4" xfId="43219"/>
    <cellStyle name="Comma 15 3 6 4 2" xfId="43220"/>
    <cellStyle name="Comma 15 3 6 5" xfId="43221"/>
    <cellStyle name="Comma 15 3 6 6" xfId="43222"/>
    <cellStyle name="Comma 15 3 7" xfId="43223"/>
    <cellStyle name="Comma 15 3 7 2" xfId="43224"/>
    <cellStyle name="Comma 15 3 7 2 2" xfId="43225"/>
    <cellStyle name="Comma 15 3 7 2 3" xfId="43226"/>
    <cellStyle name="Comma 15 3 7 3" xfId="43227"/>
    <cellStyle name="Comma 15 3 7 3 2" xfId="43228"/>
    <cellStyle name="Comma 15 3 7 3 3" xfId="43229"/>
    <cellStyle name="Comma 15 3 7 4" xfId="43230"/>
    <cellStyle name="Comma 15 3 7 4 2" xfId="43231"/>
    <cellStyle name="Comma 15 3 7 5" xfId="43232"/>
    <cellStyle name="Comma 15 3 7 6" xfId="43233"/>
    <cellStyle name="Comma 15 3 8" xfId="43234"/>
    <cellStyle name="Comma 15 3 8 2" xfId="43235"/>
    <cellStyle name="Comma 15 3 8 2 2" xfId="43236"/>
    <cellStyle name="Comma 15 3 8 2 3" xfId="43237"/>
    <cellStyle name="Comma 15 3 8 3" xfId="43238"/>
    <cellStyle name="Comma 15 3 8 3 2" xfId="43239"/>
    <cellStyle name="Comma 15 3 8 4" xfId="43240"/>
    <cellStyle name="Comma 15 3 8 5" xfId="43241"/>
    <cellStyle name="Comma 15 3 9" xfId="43242"/>
    <cellStyle name="Comma 15 3 9 2" xfId="43243"/>
    <cellStyle name="Comma 15 3 9 3" xfId="43244"/>
    <cellStyle name="Comma 15 4" xfId="9465"/>
    <cellStyle name="Comma 15 4 10" xfId="43245"/>
    <cellStyle name="Comma 15 4 10 2" xfId="43246"/>
    <cellStyle name="Comma 15 4 11" xfId="43247"/>
    <cellStyle name="Comma 15 4 12" xfId="43248"/>
    <cellStyle name="Comma 15 4 2" xfId="43249"/>
    <cellStyle name="Comma 15 4 2 10" xfId="43250"/>
    <cellStyle name="Comma 15 4 2 2" xfId="43251"/>
    <cellStyle name="Comma 15 4 2 2 2" xfId="43252"/>
    <cellStyle name="Comma 15 4 2 2 2 2" xfId="43253"/>
    <cellStyle name="Comma 15 4 2 2 2 2 2" xfId="43254"/>
    <cellStyle name="Comma 15 4 2 2 2 2 3" xfId="43255"/>
    <cellStyle name="Comma 15 4 2 2 2 3" xfId="43256"/>
    <cellStyle name="Comma 15 4 2 2 2 3 2" xfId="43257"/>
    <cellStyle name="Comma 15 4 2 2 2 3 3" xfId="43258"/>
    <cellStyle name="Comma 15 4 2 2 2 4" xfId="43259"/>
    <cellStyle name="Comma 15 4 2 2 2 4 2" xfId="43260"/>
    <cellStyle name="Comma 15 4 2 2 2 5" xfId="43261"/>
    <cellStyle name="Comma 15 4 2 2 2 6" xfId="43262"/>
    <cellStyle name="Comma 15 4 2 2 3" xfId="43263"/>
    <cellStyle name="Comma 15 4 2 2 3 2" xfId="43264"/>
    <cellStyle name="Comma 15 4 2 2 3 2 2" xfId="43265"/>
    <cellStyle name="Comma 15 4 2 2 3 2 3" xfId="43266"/>
    <cellStyle name="Comma 15 4 2 2 3 3" xfId="43267"/>
    <cellStyle name="Comma 15 4 2 2 3 3 2" xfId="43268"/>
    <cellStyle name="Comma 15 4 2 2 3 3 3" xfId="43269"/>
    <cellStyle name="Comma 15 4 2 2 3 4" xfId="43270"/>
    <cellStyle name="Comma 15 4 2 2 3 4 2" xfId="43271"/>
    <cellStyle name="Comma 15 4 2 2 3 5" xfId="43272"/>
    <cellStyle name="Comma 15 4 2 2 3 6" xfId="43273"/>
    <cellStyle name="Comma 15 4 2 2 4" xfId="43274"/>
    <cellStyle name="Comma 15 4 2 2 4 2" xfId="43275"/>
    <cellStyle name="Comma 15 4 2 2 4 2 2" xfId="43276"/>
    <cellStyle name="Comma 15 4 2 2 4 2 3" xfId="43277"/>
    <cellStyle name="Comma 15 4 2 2 4 3" xfId="43278"/>
    <cellStyle name="Comma 15 4 2 2 4 3 2" xfId="43279"/>
    <cellStyle name="Comma 15 4 2 2 4 4" xfId="43280"/>
    <cellStyle name="Comma 15 4 2 2 4 5" xfId="43281"/>
    <cellStyle name="Comma 15 4 2 2 5" xfId="43282"/>
    <cellStyle name="Comma 15 4 2 2 5 2" xfId="43283"/>
    <cellStyle name="Comma 15 4 2 2 5 3" xfId="43284"/>
    <cellStyle name="Comma 15 4 2 2 6" xfId="43285"/>
    <cellStyle name="Comma 15 4 2 2 6 2" xfId="43286"/>
    <cellStyle name="Comma 15 4 2 2 6 3" xfId="43287"/>
    <cellStyle name="Comma 15 4 2 2 7" xfId="43288"/>
    <cellStyle name="Comma 15 4 2 2 7 2" xfId="43289"/>
    <cellStyle name="Comma 15 4 2 2 8" xfId="43290"/>
    <cellStyle name="Comma 15 4 2 2 9" xfId="43291"/>
    <cellStyle name="Comma 15 4 2 3" xfId="43292"/>
    <cellStyle name="Comma 15 4 2 3 2" xfId="43293"/>
    <cellStyle name="Comma 15 4 2 3 2 2" xfId="43294"/>
    <cellStyle name="Comma 15 4 2 3 2 3" xfId="43295"/>
    <cellStyle name="Comma 15 4 2 3 3" xfId="43296"/>
    <cellStyle name="Comma 15 4 2 3 3 2" xfId="43297"/>
    <cellStyle name="Comma 15 4 2 3 3 3" xfId="43298"/>
    <cellStyle name="Comma 15 4 2 3 4" xfId="43299"/>
    <cellStyle name="Comma 15 4 2 3 4 2" xfId="43300"/>
    <cellStyle name="Comma 15 4 2 3 5" xfId="43301"/>
    <cellStyle name="Comma 15 4 2 3 6" xfId="43302"/>
    <cellStyle name="Comma 15 4 2 4" xfId="43303"/>
    <cellStyle name="Comma 15 4 2 4 2" xfId="43304"/>
    <cellStyle name="Comma 15 4 2 4 2 2" xfId="43305"/>
    <cellStyle name="Comma 15 4 2 4 2 3" xfId="43306"/>
    <cellStyle name="Comma 15 4 2 4 3" xfId="43307"/>
    <cellStyle name="Comma 15 4 2 4 3 2" xfId="43308"/>
    <cellStyle name="Comma 15 4 2 4 3 3" xfId="43309"/>
    <cellStyle name="Comma 15 4 2 4 4" xfId="43310"/>
    <cellStyle name="Comma 15 4 2 4 4 2" xfId="43311"/>
    <cellStyle name="Comma 15 4 2 4 5" xfId="43312"/>
    <cellStyle name="Comma 15 4 2 4 6" xfId="43313"/>
    <cellStyle name="Comma 15 4 2 5" xfId="43314"/>
    <cellStyle name="Comma 15 4 2 5 2" xfId="43315"/>
    <cellStyle name="Comma 15 4 2 5 2 2" xfId="43316"/>
    <cellStyle name="Comma 15 4 2 5 2 3" xfId="43317"/>
    <cellStyle name="Comma 15 4 2 5 3" xfId="43318"/>
    <cellStyle name="Comma 15 4 2 5 3 2" xfId="43319"/>
    <cellStyle name="Comma 15 4 2 5 4" xfId="43320"/>
    <cellStyle name="Comma 15 4 2 5 5" xfId="43321"/>
    <cellStyle name="Comma 15 4 2 6" xfId="43322"/>
    <cellStyle name="Comma 15 4 2 6 2" xfId="43323"/>
    <cellStyle name="Comma 15 4 2 6 3" xfId="43324"/>
    <cellStyle name="Comma 15 4 2 7" xfId="43325"/>
    <cellStyle name="Comma 15 4 2 7 2" xfId="43326"/>
    <cellStyle name="Comma 15 4 2 7 3" xfId="43327"/>
    <cellStyle name="Comma 15 4 2 8" xfId="43328"/>
    <cellStyle name="Comma 15 4 2 8 2" xfId="43329"/>
    <cellStyle name="Comma 15 4 2 9" xfId="43330"/>
    <cellStyle name="Comma 15 4 3" xfId="43331"/>
    <cellStyle name="Comma 15 4 3 2" xfId="43332"/>
    <cellStyle name="Comma 15 4 3 2 2" xfId="43333"/>
    <cellStyle name="Comma 15 4 3 2 2 2" xfId="43334"/>
    <cellStyle name="Comma 15 4 3 2 2 3" xfId="43335"/>
    <cellStyle name="Comma 15 4 3 2 3" xfId="43336"/>
    <cellStyle name="Comma 15 4 3 2 3 2" xfId="43337"/>
    <cellStyle name="Comma 15 4 3 2 3 3" xfId="43338"/>
    <cellStyle name="Comma 15 4 3 2 4" xfId="43339"/>
    <cellStyle name="Comma 15 4 3 2 4 2" xfId="43340"/>
    <cellStyle name="Comma 15 4 3 2 5" xfId="43341"/>
    <cellStyle name="Comma 15 4 3 2 6" xfId="43342"/>
    <cellStyle name="Comma 15 4 3 3" xfId="43343"/>
    <cellStyle name="Comma 15 4 3 3 2" xfId="43344"/>
    <cellStyle name="Comma 15 4 3 3 2 2" xfId="43345"/>
    <cellStyle name="Comma 15 4 3 3 2 3" xfId="43346"/>
    <cellStyle name="Comma 15 4 3 3 3" xfId="43347"/>
    <cellStyle name="Comma 15 4 3 3 3 2" xfId="43348"/>
    <cellStyle name="Comma 15 4 3 3 3 3" xfId="43349"/>
    <cellStyle name="Comma 15 4 3 3 4" xfId="43350"/>
    <cellStyle name="Comma 15 4 3 3 4 2" xfId="43351"/>
    <cellStyle name="Comma 15 4 3 3 5" xfId="43352"/>
    <cellStyle name="Comma 15 4 3 3 6" xfId="43353"/>
    <cellStyle name="Comma 15 4 3 4" xfId="43354"/>
    <cellStyle name="Comma 15 4 3 4 2" xfId="43355"/>
    <cellStyle name="Comma 15 4 3 4 2 2" xfId="43356"/>
    <cellStyle name="Comma 15 4 3 4 2 3" xfId="43357"/>
    <cellStyle name="Comma 15 4 3 4 3" xfId="43358"/>
    <cellStyle name="Comma 15 4 3 4 3 2" xfId="43359"/>
    <cellStyle name="Comma 15 4 3 4 4" xfId="43360"/>
    <cellStyle name="Comma 15 4 3 4 5" xfId="43361"/>
    <cellStyle name="Comma 15 4 3 5" xfId="43362"/>
    <cellStyle name="Comma 15 4 3 5 2" xfId="43363"/>
    <cellStyle name="Comma 15 4 3 5 3" xfId="43364"/>
    <cellStyle name="Comma 15 4 3 6" xfId="43365"/>
    <cellStyle name="Comma 15 4 3 6 2" xfId="43366"/>
    <cellStyle name="Comma 15 4 3 6 3" xfId="43367"/>
    <cellStyle name="Comma 15 4 3 7" xfId="43368"/>
    <cellStyle name="Comma 15 4 3 7 2" xfId="43369"/>
    <cellStyle name="Comma 15 4 3 8" xfId="43370"/>
    <cellStyle name="Comma 15 4 3 9" xfId="43371"/>
    <cellStyle name="Comma 15 4 4" xfId="43372"/>
    <cellStyle name="Comma 15 4 4 2" xfId="43373"/>
    <cellStyle name="Comma 15 4 4 2 2" xfId="43374"/>
    <cellStyle name="Comma 15 4 4 2 2 2" xfId="43375"/>
    <cellStyle name="Comma 15 4 4 2 2 3" xfId="43376"/>
    <cellStyle name="Comma 15 4 4 2 3" xfId="43377"/>
    <cellStyle name="Comma 15 4 4 2 3 2" xfId="43378"/>
    <cellStyle name="Comma 15 4 4 2 3 3" xfId="43379"/>
    <cellStyle name="Comma 15 4 4 2 4" xfId="43380"/>
    <cellStyle name="Comma 15 4 4 2 4 2" xfId="43381"/>
    <cellStyle name="Comma 15 4 4 2 5" xfId="43382"/>
    <cellStyle name="Comma 15 4 4 2 6" xfId="43383"/>
    <cellStyle name="Comma 15 4 4 3" xfId="43384"/>
    <cellStyle name="Comma 15 4 4 3 2" xfId="43385"/>
    <cellStyle name="Comma 15 4 4 3 2 2" xfId="43386"/>
    <cellStyle name="Comma 15 4 4 3 2 3" xfId="43387"/>
    <cellStyle name="Comma 15 4 4 3 3" xfId="43388"/>
    <cellStyle name="Comma 15 4 4 3 3 2" xfId="43389"/>
    <cellStyle name="Comma 15 4 4 3 3 3" xfId="43390"/>
    <cellStyle name="Comma 15 4 4 3 4" xfId="43391"/>
    <cellStyle name="Comma 15 4 4 3 4 2" xfId="43392"/>
    <cellStyle name="Comma 15 4 4 3 5" xfId="43393"/>
    <cellStyle name="Comma 15 4 4 3 6" xfId="43394"/>
    <cellStyle name="Comma 15 4 4 4" xfId="43395"/>
    <cellStyle name="Comma 15 4 4 4 2" xfId="43396"/>
    <cellStyle name="Comma 15 4 4 4 2 2" xfId="43397"/>
    <cellStyle name="Comma 15 4 4 4 2 3" xfId="43398"/>
    <cellStyle name="Comma 15 4 4 4 3" xfId="43399"/>
    <cellStyle name="Comma 15 4 4 4 3 2" xfId="43400"/>
    <cellStyle name="Comma 15 4 4 4 4" xfId="43401"/>
    <cellStyle name="Comma 15 4 4 4 5" xfId="43402"/>
    <cellStyle name="Comma 15 4 4 5" xfId="43403"/>
    <cellStyle name="Comma 15 4 4 5 2" xfId="43404"/>
    <cellStyle name="Comma 15 4 4 5 3" xfId="43405"/>
    <cellStyle name="Comma 15 4 4 6" xfId="43406"/>
    <cellStyle name="Comma 15 4 4 6 2" xfId="43407"/>
    <cellStyle name="Comma 15 4 4 6 3" xfId="43408"/>
    <cellStyle name="Comma 15 4 4 7" xfId="43409"/>
    <cellStyle name="Comma 15 4 4 7 2" xfId="43410"/>
    <cellStyle name="Comma 15 4 4 8" xfId="43411"/>
    <cellStyle name="Comma 15 4 4 9" xfId="43412"/>
    <cellStyle name="Comma 15 4 5" xfId="43413"/>
    <cellStyle name="Comma 15 4 5 2" xfId="43414"/>
    <cellStyle name="Comma 15 4 5 2 2" xfId="43415"/>
    <cellStyle name="Comma 15 4 5 2 3" xfId="43416"/>
    <cellStyle name="Comma 15 4 5 3" xfId="43417"/>
    <cellStyle name="Comma 15 4 5 3 2" xfId="43418"/>
    <cellStyle name="Comma 15 4 5 3 3" xfId="43419"/>
    <cellStyle name="Comma 15 4 5 4" xfId="43420"/>
    <cellStyle name="Comma 15 4 5 4 2" xfId="43421"/>
    <cellStyle name="Comma 15 4 5 5" xfId="43422"/>
    <cellStyle name="Comma 15 4 5 6" xfId="43423"/>
    <cellStyle name="Comma 15 4 6" xfId="43424"/>
    <cellStyle name="Comma 15 4 6 2" xfId="43425"/>
    <cellStyle name="Comma 15 4 6 2 2" xfId="43426"/>
    <cellStyle name="Comma 15 4 6 2 3" xfId="43427"/>
    <cellStyle name="Comma 15 4 6 3" xfId="43428"/>
    <cellStyle name="Comma 15 4 6 3 2" xfId="43429"/>
    <cellStyle name="Comma 15 4 6 3 3" xfId="43430"/>
    <cellStyle name="Comma 15 4 6 4" xfId="43431"/>
    <cellStyle name="Comma 15 4 6 4 2" xfId="43432"/>
    <cellStyle name="Comma 15 4 6 5" xfId="43433"/>
    <cellStyle name="Comma 15 4 6 6" xfId="43434"/>
    <cellStyle name="Comma 15 4 7" xfId="43435"/>
    <cellStyle name="Comma 15 4 7 2" xfId="43436"/>
    <cellStyle name="Comma 15 4 7 2 2" xfId="43437"/>
    <cellStyle name="Comma 15 4 7 2 3" xfId="43438"/>
    <cellStyle name="Comma 15 4 7 3" xfId="43439"/>
    <cellStyle name="Comma 15 4 7 3 2" xfId="43440"/>
    <cellStyle name="Comma 15 4 7 4" xfId="43441"/>
    <cellStyle name="Comma 15 4 7 5" xfId="43442"/>
    <cellStyle name="Comma 15 4 8" xfId="43443"/>
    <cellStyle name="Comma 15 4 8 2" xfId="43444"/>
    <cellStyle name="Comma 15 4 8 3" xfId="43445"/>
    <cellStyle name="Comma 15 4 9" xfId="43446"/>
    <cellStyle name="Comma 15 4 9 2" xfId="43447"/>
    <cellStyle name="Comma 15 4 9 3" xfId="43448"/>
    <cellStyle name="Comma 15 5" xfId="9466"/>
    <cellStyle name="Comma 15 5 10" xfId="43449"/>
    <cellStyle name="Comma 15 5 2" xfId="43450"/>
    <cellStyle name="Comma 15 5 2 2" xfId="43451"/>
    <cellStyle name="Comma 15 5 2 2 2" xfId="43452"/>
    <cellStyle name="Comma 15 5 2 2 2 2" xfId="43453"/>
    <cellStyle name="Comma 15 5 2 2 2 3" xfId="43454"/>
    <cellStyle name="Comma 15 5 2 2 3" xfId="43455"/>
    <cellStyle name="Comma 15 5 2 2 3 2" xfId="43456"/>
    <cellStyle name="Comma 15 5 2 2 3 3" xfId="43457"/>
    <cellStyle name="Comma 15 5 2 2 4" xfId="43458"/>
    <cellStyle name="Comma 15 5 2 2 4 2" xfId="43459"/>
    <cellStyle name="Comma 15 5 2 2 5" xfId="43460"/>
    <cellStyle name="Comma 15 5 2 2 6" xfId="43461"/>
    <cellStyle name="Comma 15 5 2 3" xfId="43462"/>
    <cellStyle name="Comma 15 5 2 3 2" xfId="43463"/>
    <cellStyle name="Comma 15 5 2 3 2 2" xfId="43464"/>
    <cellStyle name="Comma 15 5 2 3 2 3" xfId="43465"/>
    <cellStyle name="Comma 15 5 2 3 3" xfId="43466"/>
    <cellStyle name="Comma 15 5 2 3 3 2" xfId="43467"/>
    <cellStyle name="Comma 15 5 2 3 3 3" xfId="43468"/>
    <cellStyle name="Comma 15 5 2 3 4" xfId="43469"/>
    <cellStyle name="Comma 15 5 2 3 4 2" xfId="43470"/>
    <cellStyle name="Comma 15 5 2 3 5" xfId="43471"/>
    <cellStyle name="Comma 15 5 2 3 6" xfId="43472"/>
    <cellStyle name="Comma 15 5 2 4" xfId="43473"/>
    <cellStyle name="Comma 15 5 2 4 2" xfId="43474"/>
    <cellStyle name="Comma 15 5 2 4 2 2" xfId="43475"/>
    <cellStyle name="Comma 15 5 2 4 2 3" xfId="43476"/>
    <cellStyle name="Comma 15 5 2 4 3" xfId="43477"/>
    <cellStyle name="Comma 15 5 2 4 3 2" xfId="43478"/>
    <cellStyle name="Comma 15 5 2 4 4" xfId="43479"/>
    <cellStyle name="Comma 15 5 2 4 5" xfId="43480"/>
    <cellStyle name="Comma 15 5 2 5" xfId="43481"/>
    <cellStyle name="Comma 15 5 2 5 2" xfId="43482"/>
    <cellStyle name="Comma 15 5 2 5 3" xfId="43483"/>
    <cellStyle name="Comma 15 5 2 6" xfId="43484"/>
    <cellStyle name="Comma 15 5 2 6 2" xfId="43485"/>
    <cellStyle name="Comma 15 5 2 6 3" xfId="43486"/>
    <cellStyle name="Comma 15 5 2 7" xfId="43487"/>
    <cellStyle name="Comma 15 5 2 7 2" xfId="43488"/>
    <cellStyle name="Comma 15 5 2 8" xfId="43489"/>
    <cellStyle name="Comma 15 5 2 9" xfId="43490"/>
    <cellStyle name="Comma 15 5 3" xfId="43491"/>
    <cellStyle name="Comma 15 5 3 2" xfId="43492"/>
    <cellStyle name="Comma 15 5 3 2 2" xfId="43493"/>
    <cellStyle name="Comma 15 5 3 2 3" xfId="43494"/>
    <cellStyle name="Comma 15 5 3 3" xfId="43495"/>
    <cellStyle name="Comma 15 5 3 3 2" xfId="43496"/>
    <cellStyle name="Comma 15 5 3 3 3" xfId="43497"/>
    <cellStyle name="Comma 15 5 3 4" xfId="43498"/>
    <cellStyle name="Comma 15 5 3 4 2" xfId="43499"/>
    <cellStyle name="Comma 15 5 3 5" xfId="43500"/>
    <cellStyle name="Comma 15 5 3 6" xfId="43501"/>
    <cellStyle name="Comma 15 5 4" xfId="43502"/>
    <cellStyle name="Comma 15 5 4 2" xfId="43503"/>
    <cellStyle name="Comma 15 5 4 2 2" xfId="43504"/>
    <cellStyle name="Comma 15 5 4 2 3" xfId="43505"/>
    <cellStyle name="Comma 15 5 4 3" xfId="43506"/>
    <cellStyle name="Comma 15 5 4 3 2" xfId="43507"/>
    <cellStyle name="Comma 15 5 4 3 3" xfId="43508"/>
    <cellStyle name="Comma 15 5 4 4" xfId="43509"/>
    <cellStyle name="Comma 15 5 4 4 2" xfId="43510"/>
    <cellStyle name="Comma 15 5 4 5" xfId="43511"/>
    <cellStyle name="Comma 15 5 4 6" xfId="43512"/>
    <cellStyle name="Comma 15 5 5" xfId="43513"/>
    <cellStyle name="Comma 15 5 5 2" xfId="43514"/>
    <cellStyle name="Comma 15 5 5 2 2" xfId="43515"/>
    <cellStyle name="Comma 15 5 5 2 3" xfId="43516"/>
    <cellStyle name="Comma 15 5 5 3" xfId="43517"/>
    <cellStyle name="Comma 15 5 5 3 2" xfId="43518"/>
    <cellStyle name="Comma 15 5 5 4" xfId="43519"/>
    <cellStyle name="Comma 15 5 5 5" xfId="43520"/>
    <cellStyle name="Comma 15 5 6" xfId="43521"/>
    <cellStyle name="Comma 15 5 6 2" xfId="43522"/>
    <cellStyle name="Comma 15 5 6 3" xfId="43523"/>
    <cellStyle name="Comma 15 5 7" xfId="43524"/>
    <cellStyle name="Comma 15 5 7 2" xfId="43525"/>
    <cellStyle name="Comma 15 5 7 3" xfId="43526"/>
    <cellStyle name="Comma 15 5 8" xfId="43527"/>
    <cellStyle name="Comma 15 5 8 2" xfId="43528"/>
    <cellStyle name="Comma 15 5 9" xfId="43529"/>
    <cellStyle name="Comma 15 6" xfId="43530"/>
    <cellStyle name="Comma 15 6 2" xfId="43531"/>
    <cellStyle name="Comma 15 6 2 2" xfId="43532"/>
    <cellStyle name="Comma 15 6 2 2 2" xfId="43533"/>
    <cellStyle name="Comma 15 6 2 2 3" xfId="43534"/>
    <cellStyle name="Comma 15 6 2 3" xfId="43535"/>
    <cellStyle name="Comma 15 6 2 3 2" xfId="43536"/>
    <cellStyle name="Comma 15 6 2 3 3" xfId="43537"/>
    <cellStyle name="Comma 15 6 2 4" xfId="43538"/>
    <cellStyle name="Comma 15 6 2 4 2" xfId="43539"/>
    <cellStyle name="Comma 15 6 2 5" xfId="43540"/>
    <cellStyle name="Comma 15 6 2 6" xfId="43541"/>
    <cellStyle name="Comma 15 6 3" xfId="43542"/>
    <cellStyle name="Comma 15 6 3 2" xfId="43543"/>
    <cellStyle name="Comma 15 6 3 2 2" xfId="43544"/>
    <cellStyle name="Comma 15 6 3 2 3" xfId="43545"/>
    <cellStyle name="Comma 15 6 3 3" xfId="43546"/>
    <cellStyle name="Comma 15 6 3 3 2" xfId="43547"/>
    <cellStyle name="Comma 15 6 3 3 3" xfId="43548"/>
    <cellStyle name="Comma 15 6 3 4" xfId="43549"/>
    <cellStyle name="Comma 15 6 3 4 2" xfId="43550"/>
    <cellStyle name="Comma 15 6 3 5" xfId="43551"/>
    <cellStyle name="Comma 15 6 3 6" xfId="43552"/>
    <cellStyle name="Comma 15 6 4" xfId="43553"/>
    <cellStyle name="Comma 15 6 4 2" xfId="43554"/>
    <cellStyle name="Comma 15 6 4 2 2" xfId="43555"/>
    <cellStyle name="Comma 15 6 4 2 3" xfId="43556"/>
    <cellStyle name="Comma 15 6 4 3" xfId="43557"/>
    <cellStyle name="Comma 15 6 4 3 2" xfId="43558"/>
    <cellStyle name="Comma 15 6 4 4" xfId="43559"/>
    <cellStyle name="Comma 15 6 4 5" xfId="43560"/>
    <cellStyle name="Comma 15 6 5" xfId="43561"/>
    <cellStyle name="Comma 15 6 5 2" xfId="43562"/>
    <cellStyle name="Comma 15 6 5 3" xfId="43563"/>
    <cellStyle name="Comma 15 6 6" xfId="43564"/>
    <cellStyle name="Comma 15 6 6 2" xfId="43565"/>
    <cellStyle name="Comma 15 6 6 3" xfId="43566"/>
    <cellStyle name="Comma 15 6 7" xfId="43567"/>
    <cellStyle name="Comma 15 6 7 2" xfId="43568"/>
    <cellStyle name="Comma 15 6 8" xfId="43569"/>
    <cellStyle name="Comma 15 6 9" xfId="43570"/>
    <cellStyle name="Comma 15 7" xfId="43571"/>
    <cellStyle name="Comma 15 7 2" xfId="43572"/>
    <cellStyle name="Comma 15 7 2 2" xfId="43573"/>
    <cellStyle name="Comma 15 7 2 2 2" xfId="43574"/>
    <cellStyle name="Comma 15 7 2 2 3" xfId="43575"/>
    <cellStyle name="Comma 15 7 2 3" xfId="43576"/>
    <cellStyle name="Comma 15 7 2 3 2" xfId="43577"/>
    <cellStyle name="Comma 15 7 2 3 3" xfId="43578"/>
    <cellStyle name="Comma 15 7 2 4" xfId="43579"/>
    <cellStyle name="Comma 15 7 2 4 2" xfId="43580"/>
    <cellStyle name="Comma 15 7 2 5" xfId="43581"/>
    <cellStyle name="Comma 15 7 2 6" xfId="43582"/>
    <cellStyle name="Comma 15 7 3" xfId="43583"/>
    <cellStyle name="Comma 15 7 3 2" xfId="43584"/>
    <cellStyle name="Comma 15 7 3 2 2" xfId="43585"/>
    <cellStyle name="Comma 15 7 3 2 3" xfId="43586"/>
    <cellStyle name="Comma 15 7 3 3" xfId="43587"/>
    <cellStyle name="Comma 15 7 3 3 2" xfId="43588"/>
    <cellStyle name="Comma 15 7 3 3 3" xfId="43589"/>
    <cellStyle name="Comma 15 7 3 4" xfId="43590"/>
    <cellStyle name="Comma 15 7 3 4 2" xfId="43591"/>
    <cellStyle name="Comma 15 7 3 5" xfId="43592"/>
    <cellStyle name="Comma 15 7 3 6" xfId="43593"/>
    <cellStyle name="Comma 15 7 4" xfId="43594"/>
    <cellStyle name="Comma 15 7 4 2" xfId="43595"/>
    <cellStyle name="Comma 15 7 4 2 2" xfId="43596"/>
    <cellStyle name="Comma 15 7 4 2 3" xfId="43597"/>
    <cellStyle name="Comma 15 7 4 3" xfId="43598"/>
    <cellStyle name="Comma 15 7 4 3 2" xfId="43599"/>
    <cellStyle name="Comma 15 7 4 4" xfId="43600"/>
    <cellStyle name="Comma 15 7 4 5" xfId="43601"/>
    <cellStyle name="Comma 15 7 5" xfId="43602"/>
    <cellStyle name="Comma 15 7 5 2" xfId="43603"/>
    <cellStyle name="Comma 15 7 5 3" xfId="43604"/>
    <cellStyle name="Comma 15 7 6" xfId="43605"/>
    <cellStyle name="Comma 15 7 6 2" xfId="43606"/>
    <cellStyle name="Comma 15 7 6 3" xfId="43607"/>
    <cellStyle name="Comma 15 7 7" xfId="43608"/>
    <cellStyle name="Comma 15 7 7 2" xfId="43609"/>
    <cellStyle name="Comma 15 7 8" xfId="43610"/>
    <cellStyle name="Comma 15 7 9" xfId="43611"/>
    <cellStyle name="Comma 15 8" xfId="43612"/>
    <cellStyle name="Comma 15 8 2" xfId="43613"/>
    <cellStyle name="Comma 15 8 2 2" xfId="43614"/>
    <cellStyle name="Comma 15 8 2 3" xfId="43615"/>
    <cellStyle name="Comma 15 8 3" xfId="43616"/>
    <cellStyle name="Comma 15 8 3 2" xfId="43617"/>
    <cellStyle name="Comma 15 8 3 3" xfId="43618"/>
    <cellStyle name="Comma 15 8 4" xfId="43619"/>
    <cellStyle name="Comma 15 8 4 2" xfId="43620"/>
    <cellStyle name="Comma 15 8 5" xfId="43621"/>
    <cellStyle name="Comma 15 8 6" xfId="43622"/>
    <cellStyle name="Comma 15 9" xfId="43623"/>
    <cellStyle name="Comma 15 9 2" xfId="43624"/>
    <cellStyle name="Comma 15 9 2 2" xfId="43625"/>
    <cellStyle name="Comma 15 9 2 3" xfId="43626"/>
    <cellStyle name="Comma 15 9 3" xfId="43627"/>
    <cellStyle name="Comma 15 9 3 2" xfId="43628"/>
    <cellStyle name="Comma 15 9 3 3" xfId="43629"/>
    <cellStyle name="Comma 15 9 4" xfId="43630"/>
    <cellStyle name="Comma 15 9 4 2" xfId="43631"/>
    <cellStyle name="Comma 15 9 5" xfId="43632"/>
    <cellStyle name="Comma 15 9 6" xfId="43633"/>
    <cellStyle name="Comma 16" xfId="3268"/>
    <cellStyle name="Comma 16 10" xfId="43634"/>
    <cellStyle name="Comma 16 10 2" xfId="43635"/>
    <cellStyle name="Comma 16 10 2 2" xfId="43636"/>
    <cellStyle name="Comma 16 10 2 3" xfId="43637"/>
    <cellStyle name="Comma 16 10 3" xfId="43638"/>
    <cellStyle name="Comma 16 10 3 2" xfId="43639"/>
    <cellStyle name="Comma 16 10 4" xfId="43640"/>
    <cellStyle name="Comma 16 10 5" xfId="43641"/>
    <cellStyle name="Comma 16 11" xfId="43642"/>
    <cellStyle name="Comma 16 11 2" xfId="43643"/>
    <cellStyle name="Comma 16 11 3" xfId="43644"/>
    <cellStyle name="Comma 16 12" xfId="43645"/>
    <cellStyle name="Comma 16 12 2" xfId="43646"/>
    <cellStyle name="Comma 16 12 3" xfId="43647"/>
    <cellStyle name="Comma 16 13" xfId="43648"/>
    <cellStyle name="Comma 16 13 2" xfId="43649"/>
    <cellStyle name="Comma 16 14" xfId="43650"/>
    <cellStyle name="Comma 16 15" xfId="43651"/>
    <cellStyle name="Comma 16 16" xfId="43652"/>
    <cellStyle name="Comma 16 2" xfId="3269"/>
    <cellStyle name="Comma 16 2 10" xfId="43653"/>
    <cellStyle name="Comma 16 2 10 2" xfId="43654"/>
    <cellStyle name="Comma 16 2 10 3" xfId="43655"/>
    <cellStyle name="Comma 16 2 11" xfId="43656"/>
    <cellStyle name="Comma 16 2 11 2" xfId="43657"/>
    <cellStyle name="Comma 16 2 11 3" xfId="43658"/>
    <cellStyle name="Comma 16 2 12" xfId="43659"/>
    <cellStyle name="Comma 16 2 12 2" xfId="43660"/>
    <cellStyle name="Comma 16 2 13" xfId="43661"/>
    <cellStyle name="Comma 16 2 14" xfId="43662"/>
    <cellStyle name="Comma 16 2 2" xfId="9467"/>
    <cellStyle name="Comma 16 2 2 10" xfId="43663"/>
    <cellStyle name="Comma 16 2 2 10 2" xfId="43664"/>
    <cellStyle name="Comma 16 2 2 10 3" xfId="43665"/>
    <cellStyle name="Comma 16 2 2 11" xfId="43666"/>
    <cellStyle name="Comma 16 2 2 11 2" xfId="43667"/>
    <cellStyle name="Comma 16 2 2 12" xfId="43668"/>
    <cellStyle name="Comma 16 2 2 13" xfId="43669"/>
    <cellStyle name="Comma 16 2 2 2" xfId="43670"/>
    <cellStyle name="Comma 16 2 2 2 10" xfId="43671"/>
    <cellStyle name="Comma 16 2 2 2 10 2" xfId="43672"/>
    <cellStyle name="Comma 16 2 2 2 11" xfId="43673"/>
    <cellStyle name="Comma 16 2 2 2 12" xfId="43674"/>
    <cellStyle name="Comma 16 2 2 2 2" xfId="43675"/>
    <cellStyle name="Comma 16 2 2 2 2 10" xfId="43676"/>
    <cellStyle name="Comma 16 2 2 2 2 2" xfId="43677"/>
    <cellStyle name="Comma 16 2 2 2 2 2 2" xfId="43678"/>
    <cellStyle name="Comma 16 2 2 2 2 2 2 2" xfId="43679"/>
    <cellStyle name="Comma 16 2 2 2 2 2 2 2 2" xfId="43680"/>
    <cellStyle name="Comma 16 2 2 2 2 2 2 2 3" xfId="43681"/>
    <cellStyle name="Comma 16 2 2 2 2 2 2 3" xfId="43682"/>
    <cellStyle name="Comma 16 2 2 2 2 2 2 3 2" xfId="43683"/>
    <cellStyle name="Comma 16 2 2 2 2 2 2 3 3" xfId="43684"/>
    <cellStyle name="Comma 16 2 2 2 2 2 2 4" xfId="43685"/>
    <cellStyle name="Comma 16 2 2 2 2 2 2 4 2" xfId="43686"/>
    <cellStyle name="Comma 16 2 2 2 2 2 2 5" xfId="43687"/>
    <cellStyle name="Comma 16 2 2 2 2 2 2 6" xfId="43688"/>
    <cellStyle name="Comma 16 2 2 2 2 2 3" xfId="43689"/>
    <cellStyle name="Comma 16 2 2 2 2 2 3 2" xfId="43690"/>
    <cellStyle name="Comma 16 2 2 2 2 2 3 2 2" xfId="43691"/>
    <cellStyle name="Comma 16 2 2 2 2 2 3 2 3" xfId="43692"/>
    <cellStyle name="Comma 16 2 2 2 2 2 3 3" xfId="43693"/>
    <cellStyle name="Comma 16 2 2 2 2 2 3 3 2" xfId="43694"/>
    <cellStyle name="Comma 16 2 2 2 2 2 3 3 3" xfId="43695"/>
    <cellStyle name="Comma 16 2 2 2 2 2 3 4" xfId="43696"/>
    <cellStyle name="Comma 16 2 2 2 2 2 3 4 2" xfId="43697"/>
    <cellStyle name="Comma 16 2 2 2 2 2 3 5" xfId="43698"/>
    <cellStyle name="Comma 16 2 2 2 2 2 3 6" xfId="43699"/>
    <cellStyle name="Comma 16 2 2 2 2 2 4" xfId="43700"/>
    <cellStyle name="Comma 16 2 2 2 2 2 4 2" xfId="43701"/>
    <cellStyle name="Comma 16 2 2 2 2 2 4 2 2" xfId="43702"/>
    <cellStyle name="Comma 16 2 2 2 2 2 4 2 3" xfId="43703"/>
    <cellStyle name="Comma 16 2 2 2 2 2 4 3" xfId="43704"/>
    <cellStyle name="Comma 16 2 2 2 2 2 4 3 2" xfId="43705"/>
    <cellStyle name="Comma 16 2 2 2 2 2 4 4" xfId="43706"/>
    <cellStyle name="Comma 16 2 2 2 2 2 4 5" xfId="43707"/>
    <cellStyle name="Comma 16 2 2 2 2 2 5" xfId="43708"/>
    <cellStyle name="Comma 16 2 2 2 2 2 5 2" xfId="43709"/>
    <cellStyle name="Comma 16 2 2 2 2 2 5 3" xfId="43710"/>
    <cellStyle name="Comma 16 2 2 2 2 2 6" xfId="43711"/>
    <cellStyle name="Comma 16 2 2 2 2 2 6 2" xfId="43712"/>
    <cellStyle name="Comma 16 2 2 2 2 2 6 3" xfId="43713"/>
    <cellStyle name="Comma 16 2 2 2 2 2 7" xfId="43714"/>
    <cellStyle name="Comma 16 2 2 2 2 2 7 2" xfId="43715"/>
    <cellStyle name="Comma 16 2 2 2 2 2 8" xfId="43716"/>
    <cellStyle name="Comma 16 2 2 2 2 2 9" xfId="43717"/>
    <cellStyle name="Comma 16 2 2 2 2 3" xfId="43718"/>
    <cellStyle name="Comma 16 2 2 2 2 3 2" xfId="43719"/>
    <cellStyle name="Comma 16 2 2 2 2 3 2 2" xfId="43720"/>
    <cellStyle name="Comma 16 2 2 2 2 3 2 3" xfId="43721"/>
    <cellStyle name="Comma 16 2 2 2 2 3 3" xfId="43722"/>
    <cellStyle name="Comma 16 2 2 2 2 3 3 2" xfId="43723"/>
    <cellStyle name="Comma 16 2 2 2 2 3 3 3" xfId="43724"/>
    <cellStyle name="Comma 16 2 2 2 2 3 4" xfId="43725"/>
    <cellStyle name="Comma 16 2 2 2 2 3 4 2" xfId="43726"/>
    <cellStyle name="Comma 16 2 2 2 2 3 5" xfId="43727"/>
    <cellStyle name="Comma 16 2 2 2 2 3 6" xfId="43728"/>
    <cellStyle name="Comma 16 2 2 2 2 4" xfId="43729"/>
    <cellStyle name="Comma 16 2 2 2 2 4 2" xfId="43730"/>
    <cellStyle name="Comma 16 2 2 2 2 4 2 2" xfId="43731"/>
    <cellStyle name="Comma 16 2 2 2 2 4 2 3" xfId="43732"/>
    <cellStyle name="Comma 16 2 2 2 2 4 3" xfId="43733"/>
    <cellStyle name="Comma 16 2 2 2 2 4 3 2" xfId="43734"/>
    <cellStyle name="Comma 16 2 2 2 2 4 3 3" xfId="43735"/>
    <cellStyle name="Comma 16 2 2 2 2 4 4" xfId="43736"/>
    <cellStyle name="Comma 16 2 2 2 2 4 4 2" xfId="43737"/>
    <cellStyle name="Comma 16 2 2 2 2 4 5" xfId="43738"/>
    <cellStyle name="Comma 16 2 2 2 2 4 6" xfId="43739"/>
    <cellStyle name="Comma 16 2 2 2 2 5" xfId="43740"/>
    <cellStyle name="Comma 16 2 2 2 2 5 2" xfId="43741"/>
    <cellStyle name="Comma 16 2 2 2 2 5 2 2" xfId="43742"/>
    <cellStyle name="Comma 16 2 2 2 2 5 2 3" xfId="43743"/>
    <cellStyle name="Comma 16 2 2 2 2 5 3" xfId="43744"/>
    <cellStyle name="Comma 16 2 2 2 2 5 3 2" xfId="43745"/>
    <cellStyle name="Comma 16 2 2 2 2 5 4" xfId="43746"/>
    <cellStyle name="Comma 16 2 2 2 2 5 5" xfId="43747"/>
    <cellStyle name="Comma 16 2 2 2 2 6" xfId="43748"/>
    <cellStyle name="Comma 16 2 2 2 2 6 2" xfId="43749"/>
    <cellStyle name="Comma 16 2 2 2 2 6 3" xfId="43750"/>
    <cellStyle name="Comma 16 2 2 2 2 7" xfId="43751"/>
    <cellStyle name="Comma 16 2 2 2 2 7 2" xfId="43752"/>
    <cellStyle name="Comma 16 2 2 2 2 7 3" xfId="43753"/>
    <cellStyle name="Comma 16 2 2 2 2 8" xfId="43754"/>
    <cellStyle name="Comma 16 2 2 2 2 8 2" xfId="43755"/>
    <cellStyle name="Comma 16 2 2 2 2 9" xfId="43756"/>
    <cellStyle name="Comma 16 2 2 2 3" xfId="43757"/>
    <cellStyle name="Comma 16 2 2 2 3 2" xfId="43758"/>
    <cellStyle name="Comma 16 2 2 2 3 2 2" xfId="43759"/>
    <cellStyle name="Comma 16 2 2 2 3 2 2 2" xfId="43760"/>
    <cellStyle name="Comma 16 2 2 2 3 2 2 3" xfId="43761"/>
    <cellStyle name="Comma 16 2 2 2 3 2 3" xfId="43762"/>
    <cellStyle name="Comma 16 2 2 2 3 2 3 2" xfId="43763"/>
    <cellStyle name="Comma 16 2 2 2 3 2 3 3" xfId="43764"/>
    <cellStyle name="Comma 16 2 2 2 3 2 4" xfId="43765"/>
    <cellStyle name="Comma 16 2 2 2 3 2 4 2" xfId="43766"/>
    <cellStyle name="Comma 16 2 2 2 3 2 5" xfId="43767"/>
    <cellStyle name="Comma 16 2 2 2 3 2 6" xfId="43768"/>
    <cellStyle name="Comma 16 2 2 2 3 3" xfId="43769"/>
    <cellStyle name="Comma 16 2 2 2 3 3 2" xfId="43770"/>
    <cellStyle name="Comma 16 2 2 2 3 3 2 2" xfId="43771"/>
    <cellStyle name="Comma 16 2 2 2 3 3 2 3" xfId="43772"/>
    <cellStyle name="Comma 16 2 2 2 3 3 3" xfId="43773"/>
    <cellStyle name="Comma 16 2 2 2 3 3 3 2" xfId="43774"/>
    <cellStyle name="Comma 16 2 2 2 3 3 3 3" xfId="43775"/>
    <cellStyle name="Comma 16 2 2 2 3 3 4" xfId="43776"/>
    <cellStyle name="Comma 16 2 2 2 3 3 4 2" xfId="43777"/>
    <cellStyle name="Comma 16 2 2 2 3 3 5" xfId="43778"/>
    <cellStyle name="Comma 16 2 2 2 3 3 6" xfId="43779"/>
    <cellStyle name="Comma 16 2 2 2 3 4" xfId="43780"/>
    <cellStyle name="Comma 16 2 2 2 3 4 2" xfId="43781"/>
    <cellStyle name="Comma 16 2 2 2 3 4 2 2" xfId="43782"/>
    <cellStyle name="Comma 16 2 2 2 3 4 2 3" xfId="43783"/>
    <cellStyle name="Comma 16 2 2 2 3 4 3" xfId="43784"/>
    <cellStyle name="Comma 16 2 2 2 3 4 3 2" xfId="43785"/>
    <cellStyle name="Comma 16 2 2 2 3 4 4" xfId="43786"/>
    <cellStyle name="Comma 16 2 2 2 3 4 5" xfId="43787"/>
    <cellStyle name="Comma 16 2 2 2 3 5" xfId="43788"/>
    <cellStyle name="Comma 16 2 2 2 3 5 2" xfId="43789"/>
    <cellStyle name="Comma 16 2 2 2 3 5 3" xfId="43790"/>
    <cellStyle name="Comma 16 2 2 2 3 6" xfId="43791"/>
    <cellStyle name="Comma 16 2 2 2 3 6 2" xfId="43792"/>
    <cellStyle name="Comma 16 2 2 2 3 6 3" xfId="43793"/>
    <cellStyle name="Comma 16 2 2 2 3 7" xfId="43794"/>
    <cellStyle name="Comma 16 2 2 2 3 7 2" xfId="43795"/>
    <cellStyle name="Comma 16 2 2 2 3 8" xfId="43796"/>
    <cellStyle name="Comma 16 2 2 2 3 9" xfId="43797"/>
    <cellStyle name="Comma 16 2 2 2 4" xfId="43798"/>
    <cellStyle name="Comma 16 2 2 2 4 2" xfId="43799"/>
    <cellStyle name="Comma 16 2 2 2 4 2 2" xfId="43800"/>
    <cellStyle name="Comma 16 2 2 2 4 2 2 2" xfId="43801"/>
    <cellStyle name="Comma 16 2 2 2 4 2 2 3" xfId="43802"/>
    <cellStyle name="Comma 16 2 2 2 4 2 3" xfId="43803"/>
    <cellStyle name="Comma 16 2 2 2 4 2 3 2" xfId="43804"/>
    <cellStyle name="Comma 16 2 2 2 4 2 3 3" xfId="43805"/>
    <cellStyle name="Comma 16 2 2 2 4 2 4" xfId="43806"/>
    <cellStyle name="Comma 16 2 2 2 4 2 4 2" xfId="43807"/>
    <cellStyle name="Comma 16 2 2 2 4 2 5" xfId="43808"/>
    <cellStyle name="Comma 16 2 2 2 4 2 6" xfId="43809"/>
    <cellStyle name="Comma 16 2 2 2 4 3" xfId="43810"/>
    <cellStyle name="Comma 16 2 2 2 4 3 2" xfId="43811"/>
    <cellStyle name="Comma 16 2 2 2 4 3 2 2" xfId="43812"/>
    <cellStyle name="Comma 16 2 2 2 4 3 2 3" xfId="43813"/>
    <cellStyle name="Comma 16 2 2 2 4 3 3" xfId="43814"/>
    <cellStyle name="Comma 16 2 2 2 4 3 3 2" xfId="43815"/>
    <cellStyle name="Comma 16 2 2 2 4 3 3 3" xfId="43816"/>
    <cellStyle name="Comma 16 2 2 2 4 3 4" xfId="43817"/>
    <cellStyle name="Comma 16 2 2 2 4 3 4 2" xfId="43818"/>
    <cellStyle name="Comma 16 2 2 2 4 3 5" xfId="43819"/>
    <cellStyle name="Comma 16 2 2 2 4 3 6" xfId="43820"/>
    <cellStyle name="Comma 16 2 2 2 4 4" xfId="43821"/>
    <cellStyle name="Comma 16 2 2 2 4 4 2" xfId="43822"/>
    <cellStyle name="Comma 16 2 2 2 4 4 2 2" xfId="43823"/>
    <cellStyle name="Comma 16 2 2 2 4 4 2 3" xfId="43824"/>
    <cellStyle name="Comma 16 2 2 2 4 4 3" xfId="43825"/>
    <cellStyle name="Comma 16 2 2 2 4 4 3 2" xfId="43826"/>
    <cellStyle name="Comma 16 2 2 2 4 4 4" xfId="43827"/>
    <cellStyle name="Comma 16 2 2 2 4 4 5" xfId="43828"/>
    <cellStyle name="Comma 16 2 2 2 4 5" xfId="43829"/>
    <cellStyle name="Comma 16 2 2 2 4 5 2" xfId="43830"/>
    <cellStyle name="Comma 16 2 2 2 4 5 3" xfId="43831"/>
    <cellStyle name="Comma 16 2 2 2 4 6" xfId="43832"/>
    <cellStyle name="Comma 16 2 2 2 4 6 2" xfId="43833"/>
    <cellStyle name="Comma 16 2 2 2 4 6 3" xfId="43834"/>
    <cellStyle name="Comma 16 2 2 2 4 7" xfId="43835"/>
    <cellStyle name="Comma 16 2 2 2 4 7 2" xfId="43836"/>
    <cellStyle name="Comma 16 2 2 2 4 8" xfId="43837"/>
    <cellStyle name="Comma 16 2 2 2 4 9" xfId="43838"/>
    <cellStyle name="Comma 16 2 2 2 5" xfId="43839"/>
    <cellStyle name="Comma 16 2 2 2 5 2" xfId="43840"/>
    <cellStyle name="Comma 16 2 2 2 5 2 2" xfId="43841"/>
    <cellStyle name="Comma 16 2 2 2 5 2 3" xfId="43842"/>
    <cellStyle name="Comma 16 2 2 2 5 3" xfId="43843"/>
    <cellStyle name="Comma 16 2 2 2 5 3 2" xfId="43844"/>
    <cellStyle name="Comma 16 2 2 2 5 3 3" xfId="43845"/>
    <cellStyle name="Comma 16 2 2 2 5 4" xfId="43846"/>
    <cellStyle name="Comma 16 2 2 2 5 4 2" xfId="43847"/>
    <cellStyle name="Comma 16 2 2 2 5 5" xfId="43848"/>
    <cellStyle name="Comma 16 2 2 2 5 6" xfId="43849"/>
    <cellStyle name="Comma 16 2 2 2 6" xfId="43850"/>
    <cellStyle name="Comma 16 2 2 2 6 2" xfId="43851"/>
    <cellStyle name="Comma 16 2 2 2 6 2 2" xfId="43852"/>
    <cellStyle name="Comma 16 2 2 2 6 2 3" xfId="43853"/>
    <cellStyle name="Comma 16 2 2 2 6 3" xfId="43854"/>
    <cellStyle name="Comma 16 2 2 2 6 3 2" xfId="43855"/>
    <cellStyle name="Comma 16 2 2 2 6 3 3" xfId="43856"/>
    <cellStyle name="Comma 16 2 2 2 6 4" xfId="43857"/>
    <cellStyle name="Comma 16 2 2 2 6 4 2" xfId="43858"/>
    <cellStyle name="Comma 16 2 2 2 6 5" xfId="43859"/>
    <cellStyle name="Comma 16 2 2 2 6 6" xfId="43860"/>
    <cellStyle name="Comma 16 2 2 2 7" xfId="43861"/>
    <cellStyle name="Comma 16 2 2 2 7 2" xfId="43862"/>
    <cellStyle name="Comma 16 2 2 2 7 2 2" xfId="43863"/>
    <cellStyle name="Comma 16 2 2 2 7 2 3" xfId="43864"/>
    <cellStyle name="Comma 16 2 2 2 7 3" xfId="43865"/>
    <cellStyle name="Comma 16 2 2 2 7 3 2" xfId="43866"/>
    <cellStyle name="Comma 16 2 2 2 7 4" xfId="43867"/>
    <cellStyle name="Comma 16 2 2 2 7 5" xfId="43868"/>
    <cellStyle name="Comma 16 2 2 2 8" xfId="43869"/>
    <cellStyle name="Comma 16 2 2 2 8 2" xfId="43870"/>
    <cellStyle name="Comma 16 2 2 2 8 3" xfId="43871"/>
    <cellStyle name="Comma 16 2 2 2 9" xfId="43872"/>
    <cellStyle name="Comma 16 2 2 2 9 2" xfId="43873"/>
    <cellStyle name="Comma 16 2 2 2 9 3" xfId="43874"/>
    <cellStyle name="Comma 16 2 2 3" xfId="43875"/>
    <cellStyle name="Comma 16 2 2 3 10" xfId="43876"/>
    <cellStyle name="Comma 16 2 2 3 2" xfId="43877"/>
    <cellStyle name="Comma 16 2 2 3 2 2" xfId="43878"/>
    <cellStyle name="Comma 16 2 2 3 2 2 2" xfId="43879"/>
    <cellStyle name="Comma 16 2 2 3 2 2 2 2" xfId="43880"/>
    <cellStyle name="Comma 16 2 2 3 2 2 2 3" xfId="43881"/>
    <cellStyle name="Comma 16 2 2 3 2 2 3" xfId="43882"/>
    <cellStyle name="Comma 16 2 2 3 2 2 3 2" xfId="43883"/>
    <cellStyle name="Comma 16 2 2 3 2 2 3 3" xfId="43884"/>
    <cellStyle name="Comma 16 2 2 3 2 2 4" xfId="43885"/>
    <cellStyle name="Comma 16 2 2 3 2 2 4 2" xfId="43886"/>
    <cellStyle name="Comma 16 2 2 3 2 2 5" xfId="43887"/>
    <cellStyle name="Comma 16 2 2 3 2 2 6" xfId="43888"/>
    <cellStyle name="Comma 16 2 2 3 2 3" xfId="43889"/>
    <cellStyle name="Comma 16 2 2 3 2 3 2" xfId="43890"/>
    <cellStyle name="Comma 16 2 2 3 2 3 2 2" xfId="43891"/>
    <cellStyle name="Comma 16 2 2 3 2 3 2 3" xfId="43892"/>
    <cellStyle name="Comma 16 2 2 3 2 3 3" xfId="43893"/>
    <cellStyle name="Comma 16 2 2 3 2 3 3 2" xfId="43894"/>
    <cellStyle name="Comma 16 2 2 3 2 3 3 3" xfId="43895"/>
    <cellStyle name="Comma 16 2 2 3 2 3 4" xfId="43896"/>
    <cellStyle name="Comma 16 2 2 3 2 3 4 2" xfId="43897"/>
    <cellStyle name="Comma 16 2 2 3 2 3 5" xfId="43898"/>
    <cellStyle name="Comma 16 2 2 3 2 3 6" xfId="43899"/>
    <cellStyle name="Comma 16 2 2 3 2 4" xfId="43900"/>
    <cellStyle name="Comma 16 2 2 3 2 4 2" xfId="43901"/>
    <cellStyle name="Comma 16 2 2 3 2 4 2 2" xfId="43902"/>
    <cellStyle name="Comma 16 2 2 3 2 4 2 3" xfId="43903"/>
    <cellStyle name="Comma 16 2 2 3 2 4 3" xfId="43904"/>
    <cellStyle name="Comma 16 2 2 3 2 4 3 2" xfId="43905"/>
    <cellStyle name="Comma 16 2 2 3 2 4 4" xfId="43906"/>
    <cellStyle name="Comma 16 2 2 3 2 4 5" xfId="43907"/>
    <cellStyle name="Comma 16 2 2 3 2 5" xfId="43908"/>
    <cellStyle name="Comma 16 2 2 3 2 5 2" xfId="43909"/>
    <cellStyle name="Comma 16 2 2 3 2 5 3" xfId="43910"/>
    <cellStyle name="Comma 16 2 2 3 2 6" xfId="43911"/>
    <cellStyle name="Comma 16 2 2 3 2 6 2" xfId="43912"/>
    <cellStyle name="Comma 16 2 2 3 2 6 3" xfId="43913"/>
    <cellStyle name="Comma 16 2 2 3 2 7" xfId="43914"/>
    <cellStyle name="Comma 16 2 2 3 2 7 2" xfId="43915"/>
    <cellStyle name="Comma 16 2 2 3 2 8" xfId="43916"/>
    <cellStyle name="Comma 16 2 2 3 2 9" xfId="43917"/>
    <cellStyle name="Comma 16 2 2 3 3" xfId="43918"/>
    <cellStyle name="Comma 16 2 2 3 3 2" xfId="43919"/>
    <cellStyle name="Comma 16 2 2 3 3 2 2" xfId="43920"/>
    <cellStyle name="Comma 16 2 2 3 3 2 3" xfId="43921"/>
    <cellStyle name="Comma 16 2 2 3 3 3" xfId="43922"/>
    <cellStyle name="Comma 16 2 2 3 3 3 2" xfId="43923"/>
    <cellStyle name="Comma 16 2 2 3 3 3 3" xfId="43924"/>
    <cellStyle name="Comma 16 2 2 3 3 4" xfId="43925"/>
    <cellStyle name="Comma 16 2 2 3 3 4 2" xfId="43926"/>
    <cellStyle name="Comma 16 2 2 3 3 5" xfId="43927"/>
    <cellStyle name="Comma 16 2 2 3 3 6" xfId="43928"/>
    <cellStyle name="Comma 16 2 2 3 4" xfId="43929"/>
    <cellStyle name="Comma 16 2 2 3 4 2" xfId="43930"/>
    <cellStyle name="Comma 16 2 2 3 4 2 2" xfId="43931"/>
    <cellStyle name="Comma 16 2 2 3 4 2 3" xfId="43932"/>
    <cellStyle name="Comma 16 2 2 3 4 3" xfId="43933"/>
    <cellStyle name="Comma 16 2 2 3 4 3 2" xfId="43934"/>
    <cellStyle name="Comma 16 2 2 3 4 3 3" xfId="43935"/>
    <cellStyle name="Comma 16 2 2 3 4 4" xfId="43936"/>
    <cellStyle name="Comma 16 2 2 3 4 4 2" xfId="43937"/>
    <cellStyle name="Comma 16 2 2 3 4 5" xfId="43938"/>
    <cellStyle name="Comma 16 2 2 3 4 6" xfId="43939"/>
    <cellStyle name="Comma 16 2 2 3 5" xfId="43940"/>
    <cellStyle name="Comma 16 2 2 3 5 2" xfId="43941"/>
    <cellStyle name="Comma 16 2 2 3 5 2 2" xfId="43942"/>
    <cellStyle name="Comma 16 2 2 3 5 2 3" xfId="43943"/>
    <cellStyle name="Comma 16 2 2 3 5 3" xfId="43944"/>
    <cellStyle name="Comma 16 2 2 3 5 3 2" xfId="43945"/>
    <cellStyle name="Comma 16 2 2 3 5 4" xfId="43946"/>
    <cellStyle name="Comma 16 2 2 3 5 5" xfId="43947"/>
    <cellStyle name="Comma 16 2 2 3 6" xfId="43948"/>
    <cellStyle name="Comma 16 2 2 3 6 2" xfId="43949"/>
    <cellStyle name="Comma 16 2 2 3 6 3" xfId="43950"/>
    <cellStyle name="Comma 16 2 2 3 7" xfId="43951"/>
    <cellStyle name="Comma 16 2 2 3 7 2" xfId="43952"/>
    <cellStyle name="Comma 16 2 2 3 7 3" xfId="43953"/>
    <cellStyle name="Comma 16 2 2 3 8" xfId="43954"/>
    <cellStyle name="Comma 16 2 2 3 8 2" xfId="43955"/>
    <cellStyle name="Comma 16 2 2 3 9" xfId="43956"/>
    <cellStyle name="Comma 16 2 2 4" xfId="43957"/>
    <cellStyle name="Comma 16 2 2 4 2" xfId="43958"/>
    <cellStyle name="Comma 16 2 2 4 2 2" xfId="43959"/>
    <cellStyle name="Comma 16 2 2 4 2 2 2" xfId="43960"/>
    <cellStyle name="Comma 16 2 2 4 2 2 3" xfId="43961"/>
    <cellStyle name="Comma 16 2 2 4 2 3" xfId="43962"/>
    <cellStyle name="Comma 16 2 2 4 2 3 2" xfId="43963"/>
    <cellStyle name="Comma 16 2 2 4 2 3 3" xfId="43964"/>
    <cellStyle name="Comma 16 2 2 4 2 4" xfId="43965"/>
    <cellStyle name="Comma 16 2 2 4 2 4 2" xfId="43966"/>
    <cellStyle name="Comma 16 2 2 4 2 5" xfId="43967"/>
    <cellStyle name="Comma 16 2 2 4 2 6" xfId="43968"/>
    <cellStyle name="Comma 16 2 2 4 3" xfId="43969"/>
    <cellStyle name="Comma 16 2 2 4 3 2" xfId="43970"/>
    <cellStyle name="Comma 16 2 2 4 3 2 2" xfId="43971"/>
    <cellStyle name="Comma 16 2 2 4 3 2 3" xfId="43972"/>
    <cellStyle name="Comma 16 2 2 4 3 3" xfId="43973"/>
    <cellStyle name="Comma 16 2 2 4 3 3 2" xfId="43974"/>
    <cellStyle name="Comma 16 2 2 4 3 3 3" xfId="43975"/>
    <cellStyle name="Comma 16 2 2 4 3 4" xfId="43976"/>
    <cellStyle name="Comma 16 2 2 4 3 4 2" xfId="43977"/>
    <cellStyle name="Comma 16 2 2 4 3 5" xfId="43978"/>
    <cellStyle name="Comma 16 2 2 4 3 6" xfId="43979"/>
    <cellStyle name="Comma 16 2 2 4 4" xfId="43980"/>
    <cellStyle name="Comma 16 2 2 4 4 2" xfId="43981"/>
    <cellStyle name="Comma 16 2 2 4 4 2 2" xfId="43982"/>
    <cellStyle name="Comma 16 2 2 4 4 2 3" xfId="43983"/>
    <cellStyle name="Comma 16 2 2 4 4 3" xfId="43984"/>
    <cellStyle name="Comma 16 2 2 4 4 3 2" xfId="43985"/>
    <cellStyle name="Comma 16 2 2 4 4 4" xfId="43986"/>
    <cellStyle name="Comma 16 2 2 4 4 5" xfId="43987"/>
    <cellStyle name="Comma 16 2 2 4 5" xfId="43988"/>
    <cellStyle name="Comma 16 2 2 4 5 2" xfId="43989"/>
    <cellStyle name="Comma 16 2 2 4 5 3" xfId="43990"/>
    <cellStyle name="Comma 16 2 2 4 6" xfId="43991"/>
    <cellStyle name="Comma 16 2 2 4 6 2" xfId="43992"/>
    <cellStyle name="Comma 16 2 2 4 6 3" xfId="43993"/>
    <cellStyle name="Comma 16 2 2 4 7" xfId="43994"/>
    <cellStyle name="Comma 16 2 2 4 7 2" xfId="43995"/>
    <cellStyle name="Comma 16 2 2 4 8" xfId="43996"/>
    <cellStyle name="Comma 16 2 2 4 9" xfId="43997"/>
    <cellStyle name="Comma 16 2 2 5" xfId="43998"/>
    <cellStyle name="Comma 16 2 2 5 2" xfId="43999"/>
    <cellStyle name="Comma 16 2 2 5 2 2" xfId="44000"/>
    <cellStyle name="Comma 16 2 2 5 2 2 2" xfId="44001"/>
    <cellStyle name="Comma 16 2 2 5 2 2 3" xfId="44002"/>
    <cellStyle name="Comma 16 2 2 5 2 3" xfId="44003"/>
    <cellStyle name="Comma 16 2 2 5 2 3 2" xfId="44004"/>
    <cellStyle name="Comma 16 2 2 5 2 3 3" xfId="44005"/>
    <cellStyle name="Comma 16 2 2 5 2 4" xfId="44006"/>
    <cellStyle name="Comma 16 2 2 5 2 4 2" xfId="44007"/>
    <cellStyle name="Comma 16 2 2 5 2 5" xfId="44008"/>
    <cellStyle name="Comma 16 2 2 5 2 6" xfId="44009"/>
    <cellStyle name="Comma 16 2 2 5 3" xfId="44010"/>
    <cellStyle name="Comma 16 2 2 5 3 2" xfId="44011"/>
    <cellStyle name="Comma 16 2 2 5 3 2 2" xfId="44012"/>
    <cellStyle name="Comma 16 2 2 5 3 2 3" xfId="44013"/>
    <cellStyle name="Comma 16 2 2 5 3 3" xfId="44014"/>
    <cellStyle name="Comma 16 2 2 5 3 3 2" xfId="44015"/>
    <cellStyle name="Comma 16 2 2 5 3 3 3" xfId="44016"/>
    <cellStyle name="Comma 16 2 2 5 3 4" xfId="44017"/>
    <cellStyle name="Comma 16 2 2 5 3 4 2" xfId="44018"/>
    <cellStyle name="Comma 16 2 2 5 3 5" xfId="44019"/>
    <cellStyle name="Comma 16 2 2 5 3 6" xfId="44020"/>
    <cellStyle name="Comma 16 2 2 5 4" xfId="44021"/>
    <cellStyle name="Comma 16 2 2 5 4 2" xfId="44022"/>
    <cellStyle name="Comma 16 2 2 5 4 2 2" xfId="44023"/>
    <cellStyle name="Comma 16 2 2 5 4 2 3" xfId="44024"/>
    <cellStyle name="Comma 16 2 2 5 4 3" xfId="44025"/>
    <cellStyle name="Comma 16 2 2 5 4 3 2" xfId="44026"/>
    <cellStyle name="Comma 16 2 2 5 4 4" xfId="44027"/>
    <cellStyle name="Comma 16 2 2 5 4 5" xfId="44028"/>
    <cellStyle name="Comma 16 2 2 5 5" xfId="44029"/>
    <cellStyle name="Comma 16 2 2 5 5 2" xfId="44030"/>
    <cellStyle name="Comma 16 2 2 5 5 3" xfId="44031"/>
    <cellStyle name="Comma 16 2 2 5 6" xfId="44032"/>
    <cellStyle name="Comma 16 2 2 5 6 2" xfId="44033"/>
    <cellStyle name="Comma 16 2 2 5 6 3" xfId="44034"/>
    <cellStyle name="Comma 16 2 2 5 7" xfId="44035"/>
    <cellStyle name="Comma 16 2 2 5 7 2" xfId="44036"/>
    <cellStyle name="Comma 16 2 2 5 8" xfId="44037"/>
    <cellStyle name="Comma 16 2 2 5 9" xfId="44038"/>
    <cellStyle name="Comma 16 2 2 6" xfId="44039"/>
    <cellStyle name="Comma 16 2 2 6 2" xfId="44040"/>
    <cellStyle name="Comma 16 2 2 6 2 2" xfId="44041"/>
    <cellStyle name="Comma 16 2 2 6 2 3" xfId="44042"/>
    <cellStyle name="Comma 16 2 2 6 3" xfId="44043"/>
    <cellStyle name="Comma 16 2 2 6 3 2" xfId="44044"/>
    <cellStyle name="Comma 16 2 2 6 3 3" xfId="44045"/>
    <cellStyle name="Comma 16 2 2 6 4" xfId="44046"/>
    <cellStyle name="Comma 16 2 2 6 4 2" xfId="44047"/>
    <cellStyle name="Comma 16 2 2 6 5" xfId="44048"/>
    <cellStyle name="Comma 16 2 2 6 6" xfId="44049"/>
    <cellStyle name="Comma 16 2 2 7" xfId="44050"/>
    <cellStyle name="Comma 16 2 2 7 2" xfId="44051"/>
    <cellStyle name="Comma 16 2 2 7 2 2" xfId="44052"/>
    <cellStyle name="Comma 16 2 2 7 2 3" xfId="44053"/>
    <cellStyle name="Comma 16 2 2 7 3" xfId="44054"/>
    <cellStyle name="Comma 16 2 2 7 3 2" xfId="44055"/>
    <cellStyle name="Comma 16 2 2 7 3 3" xfId="44056"/>
    <cellStyle name="Comma 16 2 2 7 4" xfId="44057"/>
    <cellStyle name="Comma 16 2 2 7 4 2" xfId="44058"/>
    <cellStyle name="Comma 16 2 2 7 5" xfId="44059"/>
    <cellStyle name="Comma 16 2 2 7 6" xfId="44060"/>
    <cellStyle name="Comma 16 2 2 8" xfId="44061"/>
    <cellStyle name="Comma 16 2 2 8 2" xfId="44062"/>
    <cellStyle name="Comma 16 2 2 8 2 2" xfId="44063"/>
    <cellStyle name="Comma 16 2 2 8 2 3" xfId="44064"/>
    <cellStyle name="Comma 16 2 2 8 3" xfId="44065"/>
    <cellStyle name="Comma 16 2 2 8 3 2" xfId="44066"/>
    <cellStyle name="Comma 16 2 2 8 4" xfId="44067"/>
    <cellStyle name="Comma 16 2 2 8 5" xfId="44068"/>
    <cellStyle name="Comma 16 2 2 9" xfId="44069"/>
    <cellStyle name="Comma 16 2 2 9 2" xfId="44070"/>
    <cellStyle name="Comma 16 2 2 9 3" xfId="44071"/>
    <cellStyle name="Comma 16 2 3" xfId="44072"/>
    <cellStyle name="Comma 16 2 3 10" xfId="44073"/>
    <cellStyle name="Comma 16 2 3 10 2" xfId="44074"/>
    <cellStyle name="Comma 16 2 3 11" xfId="44075"/>
    <cellStyle name="Comma 16 2 3 12" xfId="44076"/>
    <cellStyle name="Comma 16 2 3 2" xfId="44077"/>
    <cellStyle name="Comma 16 2 3 2 10" xfId="44078"/>
    <cellStyle name="Comma 16 2 3 2 2" xfId="44079"/>
    <cellStyle name="Comma 16 2 3 2 2 2" xfId="44080"/>
    <cellStyle name="Comma 16 2 3 2 2 2 2" xfId="44081"/>
    <cellStyle name="Comma 16 2 3 2 2 2 2 2" xfId="44082"/>
    <cellStyle name="Comma 16 2 3 2 2 2 2 3" xfId="44083"/>
    <cellStyle name="Comma 16 2 3 2 2 2 3" xfId="44084"/>
    <cellStyle name="Comma 16 2 3 2 2 2 3 2" xfId="44085"/>
    <cellStyle name="Comma 16 2 3 2 2 2 3 3" xfId="44086"/>
    <cellStyle name="Comma 16 2 3 2 2 2 4" xfId="44087"/>
    <cellStyle name="Comma 16 2 3 2 2 2 4 2" xfId="44088"/>
    <cellStyle name="Comma 16 2 3 2 2 2 5" xfId="44089"/>
    <cellStyle name="Comma 16 2 3 2 2 2 6" xfId="44090"/>
    <cellStyle name="Comma 16 2 3 2 2 3" xfId="44091"/>
    <cellStyle name="Comma 16 2 3 2 2 3 2" xfId="44092"/>
    <cellStyle name="Comma 16 2 3 2 2 3 2 2" xfId="44093"/>
    <cellStyle name="Comma 16 2 3 2 2 3 2 3" xfId="44094"/>
    <cellStyle name="Comma 16 2 3 2 2 3 3" xfId="44095"/>
    <cellStyle name="Comma 16 2 3 2 2 3 3 2" xfId="44096"/>
    <cellStyle name="Comma 16 2 3 2 2 3 3 3" xfId="44097"/>
    <cellStyle name="Comma 16 2 3 2 2 3 4" xfId="44098"/>
    <cellStyle name="Comma 16 2 3 2 2 3 4 2" xfId="44099"/>
    <cellStyle name="Comma 16 2 3 2 2 3 5" xfId="44100"/>
    <cellStyle name="Comma 16 2 3 2 2 3 6" xfId="44101"/>
    <cellStyle name="Comma 16 2 3 2 2 4" xfId="44102"/>
    <cellStyle name="Comma 16 2 3 2 2 4 2" xfId="44103"/>
    <cellStyle name="Comma 16 2 3 2 2 4 2 2" xfId="44104"/>
    <cellStyle name="Comma 16 2 3 2 2 4 2 3" xfId="44105"/>
    <cellStyle name="Comma 16 2 3 2 2 4 3" xfId="44106"/>
    <cellStyle name="Comma 16 2 3 2 2 4 3 2" xfId="44107"/>
    <cellStyle name="Comma 16 2 3 2 2 4 4" xfId="44108"/>
    <cellStyle name="Comma 16 2 3 2 2 4 5" xfId="44109"/>
    <cellStyle name="Comma 16 2 3 2 2 5" xfId="44110"/>
    <cellStyle name="Comma 16 2 3 2 2 5 2" xfId="44111"/>
    <cellStyle name="Comma 16 2 3 2 2 5 3" xfId="44112"/>
    <cellStyle name="Comma 16 2 3 2 2 6" xfId="44113"/>
    <cellStyle name="Comma 16 2 3 2 2 6 2" xfId="44114"/>
    <cellStyle name="Comma 16 2 3 2 2 6 3" xfId="44115"/>
    <cellStyle name="Comma 16 2 3 2 2 7" xfId="44116"/>
    <cellStyle name="Comma 16 2 3 2 2 7 2" xfId="44117"/>
    <cellStyle name="Comma 16 2 3 2 2 8" xfId="44118"/>
    <cellStyle name="Comma 16 2 3 2 2 9" xfId="44119"/>
    <cellStyle name="Comma 16 2 3 2 3" xfId="44120"/>
    <cellStyle name="Comma 16 2 3 2 3 2" xfId="44121"/>
    <cellStyle name="Comma 16 2 3 2 3 2 2" xfId="44122"/>
    <cellStyle name="Comma 16 2 3 2 3 2 3" xfId="44123"/>
    <cellStyle name="Comma 16 2 3 2 3 3" xfId="44124"/>
    <cellStyle name="Comma 16 2 3 2 3 3 2" xfId="44125"/>
    <cellStyle name="Comma 16 2 3 2 3 3 3" xfId="44126"/>
    <cellStyle name="Comma 16 2 3 2 3 4" xfId="44127"/>
    <cellStyle name="Comma 16 2 3 2 3 4 2" xfId="44128"/>
    <cellStyle name="Comma 16 2 3 2 3 5" xfId="44129"/>
    <cellStyle name="Comma 16 2 3 2 3 6" xfId="44130"/>
    <cellStyle name="Comma 16 2 3 2 4" xfId="44131"/>
    <cellStyle name="Comma 16 2 3 2 4 2" xfId="44132"/>
    <cellStyle name="Comma 16 2 3 2 4 2 2" xfId="44133"/>
    <cellStyle name="Comma 16 2 3 2 4 2 3" xfId="44134"/>
    <cellStyle name="Comma 16 2 3 2 4 3" xfId="44135"/>
    <cellStyle name="Comma 16 2 3 2 4 3 2" xfId="44136"/>
    <cellStyle name="Comma 16 2 3 2 4 3 3" xfId="44137"/>
    <cellStyle name="Comma 16 2 3 2 4 4" xfId="44138"/>
    <cellStyle name="Comma 16 2 3 2 4 4 2" xfId="44139"/>
    <cellStyle name="Comma 16 2 3 2 4 5" xfId="44140"/>
    <cellStyle name="Comma 16 2 3 2 4 6" xfId="44141"/>
    <cellStyle name="Comma 16 2 3 2 5" xfId="44142"/>
    <cellStyle name="Comma 16 2 3 2 5 2" xfId="44143"/>
    <cellStyle name="Comma 16 2 3 2 5 2 2" xfId="44144"/>
    <cellStyle name="Comma 16 2 3 2 5 2 3" xfId="44145"/>
    <cellStyle name="Comma 16 2 3 2 5 3" xfId="44146"/>
    <cellStyle name="Comma 16 2 3 2 5 3 2" xfId="44147"/>
    <cellStyle name="Comma 16 2 3 2 5 4" xfId="44148"/>
    <cellStyle name="Comma 16 2 3 2 5 5" xfId="44149"/>
    <cellStyle name="Comma 16 2 3 2 6" xfId="44150"/>
    <cellStyle name="Comma 16 2 3 2 6 2" xfId="44151"/>
    <cellStyle name="Comma 16 2 3 2 6 3" xfId="44152"/>
    <cellStyle name="Comma 16 2 3 2 7" xfId="44153"/>
    <cellStyle name="Comma 16 2 3 2 7 2" xfId="44154"/>
    <cellStyle name="Comma 16 2 3 2 7 3" xfId="44155"/>
    <cellStyle name="Comma 16 2 3 2 8" xfId="44156"/>
    <cellStyle name="Comma 16 2 3 2 8 2" xfId="44157"/>
    <cellStyle name="Comma 16 2 3 2 9" xfId="44158"/>
    <cellStyle name="Comma 16 2 3 3" xfId="44159"/>
    <cellStyle name="Comma 16 2 3 3 2" xfId="44160"/>
    <cellStyle name="Comma 16 2 3 3 2 2" xfId="44161"/>
    <cellStyle name="Comma 16 2 3 3 2 2 2" xfId="44162"/>
    <cellStyle name="Comma 16 2 3 3 2 2 3" xfId="44163"/>
    <cellStyle name="Comma 16 2 3 3 2 3" xfId="44164"/>
    <cellStyle name="Comma 16 2 3 3 2 3 2" xfId="44165"/>
    <cellStyle name="Comma 16 2 3 3 2 3 3" xfId="44166"/>
    <cellStyle name="Comma 16 2 3 3 2 4" xfId="44167"/>
    <cellStyle name="Comma 16 2 3 3 2 4 2" xfId="44168"/>
    <cellStyle name="Comma 16 2 3 3 2 5" xfId="44169"/>
    <cellStyle name="Comma 16 2 3 3 2 6" xfId="44170"/>
    <cellStyle name="Comma 16 2 3 3 3" xfId="44171"/>
    <cellStyle name="Comma 16 2 3 3 3 2" xfId="44172"/>
    <cellStyle name="Comma 16 2 3 3 3 2 2" xfId="44173"/>
    <cellStyle name="Comma 16 2 3 3 3 2 3" xfId="44174"/>
    <cellStyle name="Comma 16 2 3 3 3 3" xfId="44175"/>
    <cellStyle name="Comma 16 2 3 3 3 3 2" xfId="44176"/>
    <cellStyle name="Comma 16 2 3 3 3 3 3" xfId="44177"/>
    <cellStyle name="Comma 16 2 3 3 3 4" xfId="44178"/>
    <cellStyle name="Comma 16 2 3 3 3 4 2" xfId="44179"/>
    <cellStyle name="Comma 16 2 3 3 3 5" xfId="44180"/>
    <cellStyle name="Comma 16 2 3 3 3 6" xfId="44181"/>
    <cellStyle name="Comma 16 2 3 3 4" xfId="44182"/>
    <cellStyle name="Comma 16 2 3 3 4 2" xfId="44183"/>
    <cellStyle name="Comma 16 2 3 3 4 2 2" xfId="44184"/>
    <cellStyle name="Comma 16 2 3 3 4 2 3" xfId="44185"/>
    <cellStyle name="Comma 16 2 3 3 4 3" xfId="44186"/>
    <cellStyle name="Comma 16 2 3 3 4 3 2" xfId="44187"/>
    <cellStyle name="Comma 16 2 3 3 4 4" xfId="44188"/>
    <cellStyle name="Comma 16 2 3 3 4 5" xfId="44189"/>
    <cellStyle name="Comma 16 2 3 3 5" xfId="44190"/>
    <cellStyle name="Comma 16 2 3 3 5 2" xfId="44191"/>
    <cellStyle name="Comma 16 2 3 3 5 3" xfId="44192"/>
    <cellStyle name="Comma 16 2 3 3 6" xfId="44193"/>
    <cellStyle name="Comma 16 2 3 3 6 2" xfId="44194"/>
    <cellStyle name="Comma 16 2 3 3 6 3" xfId="44195"/>
    <cellStyle name="Comma 16 2 3 3 7" xfId="44196"/>
    <cellStyle name="Comma 16 2 3 3 7 2" xfId="44197"/>
    <cellStyle name="Comma 16 2 3 3 8" xfId="44198"/>
    <cellStyle name="Comma 16 2 3 3 9" xfId="44199"/>
    <cellStyle name="Comma 16 2 3 4" xfId="44200"/>
    <cellStyle name="Comma 16 2 3 4 2" xfId="44201"/>
    <cellStyle name="Comma 16 2 3 4 2 2" xfId="44202"/>
    <cellStyle name="Comma 16 2 3 4 2 2 2" xfId="44203"/>
    <cellStyle name="Comma 16 2 3 4 2 2 3" xfId="44204"/>
    <cellStyle name="Comma 16 2 3 4 2 3" xfId="44205"/>
    <cellStyle name="Comma 16 2 3 4 2 3 2" xfId="44206"/>
    <cellStyle name="Comma 16 2 3 4 2 3 3" xfId="44207"/>
    <cellStyle name="Comma 16 2 3 4 2 4" xfId="44208"/>
    <cellStyle name="Comma 16 2 3 4 2 4 2" xfId="44209"/>
    <cellStyle name="Comma 16 2 3 4 2 5" xfId="44210"/>
    <cellStyle name="Comma 16 2 3 4 2 6" xfId="44211"/>
    <cellStyle name="Comma 16 2 3 4 3" xfId="44212"/>
    <cellStyle name="Comma 16 2 3 4 3 2" xfId="44213"/>
    <cellStyle name="Comma 16 2 3 4 3 2 2" xfId="44214"/>
    <cellStyle name="Comma 16 2 3 4 3 2 3" xfId="44215"/>
    <cellStyle name="Comma 16 2 3 4 3 3" xfId="44216"/>
    <cellStyle name="Comma 16 2 3 4 3 3 2" xfId="44217"/>
    <cellStyle name="Comma 16 2 3 4 3 3 3" xfId="44218"/>
    <cellStyle name="Comma 16 2 3 4 3 4" xfId="44219"/>
    <cellStyle name="Comma 16 2 3 4 3 4 2" xfId="44220"/>
    <cellStyle name="Comma 16 2 3 4 3 5" xfId="44221"/>
    <cellStyle name="Comma 16 2 3 4 3 6" xfId="44222"/>
    <cellStyle name="Comma 16 2 3 4 4" xfId="44223"/>
    <cellStyle name="Comma 16 2 3 4 4 2" xfId="44224"/>
    <cellStyle name="Comma 16 2 3 4 4 2 2" xfId="44225"/>
    <cellStyle name="Comma 16 2 3 4 4 2 3" xfId="44226"/>
    <cellStyle name="Comma 16 2 3 4 4 3" xfId="44227"/>
    <cellStyle name="Comma 16 2 3 4 4 3 2" xfId="44228"/>
    <cellStyle name="Comma 16 2 3 4 4 4" xfId="44229"/>
    <cellStyle name="Comma 16 2 3 4 4 5" xfId="44230"/>
    <cellStyle name="Comma 16 2 3 4 5" xfId="44231"/>
    <cellStyle name="Comma 16 2 3 4 5 2" xfId="44232"/>
    <cellStyle name="Comma 16 2 3 4 5 3" xfId="44233"/>
    <cellStyle name="Comma 16 2 3 4 6" xfId="44234"/>
    <cellStyle name="Comma 16 2 3 4 6 2" xfId="44235"/>
    <cellStyle name="Comma 16 2 3 4 6 3" xfId="44236"/>
    <cellStyle name="Comma 16 2 3 4 7" xfId="44237"/>
    <cellStyle name="Comma 16 2 3 4 7 2" xfId="44238"/>
    <cellStyle name="Comma 16 2 3 4 8" xfId="44239"/>
    <cellStyle name="Comma 16 2 3 4 9" xfId="44240"/>
    <cellStyle name="Comma 16 2 3 5" xfId="44241"/>
    <cellStyle name="Comma 16 2 3 5 2" xfId="44242"/>
    <cellStyle name="Comma 16 2 3 5 2 2" xfId="44243"/>
    <cellStyle name="Comma 16 2 3 5 2 3" xfId="44244"/>
    <cellStyle name="Comma 16 2 3 5 3" xfId="44245"/>
    <cellStyle name="Comma 16 2 3 5 3 2" xfId="44246"/>
    <cellStyle name="Comma 16 2 3 5 3 3" xfId="44247"/>
    <cellStyle name="Comma 16 2 3 5 4" xfId="44248"/>
    <cellStyle name="Comma 16 2 3 5 4 2" xfId="44249"/>
    <cellStyle name="Comma 16 2 3 5 5" xfId="44250"/>
    <cellStyle name="Comma 16 2 3 5 6" xfId="44251"/>
    <cellStyle name="Comma 16 2 3 6" xfId="44252"/>
    <cellStyle name="Comma 16 2 3 6 2" xfId="44253"/>
    <cellStyle name="Comma 16 2 3 6 2 2" xfId="44254"/>
    <cellStyle name="Comma 16 2 3 6 2 3" xfId="44255"/>
    <cellStyle name="Comma 16 2 3 6 3" xfId="44256"/>
    <cellStyle name="Comma 16 2 3 6 3 2" xfId="44257"/>
    <cellStyle name="Comma 16 2 3 6 3 3" xfId="44258"/>
    <cellStyle name="Comma 16 2 3 6 4" xfId="44259"/>
    <cellStyle name="Comma 16 2 3 6 4 2" xfId="44260"/>
    <cellStyle name="Comma 16 2 3 6 5" xfId="44261"/>
    <cellStyle name="Comma 16 2 3 6 6" xfId="44262"/>
    <cellStyle name="Comma 16 2 3 7" xfId="44263"/>
    <cellStyle name="Comma 16 2 3 7 2" xfId="44264"/>
    <cellStyle name="Comma 16 2 3 7 2 2" xfId="44265"/>
    <cellStyle name="Comma 16 2 3 7 2 3" xfId="44266"/>
    <cellStyle name="Comma 16 2 3 7 3" xfId="44267"/>
    <cellStyle name="Comma 16 2 3 7 3 2" xfId="44268"/>
    <cellStyle name="Comma 16 2 3 7 4" xfId="44269"/>
    <cellStyle name="Comma 16 2 3 7 5" xfId="44270"/>
    <cellStyle name="Comma 16 2 3 8" xfId="44271"/>
    <cellStyle name="Comma 16 2 3 8 2" xfId="44272"/>
    <cellStyle name="Comma 16 2 3 8 3" xfId="44273"/>
    <cellStyle name="Comma 16 2 3 9" xfId="44274"/>
    <cellStyle name="Comma 16 2 3 9 2" xfId="44275"/>
    <cellStyle name="Comma 16 2 3 9 3" xfId="44276"/>
    <cellStyle name="Comma 16 2 4" xfId="44277"/>
    <cellStyle name="Comma 16 2 4 10" xfId="44278"/>
    <cellStyle name="Comma 16 2 4 2" xfId="44279"/>
    <cellStyle name="Comma 16 2 4 2 2" xfId="44280"/>
    <cellStyle name="Comma 16 2 4 2 2 2" xfId="44281"/>
    <cellStyle name="Comma 16 2 4 2 2 2 2" xfId="44282"/>
    <cellStyle name="Comma 16 2 4 2 2 2 3" xfId="44283"/>
    <cellStyle name="Comma 16 2 4 2 2 3" xfId="44284"/>
    <cellStyle name="Comma 16 2 4 2 2 3 2" xfId="44285"/>
    <cellStyle name="Comma 16 2 4 2 2 3 3" xfId="44286"/>
    <cellStyle name="Comma 16 2 4 2 2 4" xfId="44287"/>
    <cellStyle name="Comma 16 2 4 2 2 4 2" xfId="44288"/>
    <cellStyle name="Comma 16 2 4 2 2 5" xfId="44289"/>
    <cellStyle name="Comma 16 2 4 2 2 6" xfId="44290"/>
    <cellStyle name="Comma 16 2 4 2 3" xfId="44291"/>
    <cellStyle name="Comma 16 2 4 2 3 2" xfId="44292"/>
    <cellStyle name="Comma 16 2 4 2 3 2 2" xfId="44293"/>
    <cellStyle name="Comma 16 2 4 2 3 2 3" xfId="44294"/>
    <cellStyle name="Comma 16 2 4 2 3 3" xfId="44295"/>
    <cellStyle name="Comma 16 2 4 2 3 3 2" xfId="44296"/>
    <cellStyle name="Comma 16 2 4 2 3 3 3" xfId="44297"/>
    <cellStyle name="Comma 16 2 4 2 3 4" xfId="44298"/>
    <cellStyle name="Comma 16 2 4 2 3 4 2" xfId="44299"/>
    <cellStyle name="Comma 16 2 4 2 3 5" xfId="44300"/>
    <cellStyle name="Comma 16 2 4 2 3 6" xfId="44301"/>
    <cellStyle name="Comma 16 2 4 2 4" xfId="44302"/>
    <cellStyle name="Comma 16 2 4 2 4 2" xfId="44303"/>
    <cellStyle name="Comma 16 2 4 2 4 2 2" xfId="44304"/>
    <cellStyle name="Comma 16 2 4 2 4 2 3" xfId="44305"/>
    <cellStyle name="Comma 16 2 4 2 4 3" xfId="44306"/>
    <cellStyle name="Comma 16 2 4 2 4 3 2" xfId="44307"/>
    <cellStyle name="Comma 16 2 4 2 4 4" xfId="44308"/>
    <cellStyle name="Comma 16 2 4 2 4 5" xfId="44309"/>
    <cellStyle name="Comma 16 2 4 2 5" xfId="44310"/>
    <cellStyle name="Comma 16 2 4 2 5 2" xfId="44311"/>
    <cellStyle name="Comma 16 2 4 2 5 3" xfId="44312"/>
    <cellStyle name="Comma 16 2 4 2 6" xfId="44313"/>
    <cellStyle name="Comma 16 2 4 2 6 2" xfId="44314"/>
    <cellStyle name="Comma 16 2 4 2 6 3" xfId="44315"/>
    <cellStyle name="Comma 16 2 4 2 7" xfId="44316"/>
    <cellStyle name="Comma 16 2 4 2 7 2" xfId="44317"/>
    <cellStyle name="Comma 16 2 4 2 8" xfId="44318"/>
    <cellStyle name="Comma 16 2 4 2 9" xfId="44319"/>
    <cellStyle name="Comma 16 2 4 3" xfId="44320"/>
    <cellStyle name="Comma 16 2 4 3 2" xfId="44321"/>
    <cellStyle name="Comma 16 2 4 3 2 2" xfId="44322"/>
    <cellStyle name="Comma 16 2 4 3 2 3" xfId="44323"/>
    <cellStyle name="Comma 16 2 4 3 3" xfId="44324"/>
    <cellStyle name="Comma 16 2 4 3 3 2" xfId="44325"/>
    <cellStyle name="Comma 16 2 4 3 3 3" xfId="44326"/>
    <cellStyle name="Comma 16 2 4 3 4" xfId="44327"/>
    <cellStyle name="Comma 16 2 4 3 4 2" xfId="44328"/>
    <cellStyle name="Comma 16 2 4 3 5" xfId="44329"/>
    <cellStyle name="Comma 16 2 4 3 6" xfId="44330"/>
    <cellStyle name="Comma 16 2 4 4" xfId="44331"/>
    <cellStyle name="Comma 16 2 4 4 2" xfId="44332"/>
    <cellStyle name="Comma 16 2 4 4 2 2" xfId="44333"/>
    <cellStyle name="Comma 16 2 4 4 2 3" xfId="44334"/>
    <cellStyle name="Comma 16 2 4 4 3" xfId="44335"/>
    <cellStyle name="Comma 16 2 4 4 3 2" xfId="44336"/>
    <cellStyle name="Comma 16 2 4 4 3 3" xfId="44337"/>
    <cellStyle name="Comma 16 2 4 4 4" xfId="44338"/>
    <cellStyle name="Comma 16 2 4 4 4 2" xfId="44339"/>
    <cellStyle name="Comma 16 2 4 4 5" xfId="44340"/>
    <cellStyle name="Comma 16 2 4 4 6" xfId="44341"/>
    <cellStyle name="Comma 16 2 4 5" xfId="44342"/>
    <cellStyle name="Comma 16 2 4 5 2" xfId="44343"/>
    <cellStyle name="Comma 16 2 4 5 2 2" xfId="44344"/>
    <cellStyle name="Comma 16 2 4 5 2 3" xfId="44345"/>
    <cellStyle name="Comma 16 2 4 5 3" xfId="44346"/>
    <cellStyle name="Comma 16 2 4 5 3 2" xfId="44347"/>
    <cellStyle name="Comma 16 2 4 5 4" xfId="44348"/>
    <cellStyle name="Comma 16 2 4 5 5" xfId="44349"/>
    <cellStyle name="Comma 16 2 4 6" xfId="44350"/>
    <cellStyle name="Comma 16 2 4 6 2" xfId="44351"/>
    <cellStyle name="Comma 16 2 4 6 3" xfId="44352"/>
    <cellStyle name="Comma 16 2 4 7" xfId="44353"/>
    <cellStyle name="Comma 16 2 4 7 2" xfId="44354"/>
    <cellStyle name="Comma 16 2 4 7 3" xfId="44355"/>
    <cellStyle name="Comma 16 2 4 8" xfId="44356"/>
    <cellStyle name="Comma 16 2 4 8 2" xfId="44357"/>
    <cellStyle name="Comma 16 2 4 9" xfId="44358"/>
    <cellStyle name="Comma 16 2 5" xfId="44359"/>
    <cellStyle name="Comma 16 2 5 2" xfId="44360"/>
    <cellStyle name="Comma 16 2 5 2 2" xfId="44361"/>
    <cellStyle name="Comma 16 2 5 2 2 2" xfId="44362"/>
    <cellStyle name="Comma 16 2 5 2 2 3" xfId="44363"/>
    <cellStyle name="Comma 16 2 5 2 3" xfId="44364"/>
    <cellStyle name="Comma 16 2 5 2 3 2" xfId="44365"/>
    <cellStyle name="Comma 16 2 5 2 3 3" xfId="44366"/>
    <cellStyle name="Comma 16 2 5 2 4" xfId="44367"/>
    <cellStyle name="Comma 16 2 5 2 4 2" xfId="44368"/>
    <cellStyle name="Comma 16 2 5 2 5" xfId="44369"/>
    <cellStyle name="Comma 16 2 5 2 6" xfId="44370"/>
    <cellStyle name="Comma 16 2 5 3" xfId="44371"/>
    <cellStyle name="Comma 16 2 5 3 2" xfId="44372"/>
    <cellStyle name="Comma 16 2 5 3 2 2" xfId="44373"/>
    <cellStyle name="Comma 16 2 5 3 2 3" xfId="44374"/>
    <cellStyle name="Comma 16 2 5 3 3" xfId="44375"/>
    <cellStyle name="Comma 16 2 5 3 3 2" xfId="44376"/>
    <cellStyle name="Comma 16 2 5 3 3 3" xfId="44377"/>
    <cellStyle name="Comma 16 2 5 3 4" xfId="44378"/>
    <cellStyle name="Comma 16 2 5 3 4 2" xfId="44379"/>
    <cellStyle name="Comma 16 2 5 3 5" xfId="44380"/>
    <cellStyle name="Comma 16 2 5 3 6" xfId="44381"/>
    <cellStyle name="Comma 16 2 5 4" xfId="44382"/>
    <cellStyle name="Comma 16 2 5 4 2" xfId="44383"/>
    <cellStyle name="Comma 16 2 5 4 2 2" xfId="44384"/>
    <cellStyle name="Comma 16 2 5 4 2 3" xfId="44385"/>
    <cellStyle name="Comma 16 2 5 4 3" xfId="44386"/>
    <cellStyle name="Comma 16 2 5 4 3 2" xfId="44387"/>
    <cellStyle name="Comma 16 2 5 4 4" xfId="44388"/>
    <cellStyle name="Comma 16 2 5 4 5" xfId="44389"/>
    <cellStyle name="Comma 16 2 5 5" xfId="44390"/>
    <cellStyle name="Comma 16 2 5 5 2" xfId="44391"/>
    <cellStyle name="Comma 16 2 5 5 3" xfId="44392"/>
    <cellStyle name="Comma 16 2 5 6" xfId="44393"/>
    <cellStyle name="Comma 16 2 5 6 2" xfId="44394"/>
    <cellStyle name="Comma 16 2 5 6 3" xfId="44395"/>
    <cellStyle name="Comma 16 2 5 7" xfId="44396"/>
    <cellStyle name="Comma 16 2 5 7 2" xfId="44397"/>
    <cellStyle name="Comma 16 2 5 8" xfId="44398"/>
    <cellStyle name="Comma 16 2 5 9" xfId="44399"/>
    <cellStyle name="Comma 16 2 6" xfId="44400"/>
    <cellStyle name="Comma 16 2 6 2" xfId="44401"/>
    <cellStyle name="Comma 16 2 6 2 2" xfId="44402"/>
    <cellStyle name="Comma 16 2 6 2 2 2" xfId="44403"/>
    <cellStyle name="Comma 16 2 6 2 2 3" xfId="44404"/>
    <cellStyle name="Comma 16 2 6 2 3" xfId="44405"/>
    <cellStyle name="Comma 16 2 6 2 3 2" xfId="44406"/>
    <cellStyle name="Comma 16 2 6 2 3 3" xfId="44407"/>
    <cellStyle name="Comma 16 2 6 2 4" xfId="44408"/>
    <cellStyle name="Comma 16 2 6 2 4 2" xfId="44409"/>
    <cellStyle name="Comma 16 2 6 2 5" xfId="44410"/>
    <cellStyle name="Comma 16 2 6 2 6" xfId="44411"/>
    <cellStyle name="Comma 16 2 6 3" xfId="44412"/>
    <cellStyle name="Comma 16 2 6 3 2" xfId="44413"/>
    <cellStyle name="Comma 16 2 6 3 2 2" xfId="44414"/>
    <cellStyle name="Comma 16 2 6 3 2 3" xfId="44415"/>
    <cellStyle name="Comma 16 2 6 3 3" xfId="44416"/>
    <cellStyle name="Comma 16 2 6 3 3 2" xfId="44417"/>
    <cellStyle name="Comma 16 2 6 3 3 3" xfId="44418"/>
    <cellStyle name="Comma 16 2 6 3 4" xfId="44419"/>
    <cellStyle name="Comma 16 2 6 3 4 2" xfId="44420"/>
    <cellStyle name="Comma 16 2 6 3 5" xfId="44421"/>
    <cellStyle name="Comma 16 2 6 3 6" xfId="44422"/>
    <cellStyle name="Comma 16 2 6 4" xfId="44423"/>
    <cellStyle name="Comma 16 2 6 4 2" xfId="44424"/>
    <cellStyle name="Comma 16 2 6 4 2 2" xfId="44425"/>
    <cellStyle name="Comma 16 2 6 4 2 3" xfId="44426"/>
    <cellStyle name="Comma 16 2 6 4 3" xfId="44427"/>
    <cellStyle name="Comma 16 2 6 4 3 2" xfId="44428"/>
    <cellStyle name="Comma 16 2 6 4 4" xfId="44429"/>
    <cellStyle name="Comma 16 2 6 4 5" xfId="44430"/>
    <cellStyle name="Comma 16 2 6 5" xfId="44431"/>
    <cellStyle name="Comma 16 2 6 5 2" xfId="44432"/>
    <cellStyle name="Comma 16 2 6 5 3" xfId="44433"/>
    <cellStyle name="Comma 16 2 6 6" xfId="44434"/>
    <cellStyle name="Comma 16 2 6 6 2" xfId="44435"/>
    <cellStyle name="Comma 16 2 6 6 3" xfId="44436"/>
    <cellStyle name="Comma 16 2 6 7" xfId="44437"/>
    <cellStyle name="Comma 16 2 6 7 2" xfId="44438"/>
    <cellStyle name="Comma 16 2 6 8" xfId="44439"/>
    <cellStyle name="Comma 16 2 6 9" xfId="44440"/>
    <cellStyle name="Comma 16 2 7" xfId="44441"/>
    <cellStyle name="Comma 16 2 7 2" xfId="44442"/>
    <cellStyle name="Comma 16 2 7 2 2" xfId="44443"/>
    <cellStyle name="Comma 16 2 7 2 3" xfId="44444"/>
    <cellStyle name="Comma 16 2 7 3" xfId="44445"/>
    <cellStyle name="Comma 16 2 7 3 2" xfId="44446"/>
    <cellStyle name="Comma 16 2 7 3 3" xfId="44447"/>
    <cellStyle name="Comma 16 2 7 4" xfId="44448"/>
    <cellStyle name="Comma 16 2 7 4 2" xfId="44449"/>
    <cellStyle name="Comma 16 2 7 5" xfId="44450"/>
    <cellStyle name="Comma 16 2 7 6" xfId="44451"/>
    <cellStyle name="Comma 16 2 8" xfId="44452"/>
    <cellStyle name="Comma 16 2 8 2" xfId="44453"/>
    <cellStyle name="Comma 16 2 8 2 2" xfId="44454"/>
    <cellStyle name="Comma 16 2 8 2 3" xfId="44455"/>
    <cellStyle name="Comma 16 2 8 3" xfId="44456"/>
    <cellStyle name="Comma 16 2 8 3 2" xfId="44457"/>
    <cellStyle name="Comma 16 2 8 3 3" xfId="44458"/>
    <cellStyle name="Comma 16 2 8 4" xfId="44459"/>
    <cellStyle name="Comma 16 2 8 4 2" xfId="44460"/>
    <cellStyle name="Comma 16 2 8 5" xfId="44461"/>
    <cellStyle name="Comma 16 2 8 6" xfId="44462"/>
    <cellStyle name="Comma 16 2 9" xfId="44463"/>
    <cellStyle name="Comma 16 2 9 2" xfId="44464"/>
    <cellStyle name="Comma 16 2 9 2 2" xfId="44465"/>
    <cellStyle name="Comma 16 2 9 2 3" xfId="44466"/>
    <cellStyle name="Comma 16 2 9 3" xfId="44467"/>
    <cellStyle name="Comma 16 2 9 3 2" xfId="44468"/>
    <cellStyle name="Comma 16 2 9 4" xfId="44469"/>
    <cellStyle name="Comma 16 2 9 5" xfId="44470"/>
    <cellStyle name="Comma 16 3" xfId="9468"/>
    <cellStyle name="Comma 16 3 10" xfId="44471"/>
    <cellStyle name="Comma 16 3 10 2" xfId="44472"/>
    <cellStyle name="Comma 16 3 10 3" xfId="44473"/>
    <cellStyle name="Comma 16 3 11" xfId="44474"/>
    <cellStyle name="Comma 16 3 11 2" xfId="44475"/>
    <cellStyle name="Comma 16 3 12" xfId="44476"/>
    <cellStyle name="Comma 16 3 13" xfId="44477"/>
    <cellStyle name="Comma 16 3 2" xfId="44478"/>
    <cellStyle name="Comma 16 3 2 10" xfId="44479"/>
    <cellStyle name="Comma 16 3 2 10 2" xfId="44480"/>
    <cellStyle name="Comma 16 3 2 11" xfId="44481"/>
    <cellStyle name="Comma 16 3 2 12" xfId="44482"/>
    <cellStyle name="Comma 16 3 2 2" xfId="44483"/>
    <cellStyle name="Comma 16 3 2 2 10" xfId="44484"/>
    <cellStyle name="Comma 16 3 2 2 2" xfId="44485"/>
    <cellStyle name="Comma 16 3 2 2 2 2" xfId="44486"/>
    <cellStyle name="Comma 16 3 2 2 2 2 2" xfId="44487"/>
    <cellStyle name="Comma 16 3 2 2 2 2 2 2" xfId="44488"/>
    <cellStyle name="Comma 16 3 2 2 2 2 2 3" xfId="44489"/>
    <cellStyle name="Comma 16 3 2 2 2 2 3" xfId="44490"/>
    <cellStyle name="Comma 16 3 2 2 2 2 3 2" xfId="44491"/>
    <cellStyle name="Comma 16 3 2 2 2 2 3 3" xfId="44492"/>
    <cellStyle name="Comma 16 3 2 2 2 2 4" xfId="44493"/>
    <cellStyle name="Comma 16 3 2 2 2 2 4 2" xfId="44494"/>
    <cellStyle name="Comma 16 3 2 2 2 2 5" xfId="44495"/>
    <cellStyle name="Comma 16 3 2 2 2 2 6" xfId="44496"/>
    <cellStyle name="Comma 16 3 2 2 2 3" xfId="44497"/>
    <cellStyle name="Comma 16 3 2 2 2 3 2" xfId="44498"/>
    <cellStyle name="Comma 16 3 2 2 2 3 2 2" xfId="44499"/>
    <cellStyle name="Comma 16 3 2 2 2 3 2 3" xfId="44500"/>
    <cellStyle name="Comma 16 3 2 2 2 3 3" xfId="44501"/>
    <cellStyle name="Comma 16 3 2 2 2 3 3 2" xfId="44502"/>
    <cellStyle name="Comma 16 3 2 2 2 3 3 3" xfId="44503"/>
    <cellStyle name="Comma 16 3 2 2 2 3 4" xfId="44504"/>
    <cellStyle name="Comma 16 3 2 2 2 3 4 2" xfId="44505"/>
    <cellStyle name="Comma 16 3 2 2 2 3 5" xfId="44506"/>
    <cellStyle name="Comma 16 3 2 2 2 3 6" xfId="44507"/>
    <cellStyle name="Comma 16 3 2 2 2 4" xfId="44508"/>
    <cellStyle name="Comma 16 3 2 2 2 4 2" xfId="44509"/>
    <cellStyle name="Comma 16 3 2 2 2 4 2 2" xfId="44510"/>
    <cellStyle name="Comma 16 3 2 2 2 4 2 3" xfId="44511"/>
    <cellStyle name="Comma 16 3 2 2 2 4 3" xfId="44512"/>
    <cellStyle name="Comma 16 3 2 2 2 4 3 2" xfId="44513"/>
    <cellStyle name="Comma 16 3 2 2 2 4 4" xfId="44514"/>
    <cellStyle name="Comma 16 3 2 2 2 4 5" xfId="44515"/>
    <cellStyle name="Comma 16 3 2 2 2 5" xfId="44516"/>
    <cellStyle name="Comma 16 3 2 2 2 5 2" xfId="44517"/>
    <cellStyle name="Comma 16 3 2 2 2 5 3" xfId="44518"/>
    <cellStyle name="Comma 16 3 2 2 2 6" xfId="44519"/>
    <cellStyle name="Comma 16 3 2 2 2 6 2" xfId="44520"/>
    <cellStyle name="Comma 16 3 2 2 2 6 3" xfId="44521"/>
    <cellStyle name="Comma 16 3 2 2 2 7" xfId="44522"/>
    <cellStyle name="Comma 16 3 2 2 2 7 2" xfId="44523"/>
    <cellStyle name="Comma 16 3 2 2 2 8" xfId="44524"/>
    <cellStyle name="Comma 16 3 2 2 2 9" xfId="44525"/>
    <cellStyle name="Comma 16 3 2 2 3" xfId="44526"/>
    <cellStyle name="Comma 16 3 2 2 3 2" xfId="44527"/>
    <cellStyle name="Comma 16 3 2 2 3 2 2" xfId="44528"/>
    <cellStyle name="Comma 16 3 2 2 3 2 3" xfId="44529"/>
    <cellStyle name="Comma 16 3 2 2 3 3" xfId="44530"/>
    <cellStyle name="Comma 16 3 2 2 3 3 2" xfId="44531"/>
    <cellStyle name="Comma 16 3 2 2 3 3 3" xfId="44532"/>
    <cellStyle name="Comma 16 3 2 2 3 4" xfId="44533"/>
    <cellStyle name="Comma 16 3 2 2 3 4 2" xfId="44534"/>
    <cellStyle name="Comma 16 3 2 2 3 5" xfId="44535"/>
    <cellStyle name="Comma 16 3 2 2 3 6" xfId="44536"/>
    <cellStyle name="Comma 16 3 2 2 4" xfId="44537"/>
    <cellStyle name="Comma 16 3 2 2 4 2" xfId="44538"/>
    <cellStyle name="Comma 16 3 2 2 4 2 2" xfId="44539"/>
    <cellStyle name="Comma 16 3 2 2 4 2 3" xfId="44540"/>
    <cellStyle name="Comma 16 3 2 2 4 3" xfId="44541"/>
    <cellStyle name="Comma 16 3 2 2 4 3 2" xfId="44542"/>
    <cellStyle name="Comma 16 3 2 2 4 3 3" xfId="44543"/>
    <cellStyle name="Comma 16 3 2 2 4 4" xfId="44544"/>
    <cellStyle name="Comma 16 3 2 2 4 4 2" xfId="44545"/>
    <cellStyle name="Comma 16 3 2 2 4 5" xfId="44546"/>
    <cellStyle name="Comma 16 3 2 2 4 6" xfId="44547"/>
    <cellStyle name="Comma 16 3 2 2 5" xfId="44548"/>
    <cellStyle name="Comma 16 3 2 2 5 2" xfId="44549"/>
    <cellStyle name="Comma 16 3 2 2 5 2 2" xfId="44550"/>
    <cellStyle name="Comma 16 3 2 2 5 2 3" xfId="44551"/>
    <cellStyle name="Comma 16 3 2 2 5 3" xfId="44552"/>
    <cellStyle name="Comma 16 3 2 2 5 3 2" xfId="44553"/>
    <cellStyle name="Comma 16 3 2 2 5 4" xfId="44554"/>
    <cellStyle name="Comma 16 3 2 2 5 5" xfId="44555"/>
    <cellStyle name="Comma 16 3 2 2 6" xfId="44556"/>
    <cellStyle name="Comma 16 3 2 2 6 2" xfId="44557"/>
    <cellStyle name="Comma 16 3 2 2 6 3" xfId="44558"/>
    <cellStyle name="Comma 16 3 2 2 7" xfId="44559"/>
    <cellStyle name="Comma 16 3 2 2 7 2" xfId="44560"/>
    <cellStyle name="Comma 16 3 2 2 7 3" xfId="44561"/>
    <cellStyle name="Comma 16 3 2 2 8" xfId="44562"/>
    <cellStyle name="Comma 16 3 2 2 8 2" xfId="44563"/>
    <cellStyle name="Comma 16 3 2 2 9" xfId="44564"/>
    <cellStyle name="Comma 16 3 2 3" xfId="44565"/>
    <cellStyle name="Comma 16 3 2 3 2" xfId="44566"/>
    <cellStyle name="Comma 16 3 2 3 2 2" xfId="44567"/>
    <cellStyle name="Comma 16 3 2 3 2 2 2" xfId="44568"/>
    <cellStyle name="Comma 16 3 2 3 2 2 3" xfId="44569"/>
    <cellStyle name="Comma 16 3 2 3 2 3" xfId="44570"/>
    <cellStyle name="Comma 16 3 2 3 2 3 2" xfId="44571"/>
    <cellStyle name="Comma 16 3 2 3 2 3 3" xfId="44572"/>
    <cellStyle name="Comma 16 3 2 3 2 4" xfId="44573"/>
    <cellStyle name="Comma 16 3 2 3 2 4 2" xfId="44574"/>
    <cellStyle name="Comma 16 3 2 3 2 5" xfId="44575"/>
    <cellStyle name="Comma 16 3 2 3 2 6" xfId="44576"/>
    <cellStyle name="Comma 16 3 2 3 3" xfId="44577"/>
    <cellStyle name="Comma 16 3 2 3 3 2" xfId="44578"/>
    <cellStyle name="Comma 16 3 2 3 3 2 2" xfId="44579"/>
    <cellStyle name="Comma 16 3 2 3 3 2 3" xfId="44580"/>
    <cellStyle name="Comma 16 3 2 3 3 3" xfId="44581"/>
    <cellStyle name="Comma 16 3 2 3 3 3 2" xfId="44582"/>
    <cellStyle name="Comma 16 3 2 3 3 3 3" xfId="44583"/>
    <cellStyle name="Comma 16 3 2 3 3 4" xfId="44584"/>
    <cellStyle name="Comma 16 3 2 3 3 4 2" xfId="44585"/>
    <cellStyle name="Comma 16 3 2 3 3 5" xfId="44586"/>
    <cellStyle name="Comma 16 3 2 3 3 6" xfId="44587"/>
    <cellStyle name="Comma 16 3 2 3 4" xfId="44588"/>
    <cellStyle name="Comma 16 3 2 3 4 2" xfId="44589"/>
    <cellStyle name="Comma 16 3 2 3 4 2 2" xfId="44590"/>
    <cellStyle name="Comma 16 3 2 3 4 2 3" xfId="44591"/>
    <cellStyle name="Comma 16 3 2 3 4 3" xfId="44592"/>
    <cellStyle name="Comma 16 3 2 3 4 3 2" xfId="44593"/>
    <cellStyle name="Comma 16 3 2 3 4 4" xfId="44594"/>
    <cellStyle name="Comma 16 3 2 3 4 5" xfId="44595"/>
    <cellStyle name="Comma 16 3 2 3 5" xfId="44596"/>
    <cellStyle name="Comma 16 3 2 3 5 2" xfId="44597"/>
    <cellStyle name="Comma 16 3 2 3 5 3" xfId="44598"/>
    <cellStyle name="Comma 16 3 2 3 6" xfId="44599"/>
    <cellStyle name="Comma 16 3 2 3 6 2" xfId="44600"/>
    <cellStyle name="Comma 16 3 2 3 6 3" xfId="44601"/>
    <cellStyle name="Comma 16 3 2 3 7" xfId="44602"/>
    <cellStyle name="Comma 16 3 2 3 7 2" xfId="44603"/>
    <cellStyle name="Comma 16 3 2 3 8" xfId="44604"/>
    <cellStyle name="Comma 16 3 2 3 9" xfId="44605"/>
    <cellStyle name="Comma 16 3 2 4" xfId="44606"/>
    <cellStyle name="Comma 16 3 2 4 2" xfId="44607"/>
    <cellStyle name="Comma 16 3 2 4 2 2" xfId="44608"/>
    <cellStyle name="Comma 16 3 2 4 2 2 2" xfId="44609"/>
    <cellStyle name="Comma 16 3 2 4 2 2 3" xfId="44610"/>
    <cellStyle name="Comma 16 3 2 4 2 3" xfId="44611"/>
    <cellStyle name="Comma 16 3 2 4 2 3 2" xfId="44612"/>
    <cellStyle name="Comma 16 3 2 4 2 3 3" xfId="44613"/>
    <cellStyle name="Comma 16 3 2 4 2 4" xfId="44614"/>
    <cellStyle name="Comma 16 3 2 4 2 4 2" xfId="44615"/>
    <cellStyle name="Comma 16 3 2 4 2 5" xfId="44616"/>
    <cellStyle name="Comma 16 3 2 4 2 6" xfId="44617"/>
    <cellStyle name="Comma 16 3 2 4 3" xfId="44618"/>
    <cellStyle name="Comma 16 3 2 4 3 2" xfId="44619"/>
    <cellStyle name="Comma 16 3 2 4 3 2 2" xfId="44620"/>
    <cellStyle name="Comma 16 3 2 4 3 2 3" xfId="44621"/>
    <cellStyle name="Comma 16 3 2 4 3 3" xfId="44622"/>
    <cellStyle name="Comma 16 3 2 4 3 3 2" xfId="44623"/>
    <cellStyle name="Comma 16 3 2 4 3 3 3" xfId="44624"/>
    <cellStyle name="Comma 16 3 2 4 3 4" xfId="44625"/>
    <cellStyle name="Comma 16 3 2 4 3 4 2" xfId="44626"/>
    <cellStyle name="Comma 16 3 2 4 3 5" xfId="44627"/>
    <cellStyle name="Comma 16 3 2 4 3 6" xfId="44628"/>
    <cellStyle name="Comma 16 3 2 4 4" xfId="44629"/>
    <cellStyle name="Comma 16 3 2 4 4 2" xfId="44630"/>
    <cellStyle name="Comma 16 3 2 4 4 2 2" xfId="44631"/>
    <cellStyle name="Comma 16 3 2 4 4 2 3" xfId="44632"/>
    <cellStyle name="Comma 16 3 2 4 4 3" xfId="44633"/>
    <cellStyle name="Comma 16 3 2 4 4 3 2" xfId="44634"/>
    <cellStyle name="Comma 16 3 2 4 4 4" xfId="44635"/>
    <cellStyle name="Comma 16 3 2 4 4 5" xfId="44636"/>
    <cellStyle name="Comma 16 3 2 4 5" xfId="44637"/>
    <cellStyle name="Comma 16 3 2 4 5 2" xfId="44638"/>
    <cellStyle name="Comma 16 3 2 4 5 3" xfId="44639"/>
    <cellStyle name="Comma 16 3 2 4 6" xfId="44640"/>
    <cellStyle name="Comma 16 3 2 4 6 2" xfId="44641"/>
    <cellStyle name="Comma 16 3 2 4 6 3" xfId="44642"/>
    <cellStyle name="Comma 16 3 2 4 7" xfId="44643"/>
    <cellStyle name="Comma 16 3 2 4 7 2" xfId="44644"/>
    <cellStyle name="Comma 16 3 2 4 8" xfId="44645"/>
    <cellStyle name="Comma 16 3 2 4 9" xfId="44646"/>
    <cellStyle name="Comma 16 3 2 5" xfId="44647"/>
    <cellStyle name="Comma 16 3 2 5 2" xfId="44648"/>
    <cellStyle name="Comma 16 3 2 5 2 2" xfId="44649"/>
    <cellStyle name="Comma 16 3 2 5 2 3" xfId="44650"/>
    <cellStyle name="Comma 16 3 2 5 3" xfId="44651"/>
    <cellStyle name="Comma 16 3 2 5 3 2" xfId="44652"/>
    <cellStyle name="Comma 16 3 2 5 3 3" xfId="44653"/>
    <cellStyle name="Comma 16 3 2 5 4" xfId="44654"/>
    <cellStyle name="Comma 16 3 2 5 4 2" xfId="44655"/>
    <cellStyle name="Comma 16 3 2 5 5" xfId="44656"/>
    <cellStyle name="Comma 16 3 2 5 6" xfId="44657"/>
    <cellStyle name="Comma 16 3 2 6" xfId="44658"/>
    <cellStyle name="Comma 16 3 2 6 2" xfId="44659"/>
    <cellStyle name="Comma 16 3 2 6 2 2" xfId="44660"/>
    <cellStyle name="Comma 16 3 2 6 2 3" xfId="44661"/>
    <cellStyle name="Comma 16 3 2 6 3" xfId="44662"/>
    <cellStyle name="Comma 16 3 2 6 3 2" xfId="44663"/>
    <cellStyle name="Comma 16 3 2 6 3 3" xfId="44664"/>
    <cellStyle name="Comma 16 3 2 6 4" xfId="44665"/>
    <cellStyle name="Comma 16 3 2 6 4 2" xfId="44666"/>
    <cellStyle name="Comma 16 3 2 6 5" xfId="44667"/>
    <cellStyle name="Comma 16 3 2 6 6" xfId="44668"/>
    <cellStyle name="Comma 16 3 2 7" xfId="44669"/>
    <cellStyle name="Comma 16 3 2 7 2" xfId="44670"/>
    <cellStyle name="Comma 16 3 2 7 2 2" xfId="44671"/>
    <cellStyle name="Comma 16 3 2 7 2 3" xfId="44672"/>
    <cellStyle name="Comma 16 3 2 7 3" xfId="44673"/>
    <cellStyle name="Comma 16 3 2 7 3 2" xfId="44674"/>
    <cellStyle name="Comma 16 3 2 7 4" xfId="44675"/>
    <cellStyle name="Comma 16 3 2 7 5" xfId="44676"/>
    <cellStyle name="Comma 16 3 2 8" xfId="44677"/>
    <cellStyle name="Comma 16 3 2 8 2" xfId="44678"/>
    <cellStyle name="Comma 16 3 2 8 3" xfId="44679"/>
    <cellStyle name="Comma 16 3 2 9" xfId="44680"/>
    <cellStyle name="Comma 16 3 2 9 2" xfId="44681"/>
    <cellStyle name="Comma 16 3 2 9 3" xfId="44682"/>
    <cellStyle name="Comma 16 3 3" xfId="44683"/>
    <cellStyle name="Comma 16 3 3 10" xfId="44684"/>
    <cellStyle name="Comma 16 3 3 2" xfId="44685"/>
    <cellStyle name="Comma 16 3 3 2 2" xfId="44686"/>
    <cellStyle name="Comma 16 3 3 2 2 2" xfId="44687"/>
    <cellStyle name="Comma 16 3 3 2 2 2 2" xfId="44688"/>
    <cellStyle name="Comma 16 3 3 2 2 2 3" xfId="44689"/>
    <cellStyle name="Comma 16 3 3 2 2 3" xfId="44690"/>
    <cellStyle name="Comma 16 3 3 2 2 3 2" xfId="44691"/>
    <cellStyle name="Comma 16 3 3 2 2 3 3" xfId="44692"/>
    <cellStyle name="Comma 16 3 3 2 2 4" xfId="44693"/>
    <cellStyle name="Comma 16 3 3 2 2 4 2" xfId="44694"/>
    <cellStyle name="Comma 16 3 3 2 2 5" xfId="44695"/>
    <cellStyle name="Comma 16 3 3 2 2 6" xfId="44696"/>
    <cellStyle name="Comma 16 3 3 2 3" xfId="44697"/>
    <cellStyle name="Comma 16 3 3 2 3 2" xfId="44698"/>
    <cellStyle name="Comma 16 3 3 2 3 2 2" xfId="44699"/>
    <cellStyle name="Comma 16 3 3 2 3 2 3" xfId="44700"/>
    <cellStyle name="Comma 16 3 3 2 3 3" xfId="44701"/>
    <cellStyle name="Comma 16 3 3 2 3 3 2" xfId="44702"/>
    <cellStyle name="Comma 16 3 3 2 3 3 3" xfId="44703"/>
    <cellStyle name="Comma 16 3 3 2 3 4" xfId="44704"/>
    <cellStyle name="Comma 16 3 3 2 3 4 2" xfId="44705"/>
    <cellStyle name="Comma 16 3 3 2 3 5" xfId="44706"/>
    <cellStyle name="Comma 16 3 3 2 3 6" xfId="44707"/>
    <cellStyle name="Comma 16 3 3 2 4" xfId="44708"/>
    <cellStyle name="Comma 16 3 3 2 4 2" xfId="44709"/>
    <cellStyle name="Comma 16 3 3 2 4 2 2" xfId="44710"/>
    <cellStyle name="Comma 16 3 3 2 4 2 3" xfId="44711"/>
    <cellStyle name="Comma 16 3 3 2 4 3" xfId="44712"/>
    <cellStyle name="Comma 16 3 3 2 4 3 2" xfId="44713"/>
    <cellStyle name="Comma 16 3 3 2 4 4" xfId="44714"/>
    <cellStyle name="Comma 16 3 3 2 4 5" xfId="44715"/>
    <cellStyle name="Comma 16 3 3 2 5" xfId="44716"/>
    <cellStyle name="Comma 16 3 3 2 5 2" xfId="44717"/>
    <cellStyle name="Comma 16 3 3 2 5 3" xfId="44718"/>
    <cellStyle name="Comma 16 3 3 2 6" xfId="44719"/>
    <cellStyle name="Comma 16 3 3 2 6 2" xfId="44720"/>
    <cellStyle name="Comma 16 3 3 2 6 3" xfId="44721"/>
    <cellStyle name="Comma 16 3 3 2 7" xfId="44722"/>
    <cellStyle name="Comma 16 3 3 2 7 2" xfId="44723"/>
    <cellStyle name="Comma 16 3 3 2 8" xfId="44724"/>
    <cellStyle name="Comma 16 3 3 2 9" xfId="44725"/>
    <cellStyle name="Comma 16 3 3 3" xfId="44726"/>
    <cellStyle name="Comma 16 3 3 3 2" xfId="44727"/>
    <cellStyle name="Comma 16 3 3 3 2 2" xfId="44728"/>
    <cellStyle name="Comma 16 3 3 3 2 3" xfId="44729"/>
    <cellStyle name="Comma 16 3 3 3 3" xfId="44730"/>
    <cellStyle name="Comma 16 3 3 3 3 2" xfId="44731"/>
    <cellStyle name="Comma 16 3 3 3 3 3" xfId="44732"/>
    <cellStyle name="Comma 16 3 3 3 4" xfId="44733"/>
    <cellStyle name="Comma 16 3 3 3 4 2" xfId="44734"/>
    <cellStyle name="Comma 16 3 3 3 5" xfId="44735"/>
    <cellStyle name="Comma 16 3 3 3 6" xfId="44736"/>
    <cellStyle name="Comma 16 3 3 4" xfId="44737"/>
    <cellStyle name="Comma 16 3 3 4 2" xfId="44738"/>
    <cellStyle name="Comma 16 3 3 4 2 2" xfId="44739"/>
    <cellStyle name="Comma 16 3 3 4 2 3" xfId="44740"/>
    <cellStyle name="Comma 16 3 3 4 3" xfId="44741"/>
    <cellStyle name="Comma 16 3 3 4 3 2" xfId="44742"/>
    <cellStyle name="Comma 16 3 3 4 3 3" xfId="44743"/>
    <cellStyle name="Comma 16 3 3 4 4" xfId="44744"/>
    <cellStyle name="Comma 16 3 3 4 4 2" xfId="44745"/>
    <cellStyle name="Comma 16 3 3 4 5" xfId="44746"/>
    <cellStyle name="Comma 16 3 3 4 6" xfId="44747"/>
    <cellStyle name="Comma 16 3 3 5" xfId="44748"/>
    <cellStyle name="Comma 16 3 3 5 2" xfId="44749"/>
    <cellStyle name="Comma 16 3 3 5 2 2" xfId="44750"/>
    <cellStyle name="Comma 16 3 3 5 2 3" xfId="44751"/>
    <cellStyle name="Comma 16 3 3 5 3" xfId="44752"/>
    <cellStyle name="Comma 16 3 3 5 3 2" xfId="44753"/>
    <cellStyle name="Comma 16 3 3 5 4" xfId="44754"/>
    <cellStyle name="Comma 16 3 3 5 5" xfId="44755"/>
    <cellStyle name="Comma 16 3 3 6" xfId="44756"/>
    <cellStyle name="Comma 16 3 3 6 2" xfId="44757"/>
    <cellStyle name="Comma 16 3 3 6 3" xfId="44758"/>
    <cellStyle name="Comma 16 3 3 7" xfId="44759"/>
    <cellStyle name="Comma 16 3 3 7 2" xfId="44760"/>
    <cellStyle name="Comma 16 3 3 7 3" xfId="44761"/>
    <cellStyle name="Comma 16 3 3 8" xfId="44762"/>
    <cellStyle name="Comma 16 3 3 8 2" xfId="44763"/>
    <cellStyle name="Comma 16 3 3 9" xfId="44764"/>
    <cellStyle name="Comma 16 3 4" xfId="44765"/>
    <cellStyle name="Comma 16 3 4 2" xfId="44766"/>
    <cellStyle name="Comma 16 3 4 2 2" xfId="44767"/>
    <cellStyle name="Comma 16 3 4 2 2 2" xfId="44768"/>
    <cellStyle name="Comma 16 3 4 2 2 3" xfId="44769"/>
    <cellStyle name="Comma 16 3 4 2 3" xfId="44770"/>
    <cellStyle name="Comma 16 3 4 2 3 2" xfId="44771"/>
    <cellStyle name="Comma 16 3 4 2 3 3" xfId="44772"/>
    <cellStyle name="Comma 16 3 4 2 4" xfId="44773"/>
    <cellStyle name="Comma 16 3 4 2 4 2" xfId="44774"/>
    <cellStyle name="Comma 16 3 4 2 5" xfId="44775"/>
    <cellStyle name="Comma 16 3 4 2 6" xfId="44776"/>
    <cellStyle name="Comma 16 3 4 3" xfId="44777"/>
    <cellStyle name="Comma 16 3 4 3 2" xfId="44778"/>
    <cellStyle name="Comma 16 3 4 3 2 2" xfId="44779"/>
    <cellStyle name="Comma 16 3 4 3 2 3" xfId="44780"/>
    <cellStyle name="Comma 16 3 4 3 3" xfId="44781"/>
    <cellStyle name="Comma 16 3 4 3 3 2" xfId="44782"/>
    <cellStyle name="Comma 16 3 4 3 3 3" xfId="44783"/>
    <cellStyle name="Comma 16 3 4 3 4" xfId="44784"/>
    <cellStyle name="Comma 16 3 4 3 4 2" xfId="44785"/>
    <cellStyle name="Comma 16 3 4 3 5" xfId="44786"/>
    <cellStyle name="Comma 16 3 4 3 6" xfId="44787"/>
    <cellStyle name="Comma 16 3 4 4" xfId="44788"/>
    <cellStyle name="Comma 16 3 4 4 2" xfId="44789"/>
    <cellStyle name="Comma 16 3 4 4 2 2" xfId="44790"/>
    <cellStyle name="Comma 16 3 4 4 2 3" xfId="44791"/>
    <cellStyle name="Comma 16 3 4 4 3" xfId="44792"/>
    <cellStyle name="Comma 16 3 4 4 3 2" xfId="44793"/>
    <cellStyle name="Comma 16 3 4 4 4" xfId="44794"/>
    <cellStyle name="Comma 16 3 4 4 5" xfId="44795"/>
    <cellStyle name="Comma 16 3 4 5" xfId="44796"/>
    <cellStyle name="Comma 16 3 4 5 2" xfId="44797"/>
    <cellStyle name="Comma 16 3 4 5 3" xfId="44798"/>
    <cellStyle name="Comma 16 3 4 6" xfId="44799"/>
    <cellStyle name="Comma 16 3 4 6 2" xfId="44800"/>
    <cellStyle name="Comma 16 3 4 6 3" xfId="44801"/>
    <cellStyle name="Comma 16 3 4 7" xfId="44802"/>
    <cellStyle name="Comma 16 3 4 7 2" xfId="44803"/>
    <cellStyle name="Comma 16 3 4 8" xfId="44804"/>
    <cellStyle name="Comma 16 3 4 9" xfId="44805"/>
    <cellStyle name="Comma 16 3 5" xfId="44806"/>
    <cellStyle name="Comma 16 3 5 2" xfId="44807"/>
    <cellStyle name="Comma 16 3 5 2 2" xfId="44808"/>
    <cellStyle name="Comma 16 3 5 2 2 2" xfId="44809"/>
    <cellStyle name="Comma 16 3 5 2 2 3" xfId="44810"/>
    <cellStyle name="Comma 16 3 5 2 3" xfId="44811"/>
    <cellStyle name="Comma 16 3 5 2 3 2" xfId="44812"/>
    <cellStyle name="Comma 16 3 5 2 3 3" xfId="44813"/>
    <cellStyle name="Comma 16 3 5 2 4" xfId="44814"/>
    <cellStyle name="Comma 16 3 5 2 4 2" xfId="44815"/>
    <cellStyle name="Comma 16 3 5 2 5" xfId="44816"/>
    <cellStyle name="Comma 16 3 5 2 6" xfId="44817"/>
    <cellStyle name="Comma 16 3 5 3" xfId="44818"/>
    <cellStyle name="Comma 16 3 5 3 2" xfId="44819"/>
    <cellStyle name="Comma 16 3 5 3 2 2" xfId="44820"/>
    <cellStyle name="Comma 16 3 5 3 2 3" xfId="44821"/>
    <cellStyle name="Comma 16 3 5 3 3" xfId="44822"/>
    <cellStyle name="Comma 16 3 5 3 3 2" xfId="44823"/>
    <cellStyle name="Comma 16 3 5 3 3 3" xfId="44824"/>
    <cellStyle name="Comma 16 3 5 3 4" xfId="44825"/>
    <cellStyle name="Comma 16 3 5 3 4 2" xfId="44826"/>
    <cellStyle name="Comma 16 3 5 3 5" xfId="44827"/>
    <cellStyle name="Comma 16 3 5 3 6" xfId="44828"/>
    <cellStyle name="Comma 16 3 5 4" xfId="44829"/>
    <cellStyle name="Comma 16 3 5 4 2" xfId="44830"/>
    <cellStyle name="Comma 16 3 5 4 2 2" xfId="44831"/>
    <cellStyle name="Comma 16 3 5 4 2 3" xfId="44832"/>
    <cellStyle name="Comma 16 3 5 4 3" xfId="44833"/>
    <cellStyle name="Comma 16 3 5 4 3 2" xfId="44834"/>
    <cellStyle name="Comma 16 3 5 4 4" xfId="44835"/>
    <cellStyle name="Comma 16 3 5 4 5" xfId="44836"/>
    <cellStyle name="Comma 16 3 5 5" xfId="44837"/>
    <cellStyle name="Comma 16 3 5 5 2" xfId="44838"/>
    <cellStyle name="Comma 16 3 5 5 3" xfId="44839"/>
    <cellStyle name="Comma 16 3 5 6" xfId="44840"/>
    <cellStyle name="Comma 16 3 5 6 2" xfId="44841"/>
    <cellStyle name="Comma 16 3 5 6 3" xfId="44842"/>
    <cellStyle name="Comma 16 3 5 7" xfId="44843"/>
    <cellStyle name="Comma 16 3 5 7 2" xfId="44844"/>
    <cellStyle name="Comma 16 3 5 8" xfId="44845"/>
    <cellStyle name="Comma 16 3 5 9" xfId="44846"/>
    <cellStyle name="Comma 16 3 6" xfId="44847"/>
    <cellStyle name="Comma 16 3 6 2" xfId="44848"/>
    <cellStyle name="Comma 16 3 6 2 2" xfId="44849"/>
    <cellStyle name="Comma 16 3 6 2 3" xfId="44850"/>
    <cellStyle name="Comma 16 3 6 3" xfId="44851"/>
    <cellStyle name="Comma 16 3 6 3 2" xfId="44852"/>
    <cellStyle name="Comma 16 3 6 3 3" xfId="44853"/>
    <cellStyle name="Comma 16 3 6 4" xfId="44854"/>
    <cellStyle name="Comma 16 3 6 4 2" xfId="44855"/>
    <cellStyle name="Comma 16 3 6 5" xfId="44856"/>
    <cellStyle name="Comma 16 3 6 6" xfId="44857"/>
    <cellStyle name="Comma 16 3 7" xfId="44858"/>
    <cellStyle name="Comma 16 3 7 2" xfId="44859"/>
    <cellStyle name="Comma 16 3 7 2 2" xfId="44860"/>
    <cellStyle name="Comma 16 3 7 2 3" xfId="44861"/>
    <cellStyle name="Comma 16 3 7 3" xfId="44862"/>
    <cellStyle name="Comma 16 3 7 3 2" xfId="44863"/>
    <cellStyle name="Comma 16 3 7 3 3" xfId="44864"/>
    <cellStyle name="Comma 16 3 7 4" xfId="44865"/>
    <cellStyle name="Comma 16 3 7 4 2" xfId="44866"/>
    <cellStyle name="Comma 16 3 7 5" xfId="44867"/>
    <cellStyle name="Comma 16 3 7 6" xfId="44868"/>
    <cellStyle name="Comma 16 3 8" xfId="44869"/>
    <cellStyle name="Comma 16 3 8 2" xfId="44870"/>
    <cellStyle name="Comma 16 3 8 2 2" xfId="44871"/>
    <cellStyle name="Comma 16 3 8 2 3" xfId="44872"/>
    <cellStyle name="Comma 16 3 8 3" xfId="44873"/>
    <cellStyle name="Comma 16 3 8 3 2" xfId="44874"/>
    <cellStyle name="Comma 16 3 8 4" xfId="44875"/>
    <cellStyle name="Comma 16 3 8 5" xfId="44876"/>
    <cellStyle name="Comma 16 3 9" xfId="44877"/>
    <cellStyle name="Comma 16 3 9 2" xfId="44878"/>
    <cellStyle name="Comma 16 3 9 3" xfId="44879"/>
    <cellStyle name="Comma 16 4" xfId="9469"/>
    <cellStyle name="Comma 16 4 10" xfId="44880"/>
    <cellStyle name="Comma 16 4 10 2" xfId="44881"/>
    <cellStyle name="Comma 16 4 11" xfId="44882"/>
    <cellStyle name="Comma 16 4 12" xfId="44883"/>
    <cellStyle name="Comma 16 4 2" xfId="44884"/>
    <cellStyle name="Comma 16 4 2 10" xfId="44885"/>
    <cellStyle name="Comma 16 4 2 2" xfId="44886"/>
    <cellStyle name="Comma 16 4 2 2 2" xfId="44887"/>
    <cellStyle name="Comma 16 4 2 2 2 2" xfId="44888"/>
    <cellStyle name="Comma 16 4 2 2 2 2 2" xfId="44889"/>
    <cellStyle name="Comma 16 4 2 2 2 2 3" xfId="44890"/>
    <cellStyle name="Comma 16 4 2 2 2 3" xfId="44891"/>
    <cellStyle name="Comma 16 4 2 2 2 3 2" xfId="44892"/>
    <cellStyle name="Comma 16 4 2 2 2 3 3" xfId="44893"/>
    <cellStyle name="Comma 16 4 2 2 2 4" xfId="44894"/>
    <cellStyle name="Comma 16 4 2 2 2 4 2" xfId="44895"/>
    <cellStyle name="Comma 16 4 2 2 2 5" xfId="44896"/>
    <cellStyle name="Comma 16 4 2 2 2 6" xfId="44897"/>
    <cellStyle name="Comma 16 4 2 2 3" xfId="44898"/>
    <cellStyle name="Comma 16 4 2 2 3 2" xfId="44899"/>
    <cellStyle name="Comma 16 4 2 2 3 2 2" xfId="44900"/>
    <cellStyle name="Comma 16 4 2 2 3 2 3" xfId="44901"/>
    <cellStyle name="Comma 16 4 2 2 3 3" xfId="44902"/>
    <cellStyle name="Comma 16 4 2 2 3 3 2" xfId="44903"/>
    <cellStyle name="Comma 16 4 2 2 3 3 3" xfId="44904"/>
    <cellStyle name="Comma 16 4 2 2 3 4" xfId="44905"/>
    <cellStyle name="Comma 16 4 2 2 3 4 2" xfId="44906"/>
    <cellStyle name="Comma 16 4 2 2 3 5" xfId="44907"/>
    <cellStyle name="Comma 16 4 2 2 3 6" xfId="44908"/>
    <cellStyle name="Comma 16 4 2 2 4" xfId="44909"/>
    <cellStyle name="Comma 16 4 2 2 4 2" xfId="44910"/>
    <cellStyle name="Comma 16 4 2 2 4 2 2" xfId="44911"/>
    <cellStyle name="Comma 16 4 2 2 4 2 3" xfId="44912"/>
    <cellStyle name="Comma 16 4 2 2 4 3" xfId="44913"/>
    <cellStyle name="Comma 16 4 2 2 4 3 2" xfId="44914"/>
    <cellStyle name="Comma 16 4 2 2 4 4" xfId="44915"/>
    <cellStyle name="Comma 16 4 2 2 4 5" xfId="44916"/>
    <cellStyle name="Comma 16 4 2 2 5" xfId="44917"/>
    <cellStyle name="Comma 16 4 2 2 5 2" xfId="44918"/>
    <cellStyle name="Comma 16 4 2 2 5 3" xfId="44919"/>
    <cellStyle name="Comma 16 4 2 2 6" xfId="44920"/>
    <cellStyle name="Comma 16 4 2 2 6 2" xfId="44921"/>
    <cellStyle name="Comma 16 4 2 2 6 3" xfId="44922"/>
    <cellStyle name="Comma 16 4 2 2 7" xfId="44923"/>
    <cellStyle name="Comma 16 4 2 2 7 2" xfId="44924"/>
    <cellStyle name="Comma 16 4 2 2 8" xfId="44925"/>
    <cellStyle name="Comma 16 4 2 2 9" xfId="44926"/>
    <cellStyle name="Comma 16 4 2 3" xfId="44927"/>
    <cellStyle name="Comma 16 4 2 3 2" xfId="44928"/>
    <cellStyle name="Comma 16 4 2 3 2 2" xfId="44929"/>
    <cellStyle name="Comma 16 4 2 3 2 3" xfId="44930"/>
    <cellStyle name="Comma 16 4 2 3 3" xfId="44931"/>
    <cellStyle name="Comma 16 4 2 3 3 2" xfId="44932"/>
    <cellStyle name="Comma 16 4 2 3 3 3" xfId="44933"/>
    <cellStyle name="Comma 16 4 2 3 4" xfId="44934"/>
    <cellStyle name="Comma 16 4 2 3 4 2" xfId="44935"/>
    <cellStyle name="Comma 16 4 2 3 5" xfId="44936"/>
    <cellStyle name="Comma 16 4 2 3 6" xfId="44937"/>
    <cellStyle name="Comma 16 4 2 4" xfId="44938"/>
    <cellStyle name="Comma 16 4 2 4 2" xfId="44939"/>
    <cellStyle name="Comma 16 4 2 4 2 2" xfId="44940"/>
    <cellStyle name="Comma 16 4 2 4 2 3" xfId="44941"/>
    <cellStyle name="Comma 16 4 2 4 3" xfId="44942"/>
    <cellStyle name="Comma 16 4 2 4 3 2" xfId="44943"/>
    <cellStyle name="Comma 16 4 2 4 3 3" xfId="44944"/>
    <cellStyle name="Comma 16 4 2 4 4" xfId="44945"/>
    <cellStyle name="Comma 16 4 2 4 4 2" xfId="44946"/>
    <cellStyle name="Comma 16 4 2 4 5" xfId="44947"/>
    <cellStyle name="Comma 16 4 2 4 6" xfId="44948"/>
    <cellStyle name="Comma 16 4 2 5" xfId="44949"/>
    <cellStyle name="Comma 16 4 2 5 2" xfId="44950"/>
    <cellStyle name="Comma 16 4 2 5 2 2" xfId="44951"/>
    <cellStyle name="Comma 16 4 2 5 2 3" xfId="44952"/>
    <cellStyle name="Comma 16 4 2 5 3" xfId="44953"/>
    <cellStyle name="Comma 16 4 2 5 3 2" xfId="44954"/>
    <cellStyle name="Comma 16 4 2 5 4" xfId="44955"/>
    <cellStyle name="Comma 16 4 2 5 5" xfId="44956"/>
    <cellStyle name="Comma 16 4 2 6" xfId="44957"/>
    <cellStyle name="Comma 16 4 2 6 2" xfId="44958"/>
    <cellStyle name="Comma 16 4 2 6 3" xfId="44959"/>
    <cellStyle name="Comma 16 4 2 7" xfId="44960"/>
    <cellStyle name="Comma 16 4 2 7 2" xfId="44961"/>
    <cellStyle name="Comma 16 4 2 7 3" xfId="44962"/>
    <cellStyle name="Comma 16 4 2 8" xfId="44963"/>
    <cellStyle name="Comma 16 4 2 8 2" xfId="44964"/>
    <cellStyle name="Comma 16 4 2 9" xfId="44965"/>
    <cellStyle name="Comma 16 4 3" xfId="44966"/>
    <cellStyle name="Comma 16 4 3 2" xfId="44967"/>
    <cellStyle name="Comma 16 4 3 2 2" xfId="44968"/>
    <cellStyle name="Comma 16 4 3 2 2 2" xfId="44969"/>
    <cellStyle name="Comma 16 4 3 2 2 3" xfId="44970"/>
    <cellStyle name="Comma 16 4 3 2 3" xfId="44971"/>
    <cellStyle name="Comma 16 4 3 2 3 2" xfId="44972"/>
    <cellStyle name="Comma 16 4 3 2 3 3" xfId="44973"/>
    <cellStyle name="Comma 16 4 3 2 4" xfId="44974"/>
    <cellStyle name="Comma 16 4 3 2 4 2" xfId="44975"/>
    <cellStyle name="Comma 16 4 3 2 5" xfId="44976"/>
    <cellStyle name="Comma 16 4 3 2 6" xfId="44977"/>
    <cellStyle name="Comma 16 4 3 3" xfId="44978"/>
    <cellStyle name="Comma 16 4 3 3 2" xfId="44979"/>
    <cellStyle name="Comma 16 4 3 3 2 2" xfId="44980"/>
    <cellStyle name="Comma 16 4 3 3 2 3" xfId="44981"/>
    <cellStyle name="Comma 16 4 3 3 3" xfId="44982"/>
    <cellStyle name="Comma 16 4 3 3 3 2" xfId="44983"/>
    <cellStyle name="Comma 16 4 3 3 3 3" xfId="44984"/>
    <cellStyle name="Comma 16 4 3 3 4" xfId="44985"/>
    <cellStyle name="Comma 16 4 3 3 4 2" xfId="44986"/>
    <cellStyle name="Comma 16 4 3 3 5" xfId="44987"/>
    <cellStyle name="Comma 16 4 3 3 6" xfId="44988"/>
    <cellStyle name="Comma 16 4 3 4" xfId="44989"/>
    <cellStyle name="Comma 16 4 3 4 2" xfId="44990"/>
    <cellStyle name="Comma 16 4 3 4 2 2" xfId="44991"/>
    <cellStyle name="Comma 16 4 3 4 2 3" xfId="44992"/>
    <cellStyle name="Comma 16 4 3 4 3" xfId="44993"/>
    <cellStyle name="Comma 16 4 3 4 3 2" xfId="44994"/>
    <cellStyle name="Comma 16 4 3 4 4" xfId="44995"/>
    <cellStyle name="Comma 16 4 3 4 5" xfId="44996"/>
    <cellStyle name="Comma 16 4 3 5" xfId="44997"/>
    <cellStyle name="Comma 16 4 3 5 2" xfId="44998"/>
    <cellStyle name="Comma 16 4 3 5 3" xfId="44999"/>
    <cellStyle name="Comma 16 4 3 6" xfId="45000"/>
    <cellStyle name="Comma 16 4 3 6 2" xfId="45001"/>
    <cellStyle name="Comma 16 4 3 6 3" xfId="45002"/>
    <cellStyle name="Comma 16 4 3 7" xfId="45003"/>
    <cellStyle name="Comma 16 4 3 7 2" xfId="45004"/>
    <cellStyle name="Comma 16 4 3 8" xfId="45005"/>
    <cellStyle name="Comma 16 4 3 9" xfId="45006"/>
    <cellStyle name="Comma 16 4 4" xfId="45007"/>
    <cellStyle name="Comma 16 4 4 2" xfId="45008"/>
    <cellStyle name="Comma 16 4 4 2 2" xfId="45009"/>
    <cellStyle name="Comma 16 4 4 2 2 2" xfId="45010"/>
    <cellStyle name="Comma 16 4 4 2 2 3" xfId="45011"/>
    <cellStyle name="Comma 16 4 4 2 3" xfId="45012"/>
    <cellStyle name="Comma 16 4 4 2 3 2" xfId="45013"/>
    <cellStyle name="Comma 16 4 4 2 3 3" xfId="45014"/>
    <cellStyle name="Comma 16 4 4 2 4" xfId="45015"/>
    <cellStyle name="Comma 16 4 4 2 4 2" xfId="45016"/>
    <cellStyle name="Comma 16 4 4 2 5" xfId="45017"/>
    <cellStyle name="Comma 16 4 4 2 6" xfId="45018"/>
    <cellStyle name="Comma 16 4 4 3" xfId="45019"/>
    <cellStyle name="Comma 16 4 4 3 2" xfId="45020"/>
    <cellStyle name="Comma 16 4 4 3 2 2" xfId="45021"/>
    <cellStyle name="Comma 16 4 4 3 2 3" xfId="45022"/>
    <cellStyle name="Comma 16 4 4 3 3" xfId="45023"/>
    <cellStyle name="Comma 16 4 4 3 3 2" xfId="45024"/>
    <cellStyle name="Comma 16 4 4 3 3 3" xfId="45025"/>
    <cellStyle name="Comma 16 4 4 3 4" xfId="45026"/>
    <cellStyle name="Comma 16 4 4 3 4 2" xfId="45027"/>
    <cellStyle name="Comma 16 4 4 3 5" xfId="45028"/>
    <cellStyle name="Comma 16 4 4 3 6" xfId="45029"/>
    <cellStyle name="Comma 16 4 4 4" xfId="45030"/>
    <cellStyle name="Comma 16 4 4 4 2" xfId="45031"/>
    <cellStyle name="Comma 16 4 4 4 2 2" xfId="45032"/>
    <cellStyle name="Comma 16 4 4 4 2 3" xfId="45033"/>
    <cellStyle name="Comma 16 4 4 4 3" xfId="45034"/>
    <cellStyle name="Comma 16 4 4 4 3 2" xfId="45035"/>
    <cellStyle name="Comma 16 4 4 4 4" xfId="45036"/>
    <cellStyle name="Comma 16 4 4 4 5" xfId="45037"/>
    <cellStyle name="Comma 16 4 4 5" xfId="45038"/>
    <cellStyle name="Comma 16 4 4 5 2" xfId="45039"/>
    <cellStyle name="Comma 16 4 4 5 3" xfId="45040"/>
    <cellStyle name="Comma 16 4 4 6" xfId="45041"/>
    <cellStyle name="Comma 16 4 4 6 2" xfId="45042"/>
    <cellStyle name="Comma 16 4 4 6 3" xfId="45043"/>
    <cellStyle name="Comma 16 4 4 7" xfId="45044"/>
    <cellStyle name="Comma 16 4 4 7 2" xfId="45045"/>
    <cellStyle name="Comma 16 4 4 8" xfId="45046"/>
    <cellStyle name="Comma 16 4 4 9" xfId="45047"/>
    <cellStyle name="Comma 16 4 5" xfId="45048"/>
    <cellStyle name="Comma 16 4 5 2" xfId="45049"/>
    <cellStyle name="Comma 16 4 5 2 2" xfId="45050"/>
    <cellStyle name="Comma 16 4 5 2 3" xfId="45051"/>
    <cellStyle name="Comma 16 4 5 3" xfId="45052"/>
    <cellStyle name="Comma 16 4 5 3 2" xfId="45053"/>
    <cellStyle name="Comma 16 4 5 3 3" xfId="45054"/>
    <cellStyle name="Comma 16 4 5 4" xfId="45055"/>
    <cellStyle name="Comma 16 4 5 4 2" xfId="45056"/>
    <cellStyle name="Comma 16 4 5 5" xfId="45057"/>
    <cellStyle name="Comma 16 4 5 6" xfId="45058"/>
    <cellStyle name="Comma 16 4 6" xfId="45059"/>
    <cellStyle name="Comma 16 4 6 2" xfId="45060"/>
    <cellStyle name="Comma 16 4 6 2 2" xfId="45061"/>
    <cellStyle name="Comma 16 4 6 2 3" xfId="45062"/>
    <cellStyle name="Comma 16 4 6 3" xfId="45063"/>
    <cellStyle name="Comma 16 4 6 3 2" xfId="45064"/>
    <cellStyle name="Comma 16 4 6 3 3" xfId="45065"/>
    <cellStyle name="Comma 16 4 6 4" xfId="45066"/>
    <cellStyle name="Comma 16 4 6 4 2" xfId="45067"/>
    <cellStyle name="Comma 16 4 6 5" xfId="45068"/>
    <cellStyle name="Comma 16 4 6 6" xfId="45069"/>
    <cellStyle name="Comma 16 4 7" xfId="45070"/>
    <cellStyle name="Comma 16 4 7 2" xfId="45071"/>
    <cellStyle name="Comma 16 4 7 2 2" xfId="45072"/>
    <cellStyle name="Comma 16 4 7 2 3" xfId="45073"/>
    <cellStyle name="Comma 16 4 7 3" xfId="45074"/>
    <cellStyle name="Comma 16 4 7 3 2" xfId="45075"/>
    <cellStyle name="Comma 16 4 7 4" xfId="45076"/>
    <cellStyle name="Comma 16 4 7 5" xfId="45077"/>
    <cellStyle name="Comma 16 4 8" xfId="45078"/>
    <cellStyle name="Comma 16 4 8 2" xfId="45079"/>
    <cellStyle name="Comma 16 4 8 3" xfId="45080"/>
    <cellStyle name="Comma 16 4 9" xfId="45081"/>
    <cellStyle name="Comma 16 4 9 2" xfId="45082"/>
    <cellStyle name="Comma 16 4 9 3" xfId="45083"/>
    <cellStyle name="Comma 16 5" xfId="9470"/>
    <cellStyle name="Comma 16 5 10" xfId="45084"/>
    <cellStyle name="Comma 16 5 2" xfId="45085"/>
    <cellStyle name="Comma 16 5 2 2" xfId="45086"/>
    <cellStyle name="Comma 16 5 2 2 2" xfId="45087"/>
    <cellStyle name="Comma 16 5 2 2 2 2" xfId="45088"/>
    <cellStyle name="Comma 16 5 2 2 2 3" xfId="45089"/>
    <cellStyle name="Comma 16 5 2 2 3" xfId="45090"/>
    <cellStyle name="Comma 16 5 2 2 3 2" xfId="45091"/>
    <cellStyle name="Comma 16 5 2 2 3 3" xfId="45092"/>
    <cellStyle name="Comma 16 5 2 2 4" xfId="45093"/>
    <cellStyle name="Comma 16 5 2 2 4 2" xfId="45094"/>
    <cellStyle name="Comma 16 5 2 2 5" xfId="45095"/>
    <cellStyle name="Comma 16 5 2 2 6" xfId="45096"/>
    <cellStyle name="Comma 16 5 2 3" xfId="45097"/>
    <cellStyle name="Comma 16 5 2 3 2" xfId="45098"/>
    <cellStyle name="Comma 16 5 2 3 2 2" xfId="45099"/>
    <cellStyle name="Comma 16 5 2 3 2 3" xfId="45100"/>
    <cellStyle name="Comma 16 5 2 3 3" xfId="45101"/>
    <cellStyle name="Comma 16 5 2 3 3 2" xfId="45102"/>
    <cellStyle name="Comma 16 5 2 3 3 3" xfId="45103"/>
    <cellStyle name="Comma 16 5 2 3 4" xfId="45104"/>
    <cellStyle name="Comma 16 5 2 3 4 2" xfId="45105"/>
    <cellStyle name="Comma 16 5 2 3 5" xfId="45106"/>
    <cellStyle name="Comma 16 5 2 3 6" xfId="45107"/>
    <cellStyle name="Comma 16 5 2 4" xfId="45108"/>
    <cellStyle name="Comma 16 5 2 4 2" xfId="45109"/>
    <cellStyle name="Comma 16 5 2 4 2 2" xfId="45110"/>
    <cellStyle name="Comma 16 5 2 4 2 3" xfId="45111"/>
    <cellStyle name="Comma 16 5 2 4 3" xfId="45112"/>
    <cellStyle name="Comma 16 5 2 4 3 2" xfId="45113"/>
    <cellStyle name="Comma 16 5 2 4 4" xfId="45114"/>
    <cellStyle name="Comma 16 5 2 4 5" xfId="45115"/>
    <cellStyle name="Comma 16 5 2 5" xfId="45116"/>
    <cellStyle name="Comma 16 5 2 5 2" xfId="45117"/>
    <cellStyle name="Comma 16 5 2 5 3" xfId="45118"/>
    <cellStyle name="Comma 16 5 2 6" xfId="45119"/>
    <cellStyle name="Comma 16 5 2 6 2" xfId="45120"/>
    <cellStyle name="Comma 16 5 2 6 3" xfId="45121"/>
    <cellStyle name="Comma 16 5 2 7" xfId="45122"/>
    <cellStyle name="Comma 16 5 2 7 2" xfId="45123"/>
    <cellStyle name="Comma 16 5 2 8" xfId="45124"/>
    <cellStyle name="Comma 16 5 2 9" xfId="45125"/>
    <cellStyle name="Comma 16 5 3" xfId="45126"/>
    <cellStyle name="Comma 16 5 3 2" xfId="45127"/>
    <cellStyle name="Comma 16 5 3 2 2" xfId="45128"/>
    <cellStyle name="Comma 16 5 3 2 3" xfId="45129"/>
    <cellStyle name="Comma 16 5 3 3" xfId="45130"/>
    <cellStyle name="Comma 16 5 3 3 2" xfId="45131"/>
    <cellStyle name="Comma 16 5 3 3 3" xfId="45132"/>
    <cellStyle name="Comma 16 5 3 4" xfId="45133"/>
    <cellStyle name="Comma 16 5 3 4 2" xfId="45134"/>
    <cellStyle name="Comma 16 5 3 5" xfId="45135"/>
    <cellStyle name="Comma 16 5 3 6" xfId="45136"/>
    <cellStyle name="Comma 16 5 4" xfId="45137"/>
    <cellStyle name="Comma 16 5 4 2" xfId="45138"/>
    <cellStyle name="Comma 16 5 4 2 2" xfId="45139"/>
    <cellStyle name="Comma 16 5 4 2 3" xfId="45140"/>
    <cellStyle name="Comma 16 5 4 3" xfId="45141"/>
    <cellStyle name="Comma 16 5 4 3 2" xfId="45142"/>
    <cellStyle name="Comma 16 5 4 3 3" xfId="45143"/>
    <cellStyle name="Comma 16 5 4 4" xfId="45144"/>
    <cellStyle name="Comma 16 5 4 4 2" xfId="45145"/>
    <cellStyle name="Comma 16 5 4 5" xfId="45146"/>
    <cellStyle name="Comma 16 5 4 6" xfId="45147"/>
    <cellStyle name="Comma 16 5 5" xfId="45148"/>
    <cellStyle name="Comma 16 5 5 2" xfId="45149"/>
    <cellStyle name="Comma 16 5 5 2 2" xfId="45150"/>
    <cellStyle name="Comma 16 5 5 2 3" xfId="45151"/>
    <cellStyle name="Comma 16 5 5 3" xfId="45152"/>
    <cellStyle name="Comma 16 5 5 3 2" xfId="45153"/>
    <cellStyle name="Comma 16 5 5 4" xfId="45154"/>
    <cellStyle name="Comma 16 5 5 5" xfId="45155"/>
    <cellStyle name="Comma 16 5 6" xfId="45156"/>
    <cellStyle name="Comma 16 5 6 2" xfId="45157"/>
    <cellStyle name="Comma 16 5 6 3" xfId="45158"/>
    <cellStyle name="Comma 16 5 7" xfId="45159"/>
    <cellStyle name="Comma 16 5 7 2" xfId="45160"/>
    <cellStyle name="Comma 16 5 7 3" xfId="45161"/>
    <cellStyle name="Comma 16 5 8" xfId="45162"/>
    <cellStyle name="Comma 16 5 8 2" xfId="45163"/>
    <cellStyle name="Comma 16 5 9" xfId="45164"/>
    <cellStyle name="Comma 16 6" xfId="45165"/>
    <cellStyle name="Comma 16 6 2" xfId="45166"/>
    <cellStyle name="Comma 16 6 2 2" xfId="45167"/>
    <cellStyle name="Comma 16 6 2 2 2" xfId="45168"/>
    <cellStyle name="Comma 16 6 2 2 3" xfId="45169"/>
    <cellStyle name="Comma 16 6 2 3" xfId="45170"/>
    <cellStyle name="Comma 16 6 2 3 2" xfId="45171"/>
    <cellStyle name="Comma 16 6 2 3 3" xfId="45172"/>
    <cellStyle name="Comma 16 6 2 4" xfId="45173"/>
    <cellStyle name="Comma 16 6 2 4 2" xfId="45174"/>
    <cellStyle name="Comma 16 6 2 5" xfId="45175"/>
    <cellStyle name="Comma 16 6 2 6" xfId="45176"/>
    <cellStyle name="Comma 16 6 3" xfId="45177"/>
    <cellStyle name="Comma 16 6 3 2" xfId="45178"/>
    <cellStyle name="Comma 16 6 3 2 2" xfId="45179"/>
    <cellStyle name="Comma 16 6 3 2 3" xfId="45180"/>
    <cellStyle name="Comma 16 6 3 3" xfId="45181"/>
    <cellStyle name="Comma 16 6 3 3 2" xfId="45182"/>
    <cellStyle name="Comma 16 6 3 3 3" xfId="45183"/>
    <cellStyle name="Comma 16 6 3 4" xfId="45184"/>
    <cellStyle name="Comma 16 6 3 4 2" xfId="45185"/>
    <cellStyle name="Comma 16 6 3 5" xfId="45186"/>
    <cellStyle name="Comma 16 6 3 6" xfId="45187"/>
    <cellStyle name="Comma 16 6 4" xfId="45188"/>
    <cellStyle name="Comma 16 6 4 2" xfId="45189"/>
    <cellStyle name="Comma 16 6 4 2 2" xfId="45190"/>
    <cellStyle name="Comma 16 6 4 2 3" xfId="45191"/>
    <cellStyle name="Comma 16 6 4 3" xfId="45192"/>
    <cellStyle name="Comma 16 6 4 3 2" xfId="45193"/>
    <cellStyle name="Comma 16 6 4 4" xfId="45194"/>
    <cellStyle name="Comma 16 6 4 5" xfId="45195"/>
    <cellStyle name="Comma 16 6 5" xfId="45196"/>
    <cellStyle name="Comma 16 6 5 2" xfId="45197"/>
    <cellStyle name="Comma 16 6 5 3" xfId="45198"/>
    <cellStyle name="Comma 16 6 6" xfId="45199"/>
    <cellStyle name="Comma 16 6 6 2" xfId="45200"/>
    <cellStyle name="Comma 16 6 6 3" xfId="45201"/>
    <cellStyle name="Comma 16 6 7" xfId="45202"/>
    <cellStyle name="Comma 16 6 7 2" xfId="45203"/>
    <cellStyle name="Comma 16 6 8" xfId="45204"/>
    <cellStyle name="Comma 16 6 9" xfId="45205"/>
    <cellStyle name="Comma 16 7" xfId="45206"/>
    <cellStyle name="Comma 16 7 2" xfId="45207"/>
    <cellStyle name="Comma 16 7 2 2" xfId="45208"/>
    <cellStyle name="Comma 16 7 2 2 2" xfId="45209"/>
    <cellStyle name="Comma 16 7 2 2 3" xfId="45210"/>
    <cellStyle name="Comma 16 7 2 3" xfId="45211"/>
    <cellStyle name="Comma 16 7 2 3 2" xfId="45212"/>
    <cellStyle name="Comma 16 7 2 3 3" xfId="45213"/>
    <cellStyle name="Comma 16 7 2 4" xfId="45214"/>
    <cellStyle name="Comma 16 7 2 4 2" xfId="45215"/>
    <cellStyle name="Comma 16 7 2 5" xfId="45216"/>
    <cellStyle name="Comma 16 7 2 6" xfId="45217"/>
    <cellStyle name="Comma 16 7 3" xfId="45218"/>
    <cellStyle name="Comma 16 7 3 2" xfId="45219"/>
    <cellStyle name="Comma 16 7 3 2 2" xfId="45220"/>
    <cellStyle name="Comma 16 7 3 2 3" xfId="45221"/>
    <cellStyle name="Comma 16 7 3 3" xfId="45222"/>
    <cellStyle name="Comma 16 7 3 3 2" xfId="45223"/>
    <cellStyle name="Comma 16 7 3 3 3" xfId="45224"/>
    <cellStyle name="Comma 16 7 3 4" xfId="45225"/>
    <cellStyle name="Comma 16 7 3 4 2" xfId="45226"/>
    <cellStyle name="Comma 16 7 3 5" xfId="45227"/>
    <cellStyle name="Comma 16 7 3 6" xfId="45228"/>
    <cellStyle name="Comma 16 7 4" xfId="45229"/>
    <cellStyle name="Comma 16 7 4 2" xfId="45230"/>
    <cellStyle name="Comma 16 7 4 2 2" xfId="45231"/>
    <cellStyle name="Comma 16 7 4 2 3" xfId="45232"/>
    <cellStyle name="Comma 16 7 4 3" xfId="45233"/>
    <cellStyle name="Comma 16 7 4 3 2" xfId="45234"/>
    <cellStyle name="Comma 16 7 4 4" xfId="45235"/>
    <cellStyle name="Comma 16 7 4 5" xfId="45236"/>
    <cellStyle name="Comma 16 7 5" xfId="45237"/>
    <cellStyle name="Comma 16 7 5 2" xfId="45238"/>
    <cellStyle name="Comma 16 7 5 3" xfId="45239"/>
    <cellStyle name="Comma 16 7 6" xfId="45240"/>
    <cellStyle name="Comma 16 7 6 2" xfId="45241"/>
    <cellStyle name="Comma 16 7 6 3" xfId="45242"/>
    <cellStyle name="Comma 16 7 7" xfId="45243"/>
    <cellStyle name="Comma 16 7 7 2" xfId="45244"/>
    <cellStyle name="Comma 16 7 8" xfId="45245"/>
    <cellStyle name="Comma 16 7 9" xfId="45246"/>
    <cellStyle name="Comma 16 8" xfId="45247"/>
    <cellStyle name="Comma 16 8 2" xfId="45248"/>
    <cellStyle name="Comma 16 8 2 2" xfId="45249"/>
    <cellStyle name="Comma 16 8 2 3" xfId="45250"/>
    <cellStyle name="Comma 16 8 3" xfId="45251"/>
    <cellStyle name="Comma 16 8 3 2" xfId="45252"/>
    <cellStyle name="Comma 16 8 3 3" xfId="45253"/>
    <cellStyle name="Comma 16 8 4" xfId="45254"/>
    <cellStyle name="Comma 16 8 4 2" xfId="45255"/>
    <cellStyle name="Comma 16 8 5" xfId="45256"/>
    <cellStyle name="Comma 16 8 6" xfId="45257"/>
    <cellStyle name="Comma 16 9" xfId="45258"/>
    <cellStyle name="Comma 16 9 2" xfId="45259"/>
    <cellStyle name="Comma 16 9 2 2" xfId="45260"/>
    <cellStyle name="Comma 16 9 2 3" xfId="45261"/>
    <cellStyle name="Comma 16 9 3" xfId="45262"/>
    <cellStyle name="Comma 16 9 3 2" xfId="45263"/>
    <cellStyle name="Comma 16 9 3 3" xfId="45264"/>
    <cellStyle name="Comma 16 9 4" xfId="45265"/>
    <cellStyle name="Comma 16 9 4 2" xfId="45266"/>
    <cellStyle name="Comma 16 9 5" xfId="45267"/>
    <cellStyle name="Comma 16 9 6" xfId="45268"/>
    <cellStyle name="Comma 17" xfId="3270"/>
    <cellStyle name="Comma 17 10" xfId="45269"/>
    <cellStyle name="Comma 17 10 2" xfId="45270"/>
    <cellStyle name="Comma 17 10 2 2" xfId="45271"/>
    <cellStyle name="Comma 17 10 2 3" xfId="45272"/>
    <cellStyle name="Comma 17 10 3" xfId="45273"/>
    <cellStyle name="Comma 17 10 3 2" xfId="45274"/>
    <cellStyle name="Comma 17 10 4" xfId="45275"/>
    <cellStyle name="Comma 17 10 5" xfId="45276"/>
    <cellStyle name="Comma 17 11" xfId="45277"/>
    <cellStyle name="Comma 17 11 2" xfId="45278"/>
    <cellStyle name="Comma 17 11 3" xfId="45279"/>
    <cellStyle name="Comma 17 12" xfId="45280"/>
    <cellStyle name="Comma 17 12 2" xfId="45281"/>
    <cellStyle name="Comma 17 12 3" xfId="45282"/>
    <cellStyle name="Comma 17 13" xfId="45283"/>
    <cellStyle name="Comma 17 13 2" xfId="45284"/>
    <cellStyle name="Comma 17 14" xfId="45285"/>
    <cellStyle name="Comma 17 15" xfId="45286"/>
    <cellStyle name="Comma 17 16" xfId="45287"/>
    <cellStyle name="Comma 17 2" xfId="3271"/>
    <cellStyle name="Comma 17 2 10" xfId="45288"/>
    <cellStyle name="Comma 17 2 10 2" xfId="45289"/>
    <cellStyle name="Comma 17 2 10 3" xfId="45290"/>
    <cellStyle name="Comma 17 2 11" xfId="45291"/>
    <cellStyle name="Comma 17 2 11 2" xfId="45292"/>
    <cellStyle name="Comma 17 2 11 3" xfId="45293"/>
    <cellStyle name="Comma 17 2 12" xfId="45294"/>
    <cellStyle name="Comma 17 2 12 2" xfId="45295"/>
    <cellStyle name="Comma 17 2 13" xfId="45296"/>
    <cellStyle name="Comma 17 2 14" xfId="45297"/>
    <cellStyle name="Comma 17 2 2" xfId="9471"/>
    <cellStyle name="Comma 17 2 2 10" xfId="45298"/>
    <cellStyle name="Comma 17 2 2 10 2" xfId="45299"/>
    <cellStyle name="Comma 17 2 2 10 3" xfId="45300"/>
    <cellStyle name="Comma 17 2 2 11" xfId="45301"/>
    <cellStyle name="Comma 17 2 2 11 2" xfId="45302"/>
    <cellStyle name="Comma 17 2 2 12" xfId="45303"/>
    <cellStyle name="Comma 17 2 2 13" xfId="45304"/>
    <cellStyle name="Comma 17 2 2 2" xfId="45305"/>
    <cellStyle name="Comma 17 2 2 2 10" xfId="45306"/>
    <cellStyle name="Comma 17 2 2 2 10 2" xfId="45307"/>
    <cellStyle name="Comma 17 2 2 2 11" xfId="45308"/>
    <cellStyle name="Comma 17 2 2 2 12" xfId="45309"/>
    <cellStyle name="Comma 17 2 2 2 2" xfId="45310"/>
    <cellStyle name="Comma 17 2 2 2 2 10" xfId="45311"/>
    <cellStyle name="Comma 17 2 2 2 2 2" xfId="45312"/>
    <cellStyle name="Comma 17 2 2 2 2 2 2" xfId="45313"/>
    <cellStyle name="Comma 17 2 2 2 2 2 2 2" xfId="45314"/>
    <cellStyle name="Comma 17 2 2 2 2 2 2 2 2" xfId="45315"/>
    <cellStyle name="Comma 17 2 2 2 2 2 2 2 3" xfId="45316"/>
    <cellStyle name="Comma 17 2 2 2 2 2 2 3" xfId="45317"/>
    <cellStyle name="Comma 17 2 2 2 2 2 2 3 2" xfId="45318"/>
    <cellStyle name="Comma 17 2 2 2 2 2 2 3 3" xfId="45319"/>
    <cellStyle name="Comma 17 2 2 2 2 2 2 4" xfId="45320"/>
    <cellStyle name="Comma 17 2 2 2 2 2 2 4 2" xfId="45321"/>
    <cellStyle name="Comma 17 2 2 2 2 2 2 5" xfId="45322"/>
    <cellStyle name="Comma 17 2 2 2 2 2 2 6" xfId="45323"/>
    <cellStyle name="Comma 17 2 2 2 2 2 3" xfId="45324"/>
    <cellStyle name="Comma 17 2 2 2 2 2 3 2" xfId="45325"/>
    <cellStyle name="Comma 17 2 2 2 2 2 3 2 2" xfId="45326"/>
    <cellStyle name="Comma 17 2 2 2 2 2 3 2 3" xfId="45327"/>
    <cellStyle name="Comma 17 2 2 2 2 2 3 3" xfId="45328"/>
    <cellStyle name="Comma 17 2 2 2 2 2 3 3 2" xfId="45329"/>
    <cellStyle name="Comma 17 2 2 2 2 2 3 3 3" xfId="45330"/>
    <cellStyle name="Comma 17 2 2 2 2 2 3 4" xfId="45331"/>
    <cellStyle name="Comma 17 2 2 2 2 2 3 4 2" xfId="45332"/>
    <cellStyle name="Comma 17 2 2 2 2 2 3 5" xfId="45333"/>
    <cellStyle name="Comma 17 2 2 2 2 2 3 6" xfId="45334"/>
    <cellStyle name="Comma 17 2 2 2 2 2 4" xfId="45335"/>
    <cellStyle name="Comma 17 2 2 2 2 2 4 2" xfId="45336"/>
    <cellStyle name="Comma 17 2 2 2 2 2 4 2 2" xfId="45337"/>
    <cellStyle name="Comma 17 2 2 2 2 2 4 2 3" xfId="45338"/>
    <cellStyle name="Comma 17 2 2 2 2 2 4 3" xfId="45339"/>
    <cellStyle name="Comma 17 2 2 2 2 2 4 3 2" xfId="45340"/>
    <cellStyle name="Comma 17 2 2 2 2 2 4 4" xfId="45341"/>
    <cellStyle name="Comma 17 2 2 2 2 2 4 5" xfId="45342"/>
    <cellStyle name="Comma 17 2 2 2 2 2 5" xfId="45343"/>
    <cellStyle name="Comma 17 2 2 2 2 2 5 2" xfId="45344"/>
    <cellStyle name="Comma 17 2 2 2 2 2 5 3" xfId="45345"/>
    <cellStyle name="Comma 17 2 2 2 2 2 6" xfId="45346"/>
    <cellStyle name="Comma 17 2 2 2 2 2 6 2" xfId="45347"/>
    <cellStyle name="Comma 17 2 2 2 2 2 6 3" xfId="45348"/>
    <cellStyle name="Comma 17 2 2 2 2 2 7" xfId="45349"/>
    <cellStyle name="Comma 17 2 2 2 2 2 7 2" xfId="45350"/>
    <cellStyle name="Comma 17 2 2 2 2 2 8" xfId="45351"/>
    <cellStyle name="Comma 17 2 2 2 2 2 9" xfId="45352"/>
    <cellStyle name="Comma 17 2 2 2 2 3" xfId="45353"/>
    <cellStyle name="Comma 17 2 2 2 2 3 2" xfId="45354"/>
    <cellStyle name="Comma 17 2 2 2 2 3 2 2" xfId="45355"/>
    <cellStyle name="Comma 17 2 2 2 2 3 2 3" xfId="45356"/>
    <cellStyle name="Comma 17 2 2 2 2 3 3" xfId="45357"/>
    <cellStyle name="Comma 17 2 2 2 2 3 3 2" xfId="45358"/>
    <cellStyle name="Comma 17 2 2 2 2 3 3 3" xfId="45359"/>
    <cellStyle name="Comma 17 2 2 2 2 3 4" xfId="45360"/>
    <cellStyle name="Comma 17 2 2 2 2 3 4 2" xfId="45361"/>
    <cellStyle name="Comma 17 2 2 2 2 3 5" xfId="45362"/>
    <cellStyle name="Comma 17 2 2 2 2 3 6" xfId="45363"/>
    <cellStyle name="Comma 17 2 2 2 2 4" xfId="45364"/>
    <cellStyle name="Comma 17 2 2 2 2 4 2" xfId="45365"/>
    <cellStyle name="Comma 17 2 2 2 2 4 2 2" xfId="45366"/>
    <cellStyle name="Comma 17 2 2 2 2 4 2 3" xfId="45367"/>
    <cellStyle name="Comma 17 2 2 2 2 4 3" xfId="45368"/>
    <cellStyle name="Comma 17 2 2 2 2 4 3 2" xfId="45369"/>
    <cellStyle name="Comma 17 2 2 2 2 4 3 3" xfId="45370"/>
    <cellStyle name="Comma 17 2 2 2 2 4 4" xfId="45371"/>
    <cellStyle name="Comma 17 2 2 2 2 4 4 2" xfId="45372"/>
    <cellStyle name="Comma 17 2 2 2 2 4 5" xfId="45373"/>
    <cellStyle name="Comma 17 2 2 2 2 4 6" xfId="45374"/>
    <cellStyle name="Comma 17 2 2 2 2 5" xfId="45375"/>
    <cellStyle name="Comma 17 2 2 2 2 5 2" xfId="45376"/>
    <cellStyle name="Comma 17 2 2 2 2 5 2 2" xfId="45377"/>
    <cellStyle name="Comma 17 2 2 2 2 5 2 3" xfId="45378"/>
    <cellStyle name="Comma 17 2 2 2 2 5 3" xfId="45379"/>
    <cellStyle name="Comma 17 2 2 2 2 5 3 2" xfId="45380"/>
    <cellStyle name="Comma 17 2 2 2 2 5 4" xfId="45381"/>
    <cellStyle name="Comma 17 2 2 2 2 5 5" xfId="45382"/>
    <cellStyle name="Comma 17 2 2 2 2 6" xfId="45383"/>
    <cellStyle name="Comma 17 2 2 2 2 6 2" xfId="45384"/>
    <cellStyle name="Comma 17 2 2 2 2 6 3" xfId="45385"/>
    <cellStyle name="Comma 17 2 2 2 2 7" xfId="45386"/>
    <cellStyle name="Comma 17 2 2 2 2 7 2" xfId="45387"/>
    <cellStyle name="Comma 17 2 2 2 2 7 3" xfId="45388"/>
    <cellStyle name="Comma 17 2 2 2 2 8" xfId="45389"/>
    <cellStyle name="Comma 17 2 2 2 2 8 2" xfId="45390"/>
    <cellStyle name="Comma 17 2 2 2 2 9" xfId="45391"/>
    <cellStyle name="Comma 17 2 2 2 3" xfId="45392"/>
    <cellStyle name="Comma 17 2 2 2 3 2" xfId="45393"/>
    <cellStyle name="Comma 17 2 2 2 3 2 2" xfId="45394"/>
    <cellStyle name="Comma 17 2 2 2 3 2 2 2" xfId="45395"/>
    <cellStyle name="Comma 17 2 2 2 3 2 2 3" xfId="45396"/>
    <cellStyle name="Comma 17 2 2 2 3 2 3" xfId="45397"/>
    <cellStyle name="Comma 17 2 2 2 3 2 3 2" xfId="45398"/>
    <cellStyle name="Comma 17 2 2 2 3 2 3 3" xfId="45399"/>
    <cellStyle name="Comma 17 2 2 2 3 2 4" xfId="45400"/>
    <cellStyle name="Comma 17 2 2 2 3 2 4 2" xfId="45401"/>
    <cellStyle name="Comma 17 2 2 2 3 2 5" xfId="45402"/>
    <cellStyle name="Comma 17 2 2 2 3 2 6" xfId="45403"/>
    <cellStyle name="Comma 17 2 2 2 3 3" xfId="45404"/>
    <cellStyle name="Comma 17 2 2 2 3 3 2" xfId="45405"/>
    <cellStyle name="Comma 17 2 2 2 3 3 2 2" xfId="45406"/>
    <cellStyle name="Comma 17 2 2 2 3 3 2 3" xfId="45407"/>
    <cellStyle name="Comma 17 2 2 2 3 3 3" xfId="45408"/>
    <cellStyle name="Comma 17 2 2 2 3 3 3 2" xfId="45409"/>
    <cellStyle name="Comma 17 2 2 2 3 3 3 3" xfId="45410"/>
    <cellStyle name="Comma 17 2 2 2 3 3 4" xfId="45411"/>
    <cellStyle name="Comma 17 2 2 2 3 3 4 2" xfId="45412"/>
    <cellStyle name="Comma 17 2 2 2 3 3 5" xfId="45413"/>
    <cellStyle name="Comma 17 2 2 2 3 3 6" xfId="45414"/>
    <cellStyle name="Comma 17 2 2 2 3 4" xfId="45415"/>
    <cellStyle name="Comma 17 2 2 2 3 4 2" xfId="45416"/>
    <cellStyle name="Comma 17 2 2 2 3 4 2 2" xfId="45417"/>
    <cellStyle name="Comma 17 2 2 2 3 4 2 3" xfId="45418"/>
    <cellStyle name="Comma 17 2 2 2 3 4 3" xfId="45419"/>
    <cellStyle name="Comma 17 2 2 2 3 4 3 2" xfId="45420"/>
    <cellStyle name="Comma 17 2 2 2 3 4 4" xfId="45421"/>
    <cellStyle name="Comma 17 2 2 2 3 4 5" xfId="45422"/>
    <cellStyle name="Comma 17 2 2 2 3 5" xfId="45423"/>
    <cellStyle name="Comma 17 2 2 2 3 5 2" xfId="45424"/>
    <cellStyle name="Comma 17 2 2 2 3 5 3" xfId="45425"/>
    <cellStyle name="Comma 17 2 2 2 3 6" xfId="45426"/>
    <cellStyle name="Comma 17 2 2 2 3 6 2" xfId="45427"/>
    <cellStyle name="Comma 17 2 2 2 3 6 3" xfId="45428"/>
    <cellStyle name="Comma 17 2 2 2 3 7" xfId="45429"/>
    <cellStyle name="Comma 17 2 2 2 3 7 2" xfId="45430"/>
    <cellStyle name="Comma 17 2 2 2 3 8" xfId="45431"/>
    <cellStyle name="Comma 17 2 2 2 3 9" xfId="45432"/>
    <cellStyle name="Comma 17 2 2 2 4" xfId="45433"/>
    <cellStyle name="Comma 17 2 2 2 4 2" xfId="45434"/>
    <cellStyle name="Comma 17 2 2 2 4 2 2" xfId="45435"/>
    <cellStyle name="Comma 17 2 2 2 4 2 2 2" xfId="45436"/>
    <cellStyle name="Comma 17 2 2 2 4 2 2 3" xfId="45437"/>
    <cellStyle name="Comma 17 2 2 2 4 2 3" xfId="45438"/>
    <cellStyle name="Comma 17 2 2 2 4 2 3 2" xfId="45439"/>
    <cellStyle name="Comma 17 2 2 2 4 2 3 3" xfId="45440"/>
    <cellStyle name="Comma 17 2 2 2 4 2 4" xfId="45441"/>
    <cellStyle name="Comma 17 2 2 2 4 2 4 2" xfId="45442"/>
    <cellStyle name="Comma 17 2 2 2 4 2 5" xfId="45443"/>
    <cellStyle name="Comma 17 2 2 2 4 2 6" xfId="45444"/>
    <cellStyle name="Comma 17 2 2 2 4 3" xfId="45445"/>
    <cellStyle name="Comma 17 2 2 2 4 3 2" xfId="45446"/>
    <cellStyle name="Comma 17 2 2 2 4 3 2 2" xfId="45447"/>
    <cellStyle name="Comma 17 2 2 2 4 3 2 3" xfId="45448"/>
    <cellStyle name="Comma 17 2 2 2 4 3 3" xfId="45449"/>
    <cellStyle name="Comma 17 2 2 2 4 3 3 2" xfId="45450"/>
    <cellStyle name="Comma 17 2 2 2 4 3 3 3" xfId="45451"/>
    <cellStyle name="Comma 17 2 2 2 4 3 4" xfId="45452"/>
    <cellStyle name="Comma 17 2 2 2 4 3 4 2" xfId="45453"/>
    <cellStyle name="Comma 17 2 2 2 4 3 5" xfId="45454"/>
    <cellStyle name="Comma 17 2 2 2 4 3 6" xfId="45455"/>
    <cellStyle name="Comma 17 2 2 2 4 4" xfId="45456"/>
    <cellStyle name="Comma 17 2 2 2 4 4 2" xfId="45457"/>
    <cellStyle name="Comma 17 2 2 2 4 4 2 2" xfId="45458"/>
    <cellStyle name="Comma 17 2 2 2 4 4 2 3" xfId="45459"/>
    <cellStyle name="Comma 17 2 2 2 4 4 3" xfId="45460"/>
    <cellStyle name="Comma 17 2 2 2 4 4 3 2" xfId="45461"/>
    <cellStyle name="Comma 17 2 2 2 4 4 4" xfId="45462"/>
    <cellStyle name="Comma 17 2 2 2 4 4 5" xfId="45463"/>
    <cellStyle name="Comma 17 2 2 2 4 5" xfId="45464"/>
    <cellStyle name="Comma 17 2 2 2 4 5 2" xfId="45465"/>
    <cellStyle name="Comma 17 2 2 2 4 5 3" xfId="45466"/>
    <cellStyle name="Comma 17 2 2 2 4 6" xfId="45467"/>
    <cellStyle name="Comma 17 2 2 2 4 6 2" xfId="45468"/>
    <cellStyle name="Comma 17 2 2 2 4 6 3" xfId="45469"/>
    <cellStyle name="Comma 17 2 2 2 4 7" xfId="45470"/>
    <cellStyle name="Comma 17 2 2 2 4 7 2" xfId="45471"/>
    <cellStyle name="Comma 17 2 2 2 4 8" xfId="45472"/>
    <cellStyle name="Comma 17 2 2 2 4 9" xfId="45473"/>
    <cellStyle name="Comma 17 2 2 2 5" xfId="45474"/>
    <cellStyle name="Comma 17 2 2 2 5 2" xfId="45475"/>
    <cellStyle name="Comma 17 2 2 2 5 2 2" xfId="45476"/>
    <cellStyle name="Comma 17 2 2 2 5 2 3" xfId="45477"/>
    <cellStyle name="Comma 17 2 2 2 5 3" xfId="45478"/>
    <cellStyle name="Comma 17 2 2 2 5 3 2" xfId="45479"/>
    <cellStyle name="Comma 17 2 2 2 5 3 3" xfId="45480"/>
    <cellStyle name="Comma 17 2 2 2 5 4" xfId="45481"/>
    <cellStyle name="Comma 17 2 2 2 5 4 2" xfId="45482"/>
    <cellStyle name="Comma 17 2 2 2 5 5" xfId="45483"/>
    <cellStyle name="Comma 17 2 2 2 5 6" xfId="45484"/>
    <cellStyle name="Comma 17 2 2 2 6" xfId="45485"/>
    <cellStyle name="Comma 17 2 2 2 6 2" xfId="45486"/>
    <cellStyle name="Comma 17 2 2 2 6 2 2" xfId="45487"/>
    <cellStyle name="Comma 17 2 2 2 6 2 3" xfId="45488"/>
    <cellStyle name="Comma 17 2 2 2 6 3" xfId="45489"/>
    <cellStyle name="Comma 17 2 2 2 6 3 2" xfId="45490"/>
    <cellStyle name="Comma 17 2 2 2 6 3 3" xfId="45491"/>
    <cellStyle name="Comma 17 2 2 2 6 4" xfId="45492"/>
    <cellStyle name="Comma 17 2 2 2 6 4 2" xfId="45493"/>
    <cellStyle name="Comma 17 2 2 2 6 5" xfId="45494"/>
    <cellStyle name="Comma 17 2 2 2 6 6" xfId="45495"/>
    <cellStyle name="Comma 17 2 2 2 7" xfId="45496"/>
    <cellStyle name="Comma 17 2 2 2 7 2" xfId="45497"/>
    <cellStyle name="Comma 17 2 2 2 7 2 2" xfId="45498"/>
    <cellStyle name="Comma 17 2 2 2 7 2 3" xfId="45499"/>
    <cellStyle name="Comma 17 2 2 2 7 3" xfId="45500"/>
    <cellStyle name="Comma 17 2 2 2 7 3 2" xfId="45501"/>
    <cellStyle name="Comma 17 2 2 2 7 4" xfId="45502"/>
    <cellStyle name="Comma 17 2 2 2 7 5" xfId="45503"/>
    <cellStyle name="Comma 17 2 2 2 8" xfId="45504"/>
    <cellStyle name="Comma 17 2 2 2 8 2" xfId="45505"/>
    <cellStyle name="Comma 17 2 2 2 8 3" xfId="45506"/>
    <cellStyle name="Comma 17 2 2 2 9" xfId="45507"/>
    <cellStyle name="Comma 17 2 2 2 9 2" xfId="45508"/>
    <cellStyle name="Comma 17 2 2 2 9 3" xfId="45509"/>
    <cellStyle name="Comma 17 2 2 3" xfId="45510"/>
    <cellStyle name="Comma 17 2 2 3 10" xfId="45511"/>
    <cellStyle name="Comma 17 2 2 3 2" xfId="45512"/>
    <cellStyle name="Comma 17 2 2 3 2 2" xfId="45513"/>
    <cellStyle name="Comma 17 2 2 3 2 2 2" xfId="45514"/>
    <cellStyle name="Comma 17 2 2 3 2 2 2 2" xfId="45515"/>
    <cellStyle name="Comma 17 2 2 3 2 2 2 3" xfId="45516"/>
    <cellStyle name="Comma 17 2 2 3 2 2 3" xfId="45517"/>
    <cellStyle name="Comma 17 2 2 3 2 2 3 2" xfId="45518"/>
    <cellStyle name="Comma 17 2 2 3 2 2 3 3" xfId="45519"/>
    <cellStyle name="Comma 17 2 2 3 2 2 4" xfId="45520"/>
    <cellStyle name="Comma 17 2 2 3 2 2 4 2" xfId="45521"/>
    <cellStyle name="Comma 17 2 2 3 2 2 5" xfId="45522"/>
    <cellStyle name="Comma 17 2 2 3 2 2 6" xfId="45523"/>
    <cellStyle name="Comma 17 2 2 3 2 3" xfId="45524"/>
    <cellStyle name="Comma 17 2 2 3 2 3 2" xfId="45525"/>
    <cellStyle name="Comma 17 2 2 3 2 3 2 2" xfId="45526"/>
    <cellStyle name="Comma 17 2 2 3 2 3 2 3" xfId="45527"/>
    <cellStyle name="Comma 17 2 2 3 2 3 3" xfId="45528"/>
    <cellStyle name="Comma 17 2 2 3 2 3 3 2" xfId="45529"/>
    <cellStyle name="Comma 17 2 2 3 2 3 3 3" xfId="45530"/>
    <cellStyle name="Comma 17 2 2 3 2 3 4" xfId="45531"/>
    <cellStyle name="Comma 17 2 2 3 2 3 4 2" xfId="45532"/>
    <cellStyle name="Comma 17 2 2 3 2 3 5" xfId="45533"/>
    <cellStyle name="Comma 17 2 2 3 2 3 6" xfId="45534"/>
    <cellStyle name="Comma 17 2 2 3 2 4" xfId="45535"/>
    <cellStyle name="Comma 17 2 2 3 2 4 2" xfId="45536"/>
    <cellStyle name="Comma 17 2 2 3 2 4 2 2" xfId="45537"/>
    <cellStyle name="Comma 17 2 2 3 2 4 2 3" xfId="45538"/>
    <cellStyle name="Comma 17 2 2 3 2 4 3" xfId="45539"/>
    <cellStyle name="Comma 17 2 2 3 2 4 3 2" xfId="45540"/>
    <cellStyle name="Comma 17 2 2 3 2 4 4" xfId="45541"/>
    <cellStyle name="Comma 17 2 2 3 2 4 5" xfId="45542"/>
    <cellStyle name="Comma 17 2 2 3 2 5" xfId="45543"/>
    <cellStyle name="Comma 17 2 2 3 2 5 2" xfId="45544"/>
    <cellStyle name="Comma 17 2 2 3 2 5 3" xfId="45545"/>
    <cellStyle name="Comma 17 2 2 3 2 6" xfId="45546"/>
    <cellStyle name="Comma 17 2 2 3 2 6 2" xfId="45547"/>
    <cellStyle name="Comma 17 2 2 3 2 6 3" xfId="45548"/>
    <cellStyle name="Comma 17 2 2 3 2 7" xfId="45549"/>
    <cellStyle name="Comma 17 2 2 3 2 7 2" xfId="45550"/>
    <cellStyle name="Comma 17 2 2 3 2 8" xfId="45551"/>
    <cellStyle name="Comma 17 2 2 3 2 9" xfId="45552"/>
    <cellStyle name="Comma 17 2 2 3 3" xfId="45553"/>
    <cellStyle name="Comma 17 2 2 3 3 2" xfId="45554"/>
    <cellStyle name="Comma 17 2 2 3 3 2 2" xfId="45555"/>
    <cellStyle name="Comma 17 2 2 3 3 2 3" xfId="45556"/>
    <cellStyle name="Comma 17 2 2 3 3 3" xfId="45557"/>
    <cellStyle name="Comma 17 2 2 3 3 3 2" xfId="45558"/>
    <cellStyle name="Comma 17 2 2 3 3 3 3" xfId="45559"/>
    <cellStyle name="Comma 17 2 2 3 3 4" xfId="45560"/>
    <cellStyle name="Comma 17 2 2 3 3 4 2" xfId="45561"/>
    <cellStyle name="Comma 17 2 2 3 3 5" xfId="45562"/>
    <cellStyle name="Comma 17 2 2 3 3 6" xfId="45563"/>
    <cellStyle name="Comma 17 2 2 3 4" xfId="45564"/>
    <cellStyle name="Comma 17 2 2 3 4 2" xfId="45565"/>
    <cellStyle name="Comma 17 2 2 3 4 2 2" xfId="45566"/>
    <cellStyle name="Comma 17 2 2 3 4 2 3" xfId="45567"/>
    <cellStyle name="Comma 17 2 2 3 4 3" xfId="45568"/>
    <cellStyle name="Comma 17 2 2 3 4 3 2" xfId="45569"/>
    <cellStyle name="Comma 17 2 2 3 4 3 3" xfId="45570"/>
    <cellStyle name="Comma 17 2 2 3 4 4" xfId="45571"/>
    <cellStyle name="Comma 17 2 2 3 4 4 2" xfId="45572"/>
    <cellStyle name="Comma 17 2 2 3 4 5" xfId="45573"/>
    <cellStyle name="Comma 17 2 2 3 4 6" xfId="45574"/>
    <cellStyle name="Comma 17 2 2 3 5" xfId="45575"/>
    <cellStyle name="Comma 17 2 2 3 5 2" xfId="45576"/>
    <cellStyle name="Comma 17 2 2 3 5 2 2" xfId="45577"/>
    <cellStyle name="Comma 17 2 2 3 5 2 3" xfId="45578"/>
    <cellStyle name="Comma 17 2 2 3 5 3" xfId="45579"/>
    <cellStyle name="Comma 17 2 2 3 5 3 2" xfId="45580"/>
    <cellStyle name="Comma 17 2 2 3 5 4" xfId="45581"/>
    <cellStyle name="Comma 17 2 2 3 5 5" xfId="45582"/>
    <cellStyle name="Comma 17 2 2 3 6" xfId="45583"/>
    <cellStyle name="Comma 17 2 2 3 6 2" xfId="45584"/>
    <cellStyle name="Comma 17 2 2 3 6 3" xfId="45585"/>
    <cellStyle name="Comma 17 2 2 3 7" xfId="45586"/>
    <cellStyle name="Comma 17 2 2 3 7 2" xfId="45587"/>
    <cellStyle name="Comma 17 2 2 3 7 3" xfId="45588"/>
    <cellStyle name="Comma 17 2 2 3 8" xfId="45589"/>
    <cellStyle name="Comma 17 2 2 3 8 2" xfId="45590"/>
    <cellStyle name="Comma 17 2 2 3 9" xfId="45591"/>
    <cellStyle name="Comma 17 2 2 4" xfId="45592"/>
    <cellStyle name="Comma 17 2 2 4 2" xfId="45593"/>
    <cellStyle name="Comma 17 2 2 4 2 2" xfId="45594"/>
    <cellStyle name="Comma 17 2 2 4 2 2 2" xfId="45595"/>
    <cellStyle name="Comma 17 2 2 4 2 2 3" xfId="45596"/>
    <cellStyle name="Comma 17 2 2 4 2 3" xfId="45597"/>
    <cellStyle name="Comma 17 2 2 4 2 3 2" xfId="45598"/>
    <cellStyle name="Comma 17 2 2 4 2 3 3" xfId="45599"/>
    <cellStyle name="Comma 17 2 2 4 2 4" xfId="45600"/>
    <cellStyle name="Comma 17 2 2 4 2 4 2" xfId="45601"/>
    <cellStyle name="Comma 17 2 2 4 2 5" xfId="45602"/>
    <cellStyle name="Comma 17 2 2 4 2 6" xfId="45603"/>
    <cellStyle name="Comma 17 2 2 4 3" xfId="45604"/>
    <cellStyle name="Comma 17 2 2 4 3 2" xfId="45605"/>
    <cellStyle name="Comma 17 2 2 4 3 2 2" xfId="45606"/>
    <cellStyle name="Comma 17 2 2 4 3 2 3" xfId="45607"/>
    <cellStyle name="Comma 17 2 2 4 3 3" xfId="45608"/>
    <cellStyle name="Comma 17 2 2 4 3 3 2" xfId="45609"/>
    <cellStyle name="Comma 17 2 2 4 3 3 3" xfId="45610"/>
    <cellStyle name="Comma 17 2 2 4 3 4" xfId="45611"/>
    <cellStyle name="Comma 17 2 2 4 3 4 2" xfId="45612"/>
    <cellStyle name="Comma 17 2 2 4 3 5" xfId="45613"/>
    <cellStyle name="Comma 17 2 2 4 3 6" xfId="45614"/>
    <cellStyle name="Comma 17 2 2 4 4" xfId="45615"/>
    <cellStyle name="Comma 17 2 2 4 4 2" xfId="45616"/>
    <cellStyle name="Comma 17 2 2 4 4 2 2" xfId="45617"/>
    <cellStyle name="Comma 17 2 2 4 4 2 3" xfId="45618"/>
    <cellStyle name="Comma 17 2 2 4 4 3" xfId="45619"/>
    <cellStyle name="Comma 17 2 2 4 4 3 2" xfId="45620"/>
    <cellStyle name="Comma 17 2 2 4 4 4" xfId="45621"/>
    <cellStyle name="Comma 17 2 2 4 4 5" xfId="45622"/>
    <cellStyle name="Comma 17 2 2 4 5" xfId="45623"/>
    <cellStyle name="Comma 17 2 2 4 5 2" xfId="45624"/>
    <cellStyle name="Comma 17 2 2 4 5 3" xfId="45625"/>
    <cellStyle name="Comma 17 2 2 4 6" xfId="45626"/>
    <cellStyle name="Comma 17 2 2 4 6 2" xfId="45627"/>
    <cellStyle name="Comma 17 2 2 4 6 3" xfId="45628"/>
    <cellStyle name="Comma 17 2 2 4 7" xfId="45629"/>
    <cellStyle name="Comma 17 2 2 4 7 2" xfId="45630"/>
    <cellStyle name="Comma 17 2 2 4 8" xfId="45631"/>
    <cellStyle name="Comma 17 2 2 4 9" xfId="45632"/>
    <cellStyle name="Comma 17 2 2 5" xfId="45633"/>
    <cellStyle name="Comma 17 2 2 5 2" xfId="45634"/>
    <cellStyle name="Comma 17 2 2 5 2 2" xfId="45635"/>
    <cellStyle name="Comma 17 2 2 5 2 2 2" xfId="45636"/>
    <cellStyle name="Comma 17 2 2 5 2 2 3" xfId="45637"/>
    <cellStyle name="Comma 17 2 2 5 2 3" xfId="45638"/>
    <cellStyle name="Comma 17 2 2 5 2 3 2" xfId="45639"/>
    <cellStyle name="Comma 17 2 2 5 2 3 3" xfId="45640"/>
    <cellStyle name="Comma 17 2 2 5 2 4" xfId="45641"/>
    <cellStyle name="Comma 17 2 2 5 2 4 2" xfId="45642"/>
    <cellStyle name="Comma 17 2 2 5 2 5" xfId="45643"/>
    <cellStyle name="Comma 17 2 2 5 2 6" xfId="45644"/>
    <cellStyle name="Comma 17 2 2 5 3" xfId="45645"/>
    <cellStyle name="Comma 17 2 2 5 3 2" xfId="45646"/>
    <cellStyle name="Comma 17 2 2 5 3 2 2" xfId="45647"/>
    <cellStyle name="Comma 17 2 2 5 3 2 3" xfId="45648"/>
    <cellStyle name="Comma 17 2 2 5 3 3" xfId="45649"/>
    <cellStyle name="Comma 17 2 2 5 3 3 2" xfId="45650"/>
    <cellStyle name="Comma 17 2 2 5 3 3 3" xfId="45651"/>
    <cellStyle name="Comma 17 2 2 5 3 4" xfId="45652"/>
    <cellStyle name="Comma 17 2 2 5 3 4 2" xfId="45653"/>
    <cellStyle name="Comma 17 2 2 5 3 5" xfId="45654"/>
    <cellStyle name="Comma 17 2 2 5 3 6" xfId="45655"/>
    <cellStyle name="Comma 17 2 2 5 4" xfId="45656"/>
    <cellStyle name="Comma 17 2 2 5 4 2" xfId="45657"/>
    <cellStyle name="Comma 17 2 2 5 4 2 2" xfId="45658"/>
    <cellStyle name="Comma 17 2 2 5 4 2 3" xfId="45659"/>
    <cellStyle name="Comma 17 2 2 5 4 3" xfId="45660"/>
    <cellStyle name="Comma 17 2 2 5 4 3 2" xfId="45661"/>
    <cellStyle name="Comma 17 2 2 5 4 4" xfId="45662"/>
    <cellStyle name="Comma 17 2 2 5 4 5" xfId="45663"/>
    <cellStyle name="Comma 17 2 2 5 5" xfId="45664"/>
    <cellStyle name="Comma 17 2 2 5 5 2" xfId="45665"/>
    <cellStyle name="Comma 17 2 2 5 5 3" xfId="45666"/>
    <cellStyle name="Comma 17 2 2 5 6" xfId="45667"/>
    <cellStyle name="Comma 17 2 2 5 6 2" xfId="45668"/>
    <cellStyle name="Comma 17 2 2 5 6 3" xfId="45669"/>
    <cellStyle name="Comma 17 2 2 5 7" xfId="45670"/>
    <cellStyle name="Comma 17 2 2 5 7 2" xfId="45671"/>
    <cellStyle name="Comma 17 2 2 5 8" xfId="45672"/>
    <cellStyle name="Comma 17 2 2 5 9" xfId="45673"/>
    <cellStyle name="Comma 17 2 2 6" xfId="45674"/>
    <cellStyle name="Comma 17 2 2 6 2" xfId="45675"/>
    <cellStyle name="Comma 17 2 2 6 2 2" xfId="45676"/>
    <cellStyle name="Comma 17 2 2 6 2 3" xfId="45677"/>
    <cellStyle name="Comma 17 2 2 6 3" xfId="45678"/>
    <cellStyle name="Comma 17 2 2 6 3 2" xfId="45679"/>
    <cellStyle name="Comma 17 2 2 6 3 3" xfId="45680"/>
    <cellStyle name="Comma 17 2 2 6 4" xfId="45681"/>
    <cellStyle name="Comma 17 2 2 6 4 2" xfId="45682"/>
    <cellStyle name="Comma 17 2 2 6 5" xfId="45683"/>
    <cellStyle name="Comma 17 2 2 6 6" xfId="45684"/>
    <cellStyle name="Comma 17 2 2 7" xfId="45685"/>
    <cellStyle name="Comma 17 2 2 7 2" xfId="45686"/>
    <cellStyle name="Comma 17 2 2 7 2 2" xfId="45687"/>
    <cellStyle name="Comma 17 2 2 7 2 3" xfId="45688"/>
    <cellStyle name="Comma 17 2 2 7 3" xfId="45689"/>
    <cellStyle name="Comma 17 2 2 7 3 2" xfId="45690"/>
    <cellStyle name="Comma 17 2 2 7 3 3" xfId="45691"/>
    <cellStyle name="Comma 17 2 2 7 4" xfId="45692"/>
    <cellStyle name="Comma 17 2 2 7 4 2" xfId="45693"/>
    <cellStyle name="Comma 17 2 2 7 5" xfId="45694"/>
    <cellStyle name="Comma 17 2 2 7 6" xfId="45695"/>
    <cellStyle name="Comma 17 2 2 8" xfId="45696"/>
    <cellStyle name="Comma 17 2 2 8 2" xfId="45697"/>
    <cellStyle name="Comma 17 2 2 8 2 2" xfId="45698"/>
    <cellStyle name="Comma 17 2 2 8 2 3" xfId="45699"/>
    <cellStyle name="Comma 17 2 2 8 3" xfId="45700"/>
    <cellStyle name="Comma 17 2 2 8 3 2" xfId="45701"/>
    <cellStyle name="Comma 17 2 2 8 4" xfId="45702"/>
    <cellStyle name="Comma 17 2 2 8 5" xfId="45703"/>
    <cellStyle name="Comma 17 2 2 9" xfId="45704"/>
    <cellStyle name="Comma 17 2 2 9 2" xfId="45705"/>
    <cellStyle name="Comma 17 2 2 9 3" xfId="45706"/>
    <cellStyle name="Comma 17 2 3" xfId="45707"/>
    <cellStyle name="Comma 17 2 3 10" xfId="45708"/>
    <cellStyle name="Comma 17 2 3 10 2" xfId="45709"/>
    <cellStyle name="Comma 17 2 3 11" xfId="45710"/>
    <cellStyle name="Comma 17 2 3 12" xfId="45711"/>
    <cellStyle name="Comma 17 2 3 2" xfId="45712"/>
    <cellStyle name="Comma 17 2 3 2 10" xfId="45713"/>
    <cellStyle name="Comma 17 2 3 2 2" xfId="45714"/>
    <cellStyle name="Comma 17 2 3 2 2 2" xfId="45715"/>
    <cellStyle name="Comma 17 2 3 2 2 2 2" xfId="45716"/>
    <cellStyle name="Comma 17 2 3 2 2 2 2 2" xfId="45717"/>
    <cellStyle name="Comma 17 2 3 2 2 2 2 3" xfId="45718"/>
    <cellStyle name="Comma 17 2 3 2 2 2 3" xfId="45719"/>
    <cellStyle name="Comma 17 2 3 2 2 2 3 2" xfId="45720"/>
    <cellStyle name="Comma 17 2 3 2 2 2 3 3" xfId="45721"/>
    <cellStyle name="Comma 17 2 3 2 2 2 4" xfId="45722"/>
    <cellStyle name="Comma 17 2 3 2 2 2 4 2" xfId="45723"/>
    <cellStyle name="Comma 17 2 3 2 2 2 5" xfId="45724"/>
    <cellStyle name="Comma 17 2 3 2 2 2 6" xfId="45725"/>
    <cellStyle name="Comma 17 2 3 2 2 3" xfId="45726"/>
    <cellStyle name="Comma 17 2 3 2 2 3 2" xfId="45727"/>
    <cellStyle name="Comma 17 2 3 2 2 3 2 2" xfId="45728"/>
    <cellStyle name="Comma 17 2 3 2 2 3 2 3" xfId="45729"/>
    <cellStyle name="Comma 17 2 3 2 2 3 3" xfId="45730"/>
    <cellStyle name="Comma 17 2 3 2 2 3 3 2" xfId="45731"/>
    <cellStyle name="Comma 17 2 3 2 2 3 3 3" xfId="45732"/>
    <cellStyle name="Comma 17 2 3 2 2 3 4" xfId="45733"/>
    <cellStyle name="Comma 17 2 3 2 2 3 4 2" xfId="45734"/>
    <cellStyle name="Comma 17 2 3 2 2 3 5" xfId="45735"/>
    <cellStyle name="Comma 17 2 3 2 2 3 6" xfId="45736"/>
    <cellStyle name="Comma 17 2 3 2 2 4" xfId="45737"/>
    <cellStyle name="Comma 17 2 3 2 2 4 2" xfId="45738"/>
    <cellStyle name="Comma 17 2 3 2 2 4 2 2" xfId="45739"/>
    <cellStyle name="Comma 17 2 3 2 2 4 2 3" xfId="45740"/>
    <cellStyle name="Comma 17 2 3 2 2 4 3" xfId="45741"/>
    <cellStyle name="Comma 17 2 3 2 2 4 3 2" xfId="45742"/>
    <cellStyle name="Comma 17 2 3 2 2 4 4" xfId="45743"/>
    <cellStyle name="Comma 17 2 3 2 2 4 5" xfId="45744"/>
    <cellStyle name="Comma 17 2 3 2 2 5" xfId="45745"/>
    <cellStyle name="Comma 17 2 3 2 2 5 2" xfId="45746"/>
    <cellStyle name="Comma 17 2 3 2 2 5 3" xfId="45747"/>
    <cellStyle name="Comma 17 2 3 2 2 6" xfId="45748"/>
    <cellStyle name="Comma 17 2 3 2 2 6 2" xfId="45749"/>
    <cellStyle name="Comma 17 2 3 2 2 6 3" xfId="45750"/>
    <cellStyle name="Comma 17 2 3 2 2 7" xfId="45751"/>
    <cellStyle name="Comma 17 2 3 2 2 7 2" xfId="45752"/>
    <cellStyle name="Comma 17 2 3 2 2 8" xfId="45753"/>
    <cellStyle name="Comma 17 2 3 2 2 9" xfId="45754"/>
    <cellStyle name="Comma 17 2 3 2 3" xfId="45755"/>
    <cellStyle name="Comma 17 2 3 2 3 2" xfId="45756"/>
    <cellStyle name="Comma 17 2 3 2 3 2 2" xfId="45757"/>
    <cellStyle name="Comma 17 2 3 2 3 2 3" xfId="45758"/>
    <cellStyle name="Comma 17 2 3 2 3 3" xfId="45759"/>
    <cellStyle name="Comma 17 2 3 2 3 3 2" xfId="45760"/>
    <cellStyle name="Comma 17 2 3 2 3 3 3" xfId="45761"/>
    <cellStyle name="Comma 17 2 3 2 3 4" xfId="45762"/>
    <cellStyle name="Comma 17 2 3 2 3 4 2" xfId="45763"/>
    <cellStyle name="Comma 17 2 3 2 3 5" xfId="45764"/>
    <cellStyle name="Comma 17 2 3 2 3 6" xfId="45765"/>
    <cellStyle name="Comma 17 2 3 2 4" xfId="45766"/>
    <cellStyle name="Comma 17 2 3 2 4 2" xfId="45767"/>
    <cellStyle name="Comma 17 2 3 2 4 2 2" xfId="45768"/>
    <cellStyle name="Comma 17 2 3 2 4 2 3" xfId="45769"/>
    <cellStyle name="Comma 17 2 3 2 4 3" xfId="45770"/>
    <cellStyle name="Comma 17 2 3 2 4 3 2" xfId="45771"/>
    <cellStyle name="Comma 17 2 3 2 4 3 3" xfId="45772"/>
    <cellStyle name="Comma 17 2 3 2 4 4" xfId="45773"/>
    <cellStyle name="Comma 17 2 3 2 4 4 2" xfId="45774"/>
    <cellStyle name="Comma 17 2 3 2 4 5" xfId="45775"/>
    <cellStyle name="Comma 17 2 3 2 4 6" xfId="45776"/>
    <cellStyle name="Comma 17 2 3 2 5" xfId="45777"/>
    <cellStyle name="Comma 17 2 3 2 5 2" xfId="45778"/>
    <cellStyle name="Comma 17 2 3 2 5 2 2" xfId="45779"/>
    <cellStyle name="Comma 17 2 3 2 5 2 3" xfId="45780"/>
    <cellStyle name="Comma 17 2 3 2 5 3" xfId="45781"/>
    <cellStyle name="Comma 17 2 3 2 5 3 2" xfId="45782"/>
    <cellStyle name="Comma 17 2 3 2 5 4" xfId="45783"/>
    <cellStyle name="Comma 17 2 3 2 5 5" xfId="45784"/>
    <cellStyle name="Comma 17 2 3 2 6" xfId="45785"/>
    <cellStyle name="Comma 17 2 3 2 6 2" xfId="45786"/>
    <cellStyle name="Comma 17 2 3 2 6 3" xfId="45787"/>
    <cellStyle name="Comma 17 2 3 2 7" xfId="45788"/>
    <cellStyle name="Comma 17 2 3 2 7 2" xfId="45789"/>
    <cellStyle name="Comma 17 2 3 2 7 3" xfId="45790"/>
    <cellStyle name="Comma 17 2 3 2 8" xfId="45791"/>
    <cellStyle name="Comma 17 2 3 2 8 2" xfId="45792"/>
    <cellStyle name="Comma 17 2 3 2 9" xfId="45793"/>
    <cellStyle name="Comma 17 2 3 3" xfId="45794"/>
    <cellStyle name="Comma 17 2 3 3 2" xfId="45795"/>
    <cellStyle name="Comma 17 2 3 3 2 2" xfId="45796"/>
    <cellStyle name="Comma 17 2 3 3 2 2 2" xfId="45797"/>
    <cellStyle name="Comma 17 2 3 3 2 2 3" xfId="45798"/>
    <cellStyle name="Comma 17 2 3 3 2 3" xfId="45799"/>
    <cellStyle name="Comma 17 2 3 3 2 3 2" xfId="45800"/>
    <cellStyle name="Comma 17 2 3 3 2 3 3" xfId="45801"/>
    <cellStyle name="Comma 17 2 3 3 2 4" xfId="45802"/>
    <cellStyle name="Comma 17 2 3 3 2 4 2" xfId="45803"/>
    <cellStyle name="Comma 17 2 3 3 2 5" xfId="45804"/>
    <cellStyle name="Comma 17 2 3 3 2 6" xfId="45805"/>
    <cellStyle name="Comma 17 2 3 3 3" xfId="45806"/>
    <cellStyle name="Comma 17 2 3 3 3 2" xfId="45807"/>
    <cellStyle name="Comma 17 2 3 3 3 2 2" xfId="45808"/>
    <cellStyle name="Comma 17 2 3 3 3 2 3" xfId="45809"/>
    <cellStyle name="Comma 17 2 3 3 3 3" xfId="45810"/>
    <cellStyle name="Comma 17 2 3 3 3 3 2" xfId="45811"/>
    <cellStyle name="Comma 17 2 3 3 3 3 3" xfId="45812"/>
    <cellStyle name="Comma 17 2 3 3 3 4" xfId="45813"/>
    <cellStyle name="Comma 17 2 3 3 3 4 2" xfId="45814"/>
    <cellStyle name="Comma 17 2 3 3 3 5" xfId="45815"/>
    <cellStyle name="Comma 17 2 3 3 3 6" xfId="45816"/>
    <cellStyle name="Comma 17 2 3 3 4" xfId="45817"/>
    <cellStyle name="Comma 17 2 3 3 4 2" xfId="45818"/>
    <cellStyle name="Comma 17 2 3 3 4 2 2" xfId="45819"/>
    <cellStyle name="Comma 17 2 3 3 4 2 3" xfId="45820"/>
    <cellStyle name="Comma 17 2 3 3 4 3" xfId="45821"/>
    <cellStyle name="Comma 17 2 3 3 4 3 2" xfId="45822"/>
    <cellStyle name="Comma 17 2 3 3 4 4" xfId="45823"/>
    <cellStyle name="Comma 17 2 3 3 4 5" xfId="45824"/>
    <cellStyle name="Comma 17 2 3 3 5" xfId="45825"/>
    <cellStyle name="Comma 17 2 3 3 5 2" xfId="45826"/>
    <cellStyle name="Comma 17 2 3 3 5 3" xfId="45827"/>
    <cellStyle name="Comma 17 2 3 3 6" xfId="45828"/>
    <cellStyle name="Comma 17 2 3 3 6 2" xfId="45829"/>
    <cellStyle name="Comma 17 2 3 3 6 3" xfId="45830"/>
    <cellStyle name="Comma 17 2 3 3 7" xfId="45831"/>
    <cellStyle name="Comma 17 2 3 3 7 2" xfId="45832"/>
    <cellStyle name="Comma 17 2 3 3 8" xfId="45833"/>
    <cellStyle name="Comma 17 2 3 3 9" xfId="45834"/>
    <cellStyle name="Comma 17 2 3 4" xfId="45835"/>
    <cellStyle name="Comma 17 2 3 4 2" xfId="45836"/>
    <cellStyle name="Comma 17 2 3 4 2 2" xfId="45837"/>
    <cellStyle name="Comma 17 2 3 4 2 2 2" xfId="45838"/>
    <cellStyle name="Comma 17 2 3 4 2 2 3" xfId="45839"/>
    <cellStyle name="Comma 17 2 3 4 2 3" xfId="45840"/>
    <cellStyle name="Comma 17 2 3 4 2 3 2" xfId="45841"/>
    <cellStyle name="Comma 17 2 3 4 2 3 3" xfId="45842"/>
    <cellStyle name="Comma 17 2 3 4 2 4" xfId="45843"/>
    <cellStyle name="Comma 17 2 3 4 2 4 2" xfId="45844"/>
    <cellStyle name="Comma 17 2 3 4 2 5" xfId="45845"/>
    <cellStyle name="Comma 17 2 3 4 2 6" xfId="45846"/>
    <cellStyle name="Comma 17 2 3 4 3" xfId="45847"/>
    <cellStyle name="Comma 17 2 3 4 3 2" xfId="45848"/>
    <cellStyle name="Comma 17 2 3 4 3 2 2" xfId="45849"/>
    <cellStyle name="Comma 17 2 3 4 3 2 3" xfId="45850"/>
    <cellStyle name="Comma 17 2 3 4 3 3" xfId="45851"/>
    <cellStyle name="Comma 17 2 3 4 3 3 2" xfId="45852"/>
    <cellStyle name="Comma 17 2 3 4 3 3 3" xfId="45853"/>
    <cellStyle name="Comma 17 2 3 4 3 4" xfId="45854"/>
    <cellStyle name="Comma 17 2 3 4 3 4 2" xfId="45855"/>
    <cellStyle name="Comma 17 2 3 4 3 5" xfId="45856"/>
    <cellStyle name="Comma 17 2 3 4 3 6" xfId="45857"/>
    <cellStyle name="Comma 17 2 3 4 4" xfId="45858"/>
    <cellStyle name="Comma 17 2 3 4 4 2" xfId="45859"/>
    <cellStyle name="Comma 17 2 3 4 4 2 2" xfId="45860"/>
    <cellStyle name="Comma 17 2 3 4 4 2 3" xfId="45861"/>
    <cellStyle name="Comma 17 2 3 4 4 3" xfId="45862"/>
    <cellStyle name="Comma 17 2 3 4 4 3 2" xfId="45863"/>
    <cellStyle name="Comma 17 2 3 4 4 4" xfId="45864"/>
    <cellStyle name="Comma 17 2 3 4 4 5" xfId="45865"/>
    <cellStyle name="Comma 17 2 3 4 5" xfId="45866"/>
    <cellStyle name="Comma 17 2 3 4 5 2" xfId="45867"/>
    <cellStyle name="Comma 17 2 3 4 5 3" xfId="45868"/>
    <cellStyle name="Comma 17 2 3 4 6" xfId="45869"/>
    <cellStyle name="Comma 17 2 3 4 6 2" xfId="45870"/>
    <cellStyle name="Comma 17 2 3 4 6 3" xfId="45871"/>
    <cellStyle name="Comma 17 2 3 4 7" xfId="45872"/>
    <cellStyle name="Comma 17 2 3 4 7 2" xfId="45873"/>
    <cellStyle name="Comma 17 2 3 4 8" xfId="45874"/>
    <cellStyle name="Comma 17 2 3 4 9" xfId="45875"/>
    <cellStyle name="Comma 17 2 3 5" xfId="45876"/>
    <cellStyle name="Comma 17 2 3 5 2" xfId="45877"/>
    <cellStyle name="Comma 17 2 3 5 2 2" xfId="45878"/>
    <cellStyle name="Comma 17 2 3 5 2 3" xfId="45879"/>
    <cellStyle name="Comma 17 2 3 5 3" xfId="45880"/>
    <cellStyle name="Comma 17 2 3 5 3 2" xfId="45881"/>
    <cellStyle name="Comma 17 2 3 5 3 3" xfId="45882"/>
    <cellStyle name="Comma 17 2 3 5 4" xfId="45883"/>
    <cellStyle name="Comma 17 2 3 5 4 2" xfId="45884"/>
    <cellStyle name="Comma 17 2 3 5 5" xfId="45885"/>
    <cellStyle name="Comma 17 2 3 5 6" xfId="45886"/>
    <cellStyle name="Comma 17 2 3 6" xfId="45887"/>
    <cellStyle name="Comma 17 2 3 6 2" xfId="45888"/>
    <cellStyle name="Comma 17 2 3 6 2 2" xfId="45889"/>
    <cellStyle name="Comma 17 2 3 6 2 3" xfId="45890"/>
    <cellStyle name="Comma 17 2 3 6 3" xfId="45891"/>
    <cellStyle name="Comma 17 2 3 6 3 2" xfId="45892"/>
    <cellStyle name="Comma 17 2 3 6 3 3" xfId="45893"/>
    <cellStyle name="Comma 17 2 3 6 4" xfId="45894"/>
    <cellStyle name="Comma 17 2 3 6 4 2" xfId="45895"/>
    <cellStyle name="Comma 17 2 3 6 5" xfId="45896"/>
    <cellStyle name="Comma 17 2 3 6 6" xfId="45897"/>
    <cellStyle name="Comma 17 2 3 7" xfId="45898"/>
    <cellStyle name="Comma 17 2 3 7 2" xfId="45899"/>
    <cellStyle name="Comma 17 2 3 7 2 2" xfId="45900"/>
    <cellStyle name="Comma 17 2 3 7 2 3" xfId="45901"/>
    <cellStyle name="Comma 17 2 3 7 3" xfId="45902"/>
    <cellStyle name="Comma 17 2 3 7 3 2" xfId="45903"/>
    <cellStyle name="Comma 17 2 3 7 4" xfId="45904"/>
    <cellStyle name="Comma 17 2 3 7 5" xfId="45905"/>
    <cellStyle name="Comma 17 2 3 8" xfId="45906"/>
    <cellStyle name="Comma 17 2 3 8 2" xfId="45907"/>
    <cellStyle name="Comma 17 2 3 8 3" xfId="45908"/>
    <cellStyle name="Comma 17 2 3 9" xfId="45909"/>
    <cellStyle name="Comma 17 2 3 9 2" xfId="45910"/>
    <cellStyle name="Comma 17 2 3 9 3" xfId="45911"/>
    <cellStyle name="Comma 17 2 4" xfId="45912"/>
    <cellStyle name="Comma 17 2 4 10" xfId="45913"/>
    <cellStyle name="Comma 17 2 4 2" xfId="45914"/>
    <cellStyle name="Comma 17 2 4 2 2" xfId="45915"/>
    <cellStyle name="Comma 17 2 4 2 2 2" xfId="45916"/>
    <cellStyle name="Comma 17 2 4 2 2 2 2" xfId="45917"/>
    <cellStyle name="Comma 17 2 4 2 2 2 3" xfId="45918"/>
    <cellStyle name="Comma 17 2 4 2 2 3" xfId="45919"/>
    <cellStyle name="Comma 17 2 4 2 2 3 2" xfId="45920"/>
    <cellStyle name="Comma 17 2 4 2 2 3 3" xfId="45921"/>
    <cellStyle name="Comma 17 2 4 2 2 4" xfId="45922"/>
    <cellStyle name="Comma 17 2 4 2 2 4 2" xfId="45923"/>
    <cellStyle name="Comma 17 2 4 2 2 5" xfId="45924"/>
    <cellStyle name="Comma 17 2 4 2 2 6" xfId="45925"/>
    <cellStyle name="Comma 17 2 4 2 3" xfId="45926"/>
    <cellStyle name="Comma 17 2 4 2 3 2" xfId="45927"/>
    <cellStyle name="Comma 17 2 4 2 3 2 2" xfId="45928"/>
    <cellStyle name="Comma 17 2 4 2 3 2 3" xfId="45929"/>
    <cellStyle name="Comma 17 2 4 2 3 3" xfId="45930"/>
    <cellStyle name="Comma 17 2 4 2 3 3 2" xfId="45931"/>
    <cellStyle name="Comma 17 2 4 2 3 3 3" xfId="45932"/>
    <cellStyle name="Comma 17 2 4 2 3 4" xfId="45933"/>
    <cellStyle name="Comma 17 2 4 2 3 4 2" xfId="45934"/>
    <cellStyle name="Comma 17 2 4 2 3 5" xfId="45935"/>
    <cellStyle name="Comma 17 2 4 2 3 6" xfId="45936"/>
    <cellStyle name="Comma 17 2 4 2 4" xfId="45937"/>
    <cellStyle name="Comma 17 2 4 2 4 2" xfId="45938"/>
    <cellStyle name="Comma 17 2 4 2 4 2 2" xfId="45939"/>
    <cellStyle name="Comma 17 2 4 2 4 2 3" xfId="45940"/>
    <cellStyle name="Comma 17 2 4 2 4 3" xfId="45941"/>
    <cellStyle name="Comma 17 2 4 2 4 3 2" xfId="45942"/>
    <cellStyle name="Comma 17 2 4 2 4 4" xfId="45943"/>
    <cellStyle name="Comma 17 2 4 2 4 5" xfId="45944"/>
    <cellStyle name="Comma 17 2 4 2 5" xfId="45945"/>
    <cellStyle name="Comma 17 2 4 2 5 2" xfId="45946"/>
    <cellStyle name="Comma 17 2 4 2 5 3" xfId="45947"/>
    <cellStyle name="Comma 17 2 4 2 6" xfId="45948"/>
    <cellStyle name="Comma 17 2 4 2 6 2" xfId="45949"/>
    <cellStyle name="Comma 17 2 4 2 6 3" xfId="45950"/>
    <cellStyle name="Comma 17 2 4 2 7" xfId="45951"/>
    <cellStyle name="Comma 17 2 4 2 7 2" xfId="45952"/>
    <cellStyle name="Comma 17 2 4 2 8" xfId="45953"/>
    <cellStyle name="Comma 17 2 4 2 9" xfId="45954"/>
    <cellStyle name="Comma 17 2 4 3" xfId="45955"/>
    <cellStyle name="Comma 17 2 4 3 2" xfId="45956"/>
    <cellStyle name="Comma 17 2 4 3 2 2" xfId="45957"/>
    <cellStyle name="Comma 17 2 4 3 2 3" xfId="45958"/>
    <cellStyle name="Comma 17 2 4 3 3" xfId="45959"/>
    <cellStyle name="Comma 17 2 4 3 3 2" xfId="45960"/>
    <cellStyle name="Comma 17 2 4 3 3 3" xfId="45961"/>
    <cellStyle name="Comma 17 2 4 3 4" xfId="45962"/>
    <cellStyle name="Comma 17 2 4 3 4 2" xfId="45963"/>
    <cellStyle name="Comma 17 2 4 3 5" xfId="45964"/>
    <cellStyle name="Comma 17 2 4 3 6" xfId="45965"/>
    <cellStyle name="Comma 17 2 4 4" xfId="45966"/>
    <cellStyle name="Comma 17 2 4 4 2" xfId="45967"/>
    <cellStyle name="Comma 17 2 4 4 2 2" xfId="45968"/>
    <cellStyle name="Comma 17 2 4 4 2 3" xfId="45969"/>
    <cellStyle name="Comma 17 2 4 4 3" xfId="45970"/>
    <cellStyle name="Comma 17 2 4 4 3 2" xfId="45971"/>
    <cellStyle name="Comma 17 2 4 4 3 3" xfId="45972"/>
    <cellStyle name="Comma 17 2 4 4 4" xfId="45973"/>
    <cellStyle name="Comma 17 2 4 4 4 2" xfId="45974"/>
    <cellStyle name="Comma 17 2 4 4 5" xfId="45975"/>
    <cellStyle name="Comma 17 2 4 4 6" xfId="45976"/>
    <cellStyle name="Comma 17 2 4 5" xfId="45977"/>
    <cellStyle name="Comma 17 2 4 5 2" xfId="45978"/>
    <cellStyle name="Comma 17 2 4 5 2 2" xfId="45979"/>
    <cellStyle name="Comma 17 2 4 5 2 3" xfId="45980"/>
    <cellStyle name="Comma 17 2 4 5 3" xfId="45981"/>
    <cellStyle name="Comma 17 2 4 5 3 2" xfId="45982"/>
    <cellStyle name="Comma 17 2 4 5 4" xfId="45983"/>
    <cellStyle name="Comma 17 2 4 5 5" xfId="45984"/>
    <cellStyle name="Comma 17 2 4 6" xfId="45985"/>
    <cellStyle name="Comma 17 2 4 6 2" xfId="45986"/>
    <cellStyle name="Comma 17 2 4 6 3" xfId="45987"/>
    <cellStyle name="Comma 17 2 4 7" xfId="45988"/>
    <cellStyle name="Comma 17 2 4 7 2" xfId="45989"/>
    <cellStyle name="Comma 17 2 4 7 3" xfId="45990"/>
    <cellStyle name="Comma 17 2 4 8" xfId="45991"/>
    <cellStyle name="Comma 17 2 4 8 2" xfId="45992"/>
    <cellStyle name="Comma 17 2 4 9" xfId="45993"/>
    <cellStyle name="Comma 17 2 5" xfId="45994"/>
    <cellStyle name="Comma 17 2 5 2" xfId="45995"/>
    <cellStyle name="Comma 17 2 5 2 2" xfId="45996"/>
    <cellStyle name="Comma 17 2 5 2 2 2" xfId="45997"/>
    <cellStyle name="Comma 17 2 5 2 2 3" xfId="45998"/>
    <cellStyle name="Comma 17 2 5 2 3" xfId="45999"/>
    <cellStyle name="Comma 17 2 5 2 3 2" xfId="46000"/>
    <cellStyle name="Comma 17 2 5 2 3 3" xfId="46001"/>
    <cellStyle name="Comma 17 2 5 2 4" xfId="46002"/>
    <cellStyle name="Comma 17 2 5 2 4 2" xfId="46003"/>
    <cellStyle name="Comma 17 2 5 2 5" xfId="46004"/>
    <cellStyle name="Comma 17 2 5 2 6" xfId="46005"/>
    <cellStyle name="Comma 17 2 5 3" xfId="46006"/>
    <cellStyle name="Comma 17 2 5 3 2" xfId="46007"/>
    <cellStyle name="Comma 17 2 5 3 2 2" xfId="46008"/>
    <cellStyle name="Comma 17 2 5 3 2 3" xfId="46009"/>
    <cellStyle name="Comma 17 2 5 3 3" xfId="46010"/>
    <cellStyle name="Comma 17 2 5 3 3 2" xfId="46011"/>
    <cellStyle name="Comma 17 2 5 3 3 3" xfId="46012"/>
    <cellStyle name="Comma 17 2 5 3 4" xfId="46013"/>
    <cellStyle name="Comma 17 2 5 3 4 2" xfId="46014"/>
    <cellStyle name="Comma 17 2 5 3 5" xfId="46015"/>
    <cellStyle name="Comma 17 2 5 3 6" xfId="46016"/>
    <cellStyle name="Comma 17 2 5 4" xfId="46017"/>
    <cellStyle name="Comma 17 2 5 4 2" xfId="46018"/>
    <cellStyle name="Comma 17 2 5 4 2 2" xfId="46019"/>
    <cellStyle name="Comma 17 2 5 4 2 3" xfId="46020"/>
    <cellStyle name="Comma 17 2 5 4 3" xfId="46021"/>
    <cellStyle name="Comma 17 2 5 4 3 2" xfId="46022"/>
    <cellStyle name="Comma 17 2 5 4 4" xfId="46023"/>
    <cellStyle name="Comma 17 2 5 4 5" xfId="46024"/>
    <cellStyle name="Comma 17 2 5 5" xfId="46025"/>
    <cellStyle name="Comma 17 2 5 5 2" xfId="46026"/>
    <cellStyle name="Comma 17 2 5 5 3" xfId="46027"/>
    <cellStyle name="Comma 17 2 5 6" xfId="46028"/>
    <cellStyle name="Comma 17 2 5 6 2" xfId="46029"/>
    <cellStyle name="Comma 17 2 5 6 3" xfId="46030"/>
    <cellStyle name="Comma 17 2 5 7" xfId="46031"/>
    <cellStyle name="Comma 17 2 5 7 2" xfId="46032"/>
    <cellStyle name="Comma 17 2 5 8" xfId="46033"/>
    <cellStyle name="Comma 17 2 5 9" xfId="46034"/>
    <cellStyle name="Comma 17 2 6" xfId="46035"/>
    <cellStyle name="Comma 17 2 6 2" xfId="46036"/>
    <cellStyle name="Comma 17 2 6 2 2" xfId="46037"/>
    <cellStyle name="Comma 17 2 6 2 2 2" xfId="46038"/>
    <cellStyle name="Comma 17 2 6 2 2 3" xfId="46039"/>
    <cellStyle name="Comma 17 2 6 2 3" xfId="46040"/>
    <cellStyle name="Comma 17 2 6 2 3 2" xfId="46041"/>
    <cellStyle name="Comma 17 2 6 2 3 3" xfId="46042"/>
    <cellStyle name="Comma 17 2 6 2 4" xfId="46043"/>
    <cellStyle name="Comma 17 2 6 2 4 2" xfId="46044"/>
    <cellStyle name="Comma 17 2 6 2 5" xfId="46045"/>
    <cellStyle name="Comma 17 2 6 2 6" xfId="46046"/>
    <cellStyle name="Comma 17 2 6 3" xfId="46047"/>
    <cellStyle name="Comma 17 2 6 3 2" xfId="46048"/>
    <cellStyle name="Comma 17 2 6 3 2 2" xfId="46049"/>
    <cellStyle name="Comma 17 2 6 3 2 3" xfId="46050"/>
    <cellStyle name="Comma 17 2 6 3 3" xfId="46051"/>
    <cellStyle name="Comma 17 2 6 3 3 2" xfId="46052"/>
    <cellStyle name="Comma 17 2 6 3 3 3" xfId="46053"/>
    <cellStyle name="Comma 17 2 6 3 4" xfId="46054"/>
    <cellStyle name="Comma 17 2 6 3 4 2" xfId="46055"/>
    <cellStyle name="Comma 17 2 6 3 5" xfId="46056"/>
    <cellStyle name="Comma 17 2 6 3 6" xfId="46057"/>
    <cellStyle name="Comma 17 2 6 4" xfId="46058"/>
    <cellStyle name="Comma 17 2 6 4 2" xfId="46059"/>
    <cellStyle name="Comma 17 2 6 4 2 2" xfId="46060"/>
    <cellStyle name="Comma 17 2 6 4 2 3" xfId="46061"/>
    <cellStyle name="Comma 17 2 6 4 3" xfId="46062"/>
    <cellStyle name="Comma 17 2 6 4 3 2" xfId="46063"/>
    <cellStyle name="Comma 17 2 6 4 4" xfId="46064"/>
    <cellStyle name="Comma 17 2 6 4 5" xfId="46065"/>
    <cellStyle name="Comma 17 2 6 5" xfId="46066"/>
    <cellStyle name="Comma 17 2 6 5 2" xfId="46067"/>
    <cellStyle name="Comma 17 2 6 5 3" xfId="46068"/>
    <cellStyle name="Comma 17 2 6 6" xfId="46069"/>
    <cellStyle name="Comma 17 2 6 6 2" xfId="46070"/>
    <cellStyle name="Comma 17 2 6 6 3" xfId="46071"/>
    <cellStyle name="Comma 17 2 6 7" xfId="46072"/>
    <cellStyle name="Comma 17 2 6 7 2" xfId="46073"/>
    <cellStyle name="Comma 17 2 6 8" xfId="46074"/>
    <cellStyle name="Comma 17 2 6 9" xfId="46075"/>
    <cellStyle name="Comma 17 2 7" xfId="46076"/>
    <cellStyle name="Comma 17 2 7 2" xfId="46077"/>
    <cellStyle name="Comma 17 2 7 2 2" xfId="46078"/>
    <cellStyle name="Comma 17 2 7 2 3" xfId="46079"/>
    <cellStyle name="Comma 17 2 7 3" xfId="46080"/>
    <cellStyle name="Comma 17 2 7 3 2" xfId="46081"/>
    <cellStyle name="Comma 17 2 7 3 3" xfId="46082"/>
    <cellStyle name="Comma 17 2 7 4" xfId="46083"/>
    <cellStyle name="Comma 17 2 7 4 2" xfId="46084"/>
    <cellStyle name="Comma 17 2 7 5" xfId="46085"/>
    <cellStyle name="Comma 17 2 7 6" xfId="46086"/>
    <cellStyle name="Comma 17 2 8" xfId="46087"/>
    <cellStyle name="Comma 17 2 8 2" xfId="46088"/>
    <cellStyle name="Comma 17 2 8 2 2" xfId="46089"/>
    <cellStyle name="Comma 17 2 8 2 3" xfId="46090"/>
    <cellStyle name="Comma 17 2 8 3" xfId="46091"/>
    <cellStyle name="Comma 17 2 8 3 2" xfId="46092"/>
    <cellStyle name="Comma 17 2 8 3 3" xfId="46093"/>
    <cellStyle name="Comma 17 2 8 4" xfId="46094"/>
    <cellStyle name="Comma 17 2 8 4 2" xfId="46095"/>
    <cellStyle name="Comma 17 2 8 5" xfId="46096"/>
    <cellStyle name="Comma 17 2 8 6" xfId="46097"/>
    <cellStyle name="Comma 17 2 9" xfId="46098"/>
    <cellStyle name="Comma 17 2 9 2" xfId="46099"/>
    <cellStyle name="Comma 17 2 9 2 2" xfId="46100"/>
    <cellStyle name="Comma 17 2 9 2 3" xfId="46101"/>
    <cellStyle name="Comma 17 2 9 3" xfId="46102"/>
    <cellStyle name="Comma 17 2 9 3 2" xfId="46103"/>
    <cellStyle name="Comma 17 2 9 4" xfId="46104"/>
    <cellStyle name="Comma 17 2 9 5" xfId="46105"/>
    <cellStyle name="Comma 17 3" xfId="9472"/>
    <cellStyle name="Comma 17 3 10" xfId="46106"/>
    <cellStyle name="Comma 17 3 10 2" xfId="46107"/>
    <cellStyle name="Comma 17 3 10 3" xfId="46108"/>
    <cellStyle name="Comma 17 3 11" xfId="46109"/>
    <cellStyle name="Comma 17 3 11 2" xfId="46110"/>
    <cellStyle name="Comma 17 3 12" xfId="46111"/>
    <cellStyle name="Comma 17 3 13" xfId="46112"/>
    <cellStyle name="Comma 17 3 2" xfId="46113"/>
    <cellStyle name="Comma 17 3 2 10" xfId="46114"/>
    <cellStyle name="Comma 17 3 2 10 2" xfId="46115"/>
    <cellStyle name="Comma 17 3 2 11" xfId="46116"/>
    <cellStyle name="Comma 17 3 2 12" xfId="46117"/>
    <cellStyle name="Comma 17 3 2 2" xfId="46118"/>
    <cellStyle name="Comma 17 3 2 2 10" xfId="46119"/>
    <cellStyle name="Comma 17 3 2 2 2" xfId="46120"/>
    <cellStyle name="Comma 17 3 2 2 2 2" xfId="46121"/>
    <cellStyle name="Comma 17 3 2 2 2 2 2" xfId="46122"/>
    <cellStyle name="Comma 17 3 2 2 2 2 2 2" xfId="46123"/>
    <cellStyle name="Comma 17 3 2 2 2 2 2 3" xfId="46124"/>
    <cellStyle name="Comma 17 3 2 2 2 2 3" xfId="46125"/>
    <cellStyle name="Comma 17 3 2 2 2 2 3 2" xfId="46126"/>
    <cellStyle name="Comma 17 3 2 2 2 2 3 3" xfId="46127"/>
    <cellStyle name="Comma 17 3 2 2 2 2 4" xfId="46128"/>
    <cellStyle name="Comma 17 3 2 2 2 2 4 2" xfId="46129"/>
    <cellStyle name="Comma 17 3 2 2 2 2 5" xfId="46130"/>
    <cellStyle name="Comma 17 3 2 2 2 2 6" xfId="46131"/>
    <cellStyle name="Comma 17 3 2 2 2 3" xfId="46132"/>
    <cellStyle name="Comma 17 3 2 2 2 3 2" xfId="46133"/>
    <cellStyle name="Comma 17 3 2 2 2 3 2 2" xfId="46134"/>
    <cellStyle name="Comma 17 3 2 2 2 3 2 3" xfId="46135"/>
    <cellStyle name="Comma 17 3 2 2 2 3 3" xfId="46136"/>
    <cellStyle name="Comma 17 3 2 2 2 3 3 2" xfId="46137"/>
    <cellStyle name="Comma 17 3 2 2 2 3 3 3" xfId="46138"/>
    <cellStyle name="Comma 17 3 2 2 2 3 4" xfId="46139"/>
    <cellStyle name="Comma 17 3 2 2 2 3 4 2" xfId="46140"/>
    <cellStyle name="Comma 17 3 2 2 2 3 5" xfId="46141"/>
    <cellStyle name="Comma 17 3 2 2 2 3 6" xfId="46142"/>
    <cellStyle name="Comma 17 3 2 2 2 4" xfId="46143"/>
    <cellStyle name="Comma 17 3 2 2 2 4 2" xfId="46144"/>
    <cellStyle name="Comma 17 3 2 2 2 4 2 2" xfId="46145"/>
    <cellStyle name="Comma 17 3 2 2 2 4 2 3" xfId="46146"/>
    <cellStyle name="Comma 17 3 2 2 2 4 3" xfId="46147"/>
    <cellStyle name="Comma 17 3 2 2 2 4 3 2" xfId="46148"/>
    <cellStyle name="Comma 17 3 2 2 2 4 4" xfId="46149"/>
    <cellStyle name="Comma 17 3 2 2 2 4 5" xfId="46150"/>
    <cellStyle name="Comma 17 3 2 2 2 5" xfId="46151"/>
    <cellStyle name="Comma 17 3 2 2 2 5 2" xfId="46152"/>
    <cellStyle name="Comma 17 3 2 2 2 5 3" xfId="46153"/>
    <cellStyle name="Comma 17 3 2 2 2 6" xfId="46154"/>
    <cellStyle name="Comma 17 3 2 2 2 6 2" xfId="46155"/>
    <cellStyle name="Comma 17 3 2 2 2 6 3" xfId="46156"/>
    <cellStyle name="Comma 17 3 2 2 2 7" xfId="46157"/>
    <cellStyle name="Comma 17 3 2 2 2 7 2" xfId="46158"/>
    <cellStyle name="Comma 17 3 2 2 2 8" xfId="46159"/>
    <cellStyle name="Comma 17 3 2 2 2 9" xfId="46160"/>
    <cellStyle name="Comma 17 3 2 2 3" xfId="46161"/>
    <cellStyle name="Comma 17 3 2 2 3 2" xfId="46162"/>
    <cellStyle name="Comma 17 3 2 2 3 2 2" xfId="46163"/>
    <cellStyle name="Comma 17 3 2 2 3 2 3" xfId="46164"/>
    <cellStyle name="Comma 17 3 2 2 3 3" xfId="46165"/>
    <cellStyle name="Comma 17 3 2 2 3 3 2" xfId="46166"/>
    <cellStyle name="Comma 17 3 2 2 3 3 3" xfId="46167"/>
    <cellStyle name="Comma 17 3 2 2 3 4" xfId="46168"/>
    <cellStyle name="Comma 17 3 2 2 3 4 2" xfId="46169"/>
    <cellStyle name="Comma 17 3 2 2 3 5" xfId="46170"/>
    <cellStyle name="Comma 17 3 2 2 3 6" xfId="46171"/>
    <cellStyle name="Comma 17 3 2 2 4" xfId="46172"/>
    <cellStyle name="Comma 17 3 2 2 4 2" xfId="46173"/>
    <cellStyle name="Comma 17 3 2 2 4 2 2" xfId="46174"/>
    <cellStyle name="Comma 17 3 2 2 4 2 3" xfId="46175"/>
    <cellStyle name="Comma 17 3 2 2 4 3" xfId="46176"/>
    <cellStyle name="Comma 17 3 2 2 4 3 2" xfId="46177"/>
    <cellStyle name="Comma 17 3 2 2 4 3 3" xfId="46178"/>
    <cellStyle name="Comma 17 3 2 2 4 4" xfId="46179"/>
    <cellStyle name="Comma 17 3 2 2 4 4 2" xfId="46180"/>
    <cellStyle name="Comma 17 3 2 2 4 5" xfId="46181"/>
    <cellStyle name="Comma 17 3 2 2 4 6" xfId="46182"/>
    <cellStyle name="Comma 17 3 2 2 5" xfId="46183"/>
    <cellStyle name="Comma 17 3 2 2 5 2" xfId="46184"/>
    <cellStyle name="Comma 17 3 2 2 5 2 2" xfId="46185"/>
    <cellStyle name="Comma 17 3 2 2 5 2 3" xfId="46186"/>
    <cellStyle name="Comma 17 3 2 2 5 3" xfId="46187"/>
    <cellStyle name="Comma 17 3 2 2 5 3 2" xfId="46188"/>
    <cellStyle name="Comma 17 3 2 2 5 4" xfId="46189"/>
    <cellStyle name="Comma 17 3 2 2 5 5" xfId="46190"/>
    <cellStyle name="Comma 17 3 2 2 6" xfId="46191"/>
    <cellStyle name="Comma 17 3 2 2 6 2" xfId="46192"/>
    <cellStyle name="Comma 17 3 2 2 6 3" xfId="46193"/>
    <cellStyle name="Comma 17 3 2 2 7" xfId="46194"/>
    <cellStyle name="Comma 17 3 2 2 7 2" xfId="46195"/>
    <cellStyle name="Comma 17 3 2 2 7 3" xfId="46196"/>
    <cellStyle name="Comma 17 3 2 2 8" xfId="46197"/>
    <cellStyle name="Comma 17 3 2 2 8 2" xfId="46198"/>
    <cellStyle name="Comma 17 3 2 2 9" xfId="46199"/>
    <cellStyle name="Comma 17 3 2 3" xfId="46200"/>
    <cellStyle name="Comma 17 3 2 3 2" xfId="46201"/>
    <cellStyle name="Comma 17 3 2 3 2 2" xfId="46202"/>
    <cellStyle name="Comma 17 3 2 3 2 2 2" xfId="46203"/>
    <cellStyle name="Comma 17 3 2 3 2 2 3" xfId="46204"/>
    <cellStyle name="Comma 17 3 2 3 2 3" xfId="46205"/>
    <cellStyle name="Comma 17 3 2 3 2 3 2" xfId="46206"/>
    <cellStyle name="Comma 17 3 2 3 2 3 3" xfId="46207"/>
    <cellStyle name="Comma 17 3 2 3 2 4" xfId="46208"/>
    <cellStyle name="Comma 17 3 2 3 2 4 2" xfId="46209"/>
    <cellStyle name="Comma 17 3 2 3 2 5" xfId="46210"/>
    <cellStyle name="Comma 17 3 2 3 2 6" xfId="46211"/>
    <cellStyle name="Comma 17 3 2 3 3" xfId="46212"/>
    <cellStyle name="Comma 17 3 2 3 3 2" xfId="46213"/>
    <cellStyle name="Comma 17 3 2 3 3 2 2" xfId="46214"/>
    <cellStyle name="Comma 17 3 2 3 3 2 3" xfId="46215"/>
    <cellStyle name="Comma 17 3 2 3 3 3" xfId="46216"/>
    <cellStyle name="Comma 17 3 2 3 3 3 2" xfId="46217"/>
    <cellStyle name="Comma 17 3 2 3 3 3 3" xfId="46218"/>
    <cellStyle name="Comma 17 3 2 3 3 4" xfId="46219"/>
    <cellStyle name="Comma 17 3 2 3 3 4 2" xfId="46220"/>
    <cellStyle name="Comma 17 3 2 3 3 5" xfId="46221"/>
    <cellStyle name="Comma 17 3 2 3 3 6" xfId="46222"/>
    <cellStyle name="Comma 17 3 2 3 4" xfId="46223"/>
    <cellStyle name="Comma 17 3 2 3 4 2" xfId="46224"/>
    <cellStyle name="Comma 17 3 2 3 4 2 2" xfId="46225"/>
    <cellStyle name="Comma 17 3 2 3 4 2 3" xfId="46226"/>
    <cellStyle name="Comma 17 3 2 3 4 3" xfId="46227"/>
    <cellStyle name="Comma 17 3 2 3 4 3 2" xfId="46228"/>
    <cellStyle name="Comma 17 3 2 3 4 4" xfId="46229"/>
    <cellStyle name="Comma 17 3 2 3 4 5" xfId="46230"/>
    <cellStyle name="Comma 17 3 2 3 5" xfId="46231"/>
    <cellStyle name="Comma 17 3 2 3 5 2" xfId="46232"/>
    <cellStyle name="Comma 17 3 2 3 5 3" xfId="46233"/>
    <cellStyle name="Comma 17 3 2 3 6" xfId="46234"/>
    <cellStyle name="Comma 17 3 2 3 6 2" xfId="46235"/>
    <cellStyle name="Comma 17 3 2 3 6 3" xfId="46236"/>
    <cellStyle name="Comma 17 3 2 3 7" xfId="46237"/>
    <cellStyle name="Comma 17 3 2 3 7 2" xfId="46238"/>
    <cellStyle name="Comma 17 3 2 3 8" xfId="46239"/>
    <cellStyle name="Comma 17 3 2 3 9" xfId="46240"/>
    <cellStyle name="Comma 17 3 2 4" xfId="46241"/>
    <cellStyle name="Comma 17 3 2 4 2" xfId="46242"/>
    <cellStyle name="Comma 17 3 2 4 2 2" xfId="46243"/>
    <cellStyle name="Comma 17 3 2 4 2 2 2" xfId="46244"/>
    <cellStyle name="Comma 17 3 2 4 2 2 3" xfId="46245"/>
    <cellStyle name="Comma 17 3 2 4 2 3" xfId="46246"/>
    <cellStyle name="Comma 17 3 2 4 2 3 2" xfId="46247"/>
    <cellStyle name="Comma 17 3 2 4 2 3 3" xfId="46248"/>
    <cellStyle name="Comma 17 3 2 4 2 4" xfId="46249"/>
    <cellStyle name="Comma 17 3 2 4 2 4 2" xfId="46250"/>
    <cellStyle name="Comma 17 3 2 4 2 5" xfId="46251"/>
    <cellStyle name="Comma 17 3 2 4 2 6" xfId="46252"/>
    <cellStyle name="Comma 17 3 2 4 3" xfId="46253"/>
    <cellStyle name="Comma 17 3 2 4 3 2" xfId="46254"/>
    <cellStyle name="Comma 17 3 2 4 3 2 2" xfId="46255"/>
    <cellStyle name="Comma 17 3 2 4 3 2 3" xfId="46256"/>
    <cellStyle name="Comma 17 3 2 4 3 3" xfId="46257"/>
    <cellStyle name="Comma 17 3 2 4 3 3 2" xfId="46258"/>
    <cellStyle name="Comma 17 3 2 4 3 3 3" xfId="46259"/>
    <cellStyle name="Comma 17 3 2 4 3 4" xfId="46260"/>
    <cellStyle name="Comma 17 3 2 4 3 4 2" xfId="46261"/>
    <cellStyle name="Comma 17 3 2 4 3 5" xfId="46262"/>
    <cellStyle name="Comma 17 3 2 4 3 6" xfId="46263"/>
    <cellStyle name="Comma 17 3 2 4 4" xfId="46264"/>
    <cellStyle name="Comma 17 3 2 4 4 2" xfId="46265"/>
    <cellStyle name="Comma 17 3 2 4 4 2 2" xfId="46266"/>
    <cellStyle name="Comma 17 3 2 4 4 2 3" xfId="46267"/>
    <cellStyle name="Comma 17 3 2 4 4 3" xfId="46268"/>
    <cellStyle name="Comma 17 3 2 4 4 3 2" xfId="46269"/>
    <cellStyle name="Comma 17 3 2 4 4 4" xfId="46270"/>
    <cellStyle name="Comma 17 3 2 4 4 5" xfId="46271"/>
    <cellStyle name="Comma 17 3 2 4 5" xfId="46272"/>
    <cellStyle name="Comma 17 3 2 4 5 2" xfId="46273"/>
    <cellStyle name="Comma 17 3 2 4 5 3" xfId="46274"/>
    <cellStyle name="Comma 17 3 2 4 6" xfId="46275"/>
    <cellStyle name="Comma 17 3 2 4 6 2" xfId="46276"/>
    <cellStyle name="Comma 17 3 2 4 6 3" xfId="46277"/>
    <cellStyle name="Comma 17 3 2 4 7" xfId="46278"/>
    <cellStyle name="Comma 17 3 2 4 7 2" xfId="46279"/>
    <cellStyle name="Comma 17 3 2 4 8" xfId="46280"/>
    <cellStyle name="Comma 17 3 2 4 9" xfId="46281"/>
    <cellStyle name="Comma 17 3 2 5" xfId="46282"/>
    <cellStyle name="Comma 17 3 2 5 2" xfId="46283"/>
    <cellStyle name="Comma 17 3 2 5 2 2" xfId="46284"/>
    <cellStyle name="Comma 17 3 2 5 2 3" xfId="46285"/>
    <cellStyle name="Comma 17 3 2 5 3" xfId="46286"/>
    <cellStyle name="Comma 17 3 2 5 3 2" xfId="46287"/>
    <cellStyle name="Comma 17 3 2 5 3 3" xfId="46288"/>
    <cellStyle name="Comma 17 3 2 5 4" xfId="46289"/>
    <cellStyle name="Comma 17 3 2 5 4 2" xfId="46290"/>
    <cellStyle name="Comma 17 3 2 5 5" xfId="46291"/>
    <cellStyle name="Comma 17 3 2 5 6" xfId="46292"/>
    <cellStyle name="Comma 17 3 2 6" xfId="46293"/>
    <cellStyle name="Comma 17 3 2 6 2" xfId="46294"/>
    <cellStyle name="Comma 17 3 2 6 2 2" xfId="46295"/>
    <cellStyle name="Comma 17 3 2 6 2 3" xfId="46296"/>
    <cellStyle name="Comma 17 3 2 6 3" xfId="46297"/>
    <cellStyle name="Comma 17 3 2 6 3 2" xfId="46298"/>
    <cellStyle name="Comma 17 3 2 6 3 3" xfId="46299"/>
    <cellStyle name="Comma 17 3 2 6 4" xfId="46300"/>
    <cellStyle name="Comma 17 3 2 6 4 2" xfId="46301"/>
    <cellStyle name="Comma 17 3 2 6 5" xfId="46302"/>
    <cellStyle name="Comma 17 3 2 6 6" xfId="46303"/>
    <cellStyle name="Comma 17 3 2 7" xfId="46304"/>
    <cellStyle name="Comma 17 3 2 7 2" xfId="46305"/>
    <cellStyle name="Comma 17 3 2 7 2 2" xfId="46306"/>
    <cellStyle name="Comma 17 3 2 7 2 3" xfId="46307"/>
    <cellStyle name="Comma 17 3 2 7 3" xfId="46308"/>
    <cellStyle name="Comma 17 3 2 7 3 2" xfId="46309"/>
    <cellStyle name="Comma 17 3 2 7 4" xfId="46310"/>
    <cellStyle name="Comma 17 3 2 7 5" xfId="46311"/>
    <cellStyle name="Comma 17 3 2 8" xfId="46312"/>
    <cellStyle name="Comma 17 3 2 8 2" xfId="46313"/>
    <cellStyle name="Comma 17 3 2 8 3" xfId="46314"/>
    <cellStyle name="Comma 17 3 2 9" xfId="46315"/>
    <cellStyle name="Comma 17 3 2 9 2" xfId="46316"/>
    <cellStyle name="Comma 17 3 2 9 3" xfId="46317"/>
    <cellStyle name="Comma 17 3 3" xfId="46318"/>
    <cellStyle name="Comma 17 3 3 10" xfId="46319"/>
    <cellStyle name="Comma 17 3 3 2" xfId="46320"/>
    <cellStyle name="Comma 17 3 3 2 2" xfId="46321"/>
    <cellStyle name="Comma 17 3 3 2 2 2" xfId="46322"/>
    <cellStyle name="Comma 17 3 3 2 2 2 2" xfId="46323"/>
    <cellStyle name="Comma 17 3 3 2 2 2 3" xfId="46324"/>
    <cellStyle name="Comma 17 3 3 2 2 3" xfId="46325"/>
    <cellStyle name="Comma 17 3 3 2 2 3 2" xfId="46326"/>
    <cellStyle name="Comma 17 3 3 2 2 3 3" xfId="46327"/>
    <cellStyle name="Comma 17 3 3 2 2 4" xfId="46328"/>
    <cellStyle name="Comma 17 3 3 2 2 4 2" xfId="46329"/>
    <cellStyle name="Comma 17 3 3 2 2 5" xfId="46330"/>
    <cellStyle name="Comma 17 3 3 2 2 6" xfId="46331"/>
    <cellStyle name="Comma 17 3 3 2 3" xfId="46332"/>
    <cellStyle name="Comma 17 3 3 2 3 2" xfId="46333"/>
    <cellStyle name="Comma 17 3 3 2 3 2 2" xfId="46334"/>
    <cellStyle name="Comma 17 3 3 2 3 2 3" xfId="46335"/>
    <cellStyle name="Comma 17 3 3 2 3 3" xfId="46336"/>
    <cellStyle name="Comma 17 3 3 2 3 3 2" xfId="46337"/>
    <cellStyle name="Comma 17 3 3 2 3 3 3" xfId="46338"/>
    <cellStyle name="Comma 17 3 3 2 3 4" xfId="46339"/>
    <cellStyle name="Comma 17 3 3 2 3 4 2" xfId="46340"/>
    <cellStyle name="Comma 17 3 3 2 3 5" xfId="46341"/>
    <cellStyle name="Comma 17 3 3 2 3 6" xfId="46342"/>
    <cellStyle name="Comma 17 3 3 2 4" xfId="46343"/>
    <cellStyle name="Comma 17 3 3 2 4 2" xfId="46344"/>
    <cellStyle name="Comma 17 3 3 2 4 2 2" xfId="46345"/>
    <cellStyle name="Comma 17 3 3 2 4 2 3" xfId="46346"/>
    <cellStyle name="Comma 17 3 3 2 4 3" xfId="46347"/>
    <cellStyle name="Comma 17 3 3 2 4 3 2" xfId="46348"/>
    <cellStyle name="Comma 17 3 3 2 4 4" xfId="46349"/>
    <cellStyle name="Comma 17 3 3 2 4 5" xfId="46350"/>
    <cellStyle name="Comma 17 3 3 2 5" xfId="46351"/>
    <cellStyle name="Comma 17 3 3 2 5 2" xfId="46352"/>
    <cellStyle name="Comma 17 3 3 2 5 3" xfId="46353"/>
    <cellStyle name="Comma 17 3 3 2 6" xfId="46354"/>
    <cellStyle name="Comma 17 3 3 2 6 2" xfId="46355"/>
    <cellStyle name="Comma 17 3 3 2 6 3" xfId="46356"/>
    <cellStyle name="Comma 17 3 3 2 7" xfId="46357"/>
    <cellStyle name="Comma 17 3 3 2 7 2" xfId="46358"/>
    <cellStyle name="Comma 17 3 3 2 8" xfId="46359"/>
    <cellStyle name="Comma 17 3 3 2 9" xfId="46360"/>
    <cellStyle name="Comma 17 3 3 3" xfId="46361"/>
    <cellStyle name="Comma 17 3 3 3 2" xfId="46362"/>
    <cellStyle name="Comma 17 3 3 3 2 2" xfId="46363"/>
    <cellStyle name="Comma 17 3 3 3 2 3" xfId="46364"/>
    <cellStyle name="Comma 17 3 3 3 3" xfId="46365"/>
    <cellStyle name="Comma 17 3 3 3 3 2" xfId="46366"/>
    <cellStyle name="Comma 17 3 3 3 3 3" xfId="46367"/>
    <cellStyle name="Comma 17 3 3 3 4" xfId="46368"/>
    <cellStyle name="Comma 17 3 3 3 4 2" xfId="46369"/>
    <cellStyle name="Comma 17 3 3 3 5" xfId="46370"/>
    <cellStyle name="Comma 17 3 3 3 6" xfId="46371"/>
    <cellStyle name="Comma 17 3 3 4" xfId="46372"/>
    <cellStyle name="Comma 17 3 3 4 2" xfId="46373"/>
    <cellStyle name="Comma 17 3 3 4 2 2" xfId="46374"/>
    <cellStyle name="Comma 17 3 3 4 2 3" xfId="46375"/>
    <cellStyle name="Comma 17 3 3 4 3" xfId="46376"/>
    <cellStyle name="Comma 17 3 3 4 3 2" xfId="46377"/>
    <cellStyle name="Comma 17 3 3 4 3 3" xfId="46378"/>
    <cellStyle name="Comma 17 3 3 4 4" xfId="46379"/>
    <cellStyle name="Comma 17 3 3 4 4 2" xfId="46380"/>
    <cellStyle name="Comma 17 3 3 4 5" xfId="46381"/>
    <cellStyle name="Comma 17 3 3 4 6" xfId="46382"/>
    <cellStyle name="Comma 17 3 3 5" xfId="46383"/>
    <cellStyle name="Comma 17 3 3 5 2" xfId="46384"/>
    <cellStyle name="Comma 17 3 3 5 2 2" xfId="46385"/>
    <cellStyle name="Comma 17 3 3 5 2 3" xfId="46386"/>
    <cellStyle name="Comma 17 3 3 5 3" xfId="46387"/>
    <cellStyle name="Comma 17 3 3 5 3 2" xfId="46388"/>
    <cellStyle name="Comma 17 3 3 5 4" xfId="46389"/>
    <cellStyle name="Comma 17 3 3 5 5" xfId="46390"/>
    <cellStyle name="Comma 17 3 3 6" xfId="46391"/>
    <cellStyle name="Comma 17 3 3 6 2" xfId="46392"/>
    <cellStyle name="Comma 17 3 3 6 3" xfId="46393"/>
    <cellStyle name="Comma 17 3 3 7" xfId="46394"/>
    <cellStyle name="Comma 17 3 3 7 2" xfId="46395"/>
    <cellStyle name="Comma 17 3 3 7 3" xfId="46396"/>
    <cellStyle name="Comma 17 3 3 8" xfId="46397"/>
    <cellStyle name="Comma 17 3 3 8 2" xfId="46398"/>
    <cellStyle name="Comma 17 3 3 9" xfId="46399"/>
    <cellStyle name="Comma 17 3 4" xfId="46400"/>
    <cellStyle name="Comma 17 3 4 2" xfId="46401"/>
    <cellStyle name="Comma 17 3 4 2 2" xfId="46402"/>
    <cellStyle name="Comma 17 3 4 2 2 2" xfId="46403"/>
    <cellStyle name="Comma 17 3 4 2 2 3" xfId="46404"/>
    <cellStyle name="Comma 17 3 4 2 3" xfId="46405"/>
    <cellStyle name="Comma 17 3 4 2 3 2" xfId="46406"/>
    <cellStyle name="Comma 17 3 4 2 3 3" xfId="46407"/>
    <cellStyle name="Comma 17 3 4 2 4" xfId="46408"/>
    <cellStyle name="Comma 17 3 4 2 4 2" xfId="46409"/>
    <cellStyle name="Comma 17 3 4 2 5" xfId="46410"/>
    <cellStyle name="Comma 17 3 4 2 6" xfId="46411"/>
    <cellStyle name="Comma 17 3 4 3" xfId="46412"/>
    <cellStyle name="Comma 17 3 4 3 2" xfId="46413"/>
    <cellStyle name="Comma 17 3 4 3 2 2" xfId="46414"/>
    <cellStyle name="Comma 17 3 4 3 2 3" xfId="46415"/>
    <cellStyle name="Comma 17 3 4 3 3" xfId="46416"/>
    <cellStyle name="Comma 17 3 4 3 3 2" xfId="46417"/>
    <cellStyle name="Comma 17 3 4 3 3 3" xfId="46418"/>
    <cellStyle name="Comma 17 3 4 3 4" xfId="46419"/>
    <cellStyle name="Comma 17 3 4 3 4 2" xfId="46420"/>
    <cellStyle name="Comma 17 3 4 3 5" xfId="46421"/>
    <cellStyle name="Comma 17 3 4 3 6" xfId="46422"/>
    <cellStyle name="Comma 17 3 4 4" xfId="46423"/>
    <cellStyle name="Comma 17 3 4 4 2" xfId="46424"/>
    <cellStyle name="Comma 17 3 4 4 2 2" xfId="46425"/>
    <cellStyle name="Comma 17 3 4 4 2 3" xfId="46426"/>
    <cellStyle name="Comma 17 3 4 4 3" xfId="46427"/>
    <cellStyle name="Comma 17 3 4 4 3 2" xfId="46428"/>
    <cellStyle name="Comma 17 3 4 4 4" xfId="46429"/>
    <cellStyle name="Comma 17 3 4 4 5" xfId="46430"/>
    <cellStyle name="Comma 17 3 4 5" xfId="46431"/>
    <cellStyle name="Comma 17 3 4 5 2" xfId="46432"/>
    <cellStyle name="Comma 17 3 4 5 3" xfId="46433"/>
    <cellStyle name="Comma 17 3 4 6" xfId="46434"/>
    <cellStyle name="Comma 17 3 4 6 2" xfId="46435"/>
    <cellStyle name="Comma 17 3 4 6 3" xfId="46436"/>
    <cellStyle name="Comma 17 3 4 7" xfId="46437"/>
    <cellStyle name="Comma 17 3 4 7 2" xfId="46438"/>
    <cellStyle name="Comma 17 3 4 8" xfId="46439"/>
    <cellStyle name="Comma 17 3 4 9" xfId="46440"/>
    <cellStyle name="Comma 17 3 5" xfId="46441"/>
    <cellStyle name="Comma 17 3 5 2" xfId="46442"/>
    <cellStyle name="Comma 17 3 5 2 2" xfId="46443"/>
    <cellStyle name="Comma 17 3 5 2 2 2" xfId="46444"/>
    <cellStyle name="Comma 17 3 5 2 2 3" xfId="46445"/>
    <cellStyle name="Comma 17 3 5 2 3" xfId="46446"/>
    <cellStyle name="Comma 17 3 5 2 3 2" xfId="46447"/>
    <cellStyle name="Comma 17 3 5 2 3 3" xfId="46448"/>
    <cellStyle name="Comma 17 3 5 2 4" xfId="46449"/>
    <cellStyle name="Comma 17 3 5 2 4 2" xfId="46450"/>
    <cellStyle name="Comma 17 3 5 2 5" xfId="46451"/>
    <cellStyle name="Comma 17 3 5 2 6" xfId="46452"/>
    <cellStyle name="Comma 17 3 5 3" xfId="46453"/>
    <cellStyle name="Comma 17 3 5 3 2" xfId="46454"/>
    <cellStyle name="Comma 17 3 5 3 2 2" xfId="46455"/>
    <cellStyle name="Comma 17 3 5 3 2 3" xfId="46456"/>
    <cellStyle name="Comma 17 3 5 3 3" xfId="46457"/>
    <cellStyle name="Comma 17 3 5 3 3 2" xfId="46458"/>
    <cellStyle name="Comma 17 3 5 3 3 3" xfId="46459"/>
    <cellStyle name="Comma 17 3 5 3 4" xfId="46460"/>
    <cellStyle name="Comma 17 3 5 3 4 2" xfId="46461"/>
    <cellStyle name="Comma 17 3 5 3 5" xfId="46462"/>
    <cellStyle name="Comma 17 3 5 3 6" xfId="46463"/>
    <cellStyle name="Comma 17 3 5 4" xfId="46464"/>
    <cellStyle name="Comma 17 3 5 4 2" xfId="46465"/>
    <cellStyle name="Comma 17 3 5 4 2 2" xfId="46466"/>
    <cellStyle name="Comma 17 3 5 4 2 3" xfId="46467"/>
    <cellStyle name="Comma 17 3 5 4 3" xfId="46468"/>
    <cellStyle name="Comma 17 3 5 4 3 2" xfId="46469"/>
    <cellStyle name="Comma 17 3 5 4 4" xfId="46470"/>
    <cellStyle name="Comma 17 3 5 4 5" xfId="46471"/>
    <cellStyle name="Comma 17 3 5 5" xfId="46472"/>
    <cellStyle name="Comma 17 3 5 5 2" xfId="46473"/>
    <cellStyle name="Comma 17 3 5 5 3" xfId="46474"/>
    <cellStyle name="Comma 17 3 5 6" xfId="46475"/>
    <cellStyle name="Comma 17 3 5 6 2" xfId="46476"/>
    <cellStyle name="Comma 17 3 5 6 3" xfId="46477"/>
    <cellStyle name="Comma 17 3 5 7" xfId="46478"/>
    <cellStyle name="Comma 17 3 5 7 2" xfId="46479"/>
    <cellStyle name="Comma 17 3 5 8" xfId="46480"/>
    <cellStyle name="Comma 17 3 5 9" xfId="46481"/>
    <cellStyle name="Comma 17 3 6" xfId="46482"/>
    <cellStyle name="Comma 17 3 6 2" xfId="46483"/>
    <cellStyle name="Comma 17 3 6 2 2" xfId="46484"/>
    <cellStyle name="Comma 17 3 6 2 3" xfId="46485"/>
    <cellStyle name="Comma 17 3 6 3" xfId="46486"/>
    <cellStyle name="Comma 17 3 6 3 2" xfId="46487"/>
    <cellStyle name="Comma 17 3 6 3 3" xfId="46488"/>
    <cellStyle name="Comma 17 3 6 4" xfId="46489"/>
    <cellStyle name="Comma 17 3 6 4 2" xfId="46490"/>
    <cellStyle name="Comma 17 3 6 5" xfId="46491"/>
    <cellStyle name="Comma 17 3 6 6" xfId="46492"/>
    <cellStyle name="Comma 17 3 7" xfId="46493"/>
    <cellStyle name="Comma 17 3 7 2" xfId="46494"/>
    <cellStyle name="Comma 17 3 7 2 2" xfId="46495"/>
    <cellStyle name="Comma 17 3 7 2 3" xfId="46496"/>
    <cellStyle name="Comma 17 3 7 3" xfId="46497"/>
    <cellStyle name="Comma 17 3 7 3 2" xfId="46498"/>
    <cellStyle name="Comma 17 3 7 3 3" xfId="46499"/>
    <cellStyle name="Comma 17 3 7 4" xfId="46500"/>
    <cellStyle name="Comma 17 3 7 4 2" xfId="46501"/>
    <cellStyle name="Comma 17 3 7 5" xfId="46502"/>
    <cellStyle name="Comma 17 3 7 6" xfId="46503"/>
    <cellStyle name="Comma 17 3 8" xfId="46504"/>
    <cellStyle name="Comma 17 3 8 2" xfId="46505"/>
    <cellStyle name="Comma 17 3 8 2 2" xfId="46506"/>
    <cellStyle name="Comma 17 3 8 2 3" xfId="46507"/>
    <cellStyle name="Comma 17 3 8 3" xfId="46508"/>
    <cellStyle name="Comma 17 3 8 3 2" xfId="46509"/>
    <cellStyle name="Comma 17 3 8 4" xfId="46510"/>
    <cellStyle name="Comma 17 3 8 5" xfId="46511"/>
    <cellStyle name="Comma 17 3 9" xfId="46512"/>
    <cellStyle name="Comma 17 3 9 2" xfId="46513"/>
    <cellStyle name="Comma 17 3 9 3" xfId="46514"/>
    <cellStyle name="Comma 17 4" xfId="9473"/>
    <cellStyle name="Comma 17 4 10" xfId="46515"/>
    <cellStyle name="Comma 17 4 10 2" xfId="46516"/>
    <cellStyle name="Comma 17 4 11" xfId="46517"/>
    <cellStyle name="Comma 17 4 12" xfId="46518"/>
    <cellStyle name="Comma 17 4 2" xfId="46519"/>
    <cellStyle name="Comma 17 4 2 10" xfId="46520"/>
    <cellStyle name="Comma 17 4 2 2" xfId="46521"/>
    <cellStyle name="Comma 17 4 2 2 2" xfId="46522"/>
    <cellStyle name="Comma 17 4 2 2 2 2" xfId="46523"/>
    <cellStyle name="Comma 17 4 2 2 2 2 2" xfId="46524"/>
    <cellStyle name="Comma 17 4 2 2 2 2 3" xfId="46525"/>
    <cellStyle name="Comma 17 4 2 2 2 3" xfId="46526"/>
    <cellStyle name="Comma 17 4 2 2 2 3 2" xfId="46527"/>
    <cellStyle name="Comma 17 4 2 2 2 3 3" xfId="46528"/>
    <cellStyle name="Comma 17 4 2 2 2 4" xfId="46529"/>
    <cellStyle name="Comma 17 4 2 2 2 4 2" xfId="46530"/>
    <cellStyle name="Comma 17 4 2 2 2 5" xfId="46531"/>
    <cellStyle name="Comma 17 4 2 2 2 6" xfId="46532"/>
    <cellStyle name="Comma 17 4 2 2 3" xfId="46533"/>
    <cellStyle name="Comma 17 4 2 2 3 2" xfId="46534"/>
    <cellStyle name="Comma 17 4 2 2 3 2 2" xfId="46535"/>
    <cellStyle name="Comma 17 4 2 2 3 2 3" xfId="46536"/>
    <cellStyle name="Comma 17 4 2 2 3 3" xfId="46537"/>
    <cellStyle name="Comma 17 4 2 2 3 3 2" xfId="46538"/>
    <cellStyle name="Comma 17 4 2 2 3 3 3" xfId="46539"/>
    <cellStyle name="Comma 17 4 2 2 3 4" xfId="46540"/>
    <cellStyle name="Comma 17 4 2 2 3 4 2" xfId="46541"/>
    <cellStyle name="Comma 17 4 2 2 3 5" xfId="46542"/>
    <cellStyle name="Comma 17 4 2 2 3 6" xfId="46543"/>
    <cellStyle name="Comma 17 4 2 2 4" xfId="46544"/>
    <cellStyle name="Comma 17 4 2 2 4 2" xfId="46545"/>
    <cellStyle name="Comma 17 4 2 2 4 2 2" xfId="46546"/>
    <cellStyle name="Comma 17 4 2 2 4 2 3" xfId="46547"/>
    <cellStyle name="Comma 17 4 2 2 4 3" xfId="46548"/>
    <cellStyle name="Comma 17 4 2 2 4 3 2" xfId="46549"/>
    <cellStyle name="Comma 17 4 2 2 4 4" xfId="46550"/>
    <cellStyle name="Comma 17 4 2 2 4 5" xfId="46551"/>
    <cellStyle name="Comma 17 4 2 2 5" xfId="46552"/>
    <cellStyle name="Comma 17 4 2 2 5 2" xfId="46553"/>
    <cellStyle name="Comma 17 4 2 2 5 3" xfId="46554"/>
    <cellStyle name="Comma 17 4 2 2 6" xfId="46555"/>
    <cellStyle name="Comma 17 4 2 2 6 2" xfId="46556"/>
    <cellStyle name="Comma 17 4 2 2 6 3" xfId="46557"/>
    <cellStyle name="Comma 17 4 2 2 7" xfId="46558"/>
    <cellStyle name="Comma 17 4 2 2 7 2" xfId="46559"/>
    <cellStyle name="Comma 17 4 2 2 8" xfId="46560"/>
    <cellStyle name="Comma 17 4 2 2 9" xfId="46561"/>
    <cellStyle name="Comma 17 4 2 3" xfId="46562"/>
    <cellStyle name="Comma 17 4 2 3 2" xfId="46563"/>
    <cellStyle name="Comma 17 4 2 3 2 2" xfId="46564"/>
    <cellStyle name="Comma 17 4 2 3 2 3" xfId="46565"/>
    <cellStyle name="Comma 17 4 2 3 3" xfId="46566"/>
    <cellStyle name="Comma 17 4 2 3 3 2" xfId="46567"/>
    <cellStyle name="Comma 17 4 2 3 3 3" xfId="46568"/>
    <cellStyle name="Comma 17 4 2 3 4" xfId="46569"/>
    <cellStyle name="Comma 17 4 2 3 4 2" xfId="46570"/>
    <cellStyle name="Comma 17 4 2 3 5" xfId="46571"/>
    <cellStyle name="Comma 17 4 2 3 6" xfId="46572"/>
    <cellStyle name="Comma 17 4 2 4" xfId="46573"/>
    <cellStyle name="Comma 17 4 2 4 2" xfId="46574"/>
    <cellStyle name="Comma 17 4 2 4 2 2" xfId="46575"/>
    <cellStyle name="Comma 17 4 2 4 2 3" xfId="46576"/>
    <cellStyle name="Comma 17 4 2 4 3" xfId="46577"/>
    <cellStyle name="Comma 17 4 2 4 3 2" xfId="46578"/>
    <cellStyle name="Comma 17 4 2 4 3 3" xfId="46579"/>
    <cellStyle name="Comma 17 4 2 4 4" xfId="46580"/>
    <cellStyle name="Comma 17 4 2 4 4 2" xfId="46581"/>
    <cellStyle name="Comma 17 4 2 4 5" xfId="46582"/>
    <cellStyle name="Comma 17 4 2 4 6" xfId="46583"/>
    <cellStyle name="Comma 17 4 2 5" xfId="46584"/>
    <cellStyle name="Comma 17 4 2 5 2" xfId="46585"/>
    <cellStyle name="Comma 17 4 2 5 2 2" xfId="46586"/>
    <cellStyle name="Comma 17 4 2 5 2 3" xfId="46587"/>
    <cellStyle name="Comma 17 4 2 5 3" xfId="46588"/>
    <cellStyle name="Comma 17 4 2 5 3 2" xfId="46589"/>
    <cellStyle name="Comma 17 4 2 5 4" xfId="46590"/>
    <cellStyle name="Comma 17 4 2 5 5" xfId="46591"/>
    <cellStyle name="Comma 17 4 2 6" xfId="46592"/>
    <cellStyle name="Comma 17 4 2 6 2" xfId="46593"/>
    <cellStyle name="Comma 17 4 2 6 3" xfId="46594"/>
    <cellStyle name="Comma 17 4 2 7" xfId="46595"/>
    <cellStyle name="Comma 17 4 2 7 2" xfId="46596"/>
    <cellStyle name="Comma 17 4 2 7 3" xfId="46597"/>
    <cellStyle name="Comma 17 4 2 8" xfId="46598"/>
    <cellStyle name="Comma 17 4 2 8 2" xfId="46599"/>
    <cellStyle name="Comma 17 4 2 9" xfId="46600"/>
    <cellStyle name="Comma 17 4 3" xfId="46601"/>
    <cellStyle name="Comma 17 4 3 2" xfId="46602"/>
    <cellStyle name="Comma 17 4 3 2 2" xfId="46603"/>
    <cellStyle name="Comma 17 4 3 2 2 2" xfId="46604"/>
    <cellStyle name="Comma 17 4 3 2 2 3" xfId="46605"/>
    <cellStyle name="Comma 17 4 3 2 3" xfId="46606"/>
    <cellStyle name="Comma 17 4 3 2 3 2" xfId="46607"/>
    <cellStyle name="Comma 17 4 3 2 3 3" xfId="46608"/>
    <cellStyle name="Comma 17 4 3 2 4" xfId="46609"/>
    <cellStyle name="Comma 17 4 3 2 4 2" xfId="46610"/>
    <cellStyle name="Comma 17 4 3 2 5" xfId="46611"/>
    <cellStyle name="Comma 17 4 3 2 6" xfId="46612"/>
    <cellStyle name="Comma 17 4 3 3" xfId="46613"/>
    <cellStyle name="Comma 17 4 3 3 2" xfId="46614"/>
    <cellStyle name="Comma 17 4 3 3 2 2" xfId="46615"/>
    <cellStyle name="Comma 17 4 3 3 2 3" xfId="46616"/>
    <cellStyle name="Comma 17 4 3 3 3" xfId="46617"/>
    <cellStyle name="Comma 17 4 3 3 3 2" xfId="46618"/>
    <cellStyle name="Comma 17 4 3 3 3 3" xfId="46619"/>
    <cellStyle name="Comma 17 4 3 3 4" xfId="46620"/>
    <cellStyle name="Comma 17 4 3 3 4 2" xfId="46621"/>
    <cellStyle name="Comma 17 4 3 3 5" xfId="46622"/>
    <cellStyle name="Comma 17 4 3 3 6" xfId="46623"/>
    <cellStyle name="Comma 17 4 3 4" xfId="46624"/>
    <cellStyle name="Comma 17 4 3 4 2" xfId="46625"/>
    <cellStyle name="Comma 17 4 3 4 2 2" xfId="46626"/>
    <cellStyle name="Comma 17 4 3 4 2 3" xfId="46627"/>
    <cellStyle name="Comma 17 4 3 4 3" xfId="46628"/>
    <cellStyle name="Comma 17 4 3 4 3 2" xfId="46629"/>
    <cellStyle name="Comma 17 4 3 4 4" xfId="46630"/>
    <cellStyle name="Comma 17 4 3 4 5" xfId="46631"/>
    <cellStyle name="Comma 17 4 3 5" xfId="46632"/>
    <cellStyle name="Comma 17 4 3 5 2" xfId="46633"/>
    <cellStyle name="Comma 17 4 3 5 3" xfId="46634"/>
    <cellStyle name="Comma 17 4 3 6" xfId="46635"/>
    <cellStyle name="Comma 17 4 3 6 2" xfId="46636"/>
    <cellStyle name="Comma 17 4 3 6 3" xfId="46637"/>
    <cellStyle name="Comma 17 4 3 7" xfId="46638"/>
    <cellStyle name="Comma 17 4 3 7 2" xfId="46639"/>
    <cellStyle name="Comma 17 4 3 8" xfId="46640"/>
    <cellStyle name="Comma 17 4 3 9" xfId="46641"/>
    <cellStyle name="Comma 17 4 4" xfId="46642"/>
    <cellStyle name="Comma 17 4 4 2" xfId="46643"/>
    <cellStyle name="Comma 17 4 4 2 2" xfId="46644"/>
    <cellStyle name="Comma 17 4 4 2 2 2" xfId="46645"/>
    <cellStyle name="Comma 17 4 4 2 2 3" xfId="46646"/>
    <cellStyle name="Comma 17 4 4 2 3" xfId="46647"/>
    <cellStyle name="Comma 17 4 4 2 3 2" xfId="46648"/>
    <cellStyle name="Comma 17 4 4 2 3 3" xfId="46649"/>
    <cellStyle name="Comma 17 4 4 2 4" xfId="46650"/>
    <cellStyle name="Comma 17 4 4 2 4 2" xfId="46651"/>
    <cellStyle name="Comma 17 4 4 2 5" xfId="46652"/>
    <cellStyle name="Comma 17 4 4 2 6" xfId="46653"/>
    <cellStyle name="Comma 17 4 4 3" xfId="46654"/>
    <cellStyle name="Comma 17 4 4 3 2" xfId="46655"/>
    <cellStyle name="Comma 17 4 4 3 2 2" xfId="46656"/>
    <cellStyle name="Comma 17 4 4 3 2 3" xfId="46657"/>
    <cellStyle name="Comma 17 4 4 3 3" xfId="46658"/>
    <cellStyle name="Comma 17 4 4 3 3 2" xfId="46659"/>
    <cellStyle name="Comma 17 4 4 3 3 3" xfId="46660"/>
    <cellStyle name="Comma 17 4 4 3 4" xfId="46661"/>
    <cellStyle name="Comma 17 4 4 3 4 2" xfId="46662"/>
    <cellStyle name="Comma 17 4 4 3 5" xfId="46663"/>
    <cellStyle name="Comma 17 4 4 3 6" xfId="46664"/>
    <cellStyle name="Comma 17 4 4 4" xfId="46665"/>
    <cellStyle name="Comma 17 4 4 4 2" xfId="46666"/>
    <cellStyle name="Comma 17 4 4 4 2 2" xfId="46667"/>
    <cellStyle name="Comma 17 4 4 4 2 3" xfId="46668"/>
    <cellStyle name="Comma 17 4 4 4 3" xfId="46669"/>
    <cellStyle name="Comma 17 4 4 4 3 2" xfId="46670"/>
    <cellStyle name="Comma 17 4 4 4 4" xfId="46671"/>
    <cellStyle name="Comma 17 4 4 4 5" xfId="46672"/>
    <cellStyle name="Comma 17 4 4 5" xfId="46673"/>
    <cellStyle name="Comma 17 4 4 5 2" xfId="46674"/>
    <cellStyle name="Comma 17 4 4 5 3" xfId="46675"/>
    <cellStyle name="Comma 17 4 4 6" xfId="46676"/>
    <cellStyle name="Comma 17 4 4 6 2" xfId="46677"/>
    <cellStyle name="Comma 17 4 4 6 3" xfId="46678"/>
    <cellStyle name="Comma 17 4 4 7" xfId="46679"/>
    <cellStyle name="Comma 17 4 4 7 2" xfId="46680"/>
    <cellStyle name="Comma 17 4 4 8" xfId="46681"/>
    <cellStyle name="Comma 17 4 4 9" xfId="46682"/>
    <cellStyle name="Comma 17 4 5" xfId="46683"/>
    <cellStyle name="Comma 17 4 5 2" xfId="46684"/>
    <cellStyle name="Comma 17 4 5 2 2" xfId="46685"/>
    <cellStyle name="Comma 17 4 5 2 3" xfId="46686"/>
    <cellStyle name="Comma 17 4 5 3" xfId="46687"/>
    <cellStyle name="Comma 17 4 5 3 2" xfId="46688"/>
    <cellStyle name="Comma 17 4 5 3 3" xfId="46689"/>
    <cellStyle name="Comma 17 4 5 4" xfId="46690"/>
    <cellStyle name="Comma 17 4 5 4 2" xfId="46691"/>
    <cellStyle name="Comma 17 4 5 5" xfId="46692"/>
    <cellStyle name="Comma 17 4 5 6" xfId="46693"/>
    <cellStyle name="Comma 17 4 6" xfId="46694"/>
    <cellStyle name="Comma 17 4 6 2" xfId="46695"/>
    <cellStyle name="Comma 17 4 6 2 2" xfId="46696"/>
    <cellStyle name="Comma 17 4 6 2 3" xfId="46697"/>
    <cellStyle name="Comma 17 4 6 3" xfId="46698"/>
    <cellStyle name="Comma 17 4 6 3 2" xfId="46699"/>
    <cellStyle name="Comma 17 4 6 3 3" xfId="46700"/>
    <cellStyle name="Comma 17 4 6 4" xfId="46701"/>
    <cellStyle name="Comma 17 4 6 4 2" xfId="46702"/>
    <cellStyle name="Comma 17 4 6 5" xfId="46703"/>
    <cellStyle name="Comma 17 4 6 6" xfId="46704"/>
    <cellStyle name="Comma 17 4 7" xfId="46705"/>
    <cellStyle name="Comma 17 4 7 2" xfId="46706"/>
    <cellStyle name="Comma 17 4 7 2 2" xfId="46707"/>
    <cellStyle name="Comma 17 4 7 2 3" xfId="46708"/>
    <cellStyle name="Comma 17 4 7 3" xfId="46709"/>
    <cellStyle name="Comma 17 4 7 3 2" xfId="46710"/>
    <cellStyle name="Comma 17 4 7 4" xfId="46711"/>
    <cellStyle name="Comma 17 4 7 5" xfId="46712"/>
    <cellStyle name="Comma 17 4 8" xfId="46713"/>
    <cellStyle name="Comma 17 4 8 2" xfId="46714"/>
    <cellStyle name="Comma 17 4 8 3" xfId="46715"/>
    <cellStyle name="Comma 17 4 9" xfId="46716"/>
    <cellStyle name="Comma 17 4 9 2" xfId="46717"/>
    <cellStyle name="Comma 17 4 9 3" xfId="46718"/>
    <cellStyle name="Comma 17 5" xfId="9474"/>
    <cellStyle name="Comma 17 5 10" xfId="46719"/>
    <cellStyle name="Comma 17 5 2" xfId="46720"/>
    <cellStyle name="Comma 17 5 2 2" xfId="46721"/>
    <cellStyle name="Comma 17 5 2 2 2" xfId="46722"/>
    <cellStyle name="Comma 17 5 2 2 2 2" xfId="46723"/>
    <cellStyle name="Comma 17 5 2 2 2 3" xfId="46724"/>
    <cellStyle name="Comma 17 5 2 2 3" xfId="46725"/>
    <cellStyle name="Comma 17 5 2 2 3 2" xfId="46726"/>
    <cellStyle name="Comma 17 5 2 2 3 3" xfId="46727"/>
    <cellStyle name="Comma 17 5 2 2 4" xfId="46728"/>
    <cellStyle name="Comma 17 5 2 2 4 2" xfId="46729"/>
    <cellStyle name="Comma 17 5 2 2 5" xfId="46730"/>
    <cellStyle name="Comma 17 5 2 2 6" xfId="46731"/>
    <cellStyle name="Comma 17 5 2 3" xfId="46732"/>
    <cellStyle name="Comma 17 5 2 3 2" xfId="46733"/>
    <cellStyle name="Comma 17 5 2 3 2 2" xfId="46734"/>
    <cellStyle name="Comma 17 5 2 3 2 3" xfId="46735"/>
    <cellStyle name="Comma 17 5 2 3 3" xfId="46736"/>
    <cellStyle name="Comma 17 5 2 3 3 2" xfId="46737"/>
    <cellStyle name="Comma 17 5 2 3 3 3" xfId="46738"/>
    <cellStyle name="Comma 17 5 2 3 4" xfId="46739"/>
    <cellStyle name="Comma 17 5 2 3 4 2" xfId="46740"/>
    <cellStyle name="Comma 17 5 2 3 5" xfId="46741"/>
    <cellStyle name="Comma 17 5 2 3 6" xfId="46742"/>
    <cellStyle name="Comma 17 5 2 4" xfId="46743"/>
    <cellStyle name="Comma 17 5 2 4 2" xfId="46744"/>
    <cellStyle name="Comma 17 5 2 4 2 2" xfId="46745"/>
    <cellStyle name="Comma 17 5 2 4 2 3" xfId="46746"/>
    <cellStyle name="Comma 17 5 2 4 3" xfId="46747"/>
    <cellStyle name="Comma 17 5 2 4 3 2" xfId="46748"/>
    <cellStyle name="Comma 17 5 2 4 4" xfId="46749"/>
    <cellStyle name="Comma 17 5 2 4 5" xfId="46750"/>
    <cellStyle name="Comma 17 5 2 5" xfId="46751"/>
    <cellStyle name="Comma 17 5 2 5 2" xfId="46752"/>
    <cellStyle name="Comma 17 5 2 5 3" xfId="46753"/>
    <cellStyle name="Comma 17 5 2 6" xfId="46754"/>
    <cellStyle name="Comma 17 5 2 6 2" xfId="46755"/>
    <cellStyle name="Comma 17 5 2 6 3" xfId="46756"/>
    <cellStyle name="Comma 17 5 2 7" xfId="46757"/>
    <cellStyle name="Comma 17 5 2 7 2" xfId="46758"/>
    <cellStyle name="Comma 17 5 2 8" xfId="46759"/>
    <cellStyle name="Comma 17 5 2 9" xfId="46760"/>
    <cellStyle name="Comma 17 5 3" xfId="46761"/>
    <cellStyle name="Comma 17 5 3 2" xfId="46762"/>
    <cellStyle name="Comma 17 5 3 2 2" xfId="46763"/>
    <cellStyle name="Comma 17 5 3 2 3" xfId="46764"/>
    <cellStyle name="Comma 17 5 3 3" xfId="46765"/>
    <cellStyle name="Comma 17 5 3 3 2" xfId="46766"/>
    <cellStyle name="Comma 17 5 3 3 3" xfId="46767"/>
    <cellStyle name="Comma 17 5 3 4" xfId="46768"/>
    <cellStyle name="Comma 17 5 3 4 2" xfId="46769"/>
    <cellStyle name="Comma 17 5 3 5" xfId="46770"/>
    <cellStyle name="Comma 17 5 3 6" xfId="46771"/>
    <cellStyle name="Comma 17 5 4" xfId="46772"/>
    <cellStyle name="Comma 17 5 4 2" xfId="46773"/>
    <cellStyle name="Comma 17 5 4 2 2" xfId="46774"/>
    <cellStyle name="Comma 17 5 4 2 3" xfId="46775"/>
    <cellStyle name="Comma 17 5 4 3" xfId="46776"/>
    <cellStyle name="Comma 17 5 4 3 2" xfId="46777"/>
    <cellStyle name="Comma 17 5 4 3 3" xfId="46778"/>
    <cellStyle name="Comma 17 5 4 4" xfId="46779"/>
    <cellStyle name="Comma 17 5 4 4 2" xfId="46780"/>
    <cellStyle name="Comma 17 5 4 5" xfId="46781"/>
    <cellStyle name="Comma 17 5 4 6" xfId="46782"/>
    <cellStyle name="Comma 17 5 5" xfId="46783"/>
    <cellStyle name="Comma 17 5 5 2" xfId="46784"/>
    <cellStyle name="Comma 17 5 5 2 2" xfId="46785"/>
    <cellStyle name="Comma 17 5 5 2 3" xfId="46786"/>
    <cellStyle name="Comma 17 5 5 3" xfId="46787"/>
    <cellStyle name="Comma 17 5 5 3 2" xfId="46788"/>
    <cellStyle name="Comma 17 5 5 4" xfId="46789"/>
    <cellStyle name="Comma 17 5 5 5" xfId="46790"/>
    <cellStyle name="Comma 17 5 6" xfId="46791"/>
    <cellStyle name="Comma 17 5 6 2" xfId="46792"/>
    <cellStyle name="Comma 17 5 6 3" xfId="46793"/>
    <cellStyle name="Comma 17 5 7" xfId="46794"/>
    <cellStyle name="Comma 17 5 7 2" xfId="46795"/>
    <cellStyle name="Comma 17 5 7 3" xfId="46796"/>
    <cellStyle name="Comma 17 5 8" xfId="46797"/>
    <cellStyle name="Comma 17 5 8 2" xfId="46798"/>
    <cellStyle name="Comma 17 5 9" xfId="46799"/>
    <cellStyle name="Comma 17 6" xfId="46800"/>
    <cellStyle name="Comma 17 6 2" xfId="46801"/>
    <cellStyle name="Comma 17 6 2 2" xfId="46802"/>
    <cellStyle name="Comma 17 6 2 2 2" xfId="46803"/>
    <cellStyle name="Comma 17 6 2 2 3" xfId="46804"/>
    <cellStyle name="Comma 17 6 2 3" xfId="46805"/>
    <cellStyle name="Comma 17 6 2 3 2" xfId="46806"/>
    <cellStyle name="Comma 17 6 2 3 3" xfId="46807"/>
    <cellStyle name="Comma 17 6 2 4" xfId="46808"/>
    <cellStyle name="Comma 17 6 2 4 2" xfId="46809"/>
    <cellStyle name="Comma 17 6 2 5" xfId="46810"/>
    <cellStyle name="Comma 17 6 2 6" xfId="46811"/>
    <cellStyle name="Comma 17 6 3" xfId="46812"/>
    <cellStyle name="Comma 17 6 3 2" xfId="46813"/>
    <cellStyle name="Comma 17 6 3 2 2" xfId="46814"/>
    <cellStyle name="Comma 17 6 3 2 3" xfId="46815"/>
    <cellStyle name="Comma 17 6 3 3" xfId="46816"/>
    <cellStyle name="Comma 17 6 3 3 2" xfId="46817"/>
    <cellStyle name="Comma 17 6 3 3 3" xfId="46818"/>
    <cellStyle name="Comma 17 6 3 4" xfId="46819"/>
    <cellStyle name="Comma 17 6 3 4 2" xfId="46820"/>
    <cellStyle name="Comma 17 6 3 5" xfId="46821"/>
    <cellStyle name="Comma 17 6 3 6" xfId="46822"/>
    <cellStyle name="Comma 17 6 4" xfId="46823"/>
    <cellStyle name="Comma 17 6 4 2" xfId="46824"/>
    <cellStyle name="Comma 17 6 4 2 2" xfId="46825"/>
    <cellStyle name="Comma 17 6 4 2 3" xfId="46826"/>
    <cellStyle name="Comma 17 6 4 3" xfId="46827"/>
    <cellStyle name="Comma 17 6 4 3 2" xfId="46828"/>
    <cellStyle name="Comma 17 6 4 4" xfId="46829"/>
    <cellStyle name="Comma 17 6 4 5" xfId="46830"/>
    <cellStyle name="Comma 17 6 5" xfId="46831"/>
    <cellStyle name="Comma 17 6 5 2" xfId="46832"/>
    <cellStyle name="Comma 17 6 5 3" xfId="46833"/>
    <cellStyle name="Comma 17 6 6" xfId="46834"/>
    <cellStyle name="Comma 17 6 6 2" xfId="46835"/>
    <cellStyle name="Comma 17 6 6 3" xfId="46836"/>
    <cellStyle name="Comma 17 6 7" xfId="46837"/>
    <cellStyle name="Comma 17 6 7 2" xfId="46838"/>
    <cellStyle name="Comma 17 6 8" xfId="46839"/>
    <cellStyle name="Comma 17 6 9" xfId="46840"/>
    <cellStyle name="Comma 17 7" xfId="46841"/>
    <cellStyle name="Comma 17 7 2" xfId="46842"/>
    <cellStyle name="Comma 17 7 2 2" xfId="46843"/>
    <cellStyle name="Comma 17 7 2 2 2" xfId="46844"/>
    <cellStyle name="Comma 17 7 2 2 3" xfId="46845"/>
    <cellStyle name="Comma 17 7 2 3" xfId="46846"/>
    <cellStyle name="Comma 17 7 2 3 2" xfId="46847"/>
    <cellStyle name="Comma 17 7 2 3 3" xfId="46848"/>
    <cellStyle name="Comma 17 7 2 4" xfId="46849"/>
    <cellStyle name="Comma 17 7 2 4 2" xfId="46850"/>
    <cellStyle name="Comma 17 7 2 5" xfId="46851"/>
    <cellStyle name="Comma 17 7 2 6" xfId="46852"/>
    <cellStyle name="Comma 17 7 3" xfId="46853"/>
    <cellStyle name="Comma 17 7 3 2" xfId="46854"/>
    <cellStyle name="Comma 17 7 3 2 2" xfId="46855"/>
    <cellStyle name="Comma 17 7 3 2 3" xfId="46856"/>
    <cellStyle name="Comma 17 7 3 3" xfId="46857"/>
    <cellStyle name="Comma 17 7 3 3 2" xfId="46858"/>
    <cellStyle name="Comma 17 7 3 3 3" xfId="46859"/>
    <cellStyle name="Comma 17 7 3 4" xfId="46860"/>
    <cellStyle name="Comma 17 7 3 4 2" xfId="46861"/>
    <cellStyle name="Comma 17 7 3 5" xfId="46862"/>
    <cellStyle name="Comma 17 7 3 6" xfId="46863"/>
    <cellStyle name="Comma 17 7 4" xfId="46864"/>
    <cellStyle name="Comma 17 7 4 2" xfId="46865"/>
    <cellStyle name="Comma 17 7 4 2 2" xfId="46866"/>
    <cellStyle name="Comma 17 7 4 2 3" xfId="46867"/>
    <cellStyle name="Comma 17 7 4 3" xfId="46868"/>
    <cellStyle name="Comma 17 7 4 3 2" xfId="46869"/>
    <cellStyle name="Comma 17 7 4 4" xfId="46870"/>
    <cellStyle name="Comma 17 7 4 5" xfId="46871"/>
    <cellStyle name="Comma 17 7 5" xfId="46872"/>
    <cellStyle name="Comma 17 7 5 2" xfId="46873"/>
    <cellStyle name="Comma 17 7 5 3" xfId="46874"/>
    <cellStyle name="Comma 17 7 6" xfId="46875"/>
    <cellStyle name="Comma 17 7 6 2" xfId="46876"/>
    <cellStyle name="Comma 17 7 6 3" xfId="46877"/>
    <cellStyle name="Comma 17 7 7" xfId="46878"/>
    <cellStyle name="Comma 17 7 7 2" xfId="46879"/>
    <cellStyle name="Comma 17 7 8" xfId="46880"/>
    <cellStyle name="Comma 17 7 9" xfId="46881"/>
    <cellStyle name="Comma 17 8" xfId="46882"/>
    <cellStyle name="Comma 17 8 2" xfId="46883"/>
    <cellStyle name="Comma 17 8 2 2" xfId="46884"/>
    <cellStyle name="Comma 17 8 2 3" xfId="46885"/>
    <cellStyle name="Comma 17 8 3" xfId="46886"/>
    <cellStyle name="Comma 17 8 3 2" xfId="46887"/>
    <cellStyle name="Comma 17 8 3 3" xfId="46888"/>
    <cellStyle name="Comma 17 8 4" xfId="46889"/>
    <cellStyle name="Comma 17 8 4 2" xfId="46890"/>
    <cellStyle name="Comma 17 8 5" xfId="46891"/>
    <cellStyle name="Comma 17 8 6" xfId="46892"/>
    <cellStyle name="Comma 17 9" xfId="46893"/>
    <cellStyle name="Comma 17 9 2" xfId="46894"/>
    <cellStyle name="Comma 17 9 2 2" xfId="46895"/>
    <cellStyle name="Comma 17 9 2 3" xfId="46896"/>
    <cellStyle name="Comma 17 9 3" xfId="46897"/>
    <cellStyle name="Comma 17 9 3 2" xfId="46898"/>
    <cellStyle name="Comma 17 9 3 3" xfId="46899"/>
    <cellStyle name="Comma 17 9 4" xfId="46900"/>
    <cellStyle name="Comma 17 9 4 2" xfId="46901"/>
    <cellStyle name="Comma 17 9 5" xfId="46902"/>
    <cellStyle name="Comma 17 9 6" xfId="46903"/>
    <cellStyle name="Comma 18" xfId="3272"/>
    <cellStyle name="Comma 18 10" xfId="46904"/>
    <cellStyle name="Comma 18 10 2" xfId="46905"/>
    <cellStyle name="Comma 18 10 2 2" xfId="46906"/>
    <cellStyle name="Comma 18 10 2 3" xfId="46907"/>
    <cellStyle name="Comma 18 10 3" xfId="46908"/>
    <cellStyle name="Comma 18 10 3 2" xfId="46909"/>
    <cellStyle name="Comma 18 10 4" xfId="46910"/>
    <cellStyle name="Comma 18 10 5" xfId="46911"/>
    <cellStyle name="Comma 18 11" xfId="46912"/>
    <cellStyle name="Comma 18 11 2" xfId="46913"/>
    <cellStyle name="Comma 18 11 3" xfId="46914"/>
    <cellStyle name="Comma 18 12" xfId="46915"/>
    <cellStyle name="Comma 18 12 2" xfId="46916"/>
    <cellStyle name="Comma 18 12 3" xfId="46917"/>
    <cellStyle name="Comma 18 13" xfId="46918"/>
    <cellStyle name="Comma 18 13 2" xfId="46919"/>
    <cellStyle name="Comma 18 14" xfId="46920"/>
    <cellStyle name="Comma 18 15" xfId="46921"/>
    <cellStyle name="Comma 18 16" xfId="46922"/>
    <cellStyle name="Comma 18 2" xfId="3273"/>
    <cellStyle name="Comma 18 2 10" xfId="46923"/>
    <cellStyle name="Comma 18 2 10 2" xfId="46924"/>
    <cellStyle name="Comma 18 2 10 3" xfId="46925"/>
    <cellStyle name="Comma 18 2 11" xfId="46926"/>
    <cellStyle name="Comma 18 2 11 2" xfId="46927"/>
    <cellStyle name="Comma 18 2 11 3" xfId="46928"/>
    <cellStyle name="Comma 18 2 12" xfId="46929"/>
    <cellStyle name="Comma 18 2 12 2" xfId="46930"/>
    <cellStyle name="Comma 18 2 13" xfId="46931"/>
    <cellStyle name="Comma 18 2 14" xfId="46932"/>
    <cellStyle name="Comma 18 2 2" xfId="9475"/>
    <cellStyle name="Comma 18 2 2 10" xfId="46933"/>
    <cellStyle name="Comma 18 2 2 10 2" xfId="46934"/>
    <cellStyle name="Comma 18 2 2 10 3" xfId="46935"/>
    <cellStyle name="Comma 18 2 2 11" xfId="46936"/>
    <cellStyle name="Comma 18 2 2 11 2" xfId="46937"/>
    <cellStyle name="Comma 18 2 2 12" xfId="46938"/>
    <cellStyle name="Comma 18 2 2 13" xfId="46939"/>
    <cellStyle name="Comma 18 2 2 2" xfId="46940"/>
    <cellStyle name="Comma 18 2 2 2 10" xfId="46941"/>
    <cellStyle name="Comma 18 2 2 2 10 2" xfId="46942"/>
    <cellStyle name="Comma 18 2 2 2 11" xfId="46943"/>
    <cellStyle name="Comma 18 2 2 2 12" xfId="46944"/>
    <cellStyle name="Comma 18 2 2 2 2" xfId="46945"/>
    <cellStyle name="Comma 18 2 2 2 2 10" xfId="46946"/>
    <cellStyle name="Comma 18 2 2 2 2 2" xfId="46947"/>
    <cellStyle name="Comma 18 2 2 2 2 2 2" xfId="46948"/>
    <cellStyle name="Comma 18 2 2 2 2 2 2 2" xfId="46949"/>
    <cellStyle name="Comma 18 2 2 2 2 2 2 2 2" xfId="46950"/>
    <cellStyle name="Comma 18 2 2 2 2 2 2 2 3" xfId="46951"/>
    <cellStyle name="Comma 18 2 2 2 2 2 2 3" xfId="46952"/>
    <cellStyle name="Comma 18 2 2 2 2 2 2 3 2" xfId="46953"/>
    <cellStyle name="Comma 18 2 2 2 2 2 2 3 3" xfId="46954"/>
    <cellStyle name="Comma 18 2 2 2 2 2 2 4" xfId="46955"/>
    <cellStyle name="Comma 18 2 2 2 2 2 2 4 2" xfId="46956"/>
    <cellStyle name="Comma 18 2 2 2 2 2 2 5" xfId="46957"/>
    <cellStyle name="Comma 18 2 2 2 2 2 2 6" xfId="46958"/>
    <cellStyle name="Comma 18 2 2 2 2 2 3" xfId="46959"/>
    <cellStyle name="Comma 18 2 2 2 2 2 3 2" xfId="46960"/>
    <cellStyle name="Comma 18 2 2 2 2 2 3 2 2" xfId="46961"/>
    <cellStyle name="Comma 18 2 2 2 2 2 3 2 3" xfId="46962"/>
    <cellStyle name="Comma 18 2 2 2 2 2 3 3" xfId="46963"/>
    <cellStyle name="Comma 18 2 2 2 2 2 3 3 2" xfId="46964"/>
    <cellStyle name="Comma 18 2 2 2 2 2 3 3 3" xfId="46965"/>
    <cellStyle name="Comma 18 2 2 2 2 2 3 4" xfId="46966"/>
    <cellStyle name="Comma 18 2 2 2 2 2 3 4 2" xfId="46967"/>
    <cellStyle name="Comma 18 2 2 2 2 2 3 5" xfId="46968"/>
    <cellStyle name="Comma 18 2 2 2 2 2 3 6" xfId="46969"/>
    <cellStyle name="Comma 18 2 2 2 2 2 4" xfId="46970"/>
    <cellStyle name="Comma 18 2 2 2 2 2 4 2" xfId="46971"/>
    <cellStyle name="Comma 18 2 2 2 2 2 4 2 2" xfId="46972"/>
    <cellStyle name="Comma 18 2 2 2 2 2 4 2 3" xfId="46973"/>
    <cellStyle name="Comma 18 2 2 2 2 2 4 3" xfId="46974"/>
    <cellStyle name="Comma 18 2 2 2 2 2 4 3 2" xfId="46975"/>
    <cellStyle name="Comma 18 2 2 2 2 2 4 4" xfId="46976"/>
    <cellStyle name="Comma 18 2 2 2 2 2 4 5" xfId="46977"/>
    <cellStyle name="Comma 18 2 2 2 2 2 5" xfId="46978"/>
    <cellStyle name="Comma 18 2 2 2 2 2 5 2" xfId="46979"/>
    <cellStyle name="Comma 18 2 2 2 2 2 5 3" xfId="46980"/>
    <cellStyle name="Comma 18 2 2 2 2 2 6" xfId="46981"/>
    <cellStyle name="Comma 18 2 2 2 2 2 6 2" xfId="46982"/>
    <cellStyle name="Comma 18 2 2 2 2 2 6 3" xfId="46983"/>
    <cellStyle name="Comma 18 2 2 2 2 2 7" xfId="46984"/>
    <cellStyle name="Comma 18 2 2 2 2 2 7 2" xfId="46985"/>
    <cellStyle name="Comma 18 2 2 2 2 2 8" xfId="46986"/>
    <cellStyle name="Comma 18 2 2 2 2 2 9" xfId="46987"/>
    <cellStyle name="Comma 18 2 2 2 2 3" xfId="46988"/>
    <cellStyle name="Comma 18 2 2 2 2 3 2" xfId="46989"/>
    <cellStyle name="Comma 18 2 2 2 2 3 2 2" xfId="46990"/>
    <cellStyle name="Comma 18 2 2 2 2 3 2 3" xfId="46991"/>
    <cellStyle name="Comma 18 2 2 2 2 3 3" xfId="46992"/>
    <cellStyle name="Comma 18 2 2 2 2 3 3 2" xfId="46993"/>
    <cellStyle name="Comma 18 2 2 2 2 3 3 3" xfId="46994"/>
    <cellStyle name="Comma 18 2 2 2 2 3 4" xfId="46995"/>
    <cellStyle name="Comma 18 2 2 2 2 3 4 2" xfId="46996"/>
    <cellStyle name="Comma 18 2 2 2 2 3 5" xfId="46997"/>
    <cellStyle name="Comma 18 2 2 2 2 3 6" xfId="46998"/>
    <cellStyle name="Comma 18 2 2 2 2 4" xfId="46999"/>
    <cellStyle name="Comma 18 2 2 2 2 4 2" xfId="47000"/>
    <cellStyle name="Comma 18 2 2 2 2 4 2 2" xfId="47001"/>
    <cellStyle name="Comma 18 2 2 2 2 4 2 3" xfId="47002"/>
    <cellStyle name="Comma 18 2 2 2 2 4 3" xfId="47003"/>
    <cellStyle name="Comma 18 2 2 2 2 4 3 2" xfId="47004"/>
    <cellStyle name="Comma 18 2 2 2 2 4 3 3" xfId="47005"/>
    <cellStyle name="Comma 18 2 2 2 2 4 4" xfId="47006"/>
    <cellStyle name="Comma 18 2 2 2 2 4 4 2" xfId="47007"/>
    <cellStyle name="Comma 18 2 2 2 2 4 5" xfId="47008"/>
    <cellStyle name="Comma 18 2 2 2 2 4 6" xfId="47009"/>
    <cellStyle name="Comma 18 2 2 2 2 5" xfId="47010"/>
    <cellStyle name="Comma 18 2 2 2 2 5 2" xfId="47011"/>
    <cellStyle name="Comma 18 2 2 2 2 5 2 2" xfId="47012"/>
    <cellStyle name="Comma 18 2 2 2 2 5 2 3" xfId="47013"/>
    <cellStyle name="Comma 18 2 2 2 2 5 3" xfId="47014"/>
    <cellStyle name="Comma 18 2 2 2 2 5 3 2" xfId="47015"/>
    <cellStyle name="Comma 18 2 2 2 2 5 4" xfId="47016"/>
    <cellStyle name="Comma 18 2 2 2 2 5 5" xfId="47017"/>
    <cellStyle name="Comma 18 2 2 2 2 6" xfId="47018"/>
    <cellStyle name="Comma 18 2 2 2 2 6 2" xfId="47019"/>
    <cellStyle name="Comma 18 2 2 2 2 6 3" xfId="47020"/>
    <cellStyle name="Comma 18 2 2 2 2 7" xfId="47021"/>
    <cellStyle name="Comma 18 2 2 2 2 7 2" xfId="47022"/>
    <cellStyle name="Comma 18 2 2 2 2 7 3" xfId="47023"/>
    <cellStyle name="Comma 18 2 2 2 2 8" xfId="47024"/>
    <cellStyle name="Comma 18 2 2 2 2 8 2" xfId="47025"/>
    <cellStyle name="Comma 18 2 2 2 2 9" xfId="47026"/>
    <cellStyle name="Comma 18 2 2 2 3" xfId="47027"/>
    <cellStyle name="Comma 18 2 2 2 3 2" xfId="47028"/>
    <cellStyle name="Comma 18 2 2 2 3 2 2" xfId="47029"/>
    <cellStyle name="Comma 18 2 2 2 3 2 2 2" xfId="47030"/>
    <cellStyle name="Comma 18 2 2 2 3 2 2 3" xfId="47031"/>
    <cellStyle name="Comma 18 2 2 2 3 2 3" xfId="47032"/>
    <cellStyle name="Comma 18 2 2 2 3 2 3 2" xfId="47033"/>
    <cellStyle name="Comma 18 2 2 2 3 2 3 3" xfId="47034"/>
    <cellStyle name="Comma 18 2 2 2 3 2 4" xfId="47035"/>
    <cellStyle name="Comma 18 2 2 2 3 2 4 2" xfId="47036"/>
    <cellStyle name="Comma 18 2 2 2 3 2 5" xfId="47037"/>
    <cellStyle name="Comma 18 2 2 2 3 2 6" xfId="47038"/>
    <cellStyle name="Comma 18 2 2 2 3 3" xfId="47039"/>
    <cellStyle name="Comma 18 2 2 2 3 3 2" xfId="47040"/>
    <cellStyle name="Comma 18 2 2 2 3 3 2 2" xfId="47041"/>
    <cellStyle name="Comma 18 2 2 2 3 3 2 3" xfId="47042"/>
    <cellStyle name="Comma 18 2 2 2 3 3 3" xfId="47043"/>
    <cellStyle name="Comma 18 2 2 2 3 3 3 2" xfId="47044"/>
    <cellStyle name="Comma 18 2 2 2 3 3 3 3" xfId="47045"/>
    <cellStyle name="Comma 18 2 2 2 3 3 4" xfId="47046"/>
    <cellStyle name="Comma 18 2 2 2 3 3 4 2" xfId="47047"/>
    <cellStyle name="Comma 18 2 2 2 3 3 5" xfId="47048"/>
    <cellStyle name="Comma 18 2 2 2 3 3 6" xfId="47049"/>
    <cellStyle name="Comma 18 2 2 2 3 4" xfId="47050"/>
    <cellStyle name="Comma 18 2 2 2 3 4 2" xfId="47051"/>
    <cellStyle name="Comma 18 2 2 2 3 4 2 2" xfId="47052"/>
    <cellStyle name="Comma 18 2 2 2 3 4 2 3" xfId="47053"/>
    <cellStyle name="Comma 18 2 2 2 3 4 3" xfId="47054"/>
    <cellStyle name="Comma 18 2 2 2 3 4 3 2" xfId="47055"/>
    <cellStyle name="Comma 18 2 2 2 3 4 4" xfId="47056"/>
    <cellStyle name="Comma 18 2 2 2 3 4 5" xfId="47057"/>
    <cellStyle name="Comma 18 2 2 2 3 5" xfId="47058"/>
    <cellStyle name="Comma 18 2 2 2 3 5 2" xfId="47059"/>
    <cellStyle name="Comma 18 2 2 2 3 5 3" xfId="47060"/>
    <cellStyle name="Comma 18 2 2 2 3 6" xfId="47061"/>
    <cellStyle name="Comma 18 2 2 2 3 6 2" xfId="47062"/>
    <cellStyle name="Comma 18 2 2 2 3 6 3" xfId="47063"/>
    <cellStyle name="Comma 18 2 2 2 3 7" xfId="47064"/>
    <cellStyle name="Comma 18 2 2 2 3 7 2" xfId="47065"/>
    <cellStyle name="Comma 18 2 2 2 3 8" xfId="47066"/>
    <cellStyle name="Comma 18 2 2 2 3 9" xfId="47067"/>
    <cellStyle name="Comma 18 2 2 2 4" xfId="47068"/>
    <cellStyle name="Comma 18 2 2 2 4 2" xfId="47069"/>
    <cellStyle name="Comma 18 2 2 2 4 2 2" xfId="47070"/>
    <cellStyle name="Comma 18 2 2 2 4 2 2 2" xfId="47071"/>
    <cellStyle name="Comma 18 2 2 2 4 2 2 3" xfId="47072"/>
    <cellStyle name="Comma 18 2 2 2 4 2 3" xfId="47073"/>
    <cellStyle name="Comma 18 2 2 2 4 2 3 2" xfId="47074"/>
    <cellStyle name="Comma 18 2 2 2 4 2 3 3" xfId="47075"/>
    <cellStyle name="Comma 18 2 2 2 4 2 4" xfId="47076"/>
    <cellStyle name="Comma 18 2 2 2 4 2 4 2" xfId="47077"/>
    <cellStyle name="Comma 18 2 2 2 4 2 5" xfId="47078"/>
    <cellStyle name="Comma 18 2 2 2 4 2 6" xfId="47079"/>
    <cellStyle name="Comma 18 2 2 2 4 3" xfId="47080"/>
    <cellStyle name="Comma 18 2 2 2 4 3 2" xfId="47081"/>
    <cellStyle name="Comma 18 2 2 2 4 3 2 2" xfId="47082"/>
    <cellStyle name="Comma 18 2 2 2 4 3 2 3" xfId="47083"/>
    <cellStyle name="Comma 18 2 2 2 4 3 3" xfId="47084"/>
    <cellStyle name="Comma 18 2 2 2 4 3 3 2" xfId="47085"/>
    <cellStyle name="Comma 18 2 2 2 4 3 3 3" xfId="47086"/>
    <cellStyle name="Comma 18 2 2 2 4 3 4" xfId="47087"/>
    <cellStyle name="Comma 18 2 2 2 4 3 4 2" xfId="47088"/>
    <cellStyle name="Comma 18 2 2 2 4 3 5" xfId="47089"/>
    <cellStyle name="Comma 18 2 2 2 4 3 6" xfId="47090"/>
    <cellStyle name="Comma 18 2 2 2 4 4" xfId="47091"/>
    <cellStyle name="Comma 18 2 2 2 4 4 2" xfId="47092"/>
    <cellStyle name="Comma 18 2 2 2 4 4 2 2" xfId="47093"/>
    <cellStyle name="Comma 18 2 2 2 4 4 2 3" xfId="47094"/>
    <cellStyle name="Comma 18 2 2 2 4 4 3" xfId="47095"/>
    <cellStyle name="Comma 18 2 2 2 4 4 3 2" xfId="47096"/>
    <cellStyle name="Comma 18 2 2 2 4 4 4" xfId="47097"/>
    <cellStyle name="Comma 18 2 2 2 4 4 5" xfId="47098"/>
    <cellStyle name="Comma 18 2 2 2 4 5" xfId="47099"/>
    <cellStyle name="Comma 18 2 2 2 4 5 2" xfId="47100"/>
    <cellStyle name="Comma 18 2 2 2 4 5 3" xfId="47101"/>
    <cellStyle name="Comma 18 2 2 2 4 6" xfId="47102"/>
    <cellStyle name="Comma 18 2 2 2 4 6 2" xfId="47103"/>
    <cellStyle name="Comma 18 2 2 2 4 6 3" xfId="47104"/>
    <cellStyle name="Comma 18 2 2 2 4 7" xfId="47105"/>
    <cellStyle name="Comma 18 2 2 2 4 7 2" xfId="47106"/>
    <cellStyle name="Comma 18 2 2 2 4 8" xfId="47107"/>
    <cellStyle name="Comma 18 2 2 2 4 9" xfId="47108"/>
    <cellStyle name="Comma 18 2 2 2 5" xfId="47109"/>
    <cellStyle name="Comma 18 2 2 2 5 2" xfId="47110"/>
    <cellStyle name="Comma 18 2 2 2 5 2 2" xfId="47111"/>
    <cellStyle name="Comma 18 2 2 2 5 2 3" xfId="47112"/>
    <cellStyle name="Comma 18 2 2 2 5 3" xfId="47113"/>
    <cellStyle name="Comma 18 2 2 2 5 3 2" xfId="47114"/>
    <cellStyle name="Comma 18 2 2 2 5 3 3" xfId="47115"/>
    <cellStyle name="Comma 18 2 2 2 5 4" xfId="47116"/>
    <cellStyle name="Comma 18 2 2 2 5 4 2" xfId="47117"/>
    <cellStyle name="Comma 18 2 2 2 5 5" xfId="47118"/>
    <cellStyle name="Comma 18 2 2 2 5 6" xfId="47119"/>
    <cellStyle name="Comma 18 2 2 2 6" xfId="47120"/>
    <cellStyle name="Comma 18 2 2 2 6 2" xfId="47121"/>
    <cellStyle name="Comma 18 2 2 2 6 2 2" xfId="47122"/>
    <cellStyle name="Comma 18 2 2 2 6 2 3" xfId="47123"/>
    <cellStyle name="Comma 18 2 2 2 6 3" xfId="47124"/>
    <cellStyle name="Comma 18 2 2 2 6 3 2" xfId="47125"/>
    <cellStyle name="Comma 18 2 2 2 6 3 3" xfId="47126"/>
    <cellStyle name="Comma 18 2 2 2 6 4" xfId="47127"/>
    <cellStyle name="Comma 18 2 2 2 6 4 2" xfId="47128"/>
    <cellStyle name="Comma 18 2 2 2 6 5" xfId="47129"/>
    <cellStyle name="Comma 18 2 2 2 6 6" xfId="47130"/>
    <cellStyle name="Comma 18 2 2 2 7" xfId="47131"/>
    <cellStyle name="Comma 18 2 2 2 7 2" xfId="47132"/>
    <cellStyle name="Comma 18 2 2 2 7 2 2" xfId="47133"/>
    <cellStyle name="Comma 18 2 2 2 7 2 3" xfId="47134"/>
    <cellStyle name="Comma 18 2 2 2 7 3" xfId="47135"/>
    <cellStyle name="Comma 18 2 2 2 7 3 2" xfId="47136"/>
    <cellStyle name="Comma 18 2 2 2 7 4" xfId="47137"/>
    <cellStyle name="Comma 18 2 2 2 7 5" xfId="47138"/>
    <cellStyle name="Comma 18 2 2 2 8" xfId="47139"/>
    <cellStyle name="Comma 18 2 2 2 8 2" xfId="47140"/>
    <cellStyle name="Comma 18 2 2 2 8 3" xfId="47141"/>
    <cellStyle name="Comma 18 2 2 2 9" xfId="47142"/>
    <cellStyle name="Comma 18 2 2 2 9 2" xfId="47143"/>
    <cellStyle name="Comma 18 2 2 2 9 3" xfId="47144"/>
    <cellStyle name="Comma 18 2 2 3" xfId="47145"/>
    <cellStyle name="Comma 18 2 2 3 10" xfId="47146"/>
    <cellStyle name="Comma 18 2 2 3 2" xfId="47147"/>
    <cellStyle name="Comma 18 2 2 3 2 2" xfId="47148"/>
    <cellStyle name="Comma 18 2 2 3 2 2 2" xfId="47149"/>
    <cellStyle name="Comma 18 2 2 3 2 2 2 2" xfId="47150"/>
    <cellStyle name="Comma 18 2 2 3 2 2 2 3" xfId="47151"/>
    <cellStyle name="Comma 18 2 2 3 2 2 3" xfId="47152"/>
    <cellStyle name="Comma 18 2 2 3 2 2 3 2" xfId="47153"/>
    <cellStyle name="Comma 18 2 2 3 2 2 3 3" xfId="47154"/>
    <cellStyle name="Comma 18 2 2 3 2 2 4" xfId="47155"/>
    <cellStyle name="Comma 18 2 2 3 2 2 4 2" xfId="47156"/>
    <cellStyle name="Comma 18 2 2 3 2 2 5" xfId="47157"/>
    <cellStyle name="Comma 18 2 2 3 2 2 6" xfId="47158"/>
    <cellStyle name="Comma 18 2 2 3 2 3" xfId="47159"/>
    <cellStyle name="Comma 18 2 2 3 2 3 2" xfId="47160"/>
    <cellStyle name="Comma 18 2 2 3 2 3 2 2" xfId="47161"/>
    <cellStyle name="Comma 18 2 2 3 2 3 2 3" xfId="47162"/>
    <cellStyle name="Comma 18 2 2 3 2 3 3" xfId="47163"/>
    <cellStyle name="Comma 18 2 2 3 2 3 3 2" xfId="47164"/>
    <cellStyle name="Comma 18 2 2 3 2 3 3 3" xfId="47165"/>
    <cellStyle name="Comma 18 2 2 3 2 3 4" xfId="47166"/>
    <cellStyle name="Comma 18 2 2 3 2 3 4 2" xfId="47167"/>
    <cellStyle name="Comma 18 2 2 3 2 3 5" xfId="47168"/>
    <cellStyle name="Comma 18 2 2 3 2 3 6" xfId="47169"/>
    <cellStyle name="Comma 18 2 2 3 2 4" xfId="47170"/>
    <cellStyle name="Comma 18 2 2 3 2 4 2" xfId="47171"/>
    <cellStyle name="Comma 18 2 2 3 2 4 2 2" xfId="47172"/>
    <cellStyle name="Comma 18 2 2 3 2 4 2 3" xfId="47173"/>
    <cellStyle name="Comma 18 2 2 3 2 4 3" xfId="47174"/>
    <cellStyle name="Comma 18 2 2 3 2 4 3 2" xfId="47175"/>
    <cellStyle name="Comma 18 2 2 3 2 4 4" xfId="47176"/>
    <cellStyle name="Comma 18 2 2 3 2 4 5" xfId="47177"/>
    <cellStyle name="Comma 18 2 2 3 2 5" xfId="47178"/>
    <cellStyle name="Comma 18 2 2 3 2 5 2" xfId="47179"/>
    <cellStyle name="Comma 18 2 2 3 2 5 3" xfId="47180"/>
    <cellStyle name="Comma 18 2 2 3 2 6" xfId="47181"/>
    <cellStyle name="Comma 18 2 2 3 2 6 2" xfId="47182"/>
    <cellStyle name="Comma 18 2 2 3 2 6 3" xfId="47183"/>
    <cellStyle name="Comma 18 2 2 3 2 7" xfId="47184"/>
    <cellStyle name="Comma 18 2 2 3 2 7 2" xfId="47185"/>
    <cellStyle name="Comma 18 2 2 3 2 8" xfId="47186"/>
    <cellStyle name="Comma 18 2 2 3 2 9" xfId="47187"/>
    <cellStyle name="Comma 18 2 2 3 3" xfId="47188"/>
    <cellStyle name="Comma 18 2 2 3 3 2" xfId="47189"/>
    <cellStyle name="Comma 18 2 2 3 3 2 2" xfId="47190"/>
    <cellStyle name="Comma 18 2 2 3 3 2 3" xfId="47191"/>
    <cellStyle name="Comma 18 2 2 3 3 3" xfId="47192"/>
    <cellStyle name="Comma 18 2 2 3 3 3 2" xfId="47193"/>
    <cellStyle name="Comma 18 2 2 3 3 3 3" xfId="47194"/>
    <cellStyle name="Comma 18 2 2 3 3 4" xfId="47195"/>
    <cellStyle name="Comma 18 2 2 3 3 4 2" xfId="47196"/>
    <cellStyle name="Comma 18 2 2 3 3 5" xfId="47197"/>
    <cellStyle name="Comma 18 2 2 3 3 6" xfId="47198"/>
    <cellStyle name="Comma 18 2 2 3 4" xfId="47199"/>
    <cellStyle name="Comma 18 2 2 3 4 2" xfId="47200"/>
    <cellStyle name="Comma 18 2 2 3 4 2 2" xfId="47201"/>
    <cellStyle name="Comma 18 2 2 3 4 2 3" xfId="47202"/>
    <cellStyle name="Comma 18 2 2 3 4 3" xfId="47203"/>
    <cellStyle name="Comma 18 2 2 3 4 3 2" xfId="47204"/>
    <cellStyle name="Comma 18 2 2 3 4 3 3" xfId="47205"/>
    <cellStyle name="Comma 18 2 2 3 4 4" xfId="47206"/>
    <cellStyle name="Comma 18 2 2 3 4 4 2" xfId="47207"/>
    <cellStyle name="Comma 18 2 2 3 4 5" xfId="47208"/>
    <cellStyle name="Comma 18 2 2 3 4 6" xfId="47209"/>
    <cellStyle name="Comma 18 2 2 3 5" xfId="47210"/>
    <cellStyle name="Comma 18 2 2 3 5 2" xfId="47211"/>
    <cellStyle name="Comma 18 2 2 3 5 2 2" xfId="47212"/>
    <cellStyle name="Comma 18 2 2 3 5 2 3" xfId="47213"/>
    <cellStyle name="Comma 18 2 2 3 5 3" xfId="47214"/>
    <cellStyle name="Comma 18 2 2 3 5 3 2" xfId="47215"/>
    <cellStyle name="Comma 18 2 2 3 5 4" xfId="47216"/>
    <cellStyle name="Comma 18 2 2 3 5 5" xfId="47217"/>
    <cellStyle name="Comma 18 2 2 3 6" xfId="47218"/>
    <cellStyle name="Comma 18 2 2 3 6 2" xfId="47219"/>
    <cellStyle name="Comma 18 2 2 3 6 3" xfId="47220"/>
    <cellStyle name="Comma 18 2 2 3 7" xfId="47221"/>
    <cellStyle name="Comma 18 2 2 3 7 2" xfId="47222"/>
    <cellStyle name="Comma 18 2 2 3 7 3" xfId="47223"/>
    <cellStyle name="Comma 18 2 2 3 8" xfId="47224"/>
    <cellStyle name="Comma 18 2 2 3 8 2" xfId="47225"/>
    <cellStyle name="Comma 18 2 2 3 9" xfId="47226"/>
    <cellStyle name="Comma 18 2 2 4" xfId="47227"/>
    <cellStyle name="Comma 18 2 2 4 2" xfId="47228"/>
    <cellStyle name="Comma 18 2 2 4 2 2" xfId="47229"/>
    <cellStyle name="Comma 18 2 2 4 2 2 2" xfId="47230"/>
    <cellStyle name="Comma 18 2 2 4 2 2 3" xfId="47231"/>
    <cellStyle name="Comma 18 2 2 4 2 3" xfId="47232"/>
    <cellStyle name="Comma 18 2 2 4 2 3 2" xfId="47233"/>
    <cellStyle name="Comma 18 2 2 4 2 3 3" xfId="47234"/>
    <cellStyle name="Comma 18 2 2 4 2 4" xfId="47235"/>
    <cellStyle name="Comma 18 2 2 4 2 4 2" xfId="47236"/>
    <cellStyle name="Comma 18 2 2 4 2 5" xfId="47237"/>
    <cellStyle name="Comma 18 2 2 4 2 6" xfId="47238"/>
    <cellStyle name="Comma 18 2 2 4 3" xfId="47239"/>
    <cellStyle name="Comma 18 2 2 4 3 2" xfId="47240"/>
    <cellStyle name="Comma 18 2 2 4 3 2 2" xfId="47241"/>
    <cellStyle name="Comma 18 2 2 4 3 2 3" xfId="47242"/>
    <cellStyle name="Comma 18 2 2 4 3 3" xfId="47243"/>
    <cellStyle name="Comma 18 2 2 4 3 3 2" xfId="47244"/>
    <cellStyle name="Comma 18 2 2 4 3 3 3" xfId="47245"/>
    <cellStyle name="Comma 18 2 2 4 3 4" xfId="47246"/>
    <cellStyle name="Comma 18 2 2 4 3 4 2" xfId="47247"/>
    <cellStyle name="Comma 18 2 2 4 3 5" xfId="47248"/>
    <cellStyle name="Comma 18 2 2 4 3 6" xfId="47249"/>
    <cellStyle name="Comma 18 2 2 4 4" xfId="47250"/>
    <cellStyle name="Comma 18 2 2 4 4 2" xfId="47251"/>
    <cellStyle name="Comma 18 2 2 4 4 2 2" xfId="47252"/>
    <cellStyle name="Comma 18 2 2 4 4 2 3" xfId="47253"/>
    <cellStyle name="Comma 18 2 2 4 4 3" xfId="47254"/>
    <cellStyle name="Comma 18 2 2 4 4 3 2" xfId="47255"/>
    <cellStyle name="Comma 18 2 2 4 4 4" xfId="47256"/>
    <cellStyle name="Comma 18 2 2 4 4 5" xfId="47257"/>
    <cellStyle name="Comma 18 2 2 4 5" xfId="47258"/>
    <cellStyle name="Comma 18 2 2 4 5 2" xfId="47259"/>
    <cellStyle name="Comma 18 2 2 4 5 3" xfId="47260"/>
    <cellStyle name="Comma 18 2 2 4 6" xfId="47261"/>
    <cellStyle name="Comma 18 2 2 4 6 2" xfId="47262"/>
    <cellStyle name="Comma 18 2 2 4 6 3" xfId="47263"/>
    <cellStyle name="Comma 18 2 2 4 7" xfId="47264"/>
    <cellStyle name="Comma 18 2 2 4 7 2" xfId="47265"/>
    <cellStyle name="Comma 18 2 2 4 8" xfId="47266"/>
    <cellStyle name="Comma 18 2 2 4 9" xfId="47267"/>
    <cellStyle name="Comma 18 2 2 5" xfId="47268"/>
    <cellStyle name="Comma 18 2 2 5 2" xfId="47269"/>
    <cellStyle name="Comma 18 2 2 5 2 2" xfId="47270"/>
    <cellStyle name="Comma 18 2 2 5 2 2 2" xfId="47271"/>
    <cellStyle name="Comma 18 2 2 5 2 2 3" xfId="47272"/>
    <cellStyle name="Comma 18 2 2 5 2 3" xfId="47273"/>
    <cellStyle name="Comma 18 2 2 5 2 3 2" xfId="47274"/>
    <cellStyle name="Comma 18 2 2 5 2 3 3" xfId="47275"/>
    <cellStyle name="Comma 18 2 2 5 2 4" xfId="47276"/>
    <cellStyle name="Comma 18 2 2 5 2 4 2" xfId="47277"/>
    <cellStyle name="Comma 18 2 2 5 2 5" xfId="47278"/>
    <cellStyle name="Comma 18 2 2 5 2 6" xfId="47279"/>
    <cellStyle name="Comma 18 2 2 5 3" xfId="47280"/>
    <cellStyle name="Comma 18 2 2 5 3 2" xfId="47281"/>
    <cellStyle name="Comma 18 2 2 5 3 2 2" xfId="47282"/>
    <cellStyle name="Comma 18 2 2 5 3 2 3" xfId="47283"/>
    <cellStyle name="Comma 18 2 2 5 3 3" xfId="47284"/>
    <cellStyle name="Comma 18 2 2 5 3 3 2" xfId="47285"/>
    <cellStyle name="Comma 18 2 2 5 3 3 3" xfId="47286"/>
    <cellStyle name="Comma 18 2 2 5 3 4" xfId="47287"/>
    <cellStyle name="Comma 18 2 2 5 3 4 2" xfId="47288"/>
    <cellStyle name="Comma 18 2 2 5 3 5" xfId="47289"/>
    <cellStyle name="Comma 18 2 2 5 3 6" xfId="47290"/>
    <cellStyle name="Comma 18 2 2 5 4" xfId="47291"/>
    <cellStyle name="Comma 18 2 2 5 4 2" xfId="47292"/>
    <cellStyle name="Comma 18 2 2 5 4 2 2" xfId="47293"/>
    <cellStyle name="Comma 18 2 2 5 4 2 3" xfId="47294"/>
    <cellStyle name="Comma 18 2 2 5 4 3" xfId="47295"/>
    <cellStyle name="Comma 18 2 2 5 4 3 2" xfId="47296"/>
    <cellStyle name="Comma 18 2 2 5 4 4" xfId="47297"/>
    <cellStyle name="Comma 18 2 2 5 4 5" xfId="47298"/>
    <cellStyle name="Comma 18 2 2 5 5" xfId="47299"/>
    <cellStyle name="Comma 18 2 2 5 5 2" xfId="47300"/>
    <cellStyle name="Comma 18 2 2 5 5 3" xfId="47301"/>
    <cellStyle name="Comma 18 2 2 5 6" xfId="47302"/>
    <cellStyle name="Comma 18 2 2 5 6 2" xfId="47303"/>
    <cellStyle name="Comma 18 2 2 5 6 3" xfId="47304"/>
    <cellStyle name="Comma 18 2 2 5 7" xfId="47305"/>
    <cellStyle name="Comma 18 2 2 5 7 2" xfId="47306"/>
    <cellStyle name="Comma 18 2 2 5 8" xfId="47307"/>
    <cellStyle name="Comma 18 2 2 5 9" xfId="47308"/>
    <cellStyle name="Comma 18 2 2 6" xfId="47309"/>
    <cellStyle name="Comma 18 2 2 6 2" xfId="47310"/>
    <cellStyle name="Comma 18 2 2 6 2 2" xfId="47311"/>
    <cellStyle name="Comma 18 2 2 6 2 3" xfId="47312"/>
    <cellStyle name="Comma 18 2 2 6 3" xfId="47313"/>
    <cellStyle name="Comma 18 2 2 6 3 2" xfId="47314"/>
    <cellStyle name="Comma 18 2 2 6 3 3" xfId="47315"/>
    <cellStyle name="Comma 18 2 2 6 4" xfId="47316"/>
    <cellStyle name="Comma 18 2 2 6 4 2" xfId="47317"/>
    <cellStyle name="Comma 18 2 2 6 5" xfId="47318"/>
    <cellStyle name="Comma 18 2 2 6 6" xfId="47319"/>
    <cellStyle name="Comma 18 2 2 7" xfId="47320"/>
    <cellStyle name="Comma 18 2 2 7 2" xfId="47321"/>
    <cellStyle name="Comma 18 2 2 7 2 2" xfId="47322"/>
    <cellStyle name="Comma 18 2 2 7 2 3" xfId="47323"/>
    <cellStyle name="Comma 18 2 2 7 3" xfId="47324"/>
    <cellStyle name="Comma 18 2 2 7 3 2" xfId="47325"/>
    <cellStyle name="Comma 18 2 2 7 3 3" xfId="47326"/>
    <cellStyle name="Comma 18 2 2 7 4" xfId="47327"/>
    <cellStyle name="Comma 18 2 2 7 4 2" xfId="47328"/>
    <cellStyle name="Comma 18 2 2 7 5" xfId="47329"/>
    <cellStyle name="Comma 18 2 2 7 6" xfId="47330"/>
    <cellStyle name="Comma 18 2 2 8" xfId="47331"/>
    <cellStyle name="Comma 18 2 2 8 2" xfId="47332"/>
    <cellStyle name="Comma 18 2 2 8 2 2" xfId="47333"/>
    <cellStyle name="Comma 18 2 2 8 2 3" xfId="47334"/>
    <cellStyle name="Comma 18 2 2 8 3" xfId="47335"/>
    <cellStyle name="Comma 18 2 2 8 3 2" xfId="47336"/>
    <cellStyle name="Comma 18 2 2 8 4" xfId="47337"/>
    <cellStyle name="Comma 18 2 2 8 5" xfId="47338"/>
    <cellStyle name="Comma 18 2 2 9" xfId="47339"/>
    <cellStyle name="Comma 18 2 2 9 2" xfId="47340"/>
    <cellStyle name="Comma 18 2 2 9 3" xfId="47341"/>
    <cellStyle name="Comma 18 2 3" xfId="47342"/>
    <cellStyle name="Comma 18 2 3 10" xfId="47343"/>
    <cellStyle name="Comma 18 2 3 10 2" xfId="47344"/>
    <cellStyle name="Comma 18 2 3 11" xfId="47345"/>
    <cellStyle name="Comma 18 2 3 12" xfId="47346"/>
    <cellStyle name="Comma 18 2 3 2" xfId="47347"/>
    <cellStyle name="Comma 18 2 3 2 10" xfId="47348"/>
    <cellStyle name="Comma 18 2 3 2 2" xfId="47349"/>
    <cellStyle name="Comma 18 2 3 2 2 2" xfId="47350"/>
    <cellStyle name="Comma 18 2 3 2 2 2 2" xfId="47351"/>
    <cellStyle name="Comma 18 2 3 2 2 2 2 2" xfId="47352"/>
    <cellStyle name="Comma 18 2 3 2 2 2 2 3" xfId="47353"/>
    <cellStyle name="Comma 18 2 3 2 2 2 3" xfId="47354"/>
    <cellStyle name="Comma 18 2 3 2 2 2 3 2" xfId="47355"/>
    <cellStyle name="Comma 18 2 3 2 2 2 3 3" xfId="47356"/>
    <cellStyle name="Comma 18 2 3 2 2 2 4" xfId="47357"/>
    <cellStyle name="Comma 18 2 3 2 2 2 4 2" xfId="47358"/>
    <cellStyle name="Comma 18 2 3 2 2 2 5" xfId="47359"/>
    <cellStyle name="Comma 18 2 3 2 2 2 6" xfId="47360"/>
    <cellStyle name="Comma 18 2 3 2 2 3" xfId="47361"/>
    <cellStyle name="Comma 18 2 3 2 2 3 2" xfId="47362"/>
    <cellStyle name="Comma 18 2 3 2 2 3 2 2" xfId="47363"/>
    <cellStyle name="Comma 18 2 3 2 2 3 2 3" xfId="47364"/>
    <cellStyle name="Comma 18 2 3 2 2 3 3" xfId="47365"/>
    <cellStyle name="Comma 18 2 3 2 2 3 3 2" xfId="47366"/>
    <cellStyle name="Comma 18 2 3 2 2 3 3 3" xfId="47367"/>
    <cellStyle name="Comma 18 2 3 2 2 3 4" xfId="47368"/>
    <cellStyle name="Comma 18 2 3 2 2 3 4 2" xfId="47369"/>
    <cellStyle name="Comma 18 2 3 2 2 3 5" xfId="47370"/>
    <cellStyle name="Comma 18 2 3 2 2 3 6" xfId="47371"/>
    <cellStyle name="Comma 18 2 3 2 2 4" xfId="47372"/>
    <cellStyle name="Comma 18 2 3 2 2 4 2" xfId="47373"/>
    <cellStyle name="Comma 18 2 3 2 2 4 2 2" xfId="47374"/>
    <cellStyle name="Comma 18 2 3 2 2 4 2 3" xfId="47375"/>
    <cellStyle name="Comma 18 2 3 2 2 4 3" xfId="47376"/>
    <cellStyle name="Comma 18 2 3 2 2 4 3 2" xfId="47377"/>
    <cellStyle name="Comma 18 2 3 2 2 4 4" xfId="47378"/>
    <cellStyle name="Comma 18 2 3 2 2 4 5" xfId="47379"/>
    <cellStyle name="Comma 18 2 3 2 2 5" xfId="47380"/>
    <cellStyle name="Comma 18 2 3 2 2 5 2" xfId="47381"/>
    <cellStyle name="Comma 18 2 3 2 2 5 3" xfId="47382"/>
    <cellStyle name="Comma 18 2 3 2 2 6" xfId="47383"/>
    <cellStyle name="Comma 18 2 3 2 2 6 2" xfId="47384"/>
    <cellStyle name="Comma 18 2 3 2 2 6 3" xfId="47385"/>
    <cellStyle name="Comma 18 2 3 2 2 7" xfId="47386"/>
    <cellStyle name="Comma 18 2 3 2 2 7 2" xfId="47387"/>
    <cellStyle name="Comma 18 2 3 2 2 8" xfId="47388"/>
    <cellStyle name="Comma 18 2 3 2 2 9" xfId="47389"/>
    <cellStyle name="Comma 18 2 3 2 3" xfId="47390"/>
    <cellStyle name="Comma 18 2 3 2 3 2" xfId="47391"/>
    <cellStyle name="Comma 18 2 3 2 3 2 2" xfId="47392"/>
    <cellStyle name="Comma 18 2 3 2 3 2 3" xfId="47393"/>
    <cellStyle name="Comma 18 2 3 2 3 3" xfId="47394"/>
    <cellStyle name="Comma 18 2 3 2 3 3 2" xfId="47395"/>
    <cellStyle name="Comma 18 2 3 2 3 3 3" xfId="47396"/>
    <cellStyle name="Comma 18 2 3 2 3 4" xfId="47397"/>
    <cellStyle name="Comma 18 2 3 2 3 4 2" xfId="47398"/>
    <cellStyle name="Comma 18 2 3 2 3 5" xfId="47399"/>
    <cellStyle name="Comma 18 2 3 2 3 6" xfId="47400"/>
    <cellStyle name="Comma 18 2 3 2 4" xfId="47401"/>
    <cellStyle name="Comma 18 2 3 2 4 2" xfId="47402"/>
    <cellStyle name="Comma 18 2 3 2 4 2 2" xfId="47403"/>
    <cellStyle name="Comma 18 2 3 2 4 2 3" xfId="47404"/>
    <cellStyle name="Comma 18 2 3 2 4 3" xfId="47405"/>
    <cellStyle name="Comma 18 2 3 2 4 3 2" xfId="47406"/>
    <cellStyle name="Comma 18 2 3 2 4 3 3" xfId="47407"/>
    <cellStyle name="Comma 18 2 3 2 4 4" xfId="47408"/>
    <cellStyle name="Comma 18 2 3 2 4 4 2" xfId="47409"/>
    <cellStyle name="Comma 18 2 3 2 4 5" xfId="47410"/>
    <cellStyle name="Comma 18 2 3 2 4 6" xfId="47411"/>
    <cellStyle name="Comma 18 2 3 2 5" xfId="47412"/>
    <cellStyle name="Comma 18 2 3 2 5 2" xfId="47413"/>
    <cellStyle name="Comma 18 2 3 2 5 2 2" xfId="47414"/>
    <cellStyle name="Comma 18 2 3 2 5 2 3" xfId="47415"/>
    <cellStyle name="Comma 18 2 3 2 5 3" xfId="47416"/>
    <cellStyle name="Comma 18 2 3 2 5 3 2" xfId="47417"/>
    <cellStyle name="Comma 18 2 3 2 5 4" xfId="47418"/>
    <cellStyle name="Comma 18 2 3 2 5 5" xfId="47419"/>
    <cellStyle name="Comma 18 2 3 2 6" xfId="47420"/>
    <cellStyle name="Comma 18 2 3 2 6 2" xfId="47421"/>
    <cellStyle name="Comma 18 2 3 2 6 3" xfId="47422"/>
    <cellStyle name="Comma 18 2 3 2 7" xfId="47423"/>
    <cellStyle name="Comma 18 2 3 2 7 2" xfId="47424"/>
    <cellStyle name="Comma 18 2 3 2 7 3" xfId="47425"/>
    <cellStyle name="Comma 18 2 3 2 8" xfId="47426"/>
    <cellStyle name="Comma 18 2 3 2 8 2" xfId="47427"/>
    <cellStyle name="Comma 18 2 3 2 9" xfId="47428"/>
    <cellStyle name="Comma 18 2 3 3" xfId="47429"/>
    <cellStyle name="Comma 18 2 3 3 2" xfId="47430"/>
    <cellStyle name="Comma 18 2 3 3 2 2" xfId="47431"/>
    <cellStyle name="Comma 18 2 3 3 2 2 2" xfId="47432"/>
    <cellStyle name="Comma 18 2 3 3 2 2 3" xfId="47433"/>
    <cellStyle name="Comma 18 2 3 3 2 3" xfId="47434"/>
    <cellStyle name="Comma 18 2 3 3 2 3 2" xfId="47435"/>
    <cellStyle name="Comma 18 2 3 3 2 3 3" xfId="47436"/>
    <cellStyle name="Comma 18 2 3 3 2 4" xfId="47437"/>
    <cellStyle name="Comma 18 2 3 3 2 4 2" xfId="47438"/>
    <cellStyle name="Comma 18 2 3 3 2 5" xfId="47439"/>
    <cellStyle name="Comma 18 2 3 3 2 6" xfId="47440"/>
    <cellStyle name="Comma 18 2 3 3 3" xfId="47441"/>
    <cellStyle name="Comma 18 2 3 3 3 2" xfId="47442"/>
    <cellStyle name="Comma 18 2 3 3 3 2 2" xfId="47443"/>
    <cellStyle name="Comma 18 2 3 3 3 2 3" xfId="47444"/>
    <cellStyle name="Comma 18 2 3 3 3 3" xfId="47445"/>
    <cellStyle name="Comma 18 2 3 3 3 3 2" xfId="47446"/>
    <cellStyle name="Comma 18 2 3 3 3 3 3" xfId="47447"/>
    <cellStyle name="Comma 18 2 3 3 3 4" xfId="47448"/>
    <cellStyle name="Comma 18 2 3 3 3 4 2" xfId="47449"/>
    <cellStyle name="Comma 18 2 3 3 3 5" xfId="47450"/>
    <cellStyle name="Comma 18 2 3 3 3 6" xfId="47451"/>
    <cellStyle name="Comma 18 2 3 3 4" xfId="47452"/>
    <cellStyle name="Comma 18 2 3 3 4 2" xfId="47453"/>
    <cellStyle name="Comma 18 2 3 3 4 2 2" xfId="47454"/>
    <cellStyle name="Comma 18 2 3 3 4 2 3" xfId="47455"/>
    <cellStyle name="Comma 18 2 3 3 4 3" xfId="47456"/>
    <cellStyle name="Comma 18 2 3 3 4 3 2" xfId="47457"/>
    <cellStyle name="Comma 18 2 3 3 4 4" xfId="47458"/>
    <cellStyle name="Comma 18 2 3 3 4 5" xfId="47459"/>
    <cellStyle name="Comma 18 2 3 3 5" xfId="47460"/>
    <cellStyle name="Comma 18 2 3 3 5 2" xfId="47461"/>
    <cellStyle name="Comma 18 2 3 3 5 3" xfId="47462"/>
    <cellStyle name="Comma 18 2 3 3 6" xfId="47463"/>
    <cellStyle name="Comma 18 2 3 3 6 2" xfId="47464"/>
    <cellStyle name="Comma 18 2 3 3 6 3" xfId="47465"/>
    <cellStyle name="Comma 18 2 3 3 7" xfId="47466"/>
    <cellStyle name="Comma 18 2 3 3 7 2" xfId="47467"/>
    <cellStyle name="Comma 18 2 3 3 8" xfId="47468"/>
    <cellStyle name="Comma 18 2 3 3 9" xfId="47469"/>
    <cellStyle name="Comma 18 2 3 4" xfId="47470"/>
    <cellStyle name="Comma 18 2 3 4 2" xfId="47471"/>
    <cellStyle name="Comma 18 2 3 4 2 2" xfId="47472"/>
    <cellStyle name="Comma 18 2 3 4 2 2 2" xfId="47473"/>
    <cellStyle name="Comma 18 2 3 4 2 2 3" xfId="47474"/>
    <cellStyle name="Comma 18 2 3 4 2 3" xfId="47475"/>
    <cellStyle name="Comma 18 2 3 4 2 3 2" xfId="47476"/>
    <cellStyle name="Comma 18 2 3 4 2 3 3" xfId="47477"/>
    <cellStyle name="Comma 18 2 3 4 2 4" xfId="47478"/>
    <cellStyle name="Comma 18 2 3 4 2 4 2" xfId="47479"/>
    <cellStyle name="Comma 18 2 3 4 2 5" xfId="47480"/>
    <cellStyle name="Comma 18 2 3 4 2 6" xfId="47481"/>
    <cellStyle name="Comma 18 2 3 4 3" xfId="47482"/>
    <cellStyle name="Comma 18 2 3 4 3 2" xfId="47483"/>
    <cellStyle name="Comma 18 2 3 4 3 2 2" xfId="47484"/>
    <cellStyle name="Comma 18 2 3 4 3 2 3" xfId="47485"/>
    <cellStyle name="Comma 18 2 3 4 3 3" xfId="47486"/>
    <cellStyle name="Comma 18 2 3 4 3 3 2" xfId="47487"/>
    <cellStyle name="Comma 18 2 3 4 3 3 3" xfId="47488"/>
    <cellStyle name="Comma 18 2 3 4 3 4" xfId="47489"/>
    <cellStyle name="Comma 18 2 3 4 3 4 2" xfId="47490"/>
    <cellStyle name="Comma 18 2 3 4 3 5" xfId="47491"/>
    <cellStyle name="Comma 18 2 3 4 3 6" xfId="47492"/>
    <cellStyle name="Comma 18 2 3 4 4" xfId="47493"/>
    <cellStyle name="Comma 18 2 3 4 4 2" xfId="47494"/>
    <cellStyle name="Comma 18 2 3 4 4 2 2" xfId="47495"/>
    <cellStyle name="Comma 18 2 3 4 4 2 3" xfId="47496"/>
    <cellStyle name="Comma 18 2 3 4 4 3" xfId="47497"/>
    <cellStyle name="Comma 18 2 3 4 4 3 2" xfId="47498"/>
    <cellStyle name="Comma 18 2 3 4 4 4" xfId="47499"/>
    <cellStyle name="Comma 18 2 3 4 4 5" xfId="47500"/>
    <cellStyle name="Comma 18 2 3 4 5" xfId="47501"/>
    <cellStyle name="Comma 18 2 3 4 5 2" xfId="47502"/>
    <cellStyle name="Comma 18 2 3 4 5 3" xfId="47503"/>
    <cellStyle name="Comma 18 2 3 4 6" xfId="47504"/>
    <cellStyle name="Comma 18 2 3 4 6 2" xfId="47505"/>
    <cellStyle name="Comma 18 2 3 4 6 3" xfId="47506"/>
    <cellStyle name="Comma 18 2 3 4 7" xfId="47507"/>
    <cellStyle name="Comma 18 2 3 4 7 2" xfId="47508"/>
    <cellStyle name="Comma 18 2 3 4 8" xfId="47509"/>
    <cellStyle name="Comma 18 2 3 4 9" xfId="47510"/>
    <cellStyle name="Comma 18 2 3 5" xfId="47511"/>
    <cellStyle name="Comma 18 2 3 5 2" xfId="47512"/>
    <cellStyle name="Comma 18 2 3 5 2 2" xfId="47513"/>
    <cellStyle name="Comma 18 2 3 5 2 3" xfId="47514"/>
    <cellStyle name="Comma 18 2 3 5 3" xfId="47515"/>
    <cellStyle name="Comma 18 2 3 5 3 2" xfId="47516"/>
    <cellStyle name="Comma 18 2 3 5 3 3" xfId="47517"/>
    <cellStyle name="Comma 18 2 3 5 4" xfId="47518"/>
    <cellStyle name="Comma 18 2 3 5 4 2" xfId="47519"/>
    <cellStyle name="Comma 18 2 3 5 5" xfId="47520"/>
    <cellStyle name="Comma 18 2 3 5 6" xfId="47521"/>
    <cellStyle name="Comma 18 2 3 6" xfId="47522"/>
    <cellStyle name="Comma 18 2 3 6 2" xfId="47523"/>
    <cellStyle name="Comma 18 2 3 6 2 2" xfId="47524"/>
    <cellStyle name="Comma 18 2 3 6 2 3" xfId="47525"/>
    <cellStyle name="Comma 18 2 3 6 3" xfId="47526"/>
    <cellStyle name="Comma 18 2 3 6 3 2" xfId="47527"/>
    <cellStyle name="Comma 18 2 3 6 3 3" xfId="47528"/>
    <cellStyle name="Comma 18 2 3 6 4" xfId="47529"/>
    <cellStyle name="Comma 18 2 3 6 4 2" xfId="47530"/>
    <cellStyle name="Comma 18 2 3 6 5" xfId="47531"/>
    <cellStyle name="Comma 18 2 3 6 6" xfId="47532"/>
    <cellStyle name="Comma 18 2 3 7" xfId="47533"/>
    <cellStyle name="Comma 18 2 3 7 2" xfId="47534"/>
    <cellStyle name="Comma 18 2 3 7 2 2" xfId="47535"/>
    <cellStyle name="Comma 18 2 3 7 2 3" xfId="47536"/>
    <cellStyle name="Comma 18 2 3 7 3" xfId="47537"/>
    <cellStyle name="Comma 18 2 3 7 3 2" xfId="47538"/>
    <cellStyle name="Comma 18 2 3 7 4" xfId="47539"/>
    <cellStyle name="Comma 18 2 3 7 5" xfId="47540"/>
    <cellStyle name="Comma 18 2 3 8" xfId="47541"/>
    <cellStyle name="Comma 18 2 3 8 2" xfId="47542"/>
    <cellStyle name="Comma 18 2 3 8 3" xfId="47543"/>
    <cellStyle name="Comma 18 2 3 9" xfId="47544"/>
    <cellStyle name="Comma 18 2 3 9 2" xfId="47545"/>
    <cellStyle name="Comma 18 2 3 9 3" xfId="47546"/>
    <cellStyle name="Comma 18 2 4" xfId="47547"/>
    <cellStyle name="Comma 18 2 4 10" xfId="47548"/>
    <cellStyle name="Comma 18 2 4 2" xfId="47549"/>
    <cellStyle name="Comma 18 2 4 2 2" xfId="47550"/>
    <cellStyle name="Comma 18 2 4 2 2 2" xfId="47551"/>
    <cellStyle name="Comma 18 2 4 2 2 2 2" xfId="47552"/>
    <cellStyle name="Comma 18 2 4 2 2 2 3" xfId="47553"/>
    <cellStyle name="Comma 18 2 4 2 2 3" xfId="47554"/>
    <cellStyle name="Comma 18 2 4 2 2 3 2" xfId="47555"/>
    <cellStyle name="Comma 18 2 4 2 2 3 3" xfId="47556"/>
    <cellStyle name="Comma 18 2 4 2 2 4" xfId="47557"/>
    <cellStyle name="Comma 18 2 4 2 2 4 2" xfId="47558"/>
    <cellStyle name="Comma 18 2 4 2 2 5" xfId="47559"/>
    <cellStyle name="Comma 18 2 4 2 2 6" xfId="47560"/>
    <cellStyle name="Comma 18 2 4 2 3" xfId="47561"/>
    <cellStyle name="Comma 18 2 4 2 3 2" xfId="47562"/>
    <cellStyle name="Comma 18 2 4 2 3 2 2" xfId="47563"/>
    <cellStyle name="Comma 18 2 4 2 3 2 3" xfId="47564"/>
    <cellStyle name="Comma 18 2 4 2 3 3" xfId="47565"/>
    <cellStyle name="Comma 18 2 4 2 3 3 2" xfId="47566"/>
    <cellStyle name="Comma 18 2 4 2 3 3 3" xfId="47567"/>
    <cellStyle name="Comma 18 2 4 2 3 4" xfId="47568"/>
    <cellStyle name="Comma 18 2 4 2 3 4 2" xfId="47569"/>
    <cellStyle name="Comma 18 2 4 2 3 5" xfId="47570"/>
    <cellStyle name="Comma 18 2 4 2 3 6" xfId="47571"/>
    <cellStyle name="Comma 18 2 4 2 4" xfId="47572"/>
    <cellStyle name="Comma 18 2 4 2 4 2" xfId="47573"/>
    <cellStyle name="Comma 18 2 4 2 4 2 2" xfId="47574"/>
    <cellStyle name="Comma 18 2 4 2 4 2 3" xfId="47575"/>
    <cellStyle name="Comma 18 2 4 2 4 3" xfId="47576"/>
    <cellStyle name="Comma 18 2 4 2 4 3 2" xfId="47577"/>
    <cellStyle name="Comma 18 2 4 2 4 4" xfId="47578"/>
    <cellStyle name="Comma 18 2 4 2 4 5" xfId="47579"/>
    <cellStyle name="Comma 18 2 4 2 5" xfId="47580"/>
    <cellStyle name="Comma 18 2 4 2 5 2" xfId="47581"/>
    <cellStyle name="Comma 18 2 4 2 5 3" xfId="47582"/>
    <cellStyle name="Comma 18 2 4 2 6" xfId="47583"/>
    <cellStyle name="Comma 18 2 4 2 6 2" xfId="47584"/>
    <cellStyle name="Comma 18 2 4 2 6 3" xfId="47585"/>
    <cellStyle name="Comma 18 2 4 2 7" xfId="47586"/>
    <cellStyle name="Comma 18 2 4 2 7 2" xfId="47587"/>
    <cellStyle name="Comma 18 2 4 2 8" xfId="47588"/>
    <cellStyle name="Comma 18 2 4 2 9" xfId="47589"/>
    <cellStyle name="Comma 18 2 4 3" xfId="47590"/>
    <cellStyle name="Comma 18 2 4 3 2" xfId="47591"/>
    <cellStyle name="Comma 18 2 4 3 2 2" xfId="47592"/>
    <cellStyle name="Comma 18 2 4 3 2 3" xfId="47593"/>
    <cellStyle name="Comma 18 2 4 3 3" xfId="47594"/>
    <cellStyle name="Comma 18 2 4 3 3 2" xfId="47595"/>
    <cellStyle name="Comma 18 2 4 3 3 3" xfId="47596"/>
    <cellStyle name="Comma 18 2 4 3 4" xfId="47597"/>
    <cellStyle name="Comma 18 2 4 3 4 2" xfId="47598"/>
    <cellStyle name="Comma 18 2 4 3 5" xfId="47599"/>
    <cellStyle name="Comma 18 2 4 3 6" xfId="47600"/>
    <cellStyle name="Comma 18 2 4 4" xfId="47601"/>
    <cellStyle name="Comma 18 2 4 4 2" xfId="47602"/>
    <cellStyle name="Comma 18 2 4 4 2 2" xfId="47603"/>
    <cellStyle name="Comma 18 2 4 4 2 3" xfId="47604"/>
    <cellStyle name="Comma 18 2 4 4 3" xfId="47605"/>
    <cellStyle name="Comma 18 2 4 4 3 2" xfId="47606"/>
    <cellStyle name="Comma 18 2 4 4 3 3" xfId="47607"/>
    <cellStyle name="Comma 18 2 4 4 4" xfId="47608"/>
    <cellStyle name="Comma 18 2 4 4 4 2" xfId="47609"/>
    <cellStyle name="Comma 18 2 4 4 5" xfId="47610"/>
    <cellStyle name="Comma 18 2 4 4 6" xfId="47611"/>
    <cellStyle name="Comma 18 2 4 5" xfId="47612"/>
    <cellStyle name="Comma 18 2 4 5 2" xfId="47613"/>
    <cellStyle name="Comma 18 2 4 5 2 2" xfId="47614"/>
    <cellStyle name="Comma 18 2 4 5 2 3" xfId="47615"/>
    <cellStyle name="Comma 18 2 4 5 3" xfId="47616"/>
    <cellStyle name="Comma 18 2 4 5 3 2" xfId="47617"/>
    <cellStyle name="Comma 18 2 4 5 4" xfId="47618"/>
    <cellStyle name="Comma 18 2 4 5 5" xfId="47619"/>
    <cellStyle name="Comma 18 2 4 6" xfId="47620"/>
    <cellStyle name="Comma 18 2 4 6 2" xfId="47621"/>
    <cellStyle name="Comma 18 2 4 6 3" xfId="47622"/>
    <cellStyle name="Comma 18 2 4 7" xfId="47623"/>
    <cellStyle name="Comma 18 2 4 7 2" xfId="47624"/>
    <cellStyle name="Comma 18 2 4 7 3" xfId="47625"/>
    <cellStyle name="Comma 18 2 4 8" xfId="47626"/>
    <cellStyle name="Comma 18 2 4 8 2" xfId="47627"/>
    <cellStyle name="Comma 18 2 4 9" xfId="47628"/>
    <cellStyle name="Comma 18 2 5" xfId="47629"/>
    <cellStyle name="Comma 18 2 5 2" xfId="47630"/>
    <cellStyle name="Comma 18 2 5 2 2" xfId="47631"/>
    <cellStyle name="Comma 18 2 5 2 2 2" xfId="47632"/>
    <cellStyle name="Comma 18 2 5 2 2 3" xfId="47633"/>
    <cellStyle name="Comma 18 2 5 2 3" xfId="47634"/>
    <cellStyle name="Comma 18 2 5 2 3 2" xfId="47635"/>
    <cellStyle name="Comma 18 2 5 2 3 3" xfId="47636"/>
    <cellStyle name="Comma 18 2 5 2 4" xfId="47637"/>
    <cellStyle name="Comma 18 2 5 2 4 2" xfId="47638"/>
    <cellStyle name="Comma 18 2 5 2 5" xfId="47639"/>
    <cellStyle name="Comma 18 2 5 2 6" xfId="47640"/>
    <cellStyle name="Comma 18 2 5 3" xfId="47641"/>
    <cellStyle name="Comma 18 2 5 3 2" xfId="47642"/>
    <cellStyle name="Comma 18 2 5 3 2 2" xfId="47643"/>
    <cellStyle name="Comma 18 2 5 3 2 3" xfId="47644"/>
    <cellStyle name="Comma 18 2 5 3 3" xfId="47645"/>
    <cellStyle name="Comma 18 2 5 3 3 2" xfId="47646"/>
    <cellStyle name="Comma 18 2 5 3 3 3" xfId="47647"/>
    <cellStyle name="Comma 18 2 5 3 4" xfId="47648"/>
    <cellStyle name="Comma 18 2 5 3 4 2" xfId="47649"/>
    <cellStyle name="Comma 18 2 5 3 5" xfId="47650"/>
    <cellStyle name="Comma 18 2 5 3 6" xfId="47651"/>
    <cellStyle name="Comma 18 2 5 4" xfId="47652"/>
    <cellStyle name="Comma 18 2 5 4 2" xfId="47653"/>
    <cellStyle name="Comma 18 2 5 4 2 2" xfId="47654"/>
    <cellStyle name="Comma 18 2 5 4 2 3" xfId="47655"/>
    <cellStyle name="Comma 18 2 5 4 3" xfId="47656"/>
    <cellStyle name="Comma 18 2 5 4 3 2" xfId="47657"/>
    <cellStyle name="Comma 18 2 5 4 4" xfId="47658"/>
    <cellStyle name="Comma 18 2 5 4 5" xfId="47659"/>
    <cellStyle name="Comma 18 2 5 5" xfId="47660"/>
    <cellStyle name="Comma 18 2 5 5 2" xfId="47661"/>
    <cellStyle name="Comma 18 2 5 5 3" xfId="47662"/>
    <cellStyle name="Comma 18 2 5 6" xfId="47663"/>
    <cellStyle name="Comma 18 2 5 6 2" xfId="47664"/>
    <cellStyle name="Comma 18 2 5 6 3" xfId="47665"/>
    <cellStyle name="Comma 18 2 5 7" xfId="47666"/>
    <cellStyle name="Comma 18 2 5 7 2" xfId="47667"/>
    <cellStyle name="Comma 18 2 5 8" xfId="47668"/>
    <cellStyle name="Comma 18 2 5 9" xfId="47669"/>
    <cellStyle name="Comma 18 2 6" xfId="47670"/>
    <cellStyle name="Comma 18 2 6 2" xfId="47671"/>
    <cellStyle name="Comma 18 2 6 2 2" xfId="47672"/>
    <cellStyle name="Comma 18 2 6 2 2 2" xfId="47673"/>
    <cellStyle name="Comma 18 2 6 2 2 3" xfId="47674"/>
    <cellStyle name="Comma 18 2 6 2 3" xfId="47675"/>
    <cellStyle name="Comma 18 2 6 2 3 2" xfId="47676"/>
    <cellStyle name="Comma 18 2 6 2 3 3" xfId="47677"/>
    <cellStyle name="Comma 18 2 6 2 4" xfId="47678"/>
    <cellStyle name="Comma 18 2 6 2 4 2" xfId="47679"/>
    <cellStyle name="Comma 18 2 6 2 5" xfId="47680"/>
    <cellStyle name="Comma 18 2 6 2 6" xfId="47681"/>
    <cellStyle name="Comma 18 2 6 3" xfId="47682"/>
    <cellStyle name="Comma 18 2 6 3 2" xfId="47683"/>
    <cellStyle name="Comma 18 2 6 3 2 2" xfId="47684"/>
    <cellStyle name="Comma 18 2 6 3 2 3" xfId="47685"/>
    <cellStyle name="Comma 18 2 6 3 3" xfId="47686"/>
    <cellStyle name="Comma 18 2 6 3 3 2" xfId="47687"/>
    <cellStyle name="Comma 18 2 6 3 3 3" xfId="47688"/>
    <cellStyle name="Comma 18 2 6 3 4" xfId="47689"/>
    <cellStyle name="Comma 18 2 6 3 4 2" xfId="47690"/>
    <cellStyle name="Comma 18 2 6 3 5" xfId="47691"/>
    <cellStyle name="Comma 18 2 6 3 6" xfId="47692"/>
    <cellStyle name="Comma 18 2 6 4" xfId="47693"/>
    <cellStyle name="Comma 18 2 6 4 2" xfId="47694"/>
    <cellStyle name="Comma 18 2 6 4 2 2" xfId="47695"/>
    <cellStyle name="Comma 18 2 6 4 2 3" xfId="47696"/>
    <cellStyle name="Comma 18 2 6 4 3" xfId="47697"/>
    <cellStyle name="Comma 18 2 6 4 3 2" xfId="47698"/>
    <cellStyle name="Comma 18 2 6 4 4" xfId="47699"/>
    <cellStyle name="Comma 18 2 6 4 5" xfId="47700"/>
    <cellStyle name="Comma 18 2 6 5" xfId="47701"/>
    <cellStyle name="Comma 18 2 6 5 2" xfId="47702"/>
    <cellStyle name="Comma 18 2 6 5 3" xfId="47703"/>
    <cellStyle name="Comma 18 2 6 6" xfId="47704"/>
    <cellStyle name="Comma 18 2 6 6 2" xfId="47705"/>
    <cellStyle name="Comma 18 2 6 6 3" xfId="47706"/>
    <cellStyle name="Comma 18 2 6 7" xfId="47707"/>
    <cellStyle name="Comma 18 2 6 7 2" xfId="47708"/>
    <cellStyle name="Comma 18 2 6 8" xfId="47709"/>
    <cellStyle name="Comma 18 2 6 9" xfId="47710"/>
    <cellStyle name="Comma 18 2 7" xfId="47711"/>
    <cellStyle name="Comma 18 2 7 2" xfId="47712"/>
    <cellStyle name="Comma 18 2 7 2 2" xfId="47713"/>
    <cellStyle name="Comma 18 2 7 2 3" xfId="47714"/>
    <cellStyle name="Comma 18 2 7 3" xfId="47715"/>
    <cellStyle name="Comma 18 2 7 3 2" xfId="47716"/>
    <cellStyle name="Comma 18 2 7 3 3" xfId="47717"/>
    <cellStyle name="Comma 18 2 7 4" xfId="47718"/>
    <cellStyle name="Comma 18 2 7 4 2" xfId="47719"/>
    <cellStyle name="Comma 18 2 7 5" xfId="47720"/>
    <cellStyle name="Comma 18 2 7 6" xfId="47721"/>
    <cellStyle name="Comma 18 2 8" xfId="47722"/>
    <cellStyle name="Comma 18 2 8 2" xfId="47723"/>
    <cellStyle name="Comma 18 2 8 2 2" xfId="47724"/>
    <cellStyle name="Comma 18 2 8 2 3" xfId="47725"/>
    <cellStyle name="Comma 18 2 8 3" xfId="47726"/>
    <cellStyle name="Comma 18 2 8 3 2" xfId="47727"/>
    <cellStyle name="Comma 18 2 8 3 3" xfId="47728"/>
    <cellStyle name="Comma 18 2 8 4" xfId="47729"/>
    <cellStyle name="Comma 18 2 8 4 2" xfId="47730"/>
    <cellStyle name="Comma 18 2 8 5" xfId="47731"/>
    <cellStyle name="Comma 18 2 8 6" xfId="47732"/>
    <cellStyle name="Comma 18 2 9" xfId="47733"/>
    <cellStyle name="Comma 18 2 9 2" xfId="47734"/>
    <cellStyle name="Comma 18 2 9 2 2" xfId="47735"/>
    <cellStyle name="Comma 18 2 9 2 3" xfId="47736"/>
    <cellStyle name="Comma 18 2 9 3" xfId="47737"/>
    <cellStyle name="Comma 18 2 9 3 2" xfId="47738"/>
    <cellStyle name="Comma 18 2 9 4" xfId="47739"/>
    <cellStyle name="Comma 18 2 9 5" xfId="47740"/>
    <cellStyle name="Comma 18 3" xfId="9476"/>
    <cellStyle name="Comma 18 3 10" xfId="47741"/>
    <cellStyle name="Comma 18 3 10 2" xfId="47742"/>
    <cellStyle name="Comma 18 3 10 3" xfId="47743"/>
    <cellStyle name="Comma 18 3 11" xfId="47744"/>
    <cellStyle name="Comma 18 3 11 2" xfId="47745"/>
    <cellStyle name="Comma 18 3 12" xfId="47746"/>
    <cellStyle name="Comma 18 3 13" xfId="47747"/>
    <cellStyle name="Comma 18 3 2" xfId="47748"/>
    <cellStyle name="Comma 18 3 2 10" xfId="47749"/>
    <cellStyle name="Comma 18 3 2 10 2" xfId="47750"/>
    <cellStyle name="Comma 18 3 2 11" xfId="47751"/>
    <cellStyle name="Comma 18 3 2 12" xfId="47752"/>
    <cellStyle name="Comma 18 3 2 2" xfId="47753"/>
    <cellStyle name="Comma 18 3 2 2 10" xfId="47754"/>
    <cellStyle name="Comma 18 3 2 2 2" xfId="47755"/>
    <cellStyle name="Comma 18 3 2 2 2 2" xfId="47756"/>
    <cellStyle name="Comma 18 3 2 2 2 2 2" xfId="47757"/>
    <cellStyle name="Comma 18 3 2 2 2 2 2 2" xfId="47758"/>
    <cellStyle name="Comma 18 3 2 2 2 2 2 3" xfId="47759"/>
    <cellStyle name="Comma 18 3 2 2 2 2 3" xfId="47760"/>
    <cellStyle name="Comma 18 3 2 2 2 2 3 2" xfId="47761"/>
    <cellStyle name="Comma 18 3 2 2 2 2 3 3" xfId="47762"/>
    <cellStyle name="Comma 18 3 2 2 2 2 4" xfId="47763"/>
    <cellStyle name="Comma 18 3 2 2 2 2 4 2" xfId="47764"/>
    <cellStyle name="Comma 18 3 2 2 2 2 5" xfId="47765"/>
    <cellStyle name="Comma 18 3 2 2 2 2 6" xfId="47766"/>
    <cellStyle name="Comma 18 3 2 2 2 3" xfId="47767"/>
    <cellStyle name="Comma 18 3 2 2 2 3 2" xfId="47768"/>
    <cellStyle name="Comma 18 3 2 2 2 3 2 2" xfId="47769"/>
    <cellStyle name="Comma 18 3 2 2 2 3 2 3" xfId="47770"/>
    <cellStyle name="Comma 18 3 2 2 2 3 3" xfId="47771"/>
    <cellStyle name="Comma 18 3 2 2 2 3 3 2" xfId="47772"/>
    <cellStyle name="Comma 18 3 2 2 2 3 3 3" xfId="47773"/>
    <cellStyle name="Comma 18 3 2 2 2 3 4" xfId="47774"/>
    <cellStyle name="Comma 18 3 2 2 2 3 4 2" xfId="47775"/>
    <cellStyle name="Comma 18 3 2 2 2 3 5" xfId="47776"/>
    <cellStyle name="Comma 18 3 2 2 2 3 6" xfId="47777"/>
    <cellStyle name="Comma 18 3 2 2 2 4" xfId="47778"/>
    <cellStyle name="Comma 18 3 2 2 2 4 2" xfId="47779"/>
    <cellStyle name="Comma 18 3 2 2 2 4 2 2" xfId="47780"/>
    <cellStyle name="Comma 18 3 2 2 2 4 2 3" xfId="47781"/>
    <cellStyle name="Comma 18 3 2 2 2 4 3" xfId="47782"/>
    <cellStyle name="Comma 18 3 2 2 2 4 3 2" xfId="47783"/>
    <cellStyle name="Comma 18 3 2 2 2 4 4" xfId="47784"/>
    <cellStyle name="Comma 18 3 2 2 2 4 5" xfId="47785"/>
    <cellStyle name="Comma 18 3 2 2 2 5" xfId="47786"/>
    <cellStyle name="Comma 18 3 2 2 2 5 2" xfId="47787"/>
    <cellStyle name="Comma 18 3 2 2 2 5 3" xfId="47788"/>
    <cellStyle name="Comma 18 3 2 2 2 6" xfId="47789"/>
    <cellStyle name="Comma 18 3 2 2 2 6 2" xfId="47790"/>
    <cellStyle name="Comma 18 3 2 2 2 6 3" xfId="47791"/>
    <cellStyle name="Comma 18 3 2 2 2 7" xfId="47792"/>
    <cellStyle name="Comma 18 3 2 2 2 7 2" xfId="47793"/>
    <cellStyle name="Comma 18 3 2 2 2 8" xfId="47794"/>
    <cellStyle name="Comma 18 3 2 2 2 9" xfId="47795"/>
    <cellStyle name="Comma 18 3 2 2 3" xfId="47796"/>
    <cellStyle name="Comma 18 3 2 2 3 2" xfId="47797"/>
    <cellStyle name="Comma 18 3 2 2 3 2 2" xfId="47798"/>
    <cellStyle name="Comma 18 3 2 2 3 2 3" xfId="47799"/>
    <cellStyle name="Comma 18 3 2 2 3 3" xfId="47800"/>
    <cellStyle name="Comma 18 3 2 2 3 3 2" xfId="47801"/>
    <cellStyle name="Comma 18 3 2 2 3 3 3" xfId="47802"/>
    <cellStyle name="Comma 18 3 2 2 3 4" xfId="47803"/>
    <cellStyle name="Comma 18 3 2 2 3 4 2" xfId="47804"/>
    <cellStyle name="Comma 18 3 2 2 3 5" xfId="47805"/>
    <cellStyle name="Comma 18 3 2 2 3 6" xfId="47806"/>
    <cellStyle name="Comma 18 3 2 2 4" xfId="47807"/>
    <cellStyle name="Comma 18 3 2 2 4 2" xfId="47808"/>
    <cellStyle name="Comma 18 3 2 2 4 2 2" xfId="47809"/>
    <cellStyle name="Comma 18 3 2 2 4 2 3" xfId="47810"/>
    <cellStyle name="Comma 18 3 2 2 4 3" xfId="47811"/>
    <cellStyle name="Comma 18 3 2 2 4 3 2" xfId="47812"/>
    <cellStyle name="Comma 18 3 2 2 4 3 3" xfId="47813"/>
    <cellStyle name="Comma 18 3 2 2 4 4" xfId="47814"/>
    <cellStyle name="Comma 18 3 2 2 4 4 2" xfId="47815"/>
    <cellStyle name="Comma 18 3 2 2 4 5" xfId="47816"/>
    <cellStyle name="Comma 18 3 2 2 4 6" xfId="47817"/>
    <cellStyle name="Comma 18 3 2 2 5" xfId="47818"/>
    <cellStyle name="Comma 18 3 2 2 5 2" xfId="47819"/>
    <cellStyle name="Comma 18 3 2 2 5 2 2" xfId="47820"/>
    <cellStyle name="Comma 18 3 2 2 5 2 3" xfId="47821"/>
    <cellStyle name="Comma 18 3 2 2 5 3" xfId="47822"/>
    <cellStyle name="Comma 18 3 2 2 5 3 2" xfId="47823"/>
    <cellStyle name="Comma 18 3 2 2 5 4" xfId="47824"/>
    <cellStyle name="Comma 18 3 2 2 5 5" xfId="47825"/>
    <cellStyle name="Comma 18 3 2 2 6" xfId="47826"/>
    <cellStyle name="Comma 18 3 2 2 6 2" xfId="47827"/>
    <cellStyle name="Comma 18 3 2 2 6 3" xfId="47828"/>
    <cellStyle name="Comma 18 3 2 2 7" xfId="47829"/>
    <cellStyle name="Comma 18 3 2 2 7 2" xfId="47830"/>
    <cellStyle name="Comma 18 3 2 2 7 3" xfId="47831"/>
    <cellStyle name="Comma 18 3 2 2 8" xfId="47832"/>
    <cellStyle name="Comma 18 3 2 2 8 2" xfId="47833"/>
    <cellStyle name="Comma 18 3 2 2 9" xfId="47834"/>
    <cellStyle name="Comma 18 3 2 3" xfId="47835"/>
    <cellStyle name="Comma 18 3 2 3 2" xfId="47836"/>
    <cellStyle name="Comma 18 3 2 3 2 2" xfId="47837"/>
    <cellStyle name="Comma 18 3 2 3 2 2 2" xfId="47838"/>
    <cellStyle name="Comma 18 3 2 3 2 2 3" xfId="47839"/>
    <cellStyle name="Comma 18 3 2 3 2 3" xfId="47840"/>
    <cellStyle name="Comma 18 3 2 3 2 3 2" xfId="47841"/>
    <cellStyle name="Comma 18 3 2 3 2 3 3" xfId="47842"/>
    <cellStyle name="Comma 18 3 2 3 2 4" xfId="47843"/>
    <cellStyle name="Comma 18 3 2 3 2 4 2" xfId="47844"/>
    <cellStyle name="Comma 18 3 2 3 2 5" xfId="47845"/>
    <cellStyle name="Comma 18 3 2 3 2 6" xfId="47846"/>
    <cellStyle name="Comma 18 3 2 3 3" xfId="47847"/>
    <cellStyle name="Comma 18 3 2 3 3 2" xfId="47848"/>
    <cellStyle name="Comma 18 3 2 3 3 2 2" xfId="47849"/>
    <cellStyle name="Comma 18 3 2 3 3 2 3" xfId="47850"/>
    <cellStyle name="Comma 18 3 2 3 3 3" xfId="47851"/>
    <cellStyle name="Comma 18 3 2 3 3 3 2" xfId="47852"/>
    <cellStyle name="Comma 18 3 2 3 3 3 3" xfId="47853"/>
    <cellStyle name="Comma 18 3 2 3 3 4" xfId="47854"/>
    <cellStyle name="Comma 18 3 2 3 3 4 2" xfId="47855"/>
    <cellStyle name="Comma 18 3 2 3 3 5" xfId="47856"/>
    <cellStyle name="Comma 18 3 2 3 3 6" xfId="47857"/>
    <cellStyle name="Comma 18 3 2 3 4" xfId="47858"/>
    <cellStyle name="Comma 18 3 2 3 4 2" xfId="47859"/>
    <cellStyle name="Comma 18 3 2 3 4 2 2" xfId="47860"/>
    <cellStyle name="Comma 18 3 2 3 4 2 3" xfId="47861"/>
    <cellStyle name="Comma 18 3 2 3 4 3" xfId="47862"/>
    <cellStyle name="Comma 18 3 2 3 4 3 2" xfId="47863"/>
    <cellStyle name="Comma 18 3 2 3 4 4" xfId="47864"/>
    <cellStyle name="Comma 18 3 2 3 4 5" xfId="47865"/>
    <cellStyle name="Comma 18 3 2 3 5" xfId="47866"/>
    <cellStyle name="Comma 18 3 2 3 5 2" xfId="47867"/>
    <cellStyle name="Comma 18 3 2 3 5 3" xfId="47868"/>
    <cellStyle name="Comma 18 3 2 3 6" xfId="47869"/>
    <cellStyle name="Comma 18 3 2 3 6 2" xfId="47870"/>
    <cellStyle name="Comma 18 3 2 3 6 3" xfId="47871"/>
    <cellStyle name="Comma 18 3 2 3 7" xfId="47872"/>
    <cellStyle name="Comma 18 3 2 3 7 2" xfId="47873"/>
    <cellStyle name="Comma 18 3 2 3 8" xfId="47874"/>
    <cellStyle name="Comma 18 3 2 3 9" xfId="47875"/>
    <cellStyle name="Comma 18 3 2 4" xfId="47876"/>
    <cellStyle name="Comma 18 3 2 4 2" xfId="47877"/>
    <cellStyle name="Comma 18 3 2 4 2 2" xfId="47878"/>
    <cellStyle name="Comma 18 3 2 4 2 2 2" xfId="47879"/>
    <cellStyle name="Comma 18 3 2 4 2 2 3" xfId="47880"/>
    <cellStyle name="Comma 18 3 2 4 2 3" xfId="47881"/>
    <cellStyle name="Comma 18 3 2 4 2 3 2" xfId="47882"/>
    <cellStyle name="Comma 18 3 2 4 2 3 3" xfId="47883"/>
    <cellStyle name="Comma 18 3 2 4 2 4" xfId="47884"/>
    <cellStyle name="Comma 18 3 2 4 2 4 2" xfId="47885"/>
    <cellStyle name="Comma 18 3 2 4 2 5" xfId="47886"/>
    <cellStyle name="Comma 18 3 2 4 2 6" xfId="47887"/>
    <cellStyle name="Comma 18 3 2 4 3" xfId="47888"/>
    <cellStyle name="Comma 18 3 2 4 3 2" xfId="47889"/>
    <cellStyle name="Comma 18 3 2 4 3 2 2" xfId="47890"/>
    <cellStyle name="Comma 18 3 2 4 3 2 3" xfId="47891"/>
    <cellStyle name="Comma 18 3 2 4 3 3" xfId="47892"/>
    <cellStyle name="Comma 18 3 2 4 3 3 2" xfId="47893"/>
    <cellStyle name="Comma 18 3 2 4 3 3 3" xfId="47894"/>
    <cellStyle name="Comma 18 3 2 4 3 4" xfId="47895"/>
    <cellStyle name="Comma 18 3 2 4 3 4 2" xfId="47896"/>
    <cellStyle name="Comma 18 3 2 4 3 5" xfId="47897"/>
    <cellStyle name="Comma 18 3 2 4 3 6" xfId="47898"/>
    <cellStyle name="Comma 18 3 2 4 4" xfId="47899"/>
    <cellStyle name="Comma 18 3 2 4 4 2" xfId="47900"/>
    <cellStyle name="Comma 18 3 2 4 4 2 2" xfId="47901"/>
    <cellStyle name="Comma 18 3 2 4 4 2 3" xfId="47902"/>
    <cellStyle name="Comma 18 3 2 4 4 3" xfId="47903"/>
    <cellStyle name="Comma 18 3 2 4 4 3 2" xfId="47904"/>
    <cellStyle name="Comma 18 3 2 4 4 4" xfId="47905"/>
    <cellStyle name="Comma 18 3 2 4 4 5" xfId="47906"/>
    <cellStyle name="Comma 18 3 2 4 5" xfId="47907"/>
    <cellStyle name="Comma 18 3 2 4 5 2" xfId="47908"/>
    <cellStyle name="Comma 18 3 2 4 5 3" xfId="47909"/>
    <cellStyle name="Comma 18 3 2 4 6" xfId="47910"/>
    <cellStyle name="Comma 18 3 2 4 6 2" xfId="47911"/>
    <cellStyle name="Comma 18 3 2 4 6 3" xfId="47912"/>
    <cellStyle name="Comma 18 3 2 4 7" xfId="47913"/>
    <cellStyle name="Comma 18 3 2 4 7 2" xfId="47914"/>
    <cellStyle name="Comma 18 3 2 4 8" xfId="47915"/>
    <cellStyle name="Comma 18 3 2 4 9" xfId="47916"/>
    <cellStyle name="Comma 18 3 2 5" xfId="47917"/>
    <cellStyle name="Comma 18 3 2 5 2" xfId="47918"/>
    <cellStyle name="Comma 18 3 2 5 2 2" xfId="47919"/>
    <cellStyle name="Comma 18 3 2 5 2 3" xfId="47920"/>
    <cellStyle name="Comma 18 3 2 5 3" xfId="47921"/>
    <cellStyle name="Comma 18 3 2 5 3 2" xfId="47922"/>
    <cellStyle name="Comma 18 3 2 5 3 3" xfId="47923"/>
    <cellStyle name="Comma 18 3 2 5 4" xfId="47924"/>
    <cellStyle name="Comma 18 3 2 5 4 2" xfId="47925"/>
    <cellStyle name="Comma 18 3 2 5 5" xfId="47926"/>
    <cellStyle name="Comma 18 3 2 5 6" xfId="47927"/>
    <cellStyle name="Comma 18 3 2 6" xfId="47928"/>
    <cellStyle name="Comma 18 3 2 6 2" xfId="47929"/>
    <cellStyle name="Comma 18 3 2 6 2 2" xfId="47930"/>
    <cellStyle name="Comma 18 3 2 6 2 3" xfId="47931"/>
    <cellStyle name="Comma 18 3 2 6 3" xfId="47932"/>
    <cellStyle name="Comma 18 3 2 6 3 2" xfId="47933"/>
    <cellStyle name="Comma 18 3 2 6 3 3" xfId="47934"/>
    <cellStyle name="Comma 18 3 2 6 4" xfId="47935"/>
    <cellStyle name="Comma 18 3 2 6 4 2" xfId="47936"/>
    <cellStyle name="Comma 18 3 2 6 5" xfId="47937"/>
    <cellStyle name="Comma 18 3 2 6 6" xfId="47938"/>
    <cellStyle name="Comma 18 3 2 7" xfId="47939"/>
    <cellStyle name="Comma 18 3 2 7 2" xfId="47940"/>
    <cellStyle name="Comma 18 3 2 7 2 2" xfId="47941"/>
    <cellStyle name="Comma 18 3 2 7 2 3" xfId="47942"/>
    <cellStyle name="Comma 18 3 2 7 3" xfId="47943"/>
    <cellStyle name="Comma 18 3 2 7 3 2" xfId="47944"/>
    <cellStyle name="Comma 18 3 2 7 4" xfId="47945"/>
    <cellStyle name="Comma 18 3 2 7 5" xfId="47946"/>
    <cellStyle name="Comma 18 3 2 8" xfId="47947"/>
    <cellStyle name="Comma 18 3 2 8 2" xfId="47948"/>
    <cellStyle name="Comma 18 3 2 8 3" xfId="47949"/>
    <cellStyle name="Comma 18 3 2 9" xfId="47950"/>
    <cellStyle name="Comma 18 3 2 9 2" xfId="47951"/>
    <cellStyle name="Comma 18 3 2 9 3" xfId="47952"/>
    <cellStyle name="Comma 18 3 3" xfId="47953"/>
    <cellStyle name="Comma 18 3 3 10" xfId="47954"/>
    <cellStyle name="Comma 18 3 3 2" xfId="47955"/>
    <cellStyle name="Comma 18 3 3 2 2" xfId="47956"/>
    <cellStyle name="Comma 18 3 3 2 2 2" xfId="47957"/>
    <cellStyle name="Comma 18 3 3 2 2 2 2" xfId="47958"/>
    <cellStyle name="Comma 18 3 3 2 2 2 3" xfId="47959"/>
    <cellStyle name="Comma 18 3 3 2 2 3" xfId="47960"/>
    <cellStyle name="Comma 18 3 3 2 2 3 2" xfId="47961"/>
    <cellStyle name="Comma 18 3 3 2 2 3 3" xfId="47962"/>
    <cellStyle name="Comma 18 3 3 2 2 4" xfId="47963"/>
    <cellStyle name="Comma 18 3 3 2 2 4 2" xfId="47964"/>
    <cellStyle name="Comma 18 3 3 2 2 5" xfId="47965"/>
    <cellStyle name="Comma 18 3 3 2 2 6" xfId="47966"/>
    <cellStyle name="Comma 18 3 3 2 3" xfId="47967"/>
    <cellStyle name="Comma 18 3 3 2 3 2" xfId="47968"/>
    <cellStyle name="Comma 18 3 3 2 3 2 2" xfId="47969"/>
    <cellStyle name="Comma 18 3 3 2 3 2 3" xfId="47970"/>
    <cellStyle name="Comma 18 3 3 2 3 3" xfId="47971"/>
    <cellStyle name="Comma 18 3 3 2 3 3 2" xfId="47972"/>
    <cellStyle name="Comma 18 3 3 2 3 3 3" xfId="47973"/>
    <cellStyle name="Comma 18 3 3 2 3 4" xfId="47974"/>
    <cellStyle name="Comma 18 3 3 2 3 4 2" xfId="47975"/>
    <cellStyle name="Comma 18 3 3 2 3 5" xfId="47976"/>
    <cellStyle name="Comma 18 3 3 2 3 6" xfId="47977"/>
    <cellStyle name="Comma 18 3 3 2 4" xfId="47978"/>
    <cellStyle name="Comma 18 3 3 2 4 2" xfId="47979"/>
    <cellStyle name="Comma 18 3 3 2 4 2 2" xfId="47980"/>
    <cellStyle name="Comma 18 3 3 2 4 2 3" xfId="47981"/>
    <cellStyle name="Comma 18 3 3 2 4 3" xfId="47982"/>
    <cellStyle name="Comma 18 3 3 2 4 3 2" xfId="47983"/>
    <cellStyle name="Comma 18 3 3 2 4 4" xfId="47984"/>
    <cellStyle name="Comma 18 3 3 2 4 5" xfId="47985"/>
    <cellStyle name="Comma 18 3 3 2 5" xfId="47986"/>
    <cellStyle name="Comma 18 3 3 2 5 2" xfId="47987"/>
    <cellStyle name="Comma 18 3 3 2 5 3" xfId="47988"/>
    <cellStyle name="Comma 18 3 3 2 6" xfId="47989"/>
    <cellStyle name="Comma 18 3 3 2 6 2" xfId="47990"/>
    <cellStyle name="Comma 18 3 3 2 6 3" xfId="47991"/>
    <cellStyle name="Comma 18 3 3 2 7" xfId="47992"/>
    <cellStyle name="Comma 18 3 3 2 7 2" xfId="47993"/>
    <cellStyle name="Comma 18 3 3 2 8" xfId="47994"/>
    <cellStyle name="Comma 18 3 3 2 9" xfId="47995"/>
    <cellStyle name="Comma 18 3 3 3" xfId="47996"/>
    <cellStyle name="Comma 18 3 3 3 2" xfId="47997"/>
    <cellStyle name="Comma 18 3 3 3 2 2" xfId="47998"/>
    <cellStyle name="Comma 18 3 3 3 2 3" xfId="47999"/>
    <cellStyle name="Comma 18 3 3 3 3" xfId="48000"/>
    <cellStyle name="Comma 18 3 3 3 3 2" xfId="48001"/>
    <cellStyle name="Comma 18 3 3 3 3 3" xfId="48002"/>
    <cellStyle name="Comma 18 3 3 3 4" xfId="48003"/>
    <cellStyle name="Comma 18 3 3 3 4 2" xfId="48004"/>
    <cellStyle name="Comma 18 3 3 3 5" xfId="48005"/>
    <cellStyle name="Comma 18 3 3 3 6" xfId="48006"/>
    <cellStyle name="Comma 18 3 3 4" xfId="48007"/>
    <cellStyle name="Comma 18 3 3 4 2" xfId="48008"/>
    <cellStyle name="Comma 18 3 3 4 2 2" xfId="48009"/>
    <cellStyle name="Comma 18 3 3 4 2 3" xfId="48010"/>
    <cellStyle name="Comma 18 3 3 4 3" xfId="48011"/>
    <cellStyle name="Comma 18 3 3 4 3 2" xfId="48012"/>
    <cellStyle name="Comma 18 3 3 4 3 3" xfId="48013"/>
    <cellStyle name="Comma 18 3 3 4 4" xfId="48014"/>
    <cellStyle name="Comma 18 3 3 4 4 2" xfId="48015"/>
    <cellStyle name="Comma 18 3 3 4 5" xfId="48016"/>
    <cellStyle name="Comma 18 3 3 4 6" xfId="48017"/>
    <cellStyle name="Comma 18 3 3 5" xfId="48018"/>
    <cellStyle name="Comma 18 3 3 5 2" xfId="48019"/>
    <cellStyle name="Comma 18 3 3 5 2 2" xfId="48020"/>
    <cellStyle name="Comma 18 3 3 5 2 3" xfId="48021"/>
    <cellStyle name="Comma 18 3 3 5 3" xfId="48022"/>
    <cellStyle name="Comma 18 3 3 5 3 2" xfId="48023"/>
    <cellStyle name="Comma 18 3 3 5 4" xfId="48024"/>
    <cellStyle name="Comma 18 3 3 5 5" xfId="48025"/>
    <cellStyle name="Comma 18 3 3 6" xfId="48026"/>
    <cellStyle name="Comma 18 3 3 6 2" xfId="48027"/>
    <cellStyle name="Comma 18 3 3 6 3" xfId="48028"/>
    <cellStyle name="Comma 18 3 3 7" xfId="48029"/>
    <cellStyle name="Comma 18 3 3 7 2" xfId="48030"/>
    <cellStyle name="Comma 18 3 3 7 3" xfId="48031"/>
    <cellStyle name="Comma 18 3 3 8" xfId="48032"/>
    <cellStyle name="Comma 18 3 3 8 2" xfId="48033"/>
    <cellStyle name="Comma 18 3 3 9" xfId="48034"/>
    <cellStyle name="Comma 18 3 4" xfId="48035"/>
    <cellStyle name="Comma 18 3 4 2" xfId="48036"/>
    <cellStyle name="Comma 18 3 4 2 2" xfId="48037"/>
    <cellStyle name="Comma 18 3 4 2 2 2" xfId="48038"/>
    <cellStyle name="Comma 18 3 4 2 2 3" xfId="48039"/>
    <cellStyle name="Comma 18 3 4 2 3" xfId="48040"/>
    <cellStyle name="Comma 18 3 4 2 3 2" xfId="48041"/>
    <cellStyle name="Comma 18 3 4 2 3 3" xfId="48042"/>
    <cellStyle name="Comma 18 3 4 2 4" xfId="48043"/>
    <cellStyle name="Comma 18 3 4 2 4 2" xfId="48044"/>
    <cellStyle name="Comma 18 3 4 2 5" xfId="48045"/>
    <cellStyle name="Comma 18 3 4 2 6" xfId="48046"/>
    <cellStyle name="Comma 18 3 4 3" xfId="48047"/>
    <cellStyle name="Comma 18 3 4 3 2" xfId="48048"/>
    <cellStyle name="Comma 18 3 4 3 2 2" xfId="48049"/>
    <cellStyle name="Comma 18 3 4 3 2 3" xfId="48050"/>
    <cellStyle name="Comma 18 3 4 3 3" xfId="48051"/>
    <cellStyle name="Comma 18 3 4 3 3 2" xfId="48052"/>
    <cellStyle name="Comma 18 3 4 3 3 3" xfId="48053"/>
    <cellStyle name="Comma 18 3 4 3 4" xfId="48054"/>
    <cellStyle name="Comma 18 3 4 3 4 2" xfId="48055"/>
    <cellStyle name="Comma 18 3 4 3 5" xfId="48056"/>
    <cellStyle name="Comma 18 3 4 3 6" xfId="48057"/>
    <cellStyle name="Comma 18 3 4 4" xfId="48058"/>
    <cellStyle name="Comma 18 3 4 4 2" xfId="48059"/>
    <cellStyle name="Comma 18 3 4 4 2 2" xfId="48060"/>
    <cellStyle name="Comma 18 3 4 4 2 3" xfId="48061"/>
    <cellStyle name="Comma 18 3 4 4 3" xfId="48062"/>
    <cellStyle name="Comma 18 3 4 4 3 2" xfId="48063"/>
    <cellStyle name="Comma 18 3 4 4 4" xfId="48064"/>
    <cellStyle name="Comma 18 3 4 4 5" xfId="48065"/>
    <cellStyle name="Comma 18 3 4 5" xfId="48066"/>
    <cellStyle name="Comma 18 3 4 5 2" xfId="48067"/>
    <cellStyle name="Comma 18 3 4 5 3" xfId="48068"/>
    <cellStyle name="Comma 18 3 4 6" xfId="48069"/>
    <cellStyle name="Comma 18 3 4 6 2" xfId="48070"/>
    <cellStyle name="Comma 18 3 4 6 3" xfId="48071"/>
    <cellStyle name="Comma 18 3 4 7" xfId="48072"/>
    <cellStyle name="Comma 18 3 4 7 2" xfId="48073"/>
    <cellStyle name="Comma 18 3 4 8" xfId="48074"/>
    <cellStyle name="Comma 18 3 4 9" xfId="48075"/>
    <cellStyle name="Comma 18 3 5" xfId="48076"/>
    <cellStyle name="Comma 18 3 5 2" xfId="48077"/>
    <cellStyle name="Comma 18 3 5 2 2" xfId="48078"/>
    <cellStyle name="Comma 18 3 5 2 2 2" xfId="48079"/>
    <cellStyle name="Comma 18 3 5 2 2 3" xfId="48080"/>
    <cellStyle name="Comma 18 3 5 2 3" xfId="48081"/>
    <cellStyle name="Comma 18 3 5 2 3 2" xfId="48082"/>
    <cellStyle name="Comma 18 3 5 2 3 3" xfId="48083"/>
    <cellStyle name="Comma 18 3 5 2 4" xfId="48084"/>
    <cellStyle name="Comma 18 3 5 2 4 2" xfId="48085"/>
    <cellStyle name="Comma 18 3 5 2 5" xfId="48086"/>
    <cellStyle name="Comma 18 3 5 2 6" xfId="48087"/>
    <cellStyle name="Comma 18 3 5 3" xfId="48088"/>
    <cellStyle name="Comma 18 3 5 3 2" xfId="48089"/>
    <cellStyle name="Comma 18 3 5 3 2 2" xfId="48090"/>
    <cellStyle name="Comma 18 3 5 3 2 3" xfId="48091"/>
    <cellStyle name="Comma 18 3 5 3 3" xfId="48092"/>
    <cellStyle name="Comma 18 3 5 3 3 2" xfId="48093"/>
    <cellStyle name="Comma 18 3 5 3 3 3" xfId="48094"/>
    <cellStyle name="Comma 18 3 5 3 4" xfId="48095"/>
    <cellStyle name="Comma 18 3 5 3 4 2" xfId="48096"/>
    <cellStyle name="Comma 18 3 5 3 5" xfId="48097"/>
    <cellStyle name="Comma 18 3 5 3 6" xfId="48098"/>
    <cellStyle name="Comma 18 3 5 4" xfId="48099"/>
    <cellStyle name="Comma 18 3 5 4 2" xfId="48100"/>
    <cellStyle name="Comma 18 3 5 4 2 2" xfId="48101"/>
    <cellStyle name="Comma 18 3 5 4 2 3" xfId="48102"/>
    <cellStyle name="Comma 18 3 5 4 3" xfId="48103"/>
    <cellStyle name="Comma 18 3 5 4 3 2" xfId="48104"/>
    <cellStyle name="Comma 18 3 5 4 4" xfId="48105"/>
    <cellStyle name="Comma 18 3 5 4 5" xfId="48106"/>
    <cellStyle name="Comma 18 3 5 5" xfId="48107"/>
    <cellStyle name="Comma 18 3 5 5 2" xfId="48108"/>
    <cellStyle name="Comma 18 3 5 5 3" xfId="48109"/>
    <cellStyle name="Comma 18 3 5 6" xfId="48110"/>
    <cellStyle name="Comma 18 3 5 6 2" xfId="48111"/>
    <cellStyle name="Comma 18 3 5 6 3" xfId="48112"/>
    <cellStyle name="Comma 18 3 5 7" xfId="48113"/>
    <cellStyle name="Comma 18 3 5 7 2" xfId="48114"/>
    <cellStyle name="Comma 18 3 5 8" xfId="48115"/>
    <cellStyle name="Comma 18 3 5 9" xfId="48116"/>
    <cellStyle name="Comma 18 3 6" xfId="48117"/>
    <cellStyle name="Comma 18 3 6 2" xfId="48118"/>
    <cellStyle name="Comma 18 3 6 2 2" xfId="48119"/>
    <cellStyle name="Comma 18 3 6 2 3" xfId="48120"/>
    <cellStyle name="Comma 18 3 6 3" xfId="48121"/>
    <cellStyle name="Comma 18 3 6 3 2" xfId="48122"/>
    <cellStyle name="Comma 18 3 6 3 3" xfId="48123"/>
    <cellStyle name="Comma 18 3 6 4" xfId="48124"/>
    <cellStyle name="Comma 18 3 6 4 2" xfId="48125"/>
    <cellStyle name="Comma 18 3 6 5" xfId="48126"/>
    <cellStyle name="Comma 18 3 6 6" xfId="48127"/>
    <cellStyle name="Comma 18 3 7" xfId="48128"/>
    <cellStyle name="Comma 18 3 7 2" xfId="48129"/>
    <cellStyle name="Comma 18 3 7 2 2" xfId="48130"/>
    <cellStyle name="Comma 18 3 7 2 3" xfId="48131"/>
    <cellStyle name="Comma 18 3 7 3" xfId="48132"/>
    <cellStyle name="Comma 18 3 7 3 2" xfId="48133"/>
    <cellStyle name="Comma 18 3 7 3 3" xfId="48134"/>
    <cellStyle name="Comma 18 3 7 4" xfId="48135"/>
    <cellStyle name="Comma 18 3 7 4 2" xfId="48136"/>
    <cellStyle name="Comma 18 3 7 5" xfId="48137"/>
    <cellStyle name="Comma 18 3 7 6" xfId="48138"/>
    <cellStyle name="Comma 18 3 8" xfId="48139"/>
    <cellStyle name="Comma 18 3 8 2" xfId="48140"/>
    <cellStyle name="Comma 18 3 8 2 2" xfId="48141"/>
    <cellStyle name="Comma 18 3 8 2 3" xfId="48142"/>
    <cellStyle name="Comma 18 3 8 3" xfId="48143"/>
    <cellStyle name="Comma 18 3 8 3 2" xfId="48144"/>
    <cellStyle name="Comma 18 3 8 4" xfId="48145"/>
    <cellStyle name="Comma 18 3 8 5" xfId="48146"/>
    <cellStyle name="Comma 18 3 9" xfId="48147"/>
    <cellStyle name="Comma 18 3 9 2" xfId="48148"/>
    <cellStyle name="Comma 18 3 9 3" xfId="48149"/>
    <cellStyle name="Comma 18 4" xfId="9477"/>
    <cellStyle name="Comma 18 4 10" xfId="48150"/>
    <cellStyle name="Comma 18 4 10 2" xfId="48151"/>
    <cellStyle name="Comma 18 4 11" xfId="48152"/>
    <cellStyle name="Comma 18 4 12" xfId="48153"/>
    <cellStyle name="Comma 18 4 2" xfId="48154"/>
    <cellStyle name="Comma 18 4 2 10" xfId="48155"/>
    <cellStyle name="Comma 18 4 2 2" xfId="48156"/>
    <cellStyle name="Comma 18 4 2 2 2" xfId="48157"/>
    <cellStyle name="Comma 18 4 2 2 2 2" xfId="48158"/>
    <cellStyle name="Comma 18 4 2 2 2 2 2" xfId="48159"/>
    <cellStyle name="Comma 18 4 2 2 2 2 3" xfId="48160"/>
    <cellStyle name="Comma 18 4 2 2 2 3" xfId="48161"/>
    <cellStyle name="Comma 18 4 2 2 2 3 2" xfId="48162"/>
    <cellStyle name="Comma 18 4 2 2 2 3 3" xfId="48163"/>
    <cellStyle name="Comma 18 4 2 2 2 4" xfId="48164"/>
    <cellStyle name="Comma 18 4 2 2 2 4 2" xfId="48165"/>
    <cellStyle name="Comma 18 4 2 2 2 5" xfId="48166"/>
    <cellStyle name="Comma 18 4 2 2 2 6" xfId="48167"/>
    <cellStyle name="Comma 18 4 2 2 3" xfId="48168"/>
    <cellStyle name="Comma 18 4 2 2 3 2" xfId="48169"/>
    <cellStyle name="Comma 18 4 2 2 3 2 2" xfId="48170"/>
    <cellStyle name="Comma 18 4 2 2 3 2 3" xfId="48171"/>
    <cellStyle name="Comma 18 4 2 2 3 3" xfId="48172"/>
    <cellStyle name="Comma 18 4 2 2 3 3 2" xfId="48173"/>
    <cellStyle name="Comma 18 4 2 2 3 3 3" xfId="48174"/>
    <cellStyle name="Comma 18 4 2 2 3 4" xfId="48175"/>
    <cellStyle name="Comma 18 4 2 2 3 4 2" xfId="48176"/>
    <cellStyle name="Comma 18 4 2 2 3 5" xfId="48177"/>
    <cellStyle name="Comma 18 4 2 2 3 6" xfId="48178"/>
    <cellStyle name="Comma 18 4 2 2 4" xfId="48179"/>
    <cellStyle name="Comma 18 4 2 2 4 2" xfId="48180"/>
    <cellStyle name="Comma 18 4 2 2 4 2 2" xfId="48181"/>
    <cellStyle name="Comma 18 4 2 2 4 2 3" xfId="48182"/>
    <cellStyle name="Comma 18 4 2 2 4 3" xfId="48183"/>
    <cellStyle name="Comma 18 4 2 2 4 3 2" xfId="48184"/>
    <cellStyle name="Comma 18 4 2 2 4 4" xfId="48185"/>
    <cellStyle name="Comma 18 4 2 2 4 5" xfId="48186"/>
    <cellStyle name="Comma 18 4 2 2 5" xfId="48187"/>
    <cellStyle name="Comma 18 4 2 2 5 2" xfId="48188"/>
    <cellStyle name="Comma 18 4 2 2 5 3" xfId="48189"/>
    <cellStyle name="Comma 18 4 2 2 6" xfId="48190"/>
    <cellStyle name="Comma 18 4 2 2 6 2" xfId="48191"/>
    <cellStyle name="Comma 18 4 2 2 6 3" xfId="48192"/>
    <cellStyle name="Comma 18 4 2 2 7" xfId="48193"/>
    <cellStyle name="Comma 18 4 2 2 7 2" xfId="48194"/>
    <cellStyle name="Comma 18 4 2 2 8" xfId="48195"/>
    <cellStyle name="Comma 18 4 2 2 9" xfId="48196"/>
    <cellStyle name="Comma 18 4 2 3" xfId="48197"/>
    <cellStyle name="Comma 18 4 2 3 2" xfId="48198"/>
    <cellStyle name="Comma 18 4 2 3 2 2" xfId="48199"/>
    <cellStyle name="Comma 18 4 2 3 2 3" xfId="48200"/>
    <cellStyle name="Comma 18 4 2 3 3" xfId="48201"/>
    <cellStyle name="Comma 18 4 2 3 3 2" xfId="48202"/>
    <cellStyle name="Comma 18 4 2 3 3 3" xfId="48203"/>
    <cellStyle name="Comma 18 4 2 3 4" xfId="48204"/>
    <cellStyle name="Comma 18 4 2 3 4 2" xfId="48205"/>
    <cellStyle name="Comma 18 4 2 3 5" xfId="48206"/>
    <cellStyle name="Comma 18 4 2 3 6" xfId="48207"/>
    <cellStyle name="Comma 18 4 2 4" xfId="48208"/>
    <cellStyle name="Comma 18 4 2 4 2" xfId="48209"/>
    <cellStyle name="Comma 18 4 2 4 2 2" xfId="48210"/>
    <cellStyle name="Comma 18 4 2 4 2 3" xfId="48211"/>
    <cellStyle name="Comma 18 4 2 4 3" xfId="48212"/>
    <cellStyle name="Comma 18 4 2 4 3 2" xfId="48213"/>
    <cellStyle name="Comma 18 4 2 4 3 3" xfId="48214"/>
    <cellStyle name="Comma 18 4 2 4 4" xfId="48215"/>
    <cellStyle name="Comma 18 4 2 4 4 2" xfId="48216"/>
    <cellStyle name="Comma 18 4 2 4 5" xfId="48217"/>
    <cellStyle name="Comma 18 4 2 4 6" xfId="48218"/>
    <cellStyle name="Comma 18 4 2 5" xfId="48219"/>
    <cellStyle name="Comma 18 4 2 5 2" xfId="48220"/>
    <cellStyle name="Comma 18 4 2 5 2 2" xfId="48221"/>
    <cellStyle name="Comma 18 4 2 5 2 3" xfId="48222"/>
    <cellStyle name="Comma 18 4 2 5 3" xfId="48223"/>
    <cellStyle name="Comma 18 4 2 5 3 2" xfId="48224"/>
    <cellStyle name="Comma 18 4 2 5 4" xfId="48225"/>
    <cellStyle name="Comma 18 4 2 5 5" xfId="48226"/>
    <cellStyle name="Comma 18 4 2 6" xfId="48227"/>
    <cellStyle name="Comma 18 4 2 6 2" xfId="48228"/>
    <cellStyle name="Comma 18 4 2 6 3" xfId="48229"/>
    <cellStyle name="Comma 18 4 2 7" xfId="48230"/>
    <cellStyle name="Comma 18 4 2 7 2" xfId="48231"/>
    <cellStyle name="Comma 18 4 2 7 3" xfId="48232"/>
    <cellStyle name="Comma 18 4 2 8" xfId="48233"/>
    <cellStyle name="Comma 18 4 2 8 2" xfId="48234"/>
    <cellStyle name="Comma 18 4 2 9" xfId="48235"/>
    <cellStyle name="Comma 18 4 3" xfId="48236"/>
    <cellStyle name="Comma 18 4 3 2" xfId="48237"/>
    <cellStyle name="Comma 18 4 3 2 2" xfId="48238"/>
    <cellStyle name="Comma 18 4 3 2 2 2" xfId="48239"/>
    <cellStyle name="Comma 18 4 3 2 2 3" xfId="48240"/>
    <cellStyle name="Comma 18 4 3 2 3" xfId="48241"/>
    <cellStyle name="Comma 18 4 3 2 3 2" xfId="48242"/>
    <cellStyle name="Comma 18 4 3 2 3 3" xfId="48243"/>
    <cellStyle name="Comma 18 4 3 2 4" xfId="48244"/>
    <cellStyle name="Comma 18 4 3 2 4 2" xfId="48245"/>
    <cellStyle name="Comma 18 4 3 2 5" xfId="48246"/>
    <cellStyle name="Comma 18 4 3 2 6" xfId="48247"/>
    <cellStyle name="Comma 18 4 3 3" xfId="48248"/>
    <cellStyle name="Comma 18 4 3 3 2" xfId="48249"/>
    <cellStyle name="Comma 18 4 3 3 2 2" xfId="48250"/>
    <cellStyle name="Comma 18 4 3 3 2 3" xfId="48251"/>
    <cellStyle name="Comma 18 4 3 3 3" xfId="48252"/>
    <cellStyle name="Comma 18 4 3 3 3 2" xfId="48253"/>
    <cellStyle name="Comma 18 4 3 3 3 3" xfId="48254"/>
    <cellStyle name="Comma 18 4 3 3 4" xfId="48255"/>
    <cellStyle name="Comma 18 4 3 3 4 2" xfId="48256"/>
    <cellStyle name="Comma 18 4 3 3 5" xfId="48257"/>
    <cellStyle name="Comma 18 4 3 3 6" xfId="48258"/>
    <cellStyle name="Comma 18 4 3 4" xfId="48259"/>
    <cellStyle name="Comma 18 4 3 4 2" xfId="48260"/>
    <cellStyle name="Comma 18 4 3 4 2 2" xfId="48261"/>
    <cellStyle name="Comma 18 4 3 4 2 3" xfId="48262"/>
    <cellStyle name="Comma 18 4 3 4 3" xfId="48263"/>
    <cellStyle name="Comma 18 4 3 4 3 2" xfId="48264"/>
    <cellStyle name="Comma 18 4 3 4 4" xfId="48265"/>
    <cellStyle name="Comma 18 4 3 4 5" xfId="48266"/>
    <cellStyle name="Comma 18 4 3 5" xfId="48267"/>
    <cellStyle name="Comma 18 4 3 5 2" xfId="48268"/>
    <cellStyle name="Comma 18 4 3 5 3" xfId="48269"/>
    <cellStyle name="Comma 18 4 3 6" xfId="48270"/>
    <cellStyle name="Comma 18 4 3 6 2" xfId="48271"/>
    <cellStyle name="Comma 18 4 3 6 3" xfId="48272"/>
    <cellStyle name="Comma 18 4 3 7" xfId="48273"/>
    <cellStyle name="Comma 18 4 3 7 2" xfId="48274"/>
    <cellStyle name="Comma 18 4 3 8" xfId="48275"/>
    <cellStyle name="Comma 18 4 3 9" xfId="48276"/>
    <cellStyle name="Comma 18 4 4" xfId="48277"/>
    <cellStyle name="Comma 18 4 4 2" xfId="48278"/>
    <cellStyle name="Comma 18 4 4 2 2" xfId="48279"/>
    <cellStyle name="Comma 18 4 4 2 2 2" xfId="48280"/>
    <cellStyle name="Comma 18 4 4 2 2 3" xfId="48281"/>
    <cellStyle name="Comma 18 4 4 2 3" xfId="48282"/>
    <cellStyle name="Comma 18 4 4 2 3 2" xfId="48283"/>
    <cellStyle name="Comma 18 4 4 2 3 3" xfId="48284"/>
    <cellStyle name="Comma 18 4 4 2 4" xfId="48285"/>
    <cellStyle name="Comma 18 4 4 2 4 2" xfId="48286"/>
    <cellStyle name="Comma 18 4 4 2 5" xfId="48287"/>
    <cellStyle name="Comma 18 4 4 2 6" xfId="48288"/>
    <cellStyle name="Comma 18 4 4 3" xfId="48289"/>
    <cellStyle name="Comma 18 4 4 3 2" xfId="48290"/>
    <cellStyle name="Comma 18 4 4 3 2 2" xfId="48291"/>
    <cellStyle name="Comma 18 4 4 3 2 3" xfId="48292"/>
    <cellStyle name="Comma 18 4 4 3 3" xfId="48293"/>
    <cellStyle name="Comma 18 4 4 3 3 2" xfId="48294"/>
    <cellStyle name="Comma 18 4 4 3 3 3" xfId="48295"/>
    <cellStyle name="Comma 18 4 4 3 4" xfId="48296"/>
    <cellStyle name="Comma 18 4 4 3 4 2" xfId="48297"/>
    <cellStyle name="Comma 18 4 4 3 5" xfId="48298"/>
    <cellStyle name="Comma 18 4 4 3 6" xfId="48299"/>
    <cellStyle name="Comma 18 4 4 4" xfId="48300"/>
    <cellStyle name="Comma 18 4 4 4 2" xfId="48301"/>
    <cellStyle name="Comma 18 4 4 4 2 2" xfId="48302"/>
    <cellStyle name="Comma 18 4 4 4 2 3" xfId="48303"/>
    <cellStyle name="Comma 18 4 4 4 3" xfId="48304"/>
    <cellStyle name="Comma 18 4 4 4 3 2" xfId="48305"/>
    <cellStyle name="Comma 18 4 4 4 4" xfId="48306"/>
    <cellStyle name="Comma 18 4 4 4 5" xfId="48307"/>
    <cellStyle name="Comma 18 4 4 5" xfId="48308"/>
    <cellStyle name="Comma 18 4 4 5 2" xfId="48309"/>
    <cellStyle name="Comma 18 4 4 5 3" xfId="48310"/>
    <cellStyle name="Comma 18 4 4 6" xfId="48311"/>
    <cellStyle name="Comma 18 4 4 6 2" xfId="48312"/>
    <cellStyle name="Comma 18 4 4 6 3" xfId="48313"/>
    <cellStyle name="Comma 18 4 4 7" xfId="48314"/>
    <cellStyle name="Comma 18 4 4 7 2" xfId="48315"/>
    <cellStyle name="Comma 18 4 4 8" xfId="48316"/>
    <cellStyle name="Comma 18 4 4 9" xfId="48317"/>
    <cellStyle name="Comma 18 4 5" xfId="48318"/>
    <cellStyle name="Comma 18 4 5 2" xfId="48319"/>
    <cellStyle name="Comma 18 4 5 2 2" xfId="48320"/>
    <cellStyle name="Comma 18 4 5 2 3" xfId="48321"/>
    <cellStyle name="Comma 18 4 5 3" xfId="48322"/>
    <cellStyle name="Comma 18 4 5 3 2" xfId="48323"/>
    <cellStyle name="Comma 18 4 5 3 3" xfId="48324"/>
    <cellStyle name="Comma 18 4 5 4" xfId="48325"/>
    <cellStyle name="Comma 18 4 5 4 2" xfId="48326"/>
    <cellStyle name="Comma 18 4 5 5" xfId="48327"/>
    <cellStyle name="Comma 18 4 5 6" xfId="48328"/>
    <cellStyle name="Comma 18 4 6" xfId="48329"/>
    <cellStyle name="Comma 18 4 6 2" xfId="48330"/>
    <cellStyle name="Comma 18 4 6 2 2" xfId="48331"/>
    <cellStyle name="Comma 18 4 6 2 3" xfId="48332"/>
    <cellStyle name="Comma 18 4 6 3" xfId="48333"/>
    <cellStyle name="Comma 18 4 6 3 2" xfId="48334"/>
    <cellStyle name="Comma 18 4 6 3 3" xfId="48335"/>
    <cellStyle name="Comma 18 4 6 4" xfId="48336"/>
    <cellStyle name="Comma 18 4 6 4 2" xfId="48337"/>
    <cellStyle name="Comma 18 4 6 5" xfId="48338"/>
    <cellStyle name="Comma 18 4 6 6" xfId="48339"/>
    <cellStyle name="Comma 18 4 7" xfId="48340"/>
    <cellStyle name="Comma 18 4 7 2" xfId="48341"/>
    <cellStyle name="Comma 18 4 7 2 2" xfId="48342"/>
    <cellStyle name="Comma 18 4 7 2 3" xfId="48343"/>
    <cellStyle name="Comma 18 4 7 3" xfId="48344"/>
    <cellStyle name="Comma 18 4 7 3 2" xfId="48345"/>
    <cellStyle name="Comma 18 4 7 4" xfId="48346"/>
    <cellStyle name="Comma 18 4 7 5" xfId="48347"/>
    <cellStyle name="Comma 18 4 8" xfId="48348"/>
    <cellStyle name="Comma 18 4 8 2" xfId="48349"/>
    <cellStyle name="Comma 18 4 8 3" xfId="48350"/>
    <cellStyle name="Comma 18 4 9" xfId="48351"/>
    <cellStyle name="Comma 18 4 9 2" xfId="48352"/>
    <cellStyle name="Comma 18 4 9 3" xfId="48353"/>
    <cellStyle name="Comma 18 5" xfId="9478"/>
    <cellStyle name="Comma 18 5 10" xfId="48354"/>
    <cellStyle name="Comma 18 5 2" xfId="48355"/>
    <cellStyle name="Comma 18 5 2 2" xfId="48356"/>
    <cellStyle name="Comma 18 5 2 2 2" xfId="48357"/>
    <cellStyle name="Comma 18 5 2 2 2 2" xfId="48358"/>
    <cellStyle name="Comma 18 5 2 2 2 3" xfId="48359"/>
    <cellStyle name="Comma 18 5 2 2 3" xfId="48360"/>
    <cellStyle name="Comma 18 5 2 2 3 2" xfId="48361"/>
    <cellStyle name="Comma 18 5 2 2 3 3" xfId="48362"/>
    <cellStyle name="Comma 18 5 2 2 4" xfId="48363"/>
    <cellStyle name="Comma 18 5 2 2 4 2" xfId="48364"/>
    <cellStyle name="Comma 18 5 2 2 5" xfId="48365"/>
    <cellStyle name="Comma 18 5 2 2 6" xfId="48366"/>
    <cellStyle name="Comma 18 5 2 3" xfId="48367"/>
    <cellStyle name="Comma 18 5 2 3 2" xfId="48368"/>
    <cellStyle name="Comma 18 5 2 3 2 2" xfId="48369"/>
    <cellStyle name="Comma 18 5 2 3 2 3" xfId="48370"/>
    <cellStyle name="Comma 18 5 2 3 3" xfId="48371"/>
    <cellStyle name="Comma 18 5 2 3 3 2" xfId="48372"/>
    <cellStyle name="Comma 18 5 2 3 3 3" xfId="48373"/>
    <cellStyle name="Comma 18 5 2 3 4" xfId="48374"/>
    <cellStyle name="Comma 18 5 2 3 4 2" xfId="48375"/>
    <cellStyle name="Comma 18 5 2 3 5" xfId="48376"/>
    <cellStyle name="Comma 18 5 2 3 6" xfId="48377"/>
    <cellStyle name="Comma 18 5 2 4" xfId="48378"/>
    <cellStyle name="Comma 18 5 2 4 2" xfId="48379"/>
    <cellStyle name="Comma 18 5 2 4 2 2" xfId="48380"/>
    <cellStyle name="Comma 18 5 2 4 2 3" xfId="48381"/>
    <cellStyle name="Comma 18 5 2 4 3" xfId="48382"/>
    <cellStyle name="Comma 18 5 2 4 3 2" xfId="48383"/>
    <cellStyle name="Comma 18 5 2 4 4" xfId="48384"/>
    <cellStyle name="Comma 18 5 2 4 5" xfId="48385"/>
    <cellStyle name="Comma 18 5 2 5" xfId="48386"/>
    <cellStyle name="Comma 18 5 2 5 2" xfId="48387"/>
    <cellStyle name="Comma 18 5 2 5 3" xfId="48388"/>
    <cellStyle name="Comma 18 5 2 6" xfId="48389"/>
    <cellStyle name="Comma 18 5 2 6 2" xfId="48390"/>
    <cellStyle name="Comma 18 5 2 6 3" xfId="48391"/>
    <cellStyle name="Comma 18 5 2 7" xfId="48392"/>
    <cellStyle name="Comma 18 5 2 7 2" xfId="48393"/>
    <cellStyle name="Comma 18 5 2 8" xfId="48394"/>
    <cellStyle name="Comma 18 5 2 9" xfId="48395"/>
    <cellStyle name="Comma 18 5 3" xfId="48396"/>
    <cellStyle name="Comma 18 5 3 2" xfId="48397"/>
    <cellStyle name="Comma 18 5 3 2 2" xfId="48398"/>
    <cellStyle name="Comma 18 5 3 2 3" xfId="48399"/>
    <cellStyle name="Comma 18 5 3 3" xfId="48400"/>
    <cellStyle name="Comma 18 5 3 3 2" xfId="48401"/>
    <cellStyle name="Comma 18 5 3 3 3" xfId="48402"/>
    <cellStyle name="Comma 18 5 3 4" xfId="48403"/>
    <cellStyle name="Comma 18 5 3 4 2" xfId="48404"/>
    <cellStyle name="Comma 18 5 3 5" xfId="48405"/>
    <cellStyle name="Comma 18 5 3 6" xfId="48406"/>
    <cellStyle name="Comma 18 5 4" xfId="48407"/>
    <cellStyle name="Comma 18 5 4 2" xfId="48408"/>
    <cellStyle name="Comma 18 5 4 2 2" xfId="48409"/>
    <cellStyle name="Comma 18 5 4 2 3" xfId="48410"/>
    <cellStyle name="Comma 18 5 4 3" xfId="48411"/>
    <cellStyle name="Comma 18 5 4 3 2" xfId="48412"/>
    <cellStyle name="Comma 18 5 4 3 3" xfId="48413"/>
    <cellStyle name="Comma 18 5 4 4" xfId="48414"/>
    <cellStyle name="Comma 18 5 4 4 2" xfId="48415"/>
    <cellStyle name="Comma 18 5 4 5" xfId="48416"/>
    <cellStyle name="Comma 18 5 4 6" xfId="48417"/>
    <cellStyle name="Comma 18 5 5" xfId="48418"/>
    <cellStyle name="Comma 18 5 5 2" xfId="48419"/>
    <cellStyle name="Comma 18 5 5 2 2" xfId="48420"/>
    <cellStyle name="Comma 18 5 5 2 3" xfId="48421"/>
    <cellStyle name="Comma 18 5 5 3" xfId="48422"/>
    <cellStyle name="Comma 18 5 5 3 2" xfId="48423"/>
    <cellStyle name="Comma 18 5 5 4" xfId="48424"/>
    <cellStyle name="Comma 18 5 5 5" xfId="48425"/>
    <cellStyle name="Comma 18 5 6" xfId="48426"/>
    <cellStyle name="Comma 18 5 6 2" xfId="48427"/>
    <cellStyle name="Comma 18 5 6 3" xfId="48428"/>
    <cellStyle name="Comma 18 5 7" xfId="48429"/>
    <cellStyle name="Comma 18 5 7 2" xfId="48430"/>
    <cellStyle name="Comma 18 5 7 3" xfId="48431"/>
    <cellStyle name="Comma 18 5 8" xfId="48432"/>
    <cellStyle name="Comma 18 5 8 2" xfId="48433"/>
    <cellStyle name="Comma 18 5 9" xfId="48434"/>
    <cellStyle name="Comma 18 6" xfId="48435"/>
    <cellStyle name="Comma 18 6 2" xfId="48436"/>
    <cellStyle name="Comma 18 6 2 2" xfId="48437"/>
    <cellStyle name="Comma 18 6 2 2 2" xfId="48438"/>
    <cellStyle name="Comma 18 6 2 2 3" xfId="48439"/>
    <cellStyle name="Comma 18 6 2 3" xfId="48440"/>
    <cellStyle name="Comma 18 6 2 3 2" xfId="48441"/>
    <cellStyle name="Comma 18 6 2 3 3" xfId="48442"/>
    <cellStyle name="Comma 18 6 2 4" xfId="48443"/>
    <cellStyle name="Comma 18 6 2 4 2" xfId="48444"/>
    <cellStyle name="Comma 18 6 2 5" xfId="48445"/>
    <cellStyle name="Comma 18 6 2 6" xfId="48446"/>
    <cellStyle name="Comma 18 6 3" xfId="48447"/>
    <cellStyle name="Comma 18 6 3 2" xfId="48448"/>
    <cellStyle name="Comma 18 6 3 2 2" xfId="48449"/>
    <cellStyle name="Comma 18 6 3 2 3" xfId="48450"/>
    <cellStyle name="Comma 18 6 3 3" xfId="48451"/>
    <cellStyle name="Comma 18 6 3 3 2" xfId="48452"/>
    <cellStyle name="Comma 18 6 3 3 3" xfId="48453"/>
    <cellStyle name="Comma 18 6 3 4" xfId="48454"/>
    <cellStyle name="Comma 18 6 3 4 2" xfId="48455"/>
    <cellStyle name="Comma 18 6 3 5" xfId="48456"/>
    <cellStyle name="Comma 18 6 3 6" xfId="48457"/>
    <cellStyle name="Comma 18 6 4" xfId="48458"/>
    <cellStyle name="Comma 18 6 4 2" xfId="48459"/>
    <cellStyle name="Comma 18 6 4 2 2" xfId="48460"/>
    <cellStyle name="Comma 18 6 4 2 3" xfId="48461"/>
    <cellStyle name="Comma 18 6 4 3" xfId="48462"/>
    <cellStyle name="Comma 18 6 4 3 2" xfId="48463"/>
    <cellStyle name="Comma 18 6 4 4" xfId="48464"/>
    <cellStyle name="Comma 18 6 4 5" xfId="48465"/>
    <cellStyle name="Comma 18 6 5" xfId="48466"/>
    <cellStyle name="Comma 18 6 5 2" xfId="48467"/>
    <cellStyle name="Comma 18 6 5 3" xfId="48468"/>
    <cellStyle name="Comma 18 6 6" xfId="48469"/>
    <cellStyle name="Comma 18 6 6 2" xfId="48470"/>
    <cellStyle name="Comma 18 6 6 3" xfId="48471"/>
    <cellStyle name="Comma 18 6 7" xfId="48472"/>
    <cellStyle name="Comma 18 6 7 2" xfId="48473"/>
    <cellStyle name="Comma 18 6 8" xfId="48474"/>
    <cellStyle name="Comma 18 6 9" xfId="48475"/>
    <cellStyle name="Comma 18 7" xfId="48476"/>
    <cellStyle name="Comma 18 7 2" xfId="48477"/>
    <cellStyle name="Comma 18 7 2 2" xfId="48478"/>
    <cellStyle name="Comma 18 7 2 2 2" xfId="48479"/>
    <cellStyle name="Comma 18 7 2 2 3" xfId="48480"/>
    <cellStyle name="Comma 18 7 2 3" xfId="48481"/>
    <cellStyle name="Comma 18 7 2 3 2" xfId="48482"/>
    <cellStyle name="Comma 18 7 2 3 3" xfId="48483"/>
    <cellStyle name="Comma 18 7 2 4" xfId="48484"/>
    <cellStyle name="Comma 18 7 2 4 2" xfId="48485"/>
    <cellStyle name="Comma 18 7 2 5" xfId="48486"/>
    <cellStyle name="Comma 18 7 2 6" xfId="48487"/>
    <cellStyle name="Comma 18 7 3" xfId="48488"/>
    <cellStyle name="Comma 18 7 3 2" xfId="48489"/>
    <cellStyle name="Comma 18 7 3 2 2" xfId="48490"/>
    <cellStyle name="Comma 18 7 3 2 3" xfId="48491"/>
    <cellStyle name="Comma 18 7 3 3" xfId="48492"/>
    <cellStyle name="Comma 18 7 3 3 2" xfId="48493"/>
    <cellStyle name="Comma 18 7 3 3 3" xfId="48494"/>
    <cellStyle name="Comma 18 7 3 4" xfId="48495"/>
    <cellStyle name="Comma 18 7 3 4 2" xfId="48496"/>
    <cellStyle name="Comma 18 7 3 5" xfId="48497"/>
    <cellStyle name="Comma 18 7 3 6" xfId="48498"/>
    <cellStyle name="Comma 18 7 4" xfId="48499"/>
    <cellStyle name="Comma 18 7 4 2" xfId="48500"/>
    <cellStyle name="Comma 18 7 4 2 2" xfId="48501"/>
    <cellStyle name="Comma 18 7 4 2 3" xfId="48502"/>
    <cellStyle name="Comma 18 7 4 3" xfId="48503"/>
    <cellStyle name="Comma 18 7 4 3 2" xfId="48504"/>
    <cellStyle name="Comma 18 7 4 4" xfId="48505"/>
    <cellStyle name="Comma 18 7 4 5" xfId="48506"/>
    <cellStyle name="Comma 18 7 5" xfId="48507"/>
    <cellStyle name="Comma 18 7 5 2" xfId="48508"/>
    <cellStyle name="Comma 18 7 5 3" xfId="48509"/>
    <cellStyle name="Comma 18 7 6" xfId="48510"/>
    <cellStyle name="Comma 18 7 6 2" xfId="48511"/>
    <cellStyle name="Comma 18 7 6 3" xfId="48512"/>
    <cellStyle name="Comma 18 7 7" xfId="48513"/>
    <cellStyle name="Comma 18 7 7 2" xfId="48514"/>
    <cellStyle name="Comma 18 7 8" xfId="48515"/>
    <cellStyle name="Comma 18 7 9" xfId="48516"/>
    <cellStyle name="Comma 18 8" xfId="48517"/>
    <cellStyle name="Comma 18 8 2" xfId="48518"/>
    <cellStyle name="Comma 18 8 2 2" xfId="48519"/>
    <cellStyle name="Comma 18 8 2 3" xfId="48520"/>
    <cellStyle name="Comma 18 8 3" xfId="48521"/>
    <cellStyle name="Comma 18 8 3 2" xfId="48522"/>
    <cellStyle name="Comma 18 8 3 3" xfId="48523"/>
    <cellStyle name="Comma 18 8 4" xfId="48524"/>
    <cellStyle name="Comma 18 8 4 2" xfId="48525"/>
    <cellStyle name="Comma 18 8 5" xfId="48526"/>
    <cellStyle name="Comma 18 8 6" xfId="48527"/>
    <cellStyle name="Comma 18 9" xfId="48528"/>
    <cellStyle name="Comma 18 9 2" xfId="48529"/>
    <cellStyle name="Comma 18 9 2 2" xfId="48530"/>
    <cellStyle name="Comma 18 9 2 3" xfId="48531"/>
    <cellStyle name="Comma 18 9 3" xfId="48532"/>
    <cellStyle name="Comma 18 9 3 2" xfId="48533"/>
    <cellStyle name="Comma 18 9 3 3" xfId="48534"/>
    <cellStyle name="Comma 18 9 4" xfId="48535"/>
    <cellStyle name="Comma 18 9 4 2" xfId="48536"/>
    <cellStyle name="Comma 18 9 5" xfId="48537"/>
    <cellStyle name="Comma 18 9 6" xfId="48538"/>
    <cellStyle name="Comma 19" xfId="3274"/>
    <cellStyle name="Comma 19 2" xfId="3275"/>
    <cellStyle name="Comma 19 2 2" xfId="48539"/>
    <cellStyle name="Comma 19 2 2 2" xfId="48540"/>
    <cellStyle name="Comma 19 2 3" xfId="48541"/>
    <cellStyle name="Comma 19 3" xfId="48542"/>
    <cellStyle name="Comma 19 3 2" xfId="48543"/>
    <cellStyle name="Comma 19 4" xfId="48544"/>
    <cellStyle name="Comma 19 4 2" xfId="48545"/>
    <cellStyle name="Comma 19 5" xfId="48546"/>
    <cellStyle name="Comma 19 6" xfId="48547"/>
    <cellStyle name="Comma 2" xfId="3276"/>
    <cellStyle name="Comma 2 10" xfId="3277"/>
    <cellStyle name="Comma 2 10 2" xfId="3278"/>
    <cellStyle name="Comma 2 10 2 2" xfId="3279"/>
    <cellStyle name="Comma 2 10 2 2 2" xfId="9479"/>
    <cellStyle name="Comma 2 10 2 3" xfId="9480"/>
    <cellStyle name="Comma 2 10 2 4" xfId="9481"/>
    <cellStyle name="Comma 2 10 2 5" xfId="9482"/>
    <cellStyle name="Comma 2 10 3" xfId="3280"/>
    <cellStyle name="Comma 2 10 3 2" xfId="9483"/>
    <cellStyle name="Comma 2 10 3 2 2" xfId="9484"/>
    <cellStyle name="Comma 2 10 3 3" xfId="9485"/>
    <cellStyle name="Comma 2 10 3 4" xfId="9486"/>
    <cellStyle name="Comma 2 10 3 5" xfId="9487"/>
    <cellStyle name="Comma 2 10 4" xfId="13710"/>
    <cellStyle name="Comma 2 11" xfId="3281"/>
    <cellStyle name="Comma 2 11 2" xfId="3282"/>
    <cellStyle name="Comma 2 11 2 2" xfId="9488"/>
    <cellStyle name="Comma 2 11 2 2 2" xfId="9489"/>
    <cellStyle name="Comma 2 11 2 3" xfId="9490"/>
    <cellStyle name="Comma 2 11 2 4" xfId="9491"/>
    <cellStyle name="Comma 2 11 2 5" xfId="9492"/>
    <cellStyle name="Comma 2 11 2 6" xfId="13963"/>
    <cellStyle name="Comma 2 11 3" xfId="13711"/>
    <cellStyle name="Comma 2 12" xfId="3283"/>
    <cellStyle name="Comma 2 12 2" xfId="3284"/>
    <cellStyle name="Comma 2 12 3" xfId="13712"/>
    <cellStyle name="Comma 2 13" xfId="3285"/>
    <cellStyle name="Comma 2 13 2" xfId="13713"/>
    <cellStyle name="Comma 2 14" xfId="3286"/>
    <cellStyle name="Comma 2 14 2" xfId="13714"/>
    <cellStyle name="Comma 2 15" xfId="3287"/>
    <cellStyle name="Comma 2 15 2" xfId="13715"/>
    <cellStyle name="Comma 2 2" xfId="3288"/>
    <cellStyle name="Comma 2 2 2" xfId="3289"/>
    <cellStyle name="Comma 2 2 2 2" xfId="3290"/>
    <cellStyle name="Comma 2 2 2 2 2" xfId="3291"/>
    <cellStyle name="Comma 2 2 2 2 2 2" xfId="9493"/>
    <cellStyle name="Comma 2 2 2 2 2 2 2" xfId="9494"/>
    <cellStyle name="Comma 2 2 2 2 2 3" xfId="9495"/>
    <cellStyle name="Comma 2 2 2 2 2 4" xfId="9496"/>
    <cellStyle name="Comma 2 2 2 2 3" xfId="9497"/>
    <cellStyle name="Comma 2 2 2 2 3 2" xfId="9498"/>
    <cellStyle name="Comma 2 2 2 2 4" xfId="9499"/>
    <cellStyle name="Comma 2 2 2 2 5" xfId="9500"/>
    <cellStyle name="Comma 2 2 2 2 6" xfId="13965"/>
    <cellStyle name="Comma 2 2 2 3" xfId="3292"/>
    <cellStyle name="Comma 2 2 2 3 2" xfId="9501"/>
    <cellStyle name="Comma 2 2 2 3 2 2" xfId="9502"/>
    <cellStyle name="Comma 2 2 2 3 3" xfId="9503"/>
    <cellStyle name="Comma 2 2 2 3 4" xfId="9504"/>
    <cellStyle name="Comma 2 2 2 4" xfId="3293"/>
    <cellStyle name="Comma 2 2 2 4 2" xfId="9505"/>
    <cellStyle name="Comma 2 2 2 5" xfId="9506"/>
    <cellStyle name="Comma 2 2 2 5 2" xfId="9507"/>
    <cellStyle name="Comma 2 2 2 6" xfId="9508"/>
    <cellStyle name="Comma 2 2 2 7" xfId="9509"/>
    <cellStyle name="Comma 2 2 2 8" xfId="13964"/>
    <cellStyle name="Comma 2 2 3" xfId="3294"/>
    <cellStyle name="Comma 2 2 3 2" xfId="3295"/>
    <cellStyle name="Comma 2 2 3 2 2" xfId="48548"/>
    <cellStyle name="Comma 2 2 3 3" xfId="13966"/>
    <cellStyle name="Comma 2 2 3 3 2" xfId="48549"/>
    <cellStyle name="Comma 2 2 4" xfId="9510"/>
    <cellStyle name="Comma 2 2 4 2" xfId="48550"/>
    <cellStyle name="Comma 2 2 4 2 2" xfId="48551"/>
    <cellStyle name="Comma 2 2 4 3" xfId="48552"/>
    <cellStyle name="Comma 2 2 5" xfId="13716"/>
    <cellStyle name="Comma 2 2 5 2" xfId="48553"/>
    <cellStyle name="Comma 2 2 6" xfId="48554"/>
    <cellStyle name="Comma 2 2 6 2" xfId="48555"/>
    <cellStyle name="Comma 2 3" xfId="3296"/>
    <cellStyle name="Comma 2 3 2" xfId="3297"/>
    <cellStyle name="Comma 2 3 2 2" xfId="3298"/>
    <cellStyle name="Comma 2 3 2 2 2" xfId="3299"/>
    <cellStyle name="Comma 2 3 2 2 2 2" xfId="3300"/>
    <cellStyle name="Comma 2 3 2 2 2 2 2" xfId="3301"/>
    <cellStyle name="Comma 2 3 2 2 2 3" xfId="3302"/>
    <cellStyle name="Comma 2 3 2 2 3" xfId="3303"/>
    <cellStyle name="Comma 2 3 2 2 3 2" xfId="3304"/>
    <cellStyle name="Comma 2 3 2 2 4" xfId="3305"/>
    <cellStyle name="Comma 2 3 2 2 5" xfId="3306"/>
    <cellStyle name="Comma 2 3 2 2 6" xfId="13968"/>
    <cellStyle name="Comma 2 3 2 3" xfId="3307"/>
    <cellStyle name="Comma 2 3 2 3 2" xfId="3308"/>
    <cellStyle name="Comma 2 3 2 3 2 2" xfId="3309"/>
    <cellStyle name="Comma 2 3 2 3 3" xfId="3310"/>
    <cellStyle name="Comma 2 3 2 3 4" xfId="3311"/>
    <cellStyle name="Comma 2 3 2 4" xfId="3312"/>
    <cellStyle name="Comma 2 3 2 4 2" xfId="3313"/>
    <cellStyle name="Comma 2 3 2 5" xfId="3314"/>
    <cellStyle name="Comma 2 3 2 5 2" xfId="9511"/>
    <cellStyle name="Comma 2 3 2 6" xfId="3315"/>
    <cellStyle name="Comma 2 3 2 7" xfId="9512"/>
    <cellStyle name="Comma 2 3 2 8" xfId="13967"/>
    <cellStyle name="Comma 2 3 3" xfId="3316"/>
    <cellStyle name="Comma 2 3 3 2" xfId="3317"/>
    <cellStyle name="Comma 2 3 3 2 2" xfId="3318"/>
    <cellStyle name="Comma 2 3 3 2 2 2" xfId="3319"/>
    <cellStyle name="Comma 2 3 3 2 3" xfId="3320"/>
    <cellStyle name="Comma 2 3 3 3" xfId="3321"/>
    <cellStyle name="Comma 2 3 3 3 2" xfId="3322"/>
    <cellStyle name="Comma 2 3 3 4" xfId="3323"/>
    <cellStyle name="Comma 2 3 3 5" xfId="3324"/>
    <cellStyle name="Comma 2 3 3 6" xfId="13969"/>
    <cellStyle name="Comma 2 3 4" xfId="3325"/>
    <cellStyle name="Comma 2 3 4 2" xfId="3326"/>
    <cellStyle name="Comma 2 3 4 2 2" xfId="3327"/>
    <cellStyle name="Comma 2 3 4 3" xfId="3328"/>
    <cellStyle name="Comma 2 3 4 4" xfId="3329"/>
    <cellStyle name="Comma 2 3 5" xfId="3330"/>
    <cellStyle name="Comma 2 3 5 2" xfId="3331"/>
    <cellStyle name="Comma 2 3 6" xfId="3332"/>
    <cellStyle name="Comma 2 3 7" xfId="3333"/>
    <cellStyle name="Comma 2 3 8" xfId="48556"/>
    <cellStyle name="Comma 2 4" xfId="3334"/>
    <cellStyle name="Comma 2 4 2" xfId="3335"/>
    <cellStyle name="Comma 2 4 2 10" xfId="9513"/>
    <cellStyle name="Comma 2 4 2 2" xfId="3336"/>
    <cellStyle name="Comma 2 4 2 2 2" xfId="3337"/>
    <cellStyle name="Comma 2 4 2 2 2 2" xfId="3338"/>
    <cellStyle name="Comma 2 4 2 2 2 2 2" xfId="3339"/>
    <cellStyle name="Comma 2 4 2 2 2 2 2 2" xfId="3340"/>
    <cellStyle name="Comma 2 4 2 2 2 2 2 3" xfId="13970"/>
    <cellStyle name="Comma 2 4 2 2 2 2 3" xfId="3341"/>
    <cellStyle name="Comma 2 4 2 2 2 2 3 2" xfId="13971"/>
    <cellStyle name="Comma 2 4 2 2 2 2 4" xfId="9514"/>
    <cellStyle name="Comma 2 4 2 2 2 2 5" xfId="9515"/>
    <cellStyle name="Comma 2 4 2 2 2 3" xfId="3342"/>
    <cellStyle name="Comma 2 4 2 2 2 3 2" xfId="3343"/>
    <cellStyle name="Comma 2 4 2 2 2 3 3" xfId="13972"/>
    <cellStyle name="Comma 2 4 2 2 2 4" xfId="3344"/>
    <cellStyle name="Comma 2 4 2 2 2 4 2" xfId="13973"/>
    <cellStyle name="Comma 2 4 2 2 2 5" xfId="9516"/>
    <cellStyle name="Comma 2 4 2 2 2 6" xfId="9517"/>
    <cellStyle name="Comma 2 4 2 2 3" xfId="3345"/>
    <cellStyle name="Comma 2 4 2 2 3 2" xfId="3346"/>
    <cellStyle name="Comma 2 4 2 2 3 2 2" xfId="3347"/>
    <cellStyle name="Comma 2 4 2 2 3 2 2 2" xfId="9518"/>
    <cellStyle name="Comma 2 4 2 2 3 2 3" xfId="9519"/>
    <cellStyle name="Comma 2 4 2 2 3 2 4" xfId="9520"/>
    <cellStyle name="Comma 2 4 2 2 3 2 5" xfId="9521"/>
    <cellStyle name="Comma 2 4 2 2 3 3" xfId="3348"/>
    <cellStyle name="Comma 2 4 2 2 3 3 2" xfId="9522"/>
    <cellStyle name="Comma 2 4 2 2 3 4" xfId="9523"/>
    <cellStyle name="Comma 2 4 2 2 3 5" xfId="9524"/>
    <cellStyle name="Comma 2 4 2 2 3 6" xfId="9525"/>
    <cellStyle name="Comma 2 4 2 2 4" xfId="3349"/>
    <cellStyle name="Comma 2 4 2 2 4 2" xfId="3350"/>
    <cellStyle name="Comma 2 4 2 2 4 2 2" xfId="9526"/>
    <cellStyle name="Comma 2 4 2 2 4 3" xfId="9527"/>
    <cellStyle name="Comma 2 4 2 2 4 4" xfId="9528"/>
    <cellStyle name="Comma 2 4 2 2 4 5" xfId="9529"/>
    <cellStyle name="Comma 2 4 2 2 5" xfId="3351"/>
    <cellStyle name="Comma 2 4 2 2 5 2" xfId="3352"/>
    <cellStyle name="Comma 2 4 2 2 5 2 2" xfId="9530"/>
    <cellStyle name="Comma 2 4 2 2 5 3" xfId="9531"/>
    <cellStyle name="Comma 2 4 2 2 5 4" xfId="9532"/>
    <cellStyle name="Comma 2 4 2 2 5 5" xfId="9533"/>
    <cellStyle name="Comma 2 4 2 2 6" xfId="3353"/>
    <cellStyle name="Comma 2 4 2 2 6 2" xfId="9534"/>
    <cellStyle name="Comma 2 4 2 2 7" xfId="9535"/>
    <cellStyle name="Comma 2 4 2 2 8" xfId="9536"/>
    <cellStyle name="Comma 2 4 2 2 9" xfId="9537"/>
    <cellStyle name="Comma 2 4 2 3" xfId="3354"/>
    <cellStyle name="Comma 2 4 2 3 2" xfId="3355"/>
    <cellStyle name="Comma 2 4 2 3 2 2" xfId="3356"/>
    <cellStyle name="Comma 2 4 2 3 2 2 2" xfId="3357"/>
    <cellStyle name="Comma 2 4 2 3 2 2 3" xfId="13974"/>
    <cellStyle name="Comma 2 4 2 3 2 3" xfId="3358"/>
    <cellStyle name="Comma 2 4 2 3 2 3 2" xfId="13975"/>
    <cellStyle name="Comma 2 4 2 3 2 4" xfId="9538"/>
    <cellStyle name="Comma 2 4 2 3 2 5" xfId="9539"/>
    <cellStyle name="Comma 2 4 2 3 3" xfId="3359"/>
    <cellStyle name="Comma 2 4 2 3 3 2" xfId="3360"/>
    <cellStyle name="Comma 2 4 2 3 3 3" xfId="13976"/>
    <cellStyle name="Comma 2 4 2 3 4" xfId="3361"/>
    <cellStyle name="Comma 2 4 2 3 4 2" xfId="13977"/>
    <cellStyle name="Comma 2 4 2 3 5" xfId="9540"/>
    <cellStyle name="Comma 2 4 2 3 6" xfId="9541"/>
    <cellStyle name="Comma 2 4 2 4" xfId="3362"/>
    <cellStyle name="Comma 2 4 2 4 2" xfId="3363"/>
    <cellStyle name="Comma 2 4 2 4 2 2" xfId="3364"/>
    <cellStyle name="Comma 2 4 2 4 2 2 2" xfId="9542"/>
    <cellStyle name="Comma 2 4 2 4 2 3" xfId="9543"/>
    <cellStyle name="Comma 2 4 2 4 2 4" xfId="9544"/>
    <cellStyle name="Comma 2 4 2 4 2 5" xfId="9545"/>
    <cellStyle name="Comma 2 4 2 4 3" xfId="3365"/>
    <cellStyle name="Comma 2 4 2 4 3 2" xfId="9546"/>
    <cellStyle name="Comma 2 4 2 4 4" xfId="9547"/>
    <cellStyle name="Comma 2 4 2 4 5" xfId="9548"/>
    <cellStyle name="Comma 2 4 2 4 6" xfId="9549"/>
    <cellStyle name="Comma 2 4 2 5" xfId="3366"/>
    <cellStyle name="Comma 2 4 2 5 2" xfId="3367"/>
    <cellStyle name="Comma 2 4 2 5 2 2" xfId="9550"/>
    <cellStyle name="Comma 2 4 2 5 3" xfId="9551"/>
    <cellStyle name="Comma 2 4 2 5 4" xfId="9552"/>
    <cellStyle name="Comma 2 4 2 5 5" xfId="9553"/>
    <cellStyle name="Comma 2 4 2 6" xfId="3368"/>
    <cellStyle name="Comma 2 4 2 6 2" xfId="3369"/>
    <cellStyle name="Comma 2 4 2 6 2 2" xfId="9554"/>
    <cellStyle name="Comma 2 4 2 6 3" xfId="9555"/>
    <cellStyle name="Comma 2 4 2 6 4" xfId="9556"/>
    <cellStyle name="Comma 2 4 2 6 5" xfId="9557"/>
    <cellStyle name="Comma 2 4 2 7" xfId="3370"/>
    <cellStyle name="Comma 2 4 2 7 2" xfId="9558"/>
    <cellStyle name="Comma 2 4 2 8" xfId="9559"/>
    <cellStyle name="Comma 2 4 2 9" xfId="9560"/>
    <cellStyle name="Comma 2 4 3" xfId="3371"/>
    <cellStyle name="Comma 2 4 3 2" xfId="3372"/>
    <cellStyle name="Comma 2 4 3 2 2" xfId="3373"/>
    <cellStyle name="Comma 2 4 3 2 2 2" xfId="3374"/>
    <cellStyle name="Comma 2 4 3 2 2 2 2" xfId="3375"/>
    <cellStyle name="Comma 2 4 3 2 2 2 3" xfId="13978"/>
    <cellStyle name="Comma 2 4 3 2 2 3" xfId="3376"/>
    <cellStyle name="Comma 2 4 3 2 2 3 2" xfId="13979"/>
    <cellStyle name="Comma 2 4 3 2 2 4" xfId="9561"/>
    <cellStyle name="Comma 2 4 3 2 2 5" xfId="9562"/>
    <cellStyle name="Comma 2 4 3 2 3" xfId="3377"/>
    <cellStyle name="Comma 2 4 3 2 3 2" xfId="3378"/>
    <cellStyle name="Comma 2 4 3 2 3 3" xfId="13980"/>
    <cellStyle name="Comma 2 4 3 2 4" xfId="3379"/>
    <cellStyle name="Comma 2 4 3 2 4 2" xfId="13981"/>
    <cellStyle name="Comma 2 4 3 2 5" xfId="9563"/>
    <cellStyle name="Comma 2 4 3 2 6" xfId="9564"/>
    <cellStyle name="Comma 2 4 3 3" xfId="3380"/>
    <cellStyle name="Comma 2 4 3 3 2" xfId="3381"/>
    <cellStyle name="Comma 2 4 3 3 2 2" xfId="3382"/>
    <cellStyle name="Comma 2 4 3 3 2 2 2" xfId="9565"/>
    <cellStyle name="Comma 2 4 3 3 2 3" xfId="9566"/>
    <cellStyle name="Comma 2 4 3 3 2 4" xfId="9567"/>
    <cellStyle name="Comma 2 4 3 3 2 5" xfId="9568"/>
    <cellStyle name="Comma 2 4 3 3 3" xfId="3383"/>
    <cellStyle name="Comma 2 4 3 3 3 2" xfId="9569"/>
    <cellStyle name="Comma 2 4 3 3 4" xfId="9570"/>
    <cellStyle name="Comma 2 4 3 3 5" xfId="9571"/>
    <cellStyle name="Comma 2 4 3 3 6" xfId="9572"/>
    <cellStyle name="Comma 2 4 3 4" xfId="3384"/>
    <cellStyle name="Comma 2 4 3 4 2" xfId="3385"/>
    <cellStyle name="Comma 2 4 3 4 2 2" xfId="9573"/>
    <cellStyle name="Comma 2 4 3 4 3" xfId="9574"/>
    <cellStyle name="Comma 2 4 3 4 4" xfId="9575"/>
    <cellStyle name="Comma 2 4 3 4 5" xfId="9576"/>
    <cellStyle name="Comma 2 4 3 5" xfId="3386"/>
    <cellStyle name="Comma 2 4 3 5 2" xfId="3387"/>
    <cellStyle name="Comma 2 4 3 5 2 2" xfId="9577"/>
    <cellStyle name="Comma 2 4 3 5 3" xfId="9578"/>
    <cellStyle name="Comma 2 4 3 5 4" xfId="9579"/>
    <cellStyle name="Comma 2 4 3 5 5" xfId="9580"/>
    <cellStyle name="Comma 2 4 3 6" xfId="3388"/>
    <cellStyle name="Comma 2 4 3 6 2" xfId="9581"/>
    <cellStyle name="Comma 2 4 3 7" xfId="9582"/>
    <cellStyle name="Comma 2 4 3 8" xfId="9583"/>
    <cellStyle name="Comma 2 4 3 9" xfId="9584"/>
    <cellStyle name="Comma 2 4 4" xfId="3389"/>
    <cellStyle name="Comma 2 4 4 2" xfId="3390"/>
    <cellStyle name="Comma 2 4 4 2 2" xfId="3391"/>
    <cellStyle name="Comma 2 4 4 2 2 2" xfId="3392"/>
    <cellStyle name="Comma 2 4 4 2 2 3" xfId="13982"/>
    <cellStyle name="Comma 2 4 4 2 3" xfId="3393"/>
    <cellStyle name="Comma 2 4 4 2 3 2" xfId="13983"/>
    <cellStyle name="Comma 2 4 4 2 4" xfId="9585"/>
    <cellStyle name="Comma 2 4 4 2 5" xfId="9586"/>
    <cellStyle name="Comma 2 4 4 3" xfId="3394"/>
    <cellStyle name="Comma 2 4 4 3 2" xfId="3395"/>
    <cellStyle name="Comma 2 4 4 3 3" xfId="13984"/>
    <cellStyle name="Comma 2 4 4 4" xfId="3396"/>
    <cellStyle name="Comma 2 4 4 4 2" xfId="13985"/>
    <cellStyle name="Comma 2 4 4 5" xfId="9587"/>
    <cellStyle name="Comma 2 4 4 6" xfId="9588"/>
    <cellStyle name="Comma 2 4 5" xfId="3397"/>
    <cellStyle name="Comma 2 4 5 2" xfId="3398"/>
    <cellStyle name="Comma 2 4 5 2 2" xfId="3399"/>
    <cellStyle name="Comma 2 4 5 2 2 2" xfId="9589"/>
    <cellStyle name="Comma 2 4 5 2 3" xfId="9590"/>
    <cellStyle name="Comma 2 4 5 2 4" xfId="9591"/>
    <cellStyle name="Comma 2 4 5 2 5" xfId="9592"/>
    <cellStyle name="Comma 2 4 5 3" xfId="3400"/>
    <cellStyle name="Comma 2 4 5 3 2" xfId="9593"/>
    <cellStyle name="Comma 2 4 5 4" xfId="9594"/>
    <cellStyle name="Comma 2 4 5 5" xfId="9595"/>
    <cellStyle name="Comma 2 4 5 6" xfId="9596"/>
    <cellStyle name="Comma 2 4 6" xfId="3401"/>
    <cellStyle name="Comma 2 4 6 2" xfId="3402"/>
    <cellStyle name="Comma 2 4 6 2 2" xfId="9597"/>
    <cellStyle name="Comma 2 4 6 3" xfId="9598"/>
    <cellStyle name="Comma 2 4 6 4" xfId="9599"/>
    <cellStyle name="Comma 2 4 6 5" xfId="9600"/>
    <cellStyle name="Comma 2 4 7" xfId="3403"/>
    <cellStyle name="Comma 2 4 7 2" xfId="3404"/>
    <cellStyle name="Comma 2 4 7 2 2" xfId="9601"/>
    <cellStyle name="Comma 2 4 7 3" xfId="9602"/>
    <cellStyle name="Comma 2 4 7 4" xfId="9603"/>
    <cellStyle name="Comma 2 4 7 5" xfId="9604"/>
    <cellStyle name="Comma 2 4 8" xfId="3405"/>
    <cellStyle name="Comma 2 4 8 2" xfId="9605"/>
    <cellStyle name="Comma 2 4 8 2 2" xfId="9606"/>
    <cellStyle name="Comma 2 4 8 3" xfId="9607"/>
    <cellStyle name="Comma 2 4 8 4" xfId="9608"/>
    <cellStyle name="Comma 2 4 8 5" xfId="9609"/>
    <cellStyle name="Comma 2 4 9" xfId="13717"/>
    <cellStyle name="Comma 2 5" xfId="3406"/>
    <cellStyle name="Comma 2 5 2" xfId="3407"/>
    <cellStyle name="Comma 2 5 2 10" xfId="9610"/>
    <cellStyle name="Comma 2 5 2 2" xfId="3408"/>
    <cellStyle name="Comma 2 5 2 2 2" xfId="3409"/>
    <cellStyle name="Comma 2 5 2 2 2 2" xfId="3410"/>
    <cellStyle name="Comma 2 5 2 2 2 2 2" xfId="3411"/>
    <cellStyle name="Comma 2 5 2 2 2 2 2 2" xfId="3412"/>
    <cellStyle name="Comma 2 5 2 2 2 2 2 3" xfId="13986"/>
    <cellStyle name="Comma 2 5 2 2 2 2 3" xfId="3413"/>
    <cellStyle name="Comma 2 5 2 2 2 2 3 2" xfId="13987"/>
    <cellStyle name="Comma 2 5 2 2 2 2 4" xfId="9611"/>
    <cellStyle name="Comma 2 5 2 2 2 2 5" xfId="9612"/>
    <cellStyle name="Comma 2 5 2 2 2 3" xfId="3414"/>
    <cellStyle name="Comma 2 5 2 2 2 3 2" xfId="3415"/>
    <cellStyle name="Comma 2 5 2 2 2 3 3" xfId="13988"/>
    <cellStyle name="Comma 2 5 2 2 2 4" xfId="3416"/>
    <cellStyle name="Comma 2 5 2 2 2 4 2" xfId="13989"/>
    <cellStyle name="Comma 2 5 2 2 2 5" xfId="9613"/>
    <cellStyle name="Comma 2 5 2 2 2 6" xfId="9614"/>
    <cellStyle name="Comma 2 5 2 2 3" xfId="3417"/>
    <cellStyle name="Comma 2 5 2 2 3 2" xfId="3418"/>
    <cellStyle name="Comma 2 5 2 2 3 2 2" xfId="3419"/>
    <cellStyle name="Comma 2 5 2 2 3 2 2 2" xfId="9615"/>
    <cellStyle name="Comma 2 5 2 2 3 2 3" xfId="9616"/>
    <cellStyle name="Comma 2 5 2 2 3 2 4" xfId="9617"/>
    <cellStyle name="Comma 2 5 2 2 3 2 5" xfId="9618"/>
    <cellStyle name="Comma 2 5 2 2 3 3" xfId="3420"/>
    <cellStyle name="Comma 2 5 2 2 3 3 2" xfId="9619"/>
    <cellStyle name="Comma 2 5 2 2 3 4" xfId="9620"/>
    <cellStyle name="Comma 2 5 2 2 3 5" xfId="9621"/>
    <cellStyle name="Comma 2 5 2 2 3 6" xfId="9622"/>
    <cellStyle name="Comma 2 5 2 2 4" xfId="3421"/>
    <cellStyle name="Comma 2 5 2 2 4 2" xfId="3422"/>
    <cellStyle name="Comma 2 5 2 2 4 2 2" xfId="9623"/>
    <cellStyle name="Comma 2 5 2 2 4 3" xfId="9624"/>
    <cellStyle name="Comma 2 5 2 2 4 4" xfId="9625"/>
    <cellStyle name="Comma 2 5 2 2 4 5" xfId="9626"/>
    <cellStyle name="Comma 2 5 2 2 5" xfId="3423"/>
    <cellStyle name="Comma 2 5 2 2 5 2" xfId="3424"/>
    <cellStyle name="Comma 2 5 2 2 5 2 2" xfId="9627"/>
    <cellStyle name="Comma 2 5 2 2 5 3" xfId="9628"/>
    <cellStyle name="Comma 2 5 2 2 5 4" xfId="9629"/>
    <cellStyle name="Comma 2 5 2 2 5 5" xfId="9630"/>
    <cellStyle name="Comma 2 5 2 2 6" xfId="3425"/>
    <cellStyle name="Comma 2 5 2 2 6 2" xfId="9631"/>
    <cellStyle name="Comma 2 5 2 2 7" xfId="9632"/>
    <cellStyle name="Comma 2 5 2 2 8" xfId="9633"/>
    <cellStyle name="Comma 2 5 2 2 9" xfId="9634"/>
    <cellStyle name="Comma 2 5 2 3" xfId="3426"/>
    <cellStyle name="Comma 2 5 2 3 2" xfId="3427"/>
    <cellStyle name="Comma 2 5 2 3 2 2" xfId="3428"/>
    <cellStyle name="Comma 2 5 2 3 2 2 2" xfId="3429"/>
    <cellStyle name="Comma 2 5 2 3 2 2 3" xfId="13990"/>
    <cellStyle name="Comma 2 5 2 3 2 3" xfId="3430"/>
    <cellStyle name="Comma 2 5 2 3 2 3 2" xfId="13991"/>
    <cellStyle name="Comma 2 5 2 3 2 4" xfId="9635"/>
    <cellStyle name="Comma 2 5 2 3 2 5" xfId="9636"/>
    <cellStyle name="Comma 2 5 2 3 3" xfId="3431"/>
    <cellStyle name="Comma 2 5 2 3 3 2" xfId="3432"/>
    <cellStyle name="Comma 2 5 2 3 3 3" xfId="13992"/>
    <cellStyle name="Comma 2 5 2 3 4" xfId="3433"/>
    <cellStyle name="Comma 2 5 2 3 4 2" xfId="13993"/>
    <cellStyle name="Comma 2 5 2 3 5" xfId="9637"/>
    <cellStyle name="Comma 2 5 2 3 6" xfId="9638"/>
    <cellStyle name="Comma 2 5 2 4" xfId="3434"/>
    <cellStyle name="Comma 2 5 2 4 2" xfId="3435"/>
    <cellStyle name="Comma 2 5 2 4 2 2" xfId="3436"/>
    <cellStyle name="Comma 2 5 2 4 2 2 2" xfId="9639"/>
    <cellStyle name="Comma 2 5 2 4 2 3" xfId="9640"/>
    <cellStyle name="Comma 2 5 2 4 2 4" xfId="9641"/>
    <cellStyle name="Comma 2 5 2 4 2 5" xfId="9642"/>
    <cellStyle name="Comma 2 5 2 4 3" xfId="3437"/>
    <cellStyle name="Comma 2 5 2 4 3 2" xfId="9643"/>
    <cellStyle name="Comma 2 5 2 4 4" xfId="9644"/>
    <cellStyle name="Comma 2 5 2 4 5" xfId="9645"/>
    <cellStyle name="Comma 2 5 2 4 6" xfId="9646"/>
    <cellStyle name="Comma 2 5 2 5" xfId="3438"/>
    <cellStyle name="Comma 2 5 2 5 2" xfId="3439"/>
    <cellStyle name="Comma 2 5 2 5 2 2" xfId="9647"/>
    <cellStyle name="Comma 2 5 2 5 3" xfId="9648"/>
    <cellStyle name="Comma 2 5 2 5 4" xfId="9649"/>
    <cellStyle name="Comma 2 5 2 5 5" xfId="9650"/>
    <cellStyle name="Comma 2 5 2 6" xfId="3440"/>
    <cellStyle name="Comma 2 5 2 6 2" xfId="3441"/>
    <cellStyle name="Comma 2 5 2 6 2 2" xfId="9651"/>
    <cellStyle name="Comma 2 5 2 6 3" xfId="9652"/>
    <cellStyle name="Comma 2 5 2 6 4" xfId="9653"/>
    <cellStyle name="Comma 2 5 2 6 5" xfId="9654"/>
    <cellStyle name="Comma 2 5 2 7" xfId="3442"/>
    <cellStyle name="Comma 2 5 2 7 2" xfId="9655"/>
    <cellStyle name="Comma 2 5 2 8" xfId="9656"/>
    <cellStyle name="Comma 2 5 2 9" xfId="9657"/>
    <cellStyle name="Comma 2 5 3" xfId="3443"/>
    <cellStyle name="Comma 2 5 3 2" xfId="3444"/>
    <cellStyle name="Comma 2 5 3 2 2" xfId="3445"/>
    <cellStyle name="Comma 2 5 3 2 2 2" xfId="3446"/>
    <cellStyle name="Comma 2 5 3 2 2 2 2" xfId="3447"/>
    <cellStyle name="Comma 2 5 3 2 2 2 3" xfId="13994"/>
    <cellStyle name="Comma 2 5 3 2 2 3" xfId="3448"/>
    <cellStyle name="Comma 2 5 3 2 2 3 2" xfId="13995"/>
    <cellStyle name="Comma 2 5 3 2 2 4" xfId="9658"/>
    <cellStyle name="Comma 2 5 3 2 2 5" xfId="9659"/>
    <cellStyle name="Comma 2 5 3 2 3" xfId="3449"/>
    <cellStyle name="Comma 2 5 3 2 3 2" xfId="3450"/>
    <cellStyle name="Comma 2 5 3 2 3 3" xfId="13996"/>
    <cellStyle name="Comma 2 5 3 2 4" xfId="3451"/>
    <cellStyle name="Comma 2 5 3 2 4 2" xfId="13997"/>
    <cellStyle name="Comma 2 5 3 2 5" xfId="9660"/>
    <cellStyle name="Comma 2 5 3 2 6" xfId="9661"/>
    <cellStyle name="Comma 2 5 3 3" xfId="3452"/>
    <cellStyle name="Comma 2 5 3 3 2" xfId="3453"/>
    <cellStyle name="Comma 2 5 3 3 2 2" xfId="3454"/>
    <cellStyle name="Comma 2 5 3 3 2 2 2" xfId="9662"/>
    <cellStyle name="Comma 2 5 3 3 2 3" xfId="9663"/>
    <cellStyle name="Comma 2 5 3 3 2 4" xfId="9664"/>
    <cellStyle name="Comma 2 5 3 3 2 5" xfId="9665"/>
    <cellStyle name="Comma 2 5 3 3 3" xfId="3455"/>
    <cellStyle name="Comma 2 5 3 3 3 2" xfId="9666"/>
    <cellStyle name="Comma 2 5 3 3 4" xfId="9667"/>
    <cellStyle name="Comma 2 5 3 3 5" xfId="9668"/>
    <cellStyle name="Comma 2 5 3 3 6" xfId="9669"/>
    <cellStyle name="Comma 2 5 3 4" xfId="3456"/>
    <cellStyle name="Comma 2 5 3 4 2" xfId="3457"/>
    <cellStyle name="Comma 2 5 3 4 2 2" xfId="9670"/>
    <cellStyle name="Comma 2 5 3 4 3" xfId="9671"/>
    <cellStyle name="Comma 2 5 3 4 4" xfId="9672"/>
    <cellStyle name="Comma 2 5 3 4 5" xfId="9673"/>
    <cellStyle name="Comma 2 5 3 5" xfId="3458"/>
    <cellStyle name="Comma 2 5 3 5 2" xfId="3459"/>
    <cellStyle name="Comma 2 5 3 5 2 2" xfId="9674"/>
    <cellStyle name="Comma 2 5 3 5 3" xfId="9675"/>
    <cellStyle name="Comma 2 5 3 5 4" xfId="9676"/>
    <cellStyle name="Comma 2 5 3 5 5" xfId="9677"/>
    <cellStyle name="Comma 2 5 3 6" xfId="3460"/>
    <cellStyle name="Comma 2 5 3 6 2" xfId="9678"/>
    <cellStyle name="Comma 2 5 3 7" xfId="9679"/>
    <cellStyle name="Comma 2 5 3 8" xfId="9680"/>
    <cellStyle name="Comma 2 5 3 9" xfId="9681"/>
    <cellStyle name="Comma 2 5 4" xfId="3461"/>
    <cellStyle name="Comma 2 5 4 2" xfId="3462"/>
    <cellStyle name="Comma 2 5 4 2 2" xfId="3463"/>
    <cellStyle name="Comma 2 5 4 2 2 2" xfId="3464"/>
    <cellStyle name="Comma 2 5 4 2 2 3" xfId="13998"/>
    <cellStyle name="Comma 2 5 4 2 3" xfId="3465"/>
    <cellStyle name="Comma 2 5 4 2 3 2" xfId="13999"/>
    <cellStyle name="Comma 2 5 4 2 4" xfId="9682"/>
    <cellStyle name="Comma 2 5 4 2 5" xfId="9683"/>
    <cellStyle name="Comma 2 5 4 3" xfId="3466"/>
    <cellStyle name="Comma 2 5 4 3 2" xfId="3467"/>
    <cellStyle name="Comma 2 5 4 3 3" xfId="14000"/>
    <cellStyle name="Comma 2 5 4 4" xfId="3468"/>
    <cellStyle name="Comma 2 5 4 4 2" xfId="14001"/>
    <cellStyle name="Comma 2 5 4 5" xfId="9684"/>
    <cellStyle name="Comma 2 5 4 6" xfId="9685"/>
    <cellStyle name="Comma 2 5 5" xfId="3469"/>
    <cellStyle name="Comma 2 5 5 2" xfId="3470"/>
    <cellStyle name="Comma 2 5 5 2 2" xfId="3471"/>
    <cellStyle name="Comma 2 5 5 2 2 2" xfId="9686"/>
    <cellStyle name="Comma 2 5 5 2 3" xfId="9687"/>
    <cellStyle name="Comma 2 5 5 2 4" xfId="9688"/>
    <cellStyle name="Comma 2 5 5 2 5" xfId="9689"/>
    <cellStyle name="Comma 2 5 5 3" xfId="3472"/>
    <cellStyle name="Comma 2 5 5 3 2" xfId="9690"/>
    <cellStyle name="Comma 2 5 5 4" xfId="9691"/>
    <cellStyle name="Comma 2 5 5 5" xfId="9692"/>
    <cellStyle name="Comma 2 5 5 6" xfId="9693"/>
    <cellStyle name="Comma 2 5 6" xfId="3473"/>
    <cellStyle name="Comma 2 5 6 2" xfId="3474"/>
    <cellStyle name="Comma 2 5 6 2 2" xfId="9694"/>
    <cellStyle name="Comma 2 5 6 3" xfId="9695"/>
    <cellStyle name="Comma 2 5 6 4" xfId="9696"/>
    <cellStyle name="Comma 2 5 6 5" xfId="9697"/>
    <cellStyle name="Comma 2 5 7" xfId="3475"/>
    <cellStyle name="Comma 2 5 7 2" xfId="3476"/>
    <cellStyle name="Comma 2 5 7 2 2" xfId="9698"/>
    <cellStyle name="Comma 2 5 7 3" xfId="9699"/>
    <cellStyle name="Comma 2 5 7 4" xfId="9700"/>
    <cellStyle name="Comma 2 5 7 5" xfId="9701"/>
    <cellStyle name="Comma 2 5 8" xfId="3477"/>
    <cellStyle name="Comma 2 5 8 2" xfId="9702"/>
    <cellStyle name="Comma 2 5 8 2 2" xfId="9703"/>
    <cellStyle name="Comma 2 5 8 3" xfId="9704"/>
    <cellStyle name="Comma 2 5 8 4" xfId="9705"/>
    <cellStyle name="Comma 2 5 8 5" xfId="9706"/>
    <cellStyle name="Comma 2 5 9" xfId="13718"/>
    <cellStyle name="Comma 2 6" xfId="3478"/>
    <cellStyle name="Comma 2 6 2" xfId="3479"/>
    <cellStyle name="Comma 2 6 2 2" xfId="3480"/>
    <cellStyle name="Comma 2 6 2 2 2" xfId="3481"/>
    <cellStyle name="Comma 2 6 2 2 2 2" xfId="3482"/>
    <cellStyle name="Comma 2 6 2 2 2 2 2" xfId="3483"/>
    <cellStyle name="Comma 2 6 2 2 2 2 3" xfId="14002"/>
    <cellStyle name="Comma 2 6 2 2 2 3" xfId="3484"/>
    <cellStyle name="Comma 2 6 2 2 2 3 2" xfId="14003"/>
    <cellStyle name="Comma 2 6 2 2 2 4" xfId="9707"/>
    <cellStyle name="Comma 2 6 2 2 2 5" xfId="9708"/>
    <cellStyle name="Comma 2 6 2 2 3" xfId="3485"/>
    <cellStyle name="Comma 2 6 2 2 3 2" xfId="3486"/>
    <cellStyle name="Comma 2 6 2 2 3 3" xfId="14004"/>
    <cellStyle name="Comma 2 6 2 2 4" xfId="3487"/>
    <cellStyle name="Comma 2 6 2 2 4 2" xfId="14005"/>
    <cellStyle name="Comma 2 6 2 2 5" xfId="9709"/>
    <cellStyle name="Comma 2 6 2 2 6" xfId="9710"/>
    <cellStyle name="Comma 2 6 2 3" xfId="3488"/>
    <cellStyle name="Comma 2 6 2 3 2" xfId="3489"/>
    <cellStyle name="Comma 2 6 2 3 2 2" xfId="3490"/>
    <cellStyle name="Comma 2 6 2 3 2 2 2" xfId="9711"/>
    <cellStyle name="Comma 2 6 2 3 2 3" xfId="9712"/>
    <cellStyle name="Comma 2 6 2 3 2 4" xfId="9713"/>
    <cellStyle name="Comma 2 6 2 3 2 5" xfId="9714"/>
    <cellStyle name="Comma 2 6 2 3 3" xfId="3491"/>
    <cellStyle name="Comma 2 6 2 3 3 2" xfId="9715"/>
    <cellStyle name="Comma 2 6 2 3 4" xfId="9716"/>
    <cellStyle name="Comma 2 6 2 3 5" xfId="9717"/>
    <cellStyle name="Comma 2 6 2 3 6" xfId="9718"/>
    <cellStyle name="Comma 2 6 2 4" xfId="3492"/>
    <cellStyle name="Comma 2 6 2 4 2" xfId="3493"/>
    <cellStyle name="Comma 2 6 2 4 2 2" xfId="9719"/>
    <cellStyle name="Comma 2 6 2 4 3" xfId="9720"/>
    <cellStyle name="Comma 2 6 2 4 4" xfId="9721"/>
    <cellStyle name="Comma 2 6 2 4 5" xfId="9722"/>
    <cellStyle name="Comma 2 6 2 5" xfId="3494"/>
    <cellStyle name="Comma 2 6 2 5 2" xfId="3495"/>
    <cellStyle name="Comma 2 6 2 5 2 2" xfId="9723"/>
    <cellStyle name="Comma 2 6 2 5 3" xfId="9724"/>
    <cellStyle name="Comma 2 6 2 5 4" xfId="9725"/>
    <cellStyle name="Comma 2 6 2 5 5" xfId="9726"/>
    <cellStyle name="Comma 2 6 2 6" xfId="3496"/>
    <cellStyle name="Comma 2 6 2 6 2" xfId="9727"/>
    <cellStyle name="Comma 2 6 2 7" xfId="9728"/>
    <cellStyle name="Comma 2 6 2 8" xfId="9729"/>
    <cellStyle name="Comma 2 6 2 9" xfId="9730"/>
    <cellStyle name="Comma 2 6 3" xfId="3497"/>
    <cellStyle name="Comma 2 6 3 2" xfId="3498"/>
    <cellStyle name="Comma 2 6 3 2 2" xfId="3499"/>
    <cellStyle name="Comma 2 6 3 2 2 2" xfId="3500"/>
    <cellStyle name="Comma 2 6 3 2 2 3" xfId="14006"/>
    <cellStyle name="Comma 2 6 3 2 3" xfId="3501"/>
    <cellStyle name="Comma 2 6 3 2 3 2" xfId="14007"/>
    <cellStyle name="Comma 2 6 3 2 4" xfId="9731"/>
    <cellStyle name="Comma 2 6 3 2 5" xfId="9732"/>
    <cellStyle name="Comma 2 6 3 3" xfId="3502"/>
    <cellStyle name="Comma 2 6 3 3 2" xfId="3503"/>
    <cellStyle name="Comma 2 6 3 3 3" xfId="14008"/>
    <cellStyle name="Comma 2 6 3 4" xfId="3504"/>
    <cellStyle name="Comma 2 6 3 4 2" xfId="14009"/>
    <cellStyle name="Comma 2 6 3 5" xfId="9733"/>
    <cellStyle name="Comma 2 6 3 6" xfId="9734"/>
    <cellStyle name="Comma 2 6 4" xfId="3505"/>
    <cellStyle name="Comma 2 6 4 2" xfId="3506"/>
    <cellStyle name="Comma 2 6 4 2 2" xfId="3507"/>
    <cellStyle name="Comma 2 6 4 2 2 2" xfId="9735"/>
    <cellStyle name="Comma 2 6 4 2 3" xfId="9736"/>
    <cellStyle name="Comma 2 6 4 2 4" xfId="9737"/>
    <cellStyle name="Comma 2 6 4 2 5" xfId="9738"/>
    <cellStyle name="Comma 2 6 4 3" xfId="3508"/>
    <cellStyle name="Comma 2 6 4 3 2" xfId="9739"/>
    <cellStyle name="Comma 2 6 4 4" xfId="9740"/>
    <cellStyle name="Comma 2 6 4 5" xfId="9741"/>
    <cellStyle name="Comma 2 6 4 6" xfId="9742"/>
    <cellStyle name="Comma 2 6 5" xfId="3509"/>
    <cellStyle name="Comma 2 6 5 2" xfId="3510"/>
    <cellStyle name="Comma 2 6 5 2 2" xfId="9743"/>
    <cellStyle name="Comma 2 6 5 3" xfId="9744"/>
    <cellStyle name="Comma 2 6 5 4" xfId="9745"/>
    <cellStyle name="Comma 2 6 5 5" xfId="9746"/>
    <cellStyle name="Comma 2 6 6" xfId="3511"/>
    <cellStyle name="Comma 2 6 6 2" xfId="3512"/>
    <cellStyle name="Comma 2 6 6 2 2" xfId="9747"/>
    <cellStyle name="Comma 2 6 6 3" xfId="9748"/>
    <cellStyle name="Comma 2 6 6 4" xfId="9749"/>
    <cellStyle name="Comma 2 6 6 5" xfId="9750"/>
    <cellStyle name="Comma 2 6 7" xfId="3513"/>
    <cellStyle name="Comma 2 6 7 2" xfId="9751"/>
    <cellStyle name="Comma 2 6 7 2 2" xfId="9752"/>
    <cellStyle name="Comma 2 6 7 3" xfId="9753"/>
    <cellStyle name="Comma 2 6 7 4" xfId="9754"/>
    <cellStyle name="Comma 2 6 7 5" xfId="9755"/>
    <cellStyle name="Comma 2 6 8" xfId="13719"/>
    <cellStyle name="Comma 2 7" xfId="3514"/>
    <cellStyle name="Comma 2 7 2" xfId="3515"/>
    <cellStyle name="Comma 2 7 2 2" xfId="3516"/>
    <cellStyle name="Comma 2 7 2 2 2" xfId="3517"/>
    <cellStyle name="Comma 2 7 2 2 2 2" xfId="3518"/>
    <cellStyle name="Comma 2 7 2 2 2 3" xfId="14010"/>
    <cellStyle name="Comma 2 7 2 2 3" xfId="3519"/>
    <cellStyle name="Comma 2 7 2 2 3 2" xfId="14011"/>
    <cellStyle name="Comma 2 7 2 2 4" xfId="9756"/>
    <cellStyle name="Comma 2 7 2 2 5" xfId="9757"/>
    <cellStyle name="Comma 2 7 2 3" xfId="3520"/>
    <cellStyle name="Comma 2 7 2 3 2" xfId="3521"/>
    <cellStyle name="Comma 2 7 2 3 3" xfId="14012"/>
    <cellStyle name="Comma 2 7 2 4" xfId="3522"/>
    <cellStyle name="Comma 2 7 2 4 2" xfId="14013"/>
    <cellStyle name="Comma 2 7 2 5" xfId="9758"/>
    <cellStyle name="Comma 2 7 2 6" xfId="9759"/>
    <cellStyle name="Comma 2 7 3" xfId="3523"/>
    <cellStyle name="Comma 2 7 3 2" xfId="3524"/>
    <cellStyle name="Comma 2 7 3 2 2" xfId="3525"/>
    <cellStyle name="Comma 2 7 3 2 2 2" xfId="9760"/>
    <cellStyle name="Comma 2 7 3 2 3" xfId="9761"/>
    <cellStyle name="Comma 2 7 3 2 4" xfId="9762"/>
    <cellStyle name="Comma 2 7 3 2 5" xfId="9763"/>
    <cellStyle name="Comma 2 7 3 3" xfId="3526"/>
    <cellStyle name="Comma 2 7 3 3 2" xfId="9764"/>
    <cellStyle name="Comma 2 7 3 4" xfId="9765"/>
    <cellStyle name="Comma 2 7 3 5" xfId="9766"/>
    <cellStyle name="Comma 2 7 3 6" xfId="9767"/>
    <cellStyle name="Comma 2 7 4" xfId="3527"/>
    <cellStyle name="Comma 2 7 4 2" xfId="3528"/>
    <cellStyle name="Comma 2 7 4 2 2" xfId="9768"/>
    <cellStyle name="Comma 2 7 4 3" xfId="9769"/>
    <cellStyle name="Comma 2 7 4 4" xfId="9770"/>
    <cellStyle name="Comma 2 7 4 5" xfId="9771"/>
    <cellStyle name="Comma 2 7 5" xfId="3529"/>
    <cellStyle name="Comma 2 7 5 2" xfId="3530"/>
    <cellStyle name="Comma 2 7 5 2 2" xfId="9772"/>
    <cellStyle name="Comma 2 7 5 3" xfId="9773"/>
    <cellStyle name="Comma 2 7 5 4" xfId="9774"/>
    <cellStyle name="Comma 2 7 5 5" xfId="9775"/>
    <cellStyle name="Comma 2 7 6" xfId="3531"/>
    <cellStyle name="Comma 2 7 6 2" xfId="9776"/>
    <cellStyle name="Comma 2 7 6 2 2" xfId="9777"/>
    <cellStyle name="Comma 2 7 6 3" xfId="9778"/>
    <cellStyle name="Comma 2 7 6 4" xfId="9779"/>
    <cellStyle name="Comma 2 7 6 5" xfId="9780"/>
    <cellStyle name="Comma 2 7 7" xfId="13720"/>
    <cellStyle name="Comma 2 8" xfId="3532"/>
    <cellStyle name="Comma 2 8 2" xfId="3533"/>
    <cellStyle name="Comma 2 8 2 2" xfId="3534"/>
    <cellStyle name="Comma 2 8 2 2 2" xfId="3535"/>
    <cellStyle name="Comma 2 8 2 2 3" xfId="14014"/>
    <cellStyle name="Comma 2 8 2 3" xfId="3536"/>
    <cellStyle name="Comma 2 8 2 3 2" xfId="14015"/>
    <cellStyle name="Comma 2 8 2 4" xfId="9781"/>
    <cellStyle name="Comma 2 8 2 5" xfId="9782"/>
    <cellStyle name="Comma 2 8 3" xfId="3537"/>
    <cellStyle name="Comma 2 8 3 2" xfId="3538"/>
    <cellStyle name="Comma 2 8 3 2 2" xfId="9783"/>
    <cellStyle name="Comma 2 8 3 3" xfId="9784"/>
    <cellStyle name="Comma 2 8 3 4" xfId="9785"/>
    <cellStyle name="Comma 2 8 3 5" xfId="9786"/>
    <cellStyle name="Comma 2 8 4" xfId="3539"/>
    <cellStyle name="Comma 2 8 4 2" xfId="9787"/>
    <cellStyle name="Comma 2 8 4 2 2" xfId="9788"/>
    <cellStyle name="Comma 2 8 4 3" xfId="9789"/>
    <cellStyle name="Comma 2 8 4 4" xfId="9790"/>
    <cellStyle name="Comma 2 8 4 5" xfId="9791"/>
    <cellStyle name="Comma 2 8 5" xfId="13721"/>
    <cellStyle name="Comma 2 9" xfId="3540"/>
    <cellStyle name="Comma 2 9 2" xfId="3541"/>
    <cellStyle name="Comma 2 9 2 2" xfId="3542"/>
    <cellStyle name="Comma 2 9 2 2 2" xfId="9792"/>
    <cellStyle name="Comma 2 9 2 3" xfId="9793"/>
    <cellStyle name="Comma 2 9 2 4" xfId="9794"/>
    <cellStyle name="Comma 2 9 2 5" xfId="9795"/>
    <cellStyle name="Comma 2 9 3" xfId="3543"/>
    <cellStyle name="Comma 2 9 3 2" xfId="9796"/>
    <cellStyle name="Comma 2 9 3 2 2" xfId="9797"/>
    <cellStyle name="Comma 2 9 3 3" xfId="9798"/>
    <cellStyle name="Comma 2 9 3 4" xfId="9799"/>
    <cellStyle name="Comma 2 9 3 5" xfId="9800"/>
    <cellStyle name="Comma 2 9 4" xfId="13722"/>
    <cellStyle name="Comma 20" xfId="3544"/>
    <cellStyle name="Comma 20 2" xfId="9801"/>
    <cellStyle name="Comma 20 2 2" xfId="48557"/>
    <cellStyle name="Comma 20 3" xfId="48558"/>
    <cellStyle name="Comma 20 3 2" xfId="48559"/>
    <cellStyle name="Comma 20 4" xfId="48560"/>
    <cellStyle name="Comma 20 4 2" xfId="48561"/>
    <cellStyle name="Comma 20 5" xfId="48562"/>
    <cellStyle name="Comma 20 6" xfId="48563"/>
    <cellStyle name="Comma 20 7" xfId="48564"/>
    <cellStyle name="Comma 21" xfId="3545"/>
    <cellStyle name="Comma 21 2" xfId="9802"/>
    <cellStyle name="Comma 21 2 2" xfId="48565"/>
    <cellStyle name="Comma 21 2 3" xfId="48566"/>
    <cellStyle name="Comma 21 3" xfId="48567"/>
    <cellStyle name="Comma 21 3 2" xfId="48568"/>
    <cellStyle name="Comma 21 4" xfId="48569"/>
    <cellStyle name="Comma 21 5" xfId="48570"/>
    <cellStyle name="Comma 22" xfId="3546"/>
    <cellStyle name="Comma 22 2" xfId="48571"/>
    <cellStyle name="Comma 22 2 2" xfId="48572"/>
    <cellStyle name="Comma 22 3" xfId="48573"/>
    <cellStyle name="Comma 22 4" xfId="48574"/>
    <cellStyle name="Comma 23" xfId="3547"/>
    <cellStyle name="Comma 23 2" xfId="48575"/>
    <cellStyle name="Comma 23 3" xfId="48576"/>
    <cellStyle name="Comma 24" xfId="3548"/>
    <cellStyle name="Comma 24 10" xfId="48577"/>
    <cellStyle name="Comma 24 10 2" xfId="48578"/>
    <cellStyle name="Comma 24 11" xfId="48579"/>
    <cellStyle name="Comma 24 12" xfId="48580"/>
    <cellStyle name="Comma 24 13" xfId="48581"/>
    <cellStyle name="Comma 24 2" xfId="48582"/>
    <cellStyle name="Comma 24 2 10" xfId="48583"/>
    <cellStyle name="Comma 24 2 2" xfId="48584"/>
    <cellStyle name="Comma 24 2 2 2" xfId="48585"/>
    <cellStyle name="Comma 24 2 2 2 2" xfId="48586"/>
    <cellStyle name="Comma 24 2 2 2 2 2" xfId="48587"/>
    <cellStyle name="Comma 24 2 2 2 2 3" xfId="48588"/>
    <cellStyle name="Comma 24 2 2 2 3" xfId="48589"/>
    <cellStyle name="Comma 24 2 2 2 3 2" xfId="48590"/>
    <cellStyle name="Comma 24 2 2 2 3 3" xfId="48591"/>
    <cellStyle name="Comma 24 2 2 2 4" xfId="48592"/>
    <cellStyle name="Comma 24 2 2 2 4 2" xfId="48593"/>
    <cellStyle name="Comma 24 2 2 2 5" xfId="48594"/>
    <cellStyle name="Comma 24 2 2 2 6" xfId="48595"/>
    <cellStyle name="Comma 24 2 2 3" xfId="48596"/>
    <cellStyle name="Comma 24 2 2 3 2" xfId="48597"/>
    <cellStyle name="Comma 24 2 2 3 2 2" xfId="48598"/>
    <cellStyle name="Comma 24 2 2 3 2 3" xfId="48599"/>
    <cellStyle name="Comma 24 2 2 3 3" xfId="48600"/>
    <cellStyle name="Comma 24 2 2 3 3 2" xfId="48601"/>
    <cellStyle name="Comma 24 2 2 3 3 3" xfId="48602"/>
    <cellStyle name="Comma 24 2 2 3 4" xfId="48603"/>
    <cellStyle name="Comma 24 2 2 3 4 2" xfId="48604"/>
    <cellStyle name="Comma 24 2 2 3 5" xfId="48605"/>
    <cellStyle name="Comma 24 2 2 3 6" xfId="48606"/>
    <cellStyle name="Comma 24 2 2 4" xfId="48607"/>
    <cellStyle name="Comma 24 2 2 4 2" xfId="48608"/>
    <cellStyle name="Comma 24 2 2 4 2 2" xfId="48609"/>
    <cellStyle name="Comma 24 2 2 4 2 3" xfId="48610"/>
    <cellStyle name="Comma 24 2 2 4 3" xfId="48611"/>
    <cellStyle name="Comma 24 2 2 4 3 2" xfId="48612"/>
    <cellStyle name="Comma 24 2 2 4 4" xfId="48613"/>
    <cellStyle name="Comma 24 2 2 4 5" xfId="48614"/>
    <cellStyle name="Comma 24 2 2 5" xfId="48615"/>
    <cellStyle name="Comma 24 2 2 5 2" xfId="48616"/>
    <cellStyle name="Comma 24 2 2 5 3" xfId="48617"/>
    <cellStyle name="Comma 24 2 2 6" xfId="48618"/>
    <cellStyle name="Comma 24 2 2 6 2" xfId="48619"/>
    <cellStyle name="Comma 24 2 2 6 3" xfId="48620"/>
    <cellStyle name="Comma 24 2 2 7" xfId="48621"/>
    <cellStyle name="Comma 24 2 2 7 2" xfId="48622"/>
    <cellStyle name="Comma 24 2 2 8" xfId="48623"/>
    <cellStyle name="Comma 24 2 2 9" xfId="48624"/>
    <cellStyle name="Comma 24 2 3" xfId="48625"/>
    <cellStyle name="Comma 24 2 3 2" xfId="48626"/>
    <cellStyle name="Comma 24 2 3 2 2" xfId="48627"/>
    <cellStyle name="Comma 24 2 3 2 3" xfId="48628"/>
    <cellStyle name="Comma 24 2 3 3" xfId="48629"/>
    <cellStyle name="Comma 24 2 3 3 2" xfId="48630"/>
    <cellStyle name="Comma 24 2 3 3 3" xfId="48631"/>
    <cellStyle name="Comma 24 2 3 4" xfId="48632"/>
    <cellStyle name="Comma 24 2 3 4 2" xfId="48633"/>
    <cellStyle name="Comma 24 2 3 5" xfId="48634"/>
    <cellStyle name="Comma 24 2 3 6" xfId="48635"/>
    <cellStyle name="Comma 24 2 4" xfId="48636"/>
    <cellStyle name="Comma 24 2 4 2" xfId="48637"/>
    <cellStyle name="Comma 24 2 4 2 2" xfId="48638"/>
    <cellStyle name="Comma 24 2 4 2 3" xfId="48639"/>
    <cellStyle name="Comma 24 2 4 3" xfId="48640"/>
    <cellStyle name="Comma 24 2 4 3 2" xfId="48641"/>
    <cellStyle name="Comma 24 2 4 3 3" xfId="48642"/>
    <cellStyle name="Comma 24 2 4 4" xfId="48643"/>
    <cellStyle name="Comma 24 2 4 4 2" xfId="48644"/>
    <cellStyle name="Comma 24 2 4 5" xfId="48645"/>
    <cellStyle name="Comma 24 2 4 6" xfId="48646"/>
    <cellStyle name="Comma 24 2 5" xfId="48647"/>
    <cellStyle name="Comma 24 2 5 2" xfId="48648"/>
    <cellStyle name="Comma 24 2 5 2 2" xfId="48649"/>
    <cellStyle name="Comma 24 2 5 2 3" xfId="48650"/>
    <cellStyle name="Comma 24 2 5 3" xfId="48651"/>
    <cellStyle name="Comma 24 2 5 3 2" xfId="48652"/>
    <cellStyle name="Comma 24 2 5 4" xfId="48653"/>
    <cellStyle name="Comma 24 2 5 5" xfId="48654"/>
    <cellStyle name="Comma 24 2 6" xfId="48655"/>
    <cellStyle name="Comma 24 2 6 2" xfId="48656"/>
    <cellStyle name="Comma 24 2 6 3" xfId="48657"/>
    <cellStyle name="Comma 24 2 7" xfId="48658"/>
    <cellStyle name="Comma 24 2 7 2" xfId="48659"/>
    <cellStyle name="Comma 24 2 7 3" xfId="48660"/>
    <cellStyle name="Comma 24 2 8" xfId="48661"/>
    <cellStyle name="Comma 24 2 8 2" xfId="48662"/>
    <cellStyle name="Comma 24 2 9" xfId="48663"/>
    <cellStyle name="Comma 24 3" xfId="48664"/>
    <cellStyle name="Comma 24 3 2" xfId="48665"/>
    <cellStyle name="Comma 24 3 2 2" xfId="48666"/>
    <cellStyle name="Comma 24 3 2 2 2" xfId="48667"/>
    <cellStyle name="Comma 24 3 2 2 3" xfId="48668"/>
    <cellStyle name="Comma 24 3 2 3" xfId="48669"/>
    <cellStyle name="Comma 24 3 2 3 2" xfId="48670"/>
    <cellStyle name="Comma 24 3 2 3 3" xfId="48671"/>
    <cellStyle name="Comma 24 3 2 4" xfId="48672"/>
    <cellStyle name="Comma 24 3 2 4 2" xfId="48673"/>
    <cellStyle name="Comma 24 3 2 5" xfId="48674"/>
    <cellStyle name="Comma 24 3 2 6" xfId="48675"/>
    <cellStyle name="Comma 24 3 3" xfId="48676"/>
    <cellStyle name="Comma 24 3 3 2" xfId="48677"/>
    <cellStyle name="Comma 24 3 3 2 2" xfId="48678"/>
    <cellStyle name="Comma 24 3 3 2 3" xfId="48679"/>
    <cellStyle name="Comma 24 3 3 3" xfId="48680"/>
    <cellStyle name="Comma 24 3 3 3 2" xfId="48681"/>
    <cellStyle name="Comma 24 3 3 3 3" xfId="48682"/>
    <cellStyle name="Comma 24 3 3 4" xfId="48683"/>
    <cellStyle name="Comma 24 3 3 4 2" xfId="48684"/>
    <cellStyle name="Comma 24 3 3 5" xfId="48685"/>
    <cellStyle name="Comma 24 3 3 6" xfId="48686"/>
    <cellStyle name="Comma 24 3 4" xfId="48687"/>
    <cellStyle name="Comma 24 3 4 2" xfId="48688"/>
    <cellStyle name="Comma 24 3 4 2 2" xfId="48689"/>
    <cellStyle name="Comma 24 3 4 2 3" xfId="48690"/>
    <cellStyle name="Comma 24 3 4 3" xfId="48691"/>
    <cellStyle name="Comma 24 3 4 3 2" xfId="48692"/>
    <cellStyle name="Comma 24 3 4 4" xfId="48693"/>
    <cellStyle name="Comma 24 3 4 5" xfId="48694"/>
    <cellStyle name="Comma 24 3 5" xfId="48695"/>
    <cellStyle name="Comma 24 3 5 2" xfId="48696"/>
    <cellStyle name="Comma 24 3 5 3" xfId="48697"/>
    <cellStyle name="Comma 24 3 6" xfId="48698"/>
    <cellStyle name="Comma 24 3 6 2" xfId="48699"/>
    <cellStyle name="Comma 24 3 6 3" xfId="48700"/>
    <cellStyle name="Comma 24 3 7" xfId="48701"/>
    <cellStyle name="Comma 24 3 7 2" xfId="48702"/>
    <cellStyle name="Comma 24 3 8" xfId="48703"/>
    <cellStyle name="Comma 24 3 9" xfId="48704"/>
    <cellStyle name="Comma 24 4" xfId="48705"/>
    <cellStyle name="Comma 24 4 2" xfId="48706"/>
    <cellStyle name="Comma 24 4 2 2" xfId="48707"/>
    <cellStyle name="Comma 24 4 2 2 2" xfId="48708"/>
    <cellStyle name="Comma 24 4 2 2 3" xfId="48709"/>
    <cellStyle name="Comma 24 4 2 3" xfId="48710"/>
    <cellStyle name="Comma 24 4 2 3 2" xfId="48711"/>
    <cellStyle name="Comma 24 4 2 3 3" xfId="48712"/>
    <cellStyle name="Comma 24 4 2 4" xfId="48713"/>
    <cellStyle name="Comma 24 4 2 4 2" xfId="48714"/>
    <cellStyle name="Comma 24 4 2 5" xfId="48715"/>
    <cellStyle name="Comma 24 4 2 6" xfId="48716"/>
    <cellStyle name="Comma 24 4 3" xfId="48717"/>
    <cellStyle name="Comma 24 4 3 2" xfId="48718"/>
    <cellStyle name="Comma 24 4 3 2 2" xfId="48719"/>
    <cellStyle name="Comma 24 4 3 2 3" xfId="48720"/>
    <cellStyle name="Comma 24 4 3 3" xfId="48721"/>
    <cellStyle name="Comma 24 4 3 3 2" xfId="48722"/>
    <cellStyle name="Comma 24 4 3 3 3" xfId="48723"/>
    <cellStyle name="Comma 24 4 3 4" xfId="48724"/>
    <cellStyle name="Comma 24 4 3 4 2" xfId="48725"/>
    <cellStyle name="Comma 24 4 3 5" xfId="48726"/>
    <cellStyle name="Comma 24 4 3 6" xfId="48727"/>
    <cellStyle name="Comma 24 4 4" xfId="48728"/>
    <cellStyle name="Comma 24 4 4 2" xfId="48729"/>
    <cellStyle name="Comma 24 4 4 2 2" xfId="48730"/>
    <cellStyle name="Comma 24 4 4 2 3" xfId="48731"/>
    <cellStyle name="Comma 24 4 4 3" xfId="48732"/>
    <cellStyle name="Comma 24 4 4 3 2" xfId="48733"/>
    <cellStyle name="Comma 24 4 4 4" xfId="48734"/>
    <cellStyle name="Comma 24 4 4 5" xfId="48735"/>
    <cellStyle name="Comma 24 4 5" xfId="48736"/>
    <cellStyle name="Comma 24 4 5 2" xfId="48737"/>
    <cellStyle name="Comma 24 4 5 3" xfId="48738"/>
    <cellStyle name="Comma 24 4 6" xfId="48739"/>
    <cellStyle name="Comma 24 4 6 2" xfId="48740"/>
    <cellStyle name="Comma 24 4 6 3" xfId="48741"/>
    <cellStyle name="Comma 24 4 7" xfId="48742"/>
    <cellStyle name="Comma 24 4 7 2" xfId="48743"/>
    <cellStyle name="Comma 24 4 8" xfId="48744"/>
    <cellStyle name="Comma 24 4 9" xfId="48745"/>
    <cellStyle name="Comma 24 5" xfId="48746"/>
    <cellStyle name="Comma 24 5 2" xfId="48747"/>
    <cellStyle name="Comma 24 5 2 2" xfId="48748"/>
    <cellStyle name="Comma 24 5 2 3" xfId="48749"/>
    <cellStyle name="Comma 24 5 3" xfId="48750"/>
    <cellStyle name="Comma 24 5 3 2" xfId="48751"/>
    <cellStyle name="Comma 24 5 3 3" xfId="48752"/>
    <cellStyle name="Comma 24 5 4" xfId="48753"/>
    <cellStyle name="Comma 24 5 4 2" xfId="48754"/>
    <cellStyle name="Comma 24 5 5" xfId="48755"/>
    <cellStyle name="Comma 24 5 6" xfId="48756"/>
    <cellStyle name="Comma 24 6" xfId="48757"/>
    <cellStyle name="Comma 24 6 2" xfId="48758"/>
    <cellStyle name="Comma 24 6 2 2" xfId="48759"/>
    <cellStyle name="Comma 24 6 2 3" xfId="48760"/>
    <cellStyle name="Comma 24 6 3" xfId="48761"/>
    <cellStyle name="Comma 24 6 3 2" xfId="48762"/>
    <cellStyle name="Comma 24 6 3 3" xfId="48763"/>
    <cellStyle name="Comma 24 6 4" xfId="48764"/>
    <cellStyle name="Comma 24 6 4 2" xfId="48765"/>
    <cellStyle name="Comma 24 6 5" xfId="48766"/>
    <cellStyle name="Comma 24 6 6" xfId="48767"/>
    <cellStyle name="Comma 24 7" xfId="48768"/>
    <cellStyle name="Comma 24 7 2" xfId="48769"/>
    <cellStyle name="Comma 24 7 2 2" xfId="48770"/>
    <cellStyle name="Comma 24 7 2 3" xfId="48771"/>
    <cellStyle name="Comma 24 7 3" xfId="48772"/>
    <cellStyle name="Comma 24 7 3 2" xfId="48773"/>
    <cellStyle name="Comma 24 7 4" xfId="48774"/>
    <cellStyle name="Comma 24 7 5" xfId="48775"/>
    <cellStyle name="Comma 24 8" xfId="48776"/>
    <cellStyle name="Comma 24 8 2" xfId="48777"/>
    <cellStyle name="Comma 24 8 3" xfId="48778"/>
    <cellStyle name="Comma 24 9" xfId="48779"/>
    <cellStyle name="Comma 24 9 2" xfId="48780"/>
    <cellStyle name="Comma 24 9 3" xfId="48781"/>
    <cellStyle name="Comma 25" xfId="3549"/>
    <cellStyle name="Comma 25 2" xfId="48782"/>
    <cellStyle name="Comma 25 3" xfId="48783"/>
    <cellStyle name="Comma 26" xfId="3550"/>
    <cellStyle name="Comma 26 10" xfId="48784"/>
    <cellStyle name="Comma 26 10 2" xfId="48785"/>
    <cellStyle name="Comma 26 11" xfId="48786"/>
    <cellStyle name="Comma 26 12" xfId="48787"/>
    <cellStyle name="Comma 26 13" xfId="48788"/>
    <cellStyle name="Comma 26 2" xfId="48789"/>
    <cellStyle name="Comma 26 2 10" xfId="48790"/>
    <cellStyle name="Comma 26 2 2" xfId="48791"/>
    <cellStyle name="Comma 26 2 2 2" xfId="48792"/>
    <cellStyle name="Comma 26 2 2 2 2" xfId="48793"/>
    <cellStyle name="Comma 26 2 2 2 2 2" xfId="48794"/>
    <cellStyle name="Comma 26 2 2 2 2 3" xfId="48795"/>
    <cellStyle name="Comma 26 2 2 2 3" xfId="48796"/>
    <cellStyle name="Comma 26 2 2 2 3 2" xfId="48797"/>
    <cellStyle name="Comma 26 2 2 2 3 3" xfId="48798"/>
    <cellStyle name="Comma 26 2 2 2 4" xfId="48799"/>
    <cellStyle name="Comma 26 2 2 2 4 2" xfId="48800"/>
    <cellStyle name="Comma 26 2 2 2 5" xfId="48801"/>
    <cellStyle name="Comma 26 2 2 2 6" xfId="48802"/>
    <cellStyle name="Comma 26 2 2 3" xfId="48803"/>
    <cellStyle name="Comma 26 2 2 3 2" xfId="48804"/>
    <cellStyle name="Comma 26 2 2 3 2 2" xfId="48805"/>
    <cellStyle name="Comma 26 2 2 3 2 3" xfId="48806"/>
    <cellStyle name="Comma 26 2 2 3 3" xfId="48807"/>
    <cellStyle name="Comma 26 2 2 3 3 2" xfId="48808"/>
    <cellStyle name="Comma 26 2 2 3 3 3" xfId="48809"/>
    <cellStyle name="Comma 26 2 2 3 4" xfId="48810"/>
    <cellStyle name="Comma 26 2 2 3 4 2" xfId="48811"/>
    <cellStyle name="Comma 26 2 2 3 5" xfId="48812"/>
    <cellStyle name="Comma 26 2 2 3 6" xfId="48813"/>
    <cellStyle name="Comma 26 2 2 4" xfId="48814"/>
    <cellStyle name="Comma 26 2 2 4 2" xfId="48815"/>
    <cellStyle name="Comma 26 2 2 4 2 2" xfId="48816"/>
    <cellStyle name="Comma 26 2 2 4 2 3" xfId="48817"/>
    <cellStyle name="Comma 26 2 2 4 3" xfId="48818"/>
    <cellStyle name="Comma 26 2 2 4 3 2" xfId="48819"/>
    <cellStyle name="Comma 26 2 2 4 4" xfId="48820"/>
    <cellStyle name="Comma 26 2 2 4 5" xfId="48821"/>
    <cellStyle name="Comma 26 2 2 5" xfId="48822"/>
    <cellStyle name="Comma 26 2 2 5 2" xfId="48823"/>
    <cellStyle name="Comma 26 2 2 5 3" xfId="48824"/>
    <cellStyle name="Comma 26 2 2 6" xfId="48825"/>
    <cellStyle name="Comma 26 2 2 6 2" xfId="48826"/>
    <cellStyle name="Comma 26 2 2 6 3" xfId="48827"/>
    <cellStyle name="Comma 26 2 2 7" xfId="48828"/>
    <cellStyle name="Comma 26 2 2 7 2" xfId="48829"/>
    <cellStyle name="Comma 26 2 2 8" xfId="48830"/>
    <cellStyle name="Comma 26 2 2 9" xfId="48831"/>
    <cellStyle name="Comma 26 2 3" xfId="48832"/>
    <cellStyle name="Comma 26 2 3 2" xfId="48833"/>
    <cellStyle name="Comma 26 2 3 2 2" xfId="48834"/>
    <cellStyle name="Comma 26 2 3 2 3" xfId="48835"/>
    <cellStyle name="Comma 26 2 3 3" xfId="48836"/>
    <cellStyle name="Comma 26 2 3 3 2" xfId="48837"/>
    <cellStyle name="Comma 26 2 3 3 3" xfId="48838"/>
    <cellStyle name="Comma 26 2 3 4" xfId="48839"/>
    <cellStyle name="Comma 26 2 3 4 2" xfId="48840"/>
    <cellStyle name="Comma 26 2 3 5" xfId="48841"/>
    <cellStyle name="Comma 26 2 3 6" xfId="48842"/>
    <cellStyle name="Comma 26 2 4" xfId="48843"/>
    <cellStyle name="Comma 26 2 4 2" xfId="48844"/>
    <cellStyle name="Comma 26 2 4 2 2" xfId="48845"/>
    <cellStyle name="Comma 26 2 4 2 3" xfId="48846"/>
    <cellStyle name="Comma 26 2 4 3" xfId="48847"/>
    <cellStyle name="Comma 26 2 4 3 2" xfId="48848"/>
    <cellStyle name="Comma 26 2 4 3 3" xfId="48849"/>
    <cellStyle name="Comma 26 2 4 4" xfId="48850"/>
    <cellStyle name="Comma 26 2 4 4 2" xfId="48851"/>
    <cellStyle name="Comma 26 2 4 5" xfId="48852"/>
    <cellStyle name="Comma 26 2 4 6" xfId="48853"/>
    <cellStyle name="Comma 26 2 5" xfId="48854"/>
    <cellStyle name="Comma 26 2 5 2" xfId="48855"/>
    <cellStyle name="Comma 26 2 5 2 2" xfId="48856"/>
    <cellStyle name="Comma 26 2 5 2 3" xfId="48857"/>
    <cellStyle name="Comma 26 2 5 3" xfId="48858"/>
    <cellStyle name="Comma 26 2 5 3 2" xfId="48859"/>
    <cellStyle name="Comma 26 2 5 4" xfId="48860"/>
    <cellStyle name="Comma 26 2 5 5" xfId="48861"/>
    <cellStyle name="Comma 26 2 6" xfId="48862"/>
    <cellStyle name="Comma 26 2 6 2" xfId="48863"/>
    <cellStyle name="Comma 26 2 6 3" xfId="48864"/>
    <cellStyle name="Comma 26 2 7" xfId="48865"/>
    <cellStyle name="Comma 26 2 7 2" xfId="48866"/>
    <cellStyle name="Comma 26 2 7 3" xfId="48867"/>
    <cellStyle name="Comma 26 2 8" xfId="48868"/>
    <cellStyle name="Comma 26 2 8 2" xfId="48869"/>
    <cellStyle name="Comma 26 2 9" xfId="48870"/>
    <cellStyle name="Comma 26 3" xfId="48871"/>
    <cellStyle name="Comma 26 3 2" xfId="48872"/>
    <cellStyle name="Comma 26 3 2 2" xfId="48873"/>
    <cellStyle name="Comma 26 3 2 2 2" xfId="48874"/>
    <cellStyle name="Comma 26 3 2 2 3" xfId="48875"/>
    <cellStyle name="Comma 26 3 2 3" xfId="48876"/>
    <cellStyle name="Comma 26 3 2 3 2" xfId="48877"/>
    <cellStyle name="Comma 26 3 2 3 3" xfId="48878"/>
    <cellStyle name="Comma 26 3 2 4" xfId="48879"/>
    <cellStyle name="Comma 26 3 2 4 2" xfId="48880"/>
    <cellStyle name="Comma 26 3 2 5" xfId="48881"/>
    <cellStyle name="Comma 26 3 2 6" xfId="48882"/>
    <cellStyle name="Comma 26 3 3" xfId="48883"/>
    <cellStyle name="Comma 26 3 3 2" xfId="48884"/>
    <cellStyle name="Comma 26 3 3 2 2" xfId="48885"/>
    <cellStyle name="Comma 26 3 3 2 3" xfId="48886"/>
    <cellStyle name="Comma 26 3 3 3" xfId="48887"/>
    <cellStyle name="Comma 26 3 3 3 2" xfId="48888"/>
    <cellStyle name="Comma 26 3 3 3 3" xfId="48889"/>
    <cellStyle name="Comma 26 3 3 4" xfId="48890"/>
    <cellStyle name="Comma 26 3 3 4 2" xfId="48891"/>
    <cellStyle name="Comma 26 3 3 5" xfId="48892"/>
    <cellStyle name="Comma 26 3 3 6" xfId="48893"/>
    <cellStyle name="Comma 26 3 4" xfId="48894"/>
    <cellStyle name="Comma 26 3 4 2" xfId="48895"/>
    <cellStyle name="Comma 26 3 4 2 2" xfId="48896"/>
    <cellStyle name="Comma 26 3 4 2 3" xfId="48897"/>
    <cellStyle name="Comma 26 3 4 3" xfId="48898"/>
    <cellStyle name="Comma 26 3 4 3 2" xfId="48899"/>
    <cellStyle name="Comma 26 3 4 4" xfId="48900"/>
    <cellStyle name="Comma 26 3 4 5" xfId="48901"/>
    <cellStyle name="Comma 26 3 5" xfId="48902"/>
    <cellStyle name="Comma 26 3 5 2" xfId="48903"/>
    <cellStyle name="Comma 26 3 5 3" xfId="48904"/>
    <cellStyle name="Comma 26 3 6" xfId="48905"/>
    <cellStyle name="Comma 26 3 6 2" xfId="48906"/>
    <cellStyle name="Comma 26 3 6 3" xfId="48907"/>
    <cellStyle name="Comma 26 3 7" xfId="48908"/>
    <cellStyle name="Comma 26 3 7 2" xfId="48909"/>
    <cellStyle name="Comma 26 3 8" xfId="48910"/>
    <cellStyle name="Comma 26 3 9" xfId="48911"/>
    <cellStyle name="Comma 26 4" xfId="48912"/>
    <cellStyle name="Comma 26 4 2" xfId="48913"/>
    <cellStyle name="Comma 26 4 2 2" xfId="48914"/>
    <cellStyle name="Comma 26 4 2 2 2" xfId="48915"/>
    <cellStyle name="Comma 26 4 2 2 3" xfId="48916"/>
    <cellStyle name="Comma 26 4 2 3" xfId="48917"/>
    <cellStyle name="Comma 26 4 2 3 2" xfId="48918"/>
    <cellStyle name="Comma 26 4 2 3 3" xfId="48919"/>
    <cellStyle name="Comma 26 4 2 4" xfId="48920"/>
    <cellStyle name="Comma 26 4 2 4 2" xfId="48921"/>
    <cellStyle name="Comma 26 4 2 5" xfId="48922"/>
    <cellStyle name="Comma 26 4 2 6" xfId="48923"/>
    <cellStyle name="Comma 26 4 3" xfId="48924"/>
    <cellStyle name="Comma 26 4 3 2" xfId="48925"/>
    <cellStyle name="Comma 26 4 3 2 2" xfId="48926"/>
    <cellStyle name="Comma 26 4 3 2 3" xfId="48927"/>
    <cellStyle name="Comma 26 4 3 3" xfId="48928"/>
    <cellStyle name="Comma 26 4 3 3 2" xfId="48929"/>
    <cellStyle name="Comma 26 4 3 3 3" xfId="48930"/>
    <cellStyle name="Comma 26 4 3 4" xfId="48931"/>
    <cellStyle name="Comma 26 4 3 4 2" xfId="48932"/>
    <cellStyle name="Comma 26 4 3 5" xfId="48933"/>
    <cellStyle name="Comma 26 4 3 6" xfId="48934"/>
    <cellStyle name="Comma 26 4 4" xfId="48935"/>
    <cellStyle name="Comma 26 4 4 2" xfId="48936"/>
    <cellStyle name="Comma 26 4 4 2 2" xfId="48937"/>
    <cellStyle name="Comma 26 4 4 2 3" xfId="48938"/>
    <cellStyle name="Comma 26 4 4 3" xfId="48939"/>
    <cellStyle name="Comma 26 4 4 3 2" xfId="48940"/>
    <cellStyle name="Comma 26 4 4 4" xfId="48941"/>
    <cellStyle name="Comma 26 4 4 5" xfId="48942"/>
    <cellStyle name="Comma 26 4 5" xfId="48943"/>
    <cellStyle name="Comma 26 4 5 2" xfId="48944"/>
    <cellStyle name="Comma 26 4 5 3" xfId="48945"/>
    <cellStyle name="Comma 26 4 6" xfId="48946"/>
    <cellStyle name="Comma 26 4 6 2" xfId="48947"/>
    <cellStyle name="Comma 26 4 6 3" xfId="48948"/>
    <cellStyle name="Comma 26 4 7" xfId="48949"/>
    <cellStyle name="Comma 26 4 7 2" xfId="48950"/>
    <cellStyle name="Comma 26 4 8" xfId="48951"/>
    <cellStyle name="Comma 26 4 9" xfId="48952"/>
    <cellStyle name="Comma 26 5" xfId="48953"/>
    <cellStyle name="Comma 26 5 2" xfId="48954"/>
    <cellStyle name="Comma 26 5 2 2" xfId="48955"/>
    <cellStyle name="Comma 26 5 2 3" xfId="48956"/>
    <cellStyle name="Comma 26 5 3" xfId="48957"/>
    <cellStyle name="Comma 26 5 3 2" xfId="48958"/>
    <cellStyle name="Comma 26 5 3 3" xfId="48959"/>
    <cellStyle name="Comma 26 5 4" xfId="48960"/>
    <cellStyle name="Comma 26 5 4 2" xfId="48961"/>
    <cellStyle name="Comma 26 5 5" xfId="48962"/>
    <cellStyle name="Comma 26 5 6" xfId="48963"/>
    <cellStyle name="Comma 26 6" xfId="48964"/>
    <cellStyle name="Comma 26 6 2" xfId="48965"/>
    <cellStyle name="Comma 26 6 2 2" xfId="48966"/>
    <cellStyle name="Comma 26 6 2 3" xfId="48967"/>
    <cellStyle name="Comma 26 6 3" xfId="48968"/>
    <cellStyle name="Comma 26 6 3 2" xfId="48969"/>
    <cellStyle name="Comma 26 6 3 3" xfId="48970"/>
    <cellStyle name="Comma 26 6 4" xfId="48971"/>
    <cellStyle name="Comma 26 6 4 2" xfId="48972"/>
    <cellStyle name="Comma 26 6 5" xfId="48973"/>
    <cellStyle name="Comma 26 6 6" xfId="48974"/>
    <cellStyle name="Comma 26 7" xfId="48975"/>
    <cellStyle name="Comma 26 7 2" xfId="48976"/>
    <cellStyle name="Comma 26 7 2 2" xfId="48977"/>
    <cellStyle name="Comma 26 7 2 3" xfId="48978"/>
    <cellStyle name="Comma 26 7 3" xfId="48979"/>
    <cellStyle name="Comma 26 7 3 2" xfId="48980"/>
    <cellStyle name="Comma 26 7 4" xfId="48981"/>
    <cellStyle name="Comma 26 7 5" xfId="48982"/>
    <cellStyle name="Comma 26 8" xfId="48983"/>
    <cellStyle name="Comma 26 8 2" xfId="48984"/>
    <cellStyle name="Comma 26 8 3" xfId="48985"/>
    <cellStyle name="Comma 26 9" xfId="48986"/>
    <cellStyle name="Comma 26 9 2" xfId="48987"/>
    <cellStyle name="Comma 26 9 3" xfId="48988"/>
    <cellStyle name="Comma 27" xfId="3551"/>
    <cellStyle name="Comma 27 10" xfId="48989"/>
    <cellStyle name="Comma 27 10 2" xfId="48990"/>
    <cellStyle name="Comma 27 11" xfId="48991"/>
    <cellStyle name="Comma 27 12" xfId="48992"/>
    <cellStyle name="Comma 27 13" xfId="48993"/>
    <cellStyle name="Comma 27 2" xfId="48994"/>
    <cellStyle name="Comma 27 2 10" xfId="48995"/>
    <cellStyle name="Comma 27 2 2" xfId="48996"/>
    <cellStyle name="Comma 27 2 2 2" xfId="48997"/>
    <cellStyle name="Comma 27 2 2 2 2" xfId="48998"/>
    <cellStyle name="Comma 27 2 2 2 2 2" xfId="48999"/>
    <cellStyle name="Comma 27 2 2 2 2 3" xfId="49000"/>
    <cellStyle name="Comma 27 2 2 2 3" xfId="49001"/>
    <cellStyle name="Comma 27 2 2 2 3 2" xfId="49002"/>
    <cellStyle name="Comma 27 2 2 2 3 3" xfId="49003"/>
    <cellStyle name="Comma 27 2 2 2 4" xfId="49004"/>
    <cellStyle name="Comma 27 2 2 2 4 2" xfId="49005"/>
    <cellStyle name="Comma 27 2 2 2 5" xfId="49006"/>
    <cellStyle name="Comma 27 2 2 2 6" xfId="49007"/>
    <cellStyle name="Comma 27 2 2 3" xfId="49008"/>
    <cellStyle name="Comma 27 2 2 3 2" xfId="49009"/>
    <cellStyle name="Comma 27 2 2 3 2 2" xfId="49010"/>
    <cellStyle name="Comma 27 2 2 3 2 3" xfId="49011"/>
    <cellStyle name="Comma 27 2 2 3 3" xfId="49012"/>
    <cellStyle name="Comma 27 2 2 3 3 2" xfId="49013"/>
    <cellStyle name="Comma 27 2 2 3 3 3" xfId="49014"/>
    <cellStyle name="Comma 27 2 2 3 4" xfId="49015"/>
    <cellStyle name="Comma 27 2 2 3 4 2" xfId="49016"/>
    <cellStyle name="Comma 27 2 2 3 5" xfId="49017"/>
    <cellStyle name="Comma 27 2 2 3 6" xfId="49018"/>
    <cellStyle name="Comma 27 2 2 4" xfId="49019"/>
    <cellStyle name="Comma 27 2 2 4 2" xfId="49020"/>
    <cellStyle name="Comma 27 2 2 4 2 2" xfId="49021"/>
    <cellStyle name="Comma 27 2 2 4 2 3" xfId="49022"/>
    <cellStyle name="Comma 27 2 2 4 3" xfId="49023"/>
    <cellStyle name="Comma 27 2 2 4 3 2" xfId="49024"/>
    <cellStyle name="Comma 27 2 2 4 4" xfId="49025"/>
    <cellStyle name="Comma 27 2 2 4 5" xfId="49026"/>
    <cellStyle name="Comma 27 2 2 5" xfId="49027"/>
    <cellStyle name="Comma 27 2 2 5 2" xfId="49028"/>
    <cellStyle name="Comma 27 2 2 5 3" xfId="49029"/>
    <cellStyle name="Comma 27 2 2 6" xfId="49030"/>
    <cellStyle name="Comma 27 2 2 6 2" xfId="49031"/>
    <cellStyle name="Comma 27 2 2 6 3" xfId="49032"/>
    <cellStyle name="Comma 27 2 2 7" xfId="49033"/>
    <cellStyle name="Comma 27 2 2 7 2" xfId="49034"/>
    <cellStyle name="Comma 27 2 2 8" xfId="49035"/>
    <cellStyle name="Comma 27 2 2 9" xfId="49036"/>
    <cellStyle name="Comma 27 2 3" xfId="49037"/>
    <cellStyle name="Comma 27 2 3 2" xfId="49038"/>
    <cellStyle name="Comma 27 2 3 2 2" xfId="49039"/>
    <cellStyle name="Comma 27 2 3 2 3" xfId="49040"/>
    <cellStyle name="Comma 27 2 3 3" xfId="49041"/>
    <cellStyle name="Comma 27 2 3 3 2" xfId="49042"/>
    <cellStyle name="Comma 27 2 3 3 3" xfId="49043"/>
    <cellStyle name="Comma 27 2 3 4" xfId="49044"/>
    <cellStyle name="Comma 27 2 3 4 2" xfId="49045"/>
    <cellStyle name="Comma 27 2 3 5" xfId="49046"/>
    <cellStyle name="Comma 27 2 3 6" xfId="49047"/>
    <cellStyle name="Comma 27 2 4" xfId="49048"/>
    <cellStyle name="Comma 27 2 4 2" xfId="49049"/>
    <cellStyle name="Comma 27 2 4 2 2" xfId="49050"/>
    <cellStyle name="Comma 27 2 4 2 3" xfId="49051"/>
    <cellStyle name="Comma 27 2 4 3" xfId="49052"/>
    <cellStyle name="Comma 27 2 4 3 2" xfId="49053"/>
    <cellStyle name="Comma 27 2 4 3 3" xfId="49054"/>
    <cellStyle name="Comma 27 2 4 4" xfId="49055"/>
    <cellStyle name="Comma 27 2 4 4 2" xfId="49056"/>
    <cellStyle name="Comma 27 2 4 5" xfId="49057"/>
    <cellStyle name="Comma 27 2 4 6" xfId="49058"/>
    <cellStyle name="Comma 27 2 5" xfId="49059"/>
    <cellStyle name="Comma 27 2 5 2" xfId="49060"/>
    <cellStyle name="Comma 27 2 5 2 2" xfId="49061"/>
    <cellStyle name="Comma 27 2 5 2 3" xfId="49062"/>
    <cellStyle name="Comma 27 2 5 3" xfId="49063"/>
    <cellStyle name="Comma 27 2 5 3 2" xfId="49064"/>
    <cellStyle name="Comma 27 2 5 4" xfId="49065"/>
    <cellStyle name="Comma 27 2 5 5" xfId="49066"/>
    <cellStyle name="Comma 27 2 6" xfId="49067"/>
    <cellStyle name="Comma 27 2 6 2" xfId="49068"/>
    <cellStyle name="Comma 27 2 6 3" xfId="49069"/>
    <cellStyle name="Comma 27 2 7" xfId="49070"/>
    <cellStyle name="Comma 27 2 7 2" xfId="49071"/>
    <cellStyle name="Comma 27 2 7 3" xfId="49072"/>
    <cellStyle name="Comma 27 2 8" xfId="49073"/>
    <cellStyle name="Comma 27 2 8 2" xfId="49074"/>
    <cellStyle name="Comma 27 2 9" xfId="49075"/>
    <cellStyle name="Comma 27 3" xfId="49076"/>
    <cellStyle name="Comma 27 3 2" xfId="49077"/>
    <cellStyle name="Comma 27 3 2 2" xfId="49078"/>
    <cellStyle name="Comma 27 3 2 2 2" xfId="49079"/>
    <cellStyle name="Comma 27 3 2 2 3" xfId="49080"/>
    <cellStyle name="Comma 27 3 2 3" xfId="49081"/>
    <cellStyle name="Comma 27 3 2 3 2" xfId="49082"/>
    <cellStyle name="Comma 27 3 2 3 3" xfId="49083"/>
    <cellStyle name="Comma 27 3 2 4" xfId="49084"/>
    <cellStyle name="Comma 27 3 2 4 2" xfId="49085"/>
    <cellStyle name="Comma 27 3 2 5" xfId="49086"/>
    <cellStyle name="Comma 27 3 2 6" xfId="49087"/>
    <cellStyle name="Comma 27 3 3" xfId="49088"/>
    <cellStyle name="Comma 27 3 3 2" xfId="49089"/>
    <cellStyle name="Comma 27 3 3 2 2" xfId="49090"/>
    <cellStyle name="Comma 27 3 3 2 3" xfId="49091"/>
    <cellStyle name="Comma 27 3 3 3" xfId="49092"/>
    <cellStyle name="Comma 27 3 3 3 2" xfId="49093"/>
    <cellStyle name="Comma 27 3 3 3 3" xfId="49094"/>
    <cellStyle name="Comma 27 3 3 4" xfId="49095"/>
    <cellStyle name="Comma 27 3 3 4 2" xfId="49096"/>
    <cellStyle name="Comma 27 3 3 5" xfId="49097"/>
    <cellStyle name="Comma 27 3 3 6" xfId="49098"/>
    <cellStyle name="Comma 27 3 4" xfId="49099"/>
    <cellStyle name="Comma 27 3 4 2" xfId="49100"/>
    <cellStyle name="Comma 27 3 4 2 2" xfId="49101"/>
    <cellStyle name="Comma 27 3 4 2 3" xfId="49102"/>
    <cellStyle name="Comma 27 3 4 3" xfId="49103"/>
    <cellStyle name="Comma 27 3 4 3 2" xfId="49104"/>
    <cellStyle name="Comma 27 3 4 4" xfId="49105"/>
    <cellStyle name="Comma 27 3 4 5" xfId="49106"/>
    <cellStyle name="Comma 27 3 5" xfId="49107"/>
    <cellStyle name="Comma 27 3 5 2" xfId="49108"/>
    <cellStyle name="Comma 27 3 5 3" xfId="49109"/>
    <cellStyle name="Comma 27 3 6" xfId="49110"/>
    <cellStyle name="Comma 27 3 6 2" xfId="49111"/>
    <cellStyle name="Comma 27 3 6 3" xfId="49112"/>
    <cellStyle name="Comma 27 3 7" xfId="49113"/>
    <cellStyle name="Comma 27 3 7 2" xfId="49114"/>
    <cellStyle name="Comma 27 3 8" xfId="49115"/>
    <cellStyle name="Comma 27 3 9" xfId="49116"/>
    <cellStyle name="Comma 27 4" xfId="49117"/>
    <cellStyle name="Comma 27 4 2" xfId="49118"/>
    <cellStyle name="Comma 27 4 2 2" xfId="49119"/>
    <cellStyle name="Comma 27 4 2 2 2" xfId="49120"/>
    <cellStyle name="Comma 27 4 2 2 3" xfId="49121"/>
    <cellStyle name="Comma 27 4 2 3" xfId="49122"/>
    <cellStyle name="Comma 27 4 2 3 2" xfId="49123"/>
    <cellStyle name="Comma 27 4 2 3 3" xfId="49124"/>
    <cellStyle name="Comma 27 4 2 4" xfId="49125"/>
    <cellStyle name="Comma 27 4 2 4 2" xfId="49126"/>
    <cellStyle name="Comma 27 4 2 5" xfId="49127"/>
    <cellStyle name="Comma 27 4 2 6" xfId="49128"/>
    <cellStyle name="Comma 27 4 3" xfId="49129"/>
    <cellStyle name="Comma 27 4 3 2" xfId="49130"/>
    <cellStyle name="Comma 27 4 3 2 2" xfId="49131"/>
    <cellStyle name="Comma 27 4 3 2 3" xfId="49132"/>
    <cellStyle name="Comma 27 4 3 3" xfId="49133"/>
    <cellStyle name="Comma 27 4 3 3 2" xfId="49134"/>
    <cellStyle name="Comma 27 4 3 3 3" xfId="49135"/>
    <cellStyle name="Comma 27 4 3 4" xfId="49136"/>
    <cellStyle name="Comma 27 4 3 4 2" xfId="49137"/>
    <cellStyle name="Comma 27 4 3 5" xfId="49138"/>
    <cellStyle name="Comma 27 4 3 6" xfId="49139"/>
    <cellStyle name="Comma 27 4 4" xfId="49140"/>
    <cellStyle name="Comma 27 4 4 2" xfId="49141"/>
    <cellStyle name="Comma 27 4 4 2 2" xfId="49142"/>
    <cellStyle name="Comma 27 4 4 2 3" xfId="49143"/>
    <cellStyle name="Comma 27 4 4 3" xfId="49144"/>
    <cellStyle name="Comma 27 4 4 3 2" xfId="49145"/>
    <cellStyle name="Comma 27 4 4 4" xfId="49146"/>
    <cellStyle name="Comma 27 4 4 5" xfId="49147"/>
    <cellStyle name="Comma 27 4 5" xfId="49148"/>
    <cellStyle name="Comma 27 4 5 2" xfId="49149"/>
    <cellStyle name="Comma 27 4 5 3" xfId="49150"/>
    <cellStyle name="Comma 27 4 6" xfId="49151"/>
    <cellStyle name="Comma 27 4 6 2" xfId="49152"/>
    <cellStyle name="Comma 27 4 6 3" xfId="49153"/>
    <cellStyle name="Comma 27 4 7" xfId="49154"/>
    <cellStyle name="Comma 27 4 7 2" xfId="49155"/>
    <cellStyle name="Comma 27 4 8" xfId="49156"/>
    <cellStyle name="Comma 27 4 9" xfId="49157"/>
    <cellStyle name="Comma 27 5" xfId="49158"/>
    <cellStyle name="Comma 27 5 2" xfId="49159"/>
    <cellStyle name="Comma 27 5 2 2" xfId="49160"/>
    <cellStyle name="Comma 27 5 2 3" xfId="49161"/>
    <cellStyle name="Comma 27 5 3" xfId="49162"/>
    <cellStyle name="Comma 27 5 3 2" xfId="49163"/>
    <cellStyle name="Comma 27 5 3 3" xfId="49164"/>
    <cellStyle name="Comma 27 5 4" xfId="49165"/>
    <cellStyle name="Comma 27 5 4 2" xfId="49166"/>
    <cellStyle name="Comma 27 5 5" xfId="49167"/>
    <cellStyle name="Comma 27 5 6" xfId="49168"/>
    <cellStyle name="Comma 27 6" xfId="49169"/>
    <cellStyle name="Comma 27 6 2" xfId="49170"/>
    <cellStyle name="Comma 27 6 2 2" xfId="49171"/>
    <cellStyle name="Comma 27 6 2 3" xfId="49172"/>
    <cellStyle name="Comma 27 6 3" xfId="49173"/>
    <cellStyle name="Comma 27 6 3 2" xfId="49174"/>
    <cellStyle name="Comma 27 6 3 3" xfId="49175"/>
    <cellStyle name="Comma 27 6 4" xfId="49176"/>
    <cellStyle name="Comma 27 6 4 2" xfId="49177"/>
    <cellStyle name="Comma 27 6 5" xfId="49178"/>
    <cellStyle name="Comma 27 6 6" xfId="49179"/>
    <cellStyle name="Comma 27 7" xfId="49180"/>
    <cellStyle name="Comma 27 7 2" xfId="49181"/>
    <cellStyle name="Comma 27 7 2 2" xfId="49182"/>
    <cellStyle name="Comma 27 7 2 3" xfId="49183"/>
    <cellStyle name="Comma 27 7 3" xfId="49184"/>
    <cellStyle name="Comma 27 7 3 2" xfId="49185"/>
    <cellStyle name="Comma 27 7 4" xfId="49186"/>
    <cellStyle name="Comma 27 7 5" xfId="49187"/>
    <cellStyle name="Comma 27 8" xfId="49188"/>
    <cellStyle name="Comma 27 8 2" xfId="49189"/>
    <cellStyle name="Comma 27 8 3" xfId="49190"/>
    <cellStyle name="Comma 27 9" xfId="49191"/>
    <cellStyle name="Comma 27 9 2" xfId="49192"/>
    <cellStyle name="Comma 27 9 3" xfId="49193"/>
    <cellStyle name="Comma 28" xfId="3552"/>
    <cellStyle name="Comma 28 2" xfId="49194"/>
    <cellStyle name="Comma 28 3" xfId="49195"/>
    <cellStyle name="Comma 29" xfId="3553"/>
    <cellStyle name="Comma 29 2" xfId="14232"/>
    <cellStyle name="Comma 3" xfId="3554"/>
    <cellStyle name="Comma 3 10" xfId="3555"/>
    <cellStyle name="Comma 3 11" xfId="3556"/>
    <cellStyle name="Comma 3 12" xfId="14455"/>
    <cellStyle name="Comma 3 2" xfId="3557"/>
    <cellStyle name="Comma 3 2 2" xfId="3558"/>
    <cellStyle name="Comma 3 2 2 2" xfId="3559"/>
    <cellStyle name="Comma 3 2 2 2 2" xfId="3560"/>
    <cellStyle name="Comma 3 2 2 2 2 2" xfId="3561"/>
    <cellStyle name="Comma 3 2 2 2 2 2 2" xfId="3562"/>
    <cellStyle name="Comma 3 2 2 2 2 2 2 2" xfId="3563"/>
    <cellStyle name="Comma 3 2 2 2 2 2 3" xfId="3564"/>
    <cellStyle name="Comma 3 2 2 2 2 3" xfId="3565"/>
    <cellStyle name="Comma 3 2 2 2 2 3 2" xfId="3566"/>
    <cellStyle name="Comma 3 2 2 2 2 4" xfId="3567"/>
    <cellStyle name="Comma 3 2 2 2 2 5" xfId="49196"/>
    <cellStyle name="Comma 3 2 2 2 3" xfId="3568"/>
    <cellStyle name="Comma 3 2 2 2 3 2" xfId="3569"/>
    <cellStyle name="Comma 3 2 2 2 3 2 2" xfId="3570"/>
    <cellStyle name="Comma 3 2 2 2 3 3" xfId="3571"/>
    <cellStyle name="Comma 3 2 2 2 4" xfId="3572"/>
    <cellStyle name="Comma 3 2 2 2 4 2" xfId="3573"/>
    <cellStyle name="Comma 3 2 2 2 5" xfId="3574"/>
    <cellStyle name="Comma 3 2 2 2 6" xfId="3575"/>
    <cellStyle name="Comma 3 2 2 2 7" xfId="14017"/>
    <cellStyle name="Comma 3 2 2 3" xfId="3576"/>
    <cellStyle name="Comma 3 2 2 3 2" xfId="3577"/>
    <cellStyle name="Comma 3 2 2 3 2 2" xfId="3578"/>
    <cellStyle name="Comma 3 2 2 3 2 2 2" xfId="3579"/>
    <cellStyle name="Comma 3 2 2 3 2 3" xfId="3580"/>
    <cellStyle name="Comma 3 2 2 3 3" xfId="3581"/>
    <cellStyle name="Comma 3 2 2 3 3 2" xfId="3582"/>
    <cellStyle name="Comma 3 2 2 3 4" xfId="3583"/>
    <cellStyle name="Comma 3 2 2 3 5" xfId="49197"/>
    <cellStyle name="Comma 3 2 2 4" xfId="3584"/>
    <cellStyle name="Comma 3 2 2 4 2" xfId="3585"/>
    <cellStyle name="Comma 3 2 2 4 2 2" xfId="3586"/>
    <cellStyle name="Comma 3 2 2 4 3" xfId="3587"/>
    <cellStyle name="Comma 3 2 2 5" xfId="3588"/>
    <cellStyle name="Comma 3 2 2 5 2" xfId="3589"/>
    <cellStyle name="Comma 3 2 2 6" xfId="3590"/>
    <cellStyle name="Comma 3 2 2 7" xfId="3591"/>
    <cellStyle name="Comma 3 2 2 8" xfId="14016"/>
    <cellStyle name="Comma 3 2 3" xfId="3592"/>
    <cellStyle name="Comma 3 2 3 2" xfId="3593"/>
    <cellStyle name="Comma 3 2 3 2 2" xfId="3594"/>
    <cellStyle name="Comma 3 2 3 2 2 2" xfId="3595"/>
    <cellStyle name="Comma 3 2 3 2 2 2 2" xfId="3596"/>
    <cellStyle name="Comma 3 2 3 2 2 3" xfId="3597"/>
    <cellStyle name="Comma 3 2 3 2 3" xfId="3598"/>
    <cellStyle name="Comma 3 2 3 2 3 2" xfId="3599"/>
    <cellStyle name="Comma 3 2 3 2 4" xfId="3600"/>
    <cellStyle name="Comma 3 2 3 2 5" xfId="49198"/>
    <cellStyle name="Comma 3 2 3 3" xfId="3601"/>
    <cellStyle name="Comma 3 2 3 3 2" xfId="3602"/>
    <cellStyle name="Comma 3 2 3 3 2 2" xfId="3603"/>
    <cellStyle name="Comma 3 2 3 3 3" xfId="3604"/>
    <cellStyle name="Comma 3 2 3 4" xfId="3605"/>
    <cellStyle name="Comma 3 2 3 4 2" xfId="3606"/>
    <cellStyle name="Comma 3 2 3 5" xfId="3607"/>
    <cellStyle name="Comma 3 2 3 6" xfId="3608"/>
    <cellStyle name="Comma 3 2 3 7" xfId="14018"/>
    <cellStyle name="Comma 3 2 4" xfId="3609"/>
    <cellStyle name="Comma 3 2 4 2" xfId="3610"/>
    <cellStyle name="Comma 3 2 4 2 2" xfId="3611"/>
    <cellStyle name="Comma 3 2 4 2 2 2" xfId="3612"/>
    <cellStyle name="Comma 3 2 4 2 2 2 2" xfId="3613"/>
    <cellStyle name="Comma 3 2 4 2 2 3" xfId="3614"/>
    <cellStyle name="Comma 3 2 4 2 3" xfId="3615"/>
    <cellStyle name="Comma 3 2 4 2 3 2" xfId="3616"/>
    <cellStyle name="Comma 3 2 4 2 4" xfId="3617"/>
    <cellStyle name="Comma 3 2 4 3" xfId="3618"/>
    <cellStyle name="Comma 3 2 4 3 2" xfId="3619"/>
    <cellStyle name="Comma 3 2 4 3 2 2" xfId="3620"/>
    <cellStyle name="Comma 3 2 4 3 3" xfId="3621"/>
    <cellStyle name="Comma 3 2 4 4" xfId="3622"/>
    <cellStyle name="Comma 3 2 4 4 2" xfId="3623"/>
    <cellStyle name="Comma 3 2 4 5" xfId="3624"/>
    <cellStyle name="Comma 3 2 4 6" xfId="49199"/>
    <cellStyle name="Comma 3 2 5" xfId="3625"/>
    <cellStyle name="Comma 3 2 5 2" xfId="3626"/>
    <cellStyle name="Comma 3 2 5 2 2" xfId="3627"/>
    <cellStyle name="Comma 3 2 5 2 2 2" xfId="3628"/>
    <cellStyle name="Comma 3 2 5 2 3" xfId="3629"/>
    <cellStyle name="Comma 3 2 5 3" xfId="3630"/>
    <cellStyle name="Comma 3 2 5 3 2" xfId="3631"/>
    <cellStyle name="Comma 3 2 5 4" xfId="3632"/>
    <cellStyle name="Comma 3 2 6" xfId="3633"/>
    <cellStyle name="Comma 3 2 6 2" xfId="3634"/>
    <cellStyle name="Comma 3 2 6 2 2" xfId="3635"/>
    <cellStyle name="Comma 3 2 6 3" xfId="3636"/>
    <cellStyle name="Comma 3 2 7" xfId="3637"/>
    <cellStyle name="Comma 3 2 7 2" xfId="3638"/>
    <cellStyle name="Comma 3 2 8" xfId="3639"/>
    <cellStyle name="Comma 3 2 9" xfId="14456"/>
    <cellStyle name="Comma 3 3" xfId="3640"/>
    <cellStyle name="Comma 3 3 2" xfId="3641"/>
    <cellStyle name="Comma 3 3 2 2" xfId="3642"/>
    <cellStyle name="Comma 3 3 2 2 2" xfId="3643"/>
    <cellStyle name="Comma 3 3 2 2 2 2" xfId="3644"/>
    <cellStyle name="Comma 3 3 2 2 2 2 2" xfId="3645"/>
    <cellStyle name="Comma 3 3 2 2 2 3" xfId="3646"/>
    <cellStyle name="Comma 3 3 2 2 2 4" xfId="49200"/>
    <cellStyle name="Comma 3 3 2 2 3" xfId="3647"/>
    <cellStyle name="Comma 3 3 2 2 3 2" xfId="3648"/>
    <cellStyle name="Comma 3 3 2 2 4" xfId="3649"/>
    <cellStyle name="Comma 3 3 2 2 5" xfId="3650"/>
    <cellStyle name="Comma 3 3 2 2 6" xfId="14021"/>
    <cellStyle name="Comma 3 3 2 3" xfId="3651"/>
    <cellStyle name="Comma 3 3 2 3 2" xfId="3652"/>
    <cellStyle name="Comma 3 3 2 3 2 2" xfId="3653"/>
    <cellStyle name="Comma 3 3 2 3 3" xfId="3654"/>
    <cellStyle name="Comma 3 3 2 3 4" xfId="49201"/>
    <cellStyle name="Comma 3 3 2 4" xfId="3655"/>
    <cellStyle name="Comma 3 3 2 4 2" xfId="3656"/>
    <cellStyle name="Comma 3 3 2 5" xfId="3657"/>
    <cellStyle name="Comma 3 3 2 6" xfId="3658"/>
    <cellStyle name="Comma 3 3 2 7" xfId="14020"/>
    <cellStyle name="Comma 3 3 3" xfId="3659"/>
    <cellStyle name="Comma 3 3 3 2" xfId="3660"/>
    <cellStyle name="Comma 3 3 3 2 2" xfId="3661"/>
    <cellStyle name="Comma 3 3 3 2 2 2" xfId="3662"/>
    <cellStyle name="Comma 3 3 3 2 3" xfId="3663"/>
    <cellStyle name="Comma 3 3 3 2 4" xfId="49202"/>
    <cellStyle name="Comma 3 3 3 3" xfId="3664"/>
    <cellStyle name="Comma 3 3 3 3 2" xfId="3665"/>
    <cellStyle name="Comma 3 3 3 4" xfId="3666"/>
    <cellStyle name="Comma 3 3 3 5" xfId="3667"/>
    <cellStyle name="Comma 3 3 3 6" xfId="14022"/>
    <cellStyle name="Comma 3 3 4" xfId="3668"/>
    <cellStyle name="Comma 3 3 4 2" xfId="3669"/>
    <cellStyle name="Comma 3 3 4 2 2" xfId="3670"/>
    <cellStyle name="Comma 3 3 4 3" xfId="3671"/>
    <cellStyle name="Comma 3 3 4 4" xfId="49203"/>
    <cellStyle name="Comma 3 3 5" xfId="3672"/>
    <cellStyle name="Comma 3 3 5 2" xfId="3673"/>
    <cellStyle name="Comma 3 3 6" xfId="3674"/>
    <cellStyle name="Comma 3 3 7" xfId="3675"/>
    <cellStyle name="Comma 3 3 8" xfId="14019"/>
    <cellStyle name="Comma 3 4" xfId="3676"/>
    <cellStyle name="Comma 3 4 2" xfId="3677"/>
    <cellStyle name="Comma 3 4 2 2" xfId="3678"/>
    <cellStyle name="Comma 3 4 2 2 2" xfId="3679"/>
    <cellStyle name="Comma 3 4 2 2 2 2" xfId="3680"/>
    <cellStyle name="Comma 3 4 2 2 2 3" xfId="49204"/>
    <cellStyle name="Comma 3 4 2 2 3" xfId="3681"/>
    <cellStyle name="Comma 3 4 2 2 4" xfId="3682"/>
    <cellStyle name="Comma 3 4 2 2 5" xfId="49205"/>
    <cellStyle name="Comma 3 4 2 3" xfId="3683"/>
    <cellStyle name="Comma 3 4 2 3 2" xfId="3684"/>
    <cellStyle name="Comma 3 4 2 3 3" xfId="49206"/>
    <cellStyle name="Comma 3 4 2 4" xfId="3685"/>
    <cellStyle name="Comma 3 4 2 5" xfId="3686"/>
    <cellStyle name="Comma 3 4 2 6" xfId="14233"/>
    <cellStyle name="Comma 3 4 3" xfId="3687"/>
    <cellStyle name="Comma 3 4 3 2" xfId="3688"/>
    <cellStyle name="Comma 3 4 3 2 2" xfId="3689"/>
    <cellStyle name="Comma 3 4 3 2 3" xfId="49207"/>
    <cellStyle name="Comma 3 4 3 3" xfId="3690"/>
    <cellStyle name="Comma 3 4 3 4" xfId="3691"/>
    <cellStyle name="Comma 3 4 3 5" xfId="49208"/>
    <cellStyle name="Comma 3 4 4" xfId="3692"/>
    <cellStyle name="Comma 3 4 4 2" xfId="3693"/>
    <cellStyle name="Comma 3 4 4 3" xfId="49209"/>
    <cellStyle name="Comma 3 4 5" xfId="3694"/>
    <cellStyle name="Comma 3 4 5 2" xfId="9803"/>
    <cellStyle name="Comma 3 4 6" xfId="3695"/>
    <cellStyle name="Comma 3 4 7" xfId="9804"/>
    <cellStyle name="Comma 3 4 8" xfId="14023"/>
    <cellStyle name="Comma 3 5" xfId="3696"/>
    <cellStyle name="Comma 3 5 2" xfId="3697"/>
    <cellStyle name="Comma 3 5 2 2" xfId="3698"/>
    <cellStyle name="Comma 3 5 2 2 2" xfId="3699"/>
    <cellStyle name="Comma 3 5 2 2 2 2" xfId="3700"/>
    <cellStyle name="Comma 3 5 2 2 3" xfId="3701"/>
    <cellStyle name="Comma 3 5 2 2 4" xfId="49210"/>
    <cellStyle name="Comma 3 5 2 3" xfId="3702"/>
    <cellStyle name="Comma 3 5 2 3 2" xfId="3703"/>
    <cellStyle name="Comma 3 5 2 4" xfId="3704"/>
    <cellStyle name="Comma 3 5 2 5" xfId="3705"/>
    <cellStyle name="Comma 3 5 2 6" xfId="49211"/>
    <cellStyle name="Comma 3 5 3" xfId="3706"/>
    <cellStyle name="Comma 3 5 3 2" xfId="3707"/>
    <cellStyle name="Comma 3 5 3 2 2" xfId="3708"/>
    <cellStyle name="Comma 3 5 3 3" xfId="3709"/>
    <cellStyle name="Comma 3 5 3 4" xfId="49212"/>
    <cellStyle name="Comma 3 5 4" xfId="3710"/>
    <cellStyle name="Comma 3 5 4 2" xfId="3711"/>
    <cellStyle name="Comma 3 5 5" xfId="3712"/>
    <cellStyle name="Comma 3 5 6" xfId="3713"/>
    <cellStyle name="Comma 3 5 7" xfId="14024"/>
    <cellStyle name="Comma 3 6" xfId="3714"/>
    <cellStyle name="Comma 3 6 2" xfId="3715"/>
    <cellStyle name="Comma 3 6 2 2" xfId="3716"/>
    <cellStyle name="Comma 3 6 2 2 2" xfId="3717"/>
    <cellStyle name="Comma 3 6 2 3" xfId="3718"/>
    <cellStyle name="Comma 3 6 2 4" xfId="3719"/>
    <cellStyle name="Comma 3 6 2 5" xfId="49213"/>
    <cellStyle name="Comma 3 6 3" xfId="3720"/>
    <cellStyle name="Comma 3 6 3 2" xfId="3721"/>
    <cellStyle name="Comma 3 6 4" xfId="3722"/>
    <cellStyle name="Comma 3 6 5" xfId="3723"/>
    <cellStyle name="Comma 3 6 6" xfId="49214"/>
    <cellStyle name="Comma 3 7" xfId="3724"/>
    <cellStyle name="Comma 3 7 2" xfId="3725"/>
    <cellStyle name="Comma 3 7 2 2" xfId="3726"/>
    <cellStyle name="Comma 3 7 3" xfId="3727"/>
    <cellStyle name="Comma 3 7 4" xfId="3728"/>
    <cellStyle name="Comma 3 7 5" xfId="49215"/>
    <cellStyle name="Comma 3 8" xfId="3729"/>
    <cellStyle name="Comma 3 8 2" xfId="3730"/>
    <cellStyle name="Comma 3 8 2 2" xfId="3731"/>
    <cellStyle name="Comma 3 8 3" xfId="3732"/>
    <cellStyle name="Comma 3 9" xfId="3733"/>
    <cellStyle name="Comma 3 9 2" xfId="3734"/>
    <cellStyle name="Comma 30" xfId="3735"/>
    <cellStyle name="Comma 30 2" xfId="3736"/>
    <cellStyle name="Comma 30 2 2" xfId="3737"/>
    <cellStyle name="Comma 30 2 2 2" xfId="3738"/>
    <cellStyle name="Comma 30 2 3" xfId="3739"/>
    <cellStyle name="Comma 30 3" xfId="3740"/>
    <cellStyle name="Comma 30 3 2" xfId="3741"/>
    <cellStyle name="Comma 30 4" xfId="3742"/>
    <cellStyle name="Comma 30 5" xfId="14025"/>
    <cellStyle name="Comma 31" xfId="3743"/>
    <cellStyle name="Comma 31 2" xfId="9805"/>
    <cellStyle name="Comma 32" xfId="3744"/>
    <cellStyle name="Comma 33" xfId="3745"/>
    <cellStyle name="Comma 33 2" xfId="14026"/>
    <cellStyle name="Comma 34" xfId="3746"/>
    <cellStyle name="Comma 34 2" xfId="14027"/>
    <cellStyle name="Comma 35" xfId="3747"/>
    <cellStyle name="Comma 35 2" xfId="14162"/>
    <cellStyle name="Comma 36" xfId="3748"/>
    <cellStyle name="Comma 36 2" xfId="14234"/>
    <cellStyle name="Comma 37" xfId="3749"/>
    <cellStyle name="Comma 37 2" xfId="14235"/>
    <cellStyle name="Comma 38" xfId="3750"/>
    <cellStyle name="Comma 39" xfId="3751"/>
    <cellStyle name="Comma 4" xfId="3752"/>
    <cellStyle name="Comma 4 10" xfId="9806"/>
    <cellStyle name="Comma 4 2" xfId="3753"/>
    <cellStyle name="Comma 4 2 2" xfId="3754"/>
    <cellStyle name="Comma 4 2 2 2" xfId="3755"/>
    <cellStyle name="Comma 4 2 2 2 2" xfId="9807"/>
    <cellStyle name="Comma 4 2 2 2 2 2" xfId="9808"/>
    <cellStyle name="Comma 4 2 2 2 3" xfId="9809"/>
    <cellStyle name="Comma 4 2 2 2 4" xfId="9810"/>
    <cellStyle name="Comma 4 2 2 2 5" xfId="9811"/>
    <cellStyle name="Comma 4 2 2 3" xfId="9812"/>
    <cellStyle name="Comma 4 2 2 3 2" xfId="9813"/>
    <cellStyle name="Comma 4 2 2 4" xfId="9814"/>
    <cellStyle name="Comma 4 2 2 4 2" xfId="9815"/>
    <cellStyle name="Comma 4 2 2 5" xfId="9816"/>
    <cellStyle name="Comma 4 2 2 6" xfId="9817"/>
    <cellStyle name="Comma 4 2 3" xfId="3756"/>
    <cellStyle name="Comma 4 2 3 2" xfId="9818"/>
    <cellStyle name="Comma 4 2 3 2 2" xfId="9819"/>
    <cellStyle name="Comma 4 2 3 3" xfId="9820"/>
    <cellStyle name="Comma 4 2 3 3 2" xfId="9821"/>
    <cellStyle name="Comma 4 2 3 4" xfId="9822"/>
    <cellStyle name="Comma 4 2 3 5" xfId="9823"/>
    <cellStyle name="Comma 4 2 4" xfId="3757"/>
    <cellStyle name="Comma 4 2 4 2" xfId="9824"/>
    <cellStyle name="Comma 4 2 4 3" xfId="9825"/>
    <cellStyle name="Comma 4 2 4 4" xfId="9826"/>
    <cellStyle name="Comma 4 2 5" xfId="9827"/>
    <cellStyle name="Comma 4 2 5 2" xfId="9828"/>
    <cellStyle name="Comma 4 2 6" xfId="9829"/>
    <cellStyle name="Comma 4 2 7" xfId="9830"/>
    <cellStyle name="Comma 4 2 8" xfId="9831"/>
    <cellStyle name="Comma 4 2 9" xfId="9832"/>
    <cellStyle name="Comma 4 3" xfId="3758"/>
    <cellStyle name="Comma 4 3 2" xfId="3759"/>
    <cellStyle name="Comma 4 3 2 2" xfId="3760"/>
    <cellStyle name="Comma 4 3 2 2 2" xfId="3761"/>
    <cellStyle name="Comma 4 3 2 2 2 2" xfId="3762"/>
    <cellStyle name="Comma 4 3 2 2 2 2 2" xfId="3763"/>
    <cellStyle name="Comma 4 3 2 2 2 3" xfId="3764"/>
    <cellStyle name="Comma 4 3 2 2 3" xfId="3765"/>
    <cellStyle name="Comma 4 3 2 2 3 2" xfId="3766"/>
    <cellStyle name="Comma 4 3 2 2 4" xfId="3767"/>
    <cellStyle name="Comma 4 3 2 2 5" xfId="14237"/>
    <cellStyle name="Comma 4 3 2 3" xfId="3768"/>
    <cellStyle name="Comma 4 3 2 3 2" xfId="3769"/>
    <cellStyle name="Comma 4 3 2 3 2 2" xfId="3770"/>
    <cellStyle name="Comma 4 3 2 3 3" xfId="3771"/>
    <cellStyle name="Comma 4 3 2 4" xfId="3772"/>
    <cellStyle name="Comma 4 3 2 4 2" xfId="3773"/>
    <cellStyle name="Comma 4 3 2 5" xfId="3774"/>
    <cellStyle name="Comma 4 3 2 6" xfId="3775"/>
    <cellStyle name="Comma 4 3 2 7" xfId="14236"/>
    <cellStyle name="Comma 4 3 3" xfId="3776"/>
    <cellStyle name="Comma 4 3 3 2" xfId="3777"/>
    <cellStyle name="Comma 4 3 3 2 2" xfId="3778"/>
    <cellStyle name="Comma 4 3 3 2 2 2" xfId="3779"/>
    <cellStyle name="Comma 4 3 3 2 3" xfId="3780"/>
    <cellStyle name="Comma 4 3 3 3" xfId="3781"/>
    <cellStyle name="Comma 4 3 3 3 2" xfId="3782"/>
    <cellStyle name="Comma 4 3 3 4" xfId="3783"/>
    <cellStyle name="Comma 4 3 3 5" xfId="14238"/>
    <cellStyle name="Comma 4 3 4" xfId="3784"/>
    <cellStyle name="Comma 4 3 4 2" xfId="3785"/>
    <cellStyle name="Comma 4 3 4 2 2" xfId="3786"/>
    <cellStyle name="Comma 4 3 4 3" xfId="3787"/>
    <cellStyle name="Comma 4 3 5" xfId="3788"/>
    <cellStyle name="Comma 4 3 5 2" xfId="3789"/>
    <cellStyle name="Comma 4 3 6" xfId="3790"/>
    <cellStyle name="Comma 4 3 7" xfId="3791"/>
    <cellStyle name="Comma 4 3 8" xfId="14028"/>
    <cellStyle name="Comma 4 4" xfId="3792"/>
    <cellStyle name="Comma 4 4 2" xfId="3793"/>
    <cellStyle name="Comma 4 4 2 2" xfId="3794"/>
    <cellStyle name="Comma 4 4 2 2 2" xfId="3795"/>
    <cellStyle name="Comma 4 4 2 2 2 2" xfId="3796"/>
    <cellStyle name="Comma 4 4 2 2 3" xfId="3797"/>
    <cellStyle name="Comma 4 4 2 2 4" xfId="14241"/>
    <cellStyle name="Comma 4 4 2 3" xfId="3798"/>
    <cellStyle name="Comma 4 4 2 3 2" xfId="3799"/>
    <cellStyle name="Comma 4 4 2 4" xfId="3800"/>
    <cellStyle name="Comma 4 4 2 5" xfId="14240"/>
    <cellStyle name="Comma 4 4 3" xfId="3801"/>
    <cellStyle name="Comma 4 4 3 2" xfId="3802"/>
    <cellStyle name="Comma 4 4 3 2 2" xfId="3803"/>
    <cellStyle name="Comma 4 4 3 3" xfId="3804"/>
    <cellStyle name="Comma 4 4 3 4" xfId="14242"/>
    <cellStyle name="Comma 4 4 4" xfId="3805"/>
    <cellStyle name="Comma 4 4 4 2" xfId="3806"/>
    <cellStyle name="Comma 4 4 5" xfId="3807"/>
    <cellStyle name="Comma 4 4 6" xfId="3808"/>
    <cellStyle name="Comma 4 4 7" xfId="14239"/>
    <cellStyle name="Comma 4 5" xfId="3809"/>
    <cellStyle name="Comma 4 5 2" xfId="3810"/>
    <cellStyle name="Comma 4 5 2 2" xfId="3811"/>
    <cellStyle name="Comma 4 5 2 2 2" xfId="3812"/>
    <cellStyle name="Comma 4 5 2 3" xfId="3813"/>
    <cellStyle name="Comma 4 5 2 4" xfId="14244"/>
    <cellStyle name="Comma 4 5 3" xfId="3814"/>
    <cellStyle name="Comma 4 5 3 2" xfId="3815"/>
    <cellStyle name="Comma 4 5 4" xfId="3816"/>
    <cellStyle name="Comma 4 5 5" xfId="14243"/>
    <cellStyle name="Comma 4 6" xfId="3817"/>
    <cellStyle name="Comma 4 6 2" xfId="3818"/>
    <cellStyle name="Comma 4 6 2 2" xfId="3819"/>
    <cellStyle name="Comma 4 6 3" xfId="3820"/>
    <cellStyle name="Comma 4 6 4" xfId="14245"/>
    <cellStyle name="Comma 4 7" xfId="3821"/>
    <cellStyle name="Comma 4 7 2" xfId="3822"/>
    <cellStyle name="Comma 4 8" xfId="3823"/>
    <cellStyle name="Comma 4 9" xfId="3824"/>
    <cellStyle name="Comma 4_183302" xfId="14457"/>
    <cellStyle name="Comma 40" xfId="3825"/>
    <cellStyle name="Comma 41" xfId="3826"/>
    <cellStyle name="Comma 42" xfId="3827"/>
    <cellStyle name="Comma 43" xfId="3828"/>
    <cellStyle name="Comma 44" xfId="3829"/>
    <cellStyle name="Comma 45" xfId="3830"/>
    <cellStyle name="Comma 46" xfId="3831"/>
    <cellStyle name="Comma 47" xfId="3832"/>
    <cellStyle name="Comma 48" xfId="3833"/>
    <cellStyle name="Comma 49" xfId="3834"/>
    <cellStyle name="Comma 5" xfId="3835"/>
    <cellStyle name="Comma 5 2" xfId="3836"/>
    <cellStyle name="Comma 5 2 2" xfId="3837"/>
    <cellStyle name="Comma 5 2 3" xfId="3838"/>
    <cellStyle name="Comma 5 3" xfId="14246"/>
    <cellStyle name="Comma 5 3 2" xfId="49216"/>
    <cellStyle name="Comma 50" xfId="3839"/>
    <cellStyle name="Comma 50 2" xfId="9833"/>
    <cellStyle name="Comma 51" xfId="3840"/>
    <cellStyle name="Comma 52" xfId="3841"/>
    <cellStyle name="Comma 53" xfId="3842"/>
    <cellStyle name="Comma 54" xfId="3843"/>
    <cellStyle name="Comma 55" xfId="3844"/>
    <cellStyle name="Comma 56" xfId="3845"/>
    <cellStyle name="Comma 57" xfId="3846"/>
    <cellStyle name="Comma 58" xfId="3847"/>
    <cellStyle name="Comma 59" xfId="3848"/>
    <cellStyle name="Comma 6" xfId="3849"/>
    <cellStyle name="Comma 6 10" xfId="9834"/>
    <cellStyle name="Comma 6 10 2" xfId="9835"/>
    <cellStyle name="Comma 6 10 2 2" xfId="49217"/>
    <cellStyle name="Comma 6 10 2 3" xfId="49218"/>
    <cellStyle name="Comma 6 10 3" xfId="49219"/>
    <cellStyle name="Comma 6 10 3 2" xfId="49220"/>
    <cellStyle name="Comma 6 10 4" xfId="49221"/>
    <cellStyle name="Comma 6 10 5" xfId="49222"/>
    <cellStyle name="Comma 6 11" xfId="9836"/>
    <cellStyle name="Comma 6 11 2" xfId="49223"/>
    <cellStyle name="Comma 6 11 3" xfId="49224"/>
    <cellStyle name="Comma 6 12" xfId="9837"/>
    <cellStyle name="Comma 6 12 2" xfId="49225"/>
    <cellStyle name="Comma 6 12 3" xfId="49226"/>
    <cellStyle name="Comma 6 13" xfId="9838"/>
    <cellStyle name="Comma 6 13 2" xfId="49227"/>
    <cellStyle name="Comma 6 14" xfId="49228"/>
    <cellStyle name="Comma 6 15" xfId="49229"/>
    <cellStyle name="Comma 6 16" xfId="49230"/>
    <cellStyle name="Comma 6 2" xfId="3850"/>
    <cellStyle name="Comma 6 2 10" xfId="49231"/>
    <cellStyle name="Comma 6 2 10 2" xfId="49232"/>
    <cellStyle name="Comma 6 2 10 3" xfId="49233"/>
    <cellStyle name="Comma 6 2 11" xfId="49234"/>
    <cellStyle name="Comma 6 2 11 2" xfId="49235"/>
    <cellStyle name="Comma 6 2 11 3" xfId="49236"/>
    <cellStyle name="Comma 6 2 12" xfId="49237"/>
    <cellStyle name="Comma 6 2 12 2" xfId="49238"/>
    <cellStyle name="Comma 6 2 13" xfId="49239"/>
    <cellStyle name="Comma 6 2 14" xfId="49240"/>
    <cellStyle name="Comma 6 2 15" xfId="49241"/>
    <cellStyle name="Comma 6 2 2" xfId="3851"/>
    <cellStyle name="Comma 6 2 2 10" xfId="49242"/>
    <cellStyle name="Comma 6 2 2 10 2" xfId="49243"/>
    <cellStyle name="Comma 6 2 2 10 3" xfId="49244"/>
    <cellStyle name="Comma 6 2 2 11" xfId="49245"/>
    <cellStyle name="Comma 6 2 2 11 2" xfId="49246"/>
    <cellStyle name="Comma 6 2 2 12" xfId="49247"/>
    <cellStyle name="Comma 6 2 2 13" xfId="49248"/>
    <cellStyle name="Comma 6 2 2 14" xfId="49249"/>
    <cellStyle name="Comma 6 2 2 2" xfId="9839"/>
    <cellStyle name="Comma 6 2 2 2 10" xfId="49250"/>
    <cellStyle name="Comma 6 2 2 2 10 2" xfId="49251"/>
    <cellStyle name="Comma 6 2 2 2 11" xfId="49252"/>
    <cellStyle name="Comma 6 2 2 2 12" xfId="49253"/>
    <cellStyle name="Comma 6 2 2 2 13" xfId="49254"/>
    <cellStyle name="Comma 6 2 2 2 2" xfId="49255"/>
    <cellStyle name="Comma 6 2 2 2 2 10" xfId="49256"/>
    <cellStyle name="Comma 6 2 2 2 2 2" xfId="49257"/>
    <cellStyle name="Comma 6 2 2 2 2 2 2" xfId="49258"/>
    <cellStyle name="Comma 6 2 2 2 2 2 2 2" xfId="49259"/>
    <cellStyle name="Comma 6 2 2 2 2 2 2 2 2" xfId="49260"/>
    <cellStyle name="Comma 6 2 2 2 2 2 2 2 3" xfId="49261"/>
    <cellStyle name="Comma 6 2 2 2 2 2 2 3" xfId="49262"/>
    <cellStyle name="Comma 6 2 2 2 2 2 2 3 2" xfId="49263"/>
    <cellStyle name="Comma 6 2 2 2 2 2 2 3 3" xfId="49264"/>
    <cellStyle name="Comma 6 2 2 2 2 2 2 4" xfId="49265"/>
    <cellStyle name="Comma 6 2 2 2 2 2 2 4 2" xfId="49266"/>
    <cellStyle name="Comma 6 2 2 2 2 2 2 5" xfId="49267"/>
    <cellStyle name="Comma 6 2 2 2 2 2 2 6" xfId="49268"/>
    <cellStyle name="Comma 6 2 2 2 2 2 3" xfId="49269"/>
    <cellStyle name="Comma 6 2 2 2 2 2 3 2" xfId="49270"/>
    <cellStyle name="Comma 6 2 2 2 2 2 3 2 2" xfId="49271"/>
    <cellStyle name="Comma 6 2 2 2 2 2 3 2 3" xfId="49272"/>
    <cellStyle name="Comma 6 2 2 2 2 2 3 3" xfId="49273"/>
    <cellStyle name="Comma 6 2 2 2 2 2 3 3 2" xfId="49274"/>
    <cellStyle name="Comma 6 2 2 2 2 2 3 3 3" xfId="49275"/>
    <cellStyle name="Comma 6 2 2 2 2 2 3 4" xfId="49276"/>
    <cellStyle name="Comma 6 2 2 2 2 2 3 4 2" xfId="49277"/>
    <cellStyle name="Comma 6 2 2 2 2 2 3 5" xfId="49278"/>
    <cellStyle name="Comma 6 2 2 2 2 2 3 6" xfId="49279"/>
    <cellStyle name="Comma 6 2 2 2 2 2 4" xfId="49280"/>
    <cellStyle name="Comma 6 2 2 2 2 2 4 2" xfId="49281"/>
    <cellStyle name="Comma 6 2 2 2 2 2 4 2 2" xfId="49282"/>
    <cellStyle name="Comma 6 2 2 2 2 2 4 2 3" xfId="49283"/>
    <cellStyle name="Comma 6 2 2 2 2 2 4 3" xfId="49284"/>
    <cellStyle name="Comma 6 2 2 2 2 2 4 3 2" xfId="49285"/>
    <cellStyle name="Comma 6 2 2 2 2 2 4 4" xfId="49286"/>
    <cellStyle name="Comma 6 2 2 2 2 2 4 5" xfId="49287"/>
    <cellStyle name="Comma 6 2 2 2 2 2 5" xfId="49288"/>
    <cellStyle name="Comma 6 2 2 2 2 2 5 2" xfId="49289"/>
    <cellStyle name="Comma 6 2 2 2 2 2 5 3" xfId="49290"/>
    <cellStyle name="Comma 6 2 2 2 2 2 6" xfId="49291"/>
    <cellStyle name="Comma 6 2 2 2 2 2 6 2" xfId="49292"/>
    <cellStyle name="Comma 6 2 2 2 2 2 6 3" xfId="49293"/>
    <cellStyle name="Comma 6 2 2 2 2 2 7" xfId="49294"/>
    <cellStyle name="Comma 6 2 2 2 2 2 7 2" xfId="49295"/>
    <cellStyle name="Comma 6 2 2 2 2 2 8" xfId="49296"/>
    <cellStyle name="Comma 6 2 2 2 2 2 9" xfId="49297"/>
    <cellStyle name="Comma 6 2 2 2 2 3" xfId="49298"/>
    <cellStyle name="Comma 6 2 2 2 2 3 2" xfId="49299"/>
    <cellStyle name="Comma 6 2 2 2 2 3 2 2" xfId="49300"/>
    <cellStyle name="Comma 6 2 2 2 2 3 2 3" xfId="49301"/>
    <cellStyle name="Comma 6 2 2 2 2 3 3" xfId="49302"/>
    <cellStyle name="Comma 6 2 2 2 2 3 3 2" xfId="49303"/>
    <cellStyle name="Comma 6 2 2 2 2 3 3 3" xfId="49304"/>
    <cellStyle name="Comma 6 2 2 2 2 3 4" xfId="49305"/>
    <cellStyle name="Comma 6 2 2 2 2 3 4 2" xfId="49306"/>
    <cellStyle name="Comma 6 2 2 2 2 3 5" xfId="49307"/>
    <cellStyle name="Comma 6 2 2 2 2 3 6" xfId="49308"/>
    <cellStyle name="Comma 6 2 2 2 2 4" xfId="49309"/>
    <cellStyle name="Comma 6 2 2 2 2 4 2" xfId="49310"/>
    <cellStyle name="Comma 6 2 2 2 2 4 2 2" xfId="49311"/>
    <cellStyle name="Comma 6 2 2 2 2 4 2 3" xfId="49312"/>
    <cellStyle name="Comma 6 2 2 2 2 4 3" xfId="49313"/>
    <cellStyle name="Comma 6 2 2 2 2 4 3 2" xfId="49314"/>
    <cellStyle name="Comma 6 2 2 2 2 4 3 3" xfId="49315"/>
    <cellStyle name="Comma 6 2 2 2 2 4 4" xfId="49316"/>
    <cellStyle name="Comma 6 2 2 2 2 4 4 2" xfId="49317"/>
    <cellStyle name="Comma 6 2 2 2 2 4 5" xfId="49318"/>
    <cellStyle name="Comma 6 2 2 2 2 4 6" xfId="49319"/>
    <cellStyle name="Comma 6 2 2 2 2 5" xfId="49320"/>
    <cellStyle name="Comma 6 2 2 2 2 5 2" xfId="49321"/>
    <cellStyle name="Comma 6 2 2 2 2 5 2 2" xfId="49322"/>
    <cellStyle name="Comma 6 2 2 2 2 5 2 3" xfId="49323"/>
    <cellStyle name="Comma 6 2 2 2 2 5 3" xfId="49324"/>
    <cellStyle name="Comma 6 2 2 2 2 5 3 2" xfId="49325"/>
    <cellStyle name="Comma 6 2 2 2 2 5 4" xfId="49326"/>
    <cellStyle name="Comma 6 2 2 2 2 5 5" xfId="49327"/>
    <cellStyle name="Comma 6 2 2 2 2 6" xfId="49328"/>
    <cellStyle name="Comma 6 2 2 2 2 6 2" xfId="49329"/>
    <cellStyle name="Comma 6 2 2 2 2 6 3" xfId="49330"/>
    <cellStyle name="Comma 6 2 2 2 2 7" xfId="49331"/>
    <cellStyle name="Comma 6 2 2 2 2 7 2" xfId="49332"/>
    <cellStyle name="Comma 6 2 2 2 2 7 3" xfId="49333"/>
    <cellStyle name="Comma 6 2 2 2 2 8" xfId="49334"/>
    <cellStyle name="Comma 6 2 2 2 2 8 2" xfId="49335"/>
    <cellStyle name="Comma 6 2 2 2 2 9" xfId="49336"/>
    <cellStyle name="Comma 6 2 2 2 3" xfId="49337"/>
    <cellStyle name="Comma 6 2 2 2 3 2" xfId="49338"/>
    <cellStyle name="Comma 6 2 2 2 3 2 2" xfId="49339"/>
    <cellStyle name="Comma 6 2 2 2 3 2 2 2" xfId="49340"/>
    <cellStyle name="Comma 6 2 2 2 3 2 2 3" xfId="49341"/>
    <cellStyle name="Comma 6 2 2 2 3 2 3" xfId="49342"/>
    <cellStyle name="Comma 6 2 2 2 3 2 3 2" xfId="49343"/>
    <cellStyle name="Comma 6 2 2 2 3 2 3 3" xfId="49344"/>
    <cellStyle name="Comma 6 2 2 2 3 2 4" xfId="49345"/>
    <cellStyle name="Comma 6 2 2 2 3 2 4 2" xfId="49346"/>
    <cellStyle name="Comma 6 2 2 2 3 2 5" xfId="49347"/>
    <cellStyle name="Comma 6 2 2 2 3 2 6" xfId="49348"/>
    <cellStyle name="Comma 6 2 2 2 3 3" xfId="49349"/>
    <cellStyle name="Comma 6 2 2 2 3 3 2" xfId="49350"/>
    <cellStyle name="Comma 6 2 2 2 3 3 2 2" xfId="49351"/>
    <cellStyle name="Comma 6 2 2 2 3 3 2 3" xfId="49352"/>
    <cellStyle name="Comma 6 2 2 2 3 3 3" xfId="49353"/>
    <cellStyle name="Comma 6 2 2 2 3 3 3 2" xfId="49354"/>
    <cellStyle name="Comma 6 2 2 2 3 3 3 3" xfId="49355"/>
    <cellStyle name="Comma 6 2 2 2 3 3 4" xfId="49356"/>
    <cellStyle name="Comma 6 2 2 2 3 3 4 2" xfId="49357"/>
    <cellStyle name="Comma 6 2 2 2 3 3 5" xfId="49358"/>
    <cellStyle name="Comma 6 2 2 2 3 3 6" xfId="49359"/>
    <cellStyle name="Comma 6 2 2 2 3 4" xfId="49360"/>
    <cellStyle name="Comma 6 2 2 2 3 4 2" xfId="49361"/>
    <cellStyle name="Comma 6 2 2 2 3 4 2 2" xfId="49362"/>
    <cellStyle name="Comma 6 2 2 2 3 4 2 3" xfId="49363"/>
    <cellStyle name="Comma 6 2 2 2 3 4 3" xfId="49364"/>
    <cellStyle name="Comma 6 2 2 2 3 4 3 2" xfId="49365"/>
    <cellStyle name="Comma 6 2 2 2 3 4 4" xfId="49366"/>
    <cellStyle name="Comma 6 2 2 2 3 4 5" xfId="49367"/>
    <cellStyle name="Comma 6 2 2 2 3 5" xfId="49368"/>
    <cellStyle name="Comma 6 2 2 2 3 5 2" xfId="49369"/>
    <cellStyle name="Comma 6 2 2 2 3 5 3" xfId="49370"/>
    <cellStyle name="Comma 6 2 2 2 3 6" xfId="49371"/>
    <cellStyle name="Comma 6 2 2 2 3 6 2" xfId="49372"/>
    <cellStyle name="Comma 6 2 2 2 3 6 3" xfId="49373"/>
    <cellStyle name="Comma 6 2 2 2 3 7" xfId="49374"/>
    <cellStyle name="Comma 6 2 2 2 3 7 2" xfId="49375"/>
    <cellStyle name="Comma 6 2 2 2 3 8" xfId="49376"/>
    <cellStyle name="Comma 6 2 2 2 3 9" xfId="49377"/>
    <cellStyle name="Comma 6 2 2 2 4" xfId="49378"/>
    <cellStyle name="Comma 6 2 2 2 4 2" xfId="49379"/>
    <cellStyle name="Comma 6 2 2 2 4 2 2" xfId="49380"/>
    <cellStyle name="Comma 6 2 2 2 4 2 2 2" xfId="49381"/>
    <cellStyle name="Comma 6 2 2 2 4 2 2 3" xfId="49382"/>
    <cellStyle name="Comma 6 2 2 2 4 2 3" xfId="49383"/>
    <cellStyle name="Comma 6 2 2 2 4 2 3 2" xfId="49384"/>
    <cellStyle name="Comma 6 2 2 2 4 2 3 3" xfId="49385"/>
    <cellStyle name="Comma 6 2 2 2 4 2 4" xfId="49386"/>
    <cellStyle name="Comma 6 2 2 2 4 2 4 2" xfId="49387"/>
    <cellStyle name="Comma 6 2 2 2 4 2 5" xfId="49388"/>
    <cellStyle name="Comma 6 2 2 2 4 2 6" xfId="49389"/>
    <cellStyle name="Comma 6 2 2 2 4 3" xfId="49390"/>
    <cellStyle name="Comma 6 2 2 2 4 3 2" xfId="49391"/>
    <cellStyle name="Comma 6 2 2 2 4 3 2 2" xfId="49392"/>
    <cellStyle name="Comma 6 2 2 2 4 3 2 3" xfId="49393"/>
    <cellStyle name="Comma 6 2 2 2 4 3 3" xfId="49394"/>
    <cellStyle name="Comma 6 2 2 2 4 3 3 2" xfId="49395"/>
    <cellStyle name="Comma 6 2 2 2 4 3 3 3" xfId="49396"/>
    <cellStyle name="Comma 6 2 2 2 4 3 4" xfId="49397"/>
    <cellStyle name="Comma 6 2 2 2 4 3 4 2" xfId="49398"/>
    <cellStyle name="Comma 6 2 2 2 4 3 5" xfId="49399"/>
    <cellStyle name="Comma 6 2 2 2 4 3 6" xfId="49400"/>
    <cellStyle name="Comma 6 2 2 2 4 4" xfId="49401"/>
    <cellStyle name="Comma 6 2 2 2 4 4 2" xfId="49402"/>
    <cellStyle name="Comma 6 2 2 2 4 4 2 2" xfId="49403"/>
    <cellStyle name="Comma 6 2 2 2 4 4 2 3" xfId="49404"/>
    <cellStyle name="Comma 6 2 2 2 4 4 3" xfId="49405"/>
    <cellStyle name="Comma 6 2 2 2 4 4 3 2" xfId="49406"/>
    <cellStyle name="Comma 6 2 2 2 4 4 4" xfId="49407"/>
    <cellStyle name="Comma 6 2 2 2 4 4 5" xfId="49408"/>
    <cellStyle name="Comma 6 2 2 2 4 5" xfId="49409"/>
    <cellStyle name="Comma 6 2 2 2 4 5 2" xfId="49410"/>
    <cellStyle name="Comma 6 2 2 2 4 5 3" xfId="49411"/>
    <cellStyle name="Comma 6 2 2 2 4 6" xfId="49412"/>
    <cellStyle name="Comma 6 2 2 2 4 6 2" xfId="49413"/>
    <cellStyle name="Comma 6 2 2 2 4 6 3" xfId="49414"/>
    <cellStyle name="Comma 6 2 2 2 4 7" xfId="49415"/>
    <cellStyle name="Comma 6 2 2 2 4 7 2" xfId="49416"/>
    <cellStyle name="Comma 6 2 2 2 4 8" xfId="49417"/>
    <cellStyle name="Comma 6 2 2 2 4 9" xfId="49418"/>
    <cellStyle name="Comma 6 2 2 2 5" xfId="49419"/>
    <cellStyle name="Comma 6 2 2 2 5 2" xfId="49420"/>
    <cellStyle name="Comma 6 2 2 2 5 2 2" xfId="49421"/>
    <cellStyle name="Comma 6 2 2 2 5 2 3" xfId="49422"/>
    <cellStyle name="Comma 6 2 2 2 5 3" xfId="49423"/>
    <cellStyle name="Comma 6 2 2 2 5 3 2" xfId="49424"/>
    <cellStyle name="Comma 6 2 2 2 5 3 3" xfId="49425"/>
    <cellStyle name="Comma 6 2 2 2 5 4" xfId="49426"/>
    <cellStyle name="Comma 6 2 2 2 5 4 2" xfId="49427"/>
    <cellStyle name="Comma 6 2 2 2 5 5" xfId="49428"/>
    <cellStyle name="Comma 6 2 2 2 5 6" xfId="49429"/>
    <cellStyle name="Comma 6 2 2 2 6" xfId="49430"/>
    <cellStyle name="Comma 6 2 2 2 6 2" xfId="49431"/>
    <cellStyle name="Comma 6 2 2 2 6 2 2" xfId="49432"/>
    <cellStyle name="Comma 6 2 2 2 6 2 3" xfId="49433"/>
    <cellStyle name="Comma 6 2 2 2 6 3" xfId="49434"/>
    <cellStyle name="Comma 6 2 2 2 6 3 2" xfId="49435"/>
    <cellStyle name="Comma 6 2 2 2 6 3 3" xfId="49436"/>
    <cellStyle name="Comma 6 2 2 2 6 4" xfId="49437"/>
    <cellStyle name="Comma 6 2 2 2 6 4 2" xfId="49438"/>
    <cellStyle name="Comma 6 2 2 2 6 5" xfId="49439"/>
    <cellStyle name="Comma 6 2 2 2 6 6" xfId="49440"/>
    <cellStyle name="Comma 6 2 2 2 7" xfId="49441"/>
    <cellStyle name="Comma 6 2 2 2 7 2" xfId="49442"/>
    <cellStyle name="Comma 6 2 2 2 7 2 2" xfId="49443"/>
    <cellStyle name="Comma 6 2 2 2 7 2 3" xfId="49444"/>
    <cellStyle name="Comma 6 2 2 2 7 3" xfId="49445"/>
    <cellStyle name="Comma 6 2 2 2 7 3 2" xfId="49446"/>
    <cellStyle name="Comma 6 2 2 2 7 4" xfId="49447"/>
    <cellStyle name="Comma 6 2 2 2 7 5" xfId="49448"/>
    <cellStyle name="Comma 6 2 2 2 8" xfId="49449"/>
    <cellStyle name="Comma 6 2 2 2 8 2" xfId="49450"/>
    <cellStyle name="Comma 6 2 2 2 8 3" xfId="49451"/>
    <cellStyle name="Comma 6 2 2 2 9" xfId="49452"/>
    <cellStyle name="Comma 6 2 2 2 9 2" xfId="49453"/>
    <cellStyle name="Comma 6 2 2 2 9 3" xfId="49454"/>
    <cellStyle name="Comma 6 2 2 3" xfId="49455"/>
    <cellStyle name="Comma 6 2 2 3 10" xfId="49456"/>
    <cellStyle name="Comma 6 2 2 3 2" xfId="49457"/>
    <cellStyle name="Comma 6 2 2 3 2 2" xfId="49458"/>
    <cellStyle name="Comma 6 2 2 3 2 2 2" xfId="49459"/>
    <cellStyle name="Comma 6 2 2 3 2 2 2 2" xfId="49460"/>
    <cellStyle name="Comma 6 2 2 3 2 2 2 3" xfId="49461"/>
    <cellStyle name="Comma 6 2 2 3 2 2 3" xfId="49462"/>
    <cellStyle name="Comma 6 2 2 3 2 2 3 2" xfId="49463"/>
    <cellStyle name="Comma 6 2 2 3 2 2 3 3" xfId="49464"/>
    <cellStyle name="Comma 6 2 2 3 2 2 4" xfId="49465"/>
    <cellStyle name="Comma 6 2 2 3 2 2 4 2" xfId="49466"/>
    <cellStyle name="Comma 6 2 2 3 2 2 5" xfId="49467"/>
    <cellStyle name="Comma 6 2 2 3 2 2 6" xfId="49468"/>
    <cellStyle name="Comma 6 2 2 3 2 3" xfId="49469"/>
    <cellStyle name="Comma 6 2 2 3 2 3 2" xfId="49470"/>
    <cellStyle name="Comma 6 2 2 3 2 3 2 2" xfId="49471"/>
    <cellStyle name="Comma 6 2 2 3 2 3 2 3" xfId="49472"/>
    <cellStyle name="Comma 6 2 2 3 2 3 3" xfId="49473"/>
    <cellStyle name="Comma 6 2 2 3 2 3 3 2" xfId="49474"/>
    <cellStyle name="Comma 6 2 2 3 2 3 3 3" xfId="49475"/>
    <cellStyle name="Comma 6 2 2 3 2 3 4" xfId="49476"/>
    <cellStyle name="Comma 6 2 2 3 2 3 4 2" xfId="49477"/>
    <cellStyle name="Comma 6 2 2 3 2 3 5" xfId="49478"/>
    <cellStyle name="Comma 6 2 2 3 2 3 6" xfId="49479"/>
    <cellStyle name="Comma 6 2 2 3 2 4" xfId="49480"/>
    <cellStyle name="Comma 6 2 2 3 2 4 2" xfId="49481"/>
    <cellStyle name="Comma 6 2 2 3 2 4 2 2" xfId="49482"/>
    <cellStyle name="Comma 6 2 2 3 2 4 2 3" xfId="49483"/>
    <cellStyle name="Comma 6 2 2 3 2 4 3" xfId="49484"/>
    <cellStyle name="Comma 6 2 2 3 2 4 3 2" xfId="49485"/>
    <cellStyle name="Comma 6 2 2 3 2 4 4" xfId="49486"/>
    <cellStyle name="Comma 6 2 2 3 2 4 5" xfId="49487"/>
    <cellStyle name="Comma 6 2 2 3 2 5" xfId="49488"/>
    <cellStyle name="Comma 6 2 2 3 2 5 2" xfId="49489"/>
    <cellStyle name="Comma 6 2 2 3 2 5 3" xfId="49490"/>
    <cellStyle name="Comma 6 2 2 3 2 6" xfId="49491"/>
    <cellStyle name="Comma 6 2 2 3 2 6 2" xfId="49492"/>
    <cellStyle name="Comma 6 2 2 3 2 6 3" xfId="49493"/>
    <cellStyle name="Comma 6 2 2 3 2 7" xfId="49494"/>
    <cellStyle name="Comma 6 2 2 3 2 7 2" xfId="49495"/>
    <cellStyle name="Comma 6 2 2 3 2 8" xfId="49496"/>
    <cellStyle name="Comma 6 2 2 3 2 9" xfId="49497"/>
    <cellStyle name="Comma 6 2 2 3 3" xfId="49498"/>
    <cellStyle name="Comma 6 2 2 3 3 2" xfId="49499"/>
    <cellStyle name="Comma 6 2 2 3 3 2 2" xfId="49500"/>
    <cellStyle name="Comma 6 2 2 3 3 2 3" xfId="49501"/>
    <cellStyle name="Comma 6 2 2 3 3 3" xfId="49502"/>
    <cellStyle name="Comma 6 2 2 3 3 3 2" xfId="49503"/>
    <cellStyle name="Comma 6 2 2 3 3 3 3" xfId="49504"/>
    <cellStyle name="Comma 6 2 2 3 3 4" xfId="49505"/>
    <cellStyle name="Comma 6 2 2 3 3 4 2" xfId="49506"/>
    <cellStyle name="Comma 6 2 2 3 3 5" xfId="49507"/>
    <cellStyle name="Comma 6 2 2 3 3 6" xfId="49508"/>
    <cellStyle name="Comma 6 2 2 3 4" xfId="49509"/>
    <cellStyle name="Comma 6 2 2 3 4 2" xfId="49510"/>
    <cellStyle name="Comma 6 2 2 3 4 2 2" xfId="49511"/>
    <cellStyle name="Comma 6 2 2 3 4 2 3" xfId="49512"/>
    <cellStyle name="Comma 6 2 2 3 4 3" xfId="49513"/>
    <cellStyle name="Comma 6 2 2 3 4 3 2" xfId="49514"/>
    <cellStyle name="Comma 6 2 2 3 4 3 3" xfId="49515"/>
    <cellStyle name="Comma 6 2 2 3 4 4" xfId="49516"/>
    <cellStyle name="Comma 6 2 2 3 4 4 2" xfId="49517"/>
    <cellStyle name="Comma 6 2 2 3 4 5" xfId="49518"/>
    <cellStyle name="Comma 6 2 2 3 4 6" xfId="49519"/>
    <cellStyle name="Comma 6 2 2 3 5" xfId="49520"/>
    <cellStyle name="Comma 6 2 2 3 5 2" xfId="49521"/>
    <cellStyle name="Comma 6 2 2 3 5 2 2" xfId="49522"/>
    <cellStyle name="Comma 6 2 2 3 5 2 3" xfId="49523"/>
    <cellStyle name="Comma 6 2 2 3 5 3" xfId="49524"/>
    <cellStyle name="Comma 6 2 2 3 5 3 2" xfId="49525"/>
    <cellStyle name="Comma 6 2 2 3 5 4" xfId="49526"/>
    <cellStyle name="Comma 6 2 2 3 5 5" xfId="49527"/>
    <cellStyle name="Comma 6 2 2 3 6" xfId="49528"/>
    <cellStyle name="Comma 6 2 2 3 6 2" xfId="49529"/>
    <cellStyle name="Comma 6 2 2 3 6 3" xfId="49530"/>
    <cellStyle name="Comma 6 2 2 3 7" xfId="49531"/>
    <cellStyle name="Comma 6 2 2 3 7 2" xfId="49532"/>
    <cellStyle name="Comma 6 2 2 3 7 3" xfId="49533"/>
    <cellStyle name="Comma 6 2 2 3 8" xfId="49534"/>
    <cellStyle name="Comma 6 2 2 3 8 2" xfId="49535"/>
    <cellStyle name="Comma 6 2 2 3 9" xfId="49536"/>
    <cellStyle name="Comma 6 2 2 4" xfId="49537"/>
    <cellStyle name="Comma 6 2 2 4 2" xfId="49538"/>
    <cellStyle name="Comma 6 2 2 4 2 2" xfId="49539"/>
    <cellStyle name="Comma 6 2 2 4 2 2 2" xfId="49540"/>
    <cellStyle name="Comma 6 2 2 4 2 2 3" xfId="49541"/>
    <cellStyle name="Comma 6 2 2 4 2 3" xfId="49542"/>
    <cellStyle name="Comma 6 2 2 4 2 3 2" xfId="49543"/>
    <cellStyle name="Comma 6 2 2 4 2 3 3" xfId="49544"/>
    <cellStyle name="Comma 6 2 2 4 2 4" xfId="49545"/>
    <cellStyle name="Comma 6 2 2 4 2 4 2" xfId="49546"/>
    <cellStyle name="Comma 6 2 2 4 2 5" xfId="49547"/>
    <cellStyle name="Comma 6 2 2 4 2 6" xfId="49548"/>
    <cellStyle name="Comma 6 2 2 4 3" xfId="49549"/>
    <cellStyle name="Comma 6 2 2 4 3 2" xfId="49550"/>
    <cellStyle name="Comma 6 2 2 4 3 2 2" xfId="49551"/>
    <cellStyle name="Comma 6 2 2 4 3 2 3" xfId="49552"/>
    <cellStyle name="Comma 6 2 2 4 3 3" xfId="49553"/>
    <cellStyle name="Comma 6 2 2 4 3 3 2" xfId="49554"/>
    <cellStyle name="Comma 6 2 2 4 3 3 3" xfId="49555"/>
    <cellStyle name="Comma 6 2 2 4 3 4" xfId="49556"/>
    <cellStyle name="Comma 6 2 2 4 3 4 2" xfId="49557"/>
    <cellStyle name="Comma 6 2 2 4 3 5" xfId="49558"/>
    <cellStyle name="Comma 6 2 2 4 3 6" xfId="49559"/>
    <cellStyle name="Comma 6 2 2 4 4" xfId="49560"/>
    <cellStyle name="Comma 6 2 2 4 4 2" xfId="49561"/>
    <cellStyle name="Comma 6 2 2 4 4 2 2" xfId="49562"/>
    <cellStyle name="Comma 6 2 2 4 4 2 3" xfId="49563"/>
    <cellStyle name="Comma 6 2 2 4 4 3" xfId="49564"/>
    <cellStyle name="Comma 6 2 2 4 4 3 2" xfId="49565"/>
    <cellStyle name="Comma 6 2 2 4 4 4" xfId="49566"/>
    <cellStyle name="Comma 6 2 2 4 4 5" xfId="49567"/>
    <cellStyle name="Comma 6 2 2 4 5" xfId="49568"/>
    <cellStyle name="Comma 6 2 2 4 5 2" xfId="49569"/>
    <cellStyle name="Comma 6 2 2 4 5 3" xfId="49570"/>
    <cellStyle name="Comma 6 2 2 4 6" xfId="49571"/>
    <cellStyle name="Comma 6 2 2 4 6 2" xfId="49572"/>
    <cellStyle name="Comma 6 2 2 4 6 3" xfId="49573"/>
    <cellStyle name="Comma 6 2 2 4 7" xfId="49574"/>
    <cellStyle name="Comma 6 2 2 4 7 2" xfId="49575"/>
    <cellStyle name="Comma 6 2 2 4 8" xfId="49576"/>
    <cellStyle name="Comma 6 2 2 4 9" xfId="49577"/>
    <cellStyle name="Comma 6 2 2 5" xfId="49578"/>
    <cellStyle name="Comma 6 2 2 5 2" xfId="49579"/>
    <cellStyle name="Comma 6 2 2 5 2 2" xfId="49580"/>
    <cellStyle name="Comma 6 2 2 5 2 2 2" xfId="49581"/>
    <cellStyle name="Comma 6 2 2 5 2 2 3" xfId="49582"/>
    <cellStyle name="Comma 6 2 2 5 2 3" xfId="49583"/>
    <cellStyle name="Comma 6 2 2 5 2 3 2" xfId="49584"/>
    <cellStyle name="Comma 6 2 2 5 2 3 3" xfId="49585"/>
    <cellStyle name="Comma 6 2 2 5 2 4" xfId="49586"/>
    <cellStyle name="Comma 6 2 2 5 2 4 2" xfId="49587"/>
    <cellStyle name="Comma 6 2 2 5 2 5" xfId="49588"/>
    <cellStyle name="Comma 6 2 2 5 2 6" xfId="49589"/>
    <cellStyle name="Comma 6 2 2 5 3" xfId="49590"/>
    <cellStyle name="Comma 6 2 2 5 3 2" xfId="49591"/>
    <cellStyle name="Comma 6 2 2 5 3 2 2" xfId="49592"/>
    <cellStyle name="Comma 6 2 2 5 3 2 3" xfId="49593"/>
    <cellStyle name="Comma 6 2 2 5 3 3" xfId="49594"/>
    <cellStyle name="Comma 6 2 2 5 3 3 2" xfId="49595"/>
    <cellStyle name="Comma 6 2 2 5 3 3 3" xfId="49596"/>
    <cellStyle name="Comma 6 2 2 5 3 4" xfId="49597"/>
    <cellStyle name="Comma 6 2 2 5 3 4 2" xfId="49598"/>
    <cellStyle name="Comma 6 2 2 5 3 5" xfId="49599"/>
    <cellStyle name="Comma 6 2 2 5 3 6" xfId="49600"/>
    <cellStyle name="Comma 6 2 2 5 4" xfId="49601"/>
    <cellStyle name="Comma 6 2 2 5 4 2" xfId="49602"/>
    <cellStyle name="Comma 6 2 2 5 4 2 2" xfId="49603"/>
    <cellStyle name="Comma 6 2 2 5 4 2 3" xfId="49604"/>
    <cellStyle name="Comma 6 2 2 5 4 3" xfId="49605"/>
    <cellStyle name="Comma 6 2 2 5 4 3 2" xfId="49606"/>
    <cellStyle name="Comma 6 2 2 5 4 4" xfId="49607"/>
    <cellStyle name="Comma 6 2 2 5 4 5" xfId="49608"/>
    <cellStyle name="Comma 6 2 2 5 5" xfId="49609"/>
    <cellStyle name="Comma 6 2 2 5 5 2" xfId="49610"/>
    <cellStyle name="Comma 6 2 2 5 5 3" xfId="49611"/>
    <cellStyle name="Comma 6 2 2 5 6" xfId="49612"/>
    <cellStyle name="Comma 6 2 2 5 6 2" xfId="49613"/>
    <cellStyle name="Comma 6 2 2 5 6 3" xfId="49614"/>
    <cellStyle name="Comma 6 2 2 5 7" xfId="49615"/>
    <cellStyle name="Comma 6 2 2 5 7 2" xfId="49616"/>
    <cellStyle name="Comma 6 2 2 5 8" xfId="49617"/>
    <cellStyle name="Comma 6 2 2 5 9" xfId="49618"/>
    <cellStyle name="Comma 6 2 2 6" xfId="49619"/>
    <cellStyle name="Comma 6 2 2 6 2" xfId="49620"/>
    <cellStyle name="Comma 6 2 2 6 2 2" xfId="49621"/>
    <cellStyle name="Comma 6 2 2 6 2 3" xfId="49622"/>
    <cellStyle name="Comma 6 2 2 6 3" xfId="49623"/>
    <cellStyle name="Comma 6 2 2 6 3 2" xfId="49624"/>
    <cellStyle name="Comma 6 2 2 6 3 3" xfId="49625"/>
    <cellStyle name="Comma 6 2 2 6 4" xfId="49626"/>
    <cellStyle name="Comma 6 2 2 6 4 2" xfId="49627"/>
    <cellStyle name="Comma 6 2 2 6 5" xfId="49628"/>
    <cellStyle name="Comma 6 2 2 6 6" xfId="49629"/>
    <cellStyle name="Comma 6 2 2 7" xfId="49630"/>
    <cellStyle name="Comma 6 2 2 7 2" xfId="49631"/>
    <cellStyle name="Comma 6 2 2 7 2 2" xfId="49632"/>
    <cellStyle name="Comma 6 2 2 7 2 3" xfId="49633"/>
    <cellStyle name="Comma 6 2 2 7 3" xfId="49634"/>
    <cellStyle name="Comma 6 2 2 7 3 2" xfId="49635"/>
    <cellStyle name="Comma 6 2 2 7 3 3" xfId="49636"/>
    <cellStyle name="Comma 6 2 2 7 4" xfId="49637"/>
    <cellStyle name="Comma 6 2 2 7 4 2" xfId="49638"/>
    <cellStyle name="Comma 6 2 2 7 5" xfId="49639"/>
    <cellStyle name="Comma 6 2 2 7 6" xfId="49640"/>
    <cellStyle name="Comma 6 2 2 8" xfId="49641"/>
    <cellStyle name="Comma 6 2 2 8 2" xfId="49642"/>
    <cellStyle name="Comma 6 2 2 8 2 2" xfId="49643"/>
    <cellStyle name="Comma 6 2 2 8 2 3" xfId="49644"/>
    <cellStyle name="Comma 6 2 2 8 3" xfId="49645"/>
    <cellStyle name="Comma 6 2 2 8 3 2" xfId="49646"/>
    <cellStyle name="Comma 6 2 2 8 4" xfId="49647"/>
    <cellStyle name="Comma 6 2 2 8 5" xfId="49648"/>
    <cellStyle name="Comma 6 2 2 9" xfId="49649"/>
    <cellStyle name="Comma 6 2 2 9 2" xfId="49650"/>
    <cellStyle name="Comma 6 2 2 9 3" xfId="49651"/>
    <cellStyle name="Comma 6 2 3" xfId="9840"/>
    <cellStyle name="Comma 6 2 3 10" xfId="49652"/>
    <cellStyle name="Comma 6 2 3 10 2" xfId="49653"/>
    <cellStyle name="Comma 6 2 3 11" xfId="49654"/>
    <cellStyle name="Comma 6 2 3 12" xfId="49655"/>
    <cellStyle name="Comma 6 2 3 13" xfId="49656"/>
    <cellStyle name="Comma 6 2 3 2" xfId="9841"/>
    <cellStyle name="Comma 6 2 3 2 10" xfId="49657"/>
    <cellStyle name="Comma 6 2 3 2 2" xfId="49658"/>
    <cellStyle name="Comma 6 2 3 2 2 2" xfId="49659"/>
    <cellStyle name="Comma 6 2 3 2 2 2 2" xfId="49660"/>
    <cellStyle name="Comma 6 2 3 2 2 2 2 2" xfId="49661"/>
    <cellStyle name="Comma 6 2 3 2 2 2 2 3" xfId="49662"/>
    <cellStyle name="Comma 6 2 3 2 2 2 3" xfId="49663"/>
    <cellStyle name="Comma 6 2 3 2 2 2 3 2" xfId="49664"/>
    <cellStyle name="Comma 6 2 3 2 2 2 3 3" xfId="49665"/>
    <cellStyle name="Comma 6 2 3 2 2 2 4" xfId="49666"/>
    <cellStyle name="Comma 6 2 3 2 2 2 4 2" xfId="49667"/>
    <cellStyle name="Comma 6 2 3 2 2 2 5" xfId="49668"/>
    <cellStyle name="Comma 6 2 3 2 2 2 6" xfId="49669"/>
    <cellStyle name="Comma 6 2 3 2 2 3" xfId="49670"/>
    <cellStyle name="Comma 6 2 3 2 2 3 2" xfId="49671"/>
    <cellStyle name="Comma 6 2 3 2 2 3 2 2" xfId="49672"/>
    <cellStyle name="Comma 6 2 3 2 2 3 2 3" xfId="49673"/>
    <cellStyle name="Comma 6 2 3 2 2 3 3" xfId="49674"/>
    <cellStyle name="Comma 6 2 3 2 2 3 3 2" xfId="49675"/>
    <cellStyle name="Comma 6 2 3 2 2 3 3 3" xfId="49676"/>
    <cellStyle name="Comma 6 2 3 2 2 3 4" xfId="49677"/>
    <cellStyle name="Comma 6 2 3 2 2 3 4 2" xfId="49678"/>
    <cellStyle name="Comma 6 2 3 2 2 3 5" xfId="49679"/>
    <cellStyle name="Comma 6 2 3 2 2 3 6" xfId="49680"/>
    <cellStyle name="Comma 6 2 3 2 2 4" xfId="49681"/>
    <cellStyle name="Comma 6 2 3 2 2 4 2" xfId="49682"/>
    <cellStyle name="Comma 6 2 3 2 2 4 2 2" xfId="49683"/>
    <cellStyle name="Comma 6 2 3 2 2 4 2 3" xfId="49684"/>
    <cellStyle name="Comma 6 2 3 2 2 4 3" xfId="49685"/>
    <cellStyle name="Comma 6 2 3 2 2 4 3 2" xfId="49686"/>
    <cellStyle name="Comma 6 2 3 2 2 4 4" xfId="49687"/>
    <cellStyle name="Comma 6 2 3 2 2 4 5" xfId="49688"/>
    <cellStyle name="Comma 6 2 3 2 2 5" xfId="49689"/>
    <cellStyle name="Comma 6 2 3 2 2 5 2" xfId="49690"/>
    <cellStyle name="Comma 6 2 3 2 2 5 3" xfId="49691"/>
    <cellStyle name="Comma 6 2 3 2 2 6" xfId="49692"/>
    <cellStyle name="Comma 6 2 3 2 2 6 2" xfId="49693"/>
    <cellStyle name="Comma 6 2 3 2 2 6 3" xfId="49694"/>
    <cellStyle name="Comma 6 2 3 2 2 7" xfId="49695"/>
    <cellStyle name="Comma 6 2 3 2 2 7 2" xfId="49696"/>
    <cellStyle name="Comma 6 2 3 2 2 8" xfId="49697"/>
    <cellStyle name="Comma 6 2 3 2 2 9" xfId="49698"/>
    <cellStyle name="Comma 6 2 3 2 3" xfId="49699"/>
    <cellStyle name="Comma 6 2 3 2 3 2" xfId="49700"/>
    <cellStyle name="Comma 6 2 3 2 3 2 2" xfId="49701"/>
    <cellStyle name="Comma 6 2 3 2 3 2 3" xfId="49702"/>
    <cellStyle name="Comma 6 2 3 2 3 3" xfId="49703"/>
    <cellStyle name="Comma 6 2 3 2 3 3 2" xfId="49704"/>
    <cellStyle name="Comma 6 2 3 2 3 3 3" xfId="49705"/>
    <cellStyle name="Comma 6 2 3 2 3 4" xfId="49706"/>
    <cellStyle name="Comma 6 2 3 2 3 4 2" xfId="49707"/>
    <cellStyle name="Comma 6 2 3 2 3 5" xfId="49708"/>
    <cellStyle name="Comma 6 2 3 2 3 6" xfId="49709"/>
    <cellStyle name="Comma 6 2 3 2 4" xfId="49710"/>
    <cellStyle name="Comma 6 2 3 2 4 2" xfId="49711"/>
    <cellStyle name="Comma 6 2 3 2 4 2 2" xfId="49712"/>
    <cellStyle name="Comma 6 2 3 2 4 2 3" xfId="49713"/>
    <cellStyle name="Comma 6 2 3 2 4 3" xfId="49714"/>
    <cellStyle name="Comma 6 2 3 2 4 3 2" xfId="49715"/>
    <cellStyle name="Comma 6 2 3 2 4 3 3" xfId="49716"/>
    <cellStyle name="Comma 6 2 3 2 4 4" xfId="49717"/>
    <cellStyle name="Comma 6 2 3 2 4 4 2" xfId="49718"/>
    <cellStyle name="Comma 6 2 3 2 4 5" xfId="49719"/>
    <cellStyle name="Comma 6 2 3 2 4 6" xfId="49720"/>
    <cellStyle name="Comma 6 2 3 2 5" xfId="49721"/>
    <cellStyle name="Comma 6 2 3 2 5 2" xfId="49722"/>
    <cellStyle name="Comma 6 2 3 2 5 2 2" xfId="49723"/>
    <cellStyle name="Comma 6 2 3 2 5 2 3" xfId="49724"/>
    <cellStyle name="Comma 6 2 3 2 5 3" xfId="49725"/>
    <cellStyle name="Comma 6 2 3 2 5 3 2" xfId="49726"/>
    <cellStyle name="Comma 6 2 3 2 5 4" xfId="49727"/>
    <cellStyle name="Comma 6 2 3 2 5 5" xfId="49728"/>
    <cellStyle name="Comma 6 2 3 2 6" xfId="49729"/>
    <cellStyle name="Comma 6 2 3 2 6 2" xfId="49730"/>
    <cellStyle name="Comma 6 2 3 2 6 3" xfId="49731"/>
    <cellStyle name="Comma 6 2 3 2 7" xfId="49732"/>
    <cellStyle name="Comma 6 2 3 2 7 2" xfId="49733"/>
    <cellStyle name="Comma 6 2 3 2 7 3" xfId="49734"/>
    <cellStyle name="Comma 6 2 3 2 8" xfId="49735"/>
    <cellStyle name="Comma 6 2 3 2 8 2" xfId="49736"/>
    <cellStyle name="Comma 6 2 3 2 9" xfId="49737"/>
    <cellStyle name="Comma 6 2 3 3" xfId="9842"/>
    <cellStyle name="Comma 6 2 3 3 2" xfId="49738"/>
    <cellStyle name="Comma 6 2 3 3 2 2" xfId="49739"/>
    <cellStyle name="Comma 6 2 3 3 2 2 2" xfId="49740"/>
    <cellStyle name="Comma 6 2 3 3 2 2 3" xfId="49741"/>
    <cellStyle name="Comma 6 2 3 3 2 3" xfId="49742"/>
    <cellStyle name="Comma 6 2 3 3 2 3 2" xfId="49743"/>
    <cellStyle name="Comma 6 2 3 3 2 3 3" xfId="49744"/>
    <cellStyle name="Comma 6 2 3 3 2 4" xfId="49745"/>
    <cellStyle name="Comma 6 2 3 3 2 4 2" xfId="49746"/>
    <cellStyle name="Comma 6 2 3 3 2 5" xfId="49747"/>
    <cellStyle name="Comma 6 2 3 3 2 6" xfId="49748"/>
    <cellStyle name="Comma 6 2 3 3 3" xfId="49749"/>
    <cellStyle name="Comma 6 2 3 3 3 2" xfId="49750"/>
    <cellStyle name="Comma 6 2 3 3 3 2 2" xfId="49751"/>
    <cellStyle name="Comma 6 2 3 3 3 2 3" xfId="49752"/>
    <cellStyle name="Comma 6 2 3 3 3 3" xfId="49753"/>
    <cellStyle name="Comma 6 2 3 3 3 3 2" xfId="49754"/>
    <cellStyle name="Comma 6 2 3 3 3 3 3" xfId="49755"/>
    <cellStyle name="Comma 6 2 3 3 3 4" xfId="49756"/>
    <cellStyle name="Comma 6 2 3 3 3 4 2" xfId="49757"/>
    <cellStyle name="Comma 6 2 3 3 3 5" xfId="49758"/>
    <cellStyle name="Comma 6 2 3 3 3 6" xfId="49759"/>
    <cellStyle name="Comma 6 2 3 3 4" xfId="49760"/>
    <cellStyle name="Comma 6 2 3 3 4 2" xfId="49761"/>
    <cellStyle name="Comma 6 2 3 3 4 2 2" xfId="49762"/>
    <cellStyle name="Comma 6 2 3 3 4 2 3" xfId="49763"/>
    <cellStyle name="Comma 6 2 3 3 4 3" xfId="49764"/>
    <cellStyle name="Comma 6 2 3 3 4 3 2" xfId="49765"/>
    <cellStyle name="Comma 6 2 3 3 4 4" xfId="49766"/>
    <cellStyle name="Comma 6 2 3 3 4 5" xfId="49767"/>
    <cellStyle name="Comma 6 2 3 3 5" xfId="49768"/>
    <cellStyle name="Comma 6 2 3 3 5 2" xfId="49769"/>
    <cellStyle name="Comma 6 2 3 3 5 3" xfId="49770"/>
    <cellStyle name="Comma 6 2 3 3 6" xfId="49771"/>
    <cellStyle name="Comma 6 2 3 3 6 2" xfId="49772"/>
    <cellStyle name="Comma 6 2 3 3 6 3" xfId="49773"/>
    <cellStyle name="Comma 6 2 3 3 7" xfId="49774"/>
    <cellStyle name="Comma 6 2 3 3 7 2" xfId="49775"/>
    <cellStyle name="Comma 6 2 3 3 8" xfId="49776"/>
    <cellStyle name="Comma 6 2 3 3 9" xfId="49777"/>
    <cellStyle name="Comma 6 2 3 4" xfId="14029"/>
    <cellStyle name="Comma 6 2 3 4 2" xfId="49778"/>
    <cellStyle name="Comma 6 2 3 4 2 2" xfId="49779"/>
    <cellStyle name="Comma 6 2 3 4 2 2 2" xfId="49780"/>
    <cellStyle name="Comma 6 2 3 4 2 2 3" xfId="49781"/>
    <cellStyle name="Comma 6 2 3 4 2 3" xfId="49782"/>
    <cellStyle name="Comma 6 2 3 4 2 3 2" xfId="49783"/>
    <cellStyle name="Comma 6 2 3 4 2 3 3" xfId="49784"/>
    <cellStyle name="Comma 6 2 3 4 2 4" xfId="49785"/>
    <cellStyle name="Comma 6 2 3 4 2 4 2" xfId="49786"/>
    <cellStyle name="Comma 6 2 3 4 2 5" xfId="49787"/>
    <cellStyle name="Comma 6 2 3 4 2 6" xfId="49788"/>
    <cellStyle name="Comma 6 2 3 4 3" xfId="49789"/>
    <cellStyle name="Comma 6 2 3 4 3 2" xfId="49790"/>
    <cellStyle name="Comma 6 2 3 4 3 2 2" xfId="49791"/>
    <cellStyle name="Comma 6 2 3 4 3 2 3" xfId="49792"/>
    <cellStyle name="Comma 6 2 3 4 3 3" xfId="49793"/>
    <cellStyle name="Comma 6 2 3 4 3 3 2" xfId="49794"/>
    <cellStyle name="Comma 6 2 3 4 3 3 3" xfId="49795"/>
    <cellStyle name="Comma 6 2 3 4 3 4" xfId="49796"/>
    <cellStyle name="Comma 6 2 3 4 3 4 2" xfId="49797"/>
    <cellStyle name="Comma 6 2 3 4 3 5" xfId="49798"/>
    <cellStyle name="Comma 6 2 3 4 3 6" xfId="49799"/>
    <cellStyle name="Comma 6 2 3 4 4" xfId="49800"/>
    <cellStyle name="Comma 6 2 3 4 4 2" xfId="49801"/>
    <cellStyle name="Comma 6 2 3 4 4 2 2" xfId="49802"/>
    <cellStyle name="Comma 6 2 3 4 4 2 3" xfId="49803"/>
    <cellStyle name="Comma 6 2 3 4 4 3" xfId="49804"/>
    <cellStyle name="Comma 6 2 3 4 4 3 2" xfId="49805"/>
    <cellStyle name="Comma 6 2 3 4 4 4" xfId="49806"/>
    <cellStyle name="Comma 6 2 3 4 4 5" xfId="49807"/>
    <cellStyle name="Comma 6 2 3 4 5" xfId="49808"/>
    <cellStyle name="Comma 6 2 3 4 5 2" xfId="49809"/>
    <cellStyle name="Comma 6 2 3 4 5 3" xfId="49810"/>
    <cellStyle name="Comma 6 2 3 4 6" xfId="49811"/>
    <cellStyle name="Comma 6 2 3 4 6 2" xfId="49812"/>
    <cellStyle name="Comma 6 2 3 4 6 3" xfId="49813"/>
    <cellStyle name="Comma 6 2 3 4 7" xfId="49814"/>
    <cellStyle name="Comma 6 2 3 4 7 2" xfId="49815"/>
    <cellStyle name="Comma 6 2 3 4 8" xfId="49816"/>
    <cellStyle name="Comma 6 2 3 4 9" xfId="49817"/>
    <cellStyle name="Comma 6 2 3 5" xfId="49818"/>
    <cellStyle name="Comma 6 2 3 5 2" xfId="49819"/>
    <cellStyle name="Comma 6 2 3 5 2 2" xfId="49820"/>
    <cellStyle name="Comma 6 2 3 5 2 3" xfId="49821"/>
    <cellStyle name="Comma 6 2 3 5 3" xfId="49822"/>
    <cellStyle name="Comma 6 2 3 5 3 2" xfId="49823"/>
    <cellStyle name="Comma 6 2 3 5 3 3" xfId="49824"/>
    <cellStyle name="Comma 6 2 3 5 4" xfId="49825"/>
    <cellStyle name="Comma 6 2 3 5 4 2" xfId="49826"/>
    <cellStyle name="Comma 6 2 3 5 5" xfId="49827"/>
    <cellStyle name="Comma 6 2 3 5 6" xfId="49828"/>
    <cellStyle name="Comma 6 2 3 6" xfId="49829"/>
    <cellStyle name="Comma 6 2 3 6 2" xfId="49830"/>
    <cellStyle name="Comma 6 2 3 6 2 2" xfId="49831"/>
    <cellStyle name="Comma 6 2 3 6 2 3" xfId="49832"/>
    <cellStyle name="Comma 6 2 3 6 3" xfId="49833"/>
    <cellStyle name="Comma 6 2 3 6 3 2" xfId="49834"/>
    <cellStyle name="Comma 6 2 3 6 3 3" xfId="49835"/>
    <cellStyle name="Comma 6 2 3 6 4" xfId="49836"/>
    <cellStyle name="Comma 6 2 3 6 4 2" xfId="49837"/>
    <cellStyle name="Comma 6 2 3 6 5" xfId="49838"/>
    <cellStyle name="Comma 6 2 3 6 6" xfId="49839"/>
    <cellStyle name="Comma 6 2 3 7" xfId="49840"/>
    <cellStyle name="Comma 6 2 3 7 2" xfId="49841"/>
    <cellStyle name="Comma 6 2 3 7 2 2" xfId="49842"/>
    <cellStyle name="Comma 6 2 3 7 2 3" xfId="49843"/>
    <cellStyle name="Comma 6 2 3 7 3" xfId="49844"/>
    <cellStyle name="Comma 6 2 3 7 3 2" xfId="49845"/>
    <cellStyle name="Comma 6 2 3 7 4" xfId="49846"/>
    <cellStyle name="Comma 6 2 3 7 5" xfId="49847"/>
    <cellStyle name="Comma 6 2 3 8" xfId="49848"/>
    <cellStyle name="Comma 6 2 3 8 2" xfId="49849"/>
    <cellStyle name="Comma 6 2 3 8 3" xfId="49850"/>
    <cellStyle name="Comma 6 2 3 9" xfId="49851"/>
    <cellStyle name="Comma 6 2 3 9 2" xfId="49852"/>
    <cellStyle name="Comma 6 2 3 9 3" xfId="49853"/>
    <cellStyle name="Comma 6 2 4" xfId="9843"/>
    <cellStyle name="Comma 6 2 4 10" xfId="49854"/>
    <cellStyle name="Comma 6 2 4 2" xfId="9844"/>
    <cellStyle name="Comma 6 2 4 2 2" xfId="49855"/>
    <cellStyle name="Comma 6 2 4 2 2 2" xfId="49856"/>
    <cellStyle name="Comma 6 2 4 2 2 2 2" xfId="49857"/>
    <cellStyle name="Comma 6 2 4 2 2 2 3" xfId="49858"/>
    <cellStyle name="Comma 6 2 4 2 2 3" xfId="49859"/>
    <cellStyle name="Comma 6 2 4 2 2 3 2" xfId="49860"/>
    <cellStyle name="Comma 6 2 4 2 2 3 3" xfId="49861"/>
    <cellStyle name="Comma 6 2 4 2 2 4" xfId="49862"/>
    <cellStyle name="Comma 6 2 4 2 2 4 2" xfId="49863"/>
    <cellStyle name="Comma 6 2 4 2 2 5" xfId="49864"/>
    <cellStyle name="Comma 6 2 4 2 2 6" xfId="49865"/>
    <cellStyle name="Comma 6 2 4 2 3" xfId="49866"/>
    <cellStyle name="Comma 6 2 4 2 3 2" xfId="49867"/>
    <cellStyle name="Comma 6 2 4 2 3 2 2" xfId="49868"/>
    <cellStyle name="Comma 6 2 4 2 3 2 3" xfId="49869"/>
    <cellStyle name="Comma 6 2 4 2 3 3" xfId="49870"/>
    <cellStyle name="Comma 6 2 4 2 3 3 2" xfId="49871"/>
    <cellStyle name="Comma 6 2 4 2 3 3 3" xfId="49872"/>
    <cellStyle name="Comma 6 2 4 2 3 4" xfId="49873"/>
    <cellStyle name="Comma 6 2 4 2 3 4 2" xfId="49874"/>
    <cellStyle name="Comma 6 2 4 2 3 5" xfId="49875"/>
    <cellStyle name="Comma 6 2 4 2 3 6" xfId="49876"/>
    <cellStyle name="Comma 6 2 4 2 4" xfId="49877"/>
    <cellStyle name="Comma 6 2 4 2 4 2" xfId="49878"/>
    <cellStyle name="Comma 6 2 4 2 4 2 2" xfId="49879"/>
    <cellStyle name="Comma 6 2 4 2 4 2 3" xfId="49880"/>
    <cellStyle name="Comma 6 2 4 2 4 3" xfId="49881"/>
    <cellStyle name="Comma 6 2 4 2 4 3 2" xfId="49882"/>
    <cellStyle name="Comma 6 2 4 2 4 4" xfId="49883"/>
    <cellStyle name="Comma 6 2 4 2 4 5" xfId="49884"/>
    <cellStyle name="Comma 6 2 4 2 5" xfId="49885"/>
    <cellStyle name="Comma 6 2 4 2 5 2" xfId="49886"/>
    <cellStyle name="Comma 6 2 4 2 5 3" xfId="49887"/>
    <cellStyle name="Comma 6 2 4 2 6" xfId="49888"/>
    <cellStyle name="Comma 6 2 4 2 6 2" xfId="49889"/>
    <cellStyle name="Comma 6 2 4 2 6 3" xfId="49890"/>
    <cellStyle name="Comma 6 2 4 2 7" xfId="49891"/>
    <cellStyle name="Comma 6 2 4 2 7 2" xfId="49892"/>
    <cellStyle name="Comma 6 2 4 2 8" xfId="49893"/>
    <cellStyle name="Comma 6 2 4 2 9" xfId="49894"/>
    <cellStyle name="Comma 6 2 4 3" xfId="49895"/>
    <cellStyle name="Comma 6 2 4 3 2" xfId="49896"/>
    <cellStyle name="Comma 6 2 4 3 2 2" xfId="49897"/>
    <cellStyle name="Comma 6 2 4 3 2 3" xfId="49898"/>
    <cellStyle name="Comma 6 2 4 3 3" xfId="49899"/>
    <cellStyle name="Comma 6 2 4 3 3 2" xfId="49900"/>
    <cellStyle name="Comma 6 2 4 3 3 3" xfId="49901"/>
    <cellStyle name="Comma 6 2 4 3 4" xfId="49902"/>
    <cellStyle name="Comma 6 2 4 3 4 2" xfId="49903"/>
    <cellStyle name="Comma 6 2 4 3 5" xfId="49904"/>
    <cellStyle name="Comma 6 2 4 3 6" xfId="49905"/>
    <cellStyle name="Comma 6 2 4 4" xfId="49906"/>
    <cellStyle name="Comma 6 2 4 4 2" xfId="49907"/>
    <cellStyle name="Comma 6 2 4 4 2 2" xfId="49908"/>
    <cellStyle name="Comma 6 2 4 4 2 3" xfId="49909"/>
    <cellStyle name="Comma 6 2 4 4 3" xfId="49910"/>
    <cellStyle name="Comma 6 2 4 4 3 2" xfId="49911"/>
    <cellStyle name="Comma 6 2 4 4 3 3" xfId="49912"/>
    <cellStyle name="Comma 6 2 4 4 4" xfId="49913"/>
    <cellStyle name="Comma 6 2 4 4 4 2" xfId="49914"/>
    <cellStyle name="Comma 6 2 4 4 5" xfId="49915"/>
    <cellStyle name="Comma 6 2 4 4 6" xfId="49916"/>
    <cellStyle name="Comma 6 2 4 5" xfId="49917"/>
    <cellStyle name="Comma 6 2 4 5 2" xfId="49918"/>
    <cellStyle name="Comma 6 2 4 5 2 2" xfId="49919"/>
    <cellStyle name="Comma 6 2 4 5 2 3" xfId="49920"/>
    <cellStyle name="Comma 6 2 4 5 3" xfId="49921"/>
    <cellStyle name="Comma 6 2 4 5 3 2" xfId="49922"/>
    <cellStyle name="Comma 6 2 4 5 4" xfId="49923"/>
    <cellStyle name="Comma 6 2 4 5 5" xfId="49924"/>
    <cellStyle name="Comma 6 2 4 6" xfId="49925"/>
    <cellStyle name="Comma 6 2 4 6 2" xfId="49926"/>
    <cellStyle name="Comma 6 2 4 6 3" xfId="49927"/>
    <cellStyle name="Comma 6 2 4 7" xfId="49928"/>
    <cellStyle name="Comma 6 2 4 7 2" xfId="49929"/>
    <cellStyle name="Comma 6 2 4 7 3" xfId="49930"/>
    <cellStyle name="Comma 6 2 4 8" xfId="49931"/>
    <cellStyle name="Comma 6 2 4 8 2" xfId="49932"/>
    <cellStyle name="Comma 6 2 4 9" xfId="49933"/>
    <cellStyle name="Comma 6 2 5" xfId="9845"/>
    <cellStyle name="Comma 6 2 5 2" xfId="49934"/>
    <cellStyle name="Comma 6 2 5 2 2" xfId="49935"/>
    <cellStyle name="Comma 6 2 5 2 2 2" xfId="49936"/>
    <cellStyle name="Comma 6 2 5 2 2 3" xfId="49937"/>
    <cellStyle name="Comma 6 2 5 2 3" xfId="49938"/>
    <cellStyle name="Comma 6 2 5 2 3 2" xfId="49939"/>
    <cellStyle name="Comma 6 2 5 2 3 3" xfId="49940"/>
    <cellStyle name="Comma 6 2 5 2 4" xfId="49941"/>
    <cellStyle name="Comma 6 2 5 2 4 2" xfId="49942"/>
    <cellStyle name="Comma 6 2 5 2 5" xfId="49943"/>
    <cellStyle name="Comma 6 2 5 2 6" xfId="49944"/>
    <cellStyle name="Comma 6 2 5 3" xfId="49945"/>
    <cellStyle name="Comma 6 2 5 3 2" xfId="49946"/>
    <cellStyle name="Comma 6 2 5 3 2 2" xfId="49947"/>
    <cellStyle name="Comma 6 2 5 3 2 3" xfId="49948"/>
    <cellStyle name="Comma 6 2 5 3 3" xfId="49949"/>
    <cellStyle name="Comma 6 2 5 3 3 2" xfId="49950"/>
    <cellStyle name="Comma 6 2 5 3 3 3" xfId="49951"/>
    <cellStyle name="Comma 6 2 5 3 4" xfId="49952"/>
    <cellStyle name="Comma 6 2 5 3 4 2" xfId="49953"/>
    <cellStyle name="Comma 6 2 5 3 5" xfId="49954"/>
    <cellStyle name="Comma 6 2 5 3 6" xfId="49955"/>
    <cellStyle name="Comma 6 2 5 4" xfId="49956"/>
    <cellStyle name="Comma 6 2 5 4 2" xfId="49957"/>
    <cellStyle name="Comma 6 2 5 4 2 2" xfId="49958"/>
    <cellStyle name="Comma 6 2 5 4 2 3" xfId="49959"/>
    <cellStyle name="Comma 6 2 5 4 3" xfId="49960"/>
    <cellStyle name="Comma 6 2 5 4 3 2" xfId="49961"/>
    <cellStyle name="Comma 6 2 5 4 4" xfId="49962"/>
    <cellStyle name="Comma 6 2 5 4 5" xfId="49963"/>
    <cellStyle name="Comma 6 2 5 5" xfId="49964"/>
    <cellStyle name="Comma 6 2 5 5 2" xfId="49965"/>
    <cellStyle name="Comma 6 2 5 5 3" xfId="49966"/>
    <cellStyle name="Comma 6 2 5 6" xfId="49967"/>
    <cellStyle name="Comma 6 2 5 6 2" xfId="49968"/>
    <cellStyle name="Comma 6 2 5 6 3" xfId="49969"/>
    <cellStyle name="Comma 6 2 5 7" xfId="49970"/>
    <cellStyle name="Comma 6 2 5 7 2" xfId="49971"/>
    <cellStyle name="Comma 6 2 5 8" xfId="49972"/>
    <cellStyle name="Comma 6 2 5 9" xfId="49973"/>
    <cellStyle name="Comma 6 2 6" xfId="9846"/>
    <cellStyle name="Comma 6 2 6 2" xfId="49974"/>
    <cellStyle name="Comma 6 2 6 2 2" xfId="49975"/>
    <cellStyle name="Comma 6 2 6 2 2 2" xfId="49976"/>
    <cellStyle name="Comma 6 2 6 2 2 3" xfId="49977"/>
    <cellStyle name="Comma 6 2 6 2 3" xfId="49978"/>
    <cellStyle name="Comma 6 2 6 2 3 2" xfId="49979"/>
    <cellStyle name="Comma 6 2 6 2 3 3" xfId="49980"/>
    <cellStyle name="Comma 6 2 6 2 4" xfId="49981"/>
    <cellStyle name="Comma 6 2 6 2 4 2" xfId="49982"/>
    <cellStyle name="Comma 6 2 6 2 5" xfId="49983"/>
    <cellStyle name="Comma 6 2 6 2 6" xfId="49984"/>
    <cellStyle name="Comma 6 2 6 3" xfId="49985"/>
    <cellStyle name="Comma 6 2 6 3 2" xfId="49986"/>
    <cellStyle name="Comma 6 2 6 3 2 2" xfId="49987"/>
    <cellStyle name="Comma 6 2 6 3 2 3" xfId="49988"/>
    <cellStyle name="Comma 6 2 6 3 3" xfId="49989"/>
    <cellStyle name="Comma 6 2 6 3 3 2" xfId="49990"/>
    <cellStyle name="Comma 6 2 6 3 3 3" xfId="49991"/>
    <cellStyle name="Comma 6 2 6 3 4" xfId="49992"/>
    <cellStyle name="Comma 6 2 6 3 4 2" xfId="49993"/>
    <cellStyle name="Comma 6 2 6 3 5" xfId="49994"/>
    <cellStyle name="Comma 6 2 6 3 6" xfId="49995"/>
    <cellStyle name="Comma 6 2 6 4" xfId="49996"/>
    <cellStyle name="Comma 6 2 6 4 2" xfId="49997"/>
    <cellStyle name="Comma 6 2 6 4 2 2" xfId="49998"/>
    <cellStyle name="Comma 6 2 6 4 2 3" xfId="49999"/>
    <cellStyle name="Comma 6 2 6 4 3" xfId="50000"/>
    <cellStyle name="Comma 6 2 6 4 3 2" xfId="50001"/>
    <cellStyle name="Comma 6 2 6 4 4" xfId="50002"/>
    <cellStyle name="Comma 6 2 6 4 5" xfId="50003"/>
    <cellStyle name="Comma 6 2 6 5" xfId="50004"/>
    <cellStyle name="Comma 6 2 6 5 2" xfId="50005"/>
    <cellStyle name="Comma 6 2 6 5 3" xfId="50006"/>
    <cellStyle name="Comma 6 2 6 6" xfId="50007"/>
    <cellStyle name="Comma 6 2 6 6 2" xfId="50008"/>
    <cellStyle name="Comma 6 2 6 6 3" xfId="50009"/>
    <cellStyle name="Comma 6 2 6 7" xfId="50010"/>
    <cellStyle name="Comma 6 2 6 7 2" xfId="50011"/>
    <cellStyle name="Comma 6 2 6 8" xfId="50012"/>
    <cellStyle name="Comma 6 2 6 9" xfId="50013"/>
    <cellStyle name="Comma 6 2 7" xfId="9847"/>
    <cellStyle name="Comma 6 2 7 2" xfId="50014"/>
    <cellStyle name="Comma 6 2 7 2 2" xfId="50015"/>
    <cellStyle name="Comma 6 2 7 2 3" xfId="50016"/>
    <cellStyle name="Comma 6 2 7 3" xfId="50017"/>
    <cellStyle name="Comma 6 2 7 3 2" xfId="50018"/>
    <cellStyle name="Comma 6 2 7 3 3" xfId="50019"/>
    <cellStyle name="Comma 6 2 7 4" xfId="50020"/>
    <cellStyle name="Comma 6 2 7 4 2" xfId="50021"/>
    <cellStyle name="Comma 6 2 7 5" xfId="50022"/>
    <cellStyle name="Comma 6 2 7 6" xfId="50023"/>
    <cellStyle name="Comma 6 2 8" xfId="50024"/>
    <cellStyle name="Comma 6 2 8 2" xfId="50025"/>
    <cellStyle name="Comma 6 2 8 2 2" xfId="50026"/>
    <cellStyle name="Comma 6 2 8 2 3" xfId="50027"/>
    <cellStyle name="Comma 6 2 8 3" xfId="50028"/>
    <cellStyle name="Comma 6 2 8 3 2" xfId="50029"/>
    <cellStyle name="Comma 6 2 8 3 3" xfId="50030"/>
    <cellStyle name="Comma 6 2 8 4" xfId="50031"/>
    <cellStyle name="Comma 6 2 8 4 2" xfId="50032"/>
    <cellStyle name="Comma 6 2 8 5" xfId="50033"/>
    <cellStyle name="Comma 6 2 8 6" xfId="50034"/>
    <cellStyle name="Comma 6 2 9" xfId="50035"/>
    <cellStyle name="Comma 6 2 9 2" xfId="50036"/>
    <cellStyle name="Comma 6 2 9 2 2" xfId="50037"/>
    <cellStyle name="Comma 6 2 9 2 3" xfId="50038"/>
    <cellStyle name="Comma 6 2 9 3" xfId="50039"/>
    <cellStyle name="Comma 6 2 9 3 2" xfId="50040"/>
    <cellStyle name="Comma 6 2 9 4" xfId="50041"/>
    <cellStyle name="Comma 6 2 9 5" xfId="50042"/>
    <cellStyle name="Comma 6 3" xfId="3852"/>
    <cellStyle name="Comma 6 3 10" xfId="50043"/>
    <cellStyle name="Comma 6 3 10 2" xfId="50044"/>
    <cellStyle name="Comma 6 3 10 3" xfId="50045"/>
    <cellStyle name="Comma 6 3 11" xfId="50046"/>
    <cellStyle name="Comma 6 3 11 2" xfId="50047"/>
    <cellStyle name="Comma 6 3 12" xfId="50048"/>
    <cellStyle name="Comma 6 3 13" xfId="50049"/>
    <cellStyle name="Comma 6 3 14" xfId="50050"/>
    <cellStyle name="Comma 6 3 2" xfId="3853"/>
    <cellStyle name="Comma 6 3 2 10" xfId="50051"/>
    <cellStyle name="Comma 6 3 2 10 2" xfId="50052"/>
    <cellStyle name="Comma 6 3 2 11" xfId="50053"/>
    <cellStyle name="Comma 6 3 2 12" xfId="50054"/>
    <cellStyle name="Comma 6 3 2 13" xfId="50055"/>
    <cellStyle name="Comma 6 3 2 2" xfId="3854"/>
    <cellStyle name="Comma 6 3 2 2 10" xfId="50056"/>
    <cellStyle name="Comma 6 3 2 2 11" xfId="50057"/>
    <cellStyle name="Comma 6 3 2 2 2" xfId="3855"/>
    <cellStyle name="Comma 6 3 2 2 2 10" xfId="50058"/>
    <cellStyle name="Comma 6 3 2 2 2 2" xfId="3856"/>
    <cellStyle name="Comma 6 3 2 2 2 2 2" xfId="50059"/>
    <cellStyle name="Comma 6 3 2 2 2 2 2 2" xfId="50060"/>
    <cellStyle name="Comma 6 3 2 2 2 2 2 3" xfId="50061"/>
    <cellStyle name="Comma 6 3 2 2 2 2 3" xfId="50062"/>
    <cellStyle name="Comma 6 3 2 2 2 2 3 2" xfId="50063"/>
    <cellStyle name="Comma 6 3 2 2 2 2 3 3" xfId="50064"/>
    <cellStyle name="Comma 6 3 2 2 2 2 4" xfId="50065"/>
    <cellStyle name="Comma 6 3 2 2 2 2 4 2" xfId="50066"/>
    <cellStyle name="Comma 6 3 2 2 2 2 5" xfId="50067"/>
    <cellStyle name="Comma 6 3 2 2 2 2 6" xfId="50068"/>
    <cellStyle name="Comma 6 3 2 2 2 3" xfId="14030"/>
    <cellStyle name="Comma 6 3 2 2 2 3 2" xfId="50069"/>
    <cellStyle name="Comma 6 3 2 2 2 3 2 2" xfId="50070"/>
    <cellStyle name="Comma 6 3 2 2 2 3 2 3" xfId="50071"/>
    <cellStyle name="Comma 6 3 2 2 2 3 3" xfId="50072"/>
    <cellStyle name="Comma 6 3 2 2 2 3 3 2" xfId="50073"/>
    <cellStyle name="Comma 6 3 2 2 2 3 3 3" xfId="50074"/>
    <cellStyle name="Comma 6 3 2 2 2 3 4" xfId="50075"/>
    <cellStyle name="Comma 6 3 2 2 2 3 4 2" xfId="50076"/>
    <cellStyle name="Comma 6 3 2 2 2 3 5" xfId="50077"/>
    <cellStyle name="Comma 6 3 2 2 2 3 6" xfId="50078"/>
    <cellStyle name="Comma 6 3 2 2 2 4" xfId="50079"/>
    <cellStyle name="Comma 6 3 2 2 2 4 2" xfId="50080"/>
    <cellStyle name="Comma 6 3 2 2 2 4 2 2" xfId="50081"/>
    <cellStyle name="Comma 6 3 2 2 2 4 2 3" xfId="50082"/>
    <cellStyle name="Comma 6 3 2 2 2 4 3" xfId="50083"/>
    <cellStyle name="Comma 6 3 2 2 2 4 3 2" xfId="50084"/>
    <cellStyle name="Comma 6 3 2 2 2 4 4" xfId="50085"/>
    <cellStyle name="Comma 6 3 2 2 2 4 5" xfId="50086"/>
    <cellStyle name="Comma 6 3 2 2 2 5" xfId="50087"/>
    <cellStyle name="Comma 6 3 2 2 2 5 2" xfId="50088"/>
    <cellStyle name="Comma 6 3 2 2 2 5 3" xfId="50089"/>
    <cellStyle name="Comma 6 3 2 2 2 6" xfId="50090"/>
    <cellStyle name="Comma 6 3 2 2 2 6 2" xfId="50091"/>
    <cellStyle name="Comma 6 3 2 2 2 6 3" xfId="50092"/>
    <cellStyle name="Comma 6 3 2 2 2 7" xfId="50093"/>
    <cellStyle name="Comma 6 3 2 2 2 7 2" xfId="50094"/>
    <cellStyle name="Comma 6 3 2 2 2 8" xfId="50095"/>
    <cellStyle name="Comma 6 3 2 2 2 9" xfId="50096"/>
    <cellStyle name="Comma 6 3 2 2 3" xfId="3857"/>
    <cellStyle name="Comma 6 3 2 2 3 2" xfId="14031"/>
    <cellStyle name="Comma 6 3 2 2 3 2 2" xfId="50097"/>
    <cellStyle name="Comma 6 3 2 2 3 2 3" xfId="50098"/>
    <cellStyle name="Comma 6 3 2 2 3 3" xfId="50099"/>
    <cellStyle name="Comma 6 3 2 2 3 3 2" xfId="50100"/>
    <cellStyle name="Comma 6 3 2 2 3 3 3" xfId="50101"/>
    <cellStyle name="Comma 6 3 2 2 3 4" xfId="50102"/>
    <cellStyle name="Comma 6 3 2 2 3 4 2" xfId="50103"/>
    <cellStyle name="Comma 6 3 2 2 3 5" xfId="50104"/>
    <cellStyle name="Comma 6 3 2 2 3 6" xfId="50105"/>
    <cellStyle name="Comma 6 3 2 2 3 7" xfId="50106"/>
    <cellStyle name="Comma 6 3 2 2 4" xfId="9848"/>
    <cellStyle name="Comma 6 3 2 2 4 2" xfId="50107"/>
    <cellStyle name="Comma 6 3 2 2 4 2 2" xfId="50108"/>
    <cellStyle name="Comma 6 3 2 2 4 2 3" xfId="50109"/>
    <cellStyle name="Comma 6 3 2 2 4 3" xfId="50110"/>
    <cellStyle name="Comma 6 3 2 2 4 3 2" xfId="50111"/>
    <cellStyle name="Comma 6 3 2 2 4 3 3" xfId="50112"/>
    <cellStyle name="Comma 6 3 2 2 4 4" xfId="50113"/>
    <cellStyle name="Comma 6 3 2 2 4 4 2" xfId="50114"/>
    <cellStyle name="Comma 6 3 2 2 4 5" xfId="50115"/>
    <cellStyle name="Comma 6 3 2 2 4 6" xfId="50116"/>
    <cellStyle name="Comma 6 3 2 2 5" xfId="9849"/>
    <cellStyle name="Comma 6 3 2 2 5 2" xfId="50117"/>
    <cellStyle name="Comma 6 3 2 2 5 2 2" xfId="50118"/>
    <cellStyle name="Comma 6 3 2 2 5 2 3" xfId="50119"/>
    <cellStyle name="Comma 6 3 2 2 5 3" xfId="50120"/>
    <cellStyle name="Comma 6 3 2 2 5 3 2" xfId="50121"/>
    <cellStyle name="Comma 6 3 2 2 5 4" xfId="50122"/>
    <cellStyle name="Comma 6 3 2 2 5 5" xfId="50123"/>
    <cellStyle name="Comma 6 3 2 2 6" xfId="50124"/>
    <cellStyle name="Comma 6 3 2 2 6 2" xfId="50125"/>
    <cellStyle name="Comma 6 3 2 2 6 3" xfId="50126"/>
    <cellStyle name="Comma 6 3 2 2 7" xfId="50127"/>
    <cellStyle name="Comma 6 3 2 2 7 2" xfId="50128"/>
    <cellStyle name="Comma 6 3 2 2 7 3" xfId="50129"/>
    <cellStyle name="Comma 6 3 2 2 8" xfId="50130"/>
    <cellStyle name="Comma 6 3 2 2 8 2" xfId="50131"/>
    <cellStyle name="Comma 6 3 2 2 9" xfId="50132"/>
    <cellStyle name="Comma 6 3 2 3" xfId="3858"/>
    <cellStyle name="Comma 6 3 2 3 10" xfId="50133"/>
    <cellStyle name="Comma 6 3 2 3 2" xfId="3859"/>
    <cellStyle name="Comma 6 3 2 3 2 2" xfId="50134"/>
    <cellStyle name="Comma 6 3 2 3 2 2 2" xfId="50135"/>
    <cellStyle name="Comma 6 3 2 3 2 2 3" xfId="50136"/>
    <cellStyle name="Comma 6 3 2 3 2 3" xfId="50137"/>
    <cellStyle name="Comma 6 3 2 3 2 3 2" xfId="50138"/>
    <cellStyle name="Comma 6 3 2 3 2 3 3" xfId="50139"/>
    <cellStyle name="Comma 6 3 2 3 2 4" xfId="50140"/>
    <cellStyle name="Comma 6 3 2 3 2 4 2" xfId="50141"/>
    <cellStyle name="Comma 6 3 2 3 2 5" xfId="50142"/>
    <cellStyle name="Comma 6 3 2 3 2 6" xfId="50143"/>
    <cellStyle name="Comma 6 3 2 3 3" xfId="14032"/>
    <cellStyle name="Comma 6 3 2 3 3 2" xfId="50144"/>
    <cellStyle name="Comma 6 3 2 3 3 2 2" xfId="50145"/>
    <cellStyle name="Comma 6 3 2 3 3 2 3" xfId="50146"/>
    <cellStyle name="Comma 6 3 2 3 3 3" xfId="50147"/>
    <cellStyle name="Comma 6 3 2 3 3 3 2" xfId="50148"/>
    <cellStyle name="Comma 6 3 2 3 3 3 3" xfId="50149"/>
    <cellStyle name="Comma 6 3 2 3 3 4" xfId="50150"/>
    <cellStyle name="Comma 6 3 2 3 3 4 2" xfId="50151"/>
    <cellStyle name="Comma 6 3 2 3 3 5" xfId="50152"/>
    <cellStyle name="Comma 6 3 2 3 3 6" xfId="50153"/>
    <cellStyle name="Comma 6 3 2 3 4" xfId="50154"/>
    <cellStyle name="Comma 6 3 2 3 4 2" xfId="50155"/>
    <cellStyle name="Comma 6 3 2 3 4 2 2" xfId="50156"/>
    <cellStyle name="Comma 6 3 2 3 4 2 3" xfId="50157"/>
    <cellStyle name="Comma 6 3 2 3 4 3" xfId="50158"/>
    <cellStyle name="Comma 6 3 2 3 4 3 2" xfId="50159"/>
    <cellStyle name="Comma 6 3 2 3 4 4" xfId="50160"/>
    <cellStyle name="Comma 6 3 2 3 4 5" xfId="50161"/>
    <cellStyle name="Comma 6 3 2 3 5" xfId="50162"/>
    <cellStyle name="Comma 6 3 2 3 5 2" xfId="50163"/>
    <cellStyle name="Comma 6 3 2 3 5 3" xfId="50164"/>
    <cellStyle name="Comma 6 3 2 3 6" xfId="50165"/>
    <cellStyle name="Comma 6 3 2 3 6 2" xfId="50166"/>
    <cellStyle name="Comma 6 3 2 3 6 3" xfId="50167"/>
    <cellStyle name="Comma 6 3 2 3 7" xfId="50168"/>
    <cellStyle name="Comma 6 3 2 3 7 2" xfId="50169"/>
    <cellStyle name="Comma 6 3 2 3 8" xfId="50170"/>
    <cellStyle name="Comma 6 3 2 3 9" xfId="50171"/>
    <cellStyle name="Comma 6 3 2 4" xfId="3860"/>
    <cellStyle name="Comma 6 3 2 4 10" xfId="50172"/>
    <cellStyle name="Comma 6 3 2 4 2" xfId="14033"/>
    <cellStyle name="Comma 6 3 2 4 2 2" xfId="50173"/>
    <cellStyle name="Comma 6 3 2 4 2 2 2" xfId="50174"/>
    <cellStyle name="Comma 6 3 2 4 2 2 3" xfId="50175"/>
    <cellStyle name="Comma 6 3 2 4 2 3" xfId="50176"/>
    <cellStyle name="Comma 6 3 2 4 2 3 2" xfId="50177"/>
    <cellStyle name="Comma 6 3 2 4 2 3 3" xfId="50178"/>
    <cellStyle name="Comma 6 3 2 4 2 4" xfId="50179"/>
    <cellStyle name="Comma 6 3 2 4 2 4 2" xfId="50180"/>
    <cellStyle name="Comma 6 3 2 4 2 5" xfId="50181"/>
    <cellStyle name="Comma 6 3 2 4 2 6" xfId="50182"/>
    <cellStyle name="Comma 6 3 2 4 3" xfId="50183"/>
    <cellStyle name="Comma 6 3 2 4 3 2" xfId="50184"/>
    <cellStyle name="Comma 6 3 2 4 3 2 2" xfId="50185"/>
    <cellStyle name="Comma 6 3 2 4 3 2 3" xfId="50186"/>
    <cellStyle name="Comma 6 3 2 4 3 3" xfId="50187"/>
    <cellStyle name="Comma 6 3 2 4 3 3 2" xfId="50188"/>
    <cellStyle name="Comma 6 3 2 4 3 3 3" xfId="50189"/>
    <cellStyle name="Comma 6 3 2 4 3 4" xfId="50190"/>
    <cellStyle name="Comma 6 3 2 4 3 4 2" xfId="50191"/>
    <cellStyle name="Comma 6 3 2 4 3 5" xfId="50192"/>
    <cellStyle name="Comma 6 3 2 4 3 6" xfId="50193"/>
    <cellStyle name="Comma 6 3 2 4 4" xfId="50194"/>
    <cellStyle name="Comma 6 3 2 4 4 2" xfId="50195"/>
    <cellStyle name="Comma 6 3 2 4 4 2 2" xfId="50196"/>
    <cellStyle name="Comma 6 3 2 4 4 2 3" xfId="50197"/>
    <cellStyle name="Comma 6 3 2 4 4 3" xfId="50198"/>
    <cellStyle name="Comma 6 3 2 4 4 3 2" xfId="50199"/>
    <cellStyle name="Comma 6 3 2 4 4 4" xfId="50200"/>
    <cellStyle name="Comma 6 3 2 4 4 5" xfId="50201"/>
    <cellStyle name="Comma 6 3 2 4 5" xfId="50202"/>
    <cellStyle name="Comma 6 3 2 4 5 2" xfId="50203"/>
    <cellStyle name="Comma 6 3 2 4 5 3" xfId="50204"/>
    <cellStyle name="Comma 6 3 2 4 6" xfId="50205"/>
    <cellStyle name="Comma 6 3 2 4 6 2" xfId="50206"/>
    <cellStyle name="Comma 6 3 2 4 6 3" xfId="50207"/>
    <cellStyle name="Comma 6 3 2 4 7" xfId="50208"/>
    <cellStyle name="Comma 6 3 2 4 7 2" xfId="50209"/>
    <cellStyle name="Comma 6 3 2 4 8" xfId="50210"/>
    <cellStyle name="Comma 6 3 2 4 9" xfId="50211"/>
    <cellStyle name="Comma 6 3 2 5" xfId="9850"/>
    <cellStyle name="Comma 6 3 2 5 2" xfId="50212"/>
    <cellStyle name="Comma 6 3 2 5 2 2" xfId="50213"/>
    <cellStyle name="Comma 6 3 2 5 2 3" xfId="50214"/>
    <cellStyle name="Comma 6 3 2 5 3" xfId="50215"/>
    <cellStyle name="Comma 6 3 2 5 3 2" xfId="50216"/>
    <cellStyle name="Comma 6 3 2 5 3 3" xfId="50217"/>
    <cellStyle name="Comma 6 3 2 5 4" xfId="50218"/>
    <cellStyle name="Comma 6 3 2 5 4 2" xfId="50219"/>
    <cellStyle name="Comma 6 3 2 5 5" xfId="50220"/>
    <cellStyle name="Comma 6 3 2 5 6" xfId="50221"/>
    <cellStyle name="Comma 6 3 2 6" xfId="9851"/>
    <cellStyle name="Comma 6 3 2 6 2" xfId="50222"/>
    <cellStyle name="Comma 6 3 2 6 2 2" xfId="50223"/>
    <cellStyle name="Comma 6 3 2 6 2 3" xfId="50224"/>
    <cellStyle name="Comma 6 3 2 6 3" xfId="50225"/>
    <cellStyle name="Comma 6 3 2 6 3 2" xfId="50226"/>
    <cellStyle name="Comma 6 3 2 6 3 3" xfId="50227"/>
    <cellStyle name="Comma 6 3 2 6 4" xfId="50228"/>
    <cellStyle name="Comma 6 3 2 6 4 2" xfId="50229"/>
    <cellStyle name="Comma 6 3 2 6 5" xfId="50230"/>
    <cellStyle name="Comma 6 3 2 6 6" xfId="50231"/>
    <cellStyle name="Comma 6 3 2 7" xfId="50232"/>
    <cellStyle name="Comma 6 3 2 7 2" xfId="50233"/>
    <cellStyle name="Comma 6 3 2 7 2 2" xfId="50234"/>
    <cellStyle name="Comma 6 3 2 7 2 3" xfId="50235"/>
    <cellStyle name="Comma 6 3 2 7 3" xfId="50236"/>
    <cellStyle name="Comma 6 3 2 7 3 2" xfId="50237"/>
    <cellStyle name="Comma 6 3 2 7 4" xfId="50238"/>
    <cellStyle name="Comma 6 3 2 7 5" xfId="50239"/>
    <cellStyle name="Comma 6 3 2 8" xfId="50240"/>
    <cellStyle name="Comma 6 3 2 8 2" xfId="50241"/>
    <cellStyle name="Comma 6 3 2 8 3" xfId="50242"/>
    <cellStyle name="Comma 6 3 2 9" xfId="50243"/>
    <cellStyle name="Comma 6 3 2 9 2" xfId="50244"/>
    <cellStyle name="Comma 6 3 2 9 3" xfId="50245"/>
    <cellStyle name="Comma 6 3 3" xfId="3861"/>
    <cellStyle name="Comma 6 3 3 10" xfId="50246"/>
    <cellStyle name="Comma 6 3 3 11" xfId="50247"/>
    <cellStyle name="Comma 6 3 3 2" xfId="3862"/>
    <cellStyle name="Comma 6 3 3 2 10" xfId="50248"/>
    <cellStyle name="Comma 6 3 3 2 2" xfId="3863"/>
    <cellStyle name="Comma 6 3 3 2 2 2" xfId="9852"/>
    <cellStyle name="Comma 6 3 3 2 2 2 2" xfId="50249"/>
    <cellStyle name="Comma 6 3 3 2 2 2 3" xfId="50250"/>
    <cellStyle name="Comma 6 3 3 2 2 3" xfId="50251"/>
    <cellStyle name="Comma 6 3 3 2 2 3 2" xfId="50252"/>
    <cellStyle name="Comma 6 3 3 2 2 3 3" xfId="50253"/>
    <cellStyle name="Comma 6 3 3 2 2 4" xfId="50254"/>
    <cellStyle name="Comma 6 3 3 2 2 4 2" xfId="50255"/>
    <cellStyle name="Comma 6 3 3 2 2 5" xfId="50256"/>
    <cellStyle name="Comma 6 3 3 2 2 6" xfId="50257"/>
    <cellStyle name="Comma 6 3 3 2 2 7" xfId="50258"/>
    <cellStyle name="Comma 6 3 3 2 3" xfId="9853"/>
    <cellStyle name="Comma 6 3 3 2 3 2" xfId="50259"/>
    <cellStyle name="Comma 6 3 3 2 3 2 2" xfId="50260"/>
    <cellStyle name="Comma 6 3 3 2 3 2 3" xfId="50261"/>
    <cellStyle name="Comma 6 3 3 2 3 3" xfId="50262"/>
    <cellStyle name="Comma 6 3 3 2 3 3 2" xfId="50263"/>
    <cellStyle name="Comma 6 3 3 2 3 3 3" xfId="50264"/>
    <cellStyle name="Comma 6 3 3 2 3 4" xfId="50265"/>
    <cellStyle name="Comma 6 3 3 2 3 4 2" xfId="50266"/>
    <cellStyle name="Comma 6 3 3 2 3 5" xfId="50267"/>
    <cellStyle name="Comma 6 3 3 2 3 6" xfId="50268"/>
    <cellStyle name="Comma 6 3 3 2 4" xfId="9854"/>
    <cellStyle name="Comma 6 3 3 2 4 2" xfId="50269"/>
    <cellStyle name="Comma 6 3 3 2 4 2 2" xfId="50270"/>
    <cellStyle name="Comma 6 3 3 2 4 2 3" xfId="50271"/>
    <cellStyle name="Comma 6 3 3 2 4 3" xfId="50272"/>
    <cellStyle name="Comma 6 3 3 2 4 3 2" xfId="50273"/>
    <cellStyle name="Comma 6 3 3 2 4 4" xfId="50274"/>
    <cellStyle name="Comma 6 3 3 2 4 5" xfId="50275"/>
    <cellStyle name="Comma 6 3 3 2 5" xfId="9855"/>
    <cellStyle name="Comma 6 3 3 2 5 2" xfId="50276"/>
    <cellStyle name="Comma 6 3 3 2 5 3" xfId="50277"/>
    <cellStyle name="Comma 6 3 3 2 6" xfId="50278"/>
    <cellStyle name="Comma 6 3 3 2 6 2" xfId="50279"/>
    <cellStyle name="Comma 6 3 3 2 6 3" xfId="50280"/>
    <cellStyle name="Comma 6 3 3 2 7" xfId="50281"/>
    <cellStyle name="Comma 6 3 3 2 7 2" xfId="50282"/>
    <cellStyle name="Comma 6 3 3 2 8" xfId="50283"/>
    <cellStyle name="Comma 6 3 3 2 9" xfId="50284"/>
    <cellStyle name="Comma 6 3 3 3" xfId="3864"/>
    <cellStyle name="Comma 6 3 3 3 2" xfId="9856"/>
    <cellStyle name="Comma 6 3 3 3 2 2" xfId="50285"/>
    <cellStyle name="Comma 6 3 3 3 2 3" xfId="50286"/>
    <cellStyle name="Comma 6 3 3 3 3" xfId="50287"/>
    <cellStyle name="Comma 6 3 3 3 3 2" xfId="50288"/>
    <cellStyle name="Comma 6 3 3 3 3 3" xfId="50289"/>
    <cellStyle name="Comma 6 3 3 3 4" xfId="50290"/>
    <cellStyle name="Comma 6 3 3 3 4 2" xfId="50291"/>
    <cellStyle name="Comma 6 3 3 3 5" xfId="50292"/>
    <cellStyle name="Comma 6 3 3 3 6" xfId="50293"/>
    <cellStyle name="Comma 6 3 3 3 7" xfId="50294"/>
    <cellStyle name="Comma 6 3 3 4" xfId="9857"/>
    <cellStyle name="Comma 6 3 3 4 2" xfId="50295"/>
    <cellStyle name="Comma 6 3 3 4 2 2" xfId="50296"/>
    <cellStyle name="Comma 6 3 3 4 2 3" xfId="50297"/>
    <cellStyle name="Comma 6 3 3 4 3" xfId="50298"/>
    <cellStyle name="Comma 6 3 3 4 3 2" xfId="50299"/>
    <cellStyle name="Comma 6 3 3 4 3 3" xfId="50300"/>
    <cellStyle name="Comma 6 3 3 4 4" xfId="50301"/>
    <cellStyle name="Comma 6 3 3 4 4 2" xfId="50302"/>
    <cellStyle name="Comma 6 3 3 4 5" xfId="50303"/>
    <cellStyle name="Comma 6 3 3 4 6" xfId="50304"/>
    <cellStyle name="Comma 6 3 3 5" xfId="9858"/>
    <cellStyle name="Comma 6 3 3 5 2" xfId="50305"/>
    <cellStyle name="Comma 6 3 3 5 2 2" xfId="50306"/>
    <cellStyle name="Comma 6 3 3 5 2 3" xfId="50307"/>
    <cellStyle name="Comma 6 3 3 5 3" xfId="50308"/>
    <cellStyle name="Comma 6 3 3 5 3 2" xfId="50309"/>
    <cellStyle name="Comma 6 3 3 5 4" xfId="50310"/>
    <cellStyle name="Comma 6 3 3 5 5" xfId="50311"/>
    <cellStyle name="Comma 6 3 3 6" xfId="9859"/>
    <cellStyle name="Comma 6 3 3 6 2" xfId="50312"/>
    <cellStyle name="Comma 6 3 3 6 3" xfId="50313"/>
    <cellStyle name="Comma 6 3 3 7" xfId="50314"/>
    <cellStyle name="Comma 6 3 3 7 2" xfId="50315"/>
    <cellStyle name="Comma 6 3 3 7 3" xfId="50316"/>
    <cellStyle name="Comma 6 3 3 8" xfId="50317"/>
    <cellStyle name="Comma 6 3 3 8 2" xfId="50318"/>
    <cellStyle name="Comma 6 3 3 9" xfId="50319"/>
    <cellStyle name="Comma 6 3 4" xfId="3865"/>
    <cellStyle name="Comma 6 3 4 10" xfId="50320"/>
    <cellStyle name="Comma 6 3 4 2" xfId="3866"/>
    <cellStyle name="Comma 6 3 4 2 2" xfId="9860"/>
    <cellStyle name="Comma 6 3 4 2 2 2" xfId="50321"/>
    <cellStyle name="Comma 6 3 4 2 2 3" xfId="50322"/>
    <cellStyle name="Comma 6 3 4 2 3" xfId="50323"/>
    <cellStyle name="Comma 6 3 4 2 3 2" xfId="50324"/>
    <cellStyle name="Comma 6 3 4 2 3 3" xfId="50325"/>
    <cellStyle name="Comma 6 3 4 2 4" xfId="50326"/>
    <cellStyle name="Comma 6 3 4 2 4 2" xfId="50327"/>
    <cellStyle name="Comma 6 3 4 2 5" xfId="50328"/>
    <cellStyle name="Comma 6 3 4 2 6" xfId="50329"/>
    <cellStyle name="Comma 6 3 4 2 7" xfId="50330"/>
    <cellStyle name="Comma 6 3 4 3" xfId="9861"/>
    <cellStyle name="Comma 6 3 4 3 2" xfId="50331"/>
    <cellStyle name="Comma 6 3 4 3 2 2" xfId="50332"/>
    <cellStyle name="Comma 6 3 4 3 2 3" xfId="50333"/>
    <cellStyle name="Comma 6 3 4 3 3" xfId="50334"/>
    <cellStyle name="Comma 6 3 4 3 3 2" xfId="50335"/>
    <cellStyle name="Comma 6 3 4 3 3 3" xfId="50336"/>
    <cellStyle name="Comma 6 3 4 3 4" xfId="50337"/>
    <cellStyle name="Comma 6 3 4 3 4 2" xfId="50338"/>
    <cellStyle name="Comma 6 3 4 3 5" xfId="50339"/>
    <cellStyle name="Comma 6 3 4 3 6" xfId="50340"/>
    <cellStyle name="Comma 6 3 4 4" xfId="9862"/>
    <cellStyle name="Comma 6 3 4 4 2" xfId="50341"/>
    <cellStyle name="Comma 6 3 4 4 2 2" xfId="50342"/>
    <cellStyle name="Comma 6 3 4 4 2 3" xfId="50343"/>
    <cellStyle name="Comma 6 3 4 4 3" xfId="50344"/>
    <cellStyle name="Comma 6 3 4 4 3 2" xfId="50345"/>
    <cellStyle name="Comma 6 3 4 4 4" xfId="50346"/>
    <cellStyle name="Comma 6 3 4 4 5" xfId="50347"/>
    <cellStyle name="Comma 6 3 4 5" xfId="9863"/>
    <cellStyle name="Comma 6 3 4 5 2" xfId="50348"/>
    <cellStyle name="Comma 6 3 4 5 3" xfId="50349"/>
    <cellStyle name="Comma 6 3 4 6" xfId="50350"/>
    <cellStyle name="Comma 6 3 4 6 2" xfId="50351"/>
    <cellStyle name="Comma 6 3 4 6 3" xfId="50352"/>
    <cellStyle name="Comma 6 3 4 7" xfId="50353"/>
    <cellStyle name="Comma 6 3 4 7 2" xfId="50354"/>
    <cellStyle name="Comma 6 3 4 8" xfId="50355"/>
    <cellStyle name="Comma 6 3 4 9" xfId="50356"/>
    <cellStyle name="Comma 6 3 5" xfId="3867"/>
    <cellStyle name="Comma 6 3 5 10" xfId="50357"/>
    <cellStyle name="Comma 6 3 5 2" xfId="3868"/>
    <cellStyle name="Comma 6 3 5 2 2" xfId="9864"/>
    <cellStyle name="Comma 6 3 5 2 2 2" xfId="50358"/>
    <cellStyle name="Comma 6 3 5 2 2 3" xfId="50359"/>
    <cellStyle name="Comma 6 3 5 2 3" xfId="50360"/>
    <cellStyle name="Comma 6 3 5 2 3 2" xfId="50361"/>
    <cellStyle name="Comma 6 3 5 2 3 3" xfId="50362"/>
    <cellStyle name="Comma 6 3 5 2 4" xfId="50363"/>
    <cellStyle name="Comma 6 3 5 2 4 2" xfId="50364"/>
    <cellStyle name="Comma 6 3 5 2 5" xfId="50365"/>
    <cellStyle name="Comma 6 3 5 2 6" xfId="50366"/>
    <cellStyle name="Comma 6 3 5 2 7" xfId="50367"/>
    <cellStyle name="Comma 6 3 5 3" xfId="9865"/>
    <cellStyle name="Comma 6 3 5 3 2" xfId="50368"/>
    <cellStyle name="Comma 6 3 5 3 2 2" xfId="50369"/>
    <cellStyle name="Comma 6 3 5 3 2 3" xfId="50370"/>
    <cellStyle name="Comma 6 3 5 3 3" xfId="50371"/>
    <cellStyle name="Comma 6 3 5 3 3 2" xfId="50372"/>
    <cellStyle name="Comma 6 3 5 3 3 3" xfId="50373"/>
    <cellStyle name="Comma 6 3 5 3 4" xfId="50374"/>
    <cellStyle name="Comma 6 3 5 3 4 2" xfId="50375"/>
    <cellStyle name="Comma 6 3 5 3 5" xfId="50376"/>
    <cellStyle name="Comma 6 3 5 3 6" xfId="50377"/>
    <cellStyle name="Comma 6 3 5 4" xfId="9866"/>
    <cellStyle name="Comma 6 3 5 4 2" xfId="50378"/>
    <cellStyle name="Comma 6 3 5 4 2 2" xfId="50379"/>
    <cellStyle name="Comma 6 3 5 4 2 3" xfId="50380"/>
    <cellStyle name="Comma 6 3 5 4 3" xfId="50381"/>
    <cellStyle name="Comma 6 3 5 4 3 2" xfId="50382"/>
    <cellStyle name="Comma 6 3 5 4 4" xfId="50383"/>
    <cellStyle name="Comma 6 3 5 4 5" xfId="50384"/>
    <cellStyle name="Comma 6 3 5 5" xfId="9867"/>
    <cellStyle name="Comma 6 3 5 5 2" xfId="50385"/>
    <cellStyle name="Comma 6 3 5 5 3" xfId="50386"/>
    <cellStyle name="Comma 6 3 5 6" xfId="50387"/>
    <cellStyle name="Comma 6 3 5 6 2" xfId="50388"/>
    <cellStyle name="Comma 6 3 5 6 3" xfId="50389"/>
    <cellStyle name="Comma 6 3 5 7" xfId="50390"/>
    <cellStyle name="Comma 6 3 5 7 2" xfId="50391"/>
    <cellStyle name="Comma 6 3 5 8" xfId="50392"/>
    <cellStyle name="Comma 6 3 5 9" xfId="50393"/>
    <cellStyle name="Comma 6 3 6" xfId="3869"/>
    <cellStyle name="Comma 6 3 6 2" xfId="9868"/>
    <cellStyle name="Comma 6 3 6 2 2" xfId="50394"/>
    <cellStyle name="Comma 6 3 6 2 3" xfId="50395"/>
    <cellStyle name="Comma 6 3 6 3" xfId="9869"/>
    <cellStyle name="Comma 6 3 6 3 2" xfId="50396"/>
    <cellStyle name="Comma 6 3 6 3 3" xfId="50397"/>
    <cellStyle name="Comma 6 3 6 4" xfId="50398"/>
    <cellStyle name="Comma 6 3 6 4 2" xfId="50399"/>
    <cellStyle name="Comma 6 3 6 5" xfId="50400"/>
    <cellStyle name="Comma 6 3 6 6" xfId="50401"/>
    <cellStyle name="Comma 6 3 6 7" xfId="50402"/>
    <cellStyle name="Comma 6 3 7" xfId="9870"/>
    <cellStyle name="Comma 6 3 7 2" xfId="50403"/>
    <cellStyle name="Comma 6 3 7 2 2" xfId="50404"/>
    <cellStyle name="Comma 6 3 7 2 3" xfId="50405"/>
    <cellStyle name="Comma 6 3 7 3" xfId="50406"/>
    <cellStyle name="Comma 6 3 7 3 2" xfId="50407"/>
    <cellStyle name="Comma 6 3 7 3 3" xfId="50408"/>
    <cellStyle name="Comma 6 3 7 4" xfId="50409"/>
    <cellStyle name="Comma 6 3 7 4 2" xfId="50410"/>
    <cellStyle name="Comma 6 3 7 5" xfId="50411"/>
    <cellStyle name="Comma 6 3 7 6" xfId="50412"/>
    <cellStyle name="Comma 6 3 8" xfId="9871"/>
    <cellStyle name="Comma 6 3 8 2" xfId="50413"/>
    <cellStyle name="Comma 6 3 8 2 2" xfId="50414"/>
    <cellStyle name="Comma 6 3 8 2 3" xfId="50415"/>
    <cellStyle name="Comma 6 3 8 3" xfId="50416"/>
    <cellStyle name="Comma 6 3 8 3 2" xfId="50417"/>
    <cellStyle name="Comma 6 3 8 4" xfId="50418"/>
    <cellStyle name="Comma 6 3 8 5" xfId="50419"/>
    <cellStyle name="Comma 6 3 9" xfId="9872"/>
    <cellStyle name="Comma 6 3 9 2" xfId="50420"/>
    <cellStyle name="Comma 6 3 9 3" xfId="50421"/>
    <cellStyle name="Comma 6 4" xfId="3870"/>
    <cellStyle name="Comma 6 4 10" xfId="50422"/>
    <cellStyle name="Comma 6 4 10 2" xfId="50423"/>
    <cellStyle name="Comma 6 4 11" xfId="50424"/>
    <cellStyle name="Comma 6 4 12" xfId="50425"/>
    <cellStyle name="Comma 6 4 13" xfId="50426"/>
    <cellStyle name="Comma 6 4 2" xfId="3871"/>
    <cellStyle name="Comma 6 4 2 10" xfId="50427"/>
    <cellStyle name="Comma 6 4 2 11" xfId="50428"/>
    <cellStyle name="Comma 6 4 2 2" xfId="3872"/>
    <cellStyle name="Comma 6 4 2 2 10" xfId="50429"/>
    <cellStyle name="Comma 6 4 2 2 2" xfId="3873"/>
    <cellStyle name="Comma 6 4 2 2 2 2" xfId="50430"/>
    <cellStyle name="Comma 6 4 2 2 2 2 2" xfId="50431"/>
    <cellStyle name="Comma 6 4 2 2 2 2 3" xfId="50432"/>
    <cellStyle name="Comma 6 4 2 2 2 3" xfId="50433"/>
    <cellStyle name="Comma 6 4 2 2 2 3 2" xfId="50434"/>
    <cellStyle name="Comma 6 4 2 2 2 3 3" xfId="50435"/>
    <cellStyle name="Comma 6 4 2 2 2 4" xfId="50436"/>
    <cellStyle name="Comma 6 4 2 2 2 4 2" xfId="50437"/>
    <cellStyle name="Comma 6 4 2 2 2 5" xfId="50438"/>
    <cellStyle name="Comma 6 4 2 2 2 6" xfId="50439"/>
    <cellStyle name="Comma 6 4 2 2 3" xfId="14034"/>
    <cellStyle name="Comma 6 4 2 2 3 2" xfId="50440"/>
    <cellStyle name="Comma 6 4 2 2 3 2 2" xfId="50441"/>
    <cellStyle name="Comma 6 4 2 2 3 2 3" xfId="50442"/>
    <cellStyle name="Comma 6 4 2 2 3 3" xfId="50443"/>
    <cellStyle name="Comma 6 4 2 2 3 3 2" xfId="50444"/>
    <cellStyle name="Comma 6 4 2 2 3 3 3" xfId="50445"/>
    <cellStyle name="Comma 6 4 2 2 3 4" xfId="50446"/>
    <cellStyle name="Comma 6 4 2 2 3 4 2" xfId="50447"/>
    <cellStyle name="Comma 6 4 2 2 3 5" xfId="50448"/>
    <cellStyle name="Comma 6 4 2 2 3 6" xfId="50449"/>
    <cellStyle name="Comma 6 4 2 2 4" xfId="50450"/>
    <cellStyle name="Comma 6 4 2 2 4 2" xfId="50451"/>
    <cellStyle name="Comma 6 4 2 2 4 2 2" xfId="50452"/>
    <cellStyle name="Comma 6 4 2 2 4 2 3" xfId="50453"/>
    <cellStyle name="Comma 6 4 2 2 4 3" xfId="50454"/>
    <cellStyle name="Comma 6 4 2 2 4 3 2" xfId="50455"/>
    <cellStyle name="Comma 6 4 2 2 4 4" xfId="50456"/>
    <cellStyle name="Comma 6 4 2 2 4 5" xfId="50457"/>
    <cellStyle name="Comma 6 4 2 2 5" xfId="50458"/>
    <cellStyle name="Comma 6 4 2 2 5 2" xfId="50459"/>
    <cellStyle name="Comma 6 4 2 2 5 3" xfId="50460"/>
    <cellStyle name="Comma 6 4 2 2 6" xfId="50461"/>
    <cellStyle name="Comma 6 4 2 2 6 2" xfId="50462"/>
    <cellStyle name="Comma 6 4 2 2 6 3" xfId="50463"/>
    <cellStyle name="Comma 6 4 2 2 7" xfId="50464"/>
    <cellStyle name="Comma 6 4 2 2 7 2" xfId="50465"/>
    <cellStyle name="Comma 6 4 2 2 8" xfId="50466"/>
    <cellStyle name="Comma 6 4 2 2 9" xfId="50467"/>
    <cellStyle name="Comma 6 4 2 3" xfId="3874"/>
    <cellStyle name="Comma 6 4 2 3 2" xfId="14035"/>
    <cellStyle name="Comma 6 4 2 3 2 2" xfId="50468"/>
    <cellStyle name="Comma 6 4 2 3 2 3" xfId="50469"/>
    <cellStyle name="Comma 6 4 2 3 3" xfId="50470"/>
    <cellStyle name="Comma 6 4 2 3 3 2" xfId="50471"/>
    <cellStyle name="Comma 6 4 2 3 3 3" xfId="50472"/>
    <cellStyle name="Comma 6 4 2 3 4" xfId="50473"/>
    <cellStyle name="Comma 6 4 2 3 4 2" xfId="50474"/>
    <cellStyle name="Comma 6 4 2 3 5" xfId="50475"/>
    <cellStyle name="Comma 6 4 2 3 6" xfId="50476"/>
    <cellStyle name="Comma 6 4 2 3 7" xfId="50477"/>
    <cellStyle name="Comma 6 4 2 4" xfId="9873"/>
    <cellStyle name="Comma 6 4 2 4 2" xfId="50478"/>
    <cellStyle name="Comma 6 4 2 4 2 2" xfId="50479"/>
    <cellStyle name="Comma 6 4 2 4 2 3" xfId="50480"/>
    <cellStyle name="Comma 6 4 2 4 3" xfId="50481"/>
    <cellStyle name="Comma 6 4 2 4 3 2" xfId="50482"/>
    <cellStyle name="Comma 6 4 2 4 3 3" xfId="50483"/>
    <cellStyle name="Comma 6 4 2 4 4" xfId="50484"/>
    <cellStyle name="Comma 6 4 2 4 4 2" xfId="50485"/>
    <cellStyle name="Comma 6 4 2 4 5" xfId="50486"/>
    <cellStyle name="Comma 6 4 2 4 6" xfId="50487"/>
    <cellStyle name="Comma 6 4 2 5" xfId="9874"/>
    <cellStyle name="Comma 6 4 2 5 2" xfId="50488"/>
    <cellStyle name="Comma 6 4 2 5 2 2" xfId="50489"/>
    <cellStyle name="Comma 6 4 2 5 2 3" xfId="50490"/>
    <cellStyle name="Comma 6 4 2 5 3" xfId="50491"/>
    <cellStyle name="Comma 6 4 2 5 3 2" xfId="50492"/>
    <cellStyle name="Comma 6 4 2 5 4" xfId="50493"/>
    <cellStyle name="Comma 6 4 2 5 5" xfId="50494"/>
    <cellStyle name="Comma 6 4 2 6" xfId="50495"/>
    <cellStyle name="Comma 6 4 2 6 2" xfId="50496"/>
    <cellStyle name="Comma 6 4 2 6 3" xfId="50497"/>
    <cellStyle name="Comma 6 4 2 7" xfId="50498"/>
    <cellStyle name="Comma 6 4 2 7 2" xfId="50499"/>
    <cellStyle name="Comma 6 4 2 7 3" xfId="50500"/>
    <cellStyle name="Comma 6 4 2 8" xfId="50501"/>
    <cellStyle name="Comma 6 4 2 8 2" xfId="50502"/>
    <cellStyle name="Comma 6 4 2 9" xfId="50503"/>
    <cellStyle name="Comma 6 4 3" xfId="3875"/>
    <cellStyle name="Comma 6 4 3 10" xfId="50504"/>
    <cellStyle name="Comma 6 4 3 2" xfId="3876"/>
    <cellStyle name="Comma 6 4 3 2 2" xfId="50505"/>
    <cellStyle name="Comma 6 4 3 2 2 2" xfId="50506"/>
    <cellStyle name="Comma 6 4 3 2 2 3" xfId="50507"/>
    <cellStyle name="Comma 6 4 3 2 3" xfId="50508"/>
    <cellStyle name="Comma 6 4 3 2 3 2" xfId="50509"/>
    <cellStyle name="Comma 6 4 3 2 3 3" xfId="50510"/>
    <cellStyle name="Comma 6 4 3 2 4" xfId="50511"/>
    <cellStyle name="Comma 6 4 3 2 4 2" xfId="50512"/>
    <cellStyle name="Comma 6 4 3 2 5" xfId="50513"/>
    <cellStyle name="Comma 6 4 3 2 6" xfId="50514"/>
    <cellStyle name="Comma 6 4 3 3" xfId="14036"/>
    <cellStyle name="Comma 6 4 3 3 2" xfId="50515"/>
    <cellStyle name="Comma 6 4 3 3 2 2" xfId="50516"/>
    <cellStyle name="Comma 6 4 3 3 2 3" xfId="50517"/>
    <cellStyle name="Comma 6 4 3 3 3" xfId="50518"/>
    <cellStyle name="Comma 6 4 3 3 3 2" xfId="50519"/>
    <cellStyle name="Comma 6 4 3 3 3 3" xfId="50520"/>
    <cellStyle name="Comma 6 4 3 3 4" xfId="50521"/>
    <cellStyle name="Comma 6 4 3 3 4 2" xfId="50522"/>
    <cellStyle name="Comma 6 4 3 3 5" xfId="50523"/>
    <cellStyle name="Comma 6 4 3 3 6" xfId="50524"/>
    <cellStyle name="Comma 6 4 3 4" xfId="50525"/>
    <cellStyle name="Comma 6 4 3 4 2" xfId="50526"/>
    <cellStyle name="Comma 6 4 3 4 2 2" xfId="50527"/>
    <cellStyle name="Comma 6 4 3 4 2 3" xfId="50528"/>
    <cellStyle name="Comma 6 4 3 4 3" xfId="50529"/>
    <cellStyle name="Comma 6 4 3 4 3 2" xfId="50530"/>
    <cellStyle name="Comma 6 4 3 4 4" xfId="50531"/>
    <cellStyle name="Comma 6 4 3 4 5" xfId="50532"/>
    <cellStyle name="Comma 6 4 3 5" xfId="50533"/>
    <cellStyle name="Comma 6 4 3 5 2" xfId="50534"/>
    <cellStyle name="Comma 6 4 3 5 3" xfId="50535"/>
    <cellStyle name="Comma 6 4 3 6" xfId="50536"/>
    <cellStyle name="Comma 6 4 3 6 2" xfId="50537"/>
    <cellStyle name="Comma 6 4 3 6 3" xfId="50538"/>
    <cellStyle name="Comma 6 4 3 7" xfId="50539"/>
    <cellStyle name="Comma 6 4 3 7 2" xfId="50540"/>
    <cellStyle name="Comma 6 4 3 8" xfId="50541"/>
    <cellStyle name="Comma 6 4 3 9" xfId="50542"/>
    <cellStyle name="Comma 6 4 4" xfId="3877"/>
    <cellStyle name="Comma 6 4 4 10" xfId="50543"/>
    <cellStyle name="Comma 6 4 4 2" xfId="14037"/>
    <cellStyle name="Comma 6 4 4 2 2" xfId="50544"/>
    <cellStyle name="Comma 6 4 4 2 2 2" xfId="50545"/>
    <cellStyle name="Comma 6 4 4 2 2 3" xfId="50546"/>
    <cellStyle name="Comma 6 4 4 2 3" xfId="50547"/>
    <cellStyle name="Comma 6 4 4 2 3 2" xfId="50548"/>
    <cellStyle name="Comma 6 4 4 2 3 3" xfId="50549"/>
    <cellStyle name="Comma 6 4 4 2 4" xfId="50550"/>
    <cellStyle name="Comma 6 4 4 2 4 2" xfId="50551"/>
    <cellStyle name="Comma 6 4 4 2 5" xfId="50552"/>
    <cellStyle name="Comma 6 4 4 2 6" xfId="50553"/>
    <cellStyle name="Comma 6 4 4 3" xfId="50554"/>
    <cellStyle name="Comma 6 4 4 3 2" xfId="50555"/>
    <cellStyle name="Comma 6 4 4 3 2 2" xfId="50556"/>
    <cellStyle name="Comma 6 4 4 3 2 3" xfId="50557"/>
    <cellStyle name="Comma 6 4 4 3 3" xfId="50558"/>
    <cellStyle name="Comma 6 4 4 3 3 2" xfId="50559"/>
    <cellStyle name="Comma 6 4 4 3 3 3" xfId="50560"/>
    <cellStyle name="Comma 6 4 4 3 4" xfId="50561"/>
    <cellStyle name="Comma 6 4 4 3 4 2" xfId="50562"/>
    <cellStyle name="Comma 6 4 4 3 5" xfId="50563"/>
    <cellStyle name="Comma 6 4 4 3 6" xfId="50564"/>
    <cellStyle name="Comma 6 4 4 4" xfId="50565"/>
    <cellStyle name="Comma 6 4 4 4 2" xfId="50566"/>
    <cellStyle name="Comma 6 4 4 4 2 2" xfId="50567"/>
    <cellStyle name="Comma 6 4 4 4 2 3" xfId="50568"/>
    <cellStyle name="Comma 6 4 4 4 3" xfId="50569"/>
    <cellStyle name="Comma 6 4 4 4 3 2" xfId="50570"/>
    <cellStyle name="Comma 6 4 4 4 4" xfId="50571"/>
    <cellStyle name="Comma 6 4 4 4 5" xfId="50572"/>
    <cellStyle name="Comma 6 4 4 5" xfId="50573"/>
    <cellStyle name="Comma 6 4 4 5 2" xfId="50574"/>
    <cellStyle name="Comma 6 4 4 5 3" xfId="50575"/>
    <cellStyle name="Comma 6 4 4 6" xfId="50576"/>
    <cellStyle name="Comma 6 4 4 6 2" xfId="50577"/>
    <cellStyle name="Comma 6 4 4 6 3" xfId="50578"/>
    <cellStyle name="Comma 6 4 4 7" xfId="50579"/>
    <cellStyle name="Comma 6 4 4 7 2" xfId="50580"/>
    <cellStyle name="Comma 6 4 4 8" xfId="50581"/>
    <cellStyle name="Comma 6 4 4 9" xfId="50582"/>
    <cellStyle name="Comma 6 4 5" xfId="9875"/>
    <cellStyle name="Comma 6 4 5 2" xfId="50583"/>
    <cellStyle name="Comma 6 4 5 2 2" xfId="50584"/>
    <cellStyle name="Comma 6 4 5 2 3" xfId="50585"/>
    <cellStyle name="Comma 6 4 5 3" xfId="50586"/>
    <cellStyle name="Comma 6 4 5 3 2" xfId="50587"/>
    <cellStyle name="Comma 6 4 5 3 3" xfId="50588"/>
    <cellStyle name="Comma 6 4 5 4" xfId="50589"/>
    <cellStyle name="Comma 6 4 5 4 2" xfId="50590"/>
    <cellStyle name="Comma 6 4 5 5" xfId="50591"/>
    <cellStyle name="Comma 6 4 5 6" xfId="50592"/>
    <cellStyle name="Comma 6 4 6" xfId="9876"/>
    <cellStyle name="Comma 6 4 6 2" xfId="50593"/>
    <cellStyle name="Comma 6 4 6 2 2" xfId="50594"/>
    <cellStyle name="Comma 6 4 6 2 3" xfId="50595"/>
    <cellStyle name="Comma 6 4 6 3" xfId="50596"/>
    <cellStyle name="Comma 6 4 6 3 2" xfId="50597"/>
    <cellStyle name="Comma 6 4 6 3 3" xfId="50598"/>
    <cellStyle name="Comma 6 4 6 4" xfId="50599"/>
    <cellStyle name="Comma 6 4 6 4 2" xfId="50600"/>
    <cellStyle name="Comma 6 4 6 5" xfId="50601"/>
    <cellStyle name="Comma 6 4 6 6" xfId="50602"/>
    <cellStyle name="Comma 6 4 7" xfId="50603"/>
    <cellStyle name="Comma 6 4 7 2" xfId="50604"/>
    <cellStyle name="Comma 6 4 7 2 2" xfId="50605"/>
    <cellStyle name="Comma 6 4 7 2 3" xfId="50606"/>
    <cellStyle name="Comma 6 4 7 3" xfId="50607"/>
    <cellStyle name="Comma 6 4 7 3 2" xfId="50608"/>
    <cellStyle name="Comma 6 4 7 4" xfId="50609"/>
    <cellStyle name="Comma 6 4 7 5" xfId="50610"/>
    <cellStyle name="Comma 6 4 8" xfId="50611"/>
    <cellStyle name="Comma 6 4 8 2" xfId="50612"/>
    <cellStyle name="Comma 6 4 8 3" xfId="50613"/>
    <cellStyle name="Comma 6 4 9" xfId="50614"/>
    <cellStyle name="Comma 6 4 9 2" xfId="50615"/>
    <cellStyle name="Comma 6 4 9 3" xfId="50616"/>
    <cellStyle name="Comma 6 5" xfId="3878"/>
    <cellStyle name="Comma 6 5 10" xfId="50617"/>
    <cellStyle name="Comma 6 5 11" xfId="50618"/>
    <cellStyle name="Comma 6 5 2" xfId="3879"/>
    <cellStyle name="Comma 6 5 2 10" xfId="50619"/>
    <cellStyle name="Comma 6 5 2 2" xfId="3880"/>
    <cellStyle name="Comma 6 5 2 2 2" xfId="9877"/>
    <cellStyle name="Comma 6 5 2 2 2 2" xfId="50620"/>
    <cellStyle name="Comma 6 5 2 2 2 3" xfId="50621"/>
    <cellStyle name="Comma 6 5 2 2 3" xfId="50622"/>
    <cellStyle name="Comma 6 5 2 2 3 2" xfId="50623"/>
    <cellStyle name="Comma 6 5 2 2 3 3" xfId="50624"/>
    <cellStyle name="Comma 6 5 2 2 4" xfId="50625"/>
    <cellStyle name="Comma 6 5 2 2 4 2" xfId="50626"/>
    <cellStyle name="Comma 6 5 2 2 5" xfId="50627"/>
    <cellStyle name="Comma 6 5 2 2 6" xfId="50628"/>
    <cellStyle name="Comma 6 5 2 2 7" xfId="50629"/>
    <cellStyle name="Comma 6 5 2 3" xfId="9878"/>
    <cellStyle name="Comma 6 5 2 3 2" xfId="50630"/>
    <cellStyle name="Comma 6 5 2 3 2 2" xfId="50631"/>
    <cellStyle name="Comma 6 5 2 3 2 3" xfId="50632"/>
    <cellStyle name="Comma 6 5 2 3 3" xfId="50633"/>
    <cellStyle name="Comma 6 5 2 3 3 2" xfId="50634"/>
    <cellStyle name="Comma 6 5 2 3 3 3" xfId="50635"/>
    <cellStyle name="Comma 6 5 2 3 4" xfId="50636"/>
    <cellStyle name="Comma 6 5 2 3 4 2" xfId="50637"/>
    <cellStyle name="Comma 6 5 2 3 5" xfId="50638"/>
    <cellStyle name="Comma 6 5 2 3 6" xfId="50639"/>
    <cellStyle name="Comma 6 5 2 4" xfId="9879"/>
    <cellStyle name="Comma 6 5 2 4 2" xfId="50640"/>
    <cellStyle name="Comma 6 5 2 4 2 2" xfId="50641"/>
    <cellStyle name="Comma 6 5 2 4 2 3" xfId="50642"/>
    <cellStyle name="Comma 6 5 2 4 3" xfId="50643"/>
    <cellStyle name="Comma 6 5 2 4 3 2" xfId="50644"/>
    <cellStyle name="Comma 6 5 2 4 4" xfId="50645"/>
    <cellStyle name="Comma 6 5 2 4 5" xfId="50646"/>
    <cellStyle name="Comma 6 5 2 5" xfId="9880"/>
    <cellStyle name="Comma 6 5 2 5 2" xfId="50647"/>
    <cellStyle name="Comma 6 5 2 5 3" xfId="50648"/>
    <cellStyle name="Comma 6 5 2 6" xfId="50649"/>
    <cellStyle name="Comma 6 5 2 6 2" xfId="50650"/>
    <cellStyle name="Comma 6 5 2 6 3" xfId="50651"/>
    <cellStyle name="Comma 6 5 2 7" xfId="50652"/>
    <cellStyle name="Comma 6 5 2 7 2" xfId="50653"/>
    <cellStyle name="Comma 6 5 2 8" xfId="50654"/>
    <cellStyle name="Comma 6 5 2 9" xfId="50655"/>
    <cellStyle name="Comma 6 5 3" xfId="3881"/>
    <cellStyle name="Comma 6 5 3 2" xfId="9881"/>
    <cellStyle name="Comma 6 5 3 2 2" xfId="50656"/>
    <cellStyle name="Comma 6 5 3 2 3" xfId="50657"/>
    <cellStyle name="Comma 6 5 3 3" xfId="50658"/>
    <cellStyle name="Comma 6 5 3 3 2" xfId="50659"/>
    <cellStyle name="Comma 6 5 3 3 3" xfId="50660"/>
    <cellStyle name="Comma 6 5 3 4" xfId="50661"/>
    <cellStyle name="Comma 6 5 3 4 2" xfId="50662"/>
    <cellStyle name="Comma 6 5 3 5" xfId="50663"/>
    <cellStyle name="Comma 6 5 3 6" xfId="50664"/>
    <cellStyle name="Comma 6 5 3 7" xfId="50665"/>
    <cellStyle name="Comma 6 5 4" xfId="9882"/>
    <cellStyle name="Comma 6 5 4 2" xfId="50666"/>
    <cellStyle name="Comma 6 5 4 2 2" xfId="50667"/>
    <cellStyle name="Comma 6 5 4 2 3" xfId="50668"/>
    <cellStyle name="Comma 6 5 4 3" xfId="50669"/>
    <cellStyle name="Comma 6 5 4 3 2" xfId="50670"/>
    <cellStyle name="Comma 6 5 4 3 3" xfId="50671"/>
    <cellStyle name="Comma 6 5 4 4" xfId="50672"/>
    <cellStyle name="Comma 6 5 4 4 2" xfId="50673"/>
    <cellStyle name="Comma 6 5 4 5" xfId="50674"/>
    <cellStyle name="Comma 6 5 4 6" xfId="50675"/>
    <cellStyle name="Comma 6 5 5" xfId="9883"/>
    <cellStyle name="Comma 6 5 5 2" xfId="50676"/>
    <cellStyle name="Comma 6 5 5 2 2" xfId="50677"/>
    <cellStyle name="Comma 6 5 5 2 3" xfId="50678"/>
    <cellStyle name="Comma 6 5 5 3" xfId="50679"/>
    <cellStyle name="Comma 6 5 5 3 2" xfId="50680"/>
    <cellStyle name="Comma 6 5 5 4" xfId="50681"/>
    <cellStyle name="Comma 6 5 5 5" xfId="50682"/>
    <cellStyle name="Comma 6 5 6" xfId="9884"/>
    <cellStyle name="Comma 6 5 6 2" xfId="50683"/>
    <cellStyle name="Comma 6 5 6 3" xfId="50684"/>
    <cellStyle name="Comma 6 5 7" xfId="50685"/>
    <cellStyle name="Comma 6 5 7 2" xfId="50686"/>
    <cellStyle name="Comma 6 5 7 3" xfId="50687"/>
    <cellStyle name="Comma 6 5 8" xfId="50688"/>
    <cellStyle name="Comma 6 5 8 2" xfId="50689"/>
    <cellStyle name="Comma 6 5 9" xfId="50690"/>
    <cellStyle name="Comma 6 6" xfId="3882"/>
    <cellStyle name="Comma 6 6 10" xfId="50691"/>
    <cellStyle name="Comma 6 6 2" xfId="3883"/>
    <cellStyle name="Comma 6 6 2 2" xfId="9885"/>
    <cellStyle name="Comma 6 6 2 2 2" xfId="50692"/>
    <cellStyle name="Comma 6 6 2 2 3" xfId="50693"/>
    <cellStyle name="Comma 6 6 2 3" xfId="50694"/>
    <cellStyle name="Comma 6 6 2 3 2" xfId="50695"/>
    <cellStyle name="Comma 6 6 2 3 3" xfId="50696"/>
    <cellStyle name="Comma 6 6 2 4" xfId="50697"/>
    <cellStyle name="Comma 6 6 2 4 2" xfId="50698"/>
    <cellStyle name="Comma 6 6 2 5" xfId="50699"/>
    <cellStyle name="Comma 6 6 2 6" xfId="50700"/>
    <cellStyle name="Comma 6 6 2 7" xfId="50701"/>
    <cellStyle name="Comma 6 6 3" xfId="9886"/>
    <cellStyle name="Comma 6 6 3 2" xfId="50702"/>
    <cellStyle name="Comma 6 6 3 2 2" xfId="50703"/>
    <cellStyle name="Comma 6 6 3 2 3" xfId="50704"/>
    <cellStyle name="Comma 6 6 3 3" xfId="50705"/>
    <cellStyle name="Comma 6 6 3 3 2" xfId="50706"/>
    <cellStyle name="Comma 6 6 3 3 3" xfId="50707"/>
    <cellStyle name="Comma 6 6 3 4" xfId="50708"/>
    <cellStyle name="Comma 6 6 3 4 2" xfId="50709"/>
    <cellStyle name="Comma 6 6 3 5" xfId="50710"/>
    <cellStyle name="Comma 6 6 3 6" xfId="50711"/>
    <cellStyle name="Comma 6 6 4" xfId="9887"/>
    <cellStyle name="Comma 6 6 4 2" xfId="50712"/>
    <cellStyle name="Comma 6 6 4 2 2" xfId="50713"/>
    <cellStyle name="Comma 6 6 4 2 3" xfId="50714"/>
    <cellStyle name="Comma 6 6 4 3" xfId="50715"/>
    <cellStyle name="Comma 6 6 4 3 2" xfId="50716"/>
    <cellStyle name="Comma 6 6 4 4" xfId="50717"/>
    <cellStyle name="Comma 6 6 4 5" xfId="50718"/>
    <cellStyle name="Comma 6 6 5" xfId="9888"/>
    <cellStyle name="Comma 6 6 5 2" xfId="50719"/>
    <cellStyle name="Comma 6 6 5 3" xfId="50720"/>
    <cellStyle name="Comma 6 6 6" xfId="50721"/>
    <cellStyle name="Comma 6 6 6 2" xfId="50722"/>
    <cellStyle name="Comma 6 6 6 3" xfId="50723"/>
    <cellStyle name="Comma 6 6 7" xfId="50724"/>
    <cellStyle name="Comma 6 6 7 2" xfId="50725"/>
    <cellStyle name="Comma 6 6 8" xfId="50726"/>
    <cellStyle name="Comma 6 6 9" xfId="50727"/>
    <cellStyle name="Comma 6 7" xfId="3884"/>
    <cellStyle name="Comma 6 7 10" xfId="50728"/>
    <cellStyle name="Comma 6 7 2" xfId="3885"/>
    <cellStyle name="Comma 6 7 2 2" xfId="9889"/>
    <cellStyle name="Comma 6 7 2 2 2" xfId="50729"/>
    <cellStyle name="Comma 6 7 2 2 3" xfId="50730"/>
    <cellStyle name="Comma 6 7 2 3" xfId="50731"/>
    <cellStyle name="Comma 6 7 2 3 2" xfId="50732"/>
    <cellStyle name="Comma 6 7 2 3 3" xfId="50733"/>
    <cellStyle name="Comma 6 7 2 4" xfId="50734"/>
    <cellStyle name="Comma 6 7 2 4 2" xfId="50735"/>
    <cellStyle name="Comma 6 7 2 5" xfId="50736"/>
    <cellStyle name="Comma 6 7 2 6" xfId="50737"/>
    <cellStyle name="Comma 6 7 2 7" xfId="50738"/>
    <cellStyle name="Comma 6 7 3" xfId="9890"/>
    <cellStyle name="Comma 6 7 3 2" xfId="50739"/>
    <cellStyle name="Comma 6 7 3 2 2" xfId="50740"/>
    <cellStyle name="Comma 6 7 3 2 3" xfId="50741"/>
    <cellStyle name="Comma 6 7 3 3" xfId="50742"/>
    <cellStyle name="Comma 6 7 3 3 2" xfId="50743"/>
    <cellStyle name="Comma 6 7 3 3 3" xfId="50744"/>
    <cellStyle name="Comma 6 7 3 4" xfId="50745"/>
    <cellStyle name="Comma 6 7 3 4 2" xfId="50746"/>
    <cellStyle name="Comma 6 7 3 5" xfId="50747"/>
    <cellStyle name="Comma 6 7 3 6" xfId="50748"/>
    <cellStyle name="Comma 6 7 4" xfId="9891"/>
    <cellStyle name="Comma 6 7 4 2" xfId="50749"/>
    <cellStyle name="Comma 6 7 4 2 2" xfId="50750"/>
    <cellStyle name="Comma 6 7 4 2 3" xfId="50751"/>
    <cellStyle name="Comma 6 7 4 3" xfId="50752"/>
    <cellStyle name="Comma 6 7 4 3 2" xfId="50753"/>
    <cellStyle name="Comma 6 7 4 4" xfId="50754"/>
    <cellStyle name="Comma 6 7 4 5" xfId="50755"/>
    <cellStyle name="Comma 6 7 5" xfId="9892"/>
    <cellStyle name="Comma 6 7 5 2" xfId="50756"/>
    <cellStyle name="Comma 6 7 5 3" xfId="50757"/>
    <cellStyle name="Comma 6 7 6" xfId="50758"/>
    <cellStyle name="Comma 6 7 6 2" xfId="50759"/>
    <cellStyle name="Comma 6 7 6 3" xfId="50760"/>
    <cellStyle name="Comma 6 7 7" xfId="50761"/>
    <cellStyle name="Comma 6 7 7 2" xfId="50762"/>
    <cellStyle name="Comma 6 7 8" xfId="50763"/>
    <cellStyle name="Comma 6 7 9" xfId="50764"/>
    <cellStyle name="Comma 6 8" xfId="3886"/>
    <cellStyle name="Comma 6 8 2" xfId="9893"/>
    <cellStyle name="Comma 6 8 2 2" xfId="9894"/>
    <cellStyle name="Comma 6 8 2 3" xfId="50765"/>
    <cellStyle name="Comma 6 8 3" xfId="9895"/>
    <cellStyle name="Comma 6 8 3 2" xfId="50766"/>
    <cellStyle name="Comma 6 8 3 3" xfId="50767"/>
    <cellStyle name="Comma 6 8 4" xfId="9896"/>
    <cellStyle name="Comma 6 8 4 2" xfId="50768"/>
    <cellStyle name="Comma 6 8 5" xfId="9897"/>
    <cellStyle name="Comma 6 8 6" xfId="50769"/>
    <cellStyle name="Comma 6 8 7" xfId="50770"/>
    <cellStyle name="Comma 6 9" xfId="9898"/>
    <cellStyle name="Comma 6 9 2" xfId="9899"/>
    <cellStyle name="Comma 6 9 2 2" xfId="50771"/>
    <cellStyle name="Comma 6 9 2 3" xfId="50772"/>
    <cellStyle name="Comma 6 9 3" xfId="9900"/>
    <cellStyle name="Comma 6 9 3 2" xfId="50773"/>
    <cellStyle name="Comma 6 9 3 3" xfId="50774"/>
    <cellStyle name="Comma 6 9 4" xfId="50775"/>
    <cellStyle name="Comma 6 9 4 2" xfId="50776"/>
    <cellStyle name="Comma 6 9 5" xfId="50777"/>
    <cellStyle name="Comma 6 9 6" xfId="50778"/>
    <cellStyle name="Comma 60" xfId="3887"/>
    <cellStyle name="Comma 61" xfId="3888"/>
    <cellStyle name="Comma 62" xfId="3889"/>
    <cellStyle name="Comma 62 2" xfId="3890"/>
    <cellStyle name="Comma 62 2 2" xfId="3891"/>
    <cellStyle name="Comma 62 3" xfId="3892"/>
    <cellStyle name="Comma 63" xfId="3893"/>
    <cellStyle name="Comma 63 2" xfId="3894"/>
    <cellStyle name="Comma 63 2 2" xfId="3895"/>
    <cellStyle name="Comma 63 3" xfId="3896"/>
    <cellStyle name="Comma 64" xfId="3897"/>
    <cellStyle name="Comma 64 2" xfId="3898"/>
    <cellStyle name="Comma 64 2 2" xfId="3899"/>
    <cellStyle name="Comma 64 3" xfId="3900"/>
    <cellStyle name="Comma 65" xfId="3901"/>
    <cellStyle name="Comma 65 2" xfId="3902"/>
    <cellStyle name="Comma 66" xfId="3903"/>
    <cellStyle name="Comma 66 2" xfId="3904"/>
    <cellStyle name="Comma 67" xfId="3905"/>
    <cellStyle name="Comma 68" xfId="3906"/>
    <cellStyle name="Comma 69" xfId="3907"/>
    <cellStyle name="Comma 7" xfId="3908"/>
    <cellStyle name="Comma 7 10" xfId="50779"/>
    <cellStyle name="Comma 7 10 2" xfId="50780"/>
    <cellStyle name="Comma 7 10 2 2" xfId="50781"/>
    <cellStyle name="Comma 7 10 2 3" xfId="50782"/>
    <cellStyle name="Comma 7 10 3" xfId="50783"/>
    <cellStyle name="Comma 7 10 3 2" xfId="50784"/>
    <cellStyle name="Comma 7 10 4" xfId="50785"/>
    <cellStyle name="Comma 7 10 5" xfId="50786"/>
    <cellStyle name="Comma 7 11" xfId="50787"/>
    <cellStyle name="Comma 7 11 2" xfId="50788"/>
    <cellStyle name="Comma 7 11 3" xfId="50789"/>
    <cellStyle name="Comma 7 12" xfId="50790"/>
    <cellStyle name="Comma 7 12 2" xfId="50791"/>
    <cellStyle name="Comma 7 12 3" xfId="50792"/>
    <cellStyle name="Comma 7 13" xfId="50793"/>
    <cellStyle name="Comma 7 13 2" xfId="50794"/>
    <cellStyle name="Comma 7 14" xfId="50795"/>
    <cellStyle name="Comma 7 15" xfId="50796"/>
    <cellStyle name="Comma 7 16" xfId="50797"/>
    <cellStyle name="Comma 7 2" xfId="3909"/>
    <cellStyle name="Comma 7 2 10" xfId="50798"/>
    <cellStyle name="Comma 7 2 10 2" xfId="50799"/>
    <cellStyle name="Comma 7 2 10 3" xfId="50800"/>
    <cellStyle name="Comma 7 2 11" xfId="50801"/>
    <cellStyle name="Comma 7 2 11 2" xfId="50802"/>
    <cellStyle name="Comma 7 2 11 3" xfId="50803"/>
    <cellStyle name="Comma 7 2 12" xfId="50804"/>
    <cellStyle name="Comma 7 2 12 2" xfId="50805"/>
    <cellStyle name="Comma 7 2 13" xfId="50806"/>
    <cellStyle name="Comma 7 2 14" xfId="50807"/>
    <cellStyle name="Comma 7 2 15" xfId="50808"/>
    <cellStyle name="Comma 7 2 2" xfId="3910"/>
    <cellStyle name="Comma 7 2 2 10" xfId="50809"/>
    <cellStyle name="Comma 7 2 2 10 2" xfId="50810"/>
    <cellStyle name="Comma 7 2 2 10 3" xfId="50811"/>
    <cellStyle name="Comma 7 2 2 11" xfId="50812"/>
    <cellStyle name="Comma 7 2 2 11 2" xfId="50813"/>
    <cellStyle name="Comma 7 2 2 12" xfId="50814"/>
    <cellStyle name="Comma 7 2 2 13" xfId="50815"/>
    <cellStyle name="Comma 7 2 2 14" xfId="50816"/>
    <cellStyle name="Comma 7 2 2 2" xfId="3911"/>
    <cellStyle name="Comma 7 2 2 2 10" xfId="50817"/>
    <cellStyle name="Comma 7 2 2 2 10 2" xfId="50818"/>
    <cellStyle name="Comma 7 2 2 2 11" xfId="50819"/>
    <cellStyle name="Comma 7 2 2 2 12" xfId="50820"/>
    <cellStyle name="Comma 7 2 2 2 13" xfId="50821"/>
    <cellStyle name="Comma 7 2 2 2 2" xfId="9901"/>
    <cellStyle name="Comma 7 2 2 2 2 10" xfId="50822"/>
    <cellStyle name="Comma 7 2 2 2 2 2" xfId="9902"/>
    <cellStyle name="Comma 7 2 2 2 2 2 2" xfId="50823"/>
    <cellStyle name="Comma 7 2 2 2 2 2 2 2" xfId="50824"/>
    <cellStyle name="Comma 7 2 2 2 2 2 2 2 2" xfId="50825"/>
    <cellStyle name="Comma 7 2 2 2 2 2 2 2 3" xfId="50826"/>
    <cellStyle name="Comma 7 2 2 2 2 2 2 3" xfId="50827"/>
    <cellStyle name="Comma 7 2 2 2 2 2 2 3 2" xfId="50828"/>
    <cellStyle name="Comma 7 2 2 2 2 2 2 3 3" xfId="50829"/>
    <cellStyle name="Comma 7 2 2 2 2 2 2 4" xfId="50830"/>
    <cellStyle name="Comma 7 2 2 2 2 2 2 4 2" xfId="50831"/>
    <cellStyle name="Comma 7 2 2 2 2 2 2 5" xfId="50832"/>
    <cellStyle name="Comma 7 2 2 2 2 2 2 6" xfId="50833"/>
    <cellStyle name="Comma 7 2 2 2 2 2 3" xfId="50834"/>
    <cellStyle name="Comma 7 2 2 2 2 2 3 2" xfId="50835"/>
    <cellStyle name="Comma 7 2 2 2 2 2 3 2 2" xfId="50836"/>
    <cellStyle name="Comma 7 2 2 2 2 2 3 2 3" xfId="50837"/>
    <cellStyle name="Comma 7 2 2 2 2 2 3 3" xfId="50838"/>
    <cellStyle name="Comma 7 2 2 2 2 2 3 3 2" xfId="50839"/>
    <cellStyle name="Comma 7 2 2 2 2 2 3 3 3" xfId="50840"/>
    <cellStyle name="Comma 7 2 2 2 2 2 3 4" xfId="50841"/>
    <cellStyle name="Comma 7 2 2 2 2 2 3 4 2" xfId="50842"/>
    <cellStyle name="Comma 7 2 2 2 2 2 3 5" xfId="50843"/>
    <cellStyle name="Comma 7 2 2 2 2 2 3 6" xfId="50844"/>
    <cellStyle name="Comma 7 2 2 2 2 2 4" xfId="50845"/>
    <cellStyle name="Comma 7 2 2 2 2 2 4 2" xfId="50846"/>
    <cellStyle name="Comma 7 2 2 2 2 2 4 2 2" xfId="50847"/>
    <cellStyle name="Comma 7 2 2 2 2 2 4 2 3" xfId="50848"/>
    <cellStyle name="Comma 7 2 2 2 2 2 4 3" xfId="50849"/>
    <cellStyle name="Comma 7 2 2 2 2 2 4 3 2" xfId="50850"/>
    <cellStyle name="Comma 7 2 2 2 2 2 4 4" xfId="50851"/>
    <cellStyle name="Comma 7 2 2 2 2 2 4 5" xfId="50852"/>
    <cellStyle name="Comma 7 2 2 2 2 2 5" xfId="50853"/>
    <cellStyle name="Comma 7 2 2 2 2 2 5 2" xfId="50854"/>
    <cellStyle name="Comma 7 2 2 2 2 2 5 3" xfId="50855"/>
    <cellStyle name="Comma 7 2 2 2 2 2 6" xfId="50856"/>
    <cellStyle name="Comma 7 2 2 2 2 2 6 2" xfId="50857"/>
    <cellStyle name="Comma 7 2 2 2 2 2 6 3" xfId="50858"/>
    <cellStyle name="Comma 7 2 2 2 2 2 7" xfId="50859"/>
    <cellStyle name="Comma 7 2 2 2 2 2 7 2" xfId="50860"/>
    <cellStyle name="Comma 7 2 2 2 2 2 8" xfId="50861"/>
    <cellStyle name="Comma 7 2 2 2 2 2 9" xfId="50862"/>
    <cellStyle name="Comma 7 2 2 2 2 3" xfId="50863"/>
    <cellStyle name="Comma 7 2 2 2 2 3 2" xfId="50864"/>
    <cellStyle name="Comma 7 2 2 2 2 3 2 2" xfId="50865"/>
    <cellStyle name="Comma 7 2 2 2 2 3 2 3" xfId="50866"/>
    <cellStyle name="Comma 7 2 2 2 2 3 3" xfId="50867"/>
    <cellStyle name="Comma 7 2 2 2 2 3 3 2" xfId="50868"/>
    <cellStyle name="Comma 7 2 2 2 2 3 3 3" xfId="50869"/>
    <cellStyle name="Comma 7 2 2 2 2 3 4" xfId="50870"/>
    <cellStyle name="Comma 7 2 2 2 2 3 4 2" xfId="50871"/>
    <cellStyle name="Comma 7 2 2 2 2 3 5" xfId="50872"/>
    <cellStyle name="Comma 7 2 2 2 2 3 6" xfId="50873"/>
    <cellStyle name="Comma 7 2 2 2 2 4" xfId="50874"/>
    <cellStyle name="Comma 7 2 2 2 2 4 2" xfId="50875"/>
    <cellStyle name="Comma 7 2 2 2 2 4 2 2" xfId="50876"/>
    <cellStyle name="Comma 7 2 2 2 2 4 2 3" xfId="50877"/>
    <cellStyle name="Comma 7 2 2 2 2 4 3" xfId="50878"/>
    <cellStyle name="Comma 7 2 2 2 2 4 3 2" xfId="50879"/>
    <cellStyle name="Comma 7 2 2 2 2 4 3 3" xfId="50880"/>
    <cellStyle name="Comma 7 2 2 2 2 4 4" xfId="50881"/>
    <cellStyle name="Comma 7 2 2 2 2 4 4 2" xfId="50882"/>
    <cellStyle name="Comma 7 2 2 2 2 4 5" xfId="50883"/>
    <cellStyle name="Comma 7 2 2 2 2 4 6" xfId="50884"/>
    <cellStyle name="Comma 7 2 2 2 2 5" xfId="50885"/>
    <cellStyle name="Comma 7 2 2 2 2 5 2" xfId="50886"/>
    <cellStyle name="Comma 7 2 2 2 2 5 2 2" xfId="50887"/>
    <cellStyle name="Comma 7 2 2 2 2 5 2 3" xfId="50888"/>
    <cellStyle name="Comma 7 2 2 2 2 5 3" xfId="50889"/>
    <cellStyle name="Comma 7 2 2 2 2 5 3 2" xfId="50890"/>
    <cellStyle name="Comma 7 2 2 2 2 5 4" xfId="50891"/>
    <cellStyle name="Comma 7 2 2 2 2 5 5" xfId="50892"/>
    <cellStyle name="Comma 7 2 2 2 2 6" xfId="50893"/>
    <cellStyle name="Comma 7 2 2 2 2 6 2" xfId="50894"/>
    <cellStyle name="Comma 7 2 2 2 2 6 3" xfId="50895"/>
    <cellStyle name="Comma 7 2 2 2 2 7" xfId="50896"/>
    <cellStyle name="Comma 7 2 2 2 2 7 2" xfId="50897"/>
    <cellStyle name="Comma 7 2 2 2 2 7 3" xfId="50898"/>
    <cellStyle name="Comma 7 2 2 2 2 8" xfId="50899"/>
    <cellStyle name="Comma 7 2 2 2 2 8 2" xfId="50900"/>
    <cellStyle name="Comma 7 2 2 2 2 9" xfId="50901"/>
    <cellStyle name="Comma 7 2 2 2 3" xfId="9903"/>
    <cellStyle name="Comma 7 2 2 2 3 2" xfId="50902"/>
    <cellStyle name="Comma 7 2 2 2 3 2 2" xfId="50903"/>
    <cellStyle name="Comma 7 2 2 2 3 2 2 2" xfId="50904"/>
    <cellStyle name="Comma 7 2 2 2 3 2 2 3" xfId="50905"/>
    <cellStyle name="Comma 7 2 2 2 3 2 3" xfId="50906"/>
    <cellStyle name="Comma 7 2 2 2 3 2 3 2" xfId="50907"/>
    <cellStyle name="Comma 7 2 2 2 3 2 3 3" xfId="50908"/>
    <cellStyle name="Comma 7 2 2 2 3 2 4" xfId="50909"/>
    <cellStyle name="Comma 7 2 2 2 3 2 4 2" xfId="50910"/>
    <cellStyle name="Comma 7 2 2 2 3 2 5" xfId="50911"/>
    <cellStyle name="Comma 7 2 2 2 3 2 6" xfId="50912"/>
    <cellStyle name="Comma 7 2 2 2 3 3" xfId="50913"/>
    <cellStyle name="Comma 7 2 2 2 3 3 2" xfId="50914"/>
    <cellStyle name="Comma 7 2 2 2 3 3 2 2" xfId="50915"/>
    <cellStyle name="Comma 7 2 2 2 3 3 2 3" xfId="50916"/>
    <cellStyle name="Comma 7 2 2 2 3 3 3" xfId="50917"/>
    <cellStyle name="Comma 7 2 2 2 3 3 3 2" xfId="50918"/>
    <cellStyle name="Comma 7 2 2 2 3 3 3 3" xfId="50919"/>
    <cellStyle name="Comma 7 2 2 2 3 3 4" xfId="50920"/>
    <cellStyle name="Comma 7 2 2 2 3 3 4 2" xfId="50921"/>
    <cellStyle name="Comma 7 2 2 2 3 3 5" xfId="50922"/>
    <cellStyle name="Comma 7 2 2 2 3 3 6" xfId="50923"/>
    <cellStyle name="Comma 7 2 2 2 3 4" xfId="50924"/>
    <cellStyle name="Comma 7 2 2 2 3 4 2" xfId="50925"/>
    <cellStyle name="Comma 7 2 2 2 3 4 2 2" xfId="50926"/>
    <cellStyle name="Comma 7 2 2 2 3 4 2 3" xfId="50927"/>
    <cellStyle name="Comma 7 2 2 2 3 4 3" xfId="50928"/>
    <cellStyle name="Comma 7 2 2 2 3 4 3 2" xfId="50929"/>
    <cellStyle name="Comma 7 2 2 2 3 4 4" xfId="50930"/>
    <cellStyle name="Comma 7 2 2 2 3 4 5" xfId="50931"/>
    <cellStyle name="Comma 7 2 2 2 3 5" xfId="50932"/>
    <cellStyle name="Comma 7 2 2 2 3 5 2" xfId="50933"/>
    <cellStyle name="Comma 7 2 2 2 3 5 3" xfId="50934"/>
    <cellStyle name="Comma 7 2 2 2 3 6" xfId="50935"/>
    <cellStyle name="Comma 7 2 2 2 3 6 2" xfId="50936"/>
    <cellStyle name="Comma 7 2 2 2 3 6 3" xfId="50937"/>
    <cellStyle name="Comma 7 2 2 2 3 7" xfId="50938"/>
    <cellStyle name="Comma 7 2 2 2 3 7 2" xfId="50939"/>
    <cellStyle name="Comma 7 2 2 2 3 8" xfId="50940"/>
    <cellStyle name="Comma 7 2 2 2 3 9" xfId="50941"/>
    <cellStyle name="Comma 7 2 2 2 4" xfId="9904"/>
    <cellStyle name="Comma 7 2 2 2 4 2" xfId="50942"/>
    <cellStyle name="Comma 7 2 2 2 4 2 2" xfId="50943"/>
    <cellStyle name="Comma 7 2 2 2 4 2 2 2" xfId="50944"/>
    <cellStyle name="Comma 7 2 2 2 4 2 2 3" xfId="50945"/>
    <cellStyle name="Comma 7 2 2 2 4 2 3" xfId="50946"/>
    <cellStyle name="Comma 7 2 2 2 4 2 3 2" xfId="50947"/>
    <cellStyle name="Comma 7 2 2 2 4 2 3 3" xfId="50948"/>
    <cellStyle name="Comma 7 2 2 2 4 2 4" xfId="50949"/>
    <cellStyle name="Comma 7 2 2 2 4 2 4 2" xfId="50950"/>
    <cellStyle name="Comma 7 2 2 2 4 2 5" xfId="50951"/>
    <cellStyle name="Comma 7 2 2 2 4 2 6" xfId="50952"/>
    <cellStyle name="Comma 7 2 2 2 4 3" xfId="50953"/>
    <cellStyle name="Comma 7 2 2 2 4 3 2" xfId="50954"/>
    <cellStyle name="Comma 7 2 2 2 4 3 2 2" xfId="50955"/>
    <cellStyle name="Comma 7 2 2 2 4 3 2 3" xfId="50956"/>
    <cellStyle name="Comma 7 2 2 2 4 3 3" xfId="50957"/>
    <cellStyle name="Comma 7 2 2 2 4 3 3 2" xfId="50958"/>
    <cellStyle name="Comma 7 2 2 2 4 3 3 3" xfId="50959"/>
    <cellStyle name="Comma 7 2 2 2 4 3 4" xfId="50960"/>
    <cellStyle name="Comma 7 2 2 2 4 3 4 2" xfId="50961"/>
    <cellStyle name="Comma 7 2 2 2 4 3 5" xfId="50962"/>
    <cellStyle name="Comma 7 2 2 2 4 3 6" xfId="50963"/>
    <cellStyle name="Comma 7 2 2 2 4 4" xfId="50964"/>
    <cellStyle name="Comma 7 2 2 2 4 4 2" xfId="50965"/>
    <cellStyle name="Comma 7 2 2 2 4 4 2 2" xfId="50966"/>
    <cellStyle name="Comma 7 2 2 2 4 4 2 3" xfId="50967"/>
    <cellStyle name="Comma 7 2 2 2 4 4 3" xfId="50968"/>
    <cellStyle name="Comma 7 2 2 2 4 4 3 2" xfId="50969"/>
    <cellStyle name="Comma 7 2 2 2 4 4 4" xfId="50970"/>
    <cellStyle name="Comma 7 2 2 2 4 4 5" xfId="50971"/>
    <cellStyle name="Comma 7 2 2 2 4 5" xfId="50972"/>
    <cellStyle name="Comma 7 2 2 2 4 5 2" xfId="50973"/>
    <cellStyle name="Comma 7 2 2 2 4 5 3" xfId="50974"/>
    <cellStyle name="Comma 7 2 2 2 4 6" xfId="50975"/>
    <cellStyle name="Comma 7 2 2 2 4 6 2" xfId="50976"/>
    <cellStyle name="Comma 7 2 2 2 4 6 3" xfId="50977"/>
    <cellStyle name="Comma 7 2 2 2 4 7" xfId="50978"/>
    <cellStyle name="Comma 7 2 2 2 4 7 2" xfId="50979"/>
    <cellStyle name="Comma 7 2 2 2 4 8" xfId="50980"/>
    <cellStyle name="Comma 7 2 2 2 4 9" xfId="50981"/>
    <cellStyle name="Comma 7 2 2 2 5" xfId="14038"/>
    <cellStyle name="Comma 7 2 2 2 5 2" xfId="50982"/>
    <cellStyle name="Comma 7 2 2 2 5 2 2" xfId="50983"/>
    <cellStyle name="Comma 7 2 2 2 5 2 3" xfId="50984"/>
    <cellStyle name="Comma 7 2 2 2 5 3" xfId="50985"/>
    <cellStyle name="Comma 7 2 2 2 5 3 2" xfId="50986"/>
    <cellStyle name="Comma 7 2 2 2 5 3 3" xfId="50987"/>
    <cellStyle name="Comma 7 2 2 2 5 4" xfId="50988"/>
    <cellStyle name="Comma 7 2 2 2 5 4 2" xfId="50989"/>
    <cellStyle name="Comma 7 2 2 2 5 5" xfId="50990"/>
    <cellStyle name="Comma 7 2 2 2 5 6" xfId="50991"/>
    <cellStyle name="Comma 7 2 2 2 6" xfId="50992"/>
    <cellStyle name="Comma 7 2 2 2 6 2" xfId="50993"/>
    <cellStyle name="Comma 7 2 2 2 6 2 2" xfId="50994"/>
    <cellStyle name="Comma 7 2 2 2 6 2 3" xfId="50995"/>
    <cellStyle name="Comma 7 2 2 2 6 3" xfId="50996"/>
    <cellStyle name="Comma 7 2 2 2 6 3 2" xfId="50997"/>
    <cellStyle name="Comma 7 2 2 2 6 3 3" xfId="50998"/>
    <cellStyle name="Comma 7 2 2 2 6 4" xfId="50999"/>
    <cellStyle name="Comma 7 2 2 2 6 4 2" xfId="51000"/>
    <cellStyle name="Comma 7 2 2 2 6 5" xfId="51001"/>
    <cellStyle name="Comma 7 2 2 2 6 6" xfId="51002"/>
    <cellStyle name="Comma 7 2 2 2 7" xfId="51003"/>
    <cellStyle name="Comma 7 2 2 2 7 2" xfId="51004"/>
    <cellStyle name="Comma 7 2 2 2 7 2 2" xfId="51005"/>
    <cellStyle name="Comma 7 2 2 2 7 2 3" xfId="51006"/>
    <cellStyle name="Comma 7 2 2 2 7 3" xfId="51007"/>
    <cellStyle name="Comma 7 2 2 2 7 3 2" xfId="51008"/>
    <cellStyle name="Comma 7 2 2 2 7 4" xfId="51009"/>
    <cellStyle name="Comma 7 2 2 2 7 5" xfId="51010"/>
    <cellStyle name="Comma 7 2 2 2 8" xfId="51011"/>
    <cellStyle name="Comma 7 2 2 2 8 2" xfId="51012"/>
    <cellStyle name="Comma 7 2 2 2 8 3" xfId="51013"/>
    <cellStyle name="Comma 7 2 2 2 9" xfId="51014"/>
    <cellStyle name="Comma 7 2 2 2 9 2" xfId="51015"/>
    <cellStyle name="Comma 7 2 2 2 9 3" xfId="51016"/>
    <cellStyle name="Comma 7 2 2 3" xfId="9905"/>
    <cellStyle name="Comma 7 2 2 3 10" xfId="51017"/>
    <cellStyle name="Comma 7 2 2 3 2" xfId="9906"/>
    <cellStyle name="Comma 7 2 2 3 2 2" xfId="51018"/>
    <cellStyle name="Comma 7 2 2 3 2 2 2" xfId="51019"/>
    <cellStyle name="Comma 7 2 2 3 2 2 2 2" xfId="51020"/>
    <cellStyle name="Comma 7 2 2 3 2 2 2 3" xfId="51021"/>
    <cellStyle name="Comma 7 2 2 3 2 2 3" xfId="51022"/>
    <cellStyle name="Comma 7 2 2 3 2 2 3 2" xfId="51023"/>
    <cellStyle name="Comma 7 2 2 3 2 2 3 3" xfId="51024"/>
    <cellStyle name="Comma 7 2 2 3 2 2 4" xfId="51025"/>
    <cellStyle name="Comma 7 2 2 3 2 2 4 2" xfId="51026"/>
    <cellStyle name="Comma 7 2 2 3 2 2 5" xfId="51027"/>
    <cellStyle name="Comma 7 2 2 3 2 2 6" xfId="51028"/>
    <cellStyle name="Comma 7 2 2 3 2 3" xfId="51029"/>
    <cellStyle name="Comma 7 2 2 3 2 3 2" xfId="51030"/>
    <cellStyle name="Comma 7 2 2 3 2 3 2 2" xfId="51031"/>
    <cellStyle name="Comma 7 2 2 3 2 3 2 3" xfId="51032"/>
    <cellStyle name="Comma 7 2 2 3 2 3 3" xfId="51033"/>
    <cellStyle name="Comma 7 2 2 3 2 3 3 2" xfId="51034"/>
    <cellStyle name="Comma 7 2 2 3 2 3 3 3" xfId="51035"/>
    <cellStyle name="Comma 7 2 2 3 2 3 4" xfId="51036"/>
    <cellStyle name="Comma 7 2 2 3 2 3 4 2" xfId="51037"/>
    <cellStyle name="Comma 7 2 2 3 2 3 5" xfId="51038"/>
    <cellStyle name="Comma 7 2 2 3 2 3 6" xfId="51039"/>
    <cellStyle name="Comma 7 2 2 3 2 4" xfId="51040"/>
    <cellStyle name="Comma 7 2 2 3 2 4 2" xfId="51041"/>
    <cellStyle name="Comma 7 2 2 3 2 4 2 2" xfId="51042"/>
    <cellStyle name="Comma 7 2 2 3 2 4 2 3" xfId="51043"/>
    <cellStyle name="Comma 7 2 2 3 2 4 3" xfId="51044"/>
    <cellStyle name="Comma 7 2 2 3 2 4 3 2" xfId="51045"/>
    <cellStyle name="Comma 7 2 2 3 2 4 4" xfId="51046"/>
    <cellStyle name="Comma 7 2 2 3 2 4 5" xfId="51047"/>
    <cellStyle name="Comma 7 2 2 3 2 5" xfId="51048"/>
    <cellStyle name="Comma 7 2 2 3 2 5 2" xfId="51049"/>
    <cellStyle name="Comma 7 2 2 3 2 5 3" xfId="51050"/>
    <cellStyle name="Comma 7 2 2 3 2 6" xfId="51051"/>
    <cellStyle name="Comma 7 2 2 3 2 6 2" xfId="51052"/>
    <cellStyle name="Comma 7 2 2 3 2 6 3" xfId="51053"/>
    <cellStyle name="Comma 7 2 2 3 2 7" xfId="51054"/>
    <cellStyle name="Comma 7 2 2 3 2 7 2" xfId="51055"/>
    <cellStyle name="Comma 7 2 2 3 2 8" xfId="51056"/>
    <cellStyle name="Comma 7 2 2 3 2 9" xfId="51057"/>
    <cellStyle name="Comma 7 2 2 3 3" xfId="51058"/>
    <cellStyle name="Comma 7 2 2 3 3 2" xfId="51059"/>
    <cellStyle name="Comma 7 2 2 3 3 2 2" xfId="51060"/>
    <cellStyle name="Comma 7 2 2 3 3 2 3" xfId="51061"/>
    <cellStyle name="Comma 7 2 2 3 3 3" xfId="51062"/>
    <cellStyle name="Comma 7 2 2 3 3 3 2" xfId="51063"/>
    <cellStyle name="Comma 7 2 2 3 3 3 3" xfId="51064"/>
    <cellStyle name="Comma 7 2 2 3 3 4" xfId="51065"/>
    <cellStyle name="Comma 7 2 2 3 3 4 2" xfId="51066"/>
    <cellStyle name="Comma 7 2 2 3 3 5" xfId="51067"/>
    <cellStyle name="Comma 7 2 2 3 3 6" xfId="51068"/>
    <cellStyle name="Comma 7 2 2 3 4" xfId="51069"/>
    <cellStyle name="Comma 7 2 2 3 4 2" xfId="51070"/>
    <cellStyle name="Comma 7 2 2 3 4 2 2" xfId="51071"/>
    <cellStyle name="Comma 7 2 2 3 4 2 3" xfId="51072"/>
    <cellStyle name="Comma 7 2 2 3 4 3" xfId="51073"/>
    <cellStyle name="Comma 7 2 2 3 4 3 2" xfId="51074"/>
    <cellStyle name="Comma 7 2 2 3 4 3 3" xfId="51075"/>
    <cellStyle name="Comma 7 2 2 3 4 4" xfId="51076"/>
    <cellStyle name="Comma 7 2 2 3 4 4 2" xfId="51077"/>
    <cellStyle name="Comma 7 2 2 3 4 5" xfId="51078"/>
    <cellStyle name="Comma 7 2 2 3 4 6" xfId="51079"/>
    <cellStyle name="Comma 7 2 2 3 5" xfId="51080"/>
    <cellStyle name="Comma 7 2 2 3 5 2" xfId="51081"/>
    <cellStyle name="Comma 7 2 2 3 5 2 2" xfId="51082"/>
    <cellStyle name="Comma 7 2 2 3 5 2 3" xfId="51083"/>
    <cellStyle name="Comma 7 2 2 3 5 3" xfId="51084"/>
    <cellStyle name="Comma 7 2 2 3 5 3 2" xfId="51085"/>
    <cellStyle name="Comma 7 2 2 3 5 4" xfId="51086"/>
    <cellStyle name="Comma 7 2 2 3 5 5" xfId="51087"/>
    <cellStyle name="Comma 7 2 2 3 6" xfId="51088"/>
    <cellStyle name="Comma 7 2 2 3 6 2" xfId="51089"/>
    <cellStyle name="Comma 7 2 2 3 6 3" xfId="51090"/>
    <cellStyle name="Comma 7 2 2 3 7" xfId="51091"/>
    <cellStyle name="Comma 7 2 2 3 7 2" xfId="51092"/>
    <cellStyle name="Comma 7 2 2 3 7 3" xfId="51093"/>
    <cellStyle name="Comma 7 2 2 3 8" xfId="51094"/>
    <cellStyle name="Comma 7 2 2 3 8 2" xfId="51095"/>
    <cellStyle name="Comma 7 2 2 3 9" xfId="51096"/>
    <cellStyle name="Comma 7 2 2 4" xfId="9907"/>
    <cellStyle name="Comma 7 2 2 4 2" xfId="9908"/>
    <cellStyle name="Comma 7 2 2 4 2 2" xfId="51097"/>
    <cellStyle name="Comma 7 2 2 4 2 2 2" xfId="51098"/>
    <cellStyle name="Comma 7 2 2 4 2 2 3" xfId="51099"/>
    <cellStyle name="Comma 7 2 2 4 2 3" xfId="51100"/>
    <cellStyle name="Comma 7 2 2 4 2 3 2" xfId="51101"/>
    <cellStyle name="Comma 7 2 2 4 2 3 3" xfId="51102"/>
    <cellStyle name="Comma 7 2 2 4 2 4" xfId="51103"/>
    <cellStyle name="Comma 7 2 2 4 2 4 2" xfId="51104"/>
    <cellStyle name="Comma 7 2 2 4 2 5" xfId="51105"/>
    <cellStyle name="Comma 7 2 2 4 2 6" xfId="51106"/>
    <cellStyle name="Comma 7 2 2 4 3" xfId="51107"/>
    <cellStyle name="Comma 7 2 2 4 3 2" xfId="51108"/>
    <cellStyle name="Comma 7 2 2 4 3 2 2" xfId="51109"/>
    <cellStyle name="Comma 7 2 2 4 3 2 3" xfId="51110"/>
    <cellStyle name="Comma 7 2 2 4 3 3" xfId="51111"/>
    <cellStyle name="Comma 7 2 2 4 3 3 2" xfId="51112"/>
    <cellStyle name="Comma 7 2 2 4 3 3 3" xfId="51113"/>
    <cellStyle name="Comma 7 2 2 4 3 4" xfId="51114"/>
    <cellStyle name="Comma 7 2 2 4 3 4 2" xfId="51115"/>
    <cellStyle name="Comma 7 2 2 4 3 5" xfId="51116"/>
    <cellStyle name="Comma 7 2 2 4 3 6" xfId="51117"/>
    <cellStyle name="Comma 7 2 2 4 4" xfId="51118"/>
    <cellStyle name="Comma 7 2 2 4 4 2" xfId="51119"/>
    <cellStyle name="Comma 7 2 2 4 4 2 2" xfId="51120"/>
    <cellStyle name="Comma 7 2 2 4 4 2 3" xfId="51121"/>
    <cellStyle name="Comma 7 2 2 4 4 3" xfId="51122"/>
    <cellStyle name="Comma 7 2 2 4 4 3 2" xfId="51123"/>
    <cellStyle name="Comma 7 2 2 4 4 4" xfId="51124"/>
    <cellStyle name="Comma 7 2 2 4 4 5" xfId="51125"/>
    <cellStyle name="Comma 7 2 2 4 5" xfId="51126"/>
    <cellStyle name="Comma 7 2 2 4 5 2" xfId="51127"/>
    <cellStyle name="Comma 7 2 2 4 5 3" xfId="51128"/>
    <cellStyle name="Comma 7 2 2 4 6" xfId="51129"/>
    <cellStyle name="Comma 7 2 2 4 6 2" xfId="51130"/>
    <cellStyle name="Comma 7 2 2 4 6 3" xfId="51131"/>
    <cellStyle name="Comma 7 2 2 4 7" xfId="51132"/>
    <cellStyle name="Comma 7 2 2 4 7 2" xfId="51133"/>
    <cellStyle name="Comma 7 2 2 4 8" xfId="51134"/>
    <cellStyle name="Comma 7 2 2 4 9" xfId="51135"/>
    <cellStyle name="Comma 7 2 2 5" xfId="9909"/>
    <cellStyle name="Comma 7 2 2 5 2" xfId="51136"/>
    <cellStyle name="Comma 7 2 2 5 2 2" xfId="51137"/>
    <cellStyle name="Comma 7 2 2 5 2 2 2" xfId="51138"/>
    <cellStyle name="Comma 7 2 2 5 2 2 3" xfId="51139"/>
    <cellStyle name="Comma 7 2 2 5 2 3" xfId="51140"/>
    <cellStyle name="Comma 7 2 2 5 2 3 2" xfId="51141"/>
    <cellStyle name="Comma 7 2 2 5 2 3 3" xfId="51142"/>
    <cellStyle name="Comma 7 2 2 5 2 4" xfId="51143"/>
    <cellStyle name="Comma 7 2 2 5 2 4 2" xfId="51144"/>
    <cellStyle name="Comma 7 2 2 5 2 5" xfId="51145"/>
    <cellStyle name="Comma 7 2 2 5 2 6" xfId="51146"/>
    <cellStyle name="Comma 7 2 2 5 3" xfId="51147"/>
    <cellStyle name="Comma 7 2 2 5 3 2" xfId="51148"/>
    <cellStyle name="Comma 7 2 2 5 3 2 2" xfId="51149"/>
    <cellStyle name="Comma 7 2 2 5 3 2 3" xfId="51150"/>
    <cellStyle name="Comma 7 2 2 5 3 3" xfId="51151"/>
    <cellStyle name="Comma 7 2 2 5 3 3 2" xfId="51152"/>
    <cellStyle name="Comma 7 2 2 5 3 3 3" xfId="51153"/>
    <cellStyle name="Comma 7 2 2 5 3 4" xfId="51154"/>
    <cellStyle name="Comma 7 2 2 5 3 4 2" xfId="51155"/>
    <cellStyle name="Comma 7 2 2 5 3 5" xfId="51156"/>
    <cellStyle name="Comma 7 2 2 5 3 6" xfId="51157"/>
    <cellStyle name="Comma 7 2 2 5 4" xfId="51158"/>
    <cellStyle name="Comma 7 2 2 5 4 2" xfId="51159"/>
    <cellStyle name="Comma 7 2 2 5 4 2 2" xfId="51160"/>
    <cellStyle name="Comma 7 2 2 5 4 2 3" xfId="51161"/>
    <cellStyle name="Comma 7 2 2 5 4 3" xfId="51162"/>
    <cellStyle name="Comma 7 2 2 5 4 3 2" xfId="51163"/>
    <cellStyle name="Comma 7 2 2 5 4 4" xfId="51164"/>
    <cellStyle name="Comma 7 2 2 5 4 5" xfId="51165"/>
    <cellStyle name="Comma 7 2 2 5 5" xfId="51166"/>
    <cellStyle name="Comma 7 2 2 5 5 2" xfId="51167"/>
    <cellStyle name="Comma 7 2 2 5 5 3" xfId="51168"/>
    <cellStyle name="Comma 7 2 2 5 6" xfId="51169"/>
    <cellStyle name="Comma 7 2 2 5 6 2" xfId="51170"/>
    <cellStyle name="Comma 7 2 2 5 6 3" xfId="51171"/>
    <cellStyle name="Comma 7 2 2 5 7" xfId="51172"/>
    <cellStyle name="Comma 7 2 2 5 7 2" xfId="51173"/>
    <cellStyle name="Comma 7 2 2 5 8" xfId="51174"/>
    <cellStyle name="Comma 7 2 2 5 9" xfId="51175"/>
    <cellStyle name="Comma 7 2 2 6" xfId="9910"/>
    <cellStyle name="Comma 7 2 2 6 2" xfId="51176"/>
    <cellStyle name="Comma 7 2 2 6 2 2" xfId="51177"/>
    <cellStyle name="Comma 7 2 2 6 2 3" xfId="51178"/>
    <cellStyle name="Comma 7 2 2 6 3" xfId="51179"/>
    <cellStyle name="Comma 7 2 2 6 3 2" xfId="51180"/>
    <cellStyle name="Comma 7 2 2 6 3 3" xfId="51181"/>
    <cellStyle name="Comma 7 2 2 6 4" xfId="51182"/>
    <cellStyle name="Comma 7 2 2 6 4 2" xfId="51183"/>
    <cellStyle name="Comma 7 2 2 6 5" xfId="51184"/>
    <cellStyle name="Comma 7 2 2 6 6" xfId="51185"/>
    <cellStyle name="Comma 7 2 2 7" xfId="51186"/>
    <cellStyle name="Comma 7 2 2 7 2" xfId="51187"/>
    <cellStyle name="Comma 7 2 2 7 2 2" xfId="51188"/>
    <cellStyle name="Comma 7 2 2 7 2 3" xfId="51189"/>
    <cellStyle name="Comma 7 2 2 7 3" xfId="51190"/>
    <cellStyle name="Comma 7 2 2 7 3 2" xfId="51191"/>
    <cellStyle name="Comma 7 2 2 7 3 3" xfId="51192"/>
    <cellStyle name="Comma 7 2 2 7 4" xfId="51193"/>
    <cellStyle name="Comma 7 2 2 7 4 2" xfId="51194"/>
    <cellStyle name="Comma 7 2 2 7 5" xfId="51195"/>
    <cellStyle name="Comma 7 2 2 7 6" xfId="51196"/>
    <cellStyle name="Comma 7 2 2 8" xfId="51197"/>
    <cellStyle name="Comma 7 2 2 8 2" xfId="51198"/>
    <cellStyle name="Comma 7 2 2 8 2 2" xfId="51199"/>
    <cellStyle name="Comma 7 2 2 8 2 3" xfId="51200"/>
    <cellStyle name="Comma 7 2 2 8 3" xfId="51201"/>
    <cellStyle name="Comma 7 2 2 8 3 2" xfId="51202"/>
    <cellStyle name="Comma 7 2 2 8 4" xfId="51203"/>
    <cellStyle name="Comma 7 2 2 8 5" xfId="51204"/>
    <cellStyle name="Comma 7 2 2 9" xfId="51205"/>
    <cellStyle name="Comma 7 2 2 9 2" xfId="51206"/>
    <cellStyle name="Comma 7 2 2 9 3" xfId="51207"/>
    <cellStyle name="Comma 7 2 3" xfId="3912"/>
    <cellStyle name="Comma 7 2 3 10" xfId="51208"/>
    <cellStyle name="Comma 7 2 3 10 2" xfId="51209"/>
    <cellStyle name="Comma 7 2 3 11" xfId="51210"/>
    <cellStyle name="Comma 7 2 3 12" xfId="51211"/>
    <cellStyle name="Comma 7 2 3 13" xfId="51212"/>
    <cellStyle name="Comma 7 2 3 2" xfId="9911"/>
    <cellStyle name="Comma 7 2 3 2 10" xfId="51213"/>
    <cellStyle name="Comma 7 2 3 2 2" xfId="9912"/>
    <cellStyle name="Comma 7 2 3 2 2 2" xfId="51214"/>
    <cellStyle name="Comma 7 2 3 2 2 2 2" xfId="51215"/>
    <cellStyle name="Comma 7 2 3 2 2 2 2 2" xfId="51216"/>
    <cellStyle name="Comma 7 2 3 2 2 2 2 3" xfId="51217"/>
    <cellStyle name="Comma 7 2 3 2 2 2 3" xfId="51218"/>
    <cellStyle name="Comma 7 2 3 2 2 2 3 2" xfId="51219"/>
    <cellStyle name="Comma 7 2 3 2 2 2 3 3" xfId="51220"/>
    <cellStyle name="Comma 7 2 3 2 2 2 4" xfId="51221"/>
    <cellStyle name="Comma 7 2 3 2 2 2 4 2" xfId="51222"/>
    <cellStyle name="Comma 7 2 3 2 2 2 5" xfId="51223"/>
    <cellStyle name="Comma 7 2 3 2 2 2 6" xfId="51224"/>
    <cellStyle name="Comma 7 2 3 2 2 3" xfId="51225"/>
    <cellStyle name="Comma 7 2 3 2 2 3 2" xfId="51226"/>
    <cellStyle name="Comma 7 2 3 2 2 3 2 2" xfId="51227"/>
    <cellStyle name="Comma 7 2 3 2 2 3 2 3" xfId="51228"/>
    <cellStyle name="Comma 7 2 3 2 2 3 3" xfId="51229"/>
    <cellStyle name="Comma 7 2 3 2 2 3 3 2" xfId="51230"/>
    <cellStyle name="Comma 7 2 3 2 2 3 3 3" xfId="51231"/>
    <cellStyle name="Comma 7 2 3 2 2 3 4" xfId="51232"/>
    <cellStyle name="Comma 7 2 3 2 2 3 4 2" xfId="51233"/>
    <cellStyle name="Comma 7 2 3 2 2 3 5" xfId="51234"/>
    <cellStyle name="Comma 7 2 3 2 2 3 6" xfId="51235"/>
    <cellStyle name="Comma 7 2 3 2 2 4" xfId="51236"/>
    <cellStyle name="Comma 7 2 3 2 2 4 2" xfId="51237"/>
    <cellStyle name="Comma 7 2 3 2 2 4 2 2" xfId="51238"/>
    <cellStyle name="Comma 7 2 3 2 2 4 2 3" xfId="51239"/>
    <cellStyle name="Comma 7 2 3 2 2 4 3" xfId="51240"/>
    <cellStyle name="Comma 7 2 3 2 2 4 3 2" xfId="51241"/>
    <cellStyle name="Comma 7 2 3 2 2 4 4" xfId="51242"/>
    <cellStyle name="Comma 7 2 3 2 2 4 5" xfId="51243"/>
    <cellStyle name="Comma 7 2 3 2 2 5" xfId="51244"/>
    <cellStyle name="Comma 7 2 3 2 2 5 2" xfId="51245"/>
    <cellStyle name="Comma 7 2 3 2 2 5 3" xfId="51246"/>
    <cellStyle name="Comma 7 2 3 2 2 6" xfId="51247"/>
    <cellStyle name="Comma 7 2 3 2 2 6 2" xfId="51248"/>
    <cellStyle name="Comma 7 2 3 2 2 6 3" xfId="51249"/>
    <cellStyle name="Comma 7 2 3 2 2 7" xfId="51250"/>
    <cellStyle name="Comma 7 2 3 2 2 7 2" xfId="51251"/>
    <cellStyle name="Comma 7 2 3 2 2 8" xfId="51252"/>
    <cellStyle name="Comma 7 2 3 2 2 9" xfId="51253"/>
    <cellStyle name="Comma 7 2 3 2 3" xfId="51254"/>
    <cellStyle name="Comma 7 2 3 2 3 2" xfId="51255"/>
    <cellStyle name="Comma 7 2 3 2 3 2 2" xfId="51256"/>
    <cellStyle name="Comma 7 2 3 2 3 2 3" xfId="51257"/>
    <cellStyle name="Comma 7 2 3 2 3 3" xfId="51258"/>
    <cellStyle name="Comma 7 2 3 2 3 3 2" xfId="51259"/>
    <cellStyle name="Comma 7 2 3 2 3 3 3" xfId="51260"/>
    <cellStyle name="Comma 7 2 3 2 3 4" xfId="51261"/>
    <cellStyle name="Comma 7 2 3 2 3 4 2" xfId="51262"/>
    <cellStyle name="Comma 7 2 3 2 3 5" xfId="51263"/>
    <cellStyle name="Comma 7 2 3 2 3 6" xfId="51264"/>
    <cellStyle name="Comma 7 2 3 2 4" xfId="51265"/>
    <cellStyle name="Comma 7 2 3 2 4 2" xfId="51266"/>
    <cellStyle name="Comma 7 2 3 2 4 2 2" xfId="51267"/>
    <cellStyle name="Comma 7 2 3 2 4 2 3" xfId="51268"/>
    <cellStyle name="Comma 7 2 3 2 4 3" xfId="51269"/>
    <cellStyle name="Comma 7 2 3 2 4 3 2" xfId="51270"/>
    <cellStyle name="Comma 7 2 3 2 4 3 3" xfId="51271"/>
    <cellStyle name="Comma 7 2 3 2 4 4" xfId="51272"/>
    <cellStyle name="Comma 7 2 3 2 4 4 2" xfId="51273"/>
    <cellStyle name="Comma 7 2 3 2 4 5" xfId="51274"/>
    <cellStyle name="Comma 7 2 3 2 4 6" xfId="51275"/>
    <cellStyle name="Comma 7 2 3 2 5" xfId="51276"/>
    <cellStyle name="Comma 7 2 3 2 5 2" xfId="51277"/>
    <cellStyle name="Comma 7 2 3 2 5 2 2" xfId="51278"/>
    <cellStyle name="Comma 7 2 3 2 5 2 3" xfId="51279"/>
    <cellStyle name="Comma 7 2 3 2 5 3" xfId="51280"/>
    <cellStyle name="Comma 7 2 3 2 5 3 2" xfId="51281"/>
    <cellStyle name="Comma 7 2 3 2 5 4" xfId="51282"/>
    <cellStyle name="Comma 7 2 3 2 5 5" xfId="51283"/>
    <cellStyle name="Comma 7 2 3 2 6" xfId="51284"/>
    <cellStyle name="Comma 7 2 3 2 6 2" xfId="51285"/>
    <cellStyle name="Comma 7 2 3 2 6 3" xfId="51286"/>
    <cellStyle name="Comma 7 2 3 2 7" xfId="51287"/>
    <cellStyle name="Comma 7 2 3 2 7 2" xfId="51288"/>
    <cellStyle name="Comma 7 2 3 2 7 3" xfId="51289"/>
    <cellStyle name="Comma 7 2 3 2 8" xfId="51290"/>
    <cellStyle name="Comma 7 2 3 2 8 2" xfId="51291"/>
    <cellStyle name="Comma 7 2 3 2 9" xfId="51292"/>
    <cellStyle name="Comma 7 2 3 3" xfId="9913"/>
    <cellStyle name="Comma 7 2 3 3 2" xfId="51293"/>
    <cellStyle name="Comma 7 2 3 3 2 2" xfId="51294"/>
    <cellStyle name="Comma 7 2 3 3 2 2 2" xfId="51295"/>
    <cellStyle name="Comma 7 2 3 3 2 2 3" xfId="51296"/>
    <cellStyle name="Comma 7 2 3 3 2 3" xfId="51297"/>
    <cellStyle name="Comma 7 2 3 3 2 3 2" xfId="51298"/>
    <cellStyle name="Comma 7 2 3 3 2 3 3" xfId="51299"/>
    <cellStyle name="Comma 7 2 3 3 2 4" xfId="51300"/>
    <cellStyle name="Comma 7 2 3 3 2 4 2" xfId="51301"/>
    <cellStyle name="Comma 7 2 3 3 2 5" xfId="51302"/>
    <cellStyle name="Comma 7 2 3 3 2 6" xfId="51303"/>
    <cellStyle name="Comma 7 2 3 3 3" xfId="51304"/>
    <cellStyle name="Comma 7 2 3 3 3 2" xfId="51305"/>
    <cellStyle name="Comma 7 2 3 3 3 2 2" xfId="51306"/>
    <cellStyle name="Comma 7 2 3 3 3 2 3" xfId="51307"/>
    <cellStyle name="Comma 7 2 3 3 3 3" xfId="51308"/>
    <cellStyle name="Comma 7 2 3 3 3 3 2" xfId="51309"/>
    <cellStyle name="Comma 7 2 3 3 3 3 3" xfId="51310"/>
    <cellStyle name="Comma 7 2 3 3 3 4" xfId="51311"/>
    <cellStyle name="Comma 7 2 3 3 3 4 2" xfId="51312"/>
    <cellStyle name="Comma 7 2 3 3 3 5" xfId="51313"/>
    <cellStyle name="Comma 7 2 3 3 3 6" xfId="51314"/>
    <cellStyle name="Comma 7 2 3 3 4" xfId="51315"/>
    <cellStyle name="Comma 7 2 3 3 4 2" xfId="51316"/>
    <cellStyle name="Comma 7 2 3 3 4 2 2" xfId="51317"/>
    <cellStyle name="Comma 7 2 3 3 4 2 3" xfId="51318"/>
    <cellStyle name="Comma 7 2 3 3 4 3" xfId="51319"/>
    <cellStyle name="Comma 7 2 3 3 4 3 2" xfId="51320"/>
    <cellStyle name="Comma 7 2 3 3 4 4" xfId="51321"/>
    <cellStyle name="Comma 7 2 3 3 4 5" xfId="51322"/>
    <cellStyle name="Comma 7 2 3 3 5" xfId="51323"/>
    <cellStyle name="Comma 7 2 3 3 5 2" xfId="51324"/>
    <cellStyle name="Comma 7 2 3 3 5 3" xfId="51325"/>
    <cellStyle name="Comma 7 2 3 3 6" xfId="51326"/>
    <cellStyle name="Comma 7 2 3 3 6 2" xfId="51327"/>
    <cellStyle name="Comma 7 2 3 3 6 3" xfId="51328"/>
    <cellStyle name="Comma 7 2 3 3 7" xfId="51329"/>
    <cellStyle name="Comma 7 2 3 3 7 2" xfId="51330"/>
    <cellStyle name="Comma 7 2 3 3 8" xfId="51331"/>
    <cellStyle name="Comma 7 2 3 3 9" xfId="51332"/>
    <cellStyle name="Comma 7 2 3 4" xfId="9914"/>
    <cellStyle name="Comma 7 2 3 4 2" xfId="51333"/>
    <cellStyle name="Comma 7 2 3 4 2 2" xfId="51334"/>
    <cellStyle name="Comma 7 2 3 4 2 2 2" xfId="51335"/>
    <cellStyle name="Comma 7 2 3 4 2 2 3" xfId="51336"/>
    <cellStyle name="Comma 7 2 3 4 2 3" xfId="51337"/>
    <cellStyle name="Comma 7 2 3 4 2 3 2" xfId="51338"/>
    <cellStyle name="Comma 7 2 3 4 2 3 3" xfId="51339"/>
    <cellStyle name="Comma 7 2 3 4 2 4" xfId="51340"/>
    <cellStyle name="Comma 7 2 3 4 2 4 2" xfId="51341"/>
    <cellStyle name="Comma 7 2 3 4 2 5" xfId="51342"/>
    <cellStyle name="Comma 7 2 3 4 2 6" xfId="51343"/>
    <cellStyle name="Comma 7 2 3 4 3" xfId="51344"/>
    <cellStyle name="Comma 7 2 3 4 3 2" xfId="51345"/>
    <cellStyle name="Comma 7 2 3 4 3 2 2" xfId="51346"/>
    <cellStyle name="Comma 7 2 3 4 3 2 3" xfId="51347"/>
    <cellStyle name="Comma 7 2 3 4 3 3" xfId="51348"/>
    <cellStyle name="Comma 7 2 3 4 3 3 2" xfId="51349"/>
    <cellStyle name="Comma 7 2 3 4 3 3 3" xfId="51350"/>
    <cellStyle name="Comma 7 2 3 4 3 4" xfId="51351"/>
    <cellStyle name="Comma 7 2 3 4 3 4 2" xfId="51352"/>
    <cellStyle name="Comma 7 2 3 4 3 5" xfId="51353"/>
    <cellStyle name="Comma 7 2 3 4 3 6" xfId="51354"/>
    <cellStyle name="Comma 7 2 3 4 4" xfId="51355"/>
    <cellStyle name="Comma 7 2 3 4 4 2" xfId="51356"/>
    <cellStyle name="Comma 7 2 3 4 4 2 2" xfId="51357"/>
    <cellStyle name="Comma 7 2 3 4 4 2 3" xfId="51358"/>
    <cellStyle name="Comma 7 2 3 4 4 3" xfId="51359"/>
    <cellStyle name="Comma 7 2 3 4 4 3 2" xfId="51360"/>
    <cellStyle name="Comma 7 2 3 4 4 4" xfId="51361"/>
    <cellStyle name="Comma 7 2 3 4 4 5" xfId="51362"/>
    <cellStyle name="Comma 7 2 3 4 5" xfId="51363"/>
    <cellStyle name="Comma 7 2 3 4 5 2" xfId="51364"/>
    <cellStyle name="Comma 7 2 3 4 5 3" xfId="51365"/>
    <cellStyle name="Comma 7 2 3 4 6" xfId="51366"/>
    <cellStyle name="Comma 7 2 3 4 6 2" xfId="51367"/>
    <cellStyle name="Comma 7 2 3 4 6 3" xfId="51368"/>
    <cellStyle name="Comma 7 2 3 4 7" xfId="51369"/>
    <cellStyle name="Comma 7 2 3 4 7 2" xfId="51370"/>
    <cellStyle name="Comma 7 2 3 4 8" xfId="51371"/>
    <cellStyle name="Comma 7 2 3 4 9" xfId="51372"/>
    <cellStyle name="Comma 7 2 3 5" xfId="14039"/>
    <cellStyle name="Comma 7 2 3 5 2" xfId="51373"/>
    <cellStyle name="Comma 7 2 3 5 2 2" xfId="51374"/>
    <cellStyle name="Comma 7 2 3 5 2 3" xfId="51375"/>
    <cellStyle name="Comma 7 2 3 5 3" xfId="51376"/>
    <cellStyle name="Comma 7 2 3 5 3 2" xfId="51377"/>
    <cellStyle name="Comma 7 2 3 5 3 3" xfId="51378"/>
    <cellStyle name="Comma 7 2 3 5 4" xfId="51379"/>
    <cellStyle name="Comma 7 2 3 5 4 2" xfId="51380"/>
    <cellStyle name="Comma 7 2 3 5 5" xfId="51381"/>
    <cellStyle name="Comma 7 2 3 5 6" xfId="51382"/>
    <cellStyle name="Comma 7 2 3 6" xfId="51383"/>
    <cellStyle name="Comma 7 2 3 6 2" xfId="51384"/>
    <cellStyle name="Comma 7 2 3 6 2 2" xfId="51385"/>
    <cellStyle name="Comma 7 2 3 6 2 3" xfId="51386"/>
    <cellStyle name="Comma 7 2 3 6 3" xfId="51387"/>
    <cellStyle name="Comma 7 2 3 6 3 2" xfId="51388"/>
    <cellStyle name="Comma 7 2 3 6 3 3" xfId="51389"/>
    <cellStyle name="Comma 7 2 3 6 4" xfId="51390"/>
    <cellStyle name="Comma 7 2 3 6 4 2" xfId="51391"/>
    <cellStyle name="Comma 7 2 3 6 5" xfId="51392"/>
    <cellStyle name="Comma 7 2 3 6 6" xfId="51393"/>
    <cellStyle name="Comma 7 2 3 7" xfId="51394"/>
    <cellStyle name="Comma 7 2 3 7 2" xfId="51395"/>
    <cellStyle name="Comma 7 2 3 7 2 2" xfId="51396"/>
    <cellStyle name="Comma 7 2 3 7 2 3" xfId="51397"/>
    <cellStyle name="Comma 7 2 3 7 3" xfId="51398"/>
    <cellStyle name="Comma 7 2 3 7 3 2" xfId="51399"/>
    <cellStyle name="Comma 7 2 3 7 4" xfId="51400"/>
    <cellStyle name="Comma 7 2 3 7 5" xfId="51401"/>
    <cellStyle name="Comma 7 2 3 8" xfId="51402"/>
    <cellStyle name="Comma 7 2 3 8 2" xfId="51403"/>
    <cellStyle name="Comma 7 2 3 8 3" xfId="51404"/>
    <cellStyle name="Comma 7 2 3 9" xfId="51405"/>
    <cellStyle name="Comma 7 2 3 9 2" xfId="51406"/>
    <cellStyle name="Comma 7 2 3 9 3" xfId="51407"/>
    <cellStyle name="Comma 7 2 4" xfId="9915"/>
    <cellStyle name="Comma 7 2 4 10" xfId="51408"/>
    <cellStyle name="Comma 7 2 4 2" xfId="9916"/>
    <cellStyle name="Comma 7 2 4 2 2" xfId="51409"/>
    <cellStyle name="Comma 7 2 4 2 2 2" xfId="51410"/>
    <cellStyle name="Comma 7 2 4 2 2 2 2" xfId="51411"/>
    <cellStyle name="Comma 7 2 4 2 2 2 3" xfId="51412"/>
    <cellStyle name="Comma 7 2 4 2 2 3" xfId="51413"/>
    <cellStyle name="Comma 7 2 4 2 2 3 2" xfId="51414"/>
    <cellStyle name="Comma 7 2 4 2 2 3 3" xfId="51415"/>
    <cellStyle name="Comma 7 2 4 2 2 4" xfId="51416"/>
    <cellStyle name="Comma 7 2 4 2 2 4 2" xfId="51417"/>
    <cellStyle name="Comma 7 2 4 2 2 5" xfId="51418"/>
    <cellStyle name="Comma 7 2 4 2 2 6" xfId="51419"/>
    <cellStyle name="Comma 7 2 4 2 3" xfId="51420"/>
    <cellStyle name="Comma 7 2 4 2 3 2" xfId="51421"/>
    <cellStyle name="Comma 7 2 4 2 3 2 2" xfId="51422"/>
    <cellStyle name="Comma 7 2 4 2 3 2 3" xfId="51423"/>
    <cellStyle name="Comma 7 2 4 2 3 3" xfId="51424"/>
    <cellStyle name="Comma 7 2 4 2 3 3 2" xfId="51425"/>
    <cellStyle name="Comma 7 2 4 2 3 3 3" xfId="51426"/>
    <cellStyle name="Comma 7 2 4 2 3 4" xfId="51427"/>
    <cellStyle name="Comma 7 2 4 2 3 4 2" xfId="51428"/>
    <cellStyle name="Comma 7 2 4 2 3 5" xfId="51429"/>
    <cellStyle name="Comma 7 2 4 2 3 6" xfId="51430"/>
    <cellStyle name="Comma 7 2 4 2 4" xfId="51431"/>
    <cellStyle name="Comma 7 2 4 2 4 2" xfId="51432"/>
    <cellStyle name="Comma 7 2 4 2 4 2 2" xfId="51433"/>
    <cellStyle name="Comma 7 2 4 2 4 2 3" xfId="51434"/>
    <cellStyle name="Comma 7 2 4 2 4 3" xfId="51435"/>
    <cellStyle name="Comma 7 2 4 2 4 3 2" xfId="51436"/>
    <cellStyle name="Comma 7 2 4 2 4 4" xfId="51437"/>
    <cellStyle name="Comma 7 2 4 2 4 5" xfId="51438"/>
    <cellStyle name="Comma 7 2 4 2 5" xfId="51439"/>
    <cellStyle name="Comma 7 2 4 2 5 2" xfId="51440"/>
    <cellStyle name="Comma 7 2 4 2 5 3" xfId="51441"/>
    <cellStyle name="Comma 7 2 4 2 6" xfId="51442"/>
    <cellStyle name="Comma 7 2 4 2 6 2" xfId="51443"/>
    <cellStyle name="Comma 7 2 4 2 6 3" xfId="51444"/>
    <cellStyle name="Comma 7 2 4 2 7" xfId="51445"/>
    <cellStyle name="Comma 7 2 4 2 7 2" xfId="51446"/>
    <cellStyle name="Comma 7 2 4 2 8" xfId="51447"/>
    <cellStyle name="Comma 7 2 4 2 9" xfId="51448"/>
    <cellStyle name="Comma 7 2 4 3" xfId="51449"/>
    <cellStyle name="Comma 7 2 4 3 2" xfId="51450"/>
    <cellStyle name="Comma 7 2 4 3 2 2" xfId="51451"/>
    <cellStyle name="Comma 7 2 4 3 2 3" xfId="51452"/>
    <cellStyle name="Comma 7 2 4 3 3" xfId="51453"/>
    <cellStyle name="Comma 7 2 4 3 3 2" xfId="51454"/>
    <cellStyle name="Comma 7 2 4 3 3 3" xfId="51455"/>
    <cellStyle name="Comma 7 2 4 3 4" xfId="51456"/>
    <cellStyle name="Comma 7 2 4 3 4 2" xfId="51457"/>
    <cellStyle name="Comma 7 2 4 3 5" xfId="51458"/>
    <cellStyle name="Comma 7 2 4 3 6" xfId="51459"/>
    <cellStyle name="Comma 7 2 4 4" xfId="51460"/>
    <cellStyle name="Comma 7 2 4 4 2" xfId="51461"/>
    <cellStyle name="Comma 7 2 4 4 2 2" xfId="51462"/>
    <cellStyle name="Comma 7 2 4 4 2 3" xfId="51463"/>
    <cellStyle name="Comma 7 2 4 4 3" xfId="51464"/>
    <cellStyle name="Comma 7 2 4 4 3 2" xfId="51465"/>
    <cellStyle name="Comma 7 2 4 4 3 3" xfId="51466"/>
    <cellStyle name="Comma 7 2 4 4 4" xfId="51467"/>
    <cellStyle name="Comma 7 2 4 4 4 2" xfId="51468"/>
    <cellStyle name="Comma 7 2 4 4 5" xfId="51469"/>
    <cellStyle name="Comma 7 2 4 4 6" xfId="51470"/>
    <cellStyle name="Comma 7 2 4 5" xfId="51471"/>
    <cellStyle name="Comma 7 2 4 5 2" xfId="51472"/>
    <cellStyle name="Comma 7 2 4 5 2 2" xfId="51473"/>
    <cellStyle name="Comma 7 2 4 5 2 3" xfId="51474"/>
    <cellStyle name="Comma 7 2 4 5 3" xfId="51475"/>
    <cellStyle name="Comma 7 2 4 5 3 2" xfId="51476"/>
    <cellStyle name="Comma 7 2 4 5 4" xfId="51477"/>
    <cellStyle name="Comma 7 2 4 5 5" xfId="51478"/>
    <cellStyle name="Comma 7 2 4 6" xfId="51479"/>
    <cellStyle name="Comma 7 2 4 6 2" xfId="51480"/>
    <cellStyle name="Comma 7 2 4 6 3" xfId="51481"/>
    <cellStyle name="Comma 7 2 4 7" xfId="51482"/>
    <cellStyle name="Comma 7 2 4 7 2" xfId="51483"/>
    <cellStyle name="Comma 7 2 4 7 3" xfId="51484"/>
    <cellStyle name="Comma 7 2 4 8" xfId="51485"/>
    <cellStyle name="Comma 7 2 4 8 2" xfId="51486"/>
    <cellStyle name="Comma 7 2 4 9" xfId="51487"/>
    <cellStyle name="Comma 7 2 5" xfId="9917"/>
    <cellStyle name="Comma 7 2 5 2" xfId="9918"/>
    <cellStyle name="Comma 7 2 5 2 2" xfId="51488"/>
    <cellStyle name="Comma 7 2 5 2 2 2" xfId="51489"/>
    <cellStyle name="Comma 7 2 5 2 2 3" xfId="51490"/>
    <cellStyle name="Comma 7 2 5 2 3" xfId="51491"/>
    <cellStyle name="Comma 7 2 5 2 3 2" xfId="51492"/>
    <cellStyle name="Comma 7 2 5 2 3 3" xfId="51493"/>
    <cellStyle name="Comma 7 2 5 2 4" xfId="51494"/>
    <cellStyle name="Comma 7 2 5 2 4 2" xfId="51495"/>
    <cellStyle name="Comma 7 2 5 2 5" xfId="51496"/>
    <cellStyle name="Comma 7 2 5 2 6" xfId="51497"/>
    <cellStyle name="Comma 7 2 5 3" xfId="51498"/>
    <cellStyle name="Comma 7 2 5 3 2" xfId="51499"/>
    <cellStyle name="Comma 7 2 5 3 2 2" xfId="51500"/>
    <cellStyle name="Comma 7 2 5 3 2 3" xfId="51501"/>
    <cellStyle name="Comma 7 2 5 3 3" xfId="51502"/>
    <cellStyle name="Comma 7 2 5 3 3 2" xfId="51503"/>
    <cellStyle name="Comma 7 2 5 3 3 3" xfId="51504"/>
    <cellStyle name="Comma 7 2 5 3 4" xfId="51505"/>
    <cellStyle name="Comma 7 2 5 3 4 2" xfId="51506"/>
    <cellStyle name="Comma 7 2 5 3 5" xfId="51507"/>
    <cellStyle name="Comma 7 2 5 3 6" xfId="51508"/>
    <cellStyle name="Comma 7 2 5 4" xfId="51509"/>
    <cellStyle name="Comma 7 2 5 4 2" xfId="51510"/>
    <cellStyle name="Comma 7 2 5 4 2 2" xfId="51511"/>
    <cellStyle name="Comma 7 2 5 4 2 3" xfId="51512"/>
    <cellStyle name="Comma 7 2 5 4 3" xfId="51513"/>
    <cellStyle name="Comma 7 2 5 4 3 2" xfId="51514"/>
    <cellStyle name="Comma 7 2 5 4 4" xfId="51515"/>
    <cellStyle name="Comma 7 2 5 4 5" xfId="51516"/>
    <cellStyle name="Comma 7 2 5 5" xfId="51517"/>
    <cellStyle name="Comma 7 2 5 5 2" xfId="51518"/>
    <cellStyle name="Comma 7 2 5 5 3" xfId="51519"/>
    <cellStyle name="Comma 7 2 5 6" xfId="51520"/>
    <cellStyle name="Comma 7 2 5 6 2" xfId="51521"/>
    <cellStyle name="Comma 7 2 5 6 3" xfId="51522"/>
    <cellStyle name="Comma 7 2 5 7" xfId="51523"/>
    <cellStyle name="Comma 7 2 5 7 2" xfId="51524"/>
    <cellStyle name="Comma 7 2 5 8" xfId="51525"/>
    <cellStyle name="Comma 7 2 5 9" xfId="51526"/>
    <cellStyle name="Comma 7 2 6" xfId="9919"/>
    <cellStyle name="Comma 7 2 6 2" xfId="51527"/>
    <cellStyle name="Comma 7 2 6 2 2" xfId="51528"/>
    <cellStyle name="Comma 7 2 6 2 2 2" xfId="51529"/>
    <cellStyle name="Comma 7 2 6 2 2 3" xfId="51530"/>
    <cellStyle name="Comma 7 2 6 2 3" xfId="51531"/>
    <cellStyle name="Comma 7 2 6 2 3 2" xfId="51532"/>
    <cellStyle name="Comma 7 2 6 2 3 3" xfId="51533"/>
    <cellStyle name="Comma 7 2 6 2 4" xfId="51534"/>
    <cellStyle name="Comma 7 2 6 2 4 2" xfId="51535"/>
    <cellStyle name="Comma 7 2 6 2 5" xfId="51536"/>
    <cellStyle name="Comma 7 2 6 2 6" xfId="51537"/>
    <cellStyle name="Comma 7 2 6 3" xfId="51538"/>
    <cellStyle name="Comma 7 2 6 3 2" xfId="51539"/>
    <cellStyle name="Comma 7 2 6 3 2 2" xfId="51540"/>
    <cellStyle name="Comma 7 2 6 3 2 3" xfId="51541"/>
    <cellStyle name="Comma 7 2 6 3 3" xfId="51542"/>
    <cellStyle name="Comma 7 2 6 3 3 2" xfId="51543"/>
    <cellStyle name="Comma 7 2 6 3 3 3" xfId="51544"/>
    <cellStyle name="Comma 7 2 6 3 4" xfId="51545"/>
    <cellStyle name="Comma 7 2 6 3 4 2" xfId="51546"/>
    <cellStyle name="Comma 7 2 6 3 5" xfId="51547"/>
    <cellStyle name="Comma 7 2 6 3 6" xfId="51548"/>
    <cellStyle name="Comma 7 2 6 4" xfId="51549"/>
    <cellStyle name="Comma 7 2 6 4 2" xfId="51550"/>
    <cellStyle name="Comma 7 2 6 4 2 2" xfId="51551"/>
    <cellStyle name="Comma 7 2 6 4 2 3" xfId="51552"/>
    <cellStyle name="Comma 7 2 6 4 3" xfId="51553"/>
    <cellStyle name="Comma 7 2 6 4 3 2" xfId="51554"/>
    <cellStyle name="Comma 7 2 6 4 4" xfId="51555"/>
    <cellStyle name="Comma 7 2 6 4 5" xfId="51556"/>
    <cellStyle name="Comma 7 2 6 5" xfId="51557"/>
    <cellStyle name="Comma 7 2 6 5 2" xfId="51558"/>
    <cellStyle name="Comma 7 2 6 5 3" xfId="51559"/>
    <cellStyle name="Comma 7 2 6 6" xfId="51560"/>
    <cellStyle name="Comma 7 2 6 6 2" xfId="51561"/>
    <cellStyle name="Comma 7 2 6 6 3" xfId="51562"/>
    <cellStyle name="Comma 7 2 6 7" xfId="51563"/>
    <cellStyle name="Comma 7 2 6 7 2" xfId="51564"/>
    <cellStyle name="Comma 7 2 6 8" xfId="51565"/>
    <cellStyle name="Comma 7 2 6 9" xfId="51566"/>
    <cellStyle name="Comma 7 2 7" xfId="9920"/>
    <cellStyle name="Comma 7 2 7 2" xfId="51567"/>
    <cellStyle name="Comma 7 2 7 2 2" xfId="51568"/>
    <cellStyle name="Comma 7 2 7 2 3" xfId="51569"/>
    <cellStyle name="Comma 7 2 7 3" xfId="51570"/>
    <cellStyle name="Comma 7 2 7 3 2" xfId="51571"/>
    <cellStyle name="Comma 7 2 7 3 3" xfId="51572"/>
    <cellStyle name="Comma 7 2 7 4" xfId="51573"/>
    <cellStyle name="Comma 7 2 7 4 2" xfId="51574"/>
    <cellStyle name="Comma 7 2 7 5" xfId="51575"/>
    <cellStyle name="Comma 7 2 7 6" xfId="51576"/>
    <cellStyle name="Comma 7 2 8" xfId="51577"/>
    <cellStyle name="Comma 7 2 8 2" xfId="51578"/>
    <cellStyle name="Comma 7 2 8 2 2" xfId="51579"/>
    <cellStyle name="Comma 7 2 8 2 3" xfId="51580"/>
    <cellStyle name="Comma 7 2 8 3" xfId="51581"/>
    <cellStyle name="Comma 7 2 8 3 2" xfId="51582"/>
    <cellStyle name="Comma 7 2 8 3 3" xfId="51583"/>
    <cellStyle name="Comma 7 2 8 4" xfId="51584"/>
    <cellStyle name="Comma 7 2 8 4 2" xfId="51585"/>
    <cellStyle name="Comma 7 2 8 5" xfId="51586"/>
    <cellStyle name="Comma 7 2 8 6" xfId="51587"/>
    <cellStyle name="Comma 7 2 9" xfId="51588"/>
    <cellStyle name="Comma 7 2 9 2" xfId="51589"/>
    <cellStyle name="Comma 7 2 9 2 2" xfId="51590"/>
    <cellStyle name="Comma 7 2 9 2 3" xfId="51591"/>
    <cellStyle name="Comma 7 2 9 3" xfId="51592"/>
    <cellStyle name="Comma 7 2 9 3 2" xfId="51593"/>
    <cellStyle name="Comma 7 2 9 4" xfId="51594"/>
    <cellStyle name="Comma 7 2 9 5" xfId="51595"/>
    <cellStyle name="Comma 7 3" xfId="3913"/>
    <cellStyle name="Comma 7 3 10" xfId="51596"/>
    <cellStyle name="Comma 7 3 10 2" xfId="51597"/>
    <cellStyle name="Comma 7 3 10 3" xfId="51598"/>
    <cellStyle name="Comma 7 3 11" xfId="51599"/>
    <cellStyle name="Comma 7 3 11 2" xfId="51600"/>
    <cellStyle name="Comma 7 3 12" xfId="51601"/>
    <cellStyle name="Comma 7 3 13" xfId="51602"/>
    <cellStyle name="Comma 7 3 14" xfId="51603"/>
    <cellStyle name="Comma 7 3 2" xfId="3914"/>
    <cellStyle name="Comma 7 3 2 10" xfId="51604"/>
    <cellStyle name="Comma 7 3 2 10 2" xfId="51605"/>
    <cellStyle name="Comma 7 3 2 11" xfId="51606"/>
    <cellStyle name="Comma 7 3 2 12" xfId="51607"/>
    <cellStyle name="Comma 7 3 2 2" xfId="9921"/>
    <cellStyle name="Comma 7 3 2 2 10" xfId="51608"/>
    <cellStyle name="Comma 7 3 2 2 2" xfId="9922"/>
    <cellStyle name="Comma 7 3 2 2 2 2" xfId="51609"/>
    <cellStyle name="Comma 7 3 2 2 2 2 2" xfId="51610"/>
    <cellStyle name="Comma 7 3 2 2 2 2 2 2" xfId="51611"/>
    <cellStyle name="Comma 7 3 2 2 2 2 2 3" xfId="51612"/>
    <cellStyle name="Comma 7 3 2 2 2 2 3" xfId="51613"/>
    <cellStyle name="Comma 7 3 2 2 2 2 3 2" xfId="51614"/>
    <cellStyle name="Comma 7 3 2 2 2 2 3 3" xfId="51615"/>
    <cellStyle name="Comma 7 3 2 2 2 2 4" xfId="51616"/>
    <cellStyle name="Comma 7 3 2 2 2 2 4 2" xfId="51617"/>
    <cellStyle name="Comma 7 3 2 2 2 2 5" xfId="51618"/>
    <cellStyle name="Comma 7 3 2 2 2 2 6" xfId="51619"/>
    <cellStyle name="Comma 7 3 2 2 2 3" xfId="51620"/>
    <cellStyle name="Comma 7 3 2 2 2 3 2" xfId="51621"/>
    <cellStyle name="Comma 7 3 2 2 2 3 2 2" xfId="51622"/>
    <cellStyle name="Comma 7 3 2 2 2 3 2 3" xfId="51623"/>
    <cellStyle name="Comma 7 3 2 2 2 3 3" xfId="51624"/>
    <cellStyle name="Comma 7 3 2 2 2 3 3 2" xfId="51625"/>
    <cellStyle name="Comma 7 3 2 2 2 3 3 3" xfId="51626"/>
    <cellStyle name="Comma 7 3 2 2 2 3 4" xfId="51627"/>
    <cellStyle name="Comma 7 3 2 2 2 3 4 2" xfId="51628"/>
    <cellStyle name="Comma 7 3 2 2 2 3 5" xfId="51629"/>
    <cellStyle name="Comma 7 3 2 2 2 3 6" xfId="51630"/>
    <cellStyle name="Comma 7 3 2 2 2 4" xfId="51631"/>
    <cellStyle name="Comma 7 3 2 2 2 4 2" xfId="51632"/>
    <cellStyle name="Comma 7 3 2 2 2 4 2 2" xfId="51633"/>
    <cellStyle name="Comma 7 3 2 2 2 4 2 3" xfId="51634"/>
    <cellStyle name="Comma 7 3 2 2 2 4 3" xfId="51635"/>
    <cellStyle name="Comma 7 3 2 2 2 4 3 2" xfId="51636"/>
    <cellStyle name="Comma 7 3 2 2 2 4 4" xfId="51637"/>
    <cellStyle name="Comma 7 3 2 2 2 4 5" xfId="51638"/>
    <cellStyle name="Comma 7 3 2 2 2 5" xfId="51639"/>
    <cellStyle name="Comma 7 3 2 2 2 5 2" xfId="51640"/>
    <cellStyle name="Comma 7 3 2 2 2 5 3" xfId="51641"/>
    <cellStyle name="Comma 7 3 2 2 2 6" xfId="51642"/>
    <cellStyle name="Comma 7 3 2 2 2 6 2" xfId="51643"/>
    <cellStyle name="Comma 7 3 2 2 2 6 3" xfId="51644"/>
    <cellStyle name="Comma 7 3 2 2 2 7" xfId="51645"/>
    <cellStyle name="Comma 7 3 2 2 2 7 2" xfId="51646"/>
    <cellStyle name="Comma 7 3 2 2 2 8" xfId="51647"/>
    <cellStyle name="Comma 7 3 2 2 2 9" xfId="51648"/>
    <cellStyle name="Comma 7 3 2 2 3" xfId="51649"/>
    <cellStyle name="Comma 7 3 2 2 3 2" xfId="51650"/>
    <cellStyle name="Comma 7 3 2 2 3 2 2" xfId="51651"/>
    <cellStyle name="Comma 7 3 2 2 3 2 3" xfId="51652"/>
    <cellStyle name="Comma 7 3 2 2 3 3" xfId="51653"/>
    <cellStyle name="Comma 7 3 2 2 3 3 2" xfId="51654"/>
    <cellStyle name="Comma 7 3 2 2 3 3 3" xfId="51655"/>
    <cellStyle name="Comma 7 3 2 2 3 4" xfId="51656"/>
    <cellStyle name="Comma 7 3 2 2 3 4 2" xfId="51657"/>
    <cellStyle name="Comma 7 3 2 2 3 5" xfId="51658"/>
    <cellStyle name="Comma 7 3 2 2 3 6" xfId="51659"/>
    <cellStyle name="Comma 7 3 2 2 4" xfId="51660"/>
    <cellStyle name="Comma 7 3 2 2 4 2" xfId="51661"/>
    <cellStyle name="Comma 7 3 2 2 4 2 2" xfId="51662"/>
    <cellStyle name="Comma 7 3 2 2 4 2 3" xfId="51663"/>
    <cellStyle name="Comma 7 3 2 2 4 3" xfId="51664"/>
    <cellStyle name="Comma 7 3 2 2 4 3 2" xfId="51665"/>
    <cellStyle name="Comma 7 3 2 2 4 3 3" xfId="51666"/>
    <cellStyle name="Comma 7 3 2 2 4 4" xfId="51667"/>
    <cellStyle name="Comma 7 3 2 2 4 4 2" xfId="51668"/>
    <cellStyle name="Comma 7 3 2 2 4 5" xfId="51669"/>
    <cellStyle name="Comma 7 3 2 2 4 6" xfId="51670"/>
    <cellStyle name="Comma 7 3 2 2 5" xfId="51671"/>
    <cellStyle name="Comma 7 3 2 2 5 2" xfId="51672"/>
    <cellStyle name="Comma 7 3 2 2 5 2 2" xfId="51673"/>
    <cellStyle name="Comma 7 3 2 2 5 2 3" xfId="51674"/>
    <cellStyle name="Comma 7 3 2 2 5 3" xfId="51675"/>
    <cellStyle name="Comma 7 3 2 2 5 3 2" xfId="51676"/>
    <cellStyle name="Comma 7 3 2 2 5 4" xfId="51677"/>
    <cellStyle name="Comma 7 3 2 2 5 5" xfId="51678"/>
    <cellStyle name="Comma 7 3 2 2 6" xfId="51679"/>
    <cellStyle name="Comma 7 3 2 2 6 2" xfId="51680"/>
    <cellStyle name="Comma 7 3 2 2 6 3" xfId="51681"/>
    <cellStyle name="Comma 7 3 2 2 7" xfId="51682"/>
    <cellStyle name="Comma 7 3 2 2 7 2" xfId="51683"/>
    <cellStyle name="Comma 7 3 2 2 7 3" xfId="51684"/>
    <cellStyle name="Comma 7 3 2 2 8" xfId="51685"/>
    <cellStyle name="Comma 7 3 2 2 8 2" xfId="51686"/>
    <cellStyle name="Comma 7 3 2 2 9" xfId="51687"/>
    <cellStyle name="Comma 7 3 2 3" xfId="9923"/>
    <cellStyle name="Comma 7 3 2 3 2" xfId="51688"/>
    <cellStyle name="Comma 7 3 2 3 2 2" xfId="51689"/>
    <cellStyle name="Comma 7 3 2 3 2 2 2" xfId="51690"/>
    <cellStyle name="Comma 7 3 2 3 2 2 3" xfId="51691"/>
    <cellStyle name="Comma 7 3 2 3 2 3" xfId="51692"/>
    <cellStyle name="Comma 7 3 2 3 2 3 2" xfId="51693"/>
    <cellStyle name="Comma 7 3 2 3 2 3 3" xfId="51694"/>
    <cellStyle name="Comma 7 3 2 3 2 4" xfId="51695"/>
    <cellStyle name="Comma 7 3 2 3 2 4 2" xfId="51696"/>
    <cellStyle name="Comma 7 3 2 3 2 5" xfId="51697"/>
    <cellStyle name="Comma 7 3 2 3 2 6" xfId="51698"/>
    <cellStyle name="Comma 7 3 2 3 3" xfId="51699"/>
    <cellStyle name="Comma 7 3 2 3 3 2" xfId="51700"/>
    <cellStyle name="Comma 7 3 2 3 3 2 2" xfId="51701"/>
    <cellStyle name="Comma 7 3 2 3 3 2 3" xfId="51702"/>
    <cellStyle name="Comma 7 3 2 3 3 3" xfId="51703"/>
    <cellStyle name="Comma 7 3 2 3 3 3 2" xfId="51704"/>
    <cellStyle name="Comma 7 3 2 3 3 3 3" xfId="51705"/>
    <cellStyle name="Comma 7 3 2 3 3 4" xfId="51706"/>
    <cellStyle name="Comma 7 3 2 3 3 4 2" xfId="51707"/>
    <cellStyle name="Comma 7 3 2 3 3 5" xfId="51708"/>
    <cellStyle name="Comma 7 3 2 3 3 6" xfId="51709"/>
    <cellStyle name="Comma 7 3 2 3 4" xfId="51710"/>
    <cellStyle name="Comma 7 3 2 3 4 2" xfId="51711"/>
    <cellStyle name="Comma 7 3 2 3 4 2 2" xfId="51712"/>
    <cellStyle name="Comma 7 3 2 3 4 2 3" xfId="51713"/>
    <cellStyle name="Comma 7 3 2 3 4 3" xfId="51714"/>
    <cellStyle name="Comma 7 3 2 3 4 3 2" xfId="51715"/>
    <cellStyle name="Comma 7 3 2 3 4 4" xfId="51716"/>
    <cellStyle name="Comma 7 3 2 3 4 5" xfId="51717"/>
    <cellStyle name="Comma 7 3 2 3 5" xfId="51718"/>
    <cellStyle name="Comma 7 3 2 3 5 2" xfId="51719"/>
    <cellStyle name="Comma 7 3 2 3 5 3" xfId="51720"/>
    <cellStyle name="Comma 7 3 2 3 6" xfId="51721"/>
    <cellStyle name="Comma 7 3 2 3 6 2" xfId="51722"/>
    <cellStyle name="Comma 7 3 2 3 6 3" xfId="51723"/>
    <cellStyle name="Comma 7 3 2 3 7" xfId="51724"/>
    <cellStyle name="Comma 7 3 2 3 7 2" xfId="51725"/>
    <cellStyle name="Comma 7 3 2 3 8" xfId="51726"/>
    <cellStyle name="Comma 7 3 2 3 9" xfId="51727"/>
    <cellStyle name="Comma 7 3 2 4" xfId="9924"/>
    <cellStyle name="Comma 7 3 2 4 2" xfId="51728"/>
    <cellStyle name="Comma 7 3 2 4 2 2" xfId="51729"/>
    <cellStyle name="Comma 7 3 2 4 2 2 2" xfId="51730"/>
    <cellStyle name="Comma 7 3 2 4 2 2 3" xfId="51731"/>
    <cellStyle name="Comma 7 3 2 4 2 3" xfId="51732"/>
    <cellStyle name="Comma 7 3 2 4 2 3 2" xfId="51733"/>
    <cellStyle name="Comma 7 3 2 4 2 3 3" xfId="51734"/>
    <cellStyle name="Comma 7 3 2 4 2 4" xfId="51735"/>
    <cellStyle name="Comma 7 3 2 4 2 4 2" xfId="51736"/>
    <cellStyle name="Comma 7 3 2 4 2 5" xfId="51737"/>
    <cellStyle name="Comma 7 3 2 4 2 6" xfId="51738"/>
    <cellStyle name="Comma 7 3 2 4 3" xfId="51739"/>
    <cellStyle name="Comma 7 3 2 4 3 2" xfId="51740"/>
    <cellStyle name="Comma 7 3 2 4 3 2 2" xfId="51741"/>
    <cellStyle name="Comma 7 3 2 4 3 2 3" xfId="51742"/>
    <cellStyle name="Comma 7 3 2 4 3 3" xfId="51743"/>
    <cellStyle name="Comma 7 3 2 4 3 3 2" xfId="51744"/>
    <cellStyle name="Comma 7 3 2 4 3 3 3" xfId="51745"/>
    <cellStyle name="Comma 7 3 2 4 3 4" xfId="51746"/>
    <cellStyle name="Comma 7 3 2 4 3 4 2" xfId="51747"/>
    <cellStyle name="Comma 7 3 2 4 3 5" xfId="51748"/>
    <cellStyle name="Comma 7 3 2 4 3 6" xfId="51749"/>
    <cellStyle name="Comma 7 3 2 4 4" xfId="51750"/>
    <cellStyle name="Comma 7 3 2 4 4 2" xfId="51751"/>
    <cellStyle name="Comma 7 3 2 4 4 2 2" xfId="51752"/>
    <cellStyle name="Comma 7 3 2 4 4 2 3" xfId="51753"/>
    <cellStyle name="Comma 7 3 2 4 4 3" xfId="51754"/>
    <cellStyle name="Comma 7 3 2 4 4 3 2" xfId="51755"/>
    <cellStyle name="Comma 7 3 2 4 4 4" xfId="51756"/>
    <cellStyle name="Comma 7 3 2 4 4 5" xfId="51757"/>
    <cellStyle name="Comma 7 3 2 4 5" xfId="51758"/>
    <cellStyle name="Comma 7 3 2 4 5 2" xfId="51759"/>
    <cellStyle name="Comma 7 3 2 4 5 3" xfId="51760"/>
    <cellStyle name="Comma 7 3 2 4 6" xfId="51761"/>
    <cellStyle name="Comma 7 3 2 4 6 2" xfId="51762"/>
    <cellStyle name="Comma 7 3 2 4 6 3" xfId="51763"/>
    <cellStyle name="Comma 7 3 2 4 7" xfId="51764"/>
    <cellStyle name="Comma 7 3 2 4 7 2" xfId="51765"/>
    <cellStyle name="Comma 7 3 2 4 8" xfId="51766"/>
    <cellStyle name="Comma 7 3 2 4 9" xfId="51767"/>
    <cellStyle name="Comma 7 3 2 5" xfId="51768"/>
    <cellStyle name="Comma 7 3 2 5 2" xfId="51769"/>
    <cellStyle name="Comma 7 3 2 5 2 2" xfId="51770"/>
    <cellStyle name="Comma 7 3 2 5 2 3" xfId="51771"/>
    <cellStyle name="Comma 7 3 2 5 3" xfId="51772"/>
    <cellStyle name="Comma 7 3 2 5 3 2" xfId="51773"/>
    <cellStyle name="Comma 7 3 2 5 3 3" xfId="51774"/>
    <cellStyle name="Comma 7 3 2 5 4" xfId="51775"/>
    <cellStyle name="Comma 7 3 2 5 4 2" xfId="51776"/>
    <cellStyle name="Comma 7 3 2 5 5" xfId="51777"/>
    <cellStyle name="Comma 7 3 2 5 6" xfId="51778"/>
    <cellStyle name="Comma 7 3 2 6" xfId="51779"/>
    <cellStyle name="Comma 7 3 2 6 2" xfId="51780"/>
    <cellStyle name="Comma 7 3 2 6 2 2" xfId="51781"/>
    <cellStyle name="Comma 7 3 2 6 2 3" xfId="51782"/>
    <cellStyle name="Comma 7 3 2 6 3" xfId="51783"/>
    <cellStyle name="Comma 7 3 2 6 3 2" xfId="51784"/>
    <cellStyle name="Comma 7 3 2 6 3 3" xfId="51785"/>
    <cellStyle name="Comma 7 3 2 6 4" xfId="51786"/>
    <cellStyle name="Comma 7 3 2 6 4 2" xfId="51787"/>
    <cellStyle name="Comma 7 3 2 6 5" xfId="51788"/>
    <cellStyle name="Comma 7 3 2 6 6" xfId="51789"/>
    <cellStyle name="Comma 7 3 2 7" xfId="51790"/>
    <cellStyle name="Comma 7 3 2 7 2" xfId="51791"/>
    <cellStyle name="Comma 7 3 2 7 2 2" xfId="51792"/>
    <cellStyle name="Comma 7 3 2 7 2 3" xfId="51793"/>
    <cellStyle name="Comma 7 3 2 7 3" xfId="51794"/>
    <cellStyle name="Comma 7 3 2 7 3 2" xfId="51795"/>
    <cellStyle name="Comma 7 3 2 7 4" xfId="51796"/>
    <cellStyle name="Comma 7 3 2 7 5" xfId="51797"/>
    <cellStyle name="Comma 7 3 2 8" xfId="51798"/>
    <cellStyle name="Comma 7 3 2 8 2" xfId="51799"/>
    <cellStyle name="Comma 7 3 2 8 3" xfId="51800"/>
    <cellStyle name="Comma 7 3 2 9" xfId="51801"/>
    <cellStyle name="Comma 7 3 2 9 2" xfId="51802"/>
    <cellStyle name="Comma 7 3 2 9 3" xfId="51803"/>
    <cellStyle name="Comma 7 3 3" xfId="9925"/>
    <cellStyle name="Comma 7 3 3 10" xfId="51804"/>
    <cellStyle name="Comma 7 3 3 2" xfId="9926"/>
    <cellStyle name="Comma 7 3 3 2 2" xfId="51805"/>
    <cellStyle name="Comma 7 3 3 2 2 2" xfId="51806"/>
    <cellStyle name="Comma 7 3 3 2 2 2 2" xfId="51807"/>
    <cellStyle name="Comma 7 3 3 2 2 2 3" xfId="51808"/>
    <cellStyle name="Comma 7 3 3 2 2 3" xfId="51809"/>
    <cellStyle name="Comma 7 3 3 2 2 3 2" xfId="51810"/>
    <cellStyle name="Comma 7 3 3 2 2 3 3" xfId="51811"/>
    <cellStyle name="Comma 7 3 3 2 2 4" xfId="51812"/>
    <cellStyle name="Comma 7 3 3 2 2 4 2" xfId="51813"/>
    <cellStyle name="Comma 7 3 3 2 2 5" xfId="51814"/>
    <cellStyle name="Comma 7 3 3 2 2 6" xfId="51815"/>
    <cellStyle name="Comma 7 3 3 2 3" xfId="51816"/>
    <cellStyle name="Comma 7 3 3 2 3 2" xfId="51817"/>
    <cellStyle name="Comma 7 3 3 2 3 2 2" xfId="51818"/>
    <cellStyle name="Comma 7 3 3 2 3 2 3" xfId="51819"/>
    <cellStyle name="Comma 7 3 3 2 3 3" xfId="51820"/>
    <cellStyle name="Comma 7 3 3 2 3 3 2" xfId="51821"/>
    <cellStyle name="Comma 7 3 3 2 3 3 3" xfId="51822"/>
    <cellStyle name="Comma 7 3 3 2 3 4" xfId="51823"/>
    <cellStyle name="Comma 7 3 3 2 3 4 2" xfId="51824"/>
    <cellStyle name="Comma 7 3 3 2 3 5" xfId="51825"/>
    <cellStyle name="Comma 7 3 3 2 3 6" xfId="51826"/>
    <cellStyle name="Comma 7 3 3 2 4" xfId="51827"/>
    <cellStyle name="Comma 7 3 3 2 4 2" xfId="51828"/>
    <cellStyle name="Comma 7 3 3 2 4 2 2" xfId="51829"/>
    <cellStyle name="Comma 7 3 3 2 4 2 3" xfId="51830"/>
    <cellStyle name="Comma 7 3 3 2 4 3" xfId="51831"/>
    <cellStyle name="Comma 7 3 3 2 4 3 2" xfId="51832"/>
    <cellStyle name="Comma 7 3 3 2 4 4" xfId="51833"/>
    <cellStyle name="Comma 7 3 3 2 4 5" xfId="51834"/>
    <cellStyle name="Comma 7 3 3 2 5" xfId="51835"/>
    <cellStyle name="Comma 7 3 3 2 5 2" xfId="51836"/>
    <cellStyle name="Comma 7 3 3 2 5 3" xfId="51837"/>
    <cellStyle name="Comma 7 3 3 2 6" xfId="51838"/>
    <cellStyle name="Comma 7 3 3 2 6 2" xfId="51839"/>
    <cellStyle name="Comma 7 3 3 2 6 3" xfId="51840"/>
    <cellStyle name="Comma 7 3 3 2 7" xfId="51841"/>
    <cellStyle name="Comma 7 3 3 2 7 2" xfId="51842"/>
    <cellStyle name="Comma 7 3 3 2 8" xfId="51843"/>
    <cellStyle name="Comma 7 3 3 2 9" xfId="51844"/>
    <cellStyle name="Comma 7 3 3 3" xfId="51845"/>
    <cellStyle name="Comma 7 3 3 3 2" xfId="51846"/>
    <cellStyle name="Comma 7 3 3 3 2 2" xfId="51847"/>
    <cellStyle name="Comma 7 3 3 3 2 3" xfId="51848"/>
    <cellStyle name="Comma 7 3 3 3 3" xfId="51849"/>
    <cellStyle name="Comma 7 3 3 3 3 2" xfId="51850"/>
    <cellStyle name="Comma 7 3 3 3 3 3" xfId="51851"/>
    <cellStyle name="Comma 7 3 3 3 4" xfId="51852"/>
    <cellStyle name="Comma 7 3 3 3 4 2" xfId="51853"/>
    <cellStyle name="Comma 7 3 3 3 5" xfId="51854"/>
    <cellStyle name="Comma 7 3 3 3 6" xfId="51855"/>
    <cellStyle name="Comma 7 3 3 4" xfId="51856"/>
    <cellStyle name="Comma 7 3 3 4 2" xfId="51857"/>
    <cellStyle name="Comma 7 3 3 4 2 2" xfId="51858"/>
    <cellStyle name="Comma 7 3 3 4 2 3" xfId="51859"/>
    <cellStyle name="Comma 7 3 3 4 3" xfId="51860"/>
    <cellStyle name="Comma 7 3 3 4 3 2" xfId="51861"/>
    <cellStyle name="Comma 7 3 3 4 3 3" xfId="51862"/>
    <cellStyle name="Comma 7 3 3 4 4" xfId="51863"/>
    <cellStyle name="Comma 7 3 3 4 4 2" xfId="51864"/>
    <cellStyle name="Comma 7 3 3 4 5" xfId="51865"/>
    <cellStyle name="Comma 7 3 3 4 6" xfId="51866"/>
    <cellStyle name="Comma 7 3 3 5" xfId="51867"/>
    <cellStyle name="Comma 7 3 3 5 2" xfId="51868"/>
    <cellStyle name="Comma 7 3 3 5 2 2" xfId="51869"/>
    <cellStyle name="Comma 7 3 3 5 2 3" xfId="51870"/>
    <cellStyle name="Comma 7 3 3 5 3" xfId="51871"/>
    <cellStyle name="Comma 7 3 3 5 3 2" xfId="51872"/>
    <cellStyle name="Comma 7 3 3 5 4" xfId="51873"/>
    <cellStyle name="Comma 7 3 3 5 5" xfId="51874"/>
    <cellStyle name="Comma 7 3 3 6" xfId="51875"/>
    <cellStyle name="Comma 7 3 3 6 2" xfId="51876"/>
    <cellStyle name="Comma 7 3 3 6 3" xfId="51877"/>
    <cellStyle name="Comma 7 3 3 7" xfId="51878"/>
    <cellStyle name="Comma 7 3 3 7 2" xfId="51879"/>
    <cellStyle name="Comma 7 3 3 7 3" xfId="51880"/>
    <cellStyle name="Comma 7 3 3 8" xfId="51881"/>
    <cellStyle name="Comma 7 3 3 8 2" xfId="51882"/>
    <cellStyle name="Comma 7 3 3 9" xfId="51883"/>
    <cellStyle name="Comma 7 3 4" xfId="9927"/>
    <cellStyle name="Comma 7 3 4 2" xfId="51884"/>
    <cellStyle name="Comma 7 3 4 2 2" xfId="51885"/>
    <cellStyle name="Comma 7 3 4 2 2 2" xfId="51886"/>
    <cellStyle name="Comma 7 3 4 2 2 3" xfId="51887"/>
    <cellStyle name="Comma 7 3 4 2 3" xfId="51888"/>
    <cellStyle name="Comma 7 3 4 2 3 2" xfId="51889"/>
    <cellStyle name="Comma 7 3 4 2 3 3" xfId="51890"/>
    <cellStyle name="Comma 7 3 4 2 4" xfId="51891"/>
    <cellStyle name="Comma 7 3 4 2 4 2" xfId="51892"/>
    <cellStyle name="Comma 7 3 4 2 5" xfId="51893"/>
    <cellStyle name="Comma 7 3 4 2 6" xfId="51894"/>
    <cellStyle name="Comma 7 3 4 3" xfId="51895"/>
    <cellStyle name="Comma 7 3 4 3 2" xfId="51896"/>
    <cellStyle name="Comma 7 3 4 3 2 2" xfId="51897"/>
    <cellStyle name="Comma 7 3 4 3 2 3" xfId="51898"/>
    <cellStyle name="Comma 7 3 4 3 3" xfId="51899"/>
    <cellStyle name="Comma 7 3 4 3 3 2" xfId="51900"/>
    <cellStyle name="Comma 7 3 4 3 3 3" xfId="51901"/>
    <cellStyle name="Comma 7 3 4 3 4" xfId="51902"/>
    <cellStyle name="Comma 7 3 4 3 4 2" xfId="51903"/>
    <cellStyle name="Comma 7 3 4 3 5" xfId="51904"/>
    <cellStyle name="Comma 7 3 4 3 6" xfId="51905"/>
    <cellStyle name="Comma 7 3 4 4" xfId="51906"/>
    <cellStyle name="Comma 7 3 4 4 2" xfId="51907"/>
    <cellStyle name="Comma 7 3 4 4 2 2" xfId="51908"/>
    <cellStyle name="Comma 7 3 4 4 2 3" xfId="51909"/>
    <cellStyle name="Comma 7 3 4 4 3" xfId="51910"/>
    <cellStyle name="Comma 7 3 4 4 3 2" xfId="51911"/>
    <cellStyle name="Comma 7 3 4 4 4" xfId="51912"/>
    <cellStyle name="Comma 7 3 4 4 5" xfId="51913"/>
    <cellStyle name="Comma 7 3 4 5" xfId="51914"/>
    <cellStyle name="Comma 7 3 4 5 2" xfId="51915"/>
    <cellStyle name="Comma 7 3 4 5 3" xfId="51916"/>
    <cellStyle name="Comma 7 3 4 6" xfId="51917"/>
    <cellStyle name="Comma 7 3 4 6 2" xfId="51918"/>
    <cellStyle name="Comma 7 3 4 6 3" xfId="51919"/>
    <cellStyle name="Comma 7 3 4 7" xfId="51920"/>
    <cellStyle name="Comma 7 3 4 7 2" xfId="51921"/>
    <cellStyle name="Comma 7 3 4 8" xfId="51922"/>
    <cellStyle name="Comma 7 3 4 9" xfId="51923"/>
    <cellStyle name="Comma 7 3 5" xfId="9928"/>
    <cellStyle name="Comma 7 3 5 2" xfId="51924"/>
    <cellStyle name="Comma 7 3 5 2 2" xfId="51925"/>
    <cellStyle name="Comma 7 3 5 2 2 2" xfId="51926"/>
    <cellStyle name="Comma 7 3 5 2 2 3" xfId="51927"/>
    <cellStyle name="Comma 7 3 5 2 3" xfId="51928"/>
    <cellStyle name="Comma 7 3 5 2 3 2" xfId="51929"/>
    <cellStyle name="Comma 7 3 5 2 3 3" xfId="51930"/>
    <cellStyle name="Comma 7 3 5 2 4" xfId="51931"/>
    <cellStyle name="Comma 7 3 5 2 4 2" xfId="51932"/>
    <cellStyle name="Comma 7 3 5 2 5" xfId="51933"/>
    <cellStyle name="Comma 7 3 5 2 6" xfId="51934"/>
    <cellStyle name="Comma 7 3 5 3" xfId="51935"/>
    <cellStyle name="Comma 7 3 5 3 2" xfId="51936"/>
    <cellStyle name="Comma 7 3 5 3 2 2" xfId="51937"/>
    <cellStyle name="Comma 7 3 5 3 2 3" xfId="51938"/>
    <cellStyle name="Comma 7 3 5 3 3" xfId="51939"/>
    <cellStyle name="Comma 7 3 5 3 3 2" xfId="51940"/>
    <cellStyle name="Comma 7 3 5 3 3 3" xfId="51941"/>
    <cellStyle name="Comma 7 3 5 3 4" xfId="51942"/>
    <cellStyle name="Comma 7 3 5 3 4 2" xfId="51943"/>
    <cellStyle name="Comma 7 3 5 3 5" xfId="51944"/>
    <cellStyle name="Comma 7 3 5 3 6" xfId="51945"/>
    <cellStyle name="Comma 7 3 5 4" xfId="51946"/>
    <cellStyle name="Comma 7 3 5 4 2" xfId="51947"/>
    <cellStyle name="Comma 7 3 5 4 2 2" xfId="51948"/>
    <cellStyle name="Comma 7 3 5 4 2 3" xfId="51949"/>
    <cellStyle name="Comma 7 3 5 4 3" xfId="51950"/>
    <cellStyle name="Comma 7 3 5 4 3 2" xfId="51951"/>
    <cellStyle name="Comma 7 3 5 4 4" xfId="51952"/>
    <cellStyle name="Comma 7 3 5 4 5" xfId="51953"/>
    <cellStyle name="Comma 7 3 5 5" xfId="51954"/>
    <cellStyle name="Comma 7 3 5 5 2" xfId="51955"/>
    <cellStyle name="Comma 7 3 5 5 3" xfId="51956"/>
    <cellStyle name="Comma 7 3 5 6" xfId="51957"/>
    <cellStyle name="Comma 7 3 5 6 2" xfId="51958"/>
    <cellStyle name="Comma 7 3 5 6 3" xfId="51959"/>
    <cellStyle name="Comma 7 3 5 7" xfId="51960"/>
    <cellStyle name="Comma 7 3 5 7 2" xfId="51961"/>
    <cellStyle name="Comma 7 3 5 8" xfId="51962"/>
    <cellStyle name="Comma 7 3 5 9" xfId="51963"/>
    <cellStyle name="Comma 7 3 6" xfId="14040"/>
    <cellStyle name="Comma 7 3 6 2" xfId="51964"/>
    <cellStyle name="Comma 7 3 6 2 2" xfId="51965"/>
    <cellStyle name="Comma 7 3 6 2 3" xfId="51966"/>
    <cellStyle name="Comma 7 3 6 3" xfId="51967"/>
    <cellStyle name="Comma 7 3 6 3 2" xfId="51968"/>
    <cellStyle name="Comma 7 3 6 3 3" xfId="51969"/>
    <cellStyle name="Comma 7 3 6 4" xfId="51970"/>
    <cellStyle name="Comma 7 3 6 4 2" xfId="51971"/>
    <cellStyle name="Comma 7 3 6 5" xfId="51972"/>
    <cellStyle name="Comma 7 3 6 6" xfId="51973"/>
    <cellStyle name="Comma 7 3 7" xfId="51974"/>
    <cellStyle name="Comma 7 3 7 2" xfId="51975"/>
    <cellStyle name="Comma 7 3 7 2 2" xfId="51976"/>
    <cellStyle name="Comma 7 3 7 2 3" xfId="51977"/>
    <cellStyle name="Comma 7 3 7 3" xfId="51978"/>
    <cellStyle name="Comma 7 3 7 3 2" xfId="51979"/>
    <cellStyle name="Comma 7 3 7 3 3" xfId="51980"/>
    <cellStyle name="Comma 7 3 7 4" xfId="51981"/>
    <cellStyle name="Comma 7 3 7 4 2" xfId="51982"/>
    <cellStyle name="Comma 7 3 7 5" xfId="51983"/>
    <cellStyle name="Comma 7 3 7 6" xfId="51984"/>
    <cellStyle name="Comma 7 3 8" xfId="51985"/>
    <cellStyle name="Comma 7 3 8 2" xfId="51986"/>
    <cellStyle name="Comma 7 3 8 2 2" xfId="51987"/>
    <cellStyle name="Comma 7 3 8 2 3" xfId="51988"/>
    <cellStyle name="Comma 7 3 8 3" xfId="51989"/>
    <cellStyle name="Comma 7 3 8 3 2" xfId="51990"/>
    <cellStyle name="Comma 7 3 8 4" xfId="51991"/>
    <cellStyle name="Comma 7 3 8 5" xfId="51992"/>
    <cellStyle name="Comma 7 3 9" xfId="51993"/>
    <cellStyle name="Comma 7 3 9 2" xfId="51994"/>
    <cellStyle name="Comma 7 3 9 3" xfId="51995"/>
    <cellStyle name="Comma 7 4" xfId="3915"/>
    <cellStyle name="Comma 7 4 10" xfId="51996"/>
    <cellStyle name="Comma 7 4 10 2" xfId="51997"/>
    <cellStyle name="Comma 7 4 11" xfId="51998"/>
    <cellStyle name="Comma 7 4 12" xfId="51999"/>
    <cellStyle name="Comma 7 4 2" xfId="3916"/>
    <cellStyle name="Comma 7 4 2 10" xfId="52000"/>
    <cellStyle name="Comma 7 4 2 2" xfId="9929"/>
    <cellStyle name="Comma 7 4 2 2 2" xfId="9930"/>
    <cellStyle name="Comma 7 4 2 2 2 2" xfId="52001"/>
    <cellStyle name="Comma 7 4 2 2 2 2 2" xfId="52002"/>
    <cellStyle name="Comma 7 4 2 2 2 2 3" xfId="52003"/>
    <cellStyle name="Comma 7 4 2 2 2 3" xfId="52004"/>
    <cellStyle name="Comma 7 4 2 2 2 3 2" xfId="52005"/>
    <cellStyle name="Comma 7 4 2 2 2 3 3" xfId="52006"/>
    <cellStyle name="Comma 7 4 2 2 2 4" xfId="52007"/>
    <cellStyle name="Comma 7 4 2 2 2 4 2" xfId="52008"/>
    <cellStyle name="Comma 7 4 2 2 2 5" xfId="52009"/>
    <cellStyle name="Comma 7 4 2 2 2 6" xfId="52010"/>
    <cellStyle name="Comma 7 4 2 2 3" xfId="52011"/>
    <cellStyle name="Comma 7 4 2 2 3 2" xfId="52012"/>
    <cellStyle name="Comma 7 4 2 2 3 2 2" xfId="52013"/>
    <cellStyle name="Comma 7 4 2 2 3 2 3" xfId="52014"/>
    <cellStyle name="Comma 7 4 2 2 3 3" xfId="52015"/>
    <cellStyle name="Comma 7 4 2 2 3 3 2" xfId="52016"/>
    <cellStyle name="Comma 7 4 2 2 3 3 3" xfId="52017"/>
    <cellStyle name="Comma 7 4 2 2 3 4" xfId="52018"/>
    <cellStyle name="Comma 7 4 2 2 3 4 2" xfId="52019"/>
    <cellStyle name="Comma 7 4 2 2 3 5" xfId="52020"/>
    <cellStyle name="Comma 7 4 2 2 3 6" xfId="52021"/>
    <cellStyle name="Comma 7 4 2 2 4" xfId="52022"/>
    <cellStyle name="Comma 7 4 2 2 4 2" xfId="52023"/>
    <cellStyle name="Comma 7 4 2 2 4 2 2" xfId="52024"/>
    <cellStyle name="Comma 7 4 2 2 4 2 3" xfId="52025"/>
    <cellStyle name="Comma 7 4 2 2 4 3" xfId="52026"/>
    <cellStyle name="Comma 7 4 2 2 4 3 2" xfId="52027"/>
    <cellStyle name="Comma 7 4 2 2 4 4" xfId="52028"/>
    <cellStyle name="Comma 7 4 2 2 4 5" xfId="52029"/>
    <cellStyle name="Comma 7 4 2 2 5" xfId="52030"/>
    <cellStyle name="Comma 7 4 2 2 5 2" xfId="52031"/>
    <cellStyle name="Comma 7 4 2 2 5 3" xfId="52032"/>
    <cellStyle name="Comma 7 4 2 2 6" xfId="52033"/>
    <cellStyle name="Comma 7 4 2 2 6 2" xfId="52034"/>
    <cellStyle name="Comma 7 4 2 2 6 3" xfId="52035"/>
    <cellStyle name="Comma 7 4 2 2 7" xfId="52036"/>
    <cellStyle name="Comma 7 4 2 2 7 2" xfId="52037"/>
    <cellStyle name="Comma 7 4 2 2 8" xfId="52038"/>
    <cellStyle name="Comma 7 4 2 2 9" xfId="52039"/>
    <cellStyle name="Comma 7 4 2 3" xfId="9931"/>
    <cellStyle name="Comma 7 4 2 3 2" xfId="52040"/>
    <cellStyle name="Comma 7 4 2 3 2 2" xfId="52041"/>
    <cellStyle name="Comma 7 4 2 3 2 3" xfId="52042"/>
    <cellStyle name="Comma 7 4 2 3 3" xfId="52043"/>
    <cellStyle name="Comma 7 4 2 3 3 2" xfId="52044"/>
    <cellStyle name="Comma 7 4 2 3 3 3" xfId="52045"/>
    <cellStyle name="Comma 7 4 2 3 4" xfId="52046"/>
    <cellStyle name="Comma 7 4 2 3 4 2" xfId="52047"/>
    <cellStyle name="Comma 7 4 2 3 5" xfId="52048"/>
    <cellStyle name="Comma 7 4 2 3 6" xfId="52049"/>
    <cellStyle name="Comma 7 4 2 4" xfId="9932"/>
    <cellStyle name="Comma 7 4 2 4 2" xfId="52050"/>
    <cellStyle name="Comma 7 4 2 4 2 2" xfId="52051"/>
    <cellStyle name="Comma 7 4 2 4 2 3" xfId="52052"/>
    <cellStyle name="Comma 7 4 2 4 3" xfId="52053"/>
    <cellStyle name="Comma 7 4 2 4 3 2" xfId="52054"/>
    <cellStyle name="Comma 7 4 2 4 3 3" xfId="52055"/>
    <cellStyle name="Comma 7 4 2 4 4" xfId="52056"/>
    <cellStyle name="Comma 7 4 2 4 4 2" xfId="52057"/>
    <cellStyle name="Comma 7 4 2 4 5" xfId="52058"/>
    <cellStyle name="Comma 7 4 2 4 6" xfId="52059"/>
    <cellStyle name="Comma 7 4 2 5" xfId="52060"/>
    <cellStyle name="Comma 7 4 2 5 2" xfId="52061"/>
    <cellStyle name="Comma 7 4 2 5 2 2" xfId="52062"/>
    <cellStyle name="Comma 7 4 2 5 2 3" xfId="52063"/>
    <cellStyle name="Comma 7 4 2 5 3" xfId="52064"/>
    <cellStyle name="Comma 7 4 2 5 3 2" xfId="52065"/>
    <cellStyle name="Comma 7 4 2 5 4" xfId="52066"/>
    <cellStyle name="Comma 7 4 2 5 5" xfId="52067"/>
    <cellStyle name="Comma 7 4 2 6" xfId="52068"/>
    <cellStyle name="Comma 7 4 2 6 2" xfId="52069"/>
    <cellStyle name="Comma 7 4 2 6 3" xfId="52070"/>
    <cellStyle name="Comma 7 4 2 7" xfId="52071"/>
    <cellStyle name="Comma 7 4 2 7 2" xfId="52072"/>
    <cellStyle name="Comma 7 4 2 7 3" xfId="52073"/>
    <cellStyle name="Comma 7 4 2 8" xfId="52074"/>
    <cellStyle name="Comma 7 4 2 8 2" xfId="52075"/>
    <cellStyle name="Comma 7 4 2 9" xfId="52076"/>
    <cellStyle name="Comma 7 4 3" xfId="9933"/>
    <cellStyle name="Comma 7 4 3 2" xfId="9934"/>
    <cellStyle name="Comma 7 4 3 2 2" xfId="52077"/>
    <cellStyle name="Comma 7 4 3 2 2 2" xfId="52078"/>
    <cellStyle name="Comma 7 4 3 2 2 3" xfId="52079"/>
    <cellStyle name="Comma 7 4 3 2 3" xfId="52080"/>
    <cellStyle name="Comma 7 4 3 2 3 2" xfId="52081"/>
    <cellStyle name="Comma 7 4 3 2 3 3" xfId="52082"/>
    <cellStyle name="Comma 7 4 3 2 4" xfId="52083"/>
    <cellStyle name="Comma 7 4 3 2 4 2" xfId="52084"/>
    <cellStyle name="Comma 7 4 3 2 5" xfId="52085"/>
    <cellStyle name="Comma 7 4 3 2 6" xfId="52086"/>
    <cellStyle name="Comma 7 4 3 3" xfId="52087"/>
    <cellStyle name="Comma 7 4 3 3 2" xfId="52088"/>
    <cellStyle name="Comma 7 4 3 3 2 2" xfId="52089"/>
    <cellStyle name="Comma 7 4 3 3 2 3" xfId="52090"/>
    <cellStyle name="Comma 7 4 3 3 3" xfId="52091"/>
    <cellStyle name="Comma 7 4 3 3 3 2" xfId="52092"/>
    <cellStyle name="Comma 7 4 3 3 3 3" xfId="52093"/>
    <cellStyle name="Comma 7 4 3 3 4" xfId="52094"/>
    <cellStyle name="Comma 7 4 3 3 4 2" xfId="52095"/>
    <cellStyle name="Comma 7 4 3 3 5" xfId="52096"/>
    <cellStyle name="Comma 7 4 3 3 6" xfId="52097"/>
    <cellStyle name="Comma 7 4 3 4" xfId="52098"/>
    <cellStyle name="Comma 7 4 3 4 2" xfId="52099"/>
    <cellStyle name="Comma 7 4 3 4 2 2" xfId="52100"/>
    <cellStyle name="Comma 7 4 3 4 2 3" xfId="52101"/>
    <cellStyle name="Comma 7 4 3 4 3" xfId="52102"/>
    <cellStyle name="Comma 7 4 3 4 3 2" xfId="52103"/>
    <cellStyle name="Comma 7 4 3 4 4" xfId="52104"/>
    <cellStyle name="Comma 7 4 3 4 5" xfId="52105"/>
    <cellStyle name="Comma 7 4 3 5" xfId="52106"/>
    <cellStyle name="Comma 7 4 3 5 2" xfId="52107"/>
    <cellStyle name="Comma 7 4 3 5 3" xfId="52108"/>
    <cellStyle name="Comma 7 4 3 6" xfId="52109"/>
    <cellStyle name="Comma 7 4 3 6 2" xfId="52110"/>
    <cellStyle name="Comma 7 4 3 6 3" xfId="52111"/>
    <cellStyle name="Comma 7 4 3 7" xfId="52112"/>
    <cellStyle name="Comma 7 4 3 7 2" xfId="52113"/>
    <cellStyle name="Comma 7 4 3 8" xfId="52114"/>
    <cellStyle name="Comma 7 4 3 9" xfId="52115"/>
    <cellStyle name="Comma 7 4 4" xfId="9935"/>
    <cellStyle name="Comma 7 4 4 2" xfId="52116"/>
    <cellStyle name="Comma 7 4 4 2 2" xfId="52117"/>
    <cellStyle name="Comma 7 4 4 2 2 2" xfId="52118"/>
    <cellStyle name="Comma 7 4 4 2 2 3" xfId="52119"/>
    <cellStyle name="Comma 7 4 4 2 3" xfId="52120"/>
    <cellStyle name="Comma 7 4 4 2 3 2" xfId="52121"/>
    <cellStyle name="Comma 7 4 4 2 3 3" xfId="52122"/>
    <cellStyle name="Comma 7 4 4 2 4" xfId="52123"/>
    <cellStyle name="Comma 7 4 4 2 4 2" xfId="52124"/>
    <cellStyle name="Comma 7 4 4 2 5" xfId="52125"/>
    <cellStyle name="Comma 7 4 4 2 6" xfId="52126"/>
    <cellStyle name="Comma 7 4 4 3" xfId="52127"/>
    <cellStyle name="Comma 7 4 4 3 2" xfId="52128"/>
    <cellStyle name="Comma 7 4 4 3 2 2" xfId="52129"/>
    <cellStyle name="Comma 7 4 4 3 2 3" xfId="52130"/>
    <cellStyle name="Comma 7 4 4 3 3" xfId="52131"/>
    <cellStyle name="Comma 7 4 4 3 3 2" xfId="52132"/>
    <cellStyle name="Comma 7 4 4 3 3 3" xfId="52133"/>
    <cellStyle name="Comma 7 4 4 3 4" xfId="52134"/>
    <cellStyle name="Comma 7 4 4 3 4 2" xfId="52135"/>
    <cellStyle name="Comma 7 4 4 3 5" xfId="52136"/>
    <cellStyle name="Comma 7 4 4 3 6" xfId="52137"/>
    <cellStyle name="Comma 7 4 4 4" xfId="52138"/>
    <cellStyle name="Comma 7 4 4 4 2" xfId="52139"/>
    <cellStyle name="Comma 7 4 4 4 2 2" xfId="52140"/>
    <cellStyle name="Comma 7 4 4 4 2 3" xfId="52141"/>
    <cellStyle name="Comma 7 4 4 4 3" xfId="52142"/>
    <cellStyle name="Comma 7 4 4 4 3 2" xfId="52143"/>
    <cellStyle name="Comma 7 4 4 4 4" xfId="52144"/>
    <cellStyle name="Comma 7 4 4 4 5" xfId="52145"/>
    <cellStyle name="Comma 7 4 4 5" xfId="52146"/>
    <cellStyle name="Comma 7 4 4 5 2" xfId="52147"/>
    <cellStyle name="Comma 7 4 4 5 3" xfId="52148"/>
    <cellStyle name="Comma 7 4 4 6" xfId="52149"/>
    <cellStyle name="Comma 7 4 4 6 2" xfId="52150"/>
    <cellStyle name="Comma 7 4 4 6 3" xfId="52151"/>
    <cellStyle name="Comma 7 4 4 7" xfId="52152"/>
    <cellStyle name="Comma 7 4 4 7 2" xfId="52153"/>
    <cellStyle name="Comma 7 4 4 8" xfId="52154"/>
    <cellStyle name="Comma 7 4 4 9" xfId="52155"/>
    <cellStyle name="Comma 7 4 5" xfId="9936"/>
    <cellStyle name="Comma 7 4 5 2" xfId="52156"/>
    <cellStyle name="Comma 7 4 5 2 2" xfId="52157"/>
    <cellStyle name="Comma 7 4 5 2 3" xfId="52158"/>
    <cellStyle name="Comma 7 4 5 3" xfId="52159"/>
    <cellStyle name="Comma 7 4 5 3 2" xfId="52160"/>
    <cellStyle name="Comma 7 4 5 3 3" xfId="52161"/>
    <cellStyle name="Comma 7 4 5 4" xfId="52162"/>
    <cellStyle name="Comma 7 4 5 4 2" xfId="52163"/>
    <cellStyle name="Comma 7 4 5 5" xfId="52164"/>
    <cellStyle name="Comma 7 4 5 6" xfId="52165"/>
    <cellStyle name="Comma 7 4 6" xfId="52166"/>
    <cellStyle name="Comma 7 4 6 2" xfId="52167"/>
    <cellStyle name="Comma 7 4 6 2 2" xfId="52168"/>
    <cellStyle name="Comma 7 4 6 2 3" xfId="52169"/>
    <cellStyle name="Comma 7 4 6 3" xfId="52170"/>
    <cellStyle name="Comma 7 4 6 3 2" xfId="52171"/>
    <cellStyle name="Comma 7 4 6 3 3" xfId="52172"/>
    <cellStyle name="Comma 7 4 6 4" xfId="52173"/>
    <cellStyle name="Comma 7 4 6 4 2" xfId="52174"/>
    <cellStyle name="Comma 7 4 6 5" xfId="52175"/>
    <cellStyle name="Comma 7 4 6 6" xfId="52176"/>
    <cellStyle name="Comma 7 4 7" xfId="52177"/>
    <cellStyle name="Comma 7 4 7 2" xfId="52178"/>
    <cellStyle name="Comma 7 4 7 2 2" xfId="52179"/>
    <cellStyle name="Comma 7 4 7 2 3" xfId="52180"/>
    <cellStyle name="Comma 7 4 7 3" xfId="52181"/>
    <cellStyle name="Comma 7 4 7 3 2" xfId="52182"/>
    <cellStyle name="Comma 7 4 7 4" xfId="52183"/>
    <cellStyle name="Comma 7 4 7 5" xfId="52184"/>
    <cellStyle name="Comma 7 4 8" xfId="52185"/>
    <cellStyle name="Comma 7 4 8 2" xfId="52186"/>
    <cellStyle name="Comma 7 4 8 3" xfId="52187"/>
    <cellStyle name="Comma 7 4 9" xfId="52188"/>
    <cellStyle name="Comma 7 4 9 2" xfId="52189"/>
    <cellStyle name="Comma 7 4 9 3" xfId="52190"/>
    <cellStyle name="Comma 7 5" xfId="3917"/>
    <cellStyle name="Comma 7 5 10" xfId="52191"/>
    <cellStyle name="Comma 7 5 2" xfId="3918"/>
    <cellStyle name="Comma 7 5 2 2" xfId="9937"/>
    <cellStyle name="Comma 7 5 2 2 2" xfId="9938"/>
    <cellStyle name="Comma 7 5 2 2 2 2" xfId="52192"/>
    <cellStyle name="Comma 7 5 2 2 2 3" xfId="52193"/>
    <cellStyle name="Comma 7 5 2 2 3" xfId="52194"/>
    <cellStyle name="Comma 7 5 2 2 3 2" xfId="52195"/>
    <cellStyle name="Comma 7 5 2 2 3 3" xfId="52196"/>
    <cellStyle name="Comma 7 5 2 2 4" xfId="52197"/>
    <cellStyle name="Comma 7 5 2 2 4 2" xfId="52198"/>
    <cellStyle name="Comma 7 5 2 2 5" xfId="52199"/>
    <cellStyle name="Comma 7 5 2 2 6" xfId="52200"/>
    <cellStyle name="Comma 7 5 2 3" xfId="9939"/>
    <cellStyle name="Comma 7 5 2 3 2" xfId="52201"/>
    <cellStyle name="Comma 7 5 2 3 2 2" xfId="52202"/>
    <cellStyle name="Comma 7 5 2 3 2 3" xfId="52203"/>
    <cellStyle name="Comma 7 5 2 3 3" xfId="52204"/>
    <cellStyle name="Comma 7 5 2 3 3 2" xfId="52205"/>
    <cellStyle name="Comma 7 5 2 3 3 3" xfId="52206"/>
    <cellStyle name="Comma 7 5 2 3 4" xfId="52207"/>
    <cellStyle name="Comma 7 5 2 3 4 2" xfId="52208"/>
    <cellStyle name="Comma 7 5 2 3 5" xfId="52209"/>
    <cellStyle name="Comma 7 5 2 3 6" xfId="52210"/>
    <cellStyle name="Comma 7 5 2 4" xfId="9940"/>
    <cellStyle name="Comma 7 5 2 4 2" xfId="52211"/>
    <cellStyle name="Comma 7 5 2 4 2 2" xfId="52212"/>
    <cellStyle name="Comma 7 5 2 4 2 3" xfId="52213"/>
    <cellStyle name="Comma 7 5 2 4 3" xfId="52214"/>
    <cellStyle name="Comma 7 5 2 4 3 2" xfId="52215"/>
    <cellStyle name="Comma 7 5 2 4 4" xfId="52216"/>
    <cellStyle name="Comma 7 5 2 4 5" xfId="52217"/>
    <cellStyle name="Comma 7 5 2 5" xfId="52218"/>
    <cellStyle name="Comma 7 5 2 5 2" xfId="52219"/>
    <cellStyle name="Comma 7 5 2 5 3" xfId="52220"/>
    <cellStyle name="Comma 7 5 2 6" xfId="52221"/>
    <cellStyle name="Comma 7 5 2 6 2" xfId="52222"/>
    <cellStyle name="Comma 7 5 2 6 3" xfId="52223"/>
    <cellStyle name="Comma 7 5 2 7" xfId="52224"/>
    <cellStyle name="Comma 7 5 2 7 2" xfId="52225"/>
    <cellStyle name="Comma 7 5 2 8" xfId="52226"/>
    <cellStyle name="Comma 7 5 2 9" xfId="52227"/>
    <cellStyle name="Comma 7 5 3" xfId="9941"/>
    <cellStyle name="Comma 7 5 3 2" xfId="9942"/>
    <cellStyle name="Comma 7 5 3 2 2" xfId="52228"/>
    <cellStyle name="Comma 7 5 3 2 3" xfId="52229"/>
    <cellStyle name="Comma 7 5 3 3" xfId="52230"/>
    <cellStyle name="Comma 7 5 3 3 2" xfId="52231"/>
    <cellStyle name="Comma 7 5 3 3 3" xfId="52232"/>
    <cellStyle name="Comma 7 5 3 4" xfId="52233"/>
    <cellStyle name="Comma 7 5 3 4 2" xfId="52234"/>
    <cellStyle name="Comma 7 5 3 5" xfId="52235"/>
    <cellStyle name="Comma 7 5 3 6" xfId="52236"/>
    <cellStyle name="Comma 7 5 4" xfId="9943"/>
    <cellStyle name="Comma 7 5 4 2" xfId="52237"/>
    <cellStyle name="Comma 7 5 4 2 2" xfId="52238"/>
    <cellStyle name="Comma 7 5 4 2 3" xfId="52239"/>
    <cellStyle name="Comma 7 5 4 3" xfId="52240"/>
    <cellStyle name="Comma 7 5 4 3 2" xfId="52241"/>
    <cellStyle name="Comma 7 5 4 3 3" xfId="52242"/>
    <cellStyle name="Comma 7 5 4 4" xfId="52243"/>
    <cellStyle name="Comma 7 5 4 4 2" xfId="52244"/>
    <cellStyle name="Comma 7 5 4 5" xfId="52245"/>
    <cellStyle name="Comma 7 5 4 6" xfId="52246"/>
    <cellStyle name="Comma 7 5 5" xfId="9944"/>
    <cellStyle name="Comma 7 5 5 2" xfId="52247"/>
    <cellStyle name="Comma 7 5 5 2 2" xfId="52248"/>
    <cellStyle name="Comma 7 5 5 2 3" xfId="52249"/>
    <cellStyle name="Comma 7 5 5 3" xfId="52250"/>
    <cellStyle name="Comma 7 5 5 3 2" xfId="52251"/>
    <cellStyle name="Comma 7 5 5 4" xfId="52252"/>
    <cellStyle name="Comma 7 5 5 5" xfId="52253"/>
    <cellStyle name="Comma 7 5 6" xfId="52254"/>
    <cellStyle name="Comma 7 5 6 2" xfId="52255"/>
    <cellStyle name="Comma 7 5 6 3" xfId="52256"/>
    <cellStyle name="Comma 7 5 7" xfId="52257"/>
    <cellStyle name="Comma 7 5 7 2" xfId="52258"/>
    <cellStyle name="Comma 7 5 7 3" xfId="52259"/>
    <cellStyle name="Comma 7 5 8" xfId="52260"/>
    <cellStyle name="Comma 7 5 8 2" xfId="52261"/>
    <cellStyle name="Comma 7 5 9" xfId="52262"/>
    <cellStyle name="Comma 7 6" xfId="3919"/>
    <cellStyle name="Comma 7 6 2" xfId="3920"/>
    <cellStyle name="Comma 7 6 2 2" xfId="9945"/>
    <cellStyle name="Comma 7 6 2 2 2" xfId="9946"/>
    <cellStyle name="Comma 7 6 2 2 3" xfId="52263"/>
    <cellStyle name="Comma 7 6 2 3" xfId="9947"/>
    <cellStyle name="Comma 7 6 2 3 2" xfId="52264"/>
    <cellStyle name="Comma 7 6 2 3 3" xfId="52265"/>
    <cellStyle name="Comma 7 6 2 4" xfId="9948"/>
    <cellStyle name="Comma 7 6 2 4 2" xfId="52266"/>
    <cellStyle name="Comma 7 6 2 5" xfId="52267"/>
    <cellStyle name="Comma 7 6 2 6" xfId="52268"/>
    <cellStyle name="Comma 7 6 3" xfId="9949"/>
    <cellStyle name="Comma 7 6 3 2" xfId="9950"/>
    <cellStyle name="Comma 7 6 3 2 2" xfId="52269"/>
    <cellStyle name="Comma 7 6 3 2 3" xfId="52270"/>
    <cellStyle name="Comma 7 6 3 3" xfId="52271"/>
    <cellStyle name="Comma 7 6 3 3 2" xfId="52272"/>
    <cellStyle name="Comma 7 6 3 3 3" xfId="52273"/>
    <cellStyle name="Comma 7 6 3 4" xfId="52274"/>
    <cellStyle name="Comma 7 6 3 4 2" xfId="52275"/>
    <cellStyle name="Comma 7 6 3 5" xfId="52276"/>
    <cellStyle name="Comma 7 6 3 6" xfId="52277"/>
    <cellStyle name="Comma 7 6 4" xfId="9951"/>
    <cellStyle name="Comma 7 6 4 2" xfId="52278"/>
    <cellStyle name="Comma 7 6 4 2 2" xfId="52279"/>
    <cellStyle name="Comma 7 6 4 2 3" xfId="52280"/>
    <cellStyle name="Comma 7 6 4 3" xfId="52281"/>
    <cellStyle name="Comma 7 6 4 3 2" xfId="52282"/>
    <cellStyle name="Comma 7 6 4 4" xfId="52283"/>
    <cellStyle name="Comma 7 6 4 5" xfId="52284"/>
    <cellStyle name="Comma 7 6 5" xfId="9952"/>
    <cellStyle name="Comma 7 6 5 2" xfId="52285"/>
    <cellStyle name="Comma 7 6 5 3" xfId="52286"/>
    <cellStyle name="Comma 7 6 6" xfId="52287"/>
    <cellStyle name="Comma 7 6 6 2" xfId="52288"/>
    <cellStyle name="Comma 7 6 6 3" xfId="52289"/>
    <cellStyle name="Comma 7 6 7" xfId="52290"/>
    <cellStyle name="Comma 7 6 7 2" xfId="52291"/>
    <cellStyle name="Comma 7 6 8" xfId="52292"/>
    <cellStyle name="Comma 7 6 9" xfId="52293"/>
    <cellStyle name="Comma 7 7" xfId="3921"/>
    <cellStyle name="Comma 7 7 2" xfId="9953"/>
    <cellStyle name="Comma 7 7 2 2" xfId="9954"/>
    <cellStyle name="Comma 7 7 2 2 2" xfId="52294"/>
    <cellStyle name="Comma 7 7 2 2 3" xfId="52295"/>
    <cellStyle name="Comma 7 7 2 3" xfId="52296"/>
    <cellStyle name="Comma 7 7 2 3 2" xfId="52297"/>
    <cellStyle name="Comma 7 7 2 3 3" xfId="52298"/>
    <cellStyle name="Comma 7 7 2 4" xfId="52299"/>
    <cellStyle name="Comma 7 7 2 4 2" xfId="52300"/>
    <cellStyle name="Comma 7 7 2 5" xfId="52301"/>
    <cellStyle name="Comma 7 7 2 6" xfId="52302"/>
    <cellStyle name="Comma 7 7 3" xfId="9955"/>
    <cellStyle name="Comma 7 7 3 2" xfId="52303"/>
    <cellStyle name="Comma 7 7 3 2 2" xfId="52304"/>
    <cellStyle name="Comma 7 7 3 2 3" xfId="52305"/>
    <cellStyle name="Comma 7 7 3 3" xfId="52306"/>
    <cellStyle name="Comma 7 7 3 3 2" xfId="52307"/>
    <cellStyle name="Comma 7 7 3 3 3" xfId="52308"/>
    <cellStyle name="Comma 7 7 3 4" xfId="52309"/>
    <cellStyle name="Comma 7 7 3 4 2" xfId="52310"/>
    <cellStyle name="Comma 7 7 3 5" xfId="52311"/>
    <cellStyle name="Comma 7 7 3 6" xfId="52312"/>
    <cellStyle name="Comma 7 7 4" xfId="9956"/>
    <cellStyle name="Comma 7 7 4 2" xfId="52313"/>
    <cellStyle name="Comma 7 7 4 2 2" xfId="52314"/>
    <cellStyle name="Comma 7 7 4 2 3" xfId="52315"/>
    <cellStyle name="Comma 7 7 4 3" xfId="52316"/>
    <cellStyle name="Comma 7 7 4 3 2" xfId="52317"/>
    <cellStyle name="Comma 7 7 4 4" xfId="52318"/>
    <cellStyle name="Comma 7 7 4 5" xfId="52319"/>
    <cellStyle name="Comma 7 7 5" xfId="52320"/>
    <cellStyle name="Comma 7 7 5 2" xfId="52321"/>
    <cellStyle name="Comma 7 7 5 3" xfId="52322"/>
    <cellStyle name="Comma 7 7 6" xfId="52323"/>
    <cellStyle name="Comma 7 7 6 2" xfId="52324"/>
    <cellStyle name="Comma 7 7 6 3" xfId="52325"/>
    <cellStyle name="Comma 7 7 7" xfId="52326"/>
    <cellStyle name="Comma 7 7 7 2" xfId="52327"/>
    <cellStyle name="Comma 7 7 8" xfId="52328"/>
    <cellStyle name="Comma 7 7 9" xfId="52329"/>
    <cellStyle name="Comma 7 8" xfId="3922"/>
    <cellStyle name="Comma 7 8 2" xfId="52330"/>
    <cellStyle name="Comma 7 8 2 2" xfId="52331"/>
    <cellStyle name="Comma 7 8 2 3" xfId="52332"/>
    <cellStyle name="Comma 7 8 3" xfId="52333"/>
    <cellStyle name="Comma 7 8 3 2" xfId="52334"/>
    <cellStyle name="Comma 7 8 3 3" xfId="52335"/>
    <cellStyle name="Comma 7 8 4" xfId="52336"/>
    <cellStyle name="Comma 7 8 4 2" xfId="52337"/>
    <cellStyle name="Comma 7 8 5" xfId="52338"/>
    <cellStyle name="Comma 7 8 6" xfId="52339"/>
    <cellStyle name="Comma 7 9" xfId="52340"/>
    <cellStyle name="Comma 7 9 2" xfId="52341"/>
    <cellStyle name="Comma 7 9 2 2" xfId="52342"/>
    <cellStyle name="Comma 7 9 2 3" xfId="52343"/>
    <cellStyle name="Comma 7 9 3" xfId="52344"/>
    <cellStyle name="Comma 7 9 3 2" xfId="52345"/>
    <cellStyle name="Comma 7 9 3 3" xfId="52346"/>
    <cellStyle name="Comma 7 9 4" xfId="52347"/>
    <cellStyle name="Comma 7 9 4 2" xfId="52348"/>
    <cellStyle name="Comma 7 9 5" xfId="52349"/>
    <cellStyle name="Comma 7 9 6" xfId="52350"/>
    <cellStyle name="Comma 70" xfId="3923"/>
    <cellStyle name="Comma 71" xfId="3924"/>
    <cellStyle name="Comma 71 2" xfId="3925"/>
    <cellStyle name="Comma 72" xfId="3926"/>
    <cellStyle name="Comma 73" xfId="3927"/>
    <cellStyle name="Comma 73 2" xfId="3928"/>
    <cellStyle name="Comma 73 3" xfId="3929"/>
    <cellStyle name="Comma 74" xfId="3930"/>
    <cellStyle name="Comma 74 2" xfId="3931"/>
    <cellStyle name="Comma 74 3" xfId="3932"/>
    <cellStyle name="Comma 75" xfId="3933"/>
    <cellStyle name="Comma 76" xfId="3934"/>
    <cellStyle name="Comma 77" xfId="3935"/>
    <cellStyle name="Comma 78" xfId="3936"/>
    <cellStyle name="Comma 79" xfId="3937"/>
    <cellStyle name="Comma 8" xfId="3938"/>
    <cellStyle name="Comma 8 10" xfId="52351"/>
    <cellStyle name="Comma 8 10 2" xfId="52352"/>
    <cellStyle name="Comma 8 10 2 2" xfId="52353"/>
    <cellStyle name="Comma 8 10 2 3" xfId="52354"/>
    <cellStyle name="Comma 8 10 3" xfId="52355"/>
    <cellStyle name="Comma 8 10 3 2" xfId="52356"/>
    <cellStyle name="Comma 8 10 4" xfId="52357"/>
    <cellStyle name="Comma 8 10 5" xfId="52358"/>
    <cellStyle name="Comma 8 11" xfId="52359"/>
    <cellStyle name="Comma 8 11 2" xfId="52360"/>
    <cellStyle name="Comma 8 11 3" xfId="52361"/>
    <cellStyle name="Comma 8 12" xfId="52362"/>
    <cellStyle name="Comma 8 12 2" xfId="52363"/>
    <cellStyle name="Comma 8 12 3" xfId="52364"/>
    <cellStyle name="Comma 8 13" xfId="52365"/>
    <cellStyle name="Comma 8 13 2" xfId="52366"/>
    <cellStyle name="Comma 8 14" xfId="52367"/>
    <cellStyle name="Comma 8 15" xfId="52368"/>
    <cellStyle name="Comma 8 16" xfId="52369"/>
    <cellStyle name="Comma 8 2" xfId="3939"/>
    <cellStyle name="Comma 8 2 10" xfId="52370"/>
    <cellStyle name="Comma 8 2 10 2" xfId="52371"/>
    <cellStyle name="Comma 8 2 10 3" xfId="52372"/>
    <cellStyle name="Comma 8 2 11" xfId="52373"/>
    <cellStyle name="Comma 8 2 11 2" xfId="52374"/>
    <cellStyle name="Comma 8 2 11 3" xfId="52375"/>
    <cellStyle name="Comma 8 2 12" xfId="52376"/>
    <cellStyle name="Comma 8 2 12 2" xfId="52377"/>
    <cellStyle name="Comma 8 2 13" xfId="52378"/>
    <cellStyle name="Comma 8 2 14" xfId="52379"/>
    <cellStyle name="Comma 8 2 15" xfId="52380"/>
    <cellStyle name="Comma 8 2 2" xfId="3940"/>
    <cellStyle name="Comma 8 2 2 10" xfId="52381"/>
    <cellStyle name="Comma 8 2 2 10 2" xfId="52382"/>
    <cellStyle name="Comma 8 2 2 10 3" xfId="52383"/>
    <cellStyle name="Comma 8 2 2 11" xfId="52384"/>
    <cellStyle name="Comma 8 2 2 11 2" xfId="52385"/>
    <cellStyle name="Comma 8 2 2 12" xfId="52386"/>
    <cellStyle name="Comma 8 2 2 13" xfId="52387"/>
    <cellStyle name="Comma 8 2 2 14" xfId="52388"/>
    <cellStyle name="Comma 8 2 2 2" xfId="9957"/>
    <cellStyle name="Comma 8 2 2 2 10" xfId="52389"/>
    <cellStyle name="Comma 8 2 2 2 10 2" xfId="52390"/>
    <cellStyle name="Comma 8 2 2 2 11" xfId="52391"/>
    <cellStyle name="Comma 8 2 2 2 12" xfId="52392"/>
    <cellStyle name="Comma 8 2 2 2 13" xfId="52393"/>
    <cellStyle name="Comma 8 2 2 2 2" xfId="9958"/>
    <cellStyle name="Comma 8 2 2 2 2 10" xfId="52394"/>
    <cellStyle name="Comma 8 2 2 2 2 2" xfId="52395"/>
    <cellStyle name="Comma 8 2 2 2 2 2 2" xfId="52396"/>
    <cellStyle name="Comma 8 2 2 2 2 2 2 2" xfId="52397"/>
    <cellStyle name="Comma 8 2 2 2 2 2 2 2 2" xfId="52398"/>
    <cellStyle name="Comma 8 2 2 2 2 2 2 2 3" xfId="52399"/>
    <cellStyle name="Comma 8 2 2 2 2 2 2 3" xfId="52400"/>
    <cellStyle name="Comma 8 2 2 2 2 2 2 3 2" xfId="52401"/>
    <cellStyle name="Comma 8 2 2 2 2 2 2 3 3" xfId="52402"/>
    <cellStyle name="Comma 8 2 2 2 2 2 2 4" xfId="52403"/>
    <cellStyle name="Comma 8 2 2 2 2 2 2 4 2" xfId="52404"/>
    <cellStyle name="Comma 8 2 2 2 2 2 2 5" xfId="52405"/>
    <cellStyle name="Comma 8 2 2 2 2 2 2 6" xfId="52406"/>
    <cellStyle name="Comma 8 2 2 2 2 2 3" xfId="52407"/>
    <cellStyle name="Comma 8 2 2 2 2 2 3 2" xfId="52408"/>
    <cellStyle name="Comma 8 2 2 2 2 2 3 2 2" xfId="52409"/>
    <cellStyle name="Comma 8 2 2 2 2 2 3 2 3" xfId="52410"/>
    <cellStyle name="Comma 8 2 2 2 2 2 3 3" xfId="52411"/>
    <cellStyle name="Comma 8 2 2 2 2 2 3 3 2" xfId="52412"/>
    <cellStyle name="Comma 8 2 2 2 2 2 3 3 3" xfId="52413"/>
    <cellStyle name="Comma 8 2 2 2 2 2 3 4" xfId="52414"/>
    <cellStyle name="Comma 8 2 2 2 2 2 3 4 2" xfId="52415"/>
    <cellStyle name="Comma 8 2 2 2 2 2 3 5" xfId="52416"/>
    <cellStyle name="Comma 8 2 2 2 2 2 3 6" xfId="52417"/>
    <cellStyle name="Comma 8 2 2 2 2 2 4" xfId="52418"/>
    <cellStyle name="Comma 8 2 2 2 2 2 4 2" xfId="52419"/>
    <cellStyle name="Comma 8 2 2 2 2 2 4 2 2" xfId="52420"/>
    <cellStyle name="Comma 8 2 2 2 2 2 4 2 3" xfId="52421"/>
    <cellStyle name="Comma 8 2 2 2 2 2 4 3" xfId="52422"/>
    <cellStyle name="Comma 8 2 2 2 2 2 4 3 2" xfId="52423"/>
    <cellStyle name="Comma 8 2 2 2 2 2 4 4" xfId="52424"/>
    <cellStyle name="Comma 8 2 2 2 2 2 4 5" xfId="52425"/>
    <cellStyle name="Comma 8 2 2 2 2 2 5" xfId="52426"/>
    <cellStyle name="Comma 8 2 2 2 2 2 5 2" xfId="52427"/>
    <cellStyle name="Comma 8 2 2 2 2 2 5 3" xfId="52428"/>
    <cellStyle name="Comma 8 2 2 2 2 2 6" xfId="52429"/>
    <cellStyle name="Comma 8 2 2 2 2 2 6 2" xfId="52430"/>
    <cellStyle name="Comma 8 2 2 2 2 2 6 3" xfId="52431"/>
    <cellStyle name="Comma 8 2 2 2 2 2 7" xfId="52432"/>
    <cellStyle name="Comma 8 2 2 2 2 2 7 2" xfId="52433"/>
    <cellStyle name="Comma 8 2 2 2 2 2 8" xfId="52434"/>
    <cellStyle name="Comma 8 2 2 2 2 2 9" xfId="52435"/>
    <cellStyle name="Comma 8 2 2 2 2 3" xfId="52436"/>
    <cellStyle name="Comma 8 2 2 2 2 3 2" xfId="52437"/>
    <cellStyle name="Comma 8 2 2 2 2 3 2 2" xfId="52438"/>
    <cellStyle name="Comma 8 2 2 2 2 3 2 3" xfId="52439"/>
    <cellStyle name="Comma 8 2 2 2 2 3 3" xfId="52440"/>
    <cellStyle name="Comma 8 2 2 2 2 3 3 2" xfId="52441"/>
    <cellStyle name="Comma 8 2 2 2 2 3 3 3" xfId="52442"/>
    <cellStyle name="Comma 8 2 2 2 2 3 4" xfId="52443"/>
    <cellStyle name="Comma 8 2 2 2 2 3 4 2" xfId="52444"/>
    <cellStyle name="Comma 8 2 2 2 2 3 5" xfId="52445"/>
    <cellStyle name="Comma 8 2 2 2 2 3 6" xfId="52446"/>
    <cellStyle name="Comma 8 2 2 2 2 4" xfId="52447"/>
    <cellStyle name="Comma 8 2 2 2 2 4 2" xfId="52448"/>
    <cellStyle name="Comma 8 2 2 2 2 4 2 2" xfId="52449"/>
    <cellStyle name="Comma 8 2 2 2 2 4 2 3" xfId="52450"/>
    <cellStyle name="Comma 8 2 2 2 2 4 3" xfId="52451"/>
    <cellStyle name="Comma 8 2 2 2 2 4 3 2" xfId="52452"/>
    <cellStyle name="Comma 8 2 2 2 2 4 3 3" xfId="52453"/>
    <cellStyle name="Comma 8 2 2 2 2 4 4" xfId="52454"/>
    <cellStyle name="Comma 8 2 2 2 2 4 4 2" xfId="52455"/>
    <cellStyle name="Comma 8 2 2 2 2 4 5" xfId="52456"/>
    <cellStyle name="Comma 8 2 2 2 2 4 6" xfId="52457"/>
    <cellStyle name="Comma 8 2 2 2 2 5" xfId="52458"/>
    <cellStyle name="Comma 8 2 2 2 2 5 2" xfId="52459"/>
    <cellStyle name="Comma 8 2 2 2 2 5 2 2" xfId="52460"/>
    <cellStyle name="Comma 8 2 2 2 2 5 2 3" xfId="52461"/>
    <cellStyle name="Comma 8 2 2 2 2 5 3" xfId="52462"/>
    <cellStyle name="Comma 8 2 2 2 2 5 3 2" xfId="52463"/>
    <cellStyle name="Comma 8 2 2 2 2 5 4" xfId="52464"/>
    <cellStyle name="Comma 8 2 2 2 2 5 5" xfId="52465"/>
    <cellStyle name="Comma 8 2 2 2 2 6" xfId="52466"/>
    <cellStyle name="Comma 8 2 2 2 2 6 2" xfId="52467"/>
    <cellStyle name="Comma 8 2 2 2 2 6 3" xfId="52468"/>
    <cellStyle name="Comma 8 2 2 2 2 7" xfId="52469"/>
    <cellStyle name="Comma 8 2 2 2 2 7 2" xfId="52470"/>
    <cellStyle name="Comma 8 2 2 2 2 7 3" xfId="52471"/>
    <cellStyle name="Comma 8 2 2 2 2 8" xfId="52472"/>
    <cellStyle name="Comma 8 2 2 2 2 8 2" xfId="52473"/>
    <cellStyle name="Comma 8 2 2 2 2 9" xfId="52474"/>
    <cellStyle name="Comma 8 2 2 2 3" xfId="52475"/>
    <cellStyle name="Comma 8 2 2 2 3 2" xfId="52476"/>
    <cellStyle name="Comma 8 2 2 2 3 2 2" xfId="52477"/>
    <cellStyle name="Comma 8 2 2 2 3 2 2 2" xfId="52478"/>
    <cellStyle name="Comma 8 2 2 2 3 2 2 3" xfId="52479"/>
    <cellStyle name="Comma 8 2 2 2 3 2 3" xfId="52480"/>
    <cellStyle name="Comma 8 2 2 2 3 2 3 2" xfId="52481"/>
    <cellStyle name="Comma 8 2 2 2 3 2 3 3" xfId="52482"/>
    <cellStyle name="Comma 8 2 2 2 3 2 4" xfId="52483"/>
    <cellStyle name="Comma 8 2 2 2 3 2 4 2" xfId="52484"/>
    <cellStyle name="Comma 8 2 2 2 3 2 5" xfId="52485"/>
    <cellStyle name="Comma 8 2 2 2 3 2 6" xfId="52486"/>
    <cellStyle name="Comma 8 2 2 2 3 3" xfId="52487"/>
    <cellStyle name="Comma 8 2 2 2 3 3 2" xfId="52488"/>
    <cellStyle name="Comma 8 2 2 2 3 3 2 2" xfId="52489"/>
    <cellStyle name="Comma 8 2 2 2 3 3 2 3" xfId="52490"/>
    <cellStyle name="Comma 8 2 2 2 3 3 3" xfId="52491"/>
    <cellStyle name="Comma 8 2 2 2 3 3 3 2" xfId="52492"/>
    <cellStyle name="Comma 8 2 2 2 3 3 3 3" xfId="52493"/>
    <cellStyle name="Comma 8 2 2 2 3 3 4" xfId="52494"/>
    <cellStyle name="Comma 8 2 2 2 3 3 4 2" xfId="52495"/>
    <cellStyle name="Comma 8 2 2 2 3 3 5" xfId="52496"/>
    <cellStyle name="Comma 8 2 2 2 3 3 6" xfId="52497"/>
    <cellStyle name="Comma 8 2 2 2 3 4" xfId="52498"/>
    <cellStyle name="Comma 8 2 2 2 3 4 2" xfId="52499"/>
    <cellStyle name="Comma 8 2 2 2 3 4 2 2" xfId="52500"/>
    <cellStyle name="Comma 8 2 2 2 3 4 2 3" xfId="52501"/>
    <cellStyle name="Comma 8 2 2 2 3 4 3" xfId="52502"/>
    <cellStyle name="Comma 8 2 2 2 3 4 3 2" xfId="52503"/>
    <cellStyle name="Comma 8 2 2 2 3 4 4" xfId="52504"/>
    <cellStyle name="Comma 8 2 2 2 3 4 5" xfId="52505"/>
    <cellStyle name="Comma 8 2 2 2 3 5" xfId="52506"/>
    <cellStyle name="Comma 8 2 2 2 3 5 2" xfId="52507"/>
    <cellStyle name="Comma 8 2 2 2 3 5 3" xfId="52508"/>
    <cellStyle name="Comma 8 2 2 2 3 6" xfId="52509"/>
    <cellStyle name="Comma 8 2 2 2 3 6 2" xfId="52510"/>
    <cellStyle name="Comma 8 2 2 2 3 6 3" xfId="52511"/>
    <cellStyle name="Comma 8 2 2 2 3 7" xfId="52512"/>
    <cellStyle name="Comma 8 2 2 2 3 7 2" xfId="52513"/>
    <cellStyle name="Comma 8 2 2 2 3 8" xfId="52514"/>
    <cellStyle name="Comma 8 2 2 2 3 9" xfId="52515"/>
    <cellStyle name="Comma 8 2 2 2 4" xfId="52516"/>
    <cellStyle name="Comma 8 2 2 2 4 2" xfId="52517"/>
    <cellStyle name="Comma 8 2 2 2 4 2 2" xfId="52518"/>
    <cellStyle name="Comma 8 2 2 2 4 2 2 2" xfId="52519"/>
    <cellStyle name="Comma 8 2 2 2 4 2 2 3" xfId="52520"/>
    <cellStyle name="Comma 8 2 2 2 4 2 3" xfId="52521"/>
    <cellStyle name="Comma 8 2 2 2 4 2 3 2" xfId="52522"/>
    <cellStyle name="Comma 8 2 2 2 4 2 3 3" xfId="52523"/>
    <cellStyle name="Comma 8 2 2 2 4 2 4" xfId="52524"/>
    <cellStyle name="Comma 8 2 2 2 4 2 4 2" xfId="52525"/>
    <cellStyle name="Comma 8 2 2 2 4 2 5" xfId="52526"/>
    <cellStyle name="Comma 8 2 2 2 4 2 6" xfId="52527"/>
    <cellStyle name="Comma 8 2 2 2 4 3" xfId="52528"/>
    <cellStyle name="Comma 8 2 2 2 4 3 2" xfId="52529"/>
    <cellStyle name="Comma 8 2 2 2 4 3 2 2" xfId="52530"/>
    <cellStyle name="Comma 8 2 2 2 4 3 2 3" xfId="52531"/>
    <cellStyle name="Comma 8 2 2 2 4 3 3" xfId="52532"/>
    <cellStyle name="Comma 8 2 2 2 4 3 3 2" xfId="52533"/>
    <cellStyle name="Comma 8 2 2 2 4 3 3 3" xfId="52534"/>
    <cellStyle name="Comma 8 2 2 2 4 3 4" xfId="52535"/>
    <cellStyle name="Comma 8 2 2 2 4 3 4 2" xfId="52536"/>
    <cellStyle name="Comma 8 2 2 2 4 3 5" xfId="52537"/>
    <cellStyle name="Comma 8 2 2 2 4 3 6" xfId="52538"/>
    <cellStyle name="Comma 8 2 2 2 4 4" xfId="52539"/>
    <cellStyle name="Comma 8 2 2 2 4 4 2" xfId="52540"/>
    <cellStyle name="Comma 8 2 2 2 4 4 2 2" xfId="52541"/>
    <cellStyle name="Comma 8 2 2 2 4 4 2 3" xfId="52542"/>
    <cellStyle name="Comma 8 2 2 2 4 4 3" xfId="52543"/>
    <cellStyle name="Comma 8 2 2 2 4 4 3 2" xfId="52544"/>
    <cellStyle name="Comma 8 2 2 2 4 4 4" xfId="52545"/>
    <cellStyle name="Comma 8 2 2 2 4 4 5" xfId="52546"/>
    <cellStyle name="Comma 8 2 2 2 4 5" xfId="52547"/>
    <cellStyle name="Comma 8 2 2 2 4 5 2" xfId="52548"/>
    <cellStyle name="Comma 8 2 2 2 4 5 3" xfId="52549"/>
    <cellStyle name="Comma 8 2 2 2 4 6" xfId="52550"/>
    <cellStyle name="Comma 8 2 2 2 4 6 2" xfId="52551"/>
    <cellStyle name="Comma 8 2 2 2 4 6 3" xfId="52552"/>
    <cellStyle name="Comma 8 2 2 2 4 7" xfId="52553"/>
    <cellStyle name="Comma 8 2 2 2 4 7 2" xfId="52554"/>
    <cellStyle name="Comma 8 2 2 2 4 8" xfId="52555"/>
    <cellStyle name="Comma 8 2 2 2 4 9" xfId="52556"/>
    <cellStyle name="Comma 8 2 2 2 5" xfId="52557"/>
    <cellStyle name="Comma 8 2 2 2 5 2" xfId="52558"/>
    <cellStyle name="Comma 8 2 2 2 5 2 2" xfId="52559"/>
    <cellStyle name="Comma 8 2 2 2 5 2 3" xfId="52560"/>
    <cellStyle name="Comma 8 2 2 2 5 3" xfId="52561"/>
    <cellStyle name="Comma 8 2 2 2 5 3 2" xfId="52562"/>
    <cellStyle name="Comma 8 2 2 2 5 3 3" xfId="52563"/>
    <cellStyle name="Comma 8 2 2 2 5 4" xfId="52564"/>
    <cellStyle name="Comma 8 2 2 2 5 4 2" xfId="52565"/>
    <cellStyle name="Comma 8 2 2 2 5 5" xfId="52566"/>
    <cellStyle name="Comma 8 2 2 2 5 6" xfId="52567"/>
    <cellStyle name="Comma 8 2 2 2 6" xfId="52568"/>
    <cellStyle name="Comma 8 2 2 2 6 2" xfId="52569"/>
    <cellStyle name="Comma 8 2 2 2 6 2 2" xfId="52570"/>
    <cellStyle name="Comma 8 2 2 2 6 2 3" xfId="52571"/>
    <cellStyle name="Comma 8 2 2 2 6 3" xfId="52572"/>
    <cellStyle name="Comma 8 2 2 2 6 3 2" xfId="52573"/>
    <cellStyle name="Comma 8 2 2 2 6 3 3" xfId="52574"/>
    <cellStyle name="Comma 8 2 2 2 6 4" xfId="52575"/>
    <cellStyle name="Comma 8 2 2 2 6 4 2" xfId="52576"/>
    <cellStyle name="Comma 8 2 2 2 6 5" xfId="52577"/>
    <cellStyle name="Comma 8 2 2 2 6 6" xfId="52578"/>
    <cellStyle name="Comma 8 2 2 2 7" xfId="52579"/>
    <cellStyle name="Comma 8 2 2 2 7 2" xfId="52580"/>
    <cellStyle name="Comma 8 2 2 2 7 2 2" xfId="52581"/>
    <cellStyle name="Comma 8 2 2 2 7 2 3" xfId="52582"/>
    <cellStyle name="Comma 8 2 2 2 7 3" xfId="52583"/>
    <cellStyle name="Comma 8 2 2 2 7 3 2" xfId="52584"/>
    <cellStyle name="Comma 8 2 2 2 7 4" xfId="52585"/>
    <cellStyle name="Comma 8 2 2 2 7 5" xfId="52586"/>
    <cellStyle name="Comma 8 2 2 2 8" xfId="52587"/>
    <cellStyle name="Comma 8 2 2 2 8 2" xfId="52588"/>
    <cellStyle name="Comma 8 2 2 2 8 3" xfId="52589"/>
    <cellStyle name="Comma 8 2 2 2 9" xfId="52590"/>
    <cellStyle name="Comma 8 2 2 2 9 2" xfId="52591"/>
    <cellStyle name="Comma 8 2 2 2 9 3" xfId="52592"/>
    <cellStyle name="Comma 8 2 2 3" xfId="9959"/>
    <cellStyle name="Comma 8 2 2 3 10" xfId="52593"/>
    <cellStyle name="Comma 8 2 2 3 2" xfId="9960"/>
    <cellStyle name="Comma 8 2 2 3 2 2" xfId="52594"/>
    <cellStyle name="Comma 8 2 2 3 2 2 2" xfId="52595"/>
    <cellStyle name="Comma 8 2 2 3 2 2 2 2" xfId="52596"/>
    <cellStyle name="Comma 8 2 2 3 2 2 2 3" xfId="52597"/>
    <cellStyle name="Comma 8 2 2 3 2 2 3" xfId="52598"/>
    <cellStyle name="Comma 8 2 2 3 2 2 3 2" xfId="52599"/>
    <cellStyle name="Comma 8 2 2 3 2 2 3 3" xfId="52600"/>
    <cellStyle name="Comma 8 2 2 3 2 2 4" xfId="52601"/>
    <cellStyle name="Comma 8 2 2 3 2 2 4 2" xfId="52602"/>
    <cellStyle name="Comma 8 2 2 3 2 2 5" xfId="52603"/>
    <cellStyle name="Comma 8 2 2 3 2 2 6" xfId="52604"/>
    <cellStyle name="Comma 8 2 2 3 2 3" xfId="52605"/>
    <cellStyle name="Comma 8 2 2 3 2 3 2" xfId="52606"/>
    <cellStyle name="Comma 8 2 2 3 2 3 2 2" xfId="52607"/>
    <cellStyle name="Comma 8 2 2 3 2 3 2 3" xfId="52608"/>
    <cellStyle name="Comma 8 2 2 3 2 3 3" xfId="52609"/>
    <cellStyle name="Comma 8 2 2 3 2 3 3 2" xfId="52610"/>
    <cellStyle name="Comma 8 2 2 3 2 3 3 3" xfId="52611"/>
    <cellStyle name="Comma 8 2 2 3 2 3 4" xfId="52612"/>
    <cellStyle name="Comma 8 2 2 3 2 3 4 2" xfId="52613"/>
    <cellStyle name="Comma 8 2 2 3 2 3 5" xfId="52614"/>
    <cellStyle name="Comma 8 2 2 3 2 3 6" xfId="52615"/>
    <cellStyle name="Comma 8 2 2 3 2 4" xfId="52616"/>
    <cellStyle name="Comma 8 2 2 3 2 4 2" xfId="52617"/>
    <cellStyle name="Comma 8 2 2 3 2 4 2 2" xfId="52618"/>
    <cellStyle name="Comma 8 2 2 3 2 4 2 3" xfId="52619"/>
    <cellStyle name="Comma 8 2 2 3 2 4 3" xfId="52620"/>
    <cellStyle name="Comma 8 2 2 3 2 4 3 2" xfId="52621"/>
    <cellStyle name="Comma 8 2 2 3 2 4 4" xfId="52622"/>
    <cellStyle name="Comma 8 2 2 3 2 4 5" xfId="52623"/>
    <cellStyle name="Comma 8 2 2 3 2 5" xfId="52624"/>
    <cellStyle name="Comma 8 2 2 3 2 5 2" xfId="52625"/>
    <cellStyle name="Comma 8 2 2 3 2 5 3" xfId="52626"/>
    <cellStyle name="Comma 8 2 2 3 2 6" xfId="52627"/>
    <cellStyle name="Comma 8 2 2 3 2 6 2" xfId="52628"/>
    <cellStyle name="Comma 8 2 2 3 2 6 3" xfId="52629"/>
    <cellStyle name="Comma 8 2 2 3 2 7" xfId="52630"/>
    <cellStyle name="Comma 8 2 2 3 2 7 2" xfId="52631"/>
    <cellStyle name="Comma 8 2 2 3 2 8" xfId="52632"/>
    <cellStyle name="Comma 8 2 2 3 2 9" xfId="52633"/>
    <cellStyle name="Comma 8 2 2 3 3" xfId="52634"/>
    <cellStyle name="Comma 8 2 2 3 3 2" xfId="52635"/>
    <cellStyle name="Comma 8 2 2 3 3 2 2" xfId="52636"/>
    <cellStyle name="Comma 8 2 2 3 3 2 3" xfId="52637"/>
    <cellStyle name="Comma 8 2 2 3 3 3" xfId="52638"/>
    <cellStyle name="Comma 8 2 2 3 3 3 2" xfId="52639"/>
    <cellStyle name="Comma 8 2 2 3 3 3 3" xfId="52640"/>
    <cellStyle name="Comma 8 2 2 3 3 4" xfId="52641"/>
    <cellStyle name="Comma 8 2 2 3 3 4 2" xfId="52642"/>
    <cellStyle name="Comma 8 2 2 3 3 5" xfId="52643"/>
    <cellStyle name="Comma 8 2 2 3 3 6" xfId="52644"/>
    <cellStyle name="Comma 8 2 2 3 4" xfId="52645"/>
    <cellStyle name="Comma 8 2 2 3 4 2" xfId="52646"/>
    <cellStyle name="Comma 8 2 2 3 4 2 2" xfId="52647"/>
    <cellStyle name="Comma 8 2 2 3 4 2 3" xfId="52648"/>
    <cellStyle name="Comma 8 2 2 3 4 3" xfId="52649"/>
    <cellStyle name="Comma 8 2 2 3 4 3 2" xfId="52650"/>
    <cellStyle name="Comma 8 2 2 3 4 3 3" xfId="52651"/>
    <cellStyle name="Comma 8 2 2 3 4 4" xfId="52652"/>
    <cellStyle name="Comma 8 2 2 3 4 4 2" xfId="52653"/>
    <cellStyle name="Comma 8 2 2 3 4 5" xfId="52654"/>
    <cellStyle name="Comma 8 2 2 3 4 6" xfId="52655"/>
    <cellStyle name="Comma 8 2 2 3 5" xfId="52656"/>
    <cellStyle name="Comma 8 2 2 3 5 2" xfId="52657"/>
    <cellStyle name="Comma 8 2 2 3 5 2 2" xfId="52658"/>
    <cellStyle name="Comma 8 2 2 3 5 2 3" xfId="52659"/>
    <cellStyle name="Comma 8 2 2 3 5 3" xfId="52660"/>
    <cellStyle name="Comma 8 2 2 3 5 3 2" xfId="52661"/>
    <cellStyle name="Comma 8 2 2 3 5 4" xfId="52662"/>
    <cellStyle name="Comma 8 2 2 3 5 5" xfId="52663"/>
    <cellStyle name="Comma 8 2 2 3 6" xfId="52664"/>
    <cellStyle name="Comma 8 2 2 3 6 2" xfId="52665"/>
    <cellStyle name="Comma 8 2 2 3 6 3" xfId="52666"/>
    <cellStyle name="Comma 8 2 2 3 7" xfId="52667"/>
    <cellStyle name="Comma 8 2 2 3 7 2" xfId="52668"/>
    <cellStyle name="Comma 8 2 2 3 7 3" xfId="52669"/>
    <cellStyle name="Comma 8 2 2 3 8" xfId="52670"/>
    <cellStyle name="Comma 8 2 2 3 8 2" xfId="52671"/>
    <cellStyle name="Comma 8 2 2 3 9" xfId="52672"/>
    <cellStyle name="Comma 8 2 2 4" xfId="9961"/>
    <cellStyle name="Comma 8 2 2 4 2" xfId="52673"/>
    <cellStyle name="Comma 8 2 2 4 2 2" xfId="52674"/>
    <cellStyle name="Comma 8 2 2 4 2 2 2" xfId="52675"/>
    <cellStyle name="Comma 8 2 2 4 2 2 3" xfId="52676"/>
    <cellStyle name="Comma 8 2 2 4 2 3" xfId="52677"/>
    <cellStyle name="Comma 8 2 2 4 2 3 2" xfId="52678"/>
    <cellStyle name="Comma 8 2 2 4 2 3 3" xfId="52679"/>
    <cellStyle name="Comma 8 2 2 4 2 4" xfId="52680"/>
    <cellStyle name="Comma 8 2 2 4 2 4 2" xfId="52681"/>
    <cellStyle name="Comma 8 2 2 4 2 5" xfId="52682"/>
    <cellStyle name="Comma 8 2 2 4 2 6" xfId="52683"/>
    <cellStyle name="Comma 8 2 2 4 3" xfId="52684"/>
    <cellStyle name="Comma 8 2 2 4 3 2" xfId="52685"/>
    <cellStyle name="Comma 8 2 2 4 3 2 2" xfId="52686"/>
    <cellStyle name="Comma 8 2 2 4 3 2 3" xfId="52687"/>
    <cellStyle name="Comma 8 2 2 4 3 3" xfId="52688"/>
    <cellStyle name="Comma 8 2 2 4 3 3 2" xfId="52689"/>
    <cellStyle name="Comma 8 2 2 4 3 3 3" xfId="52690"/>
    <cellStyle name="Comma 8 2 2 4 3 4" xfId="52691"/>
    <cellStyle name="Comma 8 2 2 4 3 4 2" xfId="52692"/>
    <cellStyle name="Comma 8 2 2 4 3 5" xfId="52693"/>
    <cellStyle name="Comma 8 2 2 4 3 6" xfId="52694"/>
    <cellStyle name="Comma 8 2 2 4 4" xfId="52695"/>
    <cellStyle name="Comma 8 2 2 4 4 2" xfId="52696"/>
    <cellStyle name="Comma 8 2 2 4 4 2 2" xfId="52697"/>
    <cellStyle name="Comma 8 2 2 4 4 2 3" xfId="52698"/>
    <cellStyle name="Comma 8 2 2 4 4 3" xfId="52699"/>
    <cellStyle name="Comma 8 2 2 4 4 3 2" xfId="52700"/>
    <cellStyle name="Comma 8 2 2 4 4 4" xfId="52701"/>
    <cellStyle name="Comma 8 2 2 4 4 5" xfId="52702"/>
    <cellStyle name="Comma 8 2 2 4 5" xfId="52703"/>
    <cellStyle name="Comma 8 2 2 4 5 2" xfId="52704"/>
    <cellStyle name="Comma 8 2 2 4 5 3" xfId="52705"/>
    <cellStyle name="Comma 8 2 2 4 6" xfId="52706"/>
    <cellStyle name="Comma 8 2 2 4 6 2" xfId="52707"/>
    <cellStyle name="Comma 8 2 2 4 6 3" xfId="52708"/>
    <cellStyle name="Comma 8 2 2 4 7" xfId="52709"/>
    <cellStyle name="Comma 8 2 2 4 7 2" xfId="52710"/>
    <cellStyle name="Comma 8 2 2 4 8" xfId="52711"/>
    <cellStyle name="Comma 8 2 2 4 9" xfId="52712"/>
    <cellStyle name="Comma 8 2 2 5" xfId="9962"/>
    <cellStyle name="Comma 8 2 2 5 2" xfId="52713"/>
    <cellStyle name="Comma 8 2 2 5 2 2" xfId="52714"/>
    <cellStyle name="Comma 8 2 2 5 2 2 2" xfId="52715"/>
    <cellStyle name="Comma 8 2 2 5 2 2 3" xfId="52716"/>
    <cellStyle name="Comma 8 2 2 5 2 3" xfId="52717"/>
    <cellStyle name="Comma 8 2 2 5 2 3 2" xfId="52718"/>
    <cellStyle name="Comma 8 2 2 5 2 3 3" xfId="52719"/>
    <cellStyle name="Comma 8 2 2 5 2 4" xfId="52720"/>
    <cellStyle name="Comma 8 2 2 5 2 4 2" xfId="52721"/>
    <cellStyle name="Comma 8 2 2 5 2 5" xfId="52722"/>
    <cellStyle name="Comma 8 2 2 5 2 6" xfId="52723"/>
    <cellStyle name="Comma 8 2 2 5 3" xfId="52724"/>
    <cellStyle name="Comma 8 2 2 5 3 2" xfId="52725"/>
    <cellStyle name="Comma 8 2 2 5 3 2 2" xfId="52726"/>
    <cellStyle name="Comma 8 2 2 5 3 2 3" xfId="52727"/>
    <cellStyle name="Comma 8 2 2 5 3 3" xfId="52728"/>
    <cellStyle name="Comma 8 2 2 5 3 3 2" xfId="52729"/>
    <cellStyle name="Comma 8 2 2 5 3 3 3" xfId="52730"/>
    <cellStyle name="Comma 8 2 2 5 3 4" xfId="52731"/>
    <cellStyle name="Comma 8 2 2 5 3 4 2" xfId="52732"/>
    <cellStyle name="Comma 8 2 2 5 3 5" xfId="52733"/>
    <cellStyle name="Comma 8 2 2 5 3 6" xfId="52734"/>
    <cellStyle name="Comma 8 2 2 5 4" xfId="52735"/>
    <cellStyle name="Comma 8 2 2 5 4 2" xfId="52736"/>
    <cellStyle name="Comma 8 2 2 5 4 2 2" xfId="52737"/>
    <cellStyle name="Comma 8 2 2 5 4 2 3" xfId="52738"/>
    <cellStyle name="Comma 8 2 2 5 4 3" xfId="52739"/>
    <cellStyle name="Comma 8 2 2 5 4 3 2" xfId="52740"/>
    <cellStyle name="Comma 8 2 2 5 4 4" xfId="52741"/>
    <cellStyle name="Comma 8 2 2 5 4 5" xfId="52742"/>
    <cellStyle name="Comma 8 2 2 5 5" xfId="52743"/>
    <cellStyle name="Comma 8 2 2 5 5 2" xfId="52744"/>
    <cellStyle name="Comma 8 2 2 5 5 3" xfId="52745"/>
    <cellStyle name="Comma 8 2 2 5 6" xfId="52746"/>
    <cellStyle name="Comma 8 2 2 5 6 2" xfId="52747"/>
    <cellStyle name="Comma 8 2 2 5 6 3" xfId="52748"/>
    <cellStyle name="Comma 8 2 2 5 7" xfId="52749"/>
    <cellStyle name="Comma 8 2 2 5 7 2" xfId="52750"/>
    <cellStyle name="Comma 8 2 2 5 8" xfId="52751"/>
    <cellStyle name="Comma 8 2 2 5 9" xfId="52752"/>
    <cellStyle name="Comma 8 2 2 6" xfId="52753"/>
    <cellStyle name="Comma 8 2 2 6 2" xfId="52754"/>
    <cellStyle name="Comma 8 2 2 6 2 2" xfId="52755"/>
    <cellStyle name="Comma 8 2 2 6 2 3" xfId="52756"/>
    <cellStyle name="Comma 8 2 2 6 3" xfId="52757"/>
    <cellStyle name="Comma 8 2 2 6 3 2" xfId="52758"/>
    <cellStyle name="Comma 8 2 2 6 3 3" xfId="52759"/>
    <cellStyle name="Comma 8 2 2 6 4" xfId="52760"/>
    <cellStyle name="Comma 8 2 2 6 4 2" xfId="52761"/>
    <cellStyle name="Comma 8 2 2 6 5" xfId="52762"/>
    <cellStyle name="Comma 8 2 2 6 6" xfId="52763"/>
    <cellStyle name="Comma 8 2 2 7" xfId="52764"/>
    <cellStyle name="Comma 8 2 2 7 2" xfId="52765"/>
    <cellStyle name="Comma 8 2 2 7 2 2" xfId="52766"/>
    <cellStyle name="Comma 8 2 2 7 2 3" xfId="52767"/>
    <cellStyle name="Comma 8 2 2 7 3" xfId="52768"/>
    <cellStyle name="Comma 8 2 2 7 3 2" xfId="52769"/>
    <cellStyle name="Comma 8 2 2 7 3 3" xfId="52770"/>
    <cellStyle name="Comma 8 2 2 7 4" xfId="52771"/>
    <cellStyle name="Comma 8 2 2 7 4 2" xfId="52772"/>
    <cellStyle name="Comma 8 2 2 7 5" xfId="52773"/>
    <cellStyle name="Comma 8 2 2 7 6" xfId="52774"/>
    <cellStyle name="Comma 8 2 2 8" xfId="52775"/>
    <cellStyle name="Comma 8 2 2 8 2" xfId="52776"/>
    <cellStyle name="Comma 8 2 2 8 2 2" xfId="52777"/>
    <cellStyle name="Comma 8 2 2 8 2 3" xfId="52778"/>
    <cellStyle name="Comma 8 2 2 8 3" xfId="52779"/>
    <cellStyle name="Comma 8 2 2 8 3 2" xfId="52780"/>
    <cellStyle name="Comma 8 2 2 8 4" xfId="52781"/>
    <cellStyle name="Comma 8 2 2 8 5" xfId="52782"/>
    <cellStyle name="Comma 8 2 2 9" xfId="52783"/>
    <cellStyle name="Comma 8 2 2 9 2" xfId="52784"/>
    <cellStyle name="Comma 8 2 2 9 3" xfId="52785"/>
    <cellStyle name="Comma 8 2 3" xfId="9963"/>
    <cellStyle name="Comma 8 2 3 10" xfId="52786"/>
    <cellStyle name="Comma 8 2 3 10 2" xfId="52787"/>
    <cellStyle name="Comma 8 2 3 11" xfId="52788"/>
    <cellStyle name="Comma 8 2 3 12" xfId="52789"/>
    <cellStyle name="Comma 8 2 3 13" xfId="52790"/>
    <cellStyle name="Comma 8 2 3 2" xfId="9964"/>
    <cellStyle name="Comma 8 2 3 2 10" xfId="52791"/>
    <cellStyle name="Comma 8 2 3 2 2" xfId="52792"/>
    <cellStyle name="Comma 8 2 3 2 2 2" xfId="52793"/>
    <cellStyle name="Comma 8 2 3 2 2 2 2" xfId="52794"/>
    <cellStyle name="Comma 8 2 3 2 2 2 2 2" xfId="52795"/>
    <cellStyle name="Comma 8 2 3 2 2 2 2 3" xfId="52796"/>
    <cellStyle name="Comma 8 2 3 2 2 2 3" xfId="52797"/>
    <cellStyle name="Comma 8 2 3 2 2 2 3 2" xfId="52798"/>
    <cellStyle name="Comma 8 2 3 2 2 2 3 3" xfId="52799"/>
    <cellStyle name="Comma 8 2 3 2 2 2 4" xfId="52800"/>
    <cellStyle name="Comma 8 2 3 2 2 2 4 2" xfId="52801"/>
    <cellStyle name="Comma 8 2 3 2 2 2 5" xfId="52802"/>
    <cellStyle name="Comma 8 2 3 2 2 2 6" xfId="52803"/>
    <cellStyle name="Comma 8 2 3 2 2 3" xfId="52804"/>
    <cellStyle name="Comma 8 2 3 2 2 3 2" xfId="52805"/>
    <cellStyle name="Comma 8 2 3 2 2 3 2 2" xfId="52806"/>
    <cellStyle name="Comma 8 2 3 2 2 3 2 3" xfId="52807"/>
    <cellStyle name="Comma 8 2 3 2 2 3 3" xfId="52808"/>
    <cellStyle name="Comma 8 2 3 2 2 3 3 2" xfId="52809"/>
    <cellStyle name="Comma 8 2 3 2 2 3 3 3" xfId="52810"/>
    <cellStyle name="Comma 8 2 3 2 2 3 4" xfId="52811"/>
    <cellStyle name="Comma 8 2 3 2 2 3 4 2" xfId="52812"/>
    <cellStyle name="Comma 8 2 3 2 2 3 5" xfId="52813"/>
    <cellStyle name="Comma 8 2 3 2 2 3 6" xfId="52814"/>
    <cellStyle name="Comma 8 2 3 2 2 4" xfId="52815"/>
    <cellStyle name="Comma 8 2 3 2 2 4 2" xfId="52816"/>
    <cellStyle name="Comma 8 2 3 2 2 4 2 2" xfId="52817"/>
    <cellStyle name="Comma 8 2 3 2 2 4 2 3" xfId="52818"/>
    <cellStyle name="Comma 8 2 3 2 2 4 3" xfId="52819"/>
    <cellStyle name="Comma 8 2 3 2 2 4 3 2" xfId="52820"/>
    <cellStyle name="Comma 8 2 3 2 2 4 4" xfId="52821"/>
    <cellStyle name="Comma 8 2 3 2 2 4 5" xfId="52822"/>
    <cellStyle name="Comma 8 2 3 2 2 5" xfId="52823"/>
    <cellStyle name="Comma 8 2 3 2 2 5 2" xfId="52824"/>
    <cellStyle name="Comma 8 2 3 2 2 5 3" xfId="52825"/>
    <cellStyle name="Comma 8 2 3 2 2 6" xfId="52826"/>
    <cellStyle name="Comma 8 2 3 2 2 6 2" xfId="52827"/>
    <cellStyle name="Comma 8 2 3 2 2 6 3" xfId="52828"/>
    <cellStyle name="Comma 8 2 3 2 2 7" xfId="52829"/>
    <cellStyle name="Comma 8 2 3 2 2 7 2" xfId="52830"/>
    <cellStyle name="Comma 8 2 3 2 2 8" xfId="52831"/>
    <cellStyle name="Comma 8 2 3 2 2 9" xfId="52832"/>
    <cellStyle name="Comma 8 2 3 2 3" xfId="52833"/>
    <cellStyle name="Comma 8 2 3 2 3 2" xfId="52834"/>
    <cellStyle name="Comma 8 2 3 2 3 2 2" xfId="52835"/>
    <cellStyle name="Comma 8 2 3 2 3 2 3" xfId="52836"/>
    <cellStyle name="Comma 8 2 3 2 3 3" xfId="52837"/>
    <cellStyle name="Comma 8 2 3 2 3 3 2" xfId="52838"/>
    <cellStyle name="Comma 8 2 3 2 3 3 3" xfId="52839"/>
    <cellStyle name="Comma 8 2 3 2 3 4" xfId="52840"/>
    <cellStyle name="Comma 8 2 3 2 3 4 2" xfId="52841"/>
    <cellStyle name="Comma 8 2 3 2 3 5" xfId="52842"/>
    <cellStyle name="Comma 8 2 3 2 3 6" xfId="52843"/>
    <cellStyle name="Comma 8 2 3 2 4" xfId="52844"/>
    <cellStyle name="Comma 8 2 3 2 4 2" xfId="52845"/>
    <cellStyle name="Comma 8 2 3 2 4 2 2" xfId="52846"/>
    <cellStyle name="Comma 8 2 3 2 4 2 3" xfId="52847"/>
    <cellStyle name="Comma 8 2 3 2 4 3" xfId="52848"/>
    <cellStyle name="Comma 8 2 3 2 4 3 2" xfId="52849"/>
    <cellStyle name="Comma 8 2 3 2 4 3 3" xfId="52850"/>
    <cellStyle name="Comma 8 2 3 2 4 4" xfId="52851"/>
    <cellStyle name="Comma 8 2 3 2 4 4 2" xfId="52852"/>
    <cellStyle name="Comma 8 2 3 2 4 5" xfId="52853"/>
    <cellStyle name="Comma 8 2 3 2 4 6" xfId="52854"/>
    <cellStyle name="Comma 8 2 3 2 5" xfId="52855"/>
    <cellStyle name="Comma 8 2 3 2 5 2" xfId="52856"/>
    <cellStyle name="Comma 8 2 3 2 5 2 2" xfId="52857"/>
    <cellStyle name="Comma 8 2 3 2 5 2 3" xfId="52858"/>
    <cellStyle name="Comma 8 2 3 2 5 3" xfId="52859"/>
    <cellStyle name="Comma 8 2 3 2 5 3 2" xfId="52860"/>
    <cellStyle name="Comma 8 2 3 2 5 4" xfId="52861"/>
    <cellStyle name="Comma 8 2 3 2 5 5" xfId="52862"/>
    <cellStyle name="Comma 8 2 3 2 6" xfId="52863"/>
    <cellStyle name="Comma 8 2 3 2 6 2" xfId="52864"/>
    <cellStyle name="Comma 8 2 3 2 6 3" xfId="52865"/>
    <cellStyle name="Comma 8 2 3 2 7" xfId="52866"/>
    <cellStyle name="Comma 8 2 3 2 7 2" xfId="52867"/>
    <cellStyle name="Comma 8 2 3 2 7 3" xfId="52868"/>
    <cellStyle name="Comma 8 2 3 2 8" xfId="52869"/>
    <cellStyle name="Comma 8 2 3 2 8 2" xfId="52870"/>
    <cellStyle name="Comma 8 2 3 2 9" xfId="52871"/>
    <cellStyle name="Comma 8 2 3 3" xfId="9965"/>
    <cellStyle name="Comma 8 2 3 3 2" xfId="52872"/>
    <cellStyle name="Comma 8 2 3 3 2 2" xfId="52873"/>
    <cellStyle name="Comma 8 2 3 3 2 2 2" xfId="52874"/>
    <cellStyle name="Comma 8 2 3 3 2 2 3" xfId="52875"/>
    <cellStyle name="Comma 8 2 3 3 2 3" xfId="52876"/>
    <cellStyle name="Comma 8 2 3 3 2 3 2" xfId="52877"/>
    <cellStyle name="Comma 8 2 3 3 2 3 3" xfId="52878"/>
    <cellStyle name="Comma 8 2 3 3 2 4" xfId="52879"/>
    <cellStyle name="Comma 8 2 3 3 2 4 2" xfId="52880"/>
    <cellStyle name="Comma 8 2 3 3 2 5" xfId="52881"/>
    <cellStyle name="Comma 8 2 3 3 2 6" xfId="52882"/>
    <cellStyle name="Comma 8 2 3 3 3" xfId="52883"/>
    <cellStyle name="Comma 8 2 3 3 3 2" xfId="52884"/>
    <cellStyle name="Comma 8 2 3 3 3 2 2" xfId="52885"/>
    <cellStyle name="Comma 8 2 3 3 3 2 3" xfId="52886"/>
    <cellStyle name="Comma 8 2 3 3 3 3" xfId="52887"/>
    <cellStyle name="Comma 8 2 3 3 3 3 2" xfId="52888"/>
    <cellStyle name="Comma 8 2 3 3 3 3 3" xfId="52889"/>
    <cellStyle name="Comma 8 2 3 3 3 4" xfId="52890"/>
    <cellStyle name="Comma 8 2 3 3 3 4 2" xfId="52891"/>
    <cellStyle name="Comma 8 2 3 3 3 5" xfId="52892"/>
    <cellStyle name="Comma 8 2 3 3 3 6" xfId="52893"/>
    <cellStyle name="Comma 8 2 3 3 4" xfId="52894"/>
    <cellStyle name="Comma 8 2 3 3 4 2" xfId="52895"/>
    <cellStyle name="Comma 8 2 3 3 4 2 2" xfId="52896"/>
    <cellStyle name="Comma 8 2 3 3 4 2 3" xfId="52897"/>
    <cellStyle name="Comma 8 2 3 3 4 3" xfId="52898"/>
    <cellStyle name="Comma 8 2 3 3 4 3 2" xfId="52899"/>
    <cellStyle name="Comma 8 2 3 3 4 4" xfId="52900"/>
    <cellStyle name="Comma 8 2 3 3 4 5" xfId="52901"/>
    <cellStyle name="Comma 8 2 3 3 5" xfId="52902"/>
    <cellStyle name="Comma 8 2 3 3 5 2" xfId="52903"/>
    <cellStyle name="Comma 8 2 3 3 5 3" xfId="52904"/>
    <cellStyle name="Comma 8 2 3 3 6" xfId="52905"/>
    <cellStyle name="Comma 8 2 3 3 6 2" xfId="52906"/>
    <cellStyle name="Comma 8 2 3 3 6 3" xfId="52907"/>
    <cellStyle name="Comma 8 2 3 3 7" xfId="52908"/>
    <cellStyle name="Comma 8 2 3 3 7 2" xfId="52909"/>
    <cellStyle name="Comma 8 2 3 3 8" xfId="52910"/>
    <cellStyle name="Comma 8 2 3 3 9" xfId="52911"/>
    <cellStyle name="Comma 8 2 3 4" xfId="9966"/>
    <cellStyle name="Comma 8 2 3 4 2" xfId="52912"/>
    <cellStyle name="Comma 8 2 3 4 2 2" xfId="52913"/>
    <cellStyle name="Comma 8 2 3 4 2 2 2" xfId="52914"/>
    <cellStyle name="Comma 8 2 3 4 2 2 3" xfId="52915"/>
    <cellStyle name="Comma 8 2 3 4 2 3" xfId="52916"/>
    <cellStyle name="Comma 8 2 3 4 2 3 2" xfId="52917"/>
    <cellStyle name="Comma 8 2 3 4 2 3 3" xfId="52918"/>
    <cellStyle name="Comma 8 2 3 4 2 4" xfId="52919"/>
    <cellStyle name="Comma 8 2 3 4 2 4 2" xfId="52920"/>
    <cellStyle name="Comma 8 2 3 4 2 5" xfId="52921"/>
    <cellStyle name="Comma 8 2 3 4 2 6" xfId="52922"/>
    <cellStyle name="Comma 8 2 3 4 3" xfId="52923"/>
    <cellStyle name="Comma 8 2 3 4 3 2" xfId="52924"/>
    <cellStyle name="Comma 8 2 3 4 3 2 2" xfId="52925"/>
    <cellStyle name="Comma 8 2 3 4 3 2 3" xfId="52926"/>
    <cellStyle name="Comma 8 2 3 4 3 3" xfId="52927"/>
    <cellStyle name="Comma 8 2 3 4 3 3 2" xfId="52928"/>
    <cellStyle name="Comma 8 2 3 4 3 3 3" xfId="52929"/>
    <cellStyle name="Comma 8 2 3 4 3 4" xfId="52930"/>
    <cellStyle name="Comma 8 2 3 4 3 4 2" xfId="52931"/>
    <cellStyle name="Comma 8 2 3 4 3 5" xfId="52932"/>
    <cellStyle name="Comma 8 2 3 4 3 6" xfId="52933"/>
    <cellStyle name="Comma 8 2 3 4 4" xfId="52934"/>
    <cellStyle name="Comma 8 2 3 4 4 2" xfId="52935"/>
    <cellStyle name="Comma 8 2 3 4 4 2 2" xfId="52936"/>
    <cellStyle name="Comma 8 2 3 4 4 2 3" xfId="52937"/>
    <cellStyle name="Comma 8 2 3 4 4 3" xfId="52938"/>
    <cellStyle name="Comma 8 2 3 4 4 3 2" xfId="52939"/>
    <cellStyle name="Comma 8 2 3 4 4 4" xfId="52940"/>
    <cellStyle name="Comma 8 2 3 4 4 5" xfId="52941"/>
    <cellStyle name="Comma 8 2 3 4 5" xfId="52942"/>
    <cellStyle name="Comma 8 2 3 4 5 2" xfId="52943"/>
    <cellStyle name="Comma 8 2 3 4 5 3" xfId="52944"/>
    <cellStyle name="Comma 8 2 3 4 6" xfId="52945"/>
    <cellStyle name="Comma 8 2 3 4 6 2" xfId="52946"/>
    <cellStyle name="Comma 8 2 3 4 6 3" xfId="52947"/>
    <cellStyle name="Comma 8 2 3 4 7" xfId="52948"/>
    <cellStyle name="Comma 8 2 3 4 7 2" xfId="52949"/>
    <cellStyle name="Comma 8 2 3 4 8" xfId="52950"/>
    <cellStyle name="Comma 8 2 3 4 9" xfId="52951"/>
    <cellStyle name="Comma 8 2 3 5" xfId="14041"/>
    <cellStyle name="Comma 8 2 3 5 2" xfId="52952"/>
    <cellStyle name="Comma 8 2 3 5 2 2" xfId="52953"/>
    <cellStyle name="Comma 8 2 3 5 2 3" xfId="52954"/>
    <cellStyle name="Comma 8 2 3 5 3" xfId="52955"/>
    <cellStyle name="Comma 8 2 3 5 3 2" xfId="52956"/>
    <cellStyle name="Comma 8 2 3 5 3 3" xfId="52957"/>
    <cellStyle name="Comma 8 2 3 5 4" xfId="52958"/>
    <cellStyle name="Comma 8 2 3 5 4 2" xfId="52959"/>
    <cellStyle name="Comma 8 2 3 5 5" xfId="52960"/>
    <cellStyle name="Comma 8 2 3 5 6" xfId="52961"/>
    <cellStyle name="Comma 8 2 3 6" xfId="52962"/>
    <cellStyle name="Comma 8 2 3 6 2" xfId="52963"/>
    <cellStyle name="Comma 8 2 3 6 2 2" xfId="52964"/>
    <cellStyle name="Comma 8 2 3 6 2 3" xfId="52965"/>
    <cellStyle name="Comma 8 2 3 6 3" xfId="52966"/>
    <cellStyle name="Comma 8 2 3 6 3 2" xfId="52967"/>
    <cellStyle name="Comma 8 2 3 6 3 3" xfId="52968"/>
    <cellStyle name="Comma 8 2 3 6 4" xfId="52969"/>
    <cellStyle name="Comma 8 2 3 6 4 2" xfId="52970"/>
    <cellStyle name="Comma 8 2 3 6 5" xfId="52971"/>
    <cellStyle name="Comma 8 2 3 6 6" xfId="52972"/>
    <cellStyle name="Comma 8 2 3 7" xfId="52973"/>
    <cellStyle name="Comma 8 2 3 7 2" xfId="52974"/>
    <cellStyle name="Comma 8 2 3 7 2 2" xfId="52975"/>
    <cellStyle name="Comma 8 2 3 7 2 3" xfId="52976"/>
    <cellStyle name="Comma 8 2 3 7 3" xfId="52977"/>
    <cellStyle name="Comma 8 2 3 7 3 2" xfId="52978"/>
    <cellStyle name="Comma 8 2 3 7 4" xfId="52979"/>
    <cellStyle name="Comma 8 2 3 7 5" xfId="52980"/>
    <cellStyle name="Comma 8 2 3 8" xfId="52981"/>
    <cellStyle name="Comma 8 2 3 8 2" xfId="52982"/>
    <cellStyle name="Comma 8 2 3 8 3" xfId="52983"/>
    <cellStyle name="Comma 8 2 3 9" xfId="52984"/>
    <cellStyle name="Comma 8 2 3 9 2" xfId="52985"/>
    <cellStyle name="Comma 8 2 3 9 3" xfId="52986"/>
    <cellStyle name="Comma 8 2 4" xfId="9967"/>
    <cellStyle name="Comma 8 2 4 10" xfId="52987"/>
    <cellStyle name="Comma 8 2 4 2" xfId="9968"/>
    <cellStyle name="Comma 8 2 4 2 2" xfId="52988"/>
    <cellStyle name="Comma 8 2 4 2 2 2" xfId="52989"/>
    <cellStyle name="Comma 8 2 4 2 2 2 2" xfId="52990"/>
    <cellStyle name="Comma 8 2 4 2 2 2 3" xfId="52991"/>
    <cellStyle name="Comma 8 2 4 2 2 3" xfId="52992"/>
    <cellStyle name="Comma 8 2 4 2 2 3 2" xfId="52993"/>
    <cellStyle name="Comma 8 2 4 2 2 3 3" xfId="52994"/>
    <cellStyle name="Comma 8 2 4 2 2 4" xfId="52995"/>
    <cellStyle name="Comma 8 2 4 2 2 4 2" xfId="52996"/>
    <cellStyle name="Comma 8 2 4 2 2 5" xfId="52997"/>
    <cellStyle name="Comma 8 2 4 2 2 6" xfId="52998"/>
    <cellStyle name="Comma 8 2 4 2 3" xfId="52999"/>
    <cellStyle name="Comma 8 2 4 2 3 2" xfId="53000"/>
    <cellStyle name="Comma 8 2 4 2 3 2 2" xfId="53001"/>
    <cellStyle name="Comma 8 2 4 2 3 2 3" xfId="53002"/>
    <cellStyle name="Comma 8 2 4 2 3 3" xfId="53003"/>
    <cellStyle name="Comma 8 2 4 2 3 3 2" xfId="53004"/>
    <cellStyle name="Comma 8 2 4 2 3 3 3" xfId="53005"/>
    <cellStyle name="Comma 8 2 4 2 3 4" xfId="53006"/>
    <cellStyle name="Comma 8 2 4 2 3 4 2" xfId="53007"/>
    <cellStyle name="Comma 8 2 4 2 3 5" xfId="53008"/>
    <cellStyle name="Comma 8 2 4 2 3 6" xfId="53009"/>
    <cellStyle name="Comma 8 2 4 2 4" xfId="53010"/>
    <cellStyle name="Comma 8 2 4 2 4 2" xfId="53011"/>
    <cellStyle name="Comma 8 2 4 2 4 2 2" xfId="53012"/>
    <cellStyle name="Comma 8 2 4 2 4 2 3" xfId="53013"/>
    <cellStyle name="Comma 8 2 4 2 4 3" xfId="53014"/>
    <cellStyle name="Comma 8 2 4 2 4 3 2" xfId="53015"/>
    <cellStyle name="Comma 8 2 4 2 4 4" xfId="53016"/>
    <cellStyle name="Comma 8 2 4 2 4 5" xfId="53017"/>
    <cellStyle name="Comma 8 2 4 2 5" xfId="53018"/>
    <cellStyle name="Comma 8 2 4 2 5 2" xfId="53019"/>
    <cellStyle name="Comma 8 2 4 2 5 3" xfId="53020"/>
    <cellStyle name="Comma 8 2 4 2 6" xfId="53021"/>
    <cellStyle name="Comma 8 2 4 2 6 2" xfId="53022"/>
    <cellStyle name="Comma 8 2 4 2 6 3" xfId="53023"/>
    <cellStyle name="Comma 8 2 4 2 7" xfId="53024"/>
    <cellStyle name="Comma 8 2 4 2 7 2" xfId="53025"/>
    <cellStyle name="Comma 8 2 4 2 8" xfId="53026"/>
    <cellStyle name="Comma 8 2 4 2 9" xfId="53027"/>
    <cellStyle name="Comma 8 2 4 3" xfId="53028"/>
    <cellStyle name="Comma 8 2 4 3 2" xfId="53029"/>
    <cellStyle name="Comma 8 2 4 3 2 2" xfId="53030"/>
    <cellStyle name="Comma 8 2 4 3 2 3" xfId="53031"/>
    <cellStyle name="Comma 8 2 4 3 3" xfId="53032"/>
    <cellStyle name="Comma 8 2 4 3 3 2" xfId="53033"/>
    <cellStyle name="Comma 8 2 4 3 3 3" xfId="53034"/>
    <cellStyle name="Comma 8 2 4 3 4" xfId="53035"/>
    <cellStyle name="Comma 8 2 4 3 4 2" xfId="53036"/>
    <cellStyle name="Comma 8 2 4 3 5" xfId="53037"/>
    <cellStyle name="Comma 8 2 4 3 6" xfId="53038"/>
    <cellStyle name="Comma 8 2 4 4" xfId="53039"/>
    <cellStyle name="Comma 8 2 4 4 2" xfId="53040"/>
    <cellStyle name="Comma 8 2 4 4 2 2" xfId="53041"/>
    <cellStyle name="Comma 8 2 4 4 2 3" xfId="53042"/>
    <cellStyle name="Comma 8 2 4 4 3" xfId="53043"/>
    <cellStyle name="Comma 8 2 4 4 3 2" xfId="53044"/>
    <cellStyle name="Comma 8 2 4 4 3 3" xfId="53045"/>
    <cellStyle name="Comma 8 2 4 4 4" xfId="53046"/>
    <cellStyle name="Comma 8 2 4 4 4 2" xfId="53047"/>
    <cellStyle name="Comma 8 2 4 4 5" xfId="53048"/>
    <cellStyle name="Comma 8 2 4 4 6" xfId="53049"/>
    <cellStyle name="Comma 8 2 4 5" xfId="53050"/>
    <cellStyle name="Comma 8 2 4 5 2" xfId="53051"/>
    <cellStyle name="Comma 8 2 4 5 2 2" xfId="53052"/>
    <cellStyle name="Comma 8 2 4 5 2 3" xfId="53053"/>
    <cellStyle name="Comma 8 2 4 5 3" xfId="53054"/>
    <cellStyle name="Comma 8 2 4 5 3 2" xfId="53055"/>
    <cellStyle name="Comma 8 2 4 5 4" xfId="53056"/>
    <cellStyle name="Comma 8 2 4 5 5" xfId="53057"/>
    <cellStyle name="Comma 8 2 4 6" xfId="53058"/>
    <cellStyle name="Comma 8 2 4 6 2" xfId="53059"/>
    <cellStyle name="Comma 8 2 4 6 3" xfId="53060"/>
    <cellStyle name="Comma 8 2 4 7" xfId="53061"/>
    <cellStyle name="Comma 8 2 4 7 2" xfId="53062"/>
    <cellStyle name="Comma 8 2 4 7 3" xfId="53063"/>
    <cellStyle name="Comma 8 2 4 8" xfId="53064"/>
    <cellStyle name="Comma 8 2 4 8 2" xfId="53065"/>
    <cellStyle name="Comma 8 2 4 9" xfId="53066"/>
    <cellStyle name="Comma 8 2 5" xfId="9969"/>
    <cellStyle name="Comma 8 2 5 2" xfId="53067"/>
    <cellStyle name="Comma 8 2 5 2 2" xfId="53068"/>
    <cellStyle name="Comma 8 2 5 2 2 2" xfId="53069"/>
    <cellStyle name="Comma 8 2 5 2 2 3" xfId="53070"/>
    <cellStyle name="Comma 8 2 5 2 3" xfId="53071"/>
    <cellStyle name="Comma 8 2 5 2 3 2" xfId="53072"/>
    <cellStyle name="Comma 8 2 5 2 3 3" xfId="53073"/>
    <cellStyle name="Comma 8 2 5 2 4" xfId="53074"/>
    <cellStyle name="Comma 8 2 5 2 4 2" xfId="53075"/>
    <cellStyle name="Comma 8 2 5 2 5" xfId="53076"/>
    <cellStyle name="Comma 8 2 5 2 6" xfId="53077"/>
    <cellStyle name="Comma 8 2 5 3" xfId="53078"/>
    <cellStyle name="Comma 8 2 5 3 2" xfId="53079"/>
    <cellStyle name="Comma 8 2 5 3 2 2" xfId="53080"/>
    <cellStyle name="Comma 8 2 5 3 2 3" xfId="53081"/>
    <cellStyle name="Comma 8 2 5 3 3" xfId="53082"/>
    <cellStyle name="Comma 8 2 5 3 3 2" xfId="53083"/>
    <cellStyle name="Comma 8 2 5 3 3 3" xfId="53084"/>
    <cellStyle name="Comma 8 2 5 3 4" xfId="53085"/>
    <cellStyle name="Comma 8 2 5 3 4 2" xfId="53086"/>
    <cellStyle name="Comma 8 2 5 3 5" xfId="53087"/>
    <cellStyle name="Comma 8 2 5 3 6" xfId="53088"/>
    <cellStyle name="Comma 8 2 5 4" xfId="53089"/>
    <cellStyle name="Comma 8 2 5 4 2" xfId="53090"/>
    <cellStyle name="Comma 8 2 5 4 2 2" xfId="53091"/>
    <cellStyle name="Comma 8 2 5 4 2 3" xfId="53092"/>
    <cellStyle name="Comma 8 2 5 4 3" xfId="53093"/>
    <cellStyle name="Comma 8 2 5 4 3 2" xfId="53094"/>
    <cellStyle name="Comma 8 2 5 4 4" xfId="53095"/>
    <cellStyle name="Comma 8 2 5 4 5" xfId="53096"/>
    <cellStyle name="Comma 8 2 5 5" xfId="53097"/>
    <cellStyle name="Comma 8 2 5 5 2" xfId="53098"/>
    <cellStyle name="Comma 8 2 5 5 3" xfId="53099"/>
    <cellStyle name="Comma 8 2 5 6" xfId="53100"/>
    <cellStyle name="Comma 8 2 5 6 2" xfId="53101"/>
    <cellStyle name="Comma 8 2 5 6 3" xfId="53102"/>
    <cellStyle name="Comma 8 2 5 7" xfId="53103"/>
    <cellStyle name="Comma 8 2 5 7 2" xfId="53104"/>
    <cellStyle name="Comma 8 2 5 8" xfId="53105"/>
    <cellStyle name="Comma 8 2 5 9" xfId="53106"/>
    <cellStyle name="Comma 8 2 6" xfId="9970"/>
    <cellStyle name="Comma 8 2 6 2" xfId="53107"/>
    <cellStyle name="Comma 8 2 6 2 2" xfId="53108"/>
    <cellStyle name="Comma 8 2 6 2 2 2" xfId="53109"/>
    <cellStyle name="Comma 8 2 6 2 2 3" xfId="53110"/>
    <cellStyle name="Comma 8 2 6 2 3" xfId="53111"/>
    <cellStyle name="Comma 8 2 6 2 3 2" xfId="53112"/>
    <cellStyle name="Comma 8 2 6 2 3 3" xfId="53113"/>
    <cellStyle name="Comma 8 2 6 2 4" xfId="53114"/>
    <cellStyle name="Comma 8 2 6 2 4 2" xfId="53115"/>
    <cellStyle name="Comma 8 2 6 2 5" xfId="53116"/>
    <cellStyle name="Comma 8 2 6 2 6" xfId="53117"/>
    <cellStyle name="Comma 8 2 6 3" xfId="53118"/>
    <cellStyle name="Comma 8 2 6 3 2" xfId="53119"/>
    <cellStyle name="Comma 8 2 6 3 2 2" xfId="53120"/>
    <cellStyle name="Comma 8 2 6 3 2 3" xfId="53121"/>
    <cellStyle name="Comma 8 2 6 3 3" xfId="53122"/>
    <cellStyle name="Comma 8 2 6 3 3 2" xfId="53123"/>
    <cellStyle name="Comma 8 2 6 3 3 3" xfId="53124"/>
    <cellStyle name="Comma 8 2 6 3 4" xfId="53125"/>
    <cellStyle name="Comma 8 2 6 3 4 2" xfId="53126"/>
    <cellStyle name="Comma 8 2 6 3 5" xfId="53127"/>
    <cellStyle name="Comma 8 2 6 3 6" xfId="53128"/>
    <cellStyle name="Comma 8 2 6 4" xfId="53129"/>
    <cellStyle name="Comma 8 2 6 4 2" xfId="53130"/>
    <cellStyle name="Comma 8 2 6 4 2 2" xfId="53131"/>
    <cellStyle name="Comma 8 2 6 4 2 3" xfId="53132"/>
    <cellStyle name="Comma 8 2 6 4 3" xfId="53133"/>
    <cellStyle name="Comma 8 2 6 4 3 2" xfId="53134"/>
    <cellStyle name="Comma 8 2 6 4 4" xfId="53135"/>
    <cellStyle name="Comma 8 2 6 4 5" xfId="53136"/>
    <cellStyle name="Comma 8 2 6 5" xfId="53137"/>
    <cellStyle name="Comma 8 2 6 5 2" xfId="53138"/>
    <cellStyle name="Comma 8 2 6 5 3" xfId="53139"/>
    <cellStyle name="Comma 8 2 6 6" xfId="53140"/>
    <cellStyle name="Comma 8 2 6 6 2" xfId="53141"/>
    <cellStyle name="Comma 8 2 6 6 3" xfId="53142"/>
    <cellStyle name="Comma 8 2 6 7" xfId="53143"/>
    <cellStyle name="Comma 8 2 6 7 2" xfId="53144"/>
    <cellStyle name="Comma 8 2 6 8" xfId="53145"/>
    <cellStyle name="Comma 8 2 6 9" xfId="53146"/>
    <cellStyle name="Comma 8 2 7" xfId="9971"/>
    <cellStyle name="Comma 8 2 7 2" xfId="53147"/>
    <cellStyle name="Comma 8 2 7 2 2" xfId="53148"/>
    <cellStyle name="Comma 8 2 7 2 3" xfId="53149"/>
    <cellStyle name="Comma 8 2 7 3" xfId="53150"/>
    <cellStyle name="Comma 8 2 7 3 2" xfId="53151"/>
    <cellStyle name="Comma 8 2 7 3 3" xfId="53152"/>
    <cellStyle name="Comma 8 2 7 4" xfId="53153"/>
    <cellStyle name="Comma 8 2 7 4 2" xfId="53154"/>
    <cellStyle name="Comma 8 2 7 5" xfId="53155"/>
    <cellStyle name="Comma 8 2 7 6" xfId="53156"/>
    <cellStyle name="Comma 8 2 8" xfId="9972"/>
    <cellStyle name="Comma 8 2 8 2" xfId="53157"/>
    <cellStyle name="Comma 8 2 8 2 2" xfId="53158"/>
    <cellStyle name="Comma 8 2 8 2 3" xfId="53159"/>
    <cellStyle name="Comma 8 2 8 3" xfId="53160"/>
    <cellStyle name="Comma 8 2 8 3 2" xfId="53161"/>
    <cellStyle name="Comma 8 2 8 3 3" xfId="53162"/>
    <cellStyle name="Comma 8 2 8 4" xfId="53163"/>
    <cellStyle name="Comma 8 2 8 4 2" xfId="53164"/>
    <cellStyle name="Comma 8 2 8 5" xfId="53165"/>
    <cellStyle name="Comma 8 2 8 6" xfId="53166"/>
    <cellStyle name="Comma 8 2 9" xfId="53167"/>
    <cellStyle name="Comma 8 2 9 2" xfId="53168"/>
    <cellStyle name="Comma 8 2 9 2 2" xfId="53169"/>
    <cellStyle name="Comma 8 2 9 2 3" xfId="53170"/>
    <cellStyle name="Comma 8 2 9 3" xfId="53171"/>
    <cellStyle name="Comma 8 2 9 3 2" xfId="53172"/>
    <cellStyle name="Comma 8 2 9 4" xfId="53173"/>
    <cellStyle name="Comma 8 2 9 5" xfId="53174"/>
    <cellStyle name="Comma 8 3" xfId="3941"/>
    <cellStyle name="Comma 8 3 10" xfId="53175"/>
    <cellStyle name="Comma 8 3 10 2" xfId="53176"/>
    <cellStyle name="Comma 8 3 10 3" xfId="53177"/>
    <cellStyle name="Comma 8 3 11" xfId="53178"/>
    <cellStyle name="Comma 8 3 11 2" xfId="53179"/>
    <cellStyle name="Comma 8 3 12" xfId="53180"/>
    <cellStyle name="Comma 8 3 13" xfId="53181"/>
    <cellStyle name="Comma 8 3 14" xfId="53182"/>
    <cellStyle name="Comma 8 3 2" xfId="9973"/>
    <cellStyle name="Comma 8 3 2 10" xfId="53183"/>
    <cellStyle name="Comma 8 3 2 10 2" xfId="53184"/>
    <cellStyle name="Comma 8 3 2 11" xfId="53185"/>
    <cellStyle name="Comma 8 3 2 12" xfId="53186"/>
    <cellStyle name="Comma 8 3 2 13" xfId="53187"/>
    <cellStyle name="Comma 8 3 2 2" xfId="9974"/>
    <cellStyle name="Comma 8 3 2 2 10" xfId="53188"/>
    <cellStyle name="Comma 8 3 2 2 2" xfId="53189"/>
    <cellStyle name="Comma 8 3 2 2 2 2" xfId="53190"/>
    <cellStyle name="Comma 8 3 2 2 2 2 2" xfId="53191"/>
    <cellStyle name="Comma 8 3 2 2 2 2 2 2" xfId="53192"/>
    <cellStyle name="Comma 8 3 2 2 2 2 2 3" xfId="53193"/>
    <cellStyle name="Comma 8 3 2 2 2 2 3" xfId="53194"/>
    <cellStyle name="Comma 8 3 2 2 2 2 3 2" xfId="53195"/>
    <cellStyle name="Comma 8 3 2 2 2 2 3 3" xfId="53196"/>
    <cellStyle name="Comma 8 3 2 2 2 2 4" xfId="53197"/>
    <cellStyle name="Comma 8 3 2 2 2 2 4 2" xfId="53198"/>
    <cellStyle name="Comma 8 3 2 2 2 2 5" xfId="53199"/>
    <cellStyle name="Comma 8 3 2 2 2 2 6" xfId="53200"/>
    <cellStyle name="Comma 8 3 2 2 2 3" xfId="53201"/>
    <cellStyle name="Comma 8 3 2 2 2 3 2" xfId="53202"/>
    <cellStyle name="Comma 8 3 2 2 2 3 2 2" xfId="53203"/>
    <cellStyle name="Comma 8 3 2 2 2 3 2 3" xfId="53204"/>
    <cellStyle name="Comma 8 3 2 2 2 3 3" xfId="53205"/>
    <cellStyle name="Comma 8 3 2 2 2 3 3 2" xfId="53206"/>
    <cellStyle name="Comma 8 3 2 2 2 3 3 3" xfId="53207"/>
    <cellStyle name="Comma 8 3 2 2 2 3 4" xfId="53208"/>
    <cellStyle name="Comma 8 3 2 2 2 3 4 2" xfId="53209"/>
    <cellStyle name="Comma 8 3 2 2 2 3 5" xfId="53210"/>
    <cellStyle name="Comma 8 3 2 2 2 3 6" xfId="53211"/>
    <cellStyle name="Comma 8 3 2 2 2 4" xfId="53212"/>
    <cellStyle name="Comma 8 3 2 2 2 4 2" xfId="53213"/>
    <cellStyle name="Comma 8 3 2 2 2 4 2 2" xfId="53214"/>
    <cellStyle name="Comma 8 3 2 2 2 4 2 3" xfId="53215"/>
    <cellStyle name="Comma 8 3 2 2 2 4 3" xfId="53216"/>
    <cellStyle name="Comma 8 3 2 2 2 4 3 2" xfId="53217"/>
    <cellStyle name="Comma 8 3 2 2 2 4 4" xfId="53218"/>
    <cellStyle name="Comma 8 3 2 2 2 4 5" xfId="53219"/>
    <cellStyle name="Comma 8 3 2 2 2 5" xfId="53220"/>
    <cellStyle name="Comma 8 3 2 2 2 5 2" xfId="53221"/>
    <cellStyle name="Comma 8 3 2 2 2 5 3" xfId="53222"/>
    <cellStyle name="Comma 8 3 2 2 2 6" xfId="53223"/>
    <cellStyle name="Comma 8 3 2 2 2 6 2" xfId="53224"/>
    <cellStyle name="Comma 8 3 2 2 2 6 3" xfId="53225"/>
    <cellStyle name="Comma 8 3 2 2 2 7" xfId="53226"/>
    <cellStyle name="Comma 8 3 2 2 2 7 2" xfId="53227"/>
    <cellStyle name="Comma 8 3 2 2 2 8" xfId="53228"/>
    <cellStyle name="Comma 8 3 2 2 2 9" xfId="53229"/>
    <cellStyle name="Comma 8 3 2 2 3" xfId="53230"/>
    <cellStyle name="Comma 8 3 2 2 3 2" xfId="53231"/>
    <cellStyle name="Comma 8 3 2 2 3 2 2" xfId="53232"/>
    <cellStyle name="Comma 8 3 2 2 3 2 3" xfId="53233"/>
    <cellStyle name="Comma 8 3 2 2 3 3" xfId="53234"/>
    <cellStyle name="Comma 8 3 2 2 3 3 2" xfId="53235"/>
    <cellStyle name="Comma 8 3 2 2 3 3 3" xfId="53236"/>
    <cellStyle name="Comma 8 3 2 2 3 4" xfId="53237"/>
    <cellStyle name="Comma 8 3 2 2 3 4 2" xfId="53238"/>
    <cellStyle name="Comma 8 3 2 2 3 5" xfId="53239"/>
    <cellStyle name="Comma 8 3 2 2 3 6" xfId="53240"/>
    <cellStyle name="Comma 8 3 2 2 4" xfId="53241"/>
    <cellStyle name="Comma 8 3 2 2 4 2" xfId="53242"/>
    <cellStyle name="Comma 8 3 2 2 4 2 2" xfId="53243"/>
    <cellStyle name="Comma 8 3 2 2 4 2 3" xfId="53244"/>
    <cellStyle name="Comma 8 3 2 2 4 3" xfId="53245"/>
    <cellStyle name="Comma 8 3 2 2 4 3 2" xfId="53246"/>
    <cellStyle name="Comma 8 3 2 2 4 3 3" xfId="53247"/>
    <cellStyle name="Comma 8 3 2 2 4 4" xfId="53248"/>
    <cellStyle name="Comma 8 3 2 2 4 4 2" xfId="53249"/>
    <cellStyle name="Comma 8 3 2 2 4 5" xfId="53250"/>
    <cellStyle name="Comma 8 3 2 2 4 6" xfId="53251"/>
    <cellStyle name="Comma 8 3 2 2 5" xfId="53252"/>
    <cellStyle name="Comma 8 3 2 2 5 2" xfId="53253"/>
    <cellStyle name="Comma 8 3 2 2 5 2 2" xfId="53254"/>
    <cellStyle name="Comma 8 3 2 2 5 2 3" xfId="53255"/>
    <cellStyle name="Comma 8 3 2 2 5 3" xfId="53256"/>
    <cellStyle name="Comma 8 3 2 2 5 3 2" xfId="53257"/>
    <cellStyle name="Comma 8 3 2 2 5 4" xfId="53258"/>
    <cellStyle name="Comma 8 3 2 2 5 5" xfId="53259"/>
    <cellStyle name="Comma 8 3 2 2 6" xfId="53260"/>
    <cellStyle name="Comma 8 3 2 2 6 2" xfId="53261"/>
    <cellStyle name="Comma 8 3 2 2 6 3" xfId="53262"/>
    <cellStyle name="Comma 8 3 2 2 7" xfId="53263"/>
    <cellStyle name="Comma 8 3 2 2 7 2" xfId="53264"/>
    <cellStyle name="Comma 8 3 2 2 7 3" xfId="53265"/>
    <cellStyle name="Comma 8 3 2 2 8" xfId="53266"/>
    <cellStyle name="Comma 8 3 2 2 8 2" xfId="53267"/>
    <cellStyle name="Comma 8 3 2 2 9" xfId="53268"/>
    <cellStyle name="Comma 8 3 2 3" xfId="53269"/>
    <cellStyle name="Comma 8 3 2 3 2" xfId="53270"/>
    <cellStyle name="Comma 8 3 2 3 2 2" xfId="53271"/>
    <cellStyle name="Comma 8 3 2 3 2 2 2" xfId="53272"/>
    <cellStyle name="Comma 8 3 2 3 2 2 3" xfId="53273"/>
    <cellStyle name="Comma 8 3 2 3 2 3" xfId="53274"/>
    <cellStyle name="Comma 8 3 2 3 2 3 2" xfId="53275"/>
    <cellStyle name="Comma 8 3 2 3 2 3 3" xfId="53276"/>
    <cellStyle name="Comma 8 3 2 3 2 4" xfId="53277"/>
    <cellStyle name="Comma 8 3 2 3 2 4 2" xfId="53278"/>
    <cellStyle name="Comma 8 3 2 3 2 5" xfId="53279"/>
    <cellStyle name="Comma 8 3 2 3 2 6" xfId="53280"/>
    <cellStyle name="Comma 8 3 2 3 3" xfId="53281"/>
    <cellStyle name="Comma 8 3 2 3 3 2" xfId="53282"/>
    <cellStyle name="Comma 8 3 2 3 3 2 2" xfId="53283"/>
    <cellStyle name="Comma 8 3 2 3 3 2 3" xfId="53284"/>
    <cellStyle name="Comma 8 3 2 3 3 3" xfId="53285"/>
    <cellStyle name="Comma 8 3 2 3 3 3 2" xfId="53286"/>
    <cellStyle name="Comma 8 3 2 3 3 3 3" xfId="53287"/>
    <cellStyle name="Comma 8 3 2 3 3 4" xfId="53288"/>
    <cellStyle name="Comma 8 3 2 3 3 4 2" xfId="53289"/>
    <cellStyle name="Comma 8 3 2 3 3 5" xfId="53290"/>
    <cellStyle name="Comma 8 3 2 3 3 6" xfId="53291"/>
    <cellStyle name="Comma 8 3 2 3 4" xfId="53292"/>
    <cellStyle name="Comma 8 3 2 3 4 2" xfId="53293"/>
    <cellStyle name="Comma 8 3 2 3 4 2 2" xfId="53294"/>
    <cellStyle name="Comma 8 3 2 3 4 2 3" xfId="53295"/>
    <cellStyle name="Comma 8 3 2 3 4 3" xfId="53296"/>
    <cellStyle name="Comma 8 3 2 3 4 3 2" xfId="53297"/>
    <cellStyle name="Comma 8 3 2 3 4 4" xfId="53298"/>
    <cellStyle name="Comma 8 3 2 3 4 5" xfId="53299"/>
    <cellStyle name="Comma 8 3 2 3 5" xfId="53300"/>
    <cellStyle name="Comma 8 3 2 3 5 2" xfId="53301"/>
    <cellStyle name="Comma 8 3 2 3 5 3" xfId="53302"/>
    <cellStyle name="Comma 8 3 2 3 6" xfId="53303"/>
    <cellStyle name="Comma 8 3 2 3 6 2" xfId="53304"/>
    <cellStyle name="Comma 8 3 2 3 6 3" xfId="53305"/>
    <cellStyle name="Comma 8 3 2 3 7" xfId="53306"/>
    <cellStyle name="Comma 8 3 2 3 7 2" xfId="53307"/>
    <cellStyle name="Comma 8 3 2 3 8" xfId="53308"/>
    <cellStyle name="Comma 8 3 2 3 9" xfId="53309"/>
    <cellStyle name="Comma 8 3 2 4" xfId="53310"/>
    <cellStyle name="Comma 8 3 2 4 2" xfId="53311"/>
    <cellStyle name="Comma 8 3 2 4 2 2" xfId="53312"/>
    <cellStyle name="Comma 8 3 2 4 2 2 2" xfId="53313"/>
    <cellStyle name="Comma 8 3 2 4 2 2 3" xfId="53314"/>
    <cellStyle name="Comma 8 3 2 4 2 3" xfId="53315"/>
    <cellStyle name="Comma 8 3 2 4 2 3 2" xfId="53316"/>
    <cellStyle name="Comma 8 3 2 4 2 3 3" xfId="53317"/>
    <cellStyle name="Comma 8 3 2 4 2 4" xfId="53318"/>
    <cellStyle name="Comma 8 3 2 4 2 4 2" xfId="53319"/>
    <cellStyle name="Comma 8 3 2 4 2 5" xfId="53320"/>
    <cellStyle name="Comma 8 3 2 4 2 6" xfId="53321"/>
    <cellStyle name="Comma 8 3 2 4 3" xfId="53322"/>
    <cellStyle name="Comma 8 3 2 4 3 2" xfId="53323"/>
    <cellStyle name="Comma 8 3 2 4 3 2 2" xfId="53324"/>
    <cellStyle name="Comma 8 3 2 4 3 2 3" xfId="53325"/>
    <cellStyle name="Comma 8 3 2 4 3 3" xfId="53326"/>
    <cellStyle name="Comma 8 3 2 4 3 3 2" xfId="53327"/>
    <cellStyle name="Comma 8 3 2 4 3 3 3" xfId="53328"/>
    <cellStyle name="Comma 8 3 2 4 3 4" xfId="53329"/>
    <cellStyle name="Comma 8 3 2 4 3 4 2" xfId="53330"/>
    <cellStyle name="Comma 8 3 2 4 3 5" xfId="53331"/>
    <cellStyle name="Comma 8 3 2 4 3 6" xfId="53332"/>
    <cellStyle name="Comma 8 3 2 4 4" xfId="53333"/>
    <cellStyle name="Comma 8 3 2 4 4 2" xfId="53334"/>
    <cellStyle name="Comma 8 3 2 4 4 2 2" xfId="53335"/>
    <cellStyle name="Comma 8 3 2 4 4 2 3" xfId="53336"/>
    <cellStyle name="Comma 8 3 2 4 4 3" xfId="53337"/>
    <cellStyle name="Comma 8 3 2 4 4 3 2" xfId="53338"/>
    <cellStyle name="Comma 8 3 2 4 4 4" xfId="53339"/>
    <cellStyle name="Comma 8 3 2 4 4 5" xfId="53340"/>
    <cellStyle name="Comma 8 3 2 4 5" xfId="53341"/>
    <cellStyle name="Comma 8 3 2 4 5 2" xfId="53342"/>
    <cellStyle name="Comma 8 3 2 4 5 3" xfId="53343"/>
    <cellStyle name="Comma 8 3 2 4 6" xfId="53344"/>
    <cellStyle name="Comma 8 3 2 4 6 2" xfId="53345"/>
    <cellStyle name="Comma 8 3 2 4 6 3" xfId="53346"/>
    <cellStyle name="Comma 8 3 2 4 7" xfId="53347"/>
    <cellStyle name="Comma 8 3 2 4 7 2" xfId="53348"/>
    <cellStyle name="Comma 8 3 2 4 8" xfId="53349"/>
    <cellStyle name="Comma 8 3 2 4 9" xfId="53350"/>
    <cellStyle name="Comma 8 3 2 5" xfId="53351"/>
    <cellStyle name="Comma 8 3 2 5 2" xfId="53352"/>
    <cellStyle name="Comma 8 3 2 5 2 2" xfId="53353"/>
    <cellStyle name="Comma 8 3 2 5 2 3" xfId="53354"/>
    <cellStyle name="Comma 8 3 2 5 3" xfId="53355"/>
    <cellStyle name="Comma 8 3 2 5 3 2" xfId="53356"/>
    <cellStyle name="Comma 8 3 2 5 3 3" xfId="53357"/>
    <cellStyle name="Comma 8 3 2 5 4" xfId="53358"/>
    <cellStyle name="Comma 8 3 2 5 4 2" xfId="53359"/>
    <cellStyle name="Comma 8 3 2 5 5" xfId="53360"/>
    <cellStyle name="Comma 8 3 2 5 6" xfId="53361"/>
    <cellStyle name="Comma 8 3 2 6" xfId="53362"/>
    <cellStyle name="Comma 8 3 2 6 2" xfId="53363"/>
    <cellStyle name="Comma 8 3 2 6 2 2" xfId="53364"/>
    <cellStyle name="Comma 8 3 2 6 2 3" xfId="53365"/>
    <cellStyle name="Comma 8 3 2 6 3" xfId="53366"/>
    <cellStyle name="Comma 8 3 2 6 3 2" xfId="53367"/>
    <cellStyle name="Comma 8 3 2 6 3 3" xfId="53368"/>
    <cellStyle name="Comma 8 3 2 6 4" xfId="53369"/>
    <cellStyle name="Comma 8 3 2 6 4 2" xfId="53370"/>
    <cellStyle name="Comma 8 3 2 6 5" xfId="53371"/>
    <cellStyle name="Comma 8 3 2 6 6" xfId="53372"/>
    <cellStyle name="Comma 8 3 2 7" xfId="53373"/>
    <cellStyle name="Comma 8 3 2 7 2" xfId="53374"/>
    <cellStyle name="Comma 8 3 2 7 2 2" xfId="53375"/>
    <cellStyle name="Comma 8 3 2 7 2 3" xfId="53376"/>
    <cellStyle name="Comma 8 3 2 7 3" xfId="53377"/>
    <cellStyle name="Comma 8 3 2 7 3 2" xfId="53378"/>
    <cellStyle name="Comma 8 3 2 7 4" xfId="53379"/>
    <cellStyle name="Comma 8 3 2 7 5" xfId="53380"/>
    <cellStyle name="Comma 8 3 2 8" xfId="53381"/>
    <cellStyle name="Comma 8 3 2 8 2" xfId="53382"/>
    <cellStyle name="Comma 8 3 2 8 3" xfId="53383"/>
    <cellStyle name="Comma 8 3 2 9" xfId="53384"/>
    <cellStyle name="Comma 8 3 2 9 2" xfId="53385"/>
    <cellStyle name="Comma 8 3 2 9 3" xfId="53386"/>
    <cellStyle name="Comma 8 3 3" xfId="9975"/>
    <cellStyle name="Comma 8 3 3 10" xfId="53387"/>
    <cellStyle name="Comma 8 3 3 2" xfId="9976"/>
    <cellStyle name="Comma 8 3 3 2 2" xfId="53388"/>
    <cellStyle name="Comma 8 3 3 2 2 2" xfId="53389"/>
    <cellStyle name="Comma 8 3 3 2 2 2 2" xfId="53390"/>
    <cellStyle name="Comma 8 3 3 2 2 2 3" xfId="53391"/>
    <cellStyle name="Comma 8 3 3 2 2 3" xfId="53392"/>
    <cellStyle name="Comma 8 3 3 2 2 3 2" xfId="53393"/>
    <cellStyle name="Comma 8 3 3 2 2 3 3" xfId="53394"/>
    <cellStyle name="Comma 8 3 3 2 2 4" xfId="53395"/>
    <cellStyle name="Comma 8 3 3 2 2 4 2" xfId="53396"/>
    <cellStyle name="Comma 8 3 3 2 2 5" xfId="53397"/>
    <cellStyle name="Comma 8 3 3 2 2 6" xfId="53398"/>
    <cellStyle name="Comma 8 3 3 2 3" xfId="53399"/>
    <cellStyle name="Comma 8 3 3 2 3 2" xfId="53400"/>
    <cellStyle name="Comma 8 3 3 2 3 2 2" xfId="53401"/>
    <cellStyle name="Comma 8 3 3 2 3 2 3" xfId="53402"/>
    <cellStyle name="Comma 8 3 3 2 3 3" xfId="53403"/>
    <cellStyle name="Comma 8 3 3 2 3 3 2" xfId="53404"/>
    <cellStyle name="Comma 8 3 3 2 3 3 3" xfId="53405"/>
    <cellStyle name="Comma 8 3 3 2 3 4" xfId="53406"/>
    <cellStyle name="Comma 8 3 3 2 3 4 2" xfId="53407"/>
    <cellStyle name="Comma 8 3 3 2 3 5" xfId="53408"/>
    <cellStyle name="Comma 8 3 3 2 3 6" xfId="53409"/>
    <cellStyle name="Comma 8 3 3 2 4" xfId="53410"/>
    <cellStyle name="Comma 8 3 3 2 4 2" xfId="53411"/>
    <cellStyle name="Comma 8 3 3 2 4 2 2" xfId="53412"/>
    <cellStyle name="Comma 8 3 3 2 4 2 3" xfId="53413"/>
    <cellStyle name="Comma 8 3 3 2 4 3" xfId="53414"/>
    <cellStyle name="Comma 8 3 3 2 4 3 2" xfId="53415"/>
    <cellStyle name="Comma 8 3 3 2 4 4" xfId="53416"/>
    <cellStyle name="Comma 8 3 3 2 4 5" xfId="53417"/>
    <cellStyle name="Comma 8 3 3 2 5" xfId="53418"/>
    <cellStyle name="Comma 8 3 3 2 5 2" xfId="53419"/>
    <cellStyle name="Comma 8 3 3 2 5 3" xfId="53420"/>
    <cellStyle name="Comma 8 3 3 2 6" xfId="53421"/>
    <cellStyle name="Comma 8 3 3 2 6 2" xfId="53422"/>
    <cellStyle name="Comma 8 3 3 2 6 3" xfId="53423"/>
    <cellStyle name="Comma 8 3 3 2 7" xfId="53424"/>
    <cellStyle name="Comma 8 3 3 2 7 2" xfId="53425"/>
    <cellStyle name="Comma 8 3 3 2 8" xfId="53426"/>
    <cellStyle name="Comma 8 3 3 2 9" xfId="53427"/>
    <cellStyle name="Comma 8 3 3 3" xfId="53428"/>
    <cellStyle name="Comma 8 3 3 3 2" xfId="53429"/>
    <cellStyle name="Comma 8 3 3 3 2 2" xfId="53430"/>
    <cellStyle name="Comma 8 3 3 3 2 3" xfId="53431"/>
    <cellStyle name="Comma 8 3 3 3 3" xfId="53432"/>
    <cellStyle name="Comma 8 3 3 3 3 2" xfId="53433"/>
    <cellStyle name="Comma 8 3 3 3 3 3" xfId="53434"/>
    <cellStyle name="Comma 8 3 3 3 4" xfId="53435"/>
    <cellStyle name="Comma 8 3 3 3 4 2" xfId="53436"/>
    <cellStyle name="Comma 8 3 3 3 5" xfId="53437"/>
    <cellStyle name="Comma 8 3 3 3 6" xfId="53438"/>
    <cellStyle name="Comma 8 3 3 4" xfId="53439"/>
    <cellStyle name="Comma 8 3 3 4 2" xfId="53440"/>
    <cellStyle name="Comma 8 3 3 4 2 2" xfId="53441"/>
    <cellStyle name="Comma 8 3 3 4 2 3" xfId="53442"/>
    <cellStyle name="Comma 8 3 3 4 3" xfId="53443"/>
    <cellStyle name="Comma 8 3 3 4 3 2" xfId="53444"/>
    <cellStyle name="Comma 8 3 3 4 3 3" xfId="53445"/>
    <cellStyle name="Comma 8 3 3 4 4" xfId="53446"/>
    <cellStyle name="Comma 8 3 3 4 4 2" xfId="53447"/>
    <cellStyle name="Comma 8 3 3 4 5" xfId="53448"/>
    <cellStyle name="Comma 8 3 3 4 6" xfId="53449"/>
    <cellStyle name="Comma 8 3 3 5" xfId="53450"/>
    <cellStyle name="Comma 8 3 3 5 2" xfId="53451"/>
    <cellStyle name="Comma 8 3 3 5 2 2" xfId="53452"/>
    <cellStyle name="Comma 8 3 3 5 2 3" xfId="53453"/>
    <cellStyle name="Comma 8 3 3 5 3" xfId="53454"/>
    <cellStyle name="Comma 8 3 3 5 3 2" xfId="53455"/>
    <cellStyle name="Comma 8 3 3 5 4" xfId="53456"/>
    <cellStyle name="Comma 8 3 3 5 5" xfId="53457"/>
    <cellStyle name="Comma 8 3 3 6" xfId="53458"/>
    <cellStyle name="Comma 8 3 3 6 2" xfId="53459"/>
    <cellStyle name="Comma 8 3 3 6 3" xfId="53460"/>
    <cellStyle name="Comma 8 3 3 7" xfId="53461"/>
    <cellStyle name="Comma 8 3 3 7 2" xfId="53462"/>
    <cellStyle name="Comma 8 3 3 7 3" xfId="53463"/>
    <cellStyle name="Comma 8 3 3 8" xfId="53464"/>
    <cellStyle name="Comma 8 3 3 8 2" xfId="53465"/>
    <cellStyle name="Comma 8 3 3 9" xfId="53466"/>
    <cellStyle name="Comma 8 3 4" xfId="9977"/>
    <cellStyle name="Comma 8 3 4 2" xfId="53467"/>
    <cellStyle name="Comma 8 3 4 2 2" xfId="53468"/>
    <cellStyle name="Comma 8 3 4 2 2 2" xfId="53469"/>
    <cellStyle name="Comma 8 3 4 2 2 3" xfId="53470"/>
    <cellStyle name="Comma 8 3 4 2 3" xfId="53471"/>
    <cellStyle name="Comma 8 3 4 2 3 2" xfId="53472"/>
    <cellStyle name="Comma 8 3 4 2 3 3" xfId="53473"/>
    <cellStyle name="Comma 8 3 4 2 4" xfId="53474"/>
    <cellStyle name="Comma 8 3 4 2 4 2" xfId="53475"/>
    <cellStyle name="Comma 8 3 4 2 5" xfId="53476"/>
    <cellStyle name="Comma 8 3 4 2 6" xfId="53477"/>
    <cellStyle name="Comma 8 3 4 3" xfId="53478"/>
    <cellStyle name="Comma 8 3 4 3 2" xfId="53479"/>
    <cellStyle name="Comma 8 3 4 3 2 2" xfId="53480"/>
    <cellStyle name="Comma 8 3 4 3 2 3" xfId="53481"/>
    <cellStyle name="Comma 8 3 4 3 3" xfId="53482"/>
    <cellStyle name="Comma 8 3 4 3 3 2" xfId="53483"/>
    <cellStyle name="Comma 8 3 4 3 3 3" xfId="53484"/>
    <cellStyle name="Comma 8 3 4 3 4" xfId="53485"/>
    <cellStyle name="Comma 8 3 4 3 4 2" xfId="53486"/>
    <cellStyle name="Comma 8 3 4 3 5" xfId="53487"/>
    <cellStyle name="Comma 8 3 4 3 6" xfId="53488"/>
    <cellStyle name="Comma 8 3 4 4" xfId="53489"/>
    <cellStyle name="Comma 8 3 4 4 2" xfId="53490"/>
    <cellStyle name="Comma 8 3 4 4 2 2" xfId="53491"/>
    <cellStyle name="Comma 8 3 4 4 2 3" xfId="53492"/>
    <cellStyle name="Comma 8 3 4 4 3" xfId="53493"/>
    <cellStyle name="Comma 8 3 4 4 3 2" xfId="53494"/>
    <cellStyle name="Comma 8 3 4 4 4" xfId="53495"/>
    <cellStyle name="Comma 8 3 4 4 5" xfId="53496"/>
    <cellStyle name="Comma 8 3 4 5" xfId="53497"/>
    <cellStyle name="Comma 8 3 4 5 2" xfId="53498"/>
    <cellStyle name="Comma 8 3 4 5 3" xfId="53499"/>
    <cellStyle name="Comma 8 3 4 6" xfId="53500"/>
    <cellStyle name="Comma 8 3 4 6 2" xfId="53501"/>
    <cellStyle name="Comma 8 3 4 6 3" xfId="53502"/>
    <cellStyle name="Comma 8 3 4 7" xfId="53503"/>
    <cellStyle name="Comma 8 3 4 7 2" xfId="53504"/>
    <cellStyle name="Comma 8 3 4 8" xfId="53505"/>
    <cellStyle name="Comma 8 3 4 9" xfId="53506"/>
    <cellStyle name="Comma 8 3 5" xfId="9978"/>
    <cellStyle name="Comma 8 3 5 2" xfId="53507"/>
    <cellStyle name="Comma 8 3 5 2 2" xfId="53508"/>
    <cellStyle name="Comma 8 3 5 2 2 2" xfId="53509"/>
    <cellStyle name="Comma 8 3 5 2 2 3" xfId="53510"/>
    <cellStyle name="Comma 8 3 5 2 3" xfId="53511"/>
    <cellStyle name="Comma 8 3 5 2 3 2" xfId="53512"/>
    <cellStyle name="Comma 8 3 5 2 3 3" xfId="53513"/>
    <cellStyle name="Comma 8 3 5 2 4" xfId="53514"/>
    <cellStyle name="Comma 8 3 5 2 4 2" xfId="53515"/>
    <cellStyle name="Comma 8 3 5 2 5" xfId="53516"/>
    <cellStyle name="Comma 8 3 5 2 6" xfId="53517"/>
    <cellStyle name="Comma 8 3 5 3" xfId="53518"/>
    <cellStyle name="Comma 8 3 5 3 2" xfId="53519"/>
    <cellStyle name="Comma 8 3 5 3 2 2" xfId="53520"/>
    <cellStyle name="Comma 8 3 5 3 2 3" xfId="53521"/>
    <cellStyle name="Comma 8 3 5 3 3" xfId="53522"/>
    <cellStyle name="Comma 8 3 5 3 3 2" xfId="53523"/>
    <cellStyle name="Comma 8 3 5 3 3 3" xfId="53524"/>
    <cellStyle name="Comma 8 3 5 3 4" xfId="53525"/>
    <cellStyle name="Comma 8 3 5 3 4 2" xfId="53526"/>
    <cellStyle name="Comma 8 3 5 3 5" xfId="53527"/>
    <cellStyle name="Comma 8 3 5 3 6" xfId="53528"/>
    <cellStyle name="Comma 8 3 5 4" xfId="53529"/>
    <cellStyle name="Comma 8 3 5 4 2" xfId="53530"/>
    <cellStyle name="Comma 8 3 5 4 2 2" xfId="53531"/>
    <cellStyle name="Comma 8 3 5 4 2 3" xfId="53532"/>
    <cellStyle name="Comma 8 3 5 4 3" xfId="53533"/>
    <cellStyle name="Comma 8 3 5 4 3 2" xfId="53534"/>
    <cellStyle name="Comma 8 3 5 4 4" xfId="53535"/>
    <cellStyle name="Comma 8 3 5 4 5" xfId="53536"/>
    <cellStyle name="Comma 8 3 5 5" xfId="53537"/>
    <cellStyle name="Comma 8 3 5 5 2" xfId="53538"/>
    <cellStyle name="Comma 8 3 5 5 3" xfId="53539"/>
    <cellStyle name="Comma 8 3 5 6" xfId="53540"/>
    <cellStyle name="Comma 8 3 5 6 2" xfId="53541"/>
    <cellStyle name="Comma 8 3 5 6 3" xfId="53542"/>
    <cellStyle name="Comma 8 3 5 7" xfId="53543"/>
    <cellStyle name="Comma 8 3 5 7 2" xfId="53544"/>
    <cellStyle name="Comma 8 3 5 8" xfId="53545"/>
    <cellStyle name="Comma 8 3 5 9" xfId="53546"/>
    <cellStyle name="Comma 8 3 6" xfId="53547"/>
    <cellStyle name="Comma 8 3 6 2" xfId="53548"/>
    <cellStyle name="Comma 8 3 6 2 2" xfId="53549"/>
    <cellStyle name="Comma 8 3 6 2 3" xfId="53550"/>
    <cellStyle name="Comma 8 3 6 3" xfId="53551"/>
    <cellStyle name="Comma 8 3 6 3 2" xfId="53552"/>
    <cellStyle name="Comma 8 3 6 3 3" xfId="53553"/>
    <cellStyle name="Comma 8 3 6 4" xfId="53554"/>
    <cellStyle name="Comma 8 3 6 4 2" xfId="53555"/>
    <cellStyle name="Comma 8 3 6 5" xfId="53556"/>
    <cellStyle name="Comma 8 3 6 6" xfId="53557"/>
    <cellStyle name="Comma 8 3 7" xfId="53558"/>
    <cellStyle name="Comma 8 3 7 2" xfId="53559"/>
    <cellStyle name="Comma 8 3 7 2 2" xfId="53560"/>
    <cellStyle name="Comma 8 3 7 2 3" xfId="53561"/>
    <cellStyle name="Comma 8 3 7 3" xfId="53562"/>
    <cellStyle name="Comma 8 3 7 3 2" xfId="53563"/>
    <cellStyle name="Comma 8 3 7 3 3" xfId="53564"/>
    <cellStyle name="Comma 8 3 7 4" xfId="53565"/>
    <cellStyle name="Comma 8 3 7 4 2" xfId="53566"/>
    <cellStyle name="Comma 8 3 7 5" xfId="53567"/>
    <cellStyle name="Comma 8 3 7 6" xfId="53568"/>
    <cellStyle name="Comma 8 3 8" xfId="53569"/>
    <cellStyle name="Comma 8 3 8 2" xfId="53570"/>
    <cellStyle name="Comma 8 3 8 2 2" xfId="53571"/>
    <cellStyle name="Comma 8 3 8 2 3" xfId="53572"/>
    <cellStyle name="Comma 8 3 8 3" xfId="53573"/>
    <cellStyle name="Comma 8 3 8 3 2" xfId="53574"/>
    <cellStyle name="Comma 8 3 8 4" xfId="53575"/>
    <cellStyle name="Comma 8 3 8 5" xfId="53576"/>
    <cellStyle name="Comma 8 3 9" xfId="53577"/>
    <cellStyle name="Comma 8 3 9 2" xfId="53578"/>
    <cellStyle name="Comma 8 3 9 3" xfId="53579"/>
    <cellStyle name="Comma 8 4" xfId="3942"/>
    <cellStyle name="Comma 8 4 10" xfId="53580"/>
    <cellStyle name="Comma 8 4 10 2" xfId="53581"/>
    <cellStyle name="Comma 8 4 11" xfId="53582"/>
    <cellStyle name="Comma 8 4 12" xfId="53583"/>
    <cellStyle name="Comma 8 4 13" xfId="53584"/>
    <cellStyle name="Comma 8 4 2" xfId="9979"/>
    <cellStyle name="Comma 8 4 2 10" xfId="53585"/>
    <cellStyle name="Comma 8 4 2 2" xfId="53586"/>
    <cellStyle name="Comma 8 4 2 2 2" xfId="53587"/>
    <cellStyle name="Comma 8 4 2 2 2 2" xfId="53588"/>
    <cellStyle name="Comma 8 4 2 2 2 2 2" xfId="53589"/>
    <cellStyle name="Comma 8 4 2 2 2 2 3" xfId="53590"/>
    <cellStyle name="Comma 8 4 2 2 2 3" xfId="53591"/>
    <cellStyle name="Comma 8 4 2 2 2 3 2" xfId="53592"/>
    <cellStyle name="Comma 8 4 2 2 2 3 3" xfId="53593"/>
    <cellStyle name="Comma 8 4 2 2 2 4" xfId="53594"/>
    <cellStyle name="Comma 8 4 2 2 2 4 2" xfId="53595"/>
    <cellStyle name="Comma 8 4 2 2 2 5" xfId="53596"/>
    <cellStyle name="Comma 8 4 2 2 2 6" xfId="53597"/>
    <cellStyle name="Comma 8 4 2 2 3" xfId="53598"/>
    <cellStyle name="Comma 8 4 2 2 3 2" xfId="53599"/>
    <cellStyle name="Comma 8 4 2 2 3 2 2" xfId="53600"/>
    <cellStyle name="Comma 8 4 2 2 3 2 3" xfId="53601"/>
    <cellStyle name="Comma 8 4 2 2 3 3" xfId="53602"/>
    <cellStyle name="Comma 8 4 2 2 3 3 2" xfId="53603"/>
    <cellStyle name="Comma 8 4 2 2 3 3 3" xfId="53604"/>
    <cellStyle name="Comma 8 4 2 2 3 4" xfId="53605"/>
    <cellStyle name="Comma 8 4 2 2 3 4 2" xfId="53606"/>
    <cellStyle name="Comma 8 4 2 2 3 5" xfId="53607"/>
    <cellStyle name="Comma 8 4 2 2 3 6" xfId="53608"/>
    <cellStyle name="Comma 8 4 2 2 4" xfId="53609"/>
    <cellStyle name="Comma 8 4 2 2 4 2" xfId="53610"/>
    <cellStyle name="Comma 8 4 2 2 4 2 2" xfId="53611"/>
    <cellStyle name="Comma 8 4 2 2 4 2 3" xfId="53612"/>
    <cellStyle name="Comma 8 4 2 2 4 3" xfId="53613"/>
    <cellStyle name="Comma 8 4 2 2 4 3 2" xfId="53614"/>
    <cellStyle name="Comma 8 4 2 2 4 4" xfId="53615"/>
    <cellStyle name="Comma 8 4 2 2 4 5" xfId="53616"/>
    <cellStyle name="Comma 8 4 2 2 5" xfId="53617"/>
    <cellStyle name="Comma 8 4 2 2 5 2" xfId="53618"/>
    <cellStyle name="Comma 8 4 2 2 5 3" xfId="53619"/>
    <cellStyle name="Comma 8 4 2 2 6" xfId="53620"/>
    <cellStyle name="Comma 8 4 2 2 6 2" xfId="53621"/>
    <cellStyle name="Comma 8 4 2 2 6 3" xfId="53622"/>
    <cellStyle name="Comma 8 4 2 2 7" xfId="53623"/>
    <cellStyle name="Comma 8 4 2 2 7 2" xfId="53624"/>
    <cellStyle name="Comma 8 4 2 2 8" xfId="53625"/>
    <cellStyle name="Comma 8 4 2 2 9" xfId="53626"/>
    <cellStyle name="Comma 8 4 2 3" xfId="53627"/>
    <cellStyle name="Comma 8 4 2 3 2" xfId="53628"/>
    <cellStyle name="Comma 8 4 2 3 2 2" xfId="53629"/>
    <cellStyle name="Comma 8 4 2 3 2 3" xfId="53630"/>
    <cellStyle name="Comma 8 4 2 3 3" xfId="53631"/>
    <cellStyle name="Comma 8 4 2 3 3 2" xfId="53632"/>
    <cellStyle name="Comma 8 4 2 3 3 3" xfId="53633"/>
    <cellStyle name="Comma 8 4 2 3 4" xfId="53634"/>
    <cellStyle name="Comma 8 4 2 3 4 2" xfId="53635"/>
    <cellStyle name="Comma 8 4 2 3 5" xfId="53636"/>
    <cellStyle name="Comma 8 4 2 3 6" xfId="53637"/>
    <cellStyle name="Comma 8 4 2 4" xfId="53638"/>
    <cellStyle name="Comma 8 4 2 4 2" xfId="53639"/>
    <cellStyle name="Comma 8 4 2 4 2 2" xfId="53640"/>
    <cellStyle name="Comma 8 4 2 4 2 3" xfId="53641"/>
    <cellStyle name="Comma 8 4 2 4 3" xfId="53642"/>
    <cellStyle name="Comma 8 4 2 4 3 2" xfId="53643"/>
    <cellStyle name="Comma 8 4 2 4 3 3" xfId="53644"/>
    <cellStyle name="Comma 8 4 2 4 4" xfId="53645"/>
    <cellStyle name="Comma 8 4 2 4 4 2" xfId="53646"/>
    <cellStyle name="Comma 8 4 2 4 5" xfId="53647"/>
    <cellStyle name="Comma 8 4 2 4 6" xfId="53648"/>
    <cellStyle name="Comma 8 4 2 5" xfId="53649"/>
    <cellStyle name="Comma 8 4 2 5 2" xfId="53650"/>
    <cellStyle name="Comma 8 4 2 5 2 2" xfId="53651"/>
    <cellStyle name="Comma 8 4 2 5 2 3" xfId="53652"/>
    <cellStyle name="Comma 8 4 2 5 3" xfId="53653"/>
    <cellStyle name="Comma 8 4 2 5 3 2" xfId="53654"/>
    <cellStyle name="Comma 8 4 2 5 4" xfId="53655"/>
    <cellStyle name="Comma 8 4 2 5 5" xfId="53656"/>
    <cellStyle name="Comma 8 4 2 6" xfId="53657"/>
    <cellStyle name="Comma 8 4 2 6 2" xfId="53658"/>
    <cellStyle name="Comma 8 4 2 6 3" xfId="53659"/>
    <cellStyle name="Comma 8 4 2 7" xfId="53660"/>
    <cellStyle name="Comma 8 4 2 7 2" xfId="53661"/>
    <cellStyle name="Comma 8 4 2 7 3" xfId="53662"/>
    <cellStyle name="Comma 8 4 2 8" xfId="53663"/>
    <cellStyle name="Comma 8 4 2 8 2" xfId="53664"/>
    <cellStyle name="Comma 8 4 2 9" xfId="53665"/>
    <cellStyle name="Comma 8 4 3" xfId="9980"/>
    <cellStyle name="Comma 8 4 3 2" xfId="9981"/>
    <cellStyle name="Comma 8 4 3 2 2" xfId="53666"/>
    <cellStyle name="Comma 8 4 3 2 2 2" xfId="53667"/>
    <cellStyle name="Comma 8 4 3 2 2 3" xfId="53668"/>
    <cellStyle name="Comma 8 4 3 2 3" xfId="53669"/>
    <cellStyle name="Comma 8 4 3 2 3 2" xfId="53670"/>
    <cellStyle name="Comma 8 4 3 2 3 3" xfId="53671"/>
    <cellStyle name="Comma 8 4 3 2 4" xfId="53672"/>
    <cellStyle name="Comma 8 4 3 2 4 2" xfId="53673"/>
    <cellStyle name="Comma 8 4 3 2 5" xfId="53674"/>
    <cellStyle name="Comma 8 4 3 2 6" xfId="53675"/>
    <cellStyle name="Comma 8 4 3 3" xfId="53676"/>
    <cellStyle name="Comma 8 4 3 3 2" xfId="53677"/>
    <cellStyle name="Comma 8 4 3 3 2 2" xfId="53678"/>
    <cellStyle name="Comma 8 4 3 3 2 3" xfId="53679"/>
    <cellStyle name="Comma 8 4 3 3 3" xfId="53680"/>
    <cellStyle name="Comma 8 4 3 3 3 2" xfId="53681"/>
    <cellStyle name="Comma 8 4 3 3 3 3" xfId="53682"/>
    <cellStyle name="Comma 8 4 3 3 4" xfId="53683"/>
    <cellStyle name="Comma 8 4 3 3 4 2" xfId="53684"/>
    <cellStyle name="Comma 8 4 3 3 5" xfId="53685"/>
    <cellStyle name="Comma 8 4 3 3 6" xfId="53686"/>
    <cellStyle name="Comma 8 4 3 4" xfId="53687"/>
    <cellStyle name="Comma 8 4 3 4 2" xfId="53688"/>
    <cellStyle name="Comma 8 4 3 4 2 2" xfId="53689"/>
    <cellStyle name="Comma 8 4 3 4 2 3" xfId="53690"/>
    <cellStyle name="Comma 8 4 3 4 3" xfId="53691"/>
    <cellStyle name="Comma 8 4 3 4 3 2" xfId="53692"/>
    <cellStyle name="Comma 8 4 3 4 4" xfId="53693"/>
    <cellStyle name="Comma 8 4 3 4 5" xfId="53694"/>
    <cellStyle name="Comma 8 4 3 5" xfId="53695"/>
    <cellStyle name="Comma 8 4 3 5 2" xfId="53696"/>
    <cellStyle name="Comma 8 4 3 5 3" xfId="53697"/>
    <cellStyle name="Comma 8 4 3 6" xfId="53698"/>
    <cellStyle name="Comma 8 4 3 6 2" xfId="53699"/>
    <cellStyle name="Comma 8 4 3 6 3" xfId="53700"/>
    <cellStyle name="Comma 8 4 3 7" xfId="53701"/>
    <cellStyle name="Comma 8 4 3 7 2" xfId="53702"/>
    <cellStyle name="Comma 8 4 3 8" xfId="53703"/>
    <cellStyle name="Comma 8 4 3 9" xfId="53704"/>
    <cellStyle name="Comma 8 4 4" xfId="9982"/>
    <cellStyle name="Comma 8 4 4 2" xfId="53705"/>
    <cellStyle name="Comma 8 4 4 2 2" xfId="53706"/>
    <cellStyle name="Comma 8 4 4 2 2 2" xfId="53707"/>
    <cellStyle name="Comma 8 4 4 2 2 3" xfId="53708"/>
    <cellStyle name="Comma 8 4 4 2 3" xfId="53709"/>
    <cellStyle name="Comma 8 4 4 2 3 2" xfId="53710"/>
    <cellStyle name="Comma 8 4 4 2 3 3" xfId="53711"/>
    <cellStyle name="Comma 8 4 4 2 4" xfId="53712"/>
    <cellStyle name="Comma 8 4 4 2 4 2" xfId="53713"/>
    <cellStyle name="Comma 8 4 4 2 5" xfId="53714"/>
    <cellStyle name="Comma 8 4 4 2 6" xfId="53715"/>
    <cellStyle name="Comma 8 4 4 3" xfId="53716"/>
    <cellStyle name="Comma 8 4 4 3 2" xfId="53717"/>
    <cellStyle name="Comma 8 4 4 3 2 2" xfId="53718"/>
    <cellStyle name="Comma 8 4 4 3 2 3" xfId="53719"/>
    <cellStyle name="Comma 8 4 4 3 3" xfId="53720"/>
    <cellStyle name="Comma 8 4 4 3 3 2" xfId="53721"/>
    <cellStyle name="Comma 8 4 4 3 3 3" xfId="53722"/>
    <cellStyle name="Comma 8 4 4 3 4" xfId="53723"/>
    <cellStyle name="Comma 8 4 4 3 4 2" xfId="53724"/>
    <cellStyle name="Comma 8 4 4 3 5" xfId="53725"/>
    <cellStyle name="Comma 8 4 4 3 6" xfId="53726"/>
    <cellStyle name="Comma 8 4 4 4" xfId="53727"/>
    <cellStyle name="Comma 8 4 4 4 2" xfId="53728"/>
    <cellStyle name="Comma 8 4 4 4 2 2" xfId="53729"/>
    <cellStyle name="Comma 8 4 4 4 2 3" xfId="53730"/>
    <cellStyle name="Comma 8 4 4 4 3" xfId="53731"/>
    <cellStyle name="Comma 8 4 4 4 3 2" xfId="53732"/>
    <cellStyle name="Comma 8 4 4 4 4" xfId="53733"/>
    <cellStyle name="Comma 8 4 4 4 5" xfId="53734"/>
    <cellStyle name="Comma 8 4 4 5" xfId="53735"/>
    <cellStyle name="Comma 8 4 4 5 2" xfId="53736"/>
    <cellStyle name="Comma 8 4 4 5 3" xfId="53737"/>
    <cellStyle name="Comma 8 4 4 6" xfId="53738"/>
    <cellStyle name="Comma 8 4 4 6 2" xfId="53739"/>
    <cellStyle name="Comma 8 4 4 6 3" xfId="53740"/>
    <cellStyle name="Comma 8 4 4 7" xfId="53741"/>
    <cellStyle name="Comma 8 4 4 7 2" xfId="53742"/>
    <cellStyle name="Comma 8 4 4 8" xfId="53743"/>
    <cellStyle name="Comma 8 4 4 9" xfId="53744"/>
    <cellStyle name="Comma 8 4 5" xfId="9983"/>
    <cellStyle name="Comma 8 4 5 2" xfId="53745"/>
    <cellStyle name="Comma 8 4 5 2 2" xfId="53746"/>
    <cellStyle name="Comma 8 4 5 2 3" xfId="53747"/>
    <cellStyle name="Comma 8 4 5 3" xfId="53748"/>
    <cellStyle name="Comma 8 4 5 3 2" xfId="53749"/>
    <cellStyle name="Comma 8 4 5 3 3" xfId="53750"/>
    <cellStyle name="Comma 8 4 5 4" xfId="53751"/>
    <cellStyle name="Comma 8 4 5 4 2" xfId="53752"/>
    <cellStyle name="Comma 8 4 5 5" xfId="53753"/>
    <cellStyle name="Comma 8 4 5 6" xfId="53754"/>
    <cellStyle name="Comma 8 4 6" xfId="53755"/>
    <cellStyle name="Comma 8 4 6 2" xfId="53756"/>
    <cellStyle name="Comma 8 4 6 2 2" xfId="53757"/>
    <cellStyle name="Comma 8 4 6 2 3" xfId="53758"/>
    <cellStyle name="Comma 8 4 6 3" xfId="53759"/>
    <cellStyle name="Comma 8 4 6 3 2" xfId="53760"/>
    <cellStyle name="Comma 8 4 6 3 3" xfId="53761"/>
    <cellStyle name="Comma 8 4 6 4" xfId="53762"/>
    <cellStyle name="Comma 8 4 6 4 2" xfId="53763"/>
    <cellStyle name="Comma 8 4 6 5" xfId="53764"/>
    <cellStyle name="Comma 8 4 6 6" xfId="53765"/>
    <cellStyle name="Comma 8 4 7" xfId="53766"/>
    <cellStyle name="Comma 8 4 7 2" xfId="53767"/>
    <cellStyle name="Comma 8 4 7 2 2" xfId="53768"/>
    <cellStyle name="Comma 8 4 7 2 3" xfId="53769"/>
    <cellStyle name="Comma 8 4 7 3" xfId="53770"/>
    <cellStyle name="Comma 8 4 7 3 2" xfId="53771"/>
    <cellStyle name="Comma 8 4 7 4" xfId="53772"/>
    <cellStyle name="Comma 8 4 7 5" xfId="53773"/>
    <cellStyle name="Comma 8 4 8" xfId="53774"/>
    <cellStyle name="Comma 8 4 8 2" xfId="53775"/>
    <cellStyle name="Comma 8 4 8 3" xfId="53776"/>
    <cellStyle name="Comma 8 4 9" xfId="53777"/>
    <cellStyle name="Comma 8 4 9 2" xfId="53778"/>
    <cellStyle name="Comma 8 4 9 3" xfId="53779"/>
    <cellStyle name="Comma 8 5" xfId="3943"/>
    <cellStyle name="Comma 8 5 10" xfId="53780"/>
    <cellStyle name="Comma 8 5 2" xfId="9984"/>
    <cellStyle name="Comma 8 5 2 2" xfId="53781"/>
    <cellStyle name="Comma 8 5 2 2 2" xfId="53782"/>
    <cellStyle name="Comma 8 5 2 2 2 2" xfId="53783"/>
    <cellStyle name="Comma 8 5 2 2 2 3" xfId="53784"/>
    <cellStyle name="Comma 8 5 2 2 3" xfId="53785"/>
    <cellStyle name="Comma 8 5 2 2 3 2" xfId="53786"/>
    <cellStyle name="Comma 8 5 2 2 3 3" xfId="53787"/>
    <cellStyle name="Comma 8 5 2 2 4" xfId="53788"/>
    <cellStyle name="Comma 8 5 2 2 4 2" xfId="53789"/>
    <cellStyle name="Comma 8 5 2 2 5" xfId="53790"/>
    <cellStyle name="Comma 8 5 2 2 6" xfId="53791"/>
    <cellStyle name="Comma 8 5 2 3" xfId="53792"/>
    <cellStyle name="Comma 8 5 2 3 2" xfId="53793"/>
    <cellStyle name="Comma 8 5 2 3 2 2" xfId="53794"/>
    <cellStyle name="Comma 8 5 2 3 2 3" xfId="53795"/>
    <cellStyle name="Comma 8 5 2 3 3" xfId="53796"/>
    <cellStyle name="Comma 8 5 2 3 3 2" xfId="53797"/>
    <cellStyle name="Comma 8 5 2 3 3 3" xfId="53798"/>
    <cellStyle name="Comma 8 5 2 3 4" xfId="53799"/>
    <cellStyle name="Comma 8 5 2 3 4 2" xfId="53800"/>
    <cellStyle name="Comma 8 5 2 3 5" xfId="53801"/>
    <cellStyle name="Comma 8 5 2 3 6" xfId="53802"/>
    <cellStyle name="Comma 8 5 2 4" xfId="53803"/>
    <cellStyle name="Comma 8 5 2 4 2" xfId="53804"/>
    <cellStyle name="Comma 8 5 2 4 2 2" xfId="53805"/>
    <cellStyle name="Comma 8 5 2 4 2 3" xfId="53806"/>
    <cellStyle name="Comma 8 5 2 4 3" xfId="53807"/>
    <cellStyle name="Comma 8 5 2 4 3 2" xfId="53808"/>
    <cellStyle name="Comma 8 5 2 4 4" xfId="53809"/>
    <cellStyle name="Comma 8 5 2 4 5" xfId="53810"/>
    <cellStyle name="Comma 8 5 2 5" xfId="53811"/>
    <cellStyle name="Comma 8 5 2 5 2" xfId="53812"/>
    <cellStyle name="Comma 8 5 2 5 3" xfId="53813"/>
    <cellStyle name="Comma 8 5 2 6" xfId="53814"/>
    <cellStyle name="Comma 8 5 2 6 2" xfId="53815"/>
    <cellStyle name="Comma 8 5 2 6 3" xfId="53816"/>
    <cellStyle name="Comma 8 5 2 7" xfId="53817"/>
    <cellStyle name="Comma 8 5 2 7 2" xfId="53818"/>
    <cellStyle name="Comma 8 5 2 8" xfId="53819"/>
    <cellStyle name="Comma 8 5 2 9" xfId="53820"/>
    <cellStyle name="Comma 8 5 3" xfId="53821"/>
    <cellStyle name="Comma 8 5 3 2" xfId="53822"/>
    <cellStyle name="Comma 8 5 3 2 2" xfId="53823"/>
    <cellStyle name="Comma 8 5 3 2 3" xfId="53824"/>
    <cellStyle name="Comma 8 5 3 3" xfId="53825"/>
    <cellStyle name="Comma 8 5 3 3 2" xfId="53826"/>
    <cellStyle name="Comma 8 5 3 3 3" xfId="53827"/>
    <cellStyle name="Comma 8 5 3 4" xfId="53828"/>
    <cellStyle name="Comma 8 5 3 4 2" xfId="53829"/>
    <cellStyle name="Comma 8 5 3 5" xfId="53830"/>
    <cellStyle name="Comma 8 5 3 6" xfId="53831"/>
    <cellStyle name="Comma 8 5 4" xfId="53832"/>
    <cellStyle name="Comma 8 5 4 2" xfId="53833"/>
    <cellStyle name="Comma 8 5 4 2 2" xfId="53834"/>
    <cellStyle name="Comma 8 5 4 2 3" xfId="53835"/>
    <cellStyle name="Comma 8 5 4 3" xfId="53836"/>
    <cellStyle name="Comma 8 5 4 3 2" xfId="53837"/>
    <cellStyle name="Comma 8 5 4 3 3" xfId="53838"/>
    <cellStyle name="Comma 8 5 4 4" xfId="53839"/>
    <cellStyle name="Comma 8 5 4 4 2" xfId="53840"/>
    <cellStyle name="Comma 8 5 4 5" xfId="53841"/>
    <cellStyle name="Comma 8 5 4 6" xfId="53842"/>
    <cellStyle name="Comma 8 5 5" xfId="53843"/>
    <cellStyle name="Comma 8 5 5 2" xfId="53844"/>
    <cellStyle name="Comma 8 5 5 2 2" xfId="53845"/>
    <cellStyle name="Comma 8 5 5 2 3" xfId="53846"/>
    <cellStyle name="Comma 8 5 5 3" xfId="53847"/>
    <cellStyle name="Comma 8 5 5 3 2" xfId="53848"/>
    <cellStyle name="Comma 8 5 5 4" xfId="53849"/>
    <cellStyle name="Comma 8 5 5 5" xfId="53850"/>
    <cellStyle name="Comma 8 5 6" xfId="53851"/>
    <cellStyle name="Comma 8 5 6 2" xfId="53852"/>
    <cellStyle name="Comma 8 5 6 3" xfId="53853"/>
    <cellStyle name="Comma 8 5 7" xfId="53854"/>
    <cellStyle name="Comma 8 5 7 2" xfId="53855"/>
    <cellStyle name="Comma 8 5 7 3" xfId="53856"/>
    <cellStyle name="Comma 8 5 8" xfId="53857"/>
    <cellStyle name="Comma 8 5 8 2" xfId="53858"/>
    <cellStyle name="Comma 8 5 9" xfId="53859"/>
    <cellStyle name="Comma 8 6" xfId="9985"/>
    <cellStyle name="Comma 8 6 2" xfId="53860"/>
    <cellStyle name="Comma 8 6 2 2" xfId="53861"/>
    <cellStyle name="Comma 8 6 2 2 2" xfId="53862"/>
    <cellStyle name="Comma 8 6 2 2 3" xfId="53863"/>
    <cellStyle name="Comma 8 6 2 3" xfId="53864"/>
    <cellStyle name="Comma 8 6 2 3 2" xfId="53865"/>
    <cellStyle name="Comma 8 6 2 3 3" xfId="53866"/>
    <cellStyle name="Comma 8 6 2 4" xfId="53867"/>
    <cellStyle name="Comma 8 6 2 4 2" xfId="53868"/>
    <cellStyle name="Comma 8 6 2 5" xfId="53869"/>
    <cellStyle name="Comma 8 6 2 6" xfId="53870"/>
    <cellStyle name="Comma 8 6 3" xfId="53871"/>
    <cellStyle name="Comma 8 6 3 2" xfId="53872"/>
    <cellStyle name="Comma 8 6 3 2 2" xfId="53873"/>
    <cellStyle name="Comma 8 6 3 2 3" xfId="53874"/>
    <cellStyle name="Comma 8 6 3 3" xfId="53875"/>
    <cellStyle name="Comma 8 6 3 3 2" xfId="53876"/>
    <cellStyle name="Comma 8 6 3 3 3" xfId="53877"/>
    <cellStyle name="Comma 8 6 3 4" xfId="53878"/>
    <cellStyle name="Comma 8 6 3 4 2" xfId="53879"/>
    <cellStyle name="Comma 8 6 3 5" xfId="53880"/>
    <cellStyle name="Comma 8 6 3 6" xfId="53881"/>
    <cellStyle name="Comma 8 6 4" xfId="53882"/>
    <cellStyle name="Comma 8 6 4 2" xfId="53883"/>
    <cellStyle name="Comma 8 6 4 2 2" xfId="53884"/>
    <cellStyle name="Comma 8 6 4 2 3" xfId="53885"/>
    <cellStyle name="Comma 8 6 4 3" xfId="53886"/>
    <cellStyle name="Comma 8 6 4 3 2" xfId="53887"/>
    <cellStyle name="Comma 8 6 4 4" xfId="53888"/>
    <cellStyle name="Comma 8 6 4 5" xfId="53889"/>
    <cellStyle name="Comma 8 6 5" xfId="53890"/>
    <cellStyle name="Comma 8 6 5 2" xfId="53891"/>
    <cellStyle name="Comma 8 6 5 3" xfId="53892"/>
    <cellStyle name="Comma 8 6 6" xfId="53893"/>
    <cellStyle name="Comma 8 6 6 2" xfId="53894"/>
    <cellStyle name="Comma 8 6 6 3" xfId="53895"/>
    <cellStyle name="Comma 8 6 7" xfId="53896"/>
    <cellStyle name="Comma 8 6 7 2" xfId="53897"/>
    <cellStyle name="Comma 8 6 8" xfId="53898"/>
    <cellStyle name="Comma 8 6 9" xfId="53899"/>
    <cellStyle name="Comma 8 7" xfId="9986"/>
    <cellStyle name="Comma 8 7 2" xfId="53900"/>
    <cellStyle name="Comma 8 7 2 2" xfId="53901"/>
    <cellStyle name="Comma 8 7 2 2 2" xfId="53902"/>
    <cellStyle name="Comma 8 7 2 2 3" xfId="53903"/>
    <cellStyle name="Comma 8 7 2 3" xfId="53904"/>
    <cellStyle name="Comma 8 7 2 3 2" xfId="53905"/>
    <cellStyle name="Comma 8 7 2 3 3" xfId="53906"/>
    <cellStyle name="Comma 8 7 2 4" xfId="53907"/>
    <cellStyle name="Comma 8 7 2 4 2" xfId="53908"/>
    <cellStyle name="Comma 8 7 2 5" xfId="53909"/>
    <cellStyle name="Comma 8 7 2 6" xfId="53910"/>
    <cellStyle name="Comma 8 7 3" xfId="53911"/>
    <cellStyle name="Comma 8 7 3 2" xfId="53912"/>
    <cellStyle name="Comma 8 7 3 2 2" xfId="53913"/>
    <cellStyle name="Comma 8 7 3 2 3" xfId="53914"/>
    <cellStyle name="Comma 8 7 3 3" xfId="53915"/>
    <cellStyle name="Comma 8 7 3 3 2" xfId="53916"/>
    <cellStyle name="Comma 8 7 3 3 3" xfId="53917"/>
    <cellStyle name="Comma 8 7 3 4" xfId="53918"/>
    <cellStyle name="Comma 8 7 3 4 2" xfId="53919"/>
    <cellStyle name="Comma 8 7 3 5" xfId="53920"/>
    <cellStyle name="Comma 8 7 3 6" xfId="53921"/>
    <cellStyle name="Comma 8 7 4" xfId="53922"/>
    <cellStyle name="Comma 8 7 4 2" xfId="53923"/>
    <cellStyle name="Comma 8 7 4 2 2" xfId="53924"/>
    <cellStyle name="Comma 8 7 4 2 3" xfId="53925"/>
    <cellStyle name="Comma 8 7 4 3" xfId="53926"/>
    <cellStyle name="Comma 8 7 4 3 2" xfId="53927"/>
    <cellStyle name="Comma 8 7 4 4" xfId="53928"/>
    <cellStyle name="Comma 8 7 4 5" xfId="53929"/>
    <cellStyle name="Comma 8 7 5" xfId="53930"/>
    <cellStyle name="Comma 8 7 5 2" xfId="53931"/>
    <cellStyle name="Comma 8 7 5 3" xfId="53932"/>
    <cellStyle name="Comma 8 7 6" xfId="53933"/>
    <cellStyle name="Comma 8 7 6 2" xfId="53934"/>
    <cellStyle name="Comma 8 7 6 3" xfId="53935"/>
    <cellStyle name="Comma 8 7 7" xfId="53936"/>
    <cellStyle name="Comma 8 7 7 2" xfId="53937"/>
    <cellStyle name="Comma 8 7 8" xfId="53938"/>
    <cellStyle name="Comma 8 7 9" xfId="53939"/>
    <cellStyle name="Comma 8 8" xfId="9987"/>
    <cellStyle name="Comma 8 8 2" xfId="53940"/>
    <cellStyle name="Comma 8 8 2 2" xfId="53941"/>
    <cellStyle name="Comma 8 8 2 3" xfId="53942"/>
    <cellStyle name="Comma 8 8 3" xfId="53943"/>
    <cellStyle name="Comma 8 8 3 2" xfId="53944"/>
    <cellStyle name="Comma 8 8 3 3" xfId="53945"/>
    <cellStyle name="Comma 8 8 4" xfId="53946"/>
    <cellStyle name="Comma 8 8 4 2" xfId="53947"/>
    <cellStyle name="Comma 8 8 5" xfId="53948"/>
    <cellStyle name="Comma 8 8 6" xfId="53949"/>
    <cellStyle name="Comma 8 9" xfId="9988"/>
    <cellStyle name="Comma 8 9 2" xfId="53950"/>
    <cellStyle name="Comma 8 9 2 2" xfId="53951"/>
    <cellStyle name="Comma 8 9 2 3" xfId="53952"/>
    <cellStyle name="Comma 8 9 3" xfId="53953"/>
    <cellStyle name="Comma 8 9 3 2" xfId="53954"/>
    <cellStyle name="Comma 8 9 3 3" xfId="53955"/>
    <cellStyle name="Comma 8 9 4" xfId="53956"/>
    <cellStyle name="Comma 8 9 4 2" xfId="53957"/>
    <cellStyle name="Comma 8 9 5" xfId="53958"/>
    <cellStyle name="Comma 8 9 6" xfId="53959"/>
    <cellStyle name="Comma 80" xfId="3944"/>
    <cellStyle name="Comma 81" xfId="3945"/>
    <cellStyle name="Comma 82" xfId="3946"/>
    <cellStyle name="Comma 83" xfId="3947"/>
    <cellStyle name="Comma 84" xfId="3948"/>
    <cellStyle name="Comma 85" xfId="3949"/>
    <cellStyle name="Comma 86" xfId="3950"/>
    <cellStyle name="Comma 87" xfId="13500"/>
    <cellStyle name="Comma 88" xfId="14360"/>
    <cellStyle name="Comma 89" xfId="14361"/>
    <cellStyle name="Comma 9" xfId="3951"/>
    <cellStyle name="Comma 9 10" xfId="53960"/>
    <cellStyle name="Comma 9 10 2" xfId="53961"/>
    <cellStyle name="Comma 9 10 2 2" xfId="53962"/>
    <cellStyle name="Comma 9 10 2 3" xfId="53963"/>
    <cellStyle name="Comma 9 10 3" xfId="53964"/>
    <cellStyle name="Comma 9 10 3 2" xfId="53965"/>
    <cellStyle name="Comma 9 10 4" xfId="53966"/>
    <cellStyle name="Comma 9 10 5" xfId="53967"/>
    <cellStyle name="Comma 9 11" xfId="53968"/>
    <cellStyle name="Comma 9 11 2" xfId="53969"/>
    <cellStyle name="Comma 9 11 3" xfId="53970"/>
    <cellStyle name="Comma 9 12" xfId="53971"/>
    <cellStyle name="Comma 9 12 2" xfId="53972"/>
    <cellStyle name="Comma 9 12 3" xfId="53973"/>
    <cellStyle name="Comma 9 13" xfId="53974"/>
    <cellStyle name="Comma 9 13 2" xfId="53975"/>
    <cellStyle name="Comma 9 14" xfId="53976"/>
    <cellStyle name="Comma 9 15" xfId="53977"/>
    <cellStyle name="Comma 9 16" xfId="53978"/>
    <cellStyle name="Comma 9 2" xfId="3952"/>
    <cellStyle name="Comma 9 2 10" xfId="53979"/>
    <cellStyle name="Comma 9 2 10 2" xfId="53980"/>
    <cellStyle name="Comma 9 2 10 3" xfId="53981"/>
    <cellStyle name="Comma 9 2 11" xfId="53982"/>
    <cellStyle name="Comma 9 2 11 2" xfId="53983"/>
    <cellStyle name="Comma 9 2 11 3" xfId="53984"/>
    <cellStyle name="Comma 9 2 12" xfId="53985"/>
    <cellStyle name="Comma 9 2 12 2" xfId="53986"/>
    <cellStyle name="Comma 9 2 13" xfId="53987"/>
    <cellStyle name="Comma 9 2 14" xfId="53988"/>
    <cellStyle name="Comma 9 2 15" xfId="53989"/>
    <cellStyle name="Comma 9 2 2" xfId="3953"/>
    <cellStyle name="Comma 9 2 2 10" xfId="53990"/>
    <cellStyle name="Comma 9 2 2 10 2" xfId="53991"/>
    <cellStyle name="Comma 9 2 2 10 3" xfId="53992"/>
    <cellStyle name="Comma 9 2 2 11" xfId="53993"/>
    <cellStyle name="Comma 9 2 2 11 2" xfId="53994"/>
    <cellStyle name="Comma 9 2 2 12" xfId="53995"/>
    <cellStyle name="Comma 9 2 2 13" xfId="53996"/>
    <cellStyle name="Comma 9 2 2 14" xfId="53997"/>
    <cellStyle name="Comma 9 2 2 2" xfId="3954"/>
    <cellStyle name="Comma 9 2 2 2 10" xfId="53998"/>
    <cellStyle name="Comma 9 2 2 2 10 2" xfId="53999"/>
    <cellStyle name="Comma 9 2 2 2 11" xfId="54000"/>
    <cellStyle name="Comma 9 2 2 2 12" xfId="54001"/>
    <cellStyle name="Comma 9 2 2 2 2" xfId="3955"/>
    <cellStyle name="Comma 9 2 2 2 2 10" xfId="54002"/>
    <cellStyle name="Comma 9 2 2 2 2 2" xfId="3956"/>
    <cellStyle name="Comma 9 2 2 2 2 2 2" xfId="3957"/>
    <cellStyle name="Comma 9 2 2 2 2 2 2 2" xfId="54003"/>
    <cellStyle name="Comma 9 2 2 2 2 2 2 2 2" xfId="54004"/>
    <cellStyle name="Comma 9 2 2 2 2 2 2 2 3" xfId="54005"/>
    <cellStyle name="Comma 9 2 2 2 2 2 2 3" xfId="54006"/>
    <cellStyle name="Comma 9 2 2 2 2 2 2 3 2" xfId="54007"/>
    <cellStyle name="Comma 9 2 2 2 2 2 2 3 3" xfId="54008"/>
    <cellStyle name="Comma 9 2 2 2 2 2 2 4" xfId="54009"/>
    <cellStyle name="Comma 9 2 2 2 2 2 2 4 2" xfId="54010"/>
    <cellStyle name="Comma 9 2 2 2 2 2 2 5" xfId="54011"/>
    <cellStyle name="Comma 9 2 2 2 2 2 2 6" xfId="54012"/>
    <cellStyle name="Comma 9 2 2 2 2 2 3" xfId="54013"/>
    <cellStyle name="Comma 9 2 2 2 2 2 3 2" xfId="54014"/>
    <cellStyle name="Comma 9 2 2 2 2 2 3 2 2" xfId="54015"/>
    <cellStyle name="Comma 9 2 2 2 2 2 3 2 3" xfId="54016"/>
    <cellStyle name="Comma 9 2 2 2 2 2 3 3" xfId="54017"/>
    <cellStyle name="Comma 9 2 2 2 2 2 3 3 2" xfId="54018"/>
    <cellStyle name="Comma 9 2 2 2 2 2 3 3 3" xfId="54019"/>
    <cellStyle name="Comma 9 2 2 2 2 2 3 4" xfId="54020"/>
    <cellStyle name="Comma 9 2 2 2 2 2 3 4 2" xfId="54021"/>
    <cellStyle name="Comma 9 2 2 2 2 2 3 5" xfId="54022"/>
    <cellStyle name="Comma 9 2 2 2 2 2 3 6" xfId="54023"/>
    <cellStyle name="Comma 9 2 2 2 2 2 4" xfId="54024"/>
    <cellStyle name="Comma 9 2 2 2 2 2 4 2" xfId="54025"/>
    <cellStyle name="Comma 9 2 2 2 2 2 4 2 2" xfId="54026"/>
    <cellStyle name="Comma 9 2 2 2 2 2 4 2 3" xfId="54027"/>
    <cellStyle name="Comma 9 2 2 2 2 2 4 3" xfId="54028"/>
    <cellStyle name="Comma 9 2 2 2 2 2 4 3 2" xfId="54029"/>
    <cellStyle name="Comma 9 2 2 2 2 2 4 4" xfId="54030"/>
    <cellStyle name="Comma 9 2 2 2 2 2 4 5" xfId="54031"/>
    <cellStyle name="Comma 9 2 2 2 2 2 5" xfId="54032"/>
    <cellStyle name="Comma 9 2 2 2 2 2 5 2" xfId="54033"/>
    <cellStyle name="Comma 9 2 2 2 2 2 5 3" xfId="54034"/>
    <cellStyle name="Comma 9 2 2 2 2 2 6" xfId="54035"/>
    <cellStyle name="Comma 9 2 2 2 2 2 6 2" xfId="54036"/>
    <cellStyle name="Comma 9 2 2 2 2 2 6 3" xfId="54037"/>
    <cellStyle name="Comma 9 2 2 2 2 2 7" xfId="54038"/>
    <cellStyle name="Comma 9 2 2 2 2 2 7 2" xfId="54039"/>
    <cellStyle name="Comma 9 2 2 2 2 2 8" xfId="54040"/>
    <cellStyle name="Comma 9 2 2 2 2 2 9" xfId="54041"/>
    <cellStyle name="Comma 9 2 2 2 2 3" xfId="3958"/>
    <cellStyle name="Comma 9 2 2 2 2 3 2" xfId="54042"/>
    <cellStyle name="Comma 9 2 2 2 2 3 2 2" xfId="54043"/>
    <cellStyle name="Comma 9 2 2 2 2 3 2 3" xfId="54044"/>
    <cellStyle name="Comma 9 2 2 2 2 3 3" xfId="54045"/>
    <cellStyle name="Comma 9 2 2 2 2 3 3 2" xfId="54046"/>
    <cellStyle name="Comma 9 2 2 2 2 3 3 3" xfId="54047"/>
    <cellStyle name="Comma 9 2 2 2 2 3 4" xfId="54048"/>
    <cellStyle name="Comma 9 2 2 2 2 3 4 2" xfId="54049"/>
    <cellStyle name="Comma 9 2 2 2 2 3 5" xfId="54050"/>
    <cellStyle name="Comma 9 2 2 2 2 3 6" xfId="54051"/>
    <cellStyle name="Comma 9 2 2 2 2 4" xfId="54052"/>
    <cellStyle name="Comma 9 2 2 2 2 4 2" xfId="54053"/>
    <cellStyle name="Comma 9 2 2 2 2 4 2 2" xfId="54054"/>
    <cellStyle name="Comma 9 2 2 2 2 4 2 3" xfId="54055"/>
    <cellStyle name="Comma 9 2 2 2 2 4 3" xfId="54056"/>
    <cellStyle name="Comma 9 2 2 2 2 4 3 2" xfId="54057"/>
    <cellStyle name="Comma 9 2 2 2 2 4 3 3" xfId="54058"/>
    <cellStyle name="Comma 9 2 2 2 2 4 4" xfId="54059"/>
    <cellStyle name="Comma 9 2 2 2 2 4 4 2" xfId="54060"/>
    <cellStyle name="Comma 9 2 2 2 2 4 5" xfId="54061"/>
    <cellStyle name="Comma 9 2 2 2 2 4 6" xfId="54062"/>
    <cellStyle name="Comma 9 2 2 2 2 5" xfId="54063"/>
    <cellStyle name="Comma 9 2 2 2 2 5 2" xfId="54064"/>
    <cellStyle name="Comma 9 2 2 2 2 5 2 2" xfId="54065"/>
    <cellStyle name="Comma 9 2 2 2 2 5 2 3" xfId="54066"/>
    <cellStyle name="Comma 9 2 2 2 2 5 3" xfId="54067"/>
    <cellStyle name="Comma 9 2 2 2 2 5 3 2" xfId="54068"/>
    <cellStyle name="Comma 9 2 2 2 2 5 4" xfId="54069"/>
    <cellStyle name="Comma 9 2 2 2 2 5 5" xfId="54070"/>
    <cellStyle name="Comma 9 2 2 2 2 6" xfId="54071"/>
    <cellStyle name="Comma 9 2 2 2 2 6 2" xfId="54072"/>
    <cellStyle name="Comma 9 2 2 2 2 6 3" xfId="54073"/>
    <cellStyle name="Comma 9 2 2 2 2 7" xfId="54074"/>
    <cellStyle name="Comma 9 2 2 2 2 7 2" xfId="54075"/>
    <cellStyle name="Comma 9 2 2 2 2 7 3" xfId="54076"/>
    <cellStyle name="Comma 9 2 2 2 2 8" xfId="54077"/>
    <cellStyle name="Comma 9 2 2 2 2 8 2" xfId="54078"/>
    <cellStyle name="Comma 9 2 2 2 2 9" xfId="54079"/>
    <cellStyle name="Comma 9 2 2 2 3" xfId="3959"/>
    <cellStyle name="Comma 9 2 2 2 3 2" xfId="3960"/>
    <cellStyle name="Comma 9 2 2 2 3 2 2" xfId="54080"/>
    <cellStyle name="Comma 9 2 2 2 3 2 2 2" xfId="54081"/>
    <cellStyle name="Comma 9 2 2 2 3 2 2 3" xfId="54082"/>
    <cellStyle name="Comma 9 2 2 2 3 2 3" xfId="54083"/>
    <cellStyle name="Comma 9 2 2 2 3 2 3 2" xfId="54084"/>
    <cellStyle name="Comma 9 2 2 2 3 2 3 3" xfId="54085"/>
    <cellStyle name="Comma 9 2 2 2 3 2 4" xfId="54086"/>
    <cellStyle name="Comma 9 2 2 2 3 2 4 2" xfId="54087"/>
    <cellStyle name="Comma 9 2 2 2 3 2 5" xfId="54088"/>
    <cellStyle name="Comma 9 2 2 2 3 2 6" xfId="54089"/>
    <cellStyle name="Comma 9 2 2 2 3 3" xfId="54090"/>
    <cellStyle name="Comma 9 2 2 2 3 3 2" xfId="54091"/>
    <cellStyle name="Comma 9 2 2 2 3 3 2 2" xfId="54092"/>
    <cellStyle name="Comma 9 2 2 2 3 3 2 3" xfId="54093"/>
    <cellStyle name="Comma 9 2 2 2 3 3 3" xfId="54094"/>
    <cellStyle name="Comma 9 2 2 2 3 3 3 2" xfId="54095"/>
    <cellStyle name="Comma 9 2 2 2 3 3 3 3" xfId="54096"/>
    <cellStyle name="Comma 9 2 2 2 3 3 4" xfId="54097"/>
    <cellStyle name="Comma 9 2 2 2 3 3 4 2" xfId="54098"/>
    <cellStyle name="Comma 9 2 2 2 3 3 5" xfId="54099"/>
    <cellStyle name="Comma 9 2 2 2 3 3 6" xfId="54100"/>
    <cellStyle name="Comma 9 2 2 2 3 4" xfId="54101"/>
    <cellStyle name="Comma 9 2 2 2 3 4 2" xfId="54102"/>
    <cellStyle name="Comma 9 2 2 2 3 4 2 2" xfId="54103"/>
    <cellStyle name="Comma 9 2 2 2 3 4 2 3" xfId="54104"/>
    <cellStyle name="Comma 9 2 2 2 3 4 3" xfId="54105"/>
    <cellStyle name="Comma 9 2 2 2 3 4 3 2" xfId="54106"/>
    <cellStyle name="Comma 9 2 2 2 3 4 4" xfId="54107"/>
    <cellStyle name="Comma 9 2 2 2 3 4 5" xfId="54108"/>
    <cellStyle name="Comma 9 2 2 2 3 5" xfId="54109"/>
    <cellStyle name="Comma 9 2 2 2 3 5 2" xfId="54110"/>
    <cellStyle name="Comma 9 2 2 2 3 5 3" xfId="54111"/>
    <cellStyle name="Comma 9 2 2 2 3 6" xfId="54112"/>
    <cellStyle name="Comma 9 2 2 2 3 6 2" xfId="54113"/>
    <cellStyle name="Comma 9 2 2 2 3 6 3" xfId="54114"/>
    <cellStyle name="Comma 9 2 2 2 3 7" xfId="54115"/>
    <cellStyle name="Comma 9 2 2 2 3 7 2" xfId="54116"/>
    <cellStyle name="Comma 9 2 2 2 3 8" xfId="54117"/>
    <cellStyle name="Comma 9 2 2 2 3 9" xfId="54118"/>
    <cellStyle name="Comma 9 2 2 2 4" xfId="3961"/>
    <cellStyle name="Comma 9 2 2 2 4 2" xfId="54119"/>
    <cellStyle name="Comma 9 2 2 2 4 2 2" xfId="54120"/>
    <cellStyle name="Comma 9 2 2 2 4 2 2 2" xfId="54121"/>
    <cellStyle name="Comma 9 2 2 2 4 2 2 3" xfId="54122"/>
    <cellStyle name="Comma 9 2 2 2 4 2 3" xfId="54123"/>
    <cellStyle name="Comma 9 2 2 2 4 2 3 2" xfId="54124"/>
    <cellStyle name="Comma 9 2 2 2 4 2 3 3" xfId="54125"/>
    <cellStyle name="Comma 9 2 2 2 4 2 4" xfId="54126"/>
    <cellStyle name="Comma 9 2 2 2 4 2 4 2" xfId="54127"/>
    <cellStyle name="Comma 9 2 2 2 4 2 5" xfId="54128"/>
    <cellStyle name="Comma 9 2 2 2 4 2 6" xfId="54129"/>
    <cellStyle name="Comma 9 2 2 2 4 3" xfId="54130"/>
    <cellStyle name="Comma 9 2 2 2 4 3 2" xfId="54131"/>
    <cellStyle name="Comma 9 2 2 2 4 3 2 2" xfId="54132"/>
    <cellStyle name="Comma 9 2 2 2 4 3 2 3" xfId="54133"/>
    <cellStyle name="Comma 9 2 2 2 4 3 3" xfId="54134"/>
    <cellStyle name="Comma 9 2 2 2 4 3 3 2" xfId="54135"/>
    <cellStyle name="Comma 9 2 2 2 4 3 3 3" xfId="54136"/>
    <cellStyle name="Comma 9 2 2 2 4 3 4" xfId="54137"/>
    <cellStyle name="Comma 9 2 2 2 4 3 4 2" xfId="54138"/>
    <cellStyle name="Comma 9 2 2 2 4 3 5" xfId="54139"/>
    <cellStyle name="Comma 9 2 2 2 4 3 6" xfId="54140"/>
    <cellStyle name="Comma 9 2 2 2 4 4" xfId="54141"/>
    <cellStyle name="Comma 9 2 2 2 4 4 2" xfId="54142"/>
    <cellStyle name="Comma 9 2 2 2 4 4 2 2" xfId="54143"/>
    <cellStyle name="Comma 9 2 2 2 4 4 2 3" xfId="54144"/>
    <cellStyle name="Comma 9 2 2 2 4 4 3" xfId="54145"/>
    <cellStyle name="Comma 9 2 2 2 4 4 3 2" xfId="54146"/>
    <cellStyle name="Comma 9 2 2 2 4 4 4" xfId="54147"/>
    <cellStyle name="Comma 9 2 2 2 4 4 5" xfId="54148"/>
    <cellStyle name="Comma 9 2 2 2 4 5" xfId="54149"/>
    <cellStyle name="Comma 9 2 2 2 4 5 2" xfId="54150"/>
    <cellStyle name="Comma 9 2 2 2 4 5 3" xfId="54151"/>
    <cellStyle name="Comma 9 2 2 2 4 6" xfId="54152"/>
    <cellStyle name="Comma 9 2 2 2 4 6 2" xfId="54153"/>
    <cellStyle name="Comma 9 2 2 2 4 6 3" xfId="54154"/>
    <cellStyle name="Comma 9 2 2 2 4 7" xfId="54155"/>
    <cellStyle name="Comma 9 2 2 2 4 7 2" xfId="54156"/>
    <cellStyle name="Comma 9 2 2 2 4 8" xfId="54157"/>
    <cellStyle name="Comma 9 2 2 2 4 9" xfId="54158"/>
    <cellStyle name="Comma 9 2 2 2 5" xfId="54159"/>
    <cellStyle name="Comma 9 2 2 2 5 2" xfId="54160"/>
    <cellStyle name="Comma 9 2 2 2 5 2 2" xfId="54161"/>
    <cellStyle name="Comma 9 2 2 2 5 2 3" xfId="54162"/>
    <cellStyle name="Comma 9 2 2 2 5 3" xfId="54163"/>
    <cellStyle name="Comma 9 2 2 2 5 3 2" xfId="54164"/>
    <cellStyle name="Comma 9 2 2 2 5 3 3" xfId="54165"/>
    <cellStyle name="Comma 9 2 2 2 5 4" xfId="54166"/>
    <cellStyle name="Comma 9 2 2 2 5 4 2" xfId="54167"/>
    <cellStyle name="Comma 9 2 2 2 5 5" xfId="54168"/>
    <cellStyle name="Comma 9 2 2 2 5 6" xfId="54169"/>
    <cellStyle name="Comma 9 2 2 2 6" xfId="54170"/>
    <cellStyle name="Comma 9 2 2 2 6 2" xfId="54171"/>
    <cellStyle name="Comma 9 2 2 2 6 2 2" xfId="54172"/>
    <cellStyle name="Comma 9 2 2 2 6 2 3" xfId="54173"/>
    <cellStyle name="Comma 9 2 2 2 6 3" xfId="54174"/>
    <cellStyle name="Comma 9 2 2 2 6 3 2" xfId="54175"/>
    <cellStyle name="Comma 9 2 2 2 6 3 3" xfId="54176"/>
    <cellStyle name="Comma 9 2 2 2 6 4" xfId="54177"/>
    <cellStyle name="Comma 9 2 2 2 6 4 2" xfId="54178"/>
    <cellStyle name="Comma 9 2 2 2 6 5" xfId="54179"/>
    <cellStyle name="Comma 9 2 2 2 6 6" xfId="54180"/>
    <cellStyle name="Comma 9 2 2 2 7" xfId="54181"/>
    <cellStyle name="Comma 9 2 2 2 7 2" xfId="54182"/>
    <cellStyle name="Comma 9 2 2 2 7 2 2" xfId="54183"/>
    <cellStyle name="Comma 9 2 2 2 7 2 3" xfId="54184"/>
    <cellStyle name="Comma 9 2 2 2 7 3" xfId="54185"/>
    <cellStyle name="Comma 9 2 2 2 7 3 2" xfId="54186"/>
    <cellStyle name="Comma 9 2 2 2 7 4" xfId="54187"/>
    <cellStyle name="Comma 9 2 2 2 7 5" xfId="54188"/>
    <cellStyle name="Comma 9 2 2 2 8" xfId="54189"/>
    <cellStyle name="Comma 9 2 2 2 8 2" xfId="54190"/>
    <cellStyle name="Comma 9 2 2 2 8 3" xfId="54191"/>
    <cellStyle name="Comma 9 2 2 2 9" xfId="54192"/>
    <cellStyle name="Comma 9 2 2 2 9 2" xfId="54193"/>
    <cellStyle name="Comma 9 2 2 2 9 3" xfId="54194"/>
    <cellStyle name="Comma 9 2 2 3" xfId="3962"/>
    <cellStyle name="Comma 9 2 2 3 10" xfId="54195"/>
    <cellStyle name="Comma 9 2 2 3 2" xfId="3963"/>
    <cellStyle name="Comma 9 2 2 3 2 2" xfId="3964"/>
    <cellStyle name="Comma 9 2 2 3 2 2 2" xfId="54196"/>
    <cellStyle name="Comma 9 2 2 3 2 2 2 2" xfId="54197"/>
    <cellStyle name="Comma 9 2 2 3 2 2 2 3" xfId="54198"/>
    <cellStyle name="Comma 9 2 2 3 2 2 3" xfId="54199"/>
    <cellStyle name="Comma 9 2 2 3 2 2 3 2" xfId="54200"/>
    <cellStyle name="Comma 9 2 2 3 2 2 3 3" xfId="54201"/>
    <cellStyle name="Comma 9 2 2 3 2 2 4" xfId="54202"/>
    <cellStyle name="Comma 9 2 2 3 2 2 4 2" xfId="54203"/>
    <cellStyle name="Comma 9 2 2 3 2 2 5" xfId="54204"/>
    <cellStyle name="Comma 9 2 2 3 2 2 6" xfId="54205"/>
    <cellStyle name="Comma 9 2 2 3 2 3" xfId="54206"/>
    <cellStyle name="Comma 9 2 2 3 2 3 2" xfId="54207"/>
    <cellStyle name="Comma 9 2 2 3 2 3 2 2" xfId="54208"/>
    <cellStyle name="Comma 9 2 2 3 2 3 2 3" xfId="54209"/>
    <cellStyle name="Comma 9 2 2 3 2 3 3" xfId="54210"/>
    <cellStyle name="Comma 9 2 2 3 2 3 3 2" xfId="54211"/>
    <cellStyle name="Comma 9 2 2 3 2 3 3 3" xfId="54212"/>
    <cellStyle name="Comma 9 2 2 3 2 3 4" xfId="54213"/>
    <cellStyle name="Comma 9 2 2 3 2 3 4 2" xfId="54214"/>
    <cellStyle name="Comma 9 2 2 3 2 3 5" xfId="54215"/>
    <cellStyle name="Comma 9 2 2 3 2 3 6" xfId="54216"/>
    <cellStyle name="Comma 9 2 2 3 2 4" xfId="54217"/>
    <cellStyle name="Comma 9 2 2 3 2 4 2" xfId="54218"/>
    <cellStyle name="Comma 9 2 2 3 2 4 2 2" xfId="54219"/>
    <cellStyle name="Comma 9 2 2 3 2 4 2 3" xfId="54220"/>
    <cellStyle name="Comma 9 2 2 3 2 4 3" xfId="54221"/>
    <cellStyle name="Comma 9 2 2 3 2 4 3 2" xfId="54222"/>
    <cellStyle name="Comma 9 2 2 3 2 4 4" xfId="54223"/>
    <cellStyle name="Comma 9 2 2 3 2 4 5" xfId="54224"/>
    <cellStyle name="Comma 9 2 2 3 2 5" xfId="54225"/>
    <cellStyle name="Comma 9 2 2 3 2 5 2" xfId="54226"/>
    <cellStyle name="Comma 9 2 2 3 2 5 3" xfId="54227"/>
    <cellStyle name="Comma 9 2 2 3 2 6" xfId="54228"/>
    <cellStyle name="Comma 9 2 2 3 2 6 2" xfId="54229"/>
    <cellStyle name="Comma 9 2 2 3 2 6 3" xfId="54230"/>
    <cellStyle name="Comma 9 2 2 3 2 7" xfId="54231"/>
    <cellStyle name="Comma 9 2 2 3 2 7 2" xfId="54232"/>
    <cellStyle name="Comma 9 2 2 3 2 8" xfId="54233"/>
    <cellStyle name="Comma 9 2 2 3 2 9" xfId="54234"/>
    <cellStyle name="Comma 9 2 2 3 3" xfId="3965"/>
    <cellStyle name="Comma 9 2 2 3 3 2" xfId="54235"/>
    <cellStyle name="Comma 9 2 2 3 3 2 2" xfId="54236"/>
    <cellStyle name="Comma 9 2 2 3 3 2 3" xfId="54237"/>
    <cellStyle name="Comma 9 2 2 3 3 3" xfId="54238"/>
    <cellStyle name="Comma 9 2 2 3 3 3 2" xfId="54239"/>
    <cellStyle name="Comma 9 2 2 3 3 3 3" xfId="54240"/>
    <cellStyle name="Comma 9 2 2 3 3 4" xfId="54241"/>
    <cellStyle name="Comma 9 2 2 3 3 4 2" xfId="54242"/>
    <cellStyle name="Comma 9 2 2 3 3 5" xfId="54243"/>
    <cellStyle name="Comma 9 2 2 3 3 6" xfId="54244"/>
    <cellStyle name="Comma 9 2 2 3 4" xfId="54245"/>
    <cellStyle name="Comma 9 2 2 3 4 2" xfId="54246"/>
    <cellStyle name="Comma 9 2 2 3 4 2 2" xfId="54247"/>
    <cellStyle name="Comma 9 2 2 3 4 2 3" xfId="54248"/>
    <cellStyle name="Comma 9 2 2 3 4 3" xfId="54249"/>
    <cellStyle name="Comma 9 2 2 3 4 3 2" xfId="54250"/>
    <cellStyle name="Comma 9 2 2 3 4 3 3" xfId="54251"/>
    <cellStyle name="Comma 9 2 2 3 4 4" xfId="54252"/>
    <cellStyle name="Comma 9 2 2 3 4 4 2" xfId="54253"/>
    <cellStyle name="Comma 9 2 2 3 4 5" xfId="54254"/>
    <cellStyle name="Comma 9 2 2 3 4 6" xfId="54255"/>
    <cellStyle name="Comma 9 2 2 3 5" xfId="54256"/>
    <cellStyle name="Comma 9 2 2 3 5 2" xfId="54257"/>
    <cellStyle name="Comma 9 2 2 3 5 2 2" xfId="54258"/>
    <cellStyle name="Comma 9 2 2 3 5 2 3" xfId="54259"/>
    <cellStyle name="Comma 9 2 2 3 5 3" xfId="54260"/>
    <cellStyle name="Comma 9 2 2 3 5 3 2" xfId="54261"/>
    <cellStyle name="Comma 9 2 2 3 5 4" xfId="54262"/>
    <cellStyle name="Comma 9 2 2 3 5 5" xfId="54263"/>
    <cellStyle name="Comma 9 2 2 3 6" xfId="54264"/>
    <cellStyle name="Comma 9 2 2 3 6 2" xfId="54265"/>
    <cellStyle name="Comma 9 2 2 3 6 3" xfId="54266"/>
    <cellStyle name="Comma 9 2 2 3 7" xfId="54267"/>
    <cellStyle name="Comma 9 2 2 3 7 2" xfId="54268"/>
    <cellStyle name="Comma 9 2 2 3 7 3" xfId="54269"/>
    <cellStyle name="Comma 9 2 2 3 8" xfId="54270"/>
    <cellStyle name="Comma 9 2 2 3 8 2" xfId="54271"/>
    <cellStyle name="Comma 9 2 2 3 9" xfId="54272"/>
    <cellStyle name="Comma 9 2 2 4" xfId="3966"/>
    <cellStyle name="Comma 9 2 2 4 2" xfId="3967"/>
    <cellStyle name="Comma 9 2 2 4 2 2" xfId="54273"/>
    <cellStyle name="Comma 9 2 2 4 2 2 2" xfId="54274"/>
    <cellStyle name="Comma 9 2 2 4 2 2 3" xfId="54275"/>
    <cellStyle name="Comma 9 2 2 4 2 3" xfId="54276"/>
    <cellStyle name="Comma 9 2 2 4 2 3 2" xfId="54277"/>
    <cellStyle name="Comma 9 2 2 4 2 3 3" xfId="54278"/>
    <cellStyle name="Comma 9 2 2 4 2 4" xfId="54279"/>
    <cellStyle name="Comma 9 2 2 4 2 4 2" xfId="54280"/>
    <cellStyle name="Comma 9 2 2 4 2 5" xfId="54281"/>
    <cellStyle name="Comma 9 2 2 4 2 6" xfId="54282"/>
    <cellStyle name="Comma 9 2 2 4 3" xfId="54283"/>
    <cellStyle name="Comma 9 2 2 4 3 2" xfId="54284"/>
    <cellStyle name="Comma 9 2 2 4 3 2 2" xfId="54285"/>
    <cellStyle name="Comma 9 2 2 4 3 2 3" xfId="54286"/>
    <cellStyle name="Comma 9 2 2 4 3 3" xfId="54287"/>
    <cellStyle name="Comma 9 2 2 4 3 3 2" xfId="54288"/>
    <cellStyle name="Comma 9 2 2 4 3 3 3" xfId="54289"/>
    <cellStyle name="Comma 9 2 2 4 3 4" xfId="54290"/>
    <cellStyle name="Comma 9 2 2 4 3 4 2" xfId="54291"/>
    <cellStyle name="Comma 9 2 2 4 3 5" xfId="54292"/>
    <cellStyle name="Comma 9 2 2 4 3 6" xfId="54293"/>
    <cellStyle name="Comma 9 2 2 4 4" xfId="54294"/>
    <cellStyle name="Comma 9 2 2 4 4 2" xfId="54295"/>
    <cellStyle name="Comma 9 2 2 4 4 2 2" xfId="54296"/>
    <cellStyle name="Comma 9 2 2 4 4 2 3" xfId="54297"/>
    <cellStyle name="Comma 9 2 2 4 4 3" xfId="54298"/>
    <cellStyle name="Comma 9 2 2 4 4 3 2" xfId="54299"/>
    <cellStyle name="Comma 9 2 2 4 4 4" xfId="54300"/>
    <cellStyle name="Comma 9 2 2 4 4 5" xfId="54301"/>
    <cellStyle name="Comma 9 2 2 4 5" xfId="54302"/>
    <cellStyle name="Comma 9 2 2 4 5 2" xfId="54303"/>
    <cellStyle name="Comma 9 2 2 4 5 3" xfId="54304"/>
    <cellStyle name="Comma 9 2 2 4 6" xfId="54305"/>
    <cellStyle name="Comma 9 2 2 4 6 2" xfId="54306"/>
    <cellStyle name="Comma 9 2 2 4 6 3" xfId="54307"/>
    <cellStyle name="Comma 9 2 2 4 7" xfId="54308"/>
    <cellStyle name="Comma 9 2 2 4 7 2" xfId="54309"/>
    <cellStyle name="Comma 9 2 2 4 8" xfId="54310"/>
    <cellStyle name="Comma 9 2 2 4 9" xfId="54311"/>
    <cellStyle name="Comma 9 2 2 5" xfId="3968"/>
    <cellStyle name="Comma 9 2 2 5 2" xfId="54312"/>
    <cellStyle name="Comma 9 2 2 5 2 2" xfId="54313"/>
    <cellStyle name="Comma 9 2 2 5 2 2 2" xfId="54314"/>
    <cellStyle name="Comma 9 2 2 5 2 2 3" xfId="54315"/>
    <cellStyle name="Comma 9 2 2 5 2 3" xfId="54316"/>
    <cellStyle name="Comma 9 2 2 5 2 3 2" xfId="54317"/>
    <cellStyle name="Comma 9 2 2 5 2 3 3" xfId="54318"/>
    <cellStyle name="Comma 9 2 2 5 2 4" xfId="54319"/>
    <cellStyle name="Comma 9 2 2 5 2 4 2" xfId="54320"/>
    <cellStyle name="Comma 9 2 2 5 2 5" xfId="54321"/>
    <cellStyle name="Comma 9 2 2 5 2 6" xfId="54322"/>
    <cellStyle name="Comma 9 2 2 5 3" xfId="54323"/>
    <cellStyle name="Comma 9 2 2 5 3 2" xfId="54324"/>
    <cellStyle name="Comma 9 2 2 5 3 2 2" xfId="54325"/>
    <cellStyle name="Comma 9 2 2 5 3 2 3" xfId="54326"/>
    <cellStyle name="Comma 9 2 2 5 3 3" xfId="54327"/>
    <cellStyle name="Comma 9 2 2 5 3 3 2" xfId="54328"/>
    <cellStyle name="Comma 9 2 2 5 3 3 3" xfId="54329"/>
    <cellStyle name="Comma 9 2 2 5 3 4" xfId="54330"/>
    <cellStyle name="Comma 9 2 2 5 3 4 2" xfId="54331"/>
    <cellStyle name="Comma 9 2 2 5 3 5" xfId="54332"/>
    <cellStyle name="Comma 9 2 2 5 3 6" xfId="54333"/>
    <cellStyle name="Comma 9 2 2 5 4" xfId="54334"/>
    <cellStyle name="Comma 9 2 2 5 4 2" xfId="54335"/>
    <cellStyle name="Comma 9 2 2 5 4 2 2" xfId="54336"/>
    <cellStyle name="Comma 9 2 2 5 4 2 3" xfId="54337"/>
    <cellStyle name="Comma 9 2 2 5 4 3" xfId="54338"/>
    <cellStyle name="Comma 9 2 2 5 4 3 2" xfId="54339"/>
    <cellStyle name="Comma 9 2 2 5 4 4" xfId="54340"/>
    <cellStyle name="Comma 9 2 2 5 4 5" xfId="54341"/>
    <cellStyle name="Comma 9 2 2 5 5" xfId="54342"/>
    <cellStyle name="Comma 9 2 2 5 5 2" xfId="54343"/>
    <cellStyle name="Comma 9 2 2 5 5 3" xfId="54344"/>
    <cellStyle name="Comma 9 2 2 5 6" xfId="54345"/>
    <cellStyle name="Comma 9 2 2 5 6 2" xfId="54346"/>
    <cellStyle name="Comma 9 2 2 5 6 3" xfId="54347"/>
    <cellStyle name="Comma 9 2 2 5 7" xfId="54348"/>
    <cellStyle name="Comma 9 2 2 5 7 2" xfId="54349"/>
    <cellStyle name="Comma 9 2 2 5 8" xfId="54350"/>
    <cellStyle name="Comma 9 2 2 5 9" xfId="54351"/>
    <cellStyle name="Comma 9 2 2 6" xfId="14042"/>
    <cellStyle name="Comma 9 2 2 6 2" xfId="54352"/>
    <cellStyle name="Comma 9 2 2 6 2 2" xfId="54353"/>
    <cellStyle name="Comma 9 2 2 6 2 3" xfId="54354"/>
    <cellStyle name="Comma 9 2 2 6 3" xfId="54355"/>
    <cellStyle name="Comma 9 2 2 6 3 2" xfId="54356"/>
    <cellStyle name="Comma 9 2 2 6 3 3" xfId="54357"/>
    <cellStyle name="Comma 9 2 2 6 4" xfId="54358"/>
    <cellStyle name="Comma 9 2 2 6 4 2" xfId="54359"/>
    <cellStyle name="Comma 9 2 2 6 5" xfId="54360"/>
    <cellStyle name="Comma 9 2 2 6 6" xfId="54361"/>
    <cellStyle name="Comma 9 2 2 7" xfId="54362"/>
    <cellStyle name="Comma 9 2 2 7 2" xfId="54363"/>
    <cellStyle name="Comma 9 2 2 7 2 2" xfId="54364"/>
    <cellStyle name="Comma 9 2 2 7 2 3" xfId="54365"/>
    <cellStyle name="Comma 9 2 2 7 3" xfId="54366"/>
    <cellStyle name="Comma 9 2 2 7 3 2" xfId="54367"/>
    <cellStyle name="Comma 9 2 2 7 3 3" xfId="54368"/>
    <cellStyle name="Comma 9 2 2 7 4" xfId="54369"/>
    <cellStyle name="Comma 9 2 2 7 4 2" xfId="54370"/>
    <cellStyle name="Comma 9 2 2 7 5" xfId="54371"/>
    <cellStyle name="Comma 9 2 2 7 6" xfId="54372"/>
    <cellStyle name="Comma 9 2 2 8" xfId="54373"/>
    <cellStyle name="Comma 9 2 2 8 2" xfId="54374"/>
    <cellStyle name="Comma 9 2 2 8 2 2" xfId="54375"/>
    <cellStyle name="Comma 9 2 2 8 2 3" xfId="54376"/>
    <cellStyle name="Comma 9 2 2 8 3" xfId="54377"/>
    <cellStyle name="Comma 9 2 2 8 3 2" xfId="54378"/>
    <cellStyle name="Comma 9 2 2 8 4" xfId="54379"/>
    <cellStyle name="Comma 9 2 2 8 5" xfId="54380"/>
    <cellStyle name="Comma 9 2 2 9" xfId="54381"/>
    <cellStyle name="Comma 9 2 2 9 2" xfId="54382"/>
    <cellStyle name="Comma 9 2 2 9 3" xfId="54383"/>
    <cellStyle name="Comma 9 2 3" xfId="3969"/>
    <cellStyle name="Comma 9 2 3 10" xfId="54384"/>
    <cellStyle name="Comma 9 2 3 10 2" xfId="54385"/>
    <cellStyle name="Comma 9 2 3 11" xfId="54386"/>
    <cellStyle name="Comma 9 2 3 12" xfId="54387"/>
    <cellStyle name="Comma 9 2 3 2" xfId="3970"/>
    <cellStyle name="Comma 9 2 3 2 10" xfId="54388"/>
    <cellStyle name="Comma 9 2 3 2 2" xfId="3971"/>
    <cellStyle name="Comma 9 2 3 2 2 2" xfId="3972"/>
    <cellStyle name="Comma 9 2 3 2 2 2 2" xfId="54389"/>
    <cellStyle name="Comma 9 2 3 2 2 2 2 2" xfId="54390"/>
    <cellStyle name="Comma 9 2 3 2 2 2 2 3" xfId="54391"/>
    <cellStyle name="Comma 9 2 3 2 2 2 3" xfId="54392"/>
    <cellStyle name="Comma 9 2 3 2 2 2 3 2" xfId="54393"/>
    <cellStyle name="Comma 9 2 3 2 2 2 3 3" xfId="54394"/>
    <cellStyle name="Comma 9 2 3 2 2 2 4" xfId="54395"/>
    <cellStyle name="Comma 9 2 3 2 2 2 4 2" xfId="54396"/>
    <cellStyle name="Comma 9 2 3 2 2 2 5" xfId="54397"/>
    <cellStyle name="Comma 9 2 3 2 2 2 6" xfId="54398"/>
    <cellStyle name="Comma 9 2 3 2 2 3" xfId="54399"/>
    <cellStyle name="Comma 9 2 3 2 2 3 2" xfId="54400"/>
    <cellStyle name="Comma 9 2 3 2 2 3 2 2" xfId="54401"/>
    <cellStyle name="Comma 9 2 3 2 2 3 2 3" xfId="54402"/>
    <cellStyle name="Comma 9 2 3 2 2 3 3" xfId="54403"/>
    <cellStyle name="Comma 9 2 3 2 2 3 3 2" xfId="54404"/>
    <cellStyle name="Comma 9 2 3 2 2 3 3 3" xfId="54405"/>
    <cellStyle name="Comma 9 2 3 2 2 3 4" xfId="54406"/>
    <cellStyle name="Comma 9 2 3 2 2 3 4 2" xfId="54407"/>
    <cellStyle name="Comma 9 2 3 2 2 3 5" xfId="54408"/>
    <cellStyle name="Comma 9 2 3 2 2 3 6" xfId="54409"/>
    <cellStyle name="Comma 9 2 3 2 2 4" xfId="54410"/>
    <cellStyle name="Comma 9 2 3 2 2 4 2" xfId="54411"/>
    <cellStyle name="Comma 9 2 3 2 2 4 2 2" xfId="54412"/>
    <cellStyle name="Comma 9 2 3 2 2 4 2 3" xfId="54413"/>
    <cellStyle name="Comma 9 2 3 2 2 4 3" xfId="54414"/>
    <cellStyle name="Comma 9 2 3 2 2 4 3 2" xfId="54415"/>
    <cellStyle name="Comma 9 2 3 2 2 4 4" xfId="54416"/>
    <cellStyle name="Comma 9 2 3 2 2 4 5" xfId="54417"/>
    <cellStyle name="Comma 9 2 3 2 2 5" xfId="54418"/>
    <cellStyle name="Comma 9 2 3 2 2 5 2" xfId="54419"/>
    <cellStyle name="Comma 9 2 3 2 2 5 3" xfId="54420"/>
    <cellStyle name="Comma 9 2 3 2 2 6" xfId="54421"/>
    <cellStyle name="Comma 9 2 3 2 2 6 2" xfId="54422"/>
    <cellStyle name="Comma 9 2 3 2 2 6 3" xfId="54423"/>
    <cellStyle name="Comma 9 2 3 2 2 7" xfId="54424"/>
    <cellStyle name="Comma 9 2 3 2 2 7 2" xfId="54425"/>
    <cellStyle name="Comma 9 2 3 2 2 8" xfId="54426"/>
    <cellStyle name="Comma 9 2 3 2 2 9" xfId="54427"/>
    <cellStyle name="Comma 9 2 3 2 3" xfId="3973"/>
    <cellStyle name="Comma 9 2 3 2 3 2" xfId="54428"/>
    <cellStyle name="Comma 9 2 3 2 3 2 2" xfId="54429"/>
    <cellStyle name="Comma 9 2 3 2 3 2 3" xfId="54430"/>
    <cellStyle name="Comma 9 2 3 2 3 3" xfId="54431"/>
    <cellStyle name="Comma 9 2 3 2 3 3 2" xfId="54432"/>
    <cellStyle name="Comma 9 2 3 2 3 3 3" xfId="54433"/>
    <cellStyle name="Comma 9 2 3 2 3 4" xfId="54434"/>
    <cellStyle name="Comma 9 2 3 2 3 4 2" xfId="54435"/>
    <cellStyle name="Comma 9 2 3 2 3 5" xfId="54436"/>
    <cellStyle name="Comma 9 2 3 2 3 6" xfId="54437"/>
    <cellStyle name="Comma 9 2 3 2 4" xfId="54438"/>
    <cellStyle name="Comma 9 2 3 2 4 2" xfId="54439"/>
    <cellStyle name="Comma 9 2 3 2 4 2 2" xfId="54440"/>
    <cellStyle name="Comma 9 2 3 2 4 2 3" xfId="54441"/>
    <cellStyle name="Comma 9 2 3 2 4 3" xfId="54442"/>
    <cellStyle name="Comma 9 2 3 2 4 3 2" xfId="54443"/>
    <cellStyle name="Comma 9 2 3 2 4 3 3" xfId="54444"/>
    <cellStyle name="Comma 9 2 3 2 4 4" xfId="54445"/>
    <cellStyle name="Comma 9 2 3 2 4 4 2" xfId="54446"/>
    <cellStyle name="Comma 9 2 3 2 4 5" xfId="54447"/>
    <cellStyle name="Comma 9 2 3 2 4 6" xfId="54448"/>
    <cellStyle name="Comma 9 2 3 2 5" xfId="54449"/>
    <cellStyle name="Comma 9 2 3 2 5 2" xfId="54450"/>
    <cellStyle name="Comma 9 2 3 2 5 2 2" xfId="54451"/>
    <cellStyle name="Comma 9 2 3 2 5 2 3" xfId="54452"/>
    <cellStyle name="Comma 9 2 3 2 5 3" xfId="54453"/>
    <cellStyle name="Comma 9 2 3 2 5 3 2" xfId="54454"/>
    <cellStyle name="Comma 9 2 3 2 5 4" xfId="54455"/>
    <cellStyle name="Comma 9 2 3 2 5 5" xfId="54456"/>
    <cellStyle name="Comma 9 2 3 2 6" xfId="54457"/>
    <cellStyle name="Comma 9 2 3 2 6 2" xfId="54458"/>
    <cellStyle name="Comma 9 2 3 2 6 3" xfId="54459"/>
    <cellStyle name="Comma 9 2 3 2 7" xfId="54460"/>
    <cellStyle name="Comma 9 2 3 2 7 2" xfId="54461"/>
    <cellStyle name="Comma 9 2 3 2 7 3" xfId="54462"/>
    <cellStyle name="Comma 9 2 3 2 8" xfId="54463"/>
    <cellStyle name="Comma 9 2 3 2 8 2" xfId="54464"/>
    <cellStyle name="Comma 9 2 3 2 9" xfId="54465"/>
    <cellStyle name="Comma 9 2 3 3" xfId="3974"/>
    <cellStyle name="Comma 9 2 3 3 2" xfId="3975"/>
    <cellStyle name="Comma 9 2 3 3 2 2" xfId="54466"/>
    <cellStyle name="Comma 9 2 3 3 2 2 2" xfId="54467"/>
    <cellStyle name="Comma 9 2 3 3 2 2 3" xfId="54468"/>
    <cellStyle name="Comma 9 2 3 3 2 3" xfId="54469"/>
    <cellStyle name="Comma 9 2 3 3 2 3 2" xfId="54470"/>
    <cellStyle name="Comma 9 2 3 3 2 3 3" xfId="54471"/>
    <cellStyle name="Comma 9 2 3 3 2 4" xfId="54472"/>
    <cellStyle name="Comma 9 2 3 3 2 4 2" xfId="54473"/>
    <cellStyle name="Comma 9 2 3 3 2 5" xfId="54474"/>
    <cellStyle name="Comma 9 2 3 3 2 6" xfId="54475"/>
    <cellStyle name="Comma 9 2 3 3 3" xfId="54476"/>
    <cellStyle name="Comma 9 2 3 3 3 2" xfId="54477"/>
    <cellStyle name="Comma 9 2 3 3 3 2 2" xfId="54478"/>
    <cellStyle name="Comma 9 2 3 3 3 2 3" xfId="54479"/>
    <cellStyle name="Comma 9 2 3 3 3 3" xfId="54480"/>
    <cellStyle name="Comma 9 2 3 3 3 3 2" xfId="54481"/>
    <cellStyle name="Comma 9 2 3 3 3 3 3" xfId="54482"/>
    <cellStyle name="Comma 9 2 3 3 3 4" xfId="54483"/>
    <cellStyle name="Comma 9 2 3 3 3 4 2" xfId="54484"/>
    <cellStyle name="Comma 9 2 3 3 3 5" xfId="54485"/>
    <cellStyle name="Comma 9 2 3 3 3 6" xfId="54486"/>
    <cellStyle name="Comma 9 2 3 3 4" xfId="54487"/>
    <cellStyle name="Comma 9 2 3 3 4 2" xfId="54488"/>
    <cellStyle name="Comma 9 2 3 3 4 2 2" xfId="54489"/>
    <cellStyle name="Comma 9 2 3 3 4 2 3" xfId="54490"/>
    <cellStyle name="Comma 9 2 3 3 4 3" xfId="54491"/>
    <cellStyle name="Comma 9 2 3 3 4 3 2" xfId="54492"/>
    <cellStyle name="Comma 9 2 3 3 4 4" xfId="54493"/>
    <cellStyle name="Comma 9 2 3 3 4 5" xfId="54494"/>
    <cellStyle name="Comma 9 2 3 3 5" xfId="54495"/>
    <cellStyle name="Comma 9 2 3 3 5 2" xfId="54496"/>
    <cellStyle name="Comma 9 2 3 3 5 3" xfId="54497"/>
    <cellStyle name="Comma 9 2 3 3 6" xfId="54498"/>
    <cellStyle name="Comma 9 2 3 3 6 2" xfId="54499"/>
    <cellStyle name="Comma 9 2 3 3 6 3" xfId="54500"/>
    <cellStyle name="Comma 9 2 3 3 7" xfId="54501"/>
    <cellStyle name="Comma 9 2 3 3 7 2" xfId="54502"/>
    <cellStyle name="Comma 9 2 3 3 8" xfId="54503"/>
    <cellStyle name="Comma 9 2 3 3 9" xfId="54504"/>
    <cellStyle name="Comma 9 2 3 4" xfId="3976"/>
    <cellStyle name="Comma 9 2 3 4 2" xfId="54505"/>
    <cellStyle name="Comma 9 2 3 4 2 2" xfId="54506"/>
    <cellStyle name="Comma 9 2 3 4 2 2 2" xfId="54507"/>
    <cellStyle name="Comma 9 2 3 4 2 2 3" xfId="54508"/>
    <cellStyle name="Comma 9 2 3 4 2 3" xfId="54509"/>
    <cellStyle name="Comma 9 2 3 4 2 3 2" xfId="54510"/>
    <cellStyle name="Comma 9 2 3 4 2 3 3" xfId="54511"/>
    <cellStyle name="Comma 9 2 3 4 2 4" xfId="54512"/>
    <cellStyle name="Comma 9 2 3 4 2 4 2" xfId="54513"/>
    <cellStyle name="Comma 9 2 3 4 2 5" xfId="54514"/>
    <cellStyle name="Comma 9 2 3 4 2 6" xfId="54515"/>
    <cellStyle name="Comma 9 2 3 4 3" xfId="54516"/>
    <cellStyle name="Comma 9 2 3 4 3 2" xfId="54517"/>
    <cellStyle name="Comma 9 2 3 4 3 2 2" xfId="54518"/>
    <cellStyle name="Comma 9 2 3 4 3 2 3" xfId="54519"/>
    <cellStyle name="Comma 9 2 3 4 3 3" xfId="54520"/>
    <cellStyle name="Comma 9 2 3 4 3 3 2" xfId="54521"/>
    <cellStyle name="Comma 9 2 3 4 3 3 3" xfId="54522"/>
    <cellStyle name="Comma 9 2 3 4 3 4" xfId="54523"/>
    <cellStyle name="Comma 9 2 3 4 3 4 2" xfId="54524"/>
    <cellStyle name="Comma 9 2 3 4 3 5" xfId="54525"/>
    <cellStyle name="Comma 9 2 3 4 3 6" xfId="54526"/>
    <cellStyle name="Comma 9 2 3 4 4" xfId="54527"/>
    <cellStyle name="Comma 9 2 3 4 4 2" xfId="54528"/>
    <cellStyle name="Comma 9 2 3 4 4 2 2" xfId="54529"/>
    <cellStyle name="Comma 9 2 3 4 4 2 3" xfId="54530"/>
    <cellStyle name="Comma 9 2 3 4 4 3" xfId="54531"/>
    <cellStyle name="Comma 9 2 3 4 4 3 2" xfId="54532"/>
    <cellStyle name="Comma 9 2 3 4 4 4" xfId="54533"/>
    <cellStyle name="Comma 9 2 3 4 4 5" xfId="54534"/>
    <cellStyle name="Comma 9 2 3 4 5" xfId="54535"/>
    <cellStyle name="Comma 9 2 3 4 5 2" xfId="54536"/>
    <cellStyle name="Comma 9 2 3 4 5 3" xfId="54537"/>
    <cellStyle name="Comma 9 2 3 4 6" xfId="54538"/>
    <cellStyle name="Comma 9 2 3 4 6 2" xfId="54539"/>
    <cellStyle name="Comma 9 2 3 4 6 3" xfId="54540"/>
    <cellStyle name="Comma 9 2 3 4 7" xfId="54541"/>
    <cellStyle name="Comma 9 2 3 4 7 2" xfId="54542"/>
    <cellStyle name="Comma 9 2 3 4 8" xfId="54543"/>
    <cellStyle name="Comma 9 2 3 4 9" xfId="54544"/>
    <cellStyle name="Comma 9 2 3 5" xfId="54545"/>
    <cellStyle name="Comma 9 2 3 5 2" xfId="54546"/>
    <cellStyle name="Comma 9 2 3 5 2 2" xfId="54547"/>
    <cellStyle name="Comma 9 2 3 5 2 3" xfId="54548"/>
    <cellStyle name="Comma 9 2 3 5 3" xfId="54549"/>
    <cellStyle name="Comma 9 2 3 5 3 2" xfId="54550"/>
    <cellStyle name="Comma 9 2 3 5 3 3" xfId="54551"/>
    <cellStyle name="Comma 9 2 3 5 4" xfId="54552"/>
    <cellStyle name="Comma 9 2 3 5 4 2" xfId="54553"/>
    <cellStyle name="Comma 9 2 3 5 5" xfId="54554"/>
    <cellStyle name="Comma 9 2 3 5 6" xfId="54555"/>
    <cellStyle name="Comma 9 2 3 6" xfId="54556"/>
    <cellStyle name="Comma 9 2 3 6 2" xfId="54557"/>
    <cellStyle name="Comma 9 2 3 6 2 2" xfId="54558"/>
    <cellStyle name="Comma 9 2 3 6 2 3" xfId="54559"/>
    <cellStyle name="Comma 9 2 3 6 3" xfId="54560"/>
    <cellStyle name="Comma 9 2 3 6 3 2" xfId="54561"/>
    <cellStyle name="Comma 9 2 3 6 3 3" xfId="54562"/>
    <cellStyle name="Comma 9 2 3 6 4" xfId="54563"/>
    <cellStyle name="Comma 9 2 3 6 4 2" xfId="54564"/>
    <cellStyle name="Comma 9 2 3 6 5" xfId="54565"/>
    <cellStyle name="Comma 9 2 3 6 6" xfId="54566"/>
    <cellStyle name="Comma 9 2 3 7" xfId="54567"/>
    <cellStyle name="Comma 9 2 3 7 2" xfId="54568"/>
    <cellStyle name="Comma 9 2 3 7 2 2" xfId="54569"/>
    <cellStyle name="Comma 9 2 3 7 2 3" xfId="54570"/>
    <cellStyle name="Comma 9 2 3 7 3" xfId="54571"/>
    <cellStyle name="Comma 9 2 3 7 3 2" xfId="54572"/>
    <cellStyle name="Comma 9 2 3 7 4" xfId="54573"/>
    <cellStyle name="Comma 9 2 3 7 5" xfId="54574"/>
    <cellStyle name="Comma 9 2 3 8" xfId="54575"/>
    <cellStyle name="Comma 9 2 3 8 2" xfId="54576"/>
    <cellStyle name="Comma 9 2 3 8 3" xfId="54577"/>
    <cellStyle name="Comma 9 2 3 9" xfId="54578"/>
    <cellStyle name="Comma 9 2 3 9 2" xfId="54579"/>
    <cellStyle name="Comma 9 2 3 9 3" xfId="54580"/>
    <cellStyle name="Comma 9 2 4" xfId="3977"/>
    <cellStyle name="Comma 9 2 4 10" xfId="54581"/>
    <cellStyle name="Comma 9 2 4 2" xfId="3978"/>
    <cellStyle name="Comma 9 2 4 2 2" xfId="3979"/>
    <cellStyle name="Comma 9 2 4 2 2 2" xfId="54582"/>
    <cellStyle name="Comma 9 2 4 2 2 2 2" xfId="54583"/>
    <cellStyle name="Comma 9 2 4 2 2 2 3" xfId="54584"/>
    <cellStyle name="Comma 9 2 4 2 2 3" xfId="54585"/>
    <cellStyle name="Comma 9 2 4 2 2 3 2" xfId="54586"/>
    <cellStyle name="Comma 9 2 4 2 2 3 3" xfId="54587"/>
    <cellStyle name="Comma 9 2 4 2 2 4" xfId="54588"/>
    <cellStyle name="Comma 9 2 4 2 2 4 2" xfId="54589"/>
    <cellStyle name="Comma 9 2 4 2 2 5" xfId="54590"/>
    <cellStyle name="Comma 9 2 4 2 2 6" xfId="54591"/>
    <cellStyle name="Comma 9 2 4 2 3" xfId="54592"/>
    <cellStyle name="Comma 9 2 4 2 3 2" xfId="54593"/>
    <cellStyle name="Comma 9 2 4 2 3 2 2" xfId="54594"/>
    <cellStyle name="Comma 9 2 4 2 3 2 3" xfId="54595"/>
    <cellStyle name="Comma 9 2 4 2 3 3" xfId="54596"/>
    <cellStyle name="Comma 9 2 4 2 3 3 2" xfId="54597"/>
    <cellStyle name="Comma 9 2 4 2 3 3 3" xfId="54598"/>
    <cellStyle name="Comma 9 2 4 2 3 4" xfId="54599"/>
    <cellStyle name="Comma 9 2 4 2 3 4 2" xfId="54600"/>
    <cellStyle name="Comma 9 2 4 2 3 5" xfId="54601"/>
    <cellStyle name="Comma 9 2 4 2 3 6" xfId="54602"/>
    <cellStyle name="Comma 9 2 4 2 4" xfId="54603"/>
    <cellStyle name="Comma 9 2 4 2 4 2" xfId="54604"/>
    <cellStyle name="Comma 9 2 4 2 4 2 2" xfId="54605"/>
    <cellStyle name="Comma 9 2 4 2 4 2 3" xfId="54606"/>
    <cellStyle name="Comma 9 2 4 2 4 3" xfId="54607"/>
    <cellStyle name="Comma 9 2 4 2 4 3 2" xfId="54608"/>
    <cellStyle name="Comma 9 2 4 2 4 4" xfId="54609"/>
    <cellStyle name="Comma 9 2 4 2 4 5" xfId="54610"/>
    <cellStyle name="Comma 9 2 4 2 5" xfId="54611"/>
    <cellStyle name="Comma 9 2 4 2 5 2" xfId="54612"/>
    <cellStyle name="Comma 9 2 4 2 5 3" xfId="54613"/>
    <cellStyle name="Comma 9 2 4 2 6" xfId="54614"/>
    <cellStyle name="Comma 9 2 4 2 6 2" xfId="54615"/>
    <cellStyle name="Comma 9 2 4 2 6 3" xfId="54616"/>
    <cellStyle name="Comma 9 2 4 2 7" xfId="54617"/>
    <cellStyle name="Comma 9 2 4 2 7 2" xfId="54618"/>
    <cellStyle name="Comma 9 2 4 2 8" xfId="54619"/>
    <cellStyle name="Comma 9 2 4 2 9" xfId="54620"/>
    <cellStyle name="Comma 9 2 4 3" xfId="3980"/>
    <cellStyle name="Comma 9 2 4 3 2" xfId="54621"/>
    <cellStyle name="Comma 9 2 4 3 2 2" xfId="54622"/>
    <cellStyle name="Comma 9 2 4 3 2 3" xfId="54623"/>
    <cellStyle name="Comma 9 2 4 3 3" xfId="54624"/>
    <cellStyle name="Comma 9 2 4 3 3 2" xfId="54625"/>
    <cellStyle name="Comma 9 2 4 3 3 3" xfId="54626"/>
    <cellStyle name="Comma 9 2 4 3 4" xfId="54627"/>
    <cellStyle name="Comma 9 2 4 3 4 2" xfId="54628"/>
    <cellStyle name="Comma 9 2 4 3 5" xfId="54629"/>
    <cellStyle name="Comma 9 2 4 3 6" xfId="54630"/>
    <cellStyle name="Comma 9 2 4 4" xfId="54631"/>
    <cellStyle name="Comma 9 2 4 4 2" xfId="54632"/>
    <cellStyle name="Comma 9 2 4 4 2 2" xfId="54633"/>
    <cellStyle name="Comma 9 2 4 4 2 3" xfId="54634"/>
    <cellStyle name="Comma 9 2 4 4 3" xfId="54635"/>
    <cellStyle name="Comma 9 2 4 4 3 2" xfId="54636"/>
    <cellStyle name="Comma 9 2 4 4 3 3" xfId="54637"/>
    <cellStyle name="Comma 9 2 4 4 4" xfId="54638"/>
    <cellStyle name="Comma 9 2 4 4 4 2" xfId="54639"/>
    <cellStyle name="Comma 9 2 4 4 5" xfId="54640"/>
    <cellStyle name="Comma 9 2 4 4 6" xfId="54641"/>
    <cellStyle name="Comma 9 2 4 5" xfId="54642"/>
    <cellStyle name="Comma 9 2 4 5 2" xfId="54643"/>
    <cellStyle name="Comma 9 2 4 5 2 2" xfId="54644"/>
    <cellStyle name="Comma 9 2 4 5 2 3" xfId="54645"/>
    <cellStyle name="Comma 9 2 4 5 3" xfId="54646"/>
    <cellStyle name="Comma 9 2 4 5 3 2" xfId="54647"/>
    <cellStyle name="Comma 9 2 4 5 4" xfId="54648"/>
    <cellStyle name="Comma 9 2 4 5 5" xfId="54649"/>
    <cellStyle name="Comma 9 2 4 6" xfId="54650"/>
    <cellStyle name="Comma 9 2 4 6 2" xfId="54651"/>
    <cellStyle name="Comma 9 2 4 6 3" xfId="54652"/>
    <cellStyle name="Comma 9 2 4 7" xfId="54653"/>
    <cellStyle name="Comma 9 2 4 7 2" xfId="54654"/>
    <cellStyle name="Comma 9 2 4 7 3" xfId="54655"/>
    <cellStyle name="Comma 9 2 4 8" xfId="54656"/>
    <cellStyle name="Comma 9 2 4 8 2" xfId="54657"/>
    <cellStyle name="Comma 9 2 4 9" xfId="54658"/>
    <cellStyle name="Comma 9 2 5" xfId="3981"/>
    <cellStyle name="Comma 9 2 5 2" xfId="3982"/>
    <cellStyle name="Comma 9 2 5 2 2" xfId="54659"/>
    <cellStyle name="Comma 9 2 5 2 2 2" xfId="54660"/>
    <cellStyle name="Comma 9 2 5 2 2 3" xfId="54661"/>
    <cellStyle name="Comma 9 2 5 2 3" xfId="54662"/>
    <cellStyle name="Comma 9 2 5 2 3 2" xfId="54663"/>
    <cellStyle name="Comma 9 2 5 2 3 3" xfId="54664"/>
    <cellStyle name="Comma 9 2 5 2 4" xfId="54665"/>
    <cellStyle name="Comma 9 2 5 2 4 2" xfId="54666"/>
    <cellStyle name="Comma 9 2 5 2 5" xfId="54667"/>
    <cellStyle name="Comma 9 2 5 2 6" xfId="54668"/>
    <cellStyle name="Comma 9 2 5 3" xfId="54669"/>
    <cellStyle name="Comma 9 2 5 3 2" xfId="54670"/>
    <cellStyle name="Comma 9 2 5 3 2 2" xfId="54671"/>
    <cellStyle name="Comma 9 2 5 3 2 3" xfId="54672"/>
    <cellStyle name="Comma 9 2 5 3 3" xfId="54673"/>
    <cellStyle name="Comma 9 2 5 3 3 2" xfId="54674"/>
    <cellStyle name="Comma 9 2 5 3 3 3" xfId="54675"/>
    <cellStyle name="Comma 9 2 5 3 4" xfId="54676"/>
    <cellStyle name="Comma 9 2 5 3 4 2" xfId="54677"/>
    <cellStyle name="Comma 9 2 5 3 5" xfId="54678"/>
    <cellStyle name="Comma 9 2 5 3 6" xfId="54679"/>
    <cellStyle name="Comma 9 2 5 4" xfId="54680"/>
    <cellStyle name="Comma 9 2 5 4 2" xfId="54681"/>
    <cellStyle name="Comma 9 2 5 4 2 2" xfId="54682"/>
    <cellStyle name="Comma 9 2 5 4 2 3" xfId="54683"/>
    <cellStyle name="Comma 9 2 5 4 3" xfId="54684"/>
    <cellStyle name="Comma 9 2 5 4 3 2" xfId="54685"/>
    <cellStyle name="Comma 9 2 5 4 4" xfId="54686"/>
    <cellStyle name="Comma 9 2 5 4 5" xfId="54687"/>
    <cellStyle name="Comma 9 2 5 5" xfId="54688"/>
    <cellStyle name="Comma 9 2 5 5 2" xfId="54689"/>
    <cellStyle name="Comma 9 2 5 5 3" xfId="54690"/>
    <cellStyle name="Comma 9 2 5 6" xfId="54691"/>
    <cellStyle name="Comma 9 2 5 6 2" xfId="54692"/>
    <cellStyle name="Comma 9 2 5 6 3" xfId="54693"/>
    <cellStyle name="Comma 9 2 5 7" xfId="54694"/>
    <cellStyle name="Comma 9 2 5 7 2" xfId="54695"/>
    <cellStyle name="Comma 9 2 5 8" xfId="54696"/>
    <cellStyle name="Comma 9 2 5 9" xfId="54697"/>
    <cellStyle name="Comma 9 2 6" xfId="3983"/>
    <cellStyle name="Comma 9 2 6 2" xfId="54698"/>
    <cellStyle name="Comma 9 2 6 2 2" xfId="54699"/>
    <cellStyle name="Comma 9 2 6 2 2 2" xfId="54700"/>
    <cellStyle name="Comma 9 2 6 2 2 3" xfId="54701"/>
    <cellStyle name="Comma 9 2 6 2 3" xfId="54702"/>
    <cellStyle name="Comma 9 2 6 2 3 2" xfId="54703"/>
    <cellStyle name="Comma 9 2 6 2 3 3" xfId="54704"/>
    <cellStyle name="Comma 9 2 6 2 4" xfId="54705"/>
    <cellStyle name="Comma 9 2 6 2 4 2" xfId="54706"/>
    <cellStyle name="Comma 9 2 6 2 5" xfId="54707"/>
    <cellStyle name="Comma 9 2 6 2 6" xfId="54708"/>
    <cellStyle name="Comma 9 2 6 3" xfId="54709"/>
    <cellStyle name="Comma 9 2 6 3 2" xfId="54710"/>
    <cellStyle name="Comma 9 2 6 3 2 2" xfId="54711"/>
    <cellStyle name="Comma 9 2 6 3 2 3" xfId="54712"/>
    <cellStyle name="Comma 9 2 6 3 3" xfId="54713"/>
    <cellStyle name="Comma 9 2 6 3 3 2" xfId="54714"/>
    <cellStyle name="Comma 9 2 6 3 3 3" xfId="54715"/>
    <cellStyle name="Comma 9 2 6 3 4" xfId="54716"/>
    <cellStyle name="Comma 9 2 6 3 4 2" xfId="54717"/>
    <cellStyle name="Comma 9 2 6 3 5" xfId="54718"/>
    <cellStyle name="Comma 9 2 6 3 6" xfId="54719"/>
    <cellStyle name="Comma 9 2 6 4" xfId="54720"/>
    <cellStyle name="Comma 9 2 6 4 2" xfId="54721"/>
    <cellStyle name="Comma 9 2 6 4 2 2" xfId="54722"/>
    <cellStyle name="Comma 9 2 6 4 2 3" xfId="54723"/>
    <cellStyle name="Comma 9 2 6 4 3" xfId="54724"/>
    <cellStyle name="Comma 9 2 6 4 3 2" xfId="54725"/>
    <cellStyle name="Comma 9 2 6 4 4" xfId="54726"/>
    <cellStyle name="Comma 9 2 6 4 5" xfId="54727"/>
    <cellStyle name="Comma 9 2 6 5" xfId="54728"/>
    <cellStyle name="Comma 9 2 6 5 2" xfId="54729"/>
    <cellStyle name="Comma 9 2 6 5 3" xfId="54730"/>
    <cellStyle name="Comma 9 2 6 6" xfId="54731"/>
    <cellStyle name="Comma 9 2 6 6 2" xfId="54732"/>
    <cellStyle name="Comma 9 2 6 6 3" xfId="54733"/>
    <cellStyle name="Comma 9 2 6 7" xfId="54734"/>
    <cellStyle name="Comma 9 2 6 7 2" xfId="54735"/>
    <cellStyle name="Comma 9 2 6 8" xfId="54736"/>
    <cellStyle name="Comma 9 2 6 9" xfId="54737"/>
    <cellStyle name="Comma 9 2 7" xfId="3984"/>
    <cellStyle name="Comma 9 2 7 2" xfId="54738"/>
    <cellStyle name="Comma 9 2 7 2 2" xfId="54739"/>
    <cellStyle name="Comma 9 2 7 2 3" xfId="54740"/>
    <cellStyle name="Comma 9 2 7 3" xfId="54741"/>
    <cellStyle name="Comma 9 2 7 3 2" xfId="54742"/>
    <cellStyle name="Comma 9 2 7 3 3" xfId="54743"/>
    <cellStyle name="Comma 9 2 7 4" xfId="54744"/>
    <cellStyle name="Comma 9 2 7 4 2" xfId="54745"/>
    <cellStyle name="Comma 9 2 7 5" xfId="54746"/>
    <cellStyle name="Comma 9 2 7 6" xfId="54747"/>
    <cellStyle name="Comma 9 2 8" xfId="54748"/>
    <cellStyle name="Comma 9 2 8 2" xfId="54749"/>
    <cellStyle name="Comma 9 2 8 2 2" xfId="54750"/>
    <cellStyle name="Comma 9 2 8 2 3" xfId="54751"/>
    <cellStyle name="Comma 9 2 8 3" xfId="54752"/>
    <cellStyle name="Comma 9 2 8 3 2" xfId="54753"/>
    <cellStyle name="Comma 9 2 8 3 3" xfId="54754"/>
    <cellStyle name="Comma 9 2 8 4" xfId="54755"/>
    <cellStyle name="Comma 9 2 8 4 2" xfId="54756"/>
    <cellStyle name="Comma 9 2 8 5" xfId="54757"/>
    <cellStyle name="Comma 9 2 8 6" xfId="54758"/>
    <cellStyle name="Comma 9 2 9" xfId="54759"/>
    <cellStyle name="Comma 9 2 9 2" xfId="54760"/>
    <cellStyle name="Comma 9 2 9 2 2" xfId="54761"/>
    <cellStyle name="Comma 9 2 9 2 3" xfId="54762"/>
    <cellStyle name="Comma 9 2 9 3" xfId="54763"/>
    <cellStyle name="Comma 9 2 9 3 2" xfId="54764"/>
    <cellStyle name="Comma 9 2 9 4" xfId="54765"/>
    <cellStyle name="Comma 9 2 9 5" xfId="54766"/>
    <cellStyle name="Comma 9 3" xfId="3985"/>
    <cellStyle name="Comma 9 3 10" xfId="54767"/>
    <cellStyle name="Comma 9 3 10 2" xfId="54768"/>
    <cellStyle name="Comma 9 3 10 3" xfId="54769"/>
    <cellStyle name="Comma 9 3 11" xfId="54770"/>
    <cellStyle name="Comma 9 3 11 2" xfId="54771"/>
    <cellStyle name="Comma 9 3 12" xfId="54772"/>
    <cellStyle name="Comma 9 3 13" xfId="54773"/>
    <cellStyle name="Comma 9 3 14" xfId="54774"/>
    <cellStyle name="Comma 9 3 2" xfId="3986"/>
    <cellStyle name="Comma 9 3 2 10" xfId="54775"/>
    <cellStyle name="Comma 9 3 2 10 2" xfId="54776"/>
    <cellStyle name="Comma 9 3 2 11" xfId="54777"/>
    <cellStyle name="Comma 9 3 2 12" xfId="54778"/>
    <cellStyle name="Comma 9 3 2 2" xfId="3987"/>
    <cellStyle name="Comma 9 3 2 2 10" xfId="54779"/>
    <cellStyle name="Comma 9 3 2 2 2" xfId="3988"/>
    <cellStyle name="Comma 9 3 2 2 2 2" xfId="3989"/>
    <cellStyle name="Comma 9 3 2 2 2 2 2" xfId="54780"/>
    <cellStyle name="Comma 9 3 2 2 2 2 2 2" xfId="54781"/>
    <cellStyle name="Comma 9 3 2 2 2 2 2 3" xfId="54782"/>
    <cellStyle name="Comma 9 3 2 2 2 2 3" xfId="54783"/>
    <cellStyle name="Comma 9 3 2 2 2 2 3 2" xfId="54784"/>
    <cellStyle name="Comma 9 3 2 2 2 2 3 3" xfId="54785"/>
    <cellStyle name="Comma 9 3 2 2 2 2 4" xfId="54786"/>
    <cellStyle name="Comma 9 3 2 2 2 2 4 2" xfId="54787"/>
    <cellStyle name="Comma 9 3 2 2 2 2 5" xfId="54788"/>
    <cellStyle name="Comma 9 3 2 2 2 2 6" xfId="54789"/>
    <cellStyle name="Comma 9 3 2 2 2 3" xfId="54790"/>
    <cellStyle name="Comma 9 3 2 2 2 3 2" xfId="54791"/>
    <cellStyle name="Comma 9 3 2 2 2 3 2 2" xfId="54792"/>
    <cellStyle name="Comma 9 3 2 2 2 3 2 3" xfId="54793"/>
    <cellStyle name="Comma 9 3 2 2 2 3 3" xfId="54794"/>
    <cellStyle name="Comma 9 3 2 2 2 3 3 2" xfId="54795"/>
    <cellStyle name="Comma 9 3 2 2 2 3 3 3" xfId="54796"/>
    <cellStyle name="Comma 9 3 2 2 2 3 4" xfId="54797"/>
    <cellStyle name="Comma 9 3 2 2 2 3 4 2" xfId="54798"/>
    <cellStyle name="Comma 9 3 2 2 2 3 5" xfId="54799"/>
    <cellStyle name="Comma 9 3 2 2 2 3 6" xfId="54800"/>
    <cellStyle name="Comma 9 3 2 2 2 4" xfId="54801"/>
    <cellStyle name="Comma 9 3 2 2 2 4 2" xfId="54802"/>
    <cellStyle name="Comma 9 3 2 2 2 4 2 2" xfId="54803"/>
    <cellStyle name="Comma 9 3 2 2 2 4 2 3" xfId="54804"/>
    <cellStyle name="Comma 9 3 2 2 2 4 3" xfId="54805"/>
    <cellStyle name="Comma 9 3 2 2 2 4 3 2" xfId="54806"/>
    <cellStyle name="Comma 9 3 2 2 2 4 4" xfId="54807"/>
    <cellStyle name="Comma 9 3 2 2 2 4 5" xfId="54808"/>
    <cellStyle name="Comma 9 3 2 2 2 5" xfId="54809"/>
    <cellStyle name="Comma 9 3 2 2 2 5 2" xfId="54810"/>
    <cellStyle name="Comma 9 3 2 2 2 5 3" xfId="54811"/>
    <cellStyle name="Comma 9 3 2 2 2 6" xfId="54812"/>
    <cellStyle name="Comma 9 3 2 2 2 6 2" xfId="54813"/>
    <cellStyle name="Comma 9 3 2 2 2 6 3" xfId="54814"/>
    <cellStyle name="Comma 9 3 2 2 2 7" xfId="54815"/>
    <cellStyle name="Comma 9 3 2 2 2 7 2" xfId="54816"/>
    <cellStyle name="Comma 9 3 2 2 2 8" xfId="54817"/>
    <cellStyle name="Comma 9 3 2 2 2 9" xfId="54818"/>
    <cellStyle name="Comma 9 3 2 2 3" xfId="3990"/>
    <cellStyle name="Comma 9 3 2 2 3 2" xfId="54819"/>
    <cellStyle name="Comma 9 3 2 2 3 2 2" xfId="54820"/>
    <cellStyle name="Comma 9 3 2 2 3 2 3" xfId="54821"/>
    <cellStyle name="Comma 9 3 2 2 3 3" xfId="54822"/>
    <cellStyle name="Comma 9 3 2 2 3 3 2" xfId="54823"/>
    <cellStyle name="Comma 9 3 2 2 3 3 3" xfId="54824"/>
    <cellStyle name="Comma 9 3 2 2 3 4" xfId="54825"/>
    <cellStyle name="Comma 9 3 2 2 3 4 2" xfId="54826"/>
    <cellStyle name="Comma 9 3 2 2 3 5" xfId="54827"/>
    <cellStyle name="Comma 9 3 2 2 3 6" xfId="54828"/>
    <cellStyle name="Comma 9 3 2 2 4" xfId="54829"/>
    <cellStyle name="Comma 9 3 2 2 4 2" xfId="54830"/>
    <cellStyle name="Comma 9 3 2 2 4 2 2" xfId="54831"/>
    <cellStyle name="Comma 9 3 2 2 4 2 3" xfId="54832"/>
    <cellStyle name="Comma 9 3 2 2 4 3" xfId="54833"/>
    <cellStyle name="Comma 9 3 2 2 4 3 2" xfId="54834"/>
    <cellStyle name="Comma 9 3 2 2 4 3 3" xfId="54835"/>
    <cellStyle name="Comma 9 3 2 2 4 4" xfId="54836"/>
    <cellStyle name="Comma 9 3 2 2 4 4 2" xfId="54837"/>
    <cellStyle name="Comma 9 3 2 2 4 5" xfId="54838"/>
    <cellStyle name="Comma 9 3 2 2 4 6" xfId="54839"/>
    <cellStyle name="Comma 9 3 2 2 5" xfId="54840"/>
    <cellStyle name="Comma 9 3 2 2 5 2" xfId="54841"/>
    <cellStyle name="Comma 9 3 2 2 5 2 2" xfId="54842"/>
    <cellStyle name="Comma 9 3 2 2 5 2 3" xfId="54843"/>
    <cellStyle name="Comma 9 3 2 2 5 3" xfId="54844"/>
    <cellStyle name="Comma 9 3 2 2 5 3 2" xfId="54845"/>
    <cellStyle name="Comma 9 3 2 2 5 4" xfId="54846"/>
    <cellStyle name="Comma 9 3 2 2 5 5" xfId="54847"/>
    <cellStyle name="Comma 9 3 2 2 6" xfId="54848"/>
    <cellStyle name="Comma 9 3 2 2 6 2" xfId="54849"/>
    <cellStyle name="Comma 9 3 2 2 6 3" xfId="54850"/>
    <cellStyle name="Comma 9 3 2 2 7" xfId="54851"/>
    <cellStyle name="Comma 9 3 2 2 7 2" xfId="54852"/>
    <cellStyle name="Comma 9 3 2 2 7 3" xfId="54853"/>
    <cellStyle name="Comma 9 3 2 2 8" xfId="54854"/>
    <cellStyle name="Comma 9 3 2 2 8 2" xfId="54855"/>
    <cellStyle name="Comma 9 3 2 2 9" xfId="54856"/>
    <cellStyle name="Comma 9 3 2 3" xfId="3991"/>
    <cellStyle name="Comma 9 3 2 3 2" xfId="3992"/>
    <cellStyle name="Comma 9 3 2 3 2 2" xfId="54857"/>
    <cellStyle name="Comma 9 3 2 3 2 2 2" xfId="54858"/>
    <cellStyle name="Comma 9 3 2 3 2 2 3" xfId="54859"/>
    <cellStyle name="Comma 9 3 2 3 2 3" xfId="54860"/>
    <cellStyle name="Comma 9 3 2 3 2 3 2" xfId="54861"/>
    <cellStyle name="Comma 9 3 2 3 2 3 3" xfId="54862"/>
    <cellStyle name="Comma 9 3 2 3 2 4" xfId="54863"/>
    <cellStyle name="Comma 9 3 2 3 2 4 2" xfId="54864"/>
    <cellStyle name="Comma 9 3 2 3 2 5" xfId="54865"/>
    <cellStyle name="Comma 9 3 2 3 2 6" xfId="54866"/>
    <cellStyle name="Comma 9 3 2 3 3" xfId="54867"/>
    <cellStyle name="Comma 9 3 2 3 3 2" xfId="54868"/>
    <cellStyle name="Comma 9 3 2 3 3 2 2" xfId="54869"/>
    <cellStyle name="Comma 9 3 2 3 3 2 3" xfId="54870"/>
    <cellStyle name="Comma 9 3 2 3 3 3" xfId="54871"/>
    <cellStyle name="Comma 9 3 2 3 3 3 2" xfId="54872"/>
    <cellStyle name="Comma 9 3 2 3 3 3 3" xfId="54873"/>
    <cellStyle name="Comma 9 3 2 3 3 4" xfId="54874"/>
    <cellStyle name="Comma 9 3 2 3 3 4 2" xfId="54875"/>
    <cellStyle name="Comma 9 3 2 3 3 5" xfId="54876"/>
    <cellStyle name="Comma 9 3 2 3 3 6" xfId="54877"/>
    <cellStyle name="Comma 9 3 2 3 4" xfId="54878"/>
    <cellStyle name="Comma 9 3 2 3 4 2" xfId="54879"/>
    <cellStyle name="Comma 9 3 2 3 4 2 2" xfId="54880"/>
    <cellStyle name="Comma 9 3 2 3 4 2 3" xfId="54881"/>
    <cellStyle name="Comma 9 3 2 3 4 3" xfId="54882"/>
    <cellStyle name="Comma 9 3 2 3 4 3 2" xfId="54883"/>
    <cellStyle name="Comma 9 3 2 3 4 4" xfId="54884"/>
    <cellStyle name="Comma 9 3 2 3 4 5" xfId="54885"/>
    <cellStyle name="Comma 9 3 2 3 5" xfId="54886"/>
    <cellStyle name="Comma 9 3 2 3 5 2" xfId="54887"/>
    <cellStyle name="Comma 9 3 2 3 5 3" xfId="54888"/>
    <cellStyle name="Comma 9 3 2 3 6" xfId="54889"/>
    <cellStyle name="Comma 9 3 2 3 6 2" xfId="54890"/>
    <cellStyle name="Comma 9 3 2 3 6 3" xfId="54891"/>
    <cellStyle name="Comma 9 3 2 3 7" xfId="54892"/>
    <cellStyle name="Comma 9 3 2 3 7 2" xfId="54893"/>
    <cellStyle name="Comma 9 3 2 3 8" xfId="54894"/>
    <cellStyle name="Comma 9 3 2 3 9" xfId="54895"/>
    <cellStyle name="Comma 9 3 2 4" xfId="3993"/>
    <cellStyle name="Comma 9 3 2 4 2" xfId="54896"/>
    <cellStyle name="Comma 9 3 2 4 2 2" xfId="54897"/>
    <cellStyle name="Comma 9 3 2 4 2 2 2" xfId="54898"/>
    <cellStyle name="Comma 9 3 2 4 2 2 3" xfId="54899"/>
    <cellStyle name="Comma 9 3 2 4 2 3" xfId="54900"/>
    <cellStyle name="Comma 9 3 2 4 2 3 2" xfId="54901"/>
    <cellStyle name="Comma 9 3 2 4 2 3 3" xfId="54902"/>
    <cellStyle name="Comma 9 3 2 4 2 4" xfId="54903"/>
    <cellStyle name="Comma 9 3 2 4 2 4 2" xfId="54904"/>
    <cellStyle name="Comma 9 3 2 4 2 5" xfId="54905"/>
    <cellStyle name="Comma 9 3 2 4 2 6" xfId="54906"/>
    <cellStyle name="Comma 9 3 2 4 3" xfId="54907"/>
    <cellStyle name="Comma 9 3 2 4 3 2" xfId="54908"/>
    <cellStyle name="Comma 9 3 2 4 3 2 2" xfId="54909"/>
    <cellStyle name="Comma 9 3 2 4 3 2 3" xfId="54910"/>
    <cellStyle name="Comma 9 3 2 4 3 3" xfId="54911"/>
    <cellStyle name="Comma 9 3 2 4 3 3 2" xfId="54912"/>
    <cellStyle name="Comma 9 3 2 4 3 3 3" xfId="54913"/>
    <cellStyle name="Comma 9 3 2 4 3 4" xfId="54914"/>
    <cellStyle name="Comma 9 3 2 4 3 4 2" xfId="54915"/>
    <cellStyle name="Comma 9 3 2 4 3 5" xfId="54916"/>
    <cellStyle name="Comma 9 3 2 4 3 6" xfId="54917"/>
    <cellStyle name="Comma 9 3 2 4 4" xfId="54918"/>
    <cellStyle name="Comma 9 3 2 4 4 2" xfId="54919"/>
    <cellStyle name="Comma 9 3 2 4 4 2 2" xfId="54920"/>
    <cellStyle name="Comma 9 3 2 4 4 2 3" xfId="54921"/>
    <cellStyle name="Comma 9 3 2 4 4 3" xfId="54922"/>
    <cellStyle name="Comma 9 3 2 4 4 3 2" xfId="54923"/>
    <cellStyle name="Comma 9 3 2 4 4 4" xfId="54924"/>
    <cellStyle name="Comma 9 3 2 4 4 5" xfId="54925"/>
    <cellStyle name="Comma 9 3 2 4 5" xfId="54926"/>
    <cellStyle name="Comma 9 3 2 4 5 2" xfId="54927"/>
    <cellStyle name="Comma 9 3 2 4 5 3" xfId="54928"/>
    <cellStyle name="Comma 9 3 2 4 6" xfId="54929"/>
    <cellStyle name="Comma 9 3 2 4 6 2" xfId="54930"/>
    <cellStyle name="Comma 9 3 2 4 6 3" xfId="54931"/>
    <cellStyle name="Comma 9 3 2 4 7" xfId="54932"/>
    <cellStyle name="Comma 9 3 2 4 7 2" xfId="54933"/>
    <cellStyle name="Comma 9 3 2 4 8" xfId="54934"/>
    <cellStyle name="Comma 9 3 2 4 9" xfId="54935"/>
    <cellStyle name="Comma 9 3 2 5" xfId="54936"/>
    <cellStyle name="Comma 9 3 2 5 2" xfId="54937"/>
    <cellStyle name="Comma 9 3 2 5 2 2" xfId="54938"/>
    <cellStyle name="Comma 9 3 2 5 2 3" xfId="54939"/>
    <cellStyle name="Comma 9 3 2 5 3" xfId="54940"/>
    <cellStyle name="Comma 9 3 2 5 3 2" xfId="54941"/>
    <cellStyle name="Comma 9 3 2 5 3 3" xfId="54942"/>
    <cellStyle name="Comma 9 3 2 5 4" xfId="54943"/>
    <cellStyle name="Comma 9 3 2 5 4 2" xfId="54944"/>
    <cellStyle name="Comma 9 3 2 5 5" xfId="54945"/>
    <cellStyle name="Comma 9 3 2 5 6" xfId="54946"/>
    <cellStyle name="Comma 9 3 2 6" xfId="54947"/>
    <cellStyle name="Comma 9 3 2 6 2" xfId="54948"/>
    <cellStyle name="Comma 9 3 2 6 2 2" xfId="54949"/>
    <cellStyle name="Comma 9 3 2 6 2 3" xfId="54950"/>
    <cellStyle name="Comma 9 3 2 6 3" xfId="54951"/>
    <cellStyle name="Comma 9 3 2 6 3 2" xfId="54952"/>
    <cellStyle name="Comma 9 3 2 6 3 3" xfId="54953"/>
    <cellStyle name="Comma 9 3 2 6 4" xfId="54954"/>
    <cellStyle name="Comma 9 3 2 6 4 2" xfId="54955"/>
    <cellStyle name="Comma 9 3 2 6 5" xfId="54956"/>
    <cellStyle name="Comma 9 3 2 6 6" xfId="54957"/>
    <cellStyle name="Comma 9 3 2 7" xfId="54958"/>
    <cellStyle name="Comma 9 3 2 7 2" xfId="54959"/>
    <cellStyle name="Comma 9 3 2 7 2 2" xfId="54960"/>
    <cellStyle name="Comma 9 3 2 7 2 3" xfId="54961"/>
    <cellStyle name="Comma 9 3 2 7 3" xfId="54962"/>
    <cellStyle name="Comma 9 3 2 7 3 2" xfId="54963"/>
    <cellStyle name="Comma 9 3 2 7 4" xfId="54964"/>
    <cellStyle name="Comma 9 3 2 7 5" xfId="54965"/>
    <cellStyle name="Comma 9 3 2 8" xfId="54966"/>
    <cellStyle name="Comma 9 3 2 8 2" xfId="54967"/>
    <cellStyle name="Comma 9 3 2 8 3" xfId="54968"/>
    <cellStyle name="Comma 9 3 2 9" xfId="54969"/>
    <cellStyle name="Comma 9 3 2 9 2" xfId="54970"/>
    <cellStyle name="Comma 9 3 2 9 3" xfId="54971"/>
    <cellStyle name="Comma 9 3 3" xfId="3994"/>
    <cellStyle name="Comma 9 3 3 10" xfId="54972"/>
    <cellStyle name="Comma 9 3 3 2" xfId="3995"/>
    <cellStyle name="Comma 9 3 3 2 2" xfId="3996"/>
    <cellStyle name="Comma 9 3 3 2 2 2" xfId="54973"/>
    <cellStyle name="Comma 9 3 3 2 2 2 2" xfId="54974"/>
    <cellStyle name="Comma 9 3 3 2 2 2 3" xfId="54975"/>
    <cellStyle name="Comma 9 3 3 2 2 3" xfId="54976"/>
    <cellStyle name="Comma 9 3 3 2 2 3 2" xfId="54977"/>
    <cellStyle name="Comma 9 3 3 2 2 3 3" xfId="54978"/>
    <cellStyle name="Comma 9 3 3 2 2 4" xfId="54979"/>
    <cellStyle name="Comma 9 3 3 2 2 4 2" xfId="54980"/>
    <cellStyle name="Comma 9 3 3 2 2 5" xfId="54981"/>
    <cellStyle name="Comma 9 3 3 2 2 6" xfId="54982"/>
    <cellStyle name="Comma 9 3 3 2 3" xfId="54983"/>
    <cellStyle name="Comma 9 3 3 2 3 2" xfId="54984"/>
    <cellStyle name="Comma 9 3 3 2 3 2 2" xfId="54985"/>
    <cellStyle name="Comma 9 3 3 2 3 2 3" xfId="54986"/>
    <cellStyle name="Comma 9 3 3 2 3 3" xfId="54987"/>
    <cellStyle name="Comma 9 3 3 2 3 3 2" xfId="54988"/>
    <cellStyle name="Comma 9 3 3 2 3 3 3" xfId="54989"/>
    <cellStyle name="Comma 9 3 3 2 3 4" xfId="54990"/>
    <cellStyle name="Comma 9 3 3 2 3 4 2" xfId="54991"/>
    <cellStyle name="Comma 9 3 3 2 3 5" xfId="54992"/>
    <cellStyle name="Comma 9 3 3 2 3 6" xfId="54993"/>
    <cellStyle name="Comma 9 3 3 2 4" xfId="54994"/>
    <cellStyle name="Comma 9 3 3 2 4 2" xfId="54995"/>
    <cellStyle name="Comma 9 3 3 2 4 2 2" xfId="54996"/>
    <cellStyle name="Comma 9 3 3 2 4 2 3" xfId="54997"/>
    <cellStyle name="Comma 9 3 3 2 4 3" xfId="54998"/>
    <cellStyle name="Comma 9 3 3 2 4 3 2" xfId="54999"/>
    <cellStyle name="Comma 9 3 3 2 4 4" xfId="55000"/>
    <cellStyle name="Comma 9 3 3 2 4 5" xfId="55001"/>
    <cellStyle name="Comma 9 3 3 2 5" xfId="55002"/>
    <cellStyle name="Comma 9 3 3 2 5 2" xfId="55003"/>
    <cellStyle name="Comma 9 3 3 2 5 3" xfId="55004"/>
    <cellStyle name="Comma 9 3 3 2 6" xfId="55005"/>
    <cellStyle name="Comma 9 3 3 2 6 2" xfId="55006"/>
    <cellStyle name="Comma 9 3 3 2 6 3" xfId="55007"/>
    <cellStyle name="Comma 9 3 3 2 7" xfId="55008"/>
    <cellStyle name="Comma 9 3 3 2 7 2" xfId="55009"/>
    <cellStyle name="Comma 9 3 3 2 8" xfId="55010"/>
    <cellStyle name="Comma 9 3 3 2 9" xfId="55011"/>
    <cellStyle name="Comma 9 3 3 3" xfId="3997"/>
    <cellStyle name="Comma 9 3 3 3 2" xfId="55012"/>
    <cellStyle name="Comma 9 3 3 3 2 2" xfId="55013"/>
    <cellStyle name="Comma 9 3 3 3 2 3" xfId="55014"/>
    <cellStyle name="Comma 9 3 3 3 3" xfId="55015"/>
    <cellStyle name="Comma 9 3 3 3 3 2" xfId="55016"/>
    <cellStyle name="Comma 9 3 3 3 3 3" xfId="55017"/>
    <cellStyle name="Comma 9 3 3 3 4" xfId="55018"/>
    <cellStyle name="Comma 9 3 3 3 4 2" xfId="55019"/>
    <cellStyle name="Comma 9 3 3 3 5" xfId="55020"/>
    <cellStyle name="Comma 9 3 3 3 6" xfId="55021"/>
    <cellStyle name="Comma 9 3 3 4" xfId="55022"/>
    <cellStyle name="Comma 9 3 3 4 2" xfId="55023"/>
    <cellStyle name="Comma 9 3 3 4 2 2" xfId="55024"/>
    <cellStyle name="Comma 9 3 3 4 2 3" xfId="55025"/>
    <cellStyle name="Comma 9 3 3 4 3" xfId="55026"/>
    <cellStyle name="Comma 9 3 3 4 3 2" xfId="55027"/>
    <cellStyle name="Comma 9 3 3 4 3 3" xfId="55028"/>
    <cellStyle name="Comma 9 3 3 4 4" xfId="55029"/>
    <cellStyle name="Comma 9 3 3 4 4 2" xfId="55030"/>
    <cellStyle name="Comma 9 3 3 4 5" xfId="55031"/>
    <cellStyle name="Comma 9 3 3 4 6" xfId="55032"/>
    <cellStyle name="Comma 9 3 3 5" xfId="55033"/>
    <cellStyle name="Comma 9 3 3 5 2" xfId="55034"/>
    <cellStyle name="Comma 9 3 3 5 2 2" xfId="55035"/>
    <cellStyle name="Comma 9 3 3 5 2 3" xfId="55036"/>
    <cellStyle name="Comma 9 3 3 5 3" xfId="55037"/>
    <cellStyle name="Comma 9 3 3 5 3 2" xfId="55038"/>
    <cellStyle name="Comma 9 3 3 5 4" xfId="55039"/>
    <cellStyle name="Comma 9 3 3 5 5" xfId="55040"/>
    <cellStyle name="Comma 9 3 3 6" xfId="55041"/>
    <cellStyle name="Comma 9 3 3 6 2" xfId="55042"/>
    <cellStyle name="Comma 9 3 3 6 3" xfId="55043"/>
    <cellStyle name="Comma 9 3 3 7" xfId="55044"/>
    <cellStyle name="Comma 9 3 3 7 2" xfId="55045"/>
    <cellStyle name="Comma 9 3 3 7 3" xfId="55046"/>
    <cellStyle name="Comma 9 3 3 8" xfId="55047"/>
    <cellStyle name="Comma 9 3 3 8 2" xfId="55048"/>
    <cellStyle name="Comma 9 3 3 9" xfId="55049"/>
    <cellStyle name="Comma 9 3 4" xfId="3998"/>
    <cellStyle name="Comma 9 3 4 2" xfId="3999"/>
    <cellStyle name="Comma 9 3 4 2 2" xfId="55050"/>
    <cellStyle name="Comma 9 3 4 2 2 2" xfId="55051"/>
    <cellStyle name="Comma 9 3 4 2 2 3" xfId="55052"/>
    <cellStyle name="Comma 9 3 4 2 3" xfId="55053"/>
    <cellStyle name="Comma 9 3 4 2 3 2" xfId="55054"/>
    <cellStyle name="Comma 9 3 4 2 3 3" xfId="55055"/>
    <cellStyle name="Comma 9 3 4 2 4" xfId="55056"/>
    <cellStyle name="Comma 9 3 4 2 4 2" xfId="55057"/>
    <cellStyle name="Comma 9 3 4 2 5" xfId="55058"/>
    <cellStyle name="Comma 9 3 4 2 6" xfId="55059"/>
    <cellStyle name="Comma 9 3 4 3" xfId="55060"/>
    <cellStyle name="Comma 9 3 4 3 2" xfId="55061"/>
    <cellStyle name="Comma 9 3 4 3 2 2" xfId="55062"/>
    <cellStyle name="Comma 9 3 4 3 2 3" xfId="55063"/>
    <cellStyle name="Comma 9 3 4 3 3" xfId="55064"/>
    <cellStyle name="Comma 9 3 4 3 3 2" xfId="55065"/>
    <cellStyle name="Comma 9 3 4 3 3 3" xfId="55066"/>
    <cellStyle name="Comma 9 3 4 3 4" xfId="55067"/>
    <cellStyle name="Comma 9 3 4 3 4 2" xfId="55068"/>
    <cellStyle name="Comma 9 3 4 3 5" xfId="55069"/>
    <cellStyle name="Comma 9 3 4 3 6" xfId="55070"/>
    <cellStyle name="Comma 9 3 4 4" xfId="55071"/>
    <cellStyle name="Comma 9 3 4 4 2" xfId="55072"/>
    <cellStyle name="Comma 9 3 4 4 2 2" xfId="55073"/>
    <cellStyle name="Comma 9 3 4 4 2 3" xfId="55074"/>
    <cellStyle name="Comma 9 3 4 4 3" xfId="55075"/>
    <cellStyle name="Comma 9 3 4 4 3 2" xfId="55076"/>
    <cellStyle name="Comma 9 3 4 4 4" xfId="55077"/>
    <cellStyle name="Comma 9 3 4 4 5" xfId="55078"/>
    <cellStyle name="Comma 9 3 4 5" xfId="55079"/>
    <cellStyle name="Comma 9 3 4 5 2" xfId="55080"/>
    <cellStyle name="Comma 9 3 4 5 3" xfId="55081"/>
    <cellStyle name="Comma 9 3 4 6" xfId="55082"/>
    <cellStyle name="Comma 9 3 4 6 2" xfId="55083"/>
    <cellStyle name="Comma 9 3 4 6 3" xfId="55084"/>
    <cellStyle name="Comma 9 3 4 7" xfId="55085"/>
    <cellStyle name="Comma 9 3 4 7 2" xfId="55086"/>
    <cellStyle name="Comma 9 3 4 8" xfId="55087"/>
    <cellStyle name="Comma 9 3 4 9" xfId="55088"/>
    <cellStyle name="Comma 9 3 5" xfId="4000"/>
    <cellStyle name="Comma 9 3 5 2" xfId="55089"/>
    <cellStyle name="Comma 9 3 5 2 2" xfId="55090"/>
    <cellStyle name="Comma 9 3 5 2 2 2" xfId="55091"/>
    <cellStyle name="Comma 9 3 5 2 2 3" xfId="55092"/>
    <cellStyle name="Comma 9 3 5 2 3" xfId="55093"/>
    <cellStyle name="Comma 9 3 5 2 3 2" xfId="55094"/>
    <cellStyle name="Comma 9 3 5 2 3 3" xfId="55095"/>
    <cellStyle name="Comma 9 3 5 2 4" xfId="55096"/>
    <cellStyle name="Comma 9 3 5 2 4 2" xfId="55097"/>
    <cellStyle name="Comma 9 3 5 2 5" xfId="55098"/>
    <cellStyle name="Comma 9 3 5 2 6" xfId="55099"/>
    <cellStyle name="Comma 9 3 5 3" xfId="55100"/>
    <cellStyle name="Comma 9 3 5 3 2" xfId="55101"/>
    <cellStyle name="Comma 9 3 5 3 2 2" xfId="55102"/>
    <cellStyle name="Comma 9 3 5 3 2 3" xfId="55103"/>
    <cellStyle name="Comma 9 3 5 3 3" xfId="55104"/>
    <cellStyle name="Comma 9 3 5 3 3 2" xfId="55105"/>
    <cellStyle name="Comma 9 3 5 3 3 3" xfId="55106"/>
    <cellStyle name="Comma 9 3 5 3 4" xfId="55107"/>
    <cellStyle name="Comma 9 3 5 3 4 2" xfId="55108"/>
    <cellStyle name="Comma 9 3 5 3 5" xfId="55109"/>
    <cellStyle name="Comma 9 3 5 3 6" xfId="55110"/>
    <cellStyle name="Comma 9 3 5 4" xfId="55111"/>
    <cellStyle name="Comma 9 3 5 4 2" xfId="55112"/>
    <cellStyle name="Comma 9 3 5 4 2 2" xfId="55113"/>
    <cellStyle name="Comma 9 3 5 4 2 3" xfId="55114"/>
    <cellStyle name="Comma 9 3 5 4 3" xfId="55115"/>
    <cellStyle name="Comma 9 3 5 4 3 2" xfId="55116"/>
    <cellStyle name="Comma 9 3 5 4 4" xfId="55117"/>
    <cellStyle name="Comma 9 3 5 4 5" xfId="55118"/>
    <cellStyle name="Comma 9 3 5 5" xfId="55119"/>
    <cellStyle name="Comma 9 3 5 5 2" xfId="55120"/>
    <cellStyle name="Comma 9 3 5 5 3" xfId="55121"/>
    <cellStyle name="Comma 9 3 5 6" xfId="55122"/>
    <cellStyle name="Comma 9 3 5 6 2" xfId="55123"/>
    <cellStyle name="Comma 9 3 5 6 3" xfId="55124"/>
    <cellStyle name="Comma 9 3 5 7" xfId="55125"/>
    <cellStyle name="Comma 9 3 5 7 2" xfId="55126"/>
    <cellStyle name="Comma 9 3 5 8" xfId="55127"/>
    <cellStyle name="Comma 9 3 5 9" xfId="55128"/>
    <cellStyle name="Comma 9 3 6" xfId="14043"/>
    <cellStyle name="Comma 9 3 6 2" xfId="55129"/>
    <cellStyle name="Comma 9 3 6 2 2" xfId="55130"/>
    <cellStyle name="Comma 9 3 6 2 3" xfId="55131"/>
    <cellStyle name="Comma 9 3 6 3" xfId="55132"/>
    <cellStyle name="Comma 9 3 6 3 2" xfId="55133"/>
    <cellStyle name="Comma 9 3 6 3 3" xfId="55134"/>
    <cellStyle name="Comma 9 3 6 4" xfId="55135"/>
    <cellStyle name="Comma 9 3 6 4 2" xfId="55136"/>
    <cellStyle name="Comma 9 3 6 5" xfId="55137"/>
    <cellStyle name="Comma 9 3 6 6" xfId="55138"/>
    <cellStyle name="Comma 9 3 7" xfId="55139"/>
    <cellStyle name="Comma 9 3 7 2" xfId="55140"/>
    <cellStyle name="Comma 9 3 7 2 2" xfId="55141"/>
    <cellStyle name="Comma 9 3 7 2 3" xfId="55142"/>
    <cellStyle name="Comma 9 3 7 3" xfId="55143"/>
    <cellStyle name="Comma 9 3 7 3 2" xfId="55144"/>
    <cellStyle name="Comma 9 3 7 3 3" xfId="55145"/>
    <cellStyle name="Comma 9 3 7 4" xfId="55146"/>
    <cellStyle name="Comma 9 3 7 4 2" xfId="55147"/>
    <cellStyle name="Comma 9 3 7 5" xfId="55148"/>
    <cellStyle name="Comma 9 3 7 6" xfId="55149"/>
    <cellStyle name="Comma 9 3 8" xfId="55150"/>
    <cellStyle name="Comma 9 3 8 2" xfId="55151"/>
    <cellStyle name="Comma 9 3 8 2 2" xfId="55152"/>
    <cellStyle name="Comma 9 3 8 2 3" xfId="55153"/>
    <cellStyle name="Comma 9 3 8 3" xfId="55154"/>
    <cellStyle name="Comma 9 3 8 3 2" xfId="55155"/>
    <cellStyle name="Comma 9 3 8 4" xfId="55156"/>
    <cellStyle name="Comma 9 3 8 5" xfId="55157"/>
    <cellStyle name="Comma 9 3 9" xfId="55158"/>
    <cellStyle name="Comma 9 3 9 2" xfId="55159"/>
    <cellStyle name="Comma 9 3 9 3" xfId="55160"/>
    <cellStyle name="Comma 9 4" xfId="4001"/>
    <cellStyle name="Comma 9 4 10" xfId="55161"/>
    <cellStyle name="Comma 9 4 10 2" xfId="55162"/>
    <cellStyle name="Comma 9 4 11" xfId="55163"/>
    <cellStyle name="Comma 9 4 12" xfId="55164"/>
    <cellStyle name="Comma 9 4 2" xfId="4002"/>
    <cellStyle name="Comma 9 4 2 10" xfId="55165"/>
    <cellStyle name="Comma 9 4 2 2" xfId="4003"/>
    <cellStyle name="Comma 9 4 2 2 2" xfId="4004"/>
    <cellStyle name="Comma 9 4 2 2 2 2" xfId="55166"/>
    <cellStyle name="Comma 9 4 2 2 2 2 2" xfId="55167"/>
    <cellStyle name="Comma 9 4 2 2 2 2 3" xfId="55168"/>
    <cellStyle name="Comma 9 4 2 2 2 3" xfId="55169"/>
    <cellStyle name="Comma 9 4 2 2 2 3 2" xfId="55170"/>
    <cellStyle name="Comma 9 4 2 2 2 3 3" xfId="55171"/>
    <cellStyle name="Comma 9 4 2 2 2 4" xfId="55172"/>
    <cellStyle name="Comma 9 4 2 2 2 4 2" xfId="55173"/>
    <cellStyle name="Comma 9 4 2 2 2 5" xfId="55174"/>
    <cellStyle name="Comma 9 4 2 2 2 6" xfId="55175"/>
    <cellStyle name="Comma 9 4 2 2 3" xfId="55176"/>
    <cellStyle name="Comma 9 4 2 2 3 2" xfId="55177"/>
    <cellStyle name="Comma 9 4 2 2 3 2 2" xfId="55178"/>
    <cellStyle name="Comma 9 4 2 2 3 2 3" xfId="55179"/>
    <cellStyle name="Comma 9 4 2 2 3 3" xfId="55180"/>
    <cellStyle name="Comma 9 4 2 2 3 3 2" xfId="55181"/>
    <cellStyle name="Comma 9 4 2 2 3 3 3" xfId="55182"/>
    <cellStyle name="Comma 9 4 2 2 3 4" xfId="55183"/>
    <cellStyle name="Comma 9 4 2 2 3 4 2" xfId="55184"/>
    <cellStyle name="Comma 9 4 2 2 3 5" xfId="55185"/>
    <cellStyle name="Comma 9 4 2 2 3 6" xfId="55186"/>
    <cellStyle name="Comma 9 4 2 2 4" xfId="55187"/>
    <cellStyle name="Comma 9 4 2 2 4 2" xfId="55188"/>
    <cellStyle name="Comma 9 4 2 2 4 2 2" xfId="55189"/>
    <cellStyle name="Comma 9 4 2 2 4 2 3" xfId="55190"/>
    <cellStyle name="Comma 9 4 2 2 4 3" xfId="55191"/>
    <cellStyle name="Comma 9 4 2 2 4 3 2" xfId="55192"/>
    <cellStyle name="Comma 9 4 2 2 4 4" xfId="55193"/>
    <cellStyle name="Comma 9 4 2 2 4 5" xfId="55194"/>
    <cellStyle name="Comma 9 4 2 2 5" xfId="55195"/>
    <cellStyle name="Comma 9 4 2 2 5 2" xfId="55196"/>
    <cellStyle name="Comma 9 4 2 2 5 3" xfId="55197"/>
    <cellStyle name="Comma 9 4 2 2 6" xfId="55198"/>
    <cellStyle name="Comma 9 4 2 2 6 2" xfId="55199"/>
    <cellStyle name="Comma 9 4 2 2 6 3" xfId="55200"/>
    <cellStyle name="Comma 9 4 2 2 7" xfId="55201"/>
    <cellStyle name="Comma 9 4 2 2 7 2" xfId="55202"/>
    <cellStyle name="Comma 9 4 2 2 8" xfId="55203"/>
    <cellStyle name="Comma 9 4 2 2 9" xfId="55204"/>
    <cellStyle name="Comma 9 4 2 3" xfId="4005"/>
    <cellStyle name="Comma 9 4 2 3 2" xfId="55205"/>
    <cellStyle name="Comma 9 4 2 3 2 2" xfId="55206"/>
    <cellStyle name="Comma 9 4 2 3 2 3" xfId="55207"/>
    <cellStyle name="Comma 9 4 2 3 3" xfId="55208"/>
    <cellStyle name="Comma 9 4 2 3 3 2" xfId="55209"/>
    <cellStyle name="Comma 9 4 2 3 3 3" xfId="55210"/>
    <cellStyle name="Comma 9 4 2 3 4" xfId="55211"/>
    <cellStyle name="Comma 9 4 2 3 4 2" xfId="55212"/>
    <cellStyle name="Comma 9 4 2 3 5" xfId="55213"/>
    <cellStyle name="Comma 9 4 2 3 6" xfId="55214"/>
    <cellStyle name="Comma 9 4 2 4" xfId="55215"/>
    <cellStyle name="Comma 9 4 2 4 2" xfId="55216"/>
    <cellStyle name="Comma 9 4 2 4 2 2" xfId="55217"/>
    <cellStyle name="Comma 9 4 2 4 2 3" xfId="55218"/>
    <cellStyle name="Comma 9 4 2 4 3" xfId="55219"/>
    <cellStyle name="Comma 9 4 2 4 3 2" xfId="55220"/>
    <cellStyle name="Comma 9 4 2 4 3 3" xfId="55221"/>
    <cellStyle name="Comma 9 4 2 4 4" xfId="55222"/>
    <cellStyle name="Comma 9 4 2 4 4 2" xfId="55223"/>
    <cellStyle name="Comma 9 4 2 4 5" xfId="55224"/>
    <cellStyle name="Comma 9 4 2 4 6" xfId="55225"/>
    <cellStyle name="Comma 9 4 2 5" xfId="55226"/>
    <cellStyle name="Comma 9 4 2 5 2" xfId="55227"/>
    <cellStyle name="Comma 9 4 2 5 2 2" xfId="55228"/>
    <cellStyle name="Comma 9 4 2 5 2 3" xfId="55229"/>
    <cellStyle name="Comma 9 4 2 5 3" xfId="55230"/>
    <cellStyle name="Comma 9 4 2 5 3 2" xfId="55231"/>
    <cellStyle name="Comma 9 4 2 5 4" xfId="55232"/>
    <cellStyle name="Comma 9 4 2 5 5" xfId="55233"/>
    <cellStyle name="Comma 9 4 2 6" xfId="55234"/>
    <cellStyle name="Comma 9 4 2 6 2" xfId="55235"/>
    <cellStyle name="Comma 9 4 2 6 3" xfId="55236"/>
    <cellStyle name="Comma 9 4 2 7" xfId="55237"/>
    <cellStyle name="Comma 9 4 2 7 2" xfId="55238"/>
    <cellStyle name="Comma 9 4 2 7 3" xfId="55239"/>
    <cellStyle name="Comma 9 4 2 8" xfId="55240"/>
    <cellStyle name="Comma 9 4 2 8 2" xfId="55241"/>
    <cellStyle name="Comma 9 4 2 9" xfId="55242"/>
    <cellStyle name="Comma 9 4 3" xfId="4006"/>
    <cellStyle name="Comma 9 4 3 2" xfId="4007"/>
    <cellStyle name="Comma 9 4 3 2 2" xfId="55243"/>
    <cellStyle name="Comma 9 4 3 2 2 2" xfId="55244"/>
    <cellStyle name="Comma 9 4 3 2 2 3" xfId="55245"/>
    <cellStyle name="Comma 9 4 3 2 3" xfId="55246"/>
    <cellStyle name="Comma 9 4 3 2 3 2" xfId="55247"/>
    <cellStyle name="Comma 9 4 3 2 3 3" xfId="55248"/>
    <cellStyle name="Comma 9 4 3 2 4" xfId="55249"/>
    <cellStyle name="Comma 9 4 3 2 4 2" xfId="55250"/>
    <cellStyle name="Comma 9 4 3 2 5" xfId="55251"/>
    <cellStyle name="Comma 9 4 3 2 6" xfId="55252"/>
    <cellStyle name="Comma 9 4 3 3" xfId="55253"/>
    <cellStyle name="Comma 9 4 3 3 2" xfId="55254"/>
    <cellStyle name="Comma 9 4 3 3 2 2" xfId="55255"/>
    <cellStyle name="Comma 9 4 3 3 2 3" xfId="55256"/>
    <cellStyle name="Comma 9 4 3 3 3" xfId="55257"/>
    <cellStyle name="Comma 9 4 3 3 3 2" xfId="55258"/>
    <cellStyle name="Comma 9 4 3 3 3 3" xfId="55259"/>
    <cellStyle name="Comma 9 4 3 3 4" xfId="55260"/>
    <cellStyle name="Comma 9 4 3 3 4 2" xfId="55261"/>
    <cellStyle name="Comma 9 4 3 3 5" xfId="55262"/>
    <cellStyle name="Comma 9 4 3 3 6" xfId="55263"/>
    <cellStyle name="Comma 9 4 3 4" xfId="55264"/>
    <cellStyle name="Comma 9 4 3 4 2" xfId="55265"/>
    <cellStyle name="Comma 9 4 3 4 2 2" xfId="55266"/>
    <cellStyle name="Comma 9 4 3 4 2 3" xfId="55267"/>
    <cellStyle name="Comma 9 4 3 4 3" xfId="55268"/>
    <cellStyle name="Comma 9 4 3 4 3 2" xfId="55269"/>
    <cellStyle name="Comma 9 4 3 4 4" xfId="55270"/>
    <cellStyle name="Comma 9 4 3 4 5" xfId="55271"/>
    <cellStyle name="Comma 9 4 3 5" xfId="55272"/>
    <cellStyle name="Comma 9 4 3 5 2" xfId="55273"/>
    <cellStyle name="Comma 9 4 3 5 3" xfId="55274"/>
    <cellStyle name="Comma 9 4 3 6" xfId="55275"/>
    <cellStyle name="Comma 9 4 3 6 2" xfId="55276"/>
    <cellStyle name="Comma 9 4 3 6 3" xfId="55277"/>
    <cellStyle name="Comma 9 4 3 7" xfId="55278"/>
    <cellStyle name="Comma 9 4 3 7 2" xfId="55279"/>
    <cellStyle name="Comma 9 4 3 8" xfId="55280"/>
    <cellStyle name="Comma 9 4 3 9" xfId="55281"/>
    <cellStyle name="Comma 9 4 4" xfId="4008"/>
    <cellStyle name="Comma 9 4 4 2" xfId="55282"/>
    <cellStyle name="Comma 9 4 4 2 2" xfId="55283"/>
    <cellStyle name="Comma 9 4 4 2 2 2" xfId="55284"/>
    <cellStyle name="Comma 9 4 4 2 2 3" xfId="55285"/>
    <cellStyle name="Comma 9 4 4 2 3" xfId="55286"/>
    <cellStyle name="Comma 9 4 4 2 3 2" xfId="55287"/>
    <cellStyle name="Comma 9 4 4 2 3 3" xfId="55288"/>
    <cellStyle name="Comma 9 4 4 2 4" xfId="55289"/>
    <cellStyle name="Comma 9 4 4 2 4 2" xfId="55290"/>
    <cellStyle name="Comma 9 4 4 2 5" xfId="55291"/>
    <cellStyle name="Comma 9 4 4 2 6" xfId="55292"/>
    <cellStyle name="Comma 9 4 4 3" xfId="55293"/>
    <cellStyle name="Comma 9 4 4 3 2" xfId="55294"/>
    <cellStyle name="Comma 9 4 4 3 2 2" xfId="55295"/>
    <cellStyle name="Comma 9 4 4 3 2 3" xfId="55296"/>
    <cellStyle name="Comma 9 4 4 3 3" xfId="55297"/>
    <cellStyle name="Comma 9 4 4 3 3 2" xfId="55298"/>
    <cellStyle name="Comma 9 4 4 3 3 3" xfId="55299"/>
    <cellStyle name="Comma 9 4 4 3 4" xfId="55300"/>
    <cellStyle name="Comma 9 4 4 3 4 2" xfId="55301"/>
    <cellStyle name="Comma 9 4 4 3 5" xfId="55302"/>
    <cellStyle name="Comma 9 4 4 3 6" xfId="55303"/>
    <cellStyle name="Comma 9 4 4 4" xfId="55304"/>
    <cellStyle name="Comma 9 4 4 4 2" xfId="55305"/>
    <cellStyle name="Comma 9 4 4 4 2 2" xfId="55306"/>
    <cellStyle name="Comma 9 4 4 4 2 3" xfId="55307"/>
    <cellStyle name="Comma 9 4 4 4 3" xfId="55308"/>
    <cellStyle name="Comma 9 4 4 4 3 2" xfId="55309"/>
    <cellStyle name="Comma 9 4 4 4 4" xfId="55310"/>
    <cellStyle name="Comma 9 4 4 4 5" xfId="55311"/>
    <cellStyle name="Comma 9 4 4 5" xfId="55312"/>
    <cellStyle name="Comma 9 4 4 5 2" xfId="55313"/>
    <cellStyle name="Comma 9 4 4 5 3" xfId="55314"/>
    <cellStyle name="Comma 9 4 4 6" xfId="55315"/>
    <cellStyle name="Comma 9 4 4 6 2" xfId="55316"/>
    <cellStyle name="Comma 9 4 4 6 3" xfId="55317"/>
    <cellStyle name="Comma 9 4 4 7" xfId="55318"/>
    <cellStyle name="Comma 9 4 4 7 2" xfId="55319"/>
    <cellStyle name="Comma 9 4 4 8" xfId="55320"/>
    <cellStyle name="Comma 9 4 4 9" xfId="55321"/>
    <cellStyle name="Comma 9 4 5" xfId="55322"/>
    <cellStyle name="Comma 9 4 5 2" xfId="55323"/>
    <cellStyle name="Comma 9 4 5 2 2" xfId="55324"/>
    <cellStyle name="Comma 9 4 5 2 3" xfId="55325"/>
    <cellStyle name="Comma 9 4 5 3" xfId="55326"/>
    <cellStyle name="Comma 9 4 5 3 2" xfId="55327"/>
    <cellStyle name="Comma 9 4 5 3 3" xfId="55328"/>
    <cellStyle name="Comma 9 4 5 4" xfId="55329"/>
    <cellStyle name="Comma 9 4 5 4 2" xfId="55330"/>
    <cellStyle name="Comma 9 4 5 5" xfId="55331"/>
    <cellStyle name="Comma 9 4 5 6" xfId="55332"/>
    <cellStyle name="Comma 9 4 6" xfId="55333"/>
    <cellStyle name="Comma 9 4 6 2" xfId="55334"/>
    <cellStyle name="Comma 9 4 6 2 2" xfId="55335"/>
    <cellStyle name="Comma 9 4 6 2 3" xfId="55336"/>
    <cellStyle name="Comma 9 4 6 3" xfId="55337"/>
    <cellStyle name="Comma 9 4 6 3 2" xfId="55338"/>
    <cellStyle name="Comma 9 4 6 3 3" xfId="55339"/>
    <cellStyle name="Comma 9 4 6 4" xfId="55340"/>
    <cellStyle name="Comma 9 4 6 4 2" xfId="55341"/>
    <cellStyle name="Comma 9 4 6 5" xfId="55342"/>
    <cellStyle name="Comma 9 4 6 6" xfId="55343"/>
    <cellStyle name="Comma 9 4 7" xfId="55344"/>
    <cellStyle name="Comma 9 4 7 2" xfId="55345"/>
    <cellStyle name="Comma 9 4 7 2 2" xfId="55346"/>
    <cellStyle name="Comma 9 4 7 2 3" xfId="55347"/>
    <cellStyle name="Comma 9 4 7 3" xfId="55348"/>
    <cellStyle name="Comma 9 4 7 3 2" xfId="55349"/>
    <cellStyle name="Comma 9 4 7 4" xfId="55350"/>
    <cellStyle name="Comma 9 4 7 5" xfId="55351"/>
    <cellStyle name="Comma 9 4 8" xfId="55352"/>
    <cellStyle name="Comma 9 4 8 2" xfId="55353"/>
    <cellStyle name="Comma 9 4 8 3" xfId="55354"/>
    <cellStyle name="Comma 9 4 9" xfId="55355"/>
    <cellStyle name="Comma 9 4 9 2" xfId="55356"/>
    <cellStyle name="Comma 9 4 9 3" xfId="55357"/>
    <cellStyle name="Comma 9 5" xfId="4009"/>
    <cellStyle name="Comma 9 5 10" xfId="55358"/>
    <cellStyle name="Comma 9 5 2" xfId="4010"/>
    <cellStyle name="Comma 9 5 2 2" xfId="4011"/>
    <cellStyle name="Comma 9 5 2 2 2" xfId="55359"/>
    <cellStyle name="Comma 9 5 2 2 2 2" xfId="55360"/>
    <cellStyle name="Comma 9 5 2 2 2 3" xfId="55361"/>
    <cellStyle name="Comma 9 5 2 2 3" xfId="55362"/>
    <cellStyle name="Comma 9 5 2 2 3 2" xfId="55363"/>
    <cellStyle name="Comma 9 5 2 2 3 3" xfId="55364"/>
    <cellStyle name="Comma 9 5 2 2 4" xfId="55365"/>
    <cellStyle name="Comma 9 5 2 2 4 2" xfId="55366"/>
    <cellStyle name="Comma 9 5 2 2 5" xfId="55367"/>
    <cellStyle name="Comma 9 5 2 2 6" xfId="55368"/>
    <cellStyle name="Comma 9 5 2 3" xfId="55369"/>
    <cellStyle name="Comma 9 5 2 3 2" xfId="55370"/>
    <cellStyle name="Comma 9 5 2 3 2 2" xfId="55371"/>
    <cellStyle name="Comma 9 5 2 3 2 3" xfId="55372"/>
    <cellStyle name="Comma 9 5 2 3 3" xfId="55373"/>
    <cellStyle name="Comma 9 5 2 3 3 2" xfId="55374"/>
    <cellStyle name="Comma 9 5 2 3 3 3" xfId="55375"/>
    <cellStyle name="Comma 9 5 2 3 4" xfId="55376"/>
    <cellStyle name="Comma 9 5 2 3 4 2" xfId="55377"/>
    <cellStyle name="Comma 9 5 2 3 5" xfId="55378"/>
    <cellStyle name="Comma 9 5 2 3 6" xfId="55379"/>
    <cellStyle name="Comma 9 5 2 4" xfId="55380"/>
    <cellStyle name="Comma 9 5 2 4 2" xfId="55381"/>
    <cellStyle name="Comma 9 5 2 4 2 2" xfId="55382"/>
    <cellStyle name="Comma 9 5 2 4 2 3" xfId="55383"/>
    <cellStyle name="Comma 9 5 2 4 3" xfId="55384"/>
    <cellStyle name="Comma 9 5 2 4 3 2" xfId="55385"/>
    <cellStyle name="Comma 9 5 2 4 4" xfId="55386"/>
    <cellStyle name="Comma 9 5 2 4 5" xfId="55387"/>
    <cellStyle name="Comma 9 5 2 5" xfId="55388"/>
    <cellStyle name="Comma 9 5 2 5 2" xfId="55389"/>
    <cellStyle name="Comma 9 5 2 5 3" xfId="55390"/>
    <cellStyle name="Comma 9 5 2 6" xfId="55391"/>
    <cellStyle name="Comma 9 5 2 6 2" xfId="55392"/>
    <cellStyle name="Comma 9 5 2 6 3" xfId="55393"/>
    <cellStyle name="Comma 9 5 2 7" xfId="55394"/>
    <cellStyle name="Comma 9 5 2 7 2" xfId="55395"/>
    <cellStyle name="Comma 9 5 2 8" xfId="55396"/>
    <cellStyle name="Comma 9 5 2 9" xfId="55397"/>
    <cellStyle name="Comma 9 5 3" xfId="4012"/>
    <cellStyle name="Comma 9 5 3 2" xfId="55398"/>
    <cellStyle name="Comma 9 5 3 2 2" xfId="55399"/>
    <cellStyle name="Comma 9 5 3 2 3" xfId="55400"/>
    <cellStyle name="Comma 9 5 3 3" xfId="55401"/>
    <cellStyle name="Comma 9 5 3 3 2" xfId="55402"/>
    <cellStyle name="Comma 9 5 3 3 3" xfId="55403"/>
    <cellStyle name="Comma 9 5 3 4" xfId="55404"/>
    <cellStyle name="Comma 9 5 3 4 2" xfId="55405"/>
    <cellStyle name="Comma 9 5 3 5" xfId="55406"/>
    <cellStyle name="Comma 9 5 3 6" xfId="55407"/>
    <cellStyle name="Comma 9 5 4" xfId="55408"/>
    <cellStyle name="Comma 9 5 4 2" xfId="55409"/>
    <cellStyle name="Comma 9 5 4 2 2" xfId="55410"/>
    <cellStyle name="Comma 9 5 4 2 3" xfId="55411"/>
    <cellStyle name="Comma 9 5 4 3" xfId="55412"/>
    <cellStyle name="Comma 9 5 4 3 2" xfId="55413"/>
    <cellStyle name="Comma 9 5 4 3 3" xfId="55414"/>
    <cellStyle name="Comma 9 5 4 4" xfId="55415"/>
    <cellStyle name="Comma 9 5 4 4 2" xfId="55416"/>
    <cellStyle name="Comma 9 5 4 5" xfId="55417"/>
    <cellStyle name="Comma 9 5 4 6" xfId="55418"/>
    <cellStyle name="Comma 9 5 5" xfId="55419"/>
    <cellStyle name="Comma 9 5 5 2" xfId="55420"/>
    <cellStyle name="Comma 9 5 5 2 2" xfId="55421"/>
    <cellStyle name="Comma 9 5 5 2 3" xfId="55422"/>
    <cellStyle name="Comma 9 5 5 3" xfId="55423"/>
    <cellStyle name="Comma 9 5 5 3 2" xfId="55424"/>
    <cellStyle name="Comma 9 5 5 4" xfId="55425"/>
    <cellStyle name="Comma 9 5 5 5" xfId="55426"/>
    <cellStyle name="Comma 9 5 6" xfId="55427"/>
    <cellStyle name="Comma 9 5 6 2" xfId="55428"/>
    <cellStyle name="Comma 9 5 6 3" xfId="55429"/>
    <cellStyle name="Comma 9 5 7" xfId="55430"/>
    <cellStyle name="Comma 9 5 7 2" xfId="55431"/>
    <cellStyle name="Comma 9 5 7 3" xfId="55432"/>
    <cellStyle name="Comma 9 5 8" xfId="55433"/>
    <cellStyle name="Comma 9 5 8 2" xfId="55434"/>
    <cellStyle name="Comma 9 5 9" xfId="55435"/>
    <cellStyle name="Comma 9 6" xfId="4013"/>
    <cellStyle name="Comma 9 6 2" xfId="4014"/>
    <cellStyle name="Comma 9 6 2 2" xfId="55436"/>
    <cellStyle name="Comma 9 6 2 2 2" xfId="55437"/>
    <cellStyle name="Comma 9 6 2 2 3" xfId="55438"/>
    <cellStyle name="Comma 9 6 2 3" xfId="55439"/>
    <cellStyle name="Comma 9 6 2 3 2" xfId="55440"/>
    <cellStyle name="Comma 9 6 2 3 3" xfId="55441"/>
    <cellStyle name="Comma 9 6 2 4" xfId="55442"/>
    <cellStyle name="Comma 9 6 2 4 2" xfId="55443"/>
    <cellStyle name="Comma 9 6 2 5" xfId="55444"/>
    <cellStyle name="Comma 9 6 2 6" xfId="55445"/>
    <cellStyle name="Comma 9 6 3" xfId="55446"/>
    <cellStyle name="Comma 9 6 3 2" xfId="55447"/>
    <cellStyle name="Comma 9 6 3 2 2" xfId="55448"/>
    <cellStyle name="Comma 9 6 3 2 3" xfId="55449"/>
    <cellStyle name="Comma 9 6 3 3" xfId="55450"/>
    <cellStyle name="Comma 9 6 3 3 2" xfId="55451"/>
    <cellStyle name="Comma 9 6 3 3 3" xfId="55452"/>
    <cellStyle name="Comma 9 6 3 4" xfId="55453"/>
    <cellStyle name="Comma 9 6 3 4 2" xfId="55454"/>
    <cellStyle name="Comma 9 6 3 5" xfId="55455"/>
    <cellStyle name="Comma 9 6 3 6" xfId="55456"/>
    <cellStyle name="Comma 9 6 4" xfId="55457"/>
    <cellStyle name="Comma 9 6 4 2" xfId="55458"/>
    <cellStyle name="Comma 9 6 4 2 2" xfId="55459"/>
    <cellStyle name="Comma 9 6 4 2 3" xfId="55460"/>
    <cellStyle name="Comma 9 6 4 3" xfId="55461"/>
    <cellStyle name="Comma 9 6 4 3 2" xfId="55462"/>
    <cellStyle name="Comma 9 6 4 4" xfId="55463"/>
    <cellStyle name="Comma 9 6 4 5" xfId="55464"/>
    <cellStyle name="Comma 9 6 5" xfId="55465"/>
    <cellStyle name="Comma 9 6 5 2" xfId="55466"/>
    <cellStyle name="Comma 9 6 5 3" xfId="55467"/>
    <cellStyle name="Comma 9 6 6" xfId="55468"/>
    <cellStyle name="Comma 9 6 6 2" xfId="55469"/>
    <cellStyle name="Comma 9 6 6 3" xfId="55470"/>
    <cellStyle name="Comma 9 6 7" xfId="55471"/>
    <cellStyle name="Comma 9 6 7 2" xfId="55472"/>
    <cellStyle name="Comma 9 6 8" xfId="55473"/>
    <cellStyle name="Comma 9 6 9" xfId="55474"/>
    <cellStyle name="Comma 9 7" xfId="4015"/>
    <cellStyle name="Comma 9 7 2" xfId="55475"/>
    <cellStyle name="Comma 9 7 2 2" xfId="55476"/>
    <cellStyle name="Comma 9 7 2 2 2" xfId="55477"/>
    <cellStyle name="Comma 9 7 2 2 3" xfId="55478"/>
    <cellStyle name="Comma 9 7 2 3" xfId="55479"/>
    <cellStyle name="Comma 9 7 2 3 2" xfId="55480"/>
    <cellStyle name="Comma 9 7 2 3 3" xfId="55481"/>
    <cellStyle name="Comma 9 7 2 4" xfId="55482"/>
    <cellStyle name="Comma 9 7 2 4 2" xfId="55483"/>
    <cellStyle name="Comma 9 7 2 5" xfId="55484"/>
    <cellStyle name="Comma 9 7 2 6" xfId="55485"/>
    <cellStyle name="Comma 9 7 3" xfId="55486"/>
    <cellStyle name="Comma 9 7 3 2" xfId="55487"/>
    <cellStyle name="Comma 9 7 3 2 2" xfId="55488"/>
    <cellStyle name="Comma 9 7 3 2 3" xfId="55489"/>
    <cellStyle name="Comma 9 7 3 3" xfId="55490"/>
    <cellStyle name="Comma 9 7 3 3 2" xfId="55491"/>
    <cellStyle name="Comma 9 7 3 3 3" xfId="55492"/>
    <cellStyle name="Comma 9 7 3 4" xfId="55493"/>
    <cellStyle name="Comma 9 7 3 4 2" xfId="55494"/>
    <cellStyle name="Comma 9 7 3 5" xfId="55495"/>
    <cellStyle name="Comma 9 7 3 6" xfId="55496"/>
    <cellStyle name="Comma 9 7 4" xfId="55497"/>
    <cellStyle name="Comma 9 7 4 2" xfId="55498"/>
    <cellStyle name="Comma 9 7 4 2 2" xfId="55499"/>
    <cellStyle name="Comma 9 7 4 2 3" xfId="55500"/>
    <cellStyle name="Comma 9 7 4 3" xfId="55501"/>
    <cellStyle name="Comma 9 7 4 3 2" xfId="55502"/>
    <cellStyle name="Comma 9 7 4 4" xfId="55503"/>
    <cellStyle name="Comma 9 7 4 5" xfId="55504"/>
    <cellStyle name="Comma 9 7 5" xfId="55505"/>
    <cellStyle name="Comma 9 7 5 2" xfId="55506"/>
    <cellStyle name="Comma 9 7 5 3" xfId="55507"/>
    <cellStyle name="Comma 9 7 6" xfId="55508"/>
    <cellStyle name="Comma 9 7 6 2" xfId="55509"/>
    <cellStyle name="Comma 9 7 6 3" xfId="55510"/>
    <cellStyle name="Comma 9 7 7" xfId="55511"/>
    <cellStyle name="Comma 9 7 7 2" xfId="55512"/>
    <cellStyle name="Comma 9 7 8" xfId="55513"/>
    <cellStyle name="Comma 9 7 9" xfId="55514"/>
    <cellStyle name="Comma 9 8" xfId="4016"/>
    <cellStyle name="Comma 9 8 2" xfId="55515"/>
    <cellStyle name="Comma 9 8 2 2" xfId="55516"/>
    <cellStyle name="Comma 9 8 2 3" xfId="55517"/>
    <cellStyle name="Comma 9 8 3" xfId="55518"/>
    <cellStyle name="Comma 9 8 3 2" xfId="55519"/>
    <cellStyle name="Comma 9 8 3 3" xfId="55520"/>
    <cellStyle name="Comma 9 8 4" xfId="55521"/>
    <cellStyle name="Comma 9 8 4 2" xfId="55522"/>
    <cellStyle name="Comma 9 8 5" xfId="55523"/>
    <cellStyle name="Comma 9 8 6" xfId="55524"/>
    <cellStyle name="Comma 9 9" xfId="4017"/>
    <cellStyle name="Comma 9 9 2" xfId="55525"/>
    <cellStyle name="Comma 9 9 2 2" xfId="55526"/>
    <cellStyle name="Comma 9 9 2 3" xfId="55527"/>
    <cellStyle name="Comma 9 9 3" xfId="55528"/>
    <cellStyle name="Comma 9 9 3 2" xfId="55529"/>
    <cellStyle name="Comma 9 9 3 3" xfId="55530"/>
    <cellStyle name="Comma 9 9 4" xfId="55531"/>
    <cellStyle name="Comma 9 9 4 2" xfId="55532"/>
    <cellStyle name="Comma 9 9 5" xfId="55533"/>
    <cellStyle name="Comma 9 9 6" xfId="55534"/>
    <cellStyle name="Comma 90" xfId="14422"/>
    <cellStyle name="Comma 91" xfId="14362"/>
    <cellStyle name="Comma 92" xfId="14363"/>
    <cellStyle name="Comma 93" xfId="14364"/>
    <cellStyle name="Comma 94" xfId="14365"/>
    <cellStyle name="Comma 95" xfId="14366"/>
    <cellStyle name="Comma 96" xfId="14367"/>
    <cellStyle name="Comma 97" xfId="14425"/>
    <cellStyle name="Comma 98" xfId="14368"/>
    <cellStyle name="Comma 99" xfId="14369"/>
    <cellStyle name="Comma_KU COS Print File 2003q3" xfId="4018"/>
    <cellStyle name="Comma0" xfId="4019"/>
    <cellStyle name="Comma0 2" xfId="4020"/>
    <cellStyle name="Comma0 2 2" xfId="4021"/>
    <cellStyle name="Comma0 2 2 2" xfId="9989"/>
    <cellStyle name="Comma0 2 3" xfId="9990"/>
    <cellStyle name="Comma0 2 4" xfId="9991"/>
    <cellStyle name="Comma0 3" xfId="4022"/>
    <cellStyle name="Comma0 3 2" xfId="9992"/>
    <cellStyle name="Comma0 3 2 2" xfId="9993"/>
    <cellStyle name="Comma0 3 3" xfId="9994"/>
    <cellStyle name="Comma0 3 4" xfId="9995"/>
    <cellStyle name="Comma0 4" xfId="9996"/>
    <cellStyle name="Comma0_SCH11 Not Done" xfId="9997"/>
    <cellStyle name="Currency" xfId="2"/>
    <cellStyle name="Currency [0]" xfId="3"/>
    <cellStyle name="Currency [0] 2" xfId="4023"/>
    <cellStyle name="Currency [0] 2 2" xfId="4024"/>
    <cellStyle name="Currency [0] 2 2 2" xfId="9998"/>
    <cellStyle name="Currency [0] 2 2 2 2" xfId="9999"/>
    <cellStyle name="Currency [0] 2 2 3" xfId="10000"/>
    <cellStyle name="Currency [0] 2 2 4" xfId="10001"/>
    <cellStyle name="Currency [0] 2 3" xfId="4025"/>
    <cellStyle name="Currency [0] 2 3 2" xfId="10002"/>
    <cellStyle name="Currency [0] 2 4" xfId="10003"/>
    <cellStyle name="Currency [0] 2 4 2" xfId="10004"/>
    <cellStyle name="Currency [0] 2 5" xfId="10005"/>
    <cellStyle name="Currency [0] 2 6" xfId="10006"/>
    <cellStyle name="Currency [0] 3" xfId="4026"/>
    <cellStyle name="Currency [0] 3 2" xfId="4027"/>
    <cellStyle name="Currency [0] 3 2 2" xfId="10007"/>
    <cellStyle name="Currency [0] 3 3" xfId="4028"/>
    <cellStyle name="Currency [0] 3 4" xfId="10008"/>
    <cellStyle name="Currency [0] 4" xfId="4029"/>
    <cellStyle name="Currency [0] 4 2" xfId="4030"/>
    <cellStyle name="Currency [0] 5" xfId="4031"/>
    <cellStyle name="Currency [0] 5 2" xfId="4032"/>
    <cellStyle name="Currency [0] 6" xfId="55535"/>
    <cellStyle name="Currency 10" xfId="4033"/>
    <cellStyle name="Currency 10 2" xfId="4034"/>
    <cellStyle name="Currency 10 2 2" xfId="10009"/>
    <cellStyle name="Currency 10 2 3" xfId="10010"/>
    <cellStyle name="Currency 10 3" xfId="10011"/>
    <cellStyle name="Currency 10 3 2" xfId="10012"/>
    <cellStyle name="Currency 10 4" xfId="10013"/>
    <cellStyle name="Currency 10 5" xfId="10014"/>
    <cellStyle name="Currency 10 6" xfId="10015"/>
    <cellStyle name="Currency 100" xfId="10016"/>
    <cellStyle name="Currency 101" xfId="10017"/>
    <cellStyle name="Currency 102" xfId="10018"/>
    <cellStyle name="Currency 103" xfId="10019"/>
    <cellStyle name="Currency 104" xfId="10020"/>
    <cellStyle name="Currency 105" xfId="10021"/>
    <cellStyle name="Currency 106" xfId="10022"/>
    <cellStyle name="Currency 107" xfId="10023"/>
    <cellStyle name="Currency 108" xfId="10024"/>
    <cellStyle name="Currency 109" xfId="10025"/>
    <cellStyle name="Currency 11" xfId="4035"/>
    <cellStyle name="Currency 11 2" xfId="4036"/>
    <cellStyle name="Currency 11 2 2" xfId="10026"/>
    <cellStyle name="Currency 11 3" xfId="4037"/>
    <cellStyle name="Currency 11 3 2" xfId="10027"/>
    <cellStyle name="Currency 11 4" xfId="10028"/>
    <cellStyle name="Currency 11 5" xfId="10029"/>
    <cellStyle name="Currency 110" xfId="10030"/>
    <cellStyle name="Currency 111" xfId="10031"/>
    <cellStyle name="Currency 112" xfId="10032"/>
    <cellStyle name="Currency 113" xfId="10033"/>
    <cellStyle name="Currency 114" xfId="10034"/>
    <cellStyle name="Currency 115" xfId="10035"/>
    <cellStyle name="Currency 116" xfId="10036"/>
    <cellStyle name="Currency 117" xfId="10037"/>
    <cellStyle name="Currency 118" xfId="10038"/>
    <cellStyle name="Currency 119" xfId="10039"/>
    <cellStyle name="Currency 12" xfId="4038"/>
    <cellStyle name="Currency 12 2" xfId="4039"/>
    <cellStyle name="Currency 12 2 2" xfId="10040"/>
    <cellStyle name="Currency 12 3" xfId="4040"/>
    <cellStyle name="Currency 12 3 2" xfId="10041"/>
    <cellStyle name="Currency 12 4" xfId="10042"/>
    <cellStyle name="Currency 12 5" xfId="10043"/>
    <cellStyle name="Currency 120" xfId="10044"/>
    <cellStyle name="Currency 120 2" xfId="14044"/>
    <cellStyle name="Currency 120 3" xfId="14163"/>
    <cellStyle name="Currency 121" xfId="10045"/>
    <cellStyle name="Currency 121 2" xfId="14045"/>
    <cellStyle name="Currency 121 3" xfId="14164"/>
    <cellStyle name="Currency 122" xfId="10046"/>
    <cellStyle name="Currency 122 2" xfId="14046"/>
    <cellStyle name="Currency 123" xfId="10047"/>
    <cellStyle name="Currency 123 2" xfId="14047"/>
    <cellStyle name="Currency 124" xfId="10048"/>
    <cellStyle name="Currency 124 2" xfId="14165"/>
    <cellStyle name="Currency 125" xfId="10049"/>
    <cellStyle name="Currency 126" xfId="10050"/>
    <cellStyle name="Currency 127" xfId="10051"/>
    <cellStyle name="Currency 128" xfId="10052"/>
    <cellStyle name="Currency 129" xfId="10053"/>
    <cellStyle name="Currency 13" xfId="4041"/>
    <cellStyle name="Currency 13 2" xfId="4042"/>
    <cellStyle name="Currency 13 2 2" xfId="10054"/>
    <cellStyle name="Currency 13 3" xfId="4043"/>
    <cellStyle name="Currency 13 3 2" xfId="10055"/>
    <cellStyle name="Currency 13 4" xfId="10056"/>
    <cellStyle name="Currency 13 5" xfId="10057"/>
    <cellStyle name="Currency 130" xfId="10058"/>
    <cellStyle name="Currency 131" xfId="10059"/>
    <cellStyle name="Currency 132" xfId="10060"/>
    <cellStyle name="Currency 133" xfId="10061"/>
    <cellStyle name="Currency 134" xfId="10062"/>
    <cellStyle name="Currency 135" xfId="10063"/>
    <cellStyle name="Currency 136" xfId="10064"/>
    <cellStyle name="Currency 136 2" xfId="10065"/>
    <cellStyle name="Currency 137" xfId="10066"/>
    <cellStyle name="Currency 138" xfId="10067"/>
    <cellStyle name="Currency 139" xfId="10068"/>
    <cellStyle name="Currency 14" xfId="4044"/>
    <cellStyle name="Currency 14 2" xfId="4045"/>
    <cellStyle name="Currency 14 2 2" xfId="10069"/>
    <cellStyle name="Currency 14 3" xfId="4046"/>
    <cellStyle name="Currency 14 3 2" xfId="10070"/>
    <cellStyle name="Currency 14 4" xfId="10071"/>
    <cellStyle name="Currency 14 5" xfId="10072"/>
    <cellStyle name="Currency 140" xfId="10073"/>
    <cellStyle name="Currency 141" xfId="10074"/>
    <cellStyle name="Currency 142" xfId="10075"/>
    <cellStyle name="Currency 143" xfId="10076"/>
    <cellStyle name="Currency 144" xfId="10077"/>
    <cellStyle name="Currency 145" xfId="10078"/>
    <cellStyle name="Currency 146" xfId="10079"/>
    <cellStyle name="Currency 147" xfId="10080"/>
    <cellStyle name="Currency 148" xfId="10081"/>
    <cellStyle name="Currency 149" xfId="10082"/>
    <cellStyle name="Currency 15" xfId="4047"/>
    <cellStyle name="Currency 15 2" xfId="4048"/>
    <cellStyle name="Currency 15 2 2" xfId="10083"/>
    <cellStyle name="Currency 15 3" xfId="10084"/>
    <cellStyle name="Currency 15 3 2" xfId="10085"/>
    <cellStyle name="Currency 15 4" xfId="10086"/>
    <cellStyle name="Currency 15 5" xfId="10087"/>
    <cellStyle name="Currency 150" xfId="10088"/>
    <cellStyle name="Currency 150 2" xfId="10089"/>
    <cellStyle name="Currency 151" xfId="10090"/>
    <cellStyle name="Currency 152" xfId="10091"/>
    <cellStyle name="Currency 153" xfId="10092"/>
    <cellStyle name="Currency 154" xfId="10093"/>
    <cellStyle name="Currency 155" xfId="10094"/>
    <cellStyle name="Currency 156" xfId="10095"/>
    <cellStyle name="Currency 157" xfId="10096"/>
    <cellStyle name="Currency 158" xfId="10097"/>
    <cellStyle name="Currency 159" xfId="10098"/>
    <cellStyle name="Currency 16" xfId="4049"/>
    <cellStyle name="Currency 16 2" xfId="4050"/>
    <cellStyle name="Currency 16 2 2" xfId="10099"/>
    <cellStyle name="Currency 16 3" xfId="10100"/>
    <cellStyle name="Currency 16 3 2" xfId="10101"/>
    <cellStyle name="Currency 16 4" xfId="10102"/>
    <cellStyle name="Currency 16 5" xfId="10103"/>
    <cellStyle name="Currency 160" xfId="10104"/>
    <cellStyle name="Currency 161" xfId="10105"/>
    <cellStyle name="Currency 162" xfId="10106"/>
    <cellStyle name="Currency 163" xfId="13501"/>
    <cellStyle name="Currency 164" xfId="14423"/>
    <cellStyle name="Currency 165" xfId="14424"/>
    <cellStyle name="Currency 166" xfId="14430"/>
    <cellStyle name="Currency 167" xfId="14434"/>
    <cellStyle name="Currency 168" xfId="14437"/>
    <cellStyle name="Currency 169" xfId="14440"/>
    <cellStyle name="Currency 17" xfId="4051"/>
    <cellStyle name="Currency 17 2" xfId="4052"/>
    <cellStyle name="Currency 17 2 2" xfId="10107"/>
    <cellStyle name="Currency 17 3" xfId="10108"/>
    <cellStyle name="Currency 17 3 2" xfId="10109"/>
    <cellStyle name="Currency 17 4" xfId="10110"/>
    <cellStyle name="Currency 17 5" xfId="10111"/>
    <cellStyle name="Currency 170" xfId="14443"/>
    <cellStyle name="Currency 171" xfId="14446"/>
    <cellStyle name="Currency 172" xfId="14448"/>
    <cellStyle name="Currency 173" xfId="14451"/>
    <cellStyle name="Currency 174" xfId="14454"/>
    <cellStyle name="Currency 175" xfId="55536"/>
    <cellStyle name="Currency 18" xfId="4053"/>
    <cellStyle name="Currency 18 2" xfId="4054"/>
    <cellStyle name="Currency 18 2 2" xfId="10112"/>
    <cellStyle name="Currency 18 3" xfId="10113"/>
    <cellStyle name="Currency 18 3 2" xfId="10114"/>
    <cellStyle name="Currency 18 4" xfId="10115"/>
    <cellStyle name="Currency 18 5" xfId="10116"/>
    <cellStyle name="Currency 19" xfId="4055"/>
    <cellStyle name="Currency 19 2" xfId="4056"/>
    <cellStyle name="Currency 19 2 2" xfId="10117"/>
    <cellStyle name="Currency 19 3" xfId="10118"/>
    <cellStyle name="Currency 19 3 2" xfId="10119"/>
    <cellStyle name="Currency 19 4" xfId="10120"/>
    <cellStyle name="Currency 19 5" xfId="10121"/>
    <cellStyle name="Currency 2" xfId="4057"/>
    <cellStyle name="Currency 2 10" xfId="55537"/>
    <cellStyle name="Currency 2 10 2" xfId="55538"/>
    <cellStyle name="Currency 2 11" xfId="55539"/>
    <cellStyle name="Currency 2 2" xfId="4058"/>
    <cellStyle name="Currency 2 2 2" xfId="4059"/>
    <cellStyle name="Currency 2 2 2 2" xfId="10122"/>
    <cellStyle name="Currency 2 2 3" xfId="10123"/>
    <cellStyle name="Currency 2 2 3 2" xfId="55540"/>
    <cellStyle name="Currency 2 2 4" xfId="55541"/>
    <cellStyle name="Currency 2 2 4 2" xfId="55542"/>
    <cellStyle name="Currency 2 3" xfId="4060"/>
    <cellStyle name="Currency 2 3 2" xfId="10124"/>
    <cellStyle name="Currency 2 3 2 2" xfId="14048"/>
    <cellStyle name="Currency 2 3 3" xfId="13723"/>
    <cellStyle name="Currency 2 3 3 2" xfId="55543"/>
    <cellStyle name="Currency 2 4" xfId="10125"/>
    <cellStyle name="Currency 2 4 2" xfId="55544"/>
    <cellStyle name="Currency 2 4 2 2" xfId="55545"/>
    <cellStyle name="Currency 2 4 3" xfId="55546"/>
    <cellStyle name="Currency 2 5" xfId="55547"/>
    <cellStyle name="Currency 2 5 2" xfId="55548"/>
    <cellStyle name="Currency 2 6" xfId="55549"/>
    <cellStyle name="Currency 2 6 2" xfId="55550"/>
    <cellStyle name="Currency 2 7" xfId="55551"/>
    <cellStyle name="Currency 2 7 2" xfId="55552"/>
    <cellStyle name="Currency 2 8" xfId="55553"/>
    <cellStyle name="Currency 2 8 2" xfId="55554"/>
    <cellStyle name="Currency 2 9" xfId="55555"/>
    <cellStyle name="Currency 2 9 2" xfId="55556"/>
    <cellStyle name="Currency 20" xfId="4061"/>
    <cellStyle name="Currency 20 2" xfId="4062"/>
    <cellStyle name="Currency 20 2 2" xfId="10126"/>
    <cellStyle name="Currency 20 3" xfId="10127"/>
    <cellStyle name="Currency 20 3 2" xfId="10128"/>
    <cellStyle name="Currency 20 4" xfId="10129"/>
    <cellStyle name="Currency 20 5" xfId="10130"/>
    <cellStyle name="Currency 21" xfId="4063"/>
    <cellStyle name="Currency 21 2" xfId="4064"/>
    <cellStyle name="Currency 21 2 2" xfId="10131"/>
    <cellStyle name="Currency 21 3" xfId="10132"/>
    <cellStyle name="Currency 21 3 2" xfId="10133"/>
    <cellStyle name="Currency 21 4" xfId="10134"/>
    <cellStyle name="Currency 21 5" xfId="10135"/>
    <cellStyle name="Currency 22" xfId="4065"/>
    <cellStyle name="Currency 22 2" xfId="4066"/>
    <cellStyle name="Currency 22 2 2" xfId="10136"/>
    <cellStyle name="Currency 22 3" xfId="10137"/>
    <cellStyle name="Currency 22 3 2" xfId="10138"/>
    <cellStyle name="Currency 22 4" xfId="10139"/>
    <cellStyle name="Currency 22 5" xfId="10140"/>
    <cellStyle name="Currency 23" xfId="4067"/>
    <cellStyle name="Currency 23 2" xfId="4068"/>
    <cellStyle name="Currency 23 2 2" xfId="10141"/>
    <cellStyle name="Currency 23 3" xfId="10142"/>
    <cellStyle name="Currency 23 3 2" xfId="10143"/>
    <cellStyle name="Currency 23 4" xfId="10144"/>
    <cellStyle name="Currency 23 5" xfId="10145"/>
    <cellStyle name="Currency 24" xfId="4069"/>
    <cellStyle name="Currency 24 2" xfId="4070"/>
    <cellStyle name="Currency 24 2 2" xfId="10146"/>
    <cellStyle name="Currency 24 3" xfId="10147"/>
    <cellStyle name="Currency 24 3 2" xfId="10148"/>
    <cellStyle name="Currency 24 4" xfId="10149"/>
    <cellStyle name="Currency 24 5" xfId="10150"/>
    <cellStyle name="Currency 25" xfId="4071"/>
    <cellStyle name="Currency 25 2" xfId="4072"/>
    <cellStyle name="Currency 25 2 2" xfId="10151"/>
    <cellStyle name="Currency 25 3" xfId="10152"/>
    <cellStyle name="Currency 25 3 2" xfId="10153"/>
    <cellStyle name="Currency 25 4" xfId="10154"/>
    <cellStyle name="Currency 25 5" xfId="10155"/>
    <cellStyle name="Currency 26" xfId="4073"/>
    <cellStyle name="Currency 26 2" xfId="4074"/>
    <cellStyle name="Currency 26 2 2" xfId="10156"/>
    <cellStyle name="Currency 26 3" xfId="10157"/>
    <cellStyle name="Currency 26 3 2" xfId="10158"/>
    <cellStyle name="Currency 26 4" xfId="10159"/>
    <cellStyle name="Currency 26 5" xfId="10160"/>
    <cellStyle name="Currency 27" xfId="4075"/>
    <cellStyle name="Currency 27 2" xfId="4076"/>
    <cellStyle name="Currency 27 2 2" xfId="10161"/>
    <cellStyle name="Currency 27 2 2 2" xfId="10162"/>
    <cellStyle name="Currency 27 2 3" xfId="10163"/>
    <cellStyle name="Currency 27 2 4" xfId="10164"/>
    <cellStyle name="Currency 27 3" xfId="4077"/>
    <cellStyle name="Currency 27 3 2" xfId="10165"/>
    <cellStyle name="Currency 27 4" xfId="10166"/>
    <cellStyle name="Currency 27 4 2" xfId="10167"/>
    <cellStyle name="Currency 27 5" xfId="10168"/>
    <cellStyle name="Currency 27 6" xfId="10169"/>
    <cellStyle name="Currency 28" xfId="4078"/>
    <cellStyle name="Currency 28 2" xfId="4079"/>
    <cellStyle name="Currency 28 2 2" xfId="10170"/>
    <cellStyle name="Currency 28 3" xfId="10171"/>
    <cellStyle name="Currency 28 3 2" xfId="10172"/>
    <cellStyle name="Currency 28 4" xfId="10173"/>
    <cellStyle name="Currency 28 5" xfId="10174"/>
    <cellStyle name="Currency 29" xfId="4080"/>
    <cellStyle name="Currency 29 2" xfId="4081"/>
    <cellStyle name="Currency 29 2 2" xfId="10175"/>
    <cellStyle name="Currency 29 3" xfId="10176"/>
    <cellStyle name="Currency 29 3 2" xfId="10177"/>
    <cellStyle name="Currency 29 4" xfId="10178"/>
    <cellStyle name="Currency 29 5" xfId="10179"/>
    <cellStyle name="Currency 3" xfId="4082"/>
    <cellStyle name="Currency 3 2" xfId="4083"/>
    <cellStyle name="Currency 3 2 2" xfId="4084"/>
    <cellStyle name="Currency 3 2 2 2" xfId="10180"/>
    <cellStyle name="Currency 3 2 2 2 2" xfId="10181"/>
    <cellStyle name="Currency 3 2 2 3" xfId="10182"/>
    <cellStyle name="Currency 3 2 2 3 2" xfId="10183"/>
    <cellStyle name="Currency 3 2 2 4" xfId="10184"/>
    <cellStyle name="Currency 3 2 2 5" xfId="10185"/>
    <cellStyle name="Currency 3 2 2 6" xfId="14049"/>
    <cellStyle name="Currency 3 2 3" xfId="10186"/>
    <cellStyle name="Currency 3 2 3 2" xfId="10187"/>
    <cellStyle name="Currency 3 2 3 3" xfId="10188"/>
    <cellStyle name="Currency 3 2 3 4" xfId="10189"/>
    <cellStyle name="Currency 3 2 4" xfId="10190"/>
    <cellStyle name="Currency 3 2 5" xfId="13724"/>
    <cellStyle name="Currency 3 3" xfId="4085"/>
    <cellStyle name="Currency 3 3 2" xfId="10191"/>
    <cellStyle name="Currency 3 3 2 2" xfId="10192"/>
    <cellStyle name="Currency 3 3 3" xfId="10193"/>
    <cellStyle name="Currency 3 3 3 2" xfId="10194"/>
    <cellStyle name="Currency 3 3 4" xfId="10195"/>
    <cellStyle name="Currency 3 3 5" xfId="10196"/>
    <cellStyle name="Currency 3 4" xfId="4086"/>
    <cellStyle name="Currency 3 4 2" xfId="10197"/>
    <cellStyle name="Currency 3 4 3" xfId="10198"/>
    <cellStyle name="Currency 3 4 3 2" xfId="10199"/>
    <cellStyle name="Currency 3 4 4" xfId="10200"/>
    <cellStyle name="Currency 3 4 5" xfId="10201"/>
    <cellStyle name="Currency 3 5" xfId="10202"/>
    <cellStyle name="Currency 3 6" xfId="10203"/>
    <cellStyle name="Currency 30" xfId="4087"/>
    <cellStyle name="Currency 30 2" xfId="4088"/>
    <cellStyle name="Currency 30 2 2" xfId="10204"/>
    <cellStyle name="Currency 30 3" xfId="10205"/>
    <cellStyle name="Currency 30 3 2" xfId="10206"/>
    <cellStyle name="Currency 30 4" xfId="10207"/>
    <cellStyle name="Currency 30 5" xfId="10208"/>
    <cellStyle name="Currency 31" xfId="4089"/>
    <cellStyle name="Currency 31 2" xfId="4090"/>
    <cellStyle name="Currency 31 2 2" xfId="10209"/>
    <cellStyle name="Currency 31 3" xfId="10210"/>
    <cellStyle name="Currency 31 3 2" xfId="10211"/>
    <cellStyle name="Currency 31 4" xfId="10212"/>
    <cellStyle name="Currency 31 5" xfId="10213"/>
    <cellStyle name="Currency 32" xfId="4091"/>
    <cellStyle name="Currency 32 2" xfId="4092"/>
    <cellStyle name="Currency 32 2 2" xfId="10214"/>
    <cellStyle name="Currency 32 3" xfId="10215"/>
    <cellStyle name="Currency 32 3 2" xfId="10216"/>
    <cellStyle name="Currency 32 4" xfId="10217"/>
    <cellStyle name="Currency 32 5" xfId="10218"/>
    <cellStyle name="Currency 33" xfId="4093"/>
    <cellStyle name="Currency 34" xfId="4094"/>
    <cellStyle name="Currency 35" xfId="4095"/>
    <cellStyle name="Currency 36" xfId="4096"/>
    <cellStyle name="Currency 37" xfId="4097"/>
    <cellStyle name="Currency 38" xfId="4098"/>
    <cellStyle name="Currency 39" xfId="4099"/>
    <cellStyle name="Currency 4" xfId="4100"/>
    <cellStyle name="Currency 4 10" xfId="55557"/>
    <cellStyle name="Currency 4 10 2" xfId="55558"/>
    <cellStyle name="Currency 4 10 2 2" xfId="55559"/>
    <cellStyle name="Currency 4 10 2 3" xfId="55560"/>
    <cellStyle name="Currency 4 10 3" xfId="55561"/>
    <cellStyle name="Currency 4 10 3 2" xfId="55562"/>
    <cellStyle name="Currency 4 10 4" xfId="55563"/>
    <cellStyle name="Currency 4 10 5" xfId="55564"/>
    <cellStyle name="Currency 4 11" xfId="55565"/>
    <cellStyle name="Currency 4 11 2" xfId="55566"/>
    <cellStyle name="Currency 4 11 3" xfId="55567"/>
    <cellStyle name="Currency 4 12" xfId="55568"/>
    <cellStyle name="Currency 4 12 2" xfId="55569"/>
    <cellStyle name="Currency 4 12 3" xfId="55570"/>
    <cellStyle name="Currency 4 13" xfId="55571"/>
    <cellStyle name="Currency 4 13 2" xfId="55572"/>
    <cellStyle name="Currency 4 14" xfId="55573"/>
    <cellStyle name="Currency 4 15" xfId="55574"/>
    <cellStyle name="Currency 4 16" xfId="55575"/>
    <cellStyle name="Currency 4 2" xfId="4101"/>
    <cellStyle name="Currency 4 2 10" xfId="55576"/>
    <cellStyle name="Currency 4 2 10 2" xfId="55577"/>
    <cellStyle name="Currency 4 2 10 3" xfId="55578"/>
    <cellStyle name="Currency 4 2 11" xfId="55579"/>
    <cellStyle name="Currency 4 2 11 2" xfId="55580"/>
    <cellStyle name="Currency 4 2 11 3" xfId="55581"/>
    <cellStyle name="Currency 4 2 12" xfId="55582"/>
    <cellStyle name="Currency 4 2 12 2" xfId="55583"/>
    <cellStyle name="Currency 4 2 13" xfId="55584"/>
    <cellStyle name="Currency 4 2 14" xfId="55585"/>
    <cellStyle name="Currency 4 2 15" xfId="55586"/>
    <cellStyle name="Currency 4 2 2" xfId="4102"/>
    <cellStyle name="Currency 4 2 2 10" xfId="55587"/>
    <cellStyle name="Currency 4 2 2 10 2" xfId="55588"/>
    <cellStyle name="Currency 4 2 2 10 3" xfId="55589"/>
    <cellStyle name="Currency 4 2 2 11" xfId="55590"/>
    <cellStyle name="Currency 4 2 2 11 2" xfId="55591"/>
    <cellStyle name="Currency 4 2 2 12" xfId="55592"/>
    <cellStyle name="Currency 4 2 2 13" xfId="55593"/>
    <cellStyle name="Currency 4 2 2 2" xfId="10219"/>
    <cellStyle name="Currency 4 2 2 2 10" xfId="55594"/>
    <cellStyle name="Currency 4 2 2 2 10 2" xfId="55595"/>
    <cellStyle name="Currency 4 2 2 2 11" xfId="55596"/>
    <cellStyle name="Currency 4 2 2 2 12" xfId="55597"/>
    <cellStyle name="Currency 4 2 2 2 2" xfId="10220"/>
    <cellStyle name="Currency 4 2 2 2 2 10" xfId="55598"/>
    <cellStyle name="Currency 4 2 2 2 2 2" xfId="55599"/>
    <cellStyle name="Currency 4 2 2 2 2 2 2" xfId="55600"/>
    <cellStyle name="Currency 4 2 2 2 2 2 2 2" xfId="55601"/>
    <cellStyle name="Currency 4 2 2 2 2 2 2 2 2" xfId="55602"/>
    <cellStyle name="Currency 4 2 2 2 2 2 2 2 3" xfId="55603"/>
    <cellStyle name="Currency 4 2 2 2 2 2 2 3" xfId="55604"/>
    <cellStyle name="Currency 4 2 2 2 2 2 2 3 2" xfId="55605"/>
    <cellStyle name="Currency 4 2 2 2 2 2 2 3 3" xfId="55606"/>
    <cellStyle name="Currency 4 2 2 2 2 2 2 4" xfId="55607"/>
    <cellStyle name="Currency 4 2 2 2 2 2 2 4 2" xfId="55608"/>
    <cellStyle name="Currency 4 2 2 2 2 2 2 5" xfId="55609"/>
    <cellStyle name="Currency 4 2 2 2 2 2 2 6" xfId="55610"/>
    <cellStyle name="Currency 4 2 2 2 2 2 3" xfId="55611"/>
    <cellStyle name="Currency 4 2 2 2 2 2 3 2" xfId="55612"/>
    <cellStyle name="Currency 4 2 2 2 2 2 3 2 2" xfId="55613"/>
    <cellStyle name="Currency 4 2 2 2 2 2 3 2 3" xfId="55614"/>
    <cellStyle name="Currency 4 2 2 2 2 2 3 3" xfId="55615"/>
    <cellStyle name="Currency 4 2 2 2 2 2 3 3 2" xfId="55616"/>
    <cellStyle name="Currency 4 2 2 2 2 2 3 3 3" xfId="55617"/>
    <cellStyle name="Currency 4 2 2 2 2 2 3 4" xfId="55618"/>
    <cellStyle name="Currency 4 2 2 2 2 2 3 4 2" xfId="55619"/>
    <cellStyle name="Currency 4 2 2 2 2 2 3 5" xfId="55620"/>
    <cellStyle name="Currency 4 2 2 2 2 2 3 6" xfId="55621"/>
    <cellStyle name="Currency 4 2 2 2 2 2 4" xfId="55622"/>
    <cellStyle name="Currency 4 2 2 2 2 2 4 2" xfId="55623"/>
    <cellStyle name="Currency 4 2 2 2 2 2 4 2 2" xfId="55624"/>
    <cellStyle name="Currency 4 2 2 2 2 2 4 2 3" xfId="55625"/>
    <cellStyle name="Currency 4 2 2 2 2 2 4 3" xfId="55626"/>
    <cellStyle name="Currency 4 2 2 2 2 2 4 3 2" xfId="55627"/>
    <cellStyle name="Currency 4 2 2 2 2 2 4 4" xfId="55628"/>
    <cellStyle name="Currency 4 2 2 2 2 2 4 5" xfId="55629"/>
    <cellStyle name="Currency 4 2 2 2 2 2 5" xfId="55630"/>
    <cellStyle name="Currency 4 2 2 2 2 2 5 2" xfId="55631"/>
    <cellStyle name="Currency 4 2 2 2 2 2 5 3" xfId="55632"/>
    <cellStyle name="Currency 4 2 2 2 2 2 6" xfId="55633"/>
    <cellStyle name="Currency 4 2 2 2 2 2 6 2" xfId="55634"/>
    <cellStyle name="Currency 4 2 2 2 2 2 6 3" xfId="55635"/>
    <cellStyle name="Currency 4 2 2 2 2 2 7" xfId="55636"/>
    <cellStyle name="Currency 4 2 2 2 2 2 7 2" xfId="55637"/>
    <cellStyle name="Currency 4 2 2 2 2 2 8" xfId="55638"/>
    <cellStyle name="Currency 4 2 2 2 2 2 9" xfId="55639"/>
    <cellStyle name="Currency 4 2 2 2 2 3" xfId="55640"/>
    <cellStyle name="Currency 4 2 2 2 2 3 2" xfId="55641"/>
    <cellStyle name="Currency 4 2 2 2 2 3 2 2" xfId="55642"/>
    <cellStyle name="Currency 4 2 2 2 2 3 2 3" xfId="55643"/>
    <cellStyle name="Currency 4 2 2 2 2 3 3" xfId="55644"/>
    <cellStyle name="Currency 4 2 2 2 2 3 3 2" xfId="55645"/>
    <cellStyle name="Currency 4 2 2 2 2 3 3 3" xfId="55646"/>
    <cellStyle name="Currency 4 2 2 2 2 3 4" xfId="55647"/>
    <cellStyle name="Currency 4 2 2 2 2 3 4 2" xfId="55648"/>
    <cellStyle name="Currency 4 2 2 2 2 3 5" xfId="55649"/>
    <cellStyle name="Currency 4 2 2 2 2 3 6" xfId="55650"/>
    <cellStyle name="Currency 4 2 2 2 2 4" xfId="55651"/>
    <cellStyle name="Currency 4 2 2 2 2 4 2" xfId="55652"/>
    <cellStyle name="Currency 4 2 2 2 2 4 2 2" xfId="55653"/>
    <cellStyle name="Currency 4 2 2 2 2 4 2 3" xfId="55654"/>
    <cellStyle name="Currency 4 2 2 2 2 4 3" xfId="55655"/>
    <cellStyle name="Currency 4 2 2 2 2 4 3 2" xfId="55656"/>
    <cellStyle name="Currency 4 2 2 2 2 4 3 3" xfId="55657"/>
    <cellStyle name="Currency 4 2 2 2 2 4 4" xfId="55658"/>
    <cellStyle name="Currency 4 2 2 2 2 4 4 2" xfId="55659"/>
    <cellStyle name="Currency 4 2 2 2 2 4 5" xfId="55660"/>
    <cellStyle name="Currency 4 2 2 2 2 4 6" xfId="55661"/>
    <cellStyle name="Currency 4 2 2 2 2 5" xfId="55662"/>
    <cellStyle name="Currency 4 2 2 2 2 5 2" xfId="55663"/>
    <cellStyle name="Currency 4 2 2 2 2 5 2 2" xfId="55664"/>
    <cellStyle name="Currency 4 2 2 2 2 5 2 3" xfId="55665"/>
    <cellStyle name="Currency 4 2 2 2 2 5 3" xfId="55666"/>
    <cellStyle name="Currency 4 2 2 2 2 5 3 2" xfId="55667"/>
    <cellStyle name="Currency 4 2 2 2 2 5 4" xfId="55668"/>
    <cellStyle name="Currency 4 2 2 2 2 5 5" xfId="55669"/>
    <cellStyle name="Currency 4 2 2 2 2 6" xfId="55670"/>
    <cellStyle name="Currency 4 2 2 2 2 6 2" xfId="55671"/>
    <cellStyle name="Currency 4 2 2 2 2 6 3" xfId="55672"/>
    <cellStyle name="Currency 4 2 2 2 2 7" xfId="55673"/>
    <cellStyle name="Currency 4 2 2 2 2 7 2" xfId="55674"/>
    <cellStyle name="Currency 4 2 2 2 2 7 3" xfId="55675"/>
    <cellStyle name="Currency 4 2 2 2 2 8" xfId="55676"/>
    <cellStyle name="Currency 4 2 2 2 2 8 2" xfId="55677"/>
    <cellStyle name="Currency 4 2 2 2 2 9" xfId="55678"/>
    <cellStyle name="Currency 4 2 2 2 3" xfId="55679"/>
    <cellStyle name="Currency 4 2 2 2 3 2" xfId="55680"/>
    <cellStyle name="Currency 4 2 2 2 3 2 2" xfId="55681"/>
    <cellStyle name="Currency 4 2 2 2 3 2 2 2" xfId="55682"/>
    <cellStyle name="Currency 4 2 2 2 3 2 2 3" xfId="55683"/>
    <cellStyle name="Currency 4 2 2 2 3 2 3" xfId="55684"/>
    <cellStyle name="Currency 4 2 2 2 3 2 3 2" xfId="55685"/>
    <cellStyle name="Currency 4 2 2 2 3 2 3 3" xfId="55686"/>
    <cellStyle name="Currency 4 2 2 2 3 2 4" xfId="55687"/>
    <cellStyle name="Currency 4 2 2 2 3 2 4 2" xfId="55688"/>
    <cellStyle name="Currency 4 2 2 2 3 2 5" xfId="55689"/>
    <cellStyle name="Currency 4 2 2 2 3 2 6" xfId="55690"/>
    <cellStyle name="Currency 4 2 2 2 3 3" xfId="55691"/>
    <cellStyle name="Currency 4 2 2 2 3 3 2" xfId="55692"/>
    <cellStyle name="Currency 4 2 2 2 3 3 2 2" xfId="55693"/>
    <cellStyle name="Currency 4 2 2 2 3 3 2 3" xfId="55694"/>
    <cellStyle name="Currency 4 2 2 2 3 3 3" xfId="55695"/>
    <cellStyle name="Currency 4 2 2 2 3 3 3 2" xfId="55696"/>
    <cellStyle name="Currency 4 2 2 2 3 3 3 3" xfId="55697"/>
    <cellStyle name="Currency 4 2 2 2 3 3 4" xfId="55698"/>
    <cellStyle name="Currency 4 2 2 2 3 3 4 2" xfId="55699"/>
    <cellStyle name="Currency 4 2 2 2 3 3 5" xfId="55700"/>
    <cellStyle name="Currency 4 2 2 2 3 3 6" xfId="55701"/>
    <cellStyle name="Currency 4 2 2 2 3 4" xfId="55702"/>
    <cellStyle name="Currency 4 2 2 2 3 4 2" xfId="55703"/>
    <cellStyle name="Currency 4 2 2 2 3 4 2 2" xfId="55704"/>
    <cellStyle name="Currency 4 2 2 2 3 4 2 3" xfId="55705"/>
    <cellStyle name="Currency 4 2 2 2 3 4 3" xfId="55706"/>
    <cellStyle name="Currency 4 2 2 2 3 4 3 2" xfId="55707"/>
    <cellStyle name="Currency 4 2 2 2 3 4 4" xfId="55708"/>
    <cellStyle name="Currency 4 2 2 2 3 4 5" xfId="55709"/>
    <cellStyle name="Currency 4 2 2 2 3 5" xfId="55710"/>
    <cellStyle name="Currency 4 2 2 2 3 5 2" xfId="55711"/>
    <cellStyle name="Currency 4 2 2 2 3 5 3" xfId="55712"/>
    <cellStyle name="Currency 4 2 2 2 3 6" xfId="55713"/>
    <cellStyle name="Currency 4 2 2 2 3 6 2" xfId="55714"/>
    <cellStyle name="Currency 4 2 2 2 3 6 3" xfId="55715"/>
    <cellStyle name="Currency 4 2 2 2 3 7" xfId="55716"/>
    <cellStyle name="Currency 4 2 2 2 3 7 2" xfId="55717"/>
    <cellStyle name="Currency 4 2 2 2 3 8" xfId="55718"/>
    <cellStyle name="Currency 4 2 2 2 3 9" xfId="55719"/>
    <cellStyle name="Currency 4 2 2 2 4" xfId="55720"/>
    <cellStyle name="Currency 4 2 2 2 4 2" xfId="55721"/>
    <cellStyle name="Currency 4 2 2 2 4 2 2" xfId="55722"/>
    <cellStyle name="Currency 4 2 2 2 4 2 2 2" xfId="55723"/>
    <cellStyle name="Currency 4 2 2 2 4 2 2 3" xfId="55724"/>
    <cellStyle name="Currency 4 2 2 2 4 2 3" xfId="55725"/>
    <cellStyle name="Currency 4 2 2 2 4 2 3 2" xfId="55726"/>
    <cellStyle name="Currency 4 2 2 2 4 2 3 3" xfId="55727"/>
    <cellStyle name="Currency 4 2 2 2 4 2 4" xfId="55728"/>
    <cellStyle name="Currency 4 2 2 2 4 2 4 2" xfId="55729"/>
    <cellStyle name="Currency 4 2 2 2 4 2 5" xfId="55730"/>
    <cellStyle name="Currency 4 2 2 2 4 2 6" xfId="55731"/>
    <cellStyle name="Currency 4 2 2 2 4 3" xfId="55732"/>
    <cellStyle name="Currency 4 2 2 2 4 3 2" xfId="55733"/>
    <cellStyle name="Currency 4 2 2 2 4 3 2 2" xfId="55734"/>
    <cellStyle name="Currency 4 2 2 2 4 3 2 3" xfId="55735"/>
    <cellStyle name="Currency 4 2 2 2 4 3 3" xfId="55736"/>
    <cellStyle name="Currency 4 2 2 2 4 3 3 2" xfId="55737"/>
    <cellStyle name="Currency 4 2 2 2 4 3 3 3" xfId="55738"/>
    <cellStyle name="Currency 4 2 2 2 4 3 4" xfId="55739"/>
    <cellStyle name="Currency 4 2 2 2 4 3 4 2" xfId="55740"/>
    <cellStyle name="Currency 4 2 2 2 4 3 5" xfId="55741"/>
    <cellStyle name="Currency 4 2 2 2 4 3 6" xfId="55742"/>
    <cellStyle name="Currency 4 2 2 2 4 4" xfId="55743"/>
    <cellStyle name="Currency 4 2 2 2 4 4 2" xfId="55744"/>
    <cellStyle name="Currency 4 2 2 2 4 4 2 2" xfId="55745"/>
    <cellStyle name="Currency 4 2 2 2 4 4 2 3" xfId="55746"/>
    <cellStyle name="Currency 4 2 2 2 4 4 3" xfId="55747"/>
    <cellStyle name="Currency 4 2 2 2 4 4 3 2" xfId="55748"/>
    <cellStyle name="Currency 4 2 2 2 4 4 4" xfId="55749"/>
    <cellStyle name="Currency 4 2 2 2 4 4 5" xfId="55750"/>
    <cellStyle name="Currency 4 2 2 2 4 5" xfId="55751"/>
    <cellStyle name="Currency 4 2 2 2 4 5 2" xfId="55752"/>
    <cellStyle name="Currency 4 2 2 2 4 5 3" xfId="55753"/>
    <cellStyle name="Currency 4 2 2 2 4 6" xfId="55754"/>
    <cellStyle name="Currency 4 2 2 2 4 6 2" xfId="55755"/>
    <cellStyle name="Currency 4 2 2 2 4 6 3" xfId="55756"/>
    <cellStyle name="Currency 4 2 2 2 4 7" xfId="55757"/>
    <cellStyle name="Currency 4 2 2 2 4 7 2" xfId="55758"/>
    <cellStyle name="Currency 4 2 2 2 4 8" xfId="55759"/>
    <cellStyle name="Currency 4 2 2 2 4 9" xfId="55760"/>
    <cellStyle name="Currency 4 2 2 2 5" xfId="55761"/>
    <cellStyle name="Currency 4 2 2 2 5 2" xfId="55762"/>
    <cellStyle name="Currency 4 2 2 2 5 2 2" xfId="55763"/>
    <cellStyle name="Currency 4 2 2 2 5 2 3" xfId="55764"/>
    <cellStyle name="Currency 4 2 2 2 5 3" xfId="55765"/>
    <cellStyle name="Currency 4 2 2 2 5 3 2" xfId="55766"/>
    <cellStyle name="Currency 4 2 2 2 5 3 3" xfId="55767"/>
    <cellStyle name="Currency 4 2 2 2 5 4" xfId="55768"/>
    <cellStyle name="Currency 4 2 2 2 5 4 2" xfId="55769"/>
    <cellStyle name="Currency 4 2 2 2 5 5" xfId="55770"/>
    <cellStyle name="Currency 4 2 2 2 5 6" xfId="55771"/>
    <cellStyle name="Currency 4 2 2 2 6" xfId="55772"/>
    <cellStyle name="Currency 4 2 2 2 6 2" xfId="55773"/>
    <cellStyle name="Currency 4 2 2 2 6 2 2" xfId="55774"/>
    <cellStyle name="Currency 4 2 2 2 6 2 3" xfId="55775"/>
    <cellStyle name="Currency 4 2 2 2 6 3" xfId="55776"/>
    <cellStyle name="Currency 4 2 2 2 6 3 2" xfId="55777"/>
    <cellStyle name="Currency 4 2 2 2 6 3 3" xfId="55778"/>
    <cellStyle name="Currency 4 2 2 2 6 4" xfId="55779"/>
    <cellStyle name="Currency 4 2 2 2 6 4 2" xfId="55780"/>
    <cellStyle name="Currency 4 2 2 2 6 5" xfId="55781"/>
    <cellStyle name="Currency 4 2 2 2 6 6" xfId="55782"/>
    <cellStyle name="Currency 4 2 2 2 7" xfId="55783"/>
    <cellStyle name="Currency 4 2 2 2 7 2" xfId="55784"/>
    <cellStyle name="Currency 4 2 2 2 7 2 2" xfId="55785"/>
    <cellStyle name="Currency 4 2 2 2 7 2 3" xfId="55786"/>
    <cellStyle name="Currency 4 2 2 2 7 3" xfId="55787"/>
    <cellStyle name="Currency 4 2 2 2 7 3 2" xfId="55788"/>
    <cellStyle name="Currency 4 2 2 2 7 4" xfId="55789"/>
    <cellStyle name="Currency 4 2 2 2 7 5" xfId="55790"/>
    <cellStyle name="Currency 4 2 2 2 8" xfId="55791"/>
    <cellStyle name="Currency 4 2 2 2 8 2" xfId="55792"/>
    <cellStyle name="Currency 4 2 2 2 8 3" xfId="55793"/>
    <cellStyle name="Currency 4 2 2 2 9" xfId="55794"/>
    <cellStyle name="Currency 4 2 2 2 9 2" xfId="55795"/>
    <cellStyle name="Currency 4 2 2 2 9 3" xfId="55796"/>
    <cellStyle name="Currency 4 2 2 3" xfId="10221"/>
    <cellStyle name="Currency 4 2 2 3 10" xfId="55797"/>
    <cellStyle name="Currency 4 2 2 3 2" xfId="55798"/>
    <cellStyle name="Currency 4 2 2 3 2 2" xfId="55799"/>
    <cellStyle name="Currency 4 2 2 3 2 2 2" xfId="55800"/>
    <cellStyle name="Currency 4 2 2 3 2 2 2 2" xfId="55801"/>
    <cellStyle name="Currency 4 2 2 3 2 2 2 3" xfId="55802"/>
    <cellStyle name="Currency 4 2 2 3 2 2 3" xfId="55803"/>
    <cellStyle name="Currency 4 2 2 3 2 2 3 2" xfId="55804"/>
    <cellStyle name="Currency 4 2 2 3 2 2 3 3" xfId="55805"/>
    <cellStyle name="Currency 4 2 2 3 2 2 4" xfId="55806"/>
    <cellStyle name="Currency 4 2 2 3 2 2 4 2" xfId="55807"/>
    <cellStyle name="Currency 4 2 2 3 2 2 5" xfId="55808"/>
    <cellStyle name="Currency 4 2 2 3 2 2 6" xfId="55809"/>
    <cellStyle name="Currency 4 2 2 3 2 3" xfId="55810"/>
    <cellStyle name="Currency 4 2 2 3 2 3 2" xfId="55811"/>
    <cellStyle name="Currency 4 2 2 3 2 3 2 2" xfId="55812"/>
    <cellStyle name="Currency 4 2 2 3 2 3 2 3" xfId="55813"/>
    <cellStyle name="Currency 4 2 2 3 2 3 3" xfId="55814"/>
    <cellStyle name="Currency 4 2 2 3 2 3 3 2" xfId="55815"/>
    <cellStyle name="Currency 4 2 2 3 2 3 3 3" xfId="55816"/>
    <cellStyle name="Currency 4 2 2 3 2 3 4" xfId="55817"/>
    <cellStyle name="Currency 4 2 2 3 2 3 4 2" xfId="55818"/>
    <cellStyle name="Currency 4 2 2 3 2 3 5" xfId="55819"/>
    <cellStyle name="Currency 4 2 2 3 2 3 6" xfId="55820"/>
    <cellStyle name="Currency 4 2 2 3 2 4" xfId="55821"/>
    <cellStyle name="Currency 4 2 2 3 2 4 2" xfId="55822"/>
    <cellStyle name="Currency 4 2 2 3 2 4 2 2" xfId="55823"/>
    <cellStyle name="Currency 4 2 2 3 2 4 2 3" xfId="55824"/>
    <cellStyle name="Currency 4 2 2 3 2 4 3" xfId="55825"/>
    <cellStyle name="Currency 4 2 2 3 2 4 3 2" xfId="55826"/>
    <cellStyle name="Currency 4 2 2 3 2 4 4" xfId="55827"/>
    <cellStyle name="Currency 4 2 2 3 2 4 5" xfId="55828"/>
    <cellStyle name="Currency 4 2 2 3 2 5" xfId="55829"/>
    <cellStyle name="Currency 4 2 2 3 2 5 2" xfId="55830"/>
    <cellStyle name="Currency 4 2 2 3 2 5 3" xfId="55831"/>
    <cellStyle name="Currency 4 2 2 3 2 6" xfId="55832"/>
    <cellStyle name="Currency 4 2 2 3 2 6 2" xfId="55833"/>
    <cellStyle name="Currency 4 2 2 3 2 6 3" xfId="55834"/>
    <cellStyle name="Currency 4 2 2 3 2 7" xfId="55835"/>
    <cellStyle name="Currency 4 2 2 3 2 7 2" xfId="55836"/>
    <cellStyle name="Currency 4 2 2 3 2 8" xfId="55837"/>
    <cellStyle name="Currency 4 2 2 3 2 9" xfId="55838"/>
    <cellStyle name="Currency 4 2 2 3 3" xfId="55839"/>
    <cellStyle name="Currency 4 2 2 3 3 2" xfId="55840"/>
    <cellStyle name="Currency 4 2 2 3 3 2 2" xfId="55841"/>
    <cellStyle name="Currency 4 2 2 3 3 2 3" xfId="55842"/>
    <cellStyle name="Currency 4 2 2 3 3 3" xfId="55843"/>
    <cellStyle name="Currency 4 2 2 3 3 3 2" xfId="55844"/>
    <cellStyle name="Currency 4 2 2 3 3 3 3" xfId="55845"/>
    <cellStyle name="Currency 4 2 2 3 3 4" xfId="55846"/>
    <cellStyle name="Currency 4 2 2 3 3 4 2" xfId="55847"/>
    <cellStyle name="Currency 4 2 2 3 3 5" xfId="55848"/>
    <cellStyle name="Currency 4 2 2 3 3 6" xfId="55849"/>
    <cellStyle name="Currency 4 2 2 3 4" xfId="55850"/>
    <cellStyle name="Currency 4 2 2 3 4 2" xfId="55851"/>
    <cellStyle name="Currency 4 2 2 3 4 2 2" xfId="55852"/>
    <cellStyle name="Currency 4 2 2 3 4 2 3" xfId="55853"/>
    <cellStyle name="Currency 4 2 2 3 4 3" xfId="55854"/>
    <cellStyle name="Currency 4 2 2 3 4 3 2" xfId="55855"/>
    <cellStyle name="Currency 4 2 2 3 4 3 3" xfId="55856"/>
    <cellStyle name="Currency 4 2 2 3 4 4" xfId="55857"/>
    <cellStyle name="Currency 4 2 2 3 4 4 2" xfId="55858"/>
    <cellStyle name="Currency 4 2 2 3 4 5" xfId="55859"/>
    <cellStyle name="Currency 4 2 2 3 4 6" xfId="55860"/>
    <cellStyle name="Currency 4 2 2 3 5" xfId="55861"/>
    <cellStyle name="Currency 4 2 2 3 5 2" xfId="55862"/>
    <cellStyle name="Currency 4 2 2 3 5 2 2" xfId="55863"/>
    <cellStyle name="Currency 4 2 2 3 5 2 3" xfId="55864"/>
    <cellStyle name="Currency 4 2 2 3 5 3" xfId="55865"/>
    <cellStyle name="Currency 4 2 2 3 5 3 2" xfId="55866"/>
    <cellStyle name="Currency 4 2 2 3 5 4" xfId="55867"/>
    <cellStyle name="Currency 4 2 2 3 5 5" xfId="55868"/>
    <cellStyle name="Currency 4 2 2 3 6" xfId="55869"/>
    <cellStyle name="Currency 4 2 2 3 6 2" xfId="55870"/>
    <cellStyle name="Currency 4 2 2 3 6 3" xfId="55871"/>
    <cellStyle name="Currency 4 2 2 3 7" xfId="55872"/>
    <cellStyle name="Currency 4 2 2 3 7 2" xfId="55873"/>
    <cellStyle name="Currency 4 2 2 3 7 3" xfId="55874"/>
    <cellStyle name="Currency 4 2 2 3 8" xfId="55875"/>
    <cellStyle name="Currency 4 2 2 3 8 2" xfId="55876"/>
    <cellStyle name="Currency 4 2 2 3 9" xfId="55877"/>
    <cellStyle name="Currency 4 2 2 4" xfId="10222"/>
    <cellStyle name="Currency 4 2 2 4 2" xfId="55878"/>
    <cellStyle name="Currency 4 2 2 4 2 2" xfId="55879"/>
    <cellStyle name="Currency 4 2 2 4 2 2 2" xfId="55880"/>
    <cellStyle name="Currency 4 2 2 4 2 2 3" xfId="55881"/>
    <cellStyle name="Currency 4 2 2 4 2 3" xfId="55882"/>
    <cellStyle name="Currency 4 2 2 4 2 3 2" xfId="55883"/>
    <cellStyle name="Currency 4 2 2 4 2 3 3" xfId="55884"/>
    <cellStyle name="Currency 4 2 2 4 2 4" xfId="55885"/>
    <cellStyle name="Currency 4 2 2 4 2 4 2" xfId="55886"/>
    <cellStyle name="Currency 4 2 2 4 2 5" xfId="55887"/>
    <cellStyle name="Currency 4 2 2 4 2 6" xfId="55888"/>
    <cellStyle name="Currency 4 2 2 4 3" xfId="55889"/>
    <cellStyle name="Currency 4 2 2 4 3 2" xfId="55890"/>
    <cellStyle name="Currency 4 2 2 4 3 2 2" xfId="55891"/>
    <cellStyle name="Currency 4 2 2 4 3 2 3" xfId="55892"/>
    <cellStyle name="Currency 4 2 2 4 3 3" xfId="55893"/>
    <cellStyle name="Currency 4 2 2 4 3 3 2" xfId="55894"/>
    <cellStyle name="Currency 4 2 2 4 3 3 3" xfId="55895"/>
    <cellStyle name="Currency 4 2 2 4 3 4" xfId="55896"/>
    <cellStyle name="Currency 4 2 2 4 3 4 2" xfId="55897"/>
    <cellStyle name="Currency 4 2 2 4 3 5" xfId="55898"/>
    <cellStyle name="Currency 4 2 2 4 3 6" xfId="55899"/>
    <cellStyle name="Currency 4 2 2 4 4" xfId="55900"/>
    <cellStyle name="Currency 4 2 2 4 4 2" xfId="55901"/>
    <cellStyle name="Currency 4 2 2 4 4 2 2" xfId="55902"/>
    <cellStyle name="Currency 4 2 2 4 4 2 3" xfId="55903"/>
    <cellStyle name="Currency 4 2 2 4 4 3" xfId="55904"/>
    <cellStyle name="Currency 4 2 2 4 4 3 2" xfId="55905"/>
    <cellStyle name="Currency 4 2 2 4 4 4" xfId="55906"/>
    <cellStyle name="Currency 4 2 2 4 4 5" xfId="55907"/>
    <cellStyle name="Currency 4 2 2 4 5" xfId="55908"/>
    <cellStyle name="Currency 4 2 2 4 5 2" xfId="55909"/>
    <cellStyle name="Currency 4 2 2 4 5 3" xfId="55910"/>
    <cellStyle name="Currency 4 2 2 4 6" xfId="55911"/>
    <cellStyle name="Currency 4 2 2 4 6 2" xfId="55912"/>
    <cellStyle name="Currency 4 2 2 4 6 3" xfId="55913"/>
    <cellStyle name="Currency 4 2 2 4 7" xfId="55914"/>
    <cellStyle name="Currency 4 2 2 4 7 2" xfId="55915"/>
    <cellStyle name="Currency 4 2 2 4 8" xfId="55916"/>
    <cellStyle name="Currency 4 2 2 4 9" xfId="55917"/>
    <cellStyle name="Currency 4 2 2 5" xfId="55918"/>
    <cellStyle name="Currency 4 2 2 5 2" xfId="55919"/>
    <cellStyle name="Currency 4 2 2 5 2 2" xfId="55920"/>
    <cellStyle name="Currency 4 2 2 5 2 2 2" xfId="55921"/>
    <cellStyle name="Currency 4 2 2 5 2 2 3" xfId="55922"/>
    <cellStyle name="Currency 4 2 2 5 2 3" xfId="55923"/>
    <cellStyle name="Currency 4 2 2 5 2 3 2" xfId="55924"/>
    <cellStyle name="Currency 4 2 2 5 2 3 3" xfId="55925"/>
    <cellStyle name="Currency 4 2 2 5 2 4" xfId="55926"/>
    <cellStyle name="Currency 4 2 2 5 2 4 2" xfId="55927"/>
    <cellStyle name="Currency 4 2 2 5 2 5" xfId="55928"/>
    <cellStyle name="Currency 4 2 2 5 2 6" xfId="55929"/>
    <cellStyle name="Currency 4 2 2 5 3" xfId="55930"/>
    <cellStyle name="Currency 4 2 2 5 3 2" xfId="55931"/>
    <cellStyle name="Currency 4 2 2 5 3 2 2" xfId="55932"/>
    <cellStyle name="Currency 4 2 2 5 3 2 3" xfId="55933"/>
    <cellStyle name="Currency 4 2 2 5 3 3" xfId="55934"/>
    <cellStyle name="Currency 4 2 2 5 3 3 2" xfId="55935"/>
    <cellStyle name="Currency 4 2 2 5 3 3 3" xfId="55936"/>
    <cellStyle name="Currency 4 2 2 5 3 4" xfId="55937"/>
    <cellStyle name="Currency 4 2 2 5 3 4 2" xfId="55938"/>
    <cellStyle name="Currency 4 2 2 5 3 5" xfId="55939"/>
    <cellStyle name="Currency 4 2 2 5 3 6" xfId="55940"/>
    <cellStyle name="Currency 4 2 2 5 4" xfId="55941"/>
    <cellStyle name="Currency 4 2 2 5 4 2" xfId="55942"/>
    <cellStyle name="Currency 4 2 2 5 4 2 2" xfId="55943"/>
    <cellStyle name="Currency 4 2 2 5 4 2 3" xfId="55944"/>
    <cellStyle name="Currency 4 2 2 5 4 3" xfId="55945"/>
    <cellStyle name="Currency 4 2 2 5 4 3 2" xfId="55946"/>
    <cellStyle name="Currency 4 2 2 5 4 4" xfId="55947"/>
    <cellStyle name="Currency 4 2 2 5 4 5" xfId="55948"/>
    <cellStyle name="Currency 4 2 2 5 5" xfId="55949"/>
    <cellStyle name="Currency 4 2 2 5 5 2" xfId="55950"/>
    <cellStyle name="Currency 4 2 2 5 5 3" xfId="55951"/>
    <cellStyle name="Currency 4 2 2 5 6" xfId="55952"/>
    <cellStyle name="Currency 4 2 2 5 6 2" xfId="55953"/>
    <cellStyle name="Currency 4 2 2 5 6 3" xfId="55954"/>
    <cellStyle name="Currency 4 2 2 5 7" xfId="55955"/>
    <cellStyle name="Currency 4 2 2 5 7 2" xfId="55956"/>
    <cellStyle name="Currency 4 2 2 5 8" xfId="55957"/>
    <cellStyle name="Currency 4 2 2 5 9" xfId="55958"/>
    <cellStyle name="Currency 4 2 2 6" xfId="55959"/>
    <cellStyle name="Currency 4 2 2 6 2" xfId="55960"/>
    <cellStyle name="Currency 4 2 2 6 2 2" xfId="55961"/>
    <cellStyle name="Currency 4 2 2 6 2 3" xfId="55962"/>
    <cellStyle name="Currency 4 2 2 6 3" xfId="55963"/>
    <cellStyle name="Currency 4 2 2 6 3 2" xfId="55964"/>
    <cellStyle name="Currency 4 2 2 6 3 3" xfId="55965"/>
    <cellStyle name="Currency 4 2 2 6 4" xfId="55966"/>
    <cellStyle name="Currency 4 2 2 6 4 2" xfId="55967"/>
    <cellStyle name="Currency 4 2 2 6 5" xfId="55968"/>
    <cellStyle name="Currency 4 2 2 6 6" xfId="55969"/>
    <cellStyle name="Currency 4 2 2 7" xfId="55970"/>
    <cellStyle name="Currency 4 2 2 7 2" xfId="55971"/>
    <cellStyle name="Currency 4 2 2 7 2 2" xfId="55972"/>
    <cellStyle name="Currency 4 2 2 7 2 3" xfId="55973"/>
    <cellStyle name="Currency 4 2 2 7 3" xfId="55974"/>
    <cellStyle name="Currency 4 2 2 7 3 2" xfId="55975"/>
    <cellStyle name="Currency 4 2 2 7 3 3" xfId="55976"/>
    <cellStyle name="Currency 4 2 2 7 4" xfId="55977"/>
    <cellStyle name="Currency 4 2 2 7 4 2" xfId="55978"/>
    <cellStyle name="Currency 4 2 2 7 5" xfId="55979"/>
    <cellStyle name="Currency 4 2 2 7 6" xfId="55980"/>
    <cellStyle name="Currency 4 2 2 8" xfId="55981"/>
    <cellStyle name="Currency 4 2 2 8 2" xfId="55982"/>
    <cellStyle name="Currency 4 2 2 8 2 2" xfId="55983"/>
    <cellStyle name="Currency 4 2 2 8 2 3" xfId="55984"/>
    <cellStyle name="Currency 4 2 2 8 3" xfId="55985"/>
    <cellStyle name="Currency 4 2 2 8 3 2" xfId="55986"/>
    <cellStyle name="Currency 4 2 2 8 4" xfId="55987"/>
    <cellStyle name="Currency 4 2 2 8 5" xfId="55988"/>
    <cellStyle name="Currency 4 2 2 9" xfId="55989"/>
    <cellStyle name="Currency 4 2 2 9 2" xfId="55990"/>
    <cellStyle name="Currency 4 2 2 9 3" xfId="55991"/>
    <cellStyle name="Currency 4 2 3" xfId="4103"/>
    <cellStyle name="Currency 4 2 3 10" xfId="55992"/>
    <cellStyle name="Currency 4 2 3 10 2" xfId="55993"/>
    <cellStyle name="Currency 4 2 3 11" xfId="55994"/>
    <cellStyle name="Currency 4 2 3 12" xfId="55995"/>
    <cellStyle name="Currency 4 2 3 2" xfId="10223"/>
    <cellStyle name="Currency 4 2 3 2 10" xfId="55996"/>
    <cellStyle name="Currency 4 2 3 2 2" xfId="10224"/>
    <cellStyle name="Currency 4 2 3 2 2 2" xfId="55997"/>
    <cellStyle name="Currency 4 2 3 2 2 2 2" xfId="55998"/>
    <cellStyle name="Currency 4 2 3 2 2 2 2 2" xfId="55999"/>
    <cellStyle name="Currency 4 2 3 2 2 2 2 3" xfId="56000"/>
    <cellStyle name="Currency 4 2 3 2 2 2 3" xfId="56001"/>
    <cellStyle name="Currency 4 2 3 2 2 2 3 2" xfId="56002"/>
    <cellStyle name="Currency 4 2 3 2 2 2 3 3" xfId="56003"/>
    <cellStyle name="Currency 4 2 3 2 2 2 4" xfId="56004"/>
    <cellStyle name="Currency 4 2 3 2 2 2 4 2" xfId="56005"/>
    <cellStyle name="Currency 4 2 3 2 2 2 5" xfId="56006"/>
    <cellStyle name="Currency 4 2 3 2 2 2 6" xfId="56007"/>
    <cellStyle name="Currency 4 2 3 2 2 3" xfId="56008"/>
    <cellStyle name="Currency 4 2 3 2 2 3 2" xfId="56009"/>
    <cellStyle name="Currency 4 2 3 2 2 3 2 2" xfId="56010"/>
    <cellStyle name="Currency 4 2 3 2 2 3 2 3" xfId="56011"/>
    <cellStyle name="Currency 4 2 3 2 2 3 3" xfId="56012"/>
    <cellStyle name="Currency 4 2 3 2 2 3 3 2" xfId="56013"/>
    <cellStyle name="Currency 4 2 3 2 2 3 3 3" xfId="56014"/>
    <cellStyle name="Currency 4 2 3 2 2 3 4" xfId="56015"/>
    <cellStyle name="Currency 4 2 3 2 2 3 4 2" xfId="56016"/>
    <cellStyle name="Currency 4 2 3 2 2 3 5" xfId="56017"/>
    <cellStyle name="Currency 4 2 3 2 2 3 6" xfId="56018"/>
    <cellStyle name="Currency 4 2 3 2 2 4" xfId="56019"/>
    <cellStyle name="Currency 4 2 3 2 2 4 2" xfId="56020"/>
    <cellStyle name="Currency 4 2 3 2 2 4 2 2" xfId="56021"/>
    <cellStyle name="Currency 4 2 3 2 2 4 2 3" xfId="56022"/>
    <cellStyle name="Currency 4 2 3 2 2 4 3" xfId="56023"/>
    <cellStyle name="Currency 4 2 3 2 2 4 3 2" xfId="56024"/>
    <cellStyle name="Currency 4 2 3 2 2 4 4" xfId="56025"/>
    <cellStyle name="Currency 4 2 3 2 2 4 5" xfId="56026"/>
    <cellStyle name="Currency 4 2 3 2 2 5" xfId="56027"/>
    <cellStyle name="Currency 4 2 3 2 2 5 2" xfId="56028"/>
    <cellStyle name="Currency 4 2 3 2 2 5 3" xfId="56029"/>
    <cellStyle name="Currency 4 2 3 2 2 6" xfId="56030"/>
    <cellStyle name="Currency 4 2 3 2 2 6 2" xfId="56031"/>
    <cellStyle name="Currency 4 2 3 2 2 6 3" xfId="56032"/>
    <cellStyle name="Currency 4 2 3 2 2 7" xfId="56033"/>
    <cellStyle name="Currency 4 2 3 2 2 7 2" xfId="56034"/>
    <cellStyle name="Currency 4 2 3 2 2 8" xfId="56035"/>
    <cellStyle name="Currency 4 2 3 2 2 9" xfId="56036"/>
    <cellStyle name="Currency 4 2 3 2 3" xfId="56037"/>
    <cellStyle name="Currency 4 2 3 2 3 2" xfId="56038"/>
    <cellStyle name="Currency 4 2 3 2 3 2 2" xfId="56039"/>
    <cellStyle name="Currency 4 2 3 2 3 2 3" xfId="56040"/>
    <cellStyle name="Currency 4 2 3 2 3 3" xfId="56041"/>
    <cellStyle name="Currency 4 2 3 2 3 3 2" xfId="56042"/>
    <cellStyle name="Currency 4 2 3 2 3 3 3" xfId="56043"/>
    <cellStyle name="Currency 4 2 3 2 3 4" xfId="56044"/>
    <cellStyle name="Currency 4 2 3 2 3 4 2" xfId="56045"/>
    <cellStyle name="Currency 4 2 3 2 3 5" xfId="56046"/>
    <cellStyle name="Currency 4 2 3 2 3 6" xfId="56047"/>
    <cellStyle name="Currency 4 2 3 2 4" xfId="56048"/>
    <cellStyle name="Currency 4 2 3 2 4 2" xfId="56049"/>
    <cellStyle name="Currency 4 2 3 2 4 2 2" xfId="56050"/>
    <cellStyle name="Currency 4 2 3 2 4 2 3" xfId="56051"/>
    <cellStyle name="Currency 4 2 3 2 4 3" xfId="56052"/>
    <cellStyle name="Currency 4 2 3 2 4 3 2" xfId="56053"/>
    <cellStyle name="Currency 4 2 3 2 4 3 3" xfId="56054"/>
    <cellStyle name="Currency 4 2 3 2 4 4" xfId="56055"/>
    <cellStyle name="Currency 4 2 3 2 4 4 2" xfId="56056"/>
    <cellStyle name="Currency 4 2 3 2 4 5" xfId="56057"/>
    <cellStyle name="Currency 4 2 3 2 4 6" xfId="56058"/>
    <cellStyle name="Currency 4 2 3 2 5" xfId="56059"/>
    <cellStyle name="Currency 4 2 3 2 5 2" xfId="56060"/>
    <cellStyle name="Currency 4 2 3 2 5 2 2" xfId="56061"/>
    <cellStyle name="Currency 4 2 3 2 5 2 3" xfId="56062"/>
    <cellStyle name="Currency 4 2 3 2 5 3" xfId="56063"/>
    <cellStyle name="Currency 4 2 3 2 5 3 2" xfId="56064"/>
    <cellStyle name="Currency 4 2 3 2 5 4" xfId="56065"/>
    <cellStyle name="Currency 4 2 3 2 5 5" xfId="56066"/>
    <cellStyle name="Currency 4 2 3 2 6" xfId="56067"/>
    <cellStyle name="Currency 4 2 3 2 6 2" xfId="56068"/>
    <cellStyle name="Currency 4 2 3 2 6 3" xfId="56069"/>
    <cellStyle name="Currency 4 2 3 2 7" xfId="56070"/>
    <cellStyle name="Currency 4 2 3 2 7 2" xfId="56071"/>
    <cellStyle name="Currency 4 2 3 2 7 3" xfId="56072"/>
    <cellStyle name="Currency 4 2 3 2 8" xfId="56073"/>
    <cellStyle name="Currency 4 2 3 2 8 2" xfId="56074"/>
    <cellStyle name="Currency 4 2 3 2 9" xfId="56075"/>
    <cellStyle name="Currency 4 2 3 3" xfId="10225"/>
    <cellStyle name="Currency 4 2 3 3 2" xfId="56076"/>
    <cellStyle name="Currency 4 2 3 3 2 2" xfId="56077"/>
    <cellStyle name="Currency 4 2 3 3 2 2 2" xfId="56078"/>
    <cellStyle name="Currency 4 2 3 3 2 2 3" xfId="56079"/>
    <cellStyle name="Currency 4 2 3 3 2 3" xfId="56080"/>
    <cellStyle name="Currency 4 2 3 3 2 3 2" xfId="56081"/>
    <cellStyle name="Currency 4 2 3 3 2 3 3" xfId="56082"/>
    <cellStyle name="Currency 4 2 3 3 2 4" xfId="56083"/>
    <cellStyle name="Currency 4 2 3 3 2 4 2" xfId="56084"/>
    <cellStyle name="Currency 4 2 3 3 2 5" xfId="56085"/>
    <cellStyle name="Currency 4 2 3 3 2 6" xfId="56086"/>
    <cellStyle name="Currency 4 2 3 3 3" xfId="56087"/>
    <cellStyle name="Currency 4 2 3 3 3 2" xfId="56088"/>
    <cellStyle name="Currency 4 2 3 3 3 2 2" xfId="56089"/>
    <cellStyle name="Currency 4 2 3 3 3 2 3" xfId="56090"/>
    <cellStyle name="Currency 4 2 3 3 3 3" xfId="56091"/>
    <cellStyle name="Currency 4 2 3 3 3 3 2" xfId="56092"/>
    <cellStyle name="Currency 4 2 3 3 3 3 3" xfId="56093"/>
    <cellStyle name="Currency 4 2 3 3 3 4" xfId="56094"/>
    <cellStyle name="Currency 4 2 3 3 3 4 2" xfId="56095"/>
    <cellStyle name="Currency 4 2 3 3 3 5" xfId="56096"/>
    <cellStyle name="Currency 4 2 3 3 3 6" xfId="56097"/>
    <cellStyle name="Currency 4 2 3 3 4" xfId="56098"/>
    <cellStyle name="Currency 4 2 3 3 4 2" xfId="56099"/>
    <cellStyle name="Currency 4 2 3 3 4 2 2" xfId="56100"/>
    <cellStyle name="Currency 4 2 3 3 4 2 3" xfId="56101"/>
    <cellStyle name="Currency 4 2 3 3 4 3" xfId="56102"/>
    <cellStyle name="Currency 4 2 3 3 4 3 2" xfId="56103"/>
    <cellStyle name="Currency 4 2 3 3 4 4" xfId="56104"/>
    <cellStyle name="Currency 4 2 3 3 4 5" xfId="56105"/>
    <cellStyle name="Currency 4 2 3 3 5" xfId="56106"/>
    <cellStyle name="Currency 4 2 3 3 5 2" xfId="56107"/>
    <cellStyle name="Currency 4 2 3 3 5 3" xfId="56108"/>
    <cellStyle name="Currency 4 2 3 3 6" xfId="56109"/>
    <cellStyle name="Currency 4 2 3 3 6 2" xfId="56110"/>
    <cellStyle name="Currency 4 2 3 3 6 3" xfId="56111"/>
    <cellStyle name="Currency 4 2 3 3 7" xfId="56112"/>
    <cellStyle name="Currency 4 2 3 3 7 2" xfId="56113"/>
    <cellStyle name="Currency 4 2 3 3 8" xfId="56114"/>
    <cellStyle name="Currency 4 2 3 3 9" xfId="56115"/>
    <cellStyle name="Currency 4 2 3 4" xfId="10226"/>
    <cellStyle name="Currency 4 2 3 4 2" xfId="56116"/>
    <cellStyle name="Currency 4 2 3 4 2 2" xfId="56117"/>
    <cellStyle name="Currency 4 2 3 4 2 2 2" xfId="56118"/>
    <cellStyle name="Currency 4 2 3 4 2 2 3" xfId="56119"/>
    <cellStyle name="Currency 4 2 3 4 2 3" xfId="56120"/>
    <cellStyle name="Currency 4 2 3 4 2 3 2" xfId="56121"/>
    <cellStyle name="Currency 4 2 3 4 2 3 3" xfId="56122"/>
    <cellStyle name="Currency 4 2 3 4 2 4" xfId="56123"/>
    <cellStyle name="Currency 4 2 3 4 2 4 2" xfId="56124"/>
    <cellStyle name="Currency 4 2 3 4 2 5" xfId="56125"/>
    <cellStyle name="Currency 4 2 3 4 2 6" xfId="56126"/>
    <cellStyle name="Currency 4 2 3 4 3" xfId="56127"/>
    <cellStyle name="Currency 4 2 3 4 3 2" xfId="56128"/>
    <cellStyle name="Currency 4 2 3 4 3 2 2" xfId="56129"/>
    <cellStyle name="Currency 4 2 3 4 3 2 3" xfId="56130"/>
    <cellStyle name="Currency 4 2 3 4 3 3" xfId="56131"/>
    <cellStyle name="Currency 4 2 3 4 3 3 2" xfId="56132"/>
    <cellStyle name="Currency 4 2 3 4 3 3 3" xfId="56133"/>
    <cellStyle name="Currency 4 2 3 4 3 4" xfId="56134"/>
    <cellStyle name="Currency 4 2 3 4 3 4 2" xfId="56135"/>
    <cellStyle name="Currency 4 2 3 4 3 5" xfId="56136"/>
    <cellStyle name="Currency 4 2 3 4 3 6" xfId="56137"/>
    <cellStyle name="Currency 4 2 3 4 4" xfId="56138"/>
    <cellStyle name="Currency 4 2 3 4 4 2" xfId="56139"/>
    <cellStyle name="Currency 4 2 3 4 4 2 2" xfId="56140"/>
    <cellStyle name="Currency 4 2 3 4 4 2 3" xfId="56141"/>
    <cellStyle name="Currency 4 2 3 4 4 3" xfId="56142"/>
    <cellStyle name="Currency 4 2 3 4 4 3 2" xfId="56143"/>
    <cellStyle name="Currency 4 2 3 4 4 4" xfId="56144"/>
    <cellStyle name="Currency 4 2 3 4 4 5" xfId="56145"/>
    <cellStyle name="Currency 4 2 3 4 5" xfId="56146"/>
    <cellStyle name="Currency 4 2 3 4 5 2" xfId="56147"/>
    <cellStyle name="Currency 4 2 3 4 5 3" xfId="56148"/>
    <cellStyle name="Currency 4 2 3 4 6" xfId="56149"/>
    <cellStyle name="Currency 4 2 3 4 6 2" xfId="56150"/>
    <cellStyle name="Currency 4 2 3 4 6 3" xfId="56151"/>
    <cellStyle name="Currency 4 2 3 4 7" xfId="56152"/>
    <cellStyle name="Currency 4 2 3 4 7 2" xfId="56153"/>
    <cellStyle name="Currency 4 2 3 4 8" xfId="56154"/>
    <cellStyle name="Currency 4 2 3 4 9" xfId="56155"/>
    <cellStyle name="Currency 4 2 3 5" xfId="56156"/>
    <cellStyle name="Currency 4 2 3 5 2" xfId="56157"/>
    <cellStyle name="Currency 4 2 3 5 2 2" xfId="56158"/>
    <cellStyle name="Currency 4 2 3 5 2 3" xfId="56159"/>
    <cellStyle name="Currency 4 2 3 5 3" xfId="56160"/>
    <cellStyle name="Currency 4 2 3 5 3 2" xfId="56161"/>
    <cellStyle name="Currency 4 2 3 5 3 3" xfId="56162"/>
    <cellStyle name="Currency 4 2 3 5 4" xfId="56163"/>
    <cellStyle name="Currency 4 2 3 5 4 2" xfId="56164"/>
    <cellStyle name="Currency 4 2 3 5 5" xfId="56165"/>
    <cellStyle name="Currency 4 2 3 5 6" xfId="56166"/>
    <cellStyle name="Currency 4 2 3 6" xfId="56167"/>
    <cellStyle name="Currency 4 2 3 6 2" xfId="56168"/>
    <cellStyle name="Currency 4 2 3 6 2 2" xfId="56169"/>
    <cellStyle name="Currency 4 2 3 6 2 3" xfId="56170"/>
    <cellStyle name="Currency 4 2 3 6 3" xfId="56171"/>
    <cellStyle name="Currency 4 2 3 6 3 2" xfId="56172"/>
    <cellStyle name="Currency 4 2 3 6 3 3" xfId="56173"/>
    <cellStyle name="Currency 4 2 3 6 4" xfId="56174"/>
    <cellStyle name="Currency 4 2 3 6 4 2" xfId="56175"/>
    <cellStyle name="Currency 4 2 3 6 5" xfId="56176"/>
    <cellStyle name="Currency 4 2 3 6 6" xfId="56177"/>
    <cellStyle name="Currency 4 2 3 7" xfId="56178"/>
    <cellStyle name="Currency 4 2 3 7 2" xfId="56179"/>
    <cellStyle name="Currency 4 2 3 7 2 2" xfId="56180"/>
    <cellStyle name="Currency 4 2 3 7 2 3" xfId="56181"/>
    <cellStyle name="Currency 4 2 3 7 3" xfId="56182"/>
    <cellStyle name="Currency 4 2 3 7 3 2" xfId="56183"/>
    <cellStyle name="Currency 4 2 3 7 4" xfId="56184"/>
    <cellStyle name="Currency 4 2 3 7 5" xfId="56185"/>
    <cellStyle name="Currency 4 2 3 8" xfId="56186"/>
    <cellStyle name="Currency 4 2 3 8 2" xfId="56187"/>
    <cellStyle name="Currency 4 2 3 8 3" xfId="56188"/>
    <cellStyle name="Currency 4 2 3 9" xfId="56189"/>
    <cellStyle name="Currency 4 2 3 9 2" xfId="56190"/>
    <cellStyle name="Currency 4 2 3 9 3" xfId="56191"/>
    <cellStyle name="Currency 4 2 4" xfId="10227"/>
    <cellStyle name="Currency 4 2 4 10" xfId="56192"/>
    <cellStyle name="Currency 4 2 4 2" xfId="10228"/>
    <cellStyle name="Currency 4 2 4 2 2" xfId="56193"/>
    <cellStyle name="Currency 4 2 4 2 2 2" xfId="56194"/>
    <cellStyle name="Currency 4 2 4 2 2 2 2" xfId="56195"/>
    <cellStyle name="Currency 4 2 4 2 2 2 3" xfId="56196"/>
    <cellStyle name="Currency 4 2 4 2 2 3" xfId="56197"/>
    <cellStyle name="Currency 4 2 4 2 2 3 2" xfId="56198"/>
    <cellStyle name="Currency 4 2 4 2 2 3 3" xfId="56199"/>
    <cellStyle name="Currency 4 2 4 2 2 4" xfId="56200"/>
    <cellStyle name="Currency 4 2 4 2 2 4 2" xfId="56201"/>
    <cellStyle name="Currency 4 2 4 2 2 5" xfId="56202"/>
    <cellStyle name="Currency 4 2 4 2 2 6" xfId="56203"/>
    <cellStyle name="Currency 4 2 4 2 3" xfId="56204"/>
    <cellStyle name="Currency 4 2 4 2 3 2" xfId="56205"/>
    <cellStyle name="Currency 4 2 4 2 3 2 2" xfId="56206"/>
    <cellStyle name="Currency 4 2 4 2 3 2 3" xfId="56207"/>
    <cellStyle name="Currency 4 2 4 2 3 3" xfId="56208"/>
    <cellStyle name="Currency 4 2 4 2 3 3 2" xfId="56209"/>
    <cellStyle name="Currency 4 2 4 2 3 3 3" xfId="56210"/>
    <cellStyle name="Currency 4 2 4 2 3 4" xfId="56211"/>
    <cellStyle name="Currency 4 2 4 2 3 4 2" xfId="56212"/>
    <cellStyle name="Currency 4 2 4 2 3 5" xfId="56213"/>
    <cellStyle name="Currency 4 2 4 2 3 6" xfId="56214"/>
    <cellStyle name="Currency 4 2 4 2 4" xfId="56215"/>
    <cellStyle name="Currency 4 2 4 2 4 2" xfId="56216"/>
    <cellStyle name="Currency 4 2 4 2 4 2 2" xfId="56217"/>
    <cellStyle name="Currency 4 2 4 2 4 2 3" xfId="56218"/>
    <cellStyle name="Currency 4 2 4 2 4 3" xfId="56219"/>
    <cellStyle name="Currency 4 2 4 2 4 3 2" xfId="56220"/>
    <cellStyle name="Currency 4 2 4 2 4 4" xfId="56221"/>
    <cellStyle name="Currency 4 2 4 2 4 5" xfId="56222"/>
    <cellStyle name="Currency 4 2 4 2 5" xfId="56223"/>
    <cellStyle name="Currency 4 2 4 2 5 2" xfId="56224"/>
    <cellStyle name="Currency 4 2 4 2 5 3" xfId="56225"/>
    <cellStyle name="Currency 4 2 4 2 6" xfId="56226"/>
    <cellStyle name="Currency 4 2 4 2 6 2" xfId="56227"/>
    <cellStyle name="Currency 4 2 4 2 6 3" xfId="56228"/>
    <cellStyle name="Currency 4 2 4 2 7" xfId="56229"/>
    <cellStyle name="Currency 4 2 4 2 7 2" xfId="56230"/>
    <cellStyle name="Currency 4 2 4 2 8" xfId="56231"/>
    <cellStyle name="Currency 4 2 4 2 9" xfId="56232"/>
    <cellStyle name="Currency 4 2 4 3" xfId="10229"/>
    <cellStyle name="Currency 4 2 4 3 2" xfId="56233"/>
    <cellStyle name="Currency 4 2 4 3 2 2" xfId="56234"/>
    <cellStyle name="Currency 4 2 4 3 2 3" xfId="56235"/>
    <cellStyle name="Currency 4 2 4 3 3" xfId="56236"/>
    <cellStyle name="Currency 4 2 4 3 3 2" xfId="56237"/>
    <cellStyle name="Currency 4 2 4 3 3 3" xfId="56238"/>
    <cellStyle name="Currency 4 2 4 3 4" xfId="56239"/>
    <cellStyle name="Currency 4 2 4 3 4 2" xfId="56240"/>
    <cellStyle name="Currency 4 2 4 3 5" xfId="56241"/>
    <cellStyle name="Currency 4 2 4 3 6" xfId="56242"/>
    <cellStyle name="Currency 4 2 4 4" xfId="10230"/>
    <cellStyle name="Currency 4 2 4 4 2" xfId="56243"/>
    <cellStyle name="Currency 4 2 4 4 2 2" xfId="56244"/>
    <cellStyle name="Currency 4 2 4 4 2 3" xfId="56245"/>
    <cellStyle name="Currency 4 2 4 4 3" xfId="56246"/>
    <cellStyle name="Currency 4 2 4 4 3 2" xfId="56247"/>
    <cellStyle name="Currency 4 2 4 4 3 3" xfId="56248"/>
    <cellStyle name="Currency 4 2 4 4 4" xfId="56249"/>
    <cellStyle name="Currency 4 2 4 4 4 2" xfId="56250"/>
    <cellStyle name="Currency 4 2 4 4 5" xfId="56251"/>
    <cellStyle name="Currency 4 2 4 4 6" xfId="56252"/>
    <cellStyle name="Currency 4 2 4 5" xfId="56253"/>
    <cellStyle name="Currency 4 2 4 5 2" xfId="56254"/>
    <cellStyle name="Currency 4 2 4 5 2 2" xfId="56255"/>
    <cellStyle name="Currency 4 2 4 5 2 3" xfId="56256"/>
    <cellStyle name="Currency 4 2 4 5 3" xfId="56257"/>
    <cellStyle name="Currency 4 2 4 5 3 2" xfId="56258"/>
    <cellStyle name="Currency 4 2 4 5 4" xfId="56259"/>
    <cellStyle name="Currency 4 2 4 5 5" xfId="56260"/>
    <cellStyle name="Currency 4 2 4 6" xfId="56261"/>
    <cellStyle name="Currency 4 2 4 6 2" xfId="56262"/>
    <cellStyle name="Currency 4 2 4 6 3" xfId="56263"/>
    <cellStyle name="Currency 4 2 4 7" xfId="56264"/>
    <cellStyle name="Currency 4 2 4 7 2" xfId="56265"/>
    <cellStyle name="Currency 4 2 4 7 3" xfId="56266"/>
    <cellStyle name="Currency 4 2 4 8" xfId="56267"/>
    <cellStyle name="Currency 4 2 4 8 2" xfId="56268"/>
    <cellStyle name="Currency 4 2 4 9" xfId="56269"/>
    <cellStyle name="Currency 4 2 5" xfId="10231"/>
    <cellStyle name="Currency 4 2 5 2" xfId="56270"/>
    <cellStyle name="Currency 4 2 5 2 2" xfId="56271"/>
    <cellStyle name="Currency 4 2 5 2 2 2" xfId="56272"/>
    <cellStyle name="Currency 4 2 5 2 2 3" xfId="56273"/>
    <cellStyle name="Currency 4 2 5 2 3" xfId="56274"/>
    <cellStyle name="Currency 4 2 5 2 3 2" xfId="56275"/>
    <cellStyle name="Currency 4 2 5 2 3 3" xfId="56276"/>
    <cellStyle name="Currency 4 2 5 2 4" xfId="56277"/>
    <cellStyle name="Currency 4 2 5 2 4 2" xfId="56278"/>
    <cellStyle name="Currency 4 2 5 2 5" xfId="56279"/>
    <cellStyle name="Currency 4 2 5 2 6" xfId="56280"/>
    <cellStyle name="Currency 4 2 5 3" xfId="56281"/>
    <cellStyle name="Currency 4 2 5 3 2" xfId="56282"/>
    <cellStyle name="Currency 4 2 5 3 2 2" xfId="56283"/>
    <cellStyle name="Currency 4 2 5 3 2 3" xfId="56284"/>
    <cellStyle name="Currency 4 2 5 3 3" xfId="56285"/>
    <cellStyle name="Currency 4 2 5 3 3 2" xfId="56286"/>
    <cellStyle name="Currency 4 2 5 3 3 3" xfId="56287"/>
    <cellStyle name="Currency 4 2 5 3 4" xfId="56288"/>
    <cellStyle name="Currency 4 2 5 3 4 2" xfId="56289"/>
    <cellStyle name="Currency 4 2 5 3 5" xfId="56290"/>
    <cellStyle name="Currency 4 2 5 3 6" xfId="56291"/>
    <cellStyle name="Currency 4 2 5 4" xfId="56292"/>
    <cellStyle name="Currency 4 2 5 4 2" xfId="56293"/>
    <cellStyle name="Currency 4 2 5 4 2 2" xfId="56294"/>
    <cellStyle name="Currency 4 2 5 4 2 3" xfId="56295"/>
    <cellStyle name="Currency 4 2 5 4 3" xfId="56296"/>
    <cellStyle name="Currency 4 2 5 4 3 2" xfId="56297"/>
    <cellStyle name="Currency 4 2 5 4 4" xfId="56298"/>
    <cellStyle name="Currency 4 2 5 4 5" xfId="56299"/>
    <cellStyle name="Currency 4 2 5 5" xfId="56300"/>
    <cellStyle name="Currency 4 2 5 5 2" xfId="56301"/>
    <cellStyle name="Currency 4 2 5 5 3" xfId="56302"/>
    <cellStyle name="Currency 4 2 5 6" xfId="56303"/>
    <cellStyle name="Currency 4 2 5 6 2" xfId="56304"/>
    <cellStyle name="Currency 4 2 5 6 3" xfId="56305"/>
    <cellStyle name="Currency 4 2 5 7" xfId="56306"/>
    <cellStyle name="Currency 4 2 5 7 2" xfId="56307"/>
    <cellStyle name="Currency 4 2 5 8" xfId="56308"/>
    <cellStyle name="Currency 4 2 5 9" xfId="56309"/>
    <cellStyle name="Currency 4 2 6" xfId="13829"/>
    <cellStyle name="Currency 4 2 6 2" xfId="56310"/>
    <cellStyle name="Currency 4 2 6 2 2" xfId="56311"/>
    <cellStyle name="Currency 4 2 6 2 2 2" xfId="56312"/>
    <cellStyle name="Currency 4 2 6 2 2 3" xfId="56313"/>
    <cellStyle name="Currency 4 2 6 2 3" xfId="56314"/>
    <cellStyle name="Currency 4 2 6 2 3 2" xfId="56315"/>
    <cellStyle name="Currency 4 2 6 2 3 3" xfId="56316"/>
    <cellStyle name="Currency 4 2 6 2 4" xfId="56317"/>
    <cellStyle name="Currency 4 2 6 2 4 2" xfId="56318"/>
    <cellStyle name="Currency 4 2 6 2 5" xfId="56319"/>
    <cellStyle name="Currency 4 2 6 2 6" xfId="56320"/>
    <cellStyle name="Currency 4 2 6 3" xfId="56321"/>
    <cellStyle name="Currency 4 2 6 3 2" xfId="56322"/>
    <cellStyle name="Currency 4 2 6 3 2 2" xfId="56323"/>
    <cellStyle name="Currency 4 2 6 3 2 3" xfId="56324"/>
    <cellStyle name="Currency 4 2 6 3 3" xfId="56325"/>
    <cellStyle name="Currency 4 2 6 3 3 2" xfId="56326"/>
    <cellStyle name="Currency 4 2 6 3 3 3" xfId="56327"/>
    <cellStyle name="Currency 4 2 6 3 4" xfId="56328"/>
    <cellStyle name="Currency 4 2 6 3 4 2" xfId="56329"/>
    <cellStyle name="Currency 4 2 6 3 5" xfId="56330"/>
    <cellStyle name="Currency 4 2 6 3 6" xfId="56331"/>
    <cellStyle name="Currency 4 2 6 4" xfId="56332"/>
    <cellStyle name="Currency 4 2 6 4 2" xfId="56333"/>
    <cellStyle name="Currency 4 2 6 4 2 2" xfId="56334"/>
    <cellStyle name="Currency 4 2 6 4 2 3" xfId="56335"/>
    <cellStyle name="Currency 4 2 6 4 3" xfId="56336"/>
    <cellStyle name="Currency 4 2 6 4 3 2" xfId="56337"/>
    <cellStyle name="Currency 4 2 6 4 4" xfId="56338"/>
    <cellStyle name="Currency 4 2 6 4 5" xfId="56339"/>
    <cellStyle name="Currency 4 2 6 5" xfId="56340"/>
    <cellStyle name="Currency 4 2 6 5 2" xfId="56341"/>
    <cellStyle name="Currency 4 2 6 5 3" xfId="56342"/>
    <cellStyle name="Currency 4 2 6 6" xfId="56343"/>
    <cellStyle name="Currency 4 2 6 6 2" xfId="56344"/>
    <cellStyle name="Currency 4 2 6 6 3" xfId="56345"/>
    <cellStyle name="Currency 4 2 6 7" xfId="56346"/>
    <cellStyle name="Currency 4 2 6 7 2" xfId="56347"/>
    <cellStyle name="Currency 4 2 6 8" xfId="56348"/>
    <cellStyle name="Currency 4 2 6 9" xfId="56349"/>
    <cellStyle name="Currency 4 2 7" xfId="56350"/>
    <cellStyle name="Currency 4 2 7 2" xfId="56351"/>
    <cellStyle name="Currency 4 2 7 2 2" xfId="56352"/>
    <cellStyle name="Currency 4 2 7 2 3" xfId="56353"/>
    <cellStyle name="Currency 4 2 7 3" xfId="56354"/>
    <cellStyle name="Currency 4 2 7 3 2" xfId="56355"/>
    <cellStyle name="Currency 4 2 7 3 3" xfId="56356"/>
    <cellStyle name="Currency 4 2 7 4" xfId="56357"/>
    <cellStyle name="Currency 4 2 7 4 2" xfId="56358"/>
    <cellStyle name="Currency 4 2 7 5" xfId="56359"/>
    <cellStyle name="Currency 4 2 7 6" xfId="56360"/>
    <cellStyle name="Currency 4 2 8" xfId="56361"/>
    <cellStyle name="Currency 4 2 8 2" xfId="56362"/>
    <cellStyle name="Currency 4 2 8 2 2" xfId="56363"/>
    <cellStyle name="Currency 4 2 8 2 3" xfId="56364"/>
    <cellStyle name="Currency 4 2 8 3" xfId="56365"/>
    <cellStyle name="Currency 4 2 8 3 2" xfId="56366"/>
    <cellStyle name="Currency 4 2 8 3 3" xfId="56367"/>
    <cellStyle name="Currency 4 2 8 4" xfId="56368"/>
    <cellStyle name="Currency 4 2 8 4 2" xfId="56369"/>
    <cellStyle name="Currency 4 2 8 5" xfId="56370"/>
    <cellStyle name="Currency 4 2 8 6" xfId="56371"/>
    <cellStyle name="Currency 4 2 9" xfId="56372"/>
    <cellStyle name="Currency 4 2 9 2" xfId="56373"/>
    <cellStyle name="Currency 4 2 9 2 2" xfId="56374"/>
    <cellStyle name="Currency 4 2 9 2 3" xfId="56375"/>
    <cellStyle name="Currency 4 2 9 3" xfId="56376"/>
    <cellStyle name="Currency 4 2 9 3 2" xfId="56377"/>
    <cellStyle name="Currency 4 2 9 4" xfId="56378"/>
    <cellStyle name="Currency 4 2 9 5" xfId="56379"/>
    <cellStyle name="Currency 4 3" xfId="4104"/>
    <cellStyle name="Currency 4 3 10" xfId="56380"/>
    <cellStyle name="Currency 4 3 10 2" xfId="56381"/>
    <cellStyle name="Currency 4 3 10 3" xfId="56382"/>
    <cellStyle name="Currency 4 3 11" xfId="56383"/>
    <cellStyle name="Currency 4 3 11 2" xfId="56384"/>
    <cellStyle name="Currency 4 3 12" xfId="56385"/>
    <cellStyle name="Currency 4 3 13" xfId="56386"/>
    <cellStyle name="Currency 4 3 14" xfId="56387"/>
    <cellStyle name="Currency 4 3 2" xfId="10232"/>
    <cellStyle name="Currency 4 3 2 10" xfId="56388"/>
    <cellStyle name="Currency 4 3 2 10 2" xfId="56389"/>
    <cellStyle name="Currency 4 3 2 11" xfId="56390"/>
    <cellStyle name="Currency 4 3 2 12" xfId="56391"/>
    <cellStyle name="Currency 4 3 2 2" xfId="10233"/>
    <cellStyle name="Currency 4 3 2 2 10" xfId="56392"/>
    <cellStyle name="Currency 4 3 2 2 2" xfId="56393"/>
    <cellStyle name="Currency 4 3 2 2 2 2" xfId="56394"/>
    <cellStyle name="Currency 4 3 2 2 2 2 2" xfId="56395"/>
    <cellStyle name="Currency 4 3 2 2 2 2 2 2" xfId="56396"/>
    <cellStyle name="Currency 4 3 2 2 2 2 2 3" xfId="56397"/>
    <cellStyle name="Currency 4 3 2 2 2 2 3" xfId="56398"/>
    <cellStyle name="Currency 4 3 2 2 2 2 3 2" xfId="56399"/>
    <cellStyle name="Currency 4 3 2 2 2 2 3 3" xfId="56400"/>
    <cellStyle name="Currency 4 3 2 2 2 2 4" xfId="56401"/>
    <cellStyle name="Currency 4 3 2 2 2 2 4 2" xfId="56402"/>
    <cellStyle name="Currency 4 3 2 2 2 2 5" xfId="56403"/>
    <cellStyle name="Currency 4 3 2 2 2 2 6" xfId="56404"/>
    <cellStyle name="Currency 4 3 2 2 2 3" xfId="56405"/>
    <cellStyle name="Currency 4 3 2 2 2 3 2" xfId="56406"/>
    <cellStyle name="Currency 4 3 2 2 2 3 2 2" xfId="56407"/>
    <cellStyle name="Currency 4 3 2 2 2 3 2 3" xfId="56408"/>
    <cellStyle name="Currency 4 3 2 2 2 3 3" xfId="56409"/>
    <cellStyle name="Currency 4 3 2 2 2 3 3 2" xfId="56410"/>
    <cellStyle name="Currency 4 3 2 2 2 3 3 3" xfId="56411"/>
    <cellStyle name="Currency 4 3 2 2 2 3 4" xfId="56412"/>
    <cellStyle name="Currency 4 3 2 2 2 3 4 2" xfId="56413"/>
    <cellStyle name="Currency 4 3 2 2 2 3 5" xfId="56414"/>
    <cellStyle name="Currency 4 3 2 2 2 3 6" xfId="56415"/>
    <cellStyle name="Currency 4 3 2 2 2 4" xfId="56416"/>
    <cellStyle name="Currency 4 3 2 2 2 4 2" xfId="56417"/>
    <cellStyle name="Currency 4 3 2 2 2 4 2 2" xfId="56418"/>
    <cellStyle name="Currency 4 3 2 2 2 4 2 3" xfId="56419"/>
    <cellStyle name="Currency 4 3 2 2 2 4 3" xfId="56420"/>
    <cellStyle name="Currency 4 3 2 2 2 4 3 2" xfId="56421"/>
    <cellStyle name="Currency 4 3 2 2 2 4 4" xfId="56422"/>
    <cellStyle name="Currency 4 3 2 2 2 4 5" xfId="56423"/>
    <cellStyle name="Currency 4 3 2 2 2 5" xfId="56424"/>
    <cellStyle name="Currency 4 3 2 2 2 5 2" xfId="56425"/>
    <cellStyle name="Currency 4 3 2 2 2 5 3" xfId="56426"/>
    <cellStyle name="Currency 4 3 2 2 2 6" xfId="56427"/>
    <cellStyle name="Currency 4 3 2 2 2 6 2" xfId="56428"/>
    <cellStyle name="Currency 4 3 2 2 2 6 3" xfId="56429"/>
    <cellStyle name="Currency 4 3 2 2 2 7" xfId="56430"/>
    <cellStyle name="Currency 4 3 2 2 2 7 2" xfId="56431"/>
    <cellStyle name="Currency 4 3 2 2 2 8" xfId="56432"/>
    <cellStyle name="Currency 4 3 2 2 2 9" xfId="56433"/>
    <cellStyle name="Currency 4 3 2 2 3" xfId="56434"/>
    <cellStyle name="Currency 4 3 2 2 3 2" xfId="56435"/>
    <cellStyle name="Currency 4 3 2 2 3 2 2" xfId="56436"/>
    <cellStyle name="Currency 4 3 2 2 3 2 3" xfId="56437"/>
    <cellStyle name="Currency 4 3 2 2 3 3" xfId="56438"/>
    <cellStyle name="Currency 4 3 2 2 3 3 2" xfId="56439"/>
    <cellStyle name="Currency 4 3 2 2 3 3 3" xfId="56440"/>
    <cellStyle name="Currency 4 3 2 2 3 4" xfId="56441"/>
    <cellStyle name="Currency 4 3 2 2 3 4 2" xfId="56442"/>
    <cellStyle name="Currency 4 3 2 2 3 5" xfId="56443"/>
    <cellStyle name="Currency 4 3 2 2 3 6" xfId="56444"/>
    <cellStyle name="Currency 4 3 2 2 4" xfId="56445"/>
    <cellStyle name="Currency 4 3 2 2 4 2" xfId="56446"/>
    <cellStyle name="Currency 4 3 2 2 4 2 2" xfId="56447"/>
    <cellStyle name="Currency 4 3 2 2 4 2 3" xfId="56448"/>
    <cellStyle name="Currency 4 3 2 2 4 3" xfId="56449"/>
    <cellStyle name="Currency 4 3 2 2 4 3 2" xfId="56450"/>
    <cellStyle name="Currency 4 3 2 2 4 3 3" xfId="56451"/>
    <cellStyle name="Currency 4 3 2 2 4 4" xfId="56452"/>
    <cellStyle name="Currency 4 3 2 2 4 4 2" xfId="56453"/>
    <cellStyle name="Currency 4 3 2 2 4 5" xfId="56454"/>
    <cellStyle name="Currency 4 3 2 2 4 6" xfId="56455"/>
    <cellStyle name="Currency 4 3 2 2 5" xfId="56456"/>
    <cellStyle name="Currency 4 3 2 2 5 2" xfId="56457"/>
    <cellStyle name="Currency 4 3 2 2 5 2 2" xfId="56458"/>
    <cellStyle name="Currency 4 3 2 2 5 2 3" xfId="56459"/>
    <cellStyle name="Currency 4 3 2 2 5 3" xfId="56460"/>
    <cellStyle name="Currency 4 3 2 2 5 3 2" xfId="56461"/>
    <cellStyle name="Currency 4 3 2 2 5 4" xfId="56462"/>
    <cellStyle name="Currency 4 3 2 2 5 5" xfId="56463"/>
    <cellStyle name="Currency 4 3 2 2 6" xfId="56464"/>
    <cellStyle name="Currency 4 3 2 2 6 2" xfId="56465"/>
    <cellStyle name="Currency 4 3 2 2 6 3" xfId="56466"/>
    <cellStyle name="Currency 4 3 2 2 7" xfId="56467"/>
    <cellStyle name="Currency 4 3 2 2 7 2" xfId="56468"/>
    <cellStyle name="Currency 4 3 2 2 7 3" xfId="56469"/>
    <cellStyle name="Currency 4 3 2 2 8" xfId="56470"/>
    <cellStyle name="Currency 4 3 2 2 8 2" xfId="56471"/>
    <cellStyle name="Currency 4 3 2 2 9" xfId="56472"/>
    <cellStyle name="Currency 4 3 2 3" xfId="56473"/>
    <cellStyle name="Currency 4 3 2 3 2" xfId="56474"/>
    <cellStyle name="Currency 4 3 2 3 2 2" xfId="56475"/>
    <cellStyle name="Currency 4 3 2 3 2 2 2" xfId="56476"/>
    <cellStyle name="Currency 4 3 2 3 2 2 3" xfId="56477"/>
    <cellStyle name="Currency 4 3 2 3 2 3" xfId="56478"/>
    <cellStyle name="Currency 4 3 2 3 2 3 2" xfId="56479"/>
    <cellStyle name="Currency 4 3 2 3 2 3 3" xfId="56480"/>
    <cellStyle name="Currency 4 3 2 3 2 4" xfId="56481"/>
    <cellStyle name="Currency 4 3 2 3 2 4 2" xfId="56482"/>
    <cellStyle name="Currency 4 3 2 3 2 5" xfId="56483"/>
    <cellStyle name="Currency 4 3 2 3 2 6" xfId="56484"/>
    <cellStyle name="Currency 4 3 2 3 3" xfId="56485"/>
    <cellStyle name="Currency 4 3 2 3 3 2" xfId="56486"/>
    <cellStyle name="Currency 4 3 2 3 3 2 2" xfId="56487"/>
    <cellStyle name="Currency 4 3 2 3 3 2 3" xfId="56488"/>
    <cellStyle name="Currency 4 3 2 3 3 3" xfId="56489"/>
    <cellStyle name="Currency 4 3 2 3 3 3 2" xfId="56490"/>
    <cellStyle name="Currency 4 3 2 3 3 3 3" xfId="56491"/>
    <cellStyle name="Currency 4 3 2 3 3 4" xfId="56492"/>
    <cellStyle name="Currency 4 3 2 3 3 4 2" xfId="56493"/>
    <cellStyle name="Currency 4 3 2 3 3 5" xfId="56494"/>
    <cellStyle name="Currency 4 3 2 3 3 6" xfId="56495"/>
    <cellStyle name="Currency 4 3 2 3 4" xfId="56496"/>
    <cellStyle name="Currency 4 3 2 3 4 2" xfId="56497"/>
    <cellStyle name="Currency 4 3 2 3 4 2 2" xfId="56498"/>
    <cellStyle name="Currency 4 3 2 3 4 2 3" xfId="56499"/>
    <cellStyle name="Currency 4 3 2 3 4 3" xfId="56500"/>
    <cellStyle name="Currency 4 3 2 3 4 3 2" xfId="56501"/>
    <cellStyle name="Currency 4 3 2 3 4 4" xfId="56502"/>
    <cellStyle name="Currency 4 3 2 3 4 5" xfId="56503"/>
    <cellStyle name="Currency 4 3 2 3 5" xfId="56504"/>
    <cellStyle name="Currency 4 3 2 3 5 2" xfId="56505"/>
    <cellStyle name="Currency 4 3 2 3 5 3" xfId="56506"/>
    <cellStyle name="Currency 4 3 2 3 6" xfId="56507"/>
    <cellStyle name="Currency 4 3 2 3 6 2" xfId="56508"/>
    <cellStyle name="Currency 4 3 2 3 6 3" xfId="56509"/>
    <cellStyle name="Currency 4 3 2 3 7" xfId="56510"/>
    <cellStyle name="Currency 4 3 2 3 7 2" xfId="56511"/>
    <cellStyle name="Currency 4 3 2 3 8" xfId="56512"/>
    <cellStyle name="Currency 4 3 2 3 9" xfId="56513"/>
    <cellStyle name="Currency 4 3 2 4" xfId="56514"/>
    <cellStyle name="Currency 4 3 2 4 2" xfId="56515"/>
    <cellStyle name="Currency 4 3 2 4 2 2" xfId="56516"/>
    <cellStyle name="Currency 4 3 2 4 2 2 2" xfId="56517"/>
    <cellStyle name="Currency 4 3 2 4 2 2 3" xfId="56518"/>
    <cellStyle name="Currency 4 3 2 4 2 3" xfId="56519"/>
    <cellStyle name="Currency 4 3 2 4 2 3 2" xfId="56520"/>
    <cellStyle name="Currency 4 3 2 4 2 3 3" xfId="56521"/>
    <cellStyle name="Currency 4 3 2 4 2 4" xfId="56522"/>
    <cellStyle name="Currency 4 3 2 4 2 4 2" xfId="56523"/>
    <cellStyle name="Currency 4 3 2 4 2 5" xfId="56524"/>
    <cellStyle name="Currency 4 3 2 4 2 6" xfId="56525"/>
    <cellStyle name="Currency 4 3 2 4 3" xfId="56526"/>
    <cellStyle name="Currency 4 3 2 4 3 2" xfId="56527"/>
    <cellStyle name="Currency 4 3 2 4 3 2 2" xfId="56528"/>
    <cellStyle name="Currency 4 3 2 4 3 2 3" xfId="56529"/>
    <cellStyle name="Currency 4 3 2 4 3 3" xfId="56530"/>
    <cellStyle name="Currency 4 3 2 4 3 3 2" xfId="56531"/>
    <cellStyle name="Currency 4 3 2 4 3 3 3" xfId="56532"/>
    <cellStyle name="Currency 4 3 2 4 3 4" xfId="56533"/>
    <cellStyle name="Currency 4 3 2 4 3 4 2" xfId="56534"/>
    <cellStyle name="Currency 4 3 2 4 3 5" xfId="56535"/>
    <cellStyle name="Currency 4 3 2 4 3 6" xfId="56536"/>
    <cellStyle name="Currency 4 3 2 4 4" xfId="56537"/>
    <cellStyle name="Currency 4 3 2 4 4 2" xfId="56538"/>
    <cellStyle name="Currency 4 3 2 4 4 2 2" xfId="56539"/>
    <cellStyle name="Currency 4 3 2 4 4 2 3" xfId="56540"/>
    <cellStyle name="Currency 4 3 2 4 4 3" xfId="56541"/>
    <cellStyle name="Currency 4 3 2 4 4 3 2" xfId="56542"/>
    <cellStyle name="Currency 4 3 2 4 4 4" xfId="56543"/>
    <cellStyle name="Currency 4 3 2 4 4 5" xfId="56544"/>
    <cellStyle name="Currency 4 3 2 4 5" xfId="56545"/>
    <cellStyle name="Currency 4 3 2 4 5 2" xfId="56546"/>
    <cellStyle name="Currency 4 3 2 4 5 3" xfId="56547"/>
    <cellStyle name="Currency 4 3 2 4 6" xfId="56548"/>
    <cellStyle name="Currency 4 3 2 4 6 2" xfId="56549"/>
    <cellStyle name="Currency 4 3 2 4 6 3" xfId="56550"/>
    <cellStyle name="Currency 4 3 2 4 7" xfId="56551"/>
    <cellStyle name="Currency 4 3 2 4 7 2" xfId="56552"/>
    <cellStyle name="Currency 4 3 2 4 8" xfId="56553"/>
    <cellStyle name="Currency 4 3 2 4 9" xfId="56554"/>
    <cellStyle name="Currency 4 3 2 5" xfId="56555"/>
    <cellStyle name="Currency 4 3 2 5 2" xfId="56556"/>
    <cellStyle name="Currency 4 3 2 5 2 2" xfId="56557"/>
    <cellStyle name="Currency 4 3 2 5 2 3" xfId="56558"/>
    <cellStyle name="Currency 4 3 2 5 3" xfId="56559"/>
    <cellStyle name="Currency 4 3 2 5 3 2" xfId="56560"/>
    <cellStyle name="Currency 4 3 2 5 3 3" xfId="56561"/>
    <cellStyle name="Currency 4 3 2 5 4" xfId="56562"/>
    <cellStyle name="Currency 4 3 2 5 4 2" xfId="56563"/>
    <cellStyle name="Currency 4 3 2 5 5" xfId="56564"/>
    <cellStyle name="Currency 4 3 2 5 6" xfId="56565"/>
    <cellStyle name="Currency 4 3 2 6" xfId="56566"/>
    <cellStyle name="Currency 4 3 2 6 2" xfId="56567"/>
    <cellStyle name="Currency 4 3 2 6 2 2" xfId="56568"/>
    <cellStyle name="Currency 4 3 2 6 2 3" xfId="56569"/>
    <cellStyle name="Currency 4 3 2 6 3" xfId="56570"/>
    <cellStyle name="Currency 4 3 2 6 3 2" xfId="56571"/>
    <cellStyle name="Currency 4 3 2 6 3 3" xfId="56572"/>
    <cellStyle name="Currency 4 3 2 6 4" xfId="56573"/>
    <cellStyle name="Currency 4 3 2 6 4 2" xfId="56574"/>
    <cellStyle name="Currency 4 3 2 6 5" xfId="56575"/>
    <cellStyle name="Currency 4 3 2 6 6" xfId="56576"/>
    <cellStyle name="Currency 4 3 2 7" xfId="56577"/>
    <cellStyle name="Currency 4 3 2 7 2" xfId="56578"/>
    <cellStyle name="Currency 4 3 2 7 2 2" xfId="56579"/>
    <cellStyle name="Currency 4 3 2 7 2 3" xfId="56580"/>
    <cellStyle name="Currency 4 3 2 7 3" xfId="56581"/>
    <cellStyle name="Currency 4 3 2 7 3 2" xfId="56582"/>
    <cellStyle name="Currency 4 3 2 7 4" xfId="56583"/>
    <cellStyle name="Currency 4 3 2 7 5" xfId="56584"/>
    <cellStyle name="Currency 4 3 2 8" xfId="56585"/>
    <cellStyle name="Currency 4 3 2 8 2" xfId="56586"/>
    <cellStyle name="Currency 4 3 2 8 3" xfId="56587"/>
    <cellStyle name="Currency 4 3 2 9" xfId="56588"/>
    <cellStyle name="Currency 4 3 2 9 2" xfId="56589"/>
    <cellStyle name="Currency 4 3 2 9 3" xfId="56590"/>
    <cellStyle name="Currency 4 3 3" xfId="10234"/>
    <cellStyle name="Currency 4 3 3 10" xfId="56591"/>
    <cellStyle name="Currency 4 3 3 2" xfId="56592"/>
    <cellStyle name="Currency 4 3 3 2 2" xfId="56593"/>
    <cellStyle name="Currency 4 3 3 2 2 2" xfId="56594"/>
    <cellStyle name="Currency 4 3 3 2 2 2 2" xfId="56595"/>
    <cellStyle name="Currency 4 3 3 2 2 2 3" xfId="56596"/>
    <cellStyle name="Currency 4 3 3 2 2 3" xfId="56597"/>
    <cellStyle name="Currency 4 3 3 2 2 3 2" xfId="56598"/>
    <cellStyle name="Currency 4 3 3 2 2 3 3" xfId="56599"/>
    <cellStyle name="Currency 4 3 3 2 2 4" xfId="56600"/>
    <cellStyle name="Currency 4 3 3 2 2 4 2" xfId="56601"/>
    <cellStyle name="Currency 4 3 3 2 2 5" xfId="56602"/>
    <cellStyle name="Currency 4 3 3 2 2 6" xfId="56603"/>
    <cellStyle name="Currency 4 3 3 2 3" xfId="56604"/>
    <cellStyle name="Currency 4 3 3 2 3 2" xfId="56605"/>
    <cellStyle name="Currency 4 3 3 2 3 2 2" xfId="56606"/>
    <cellStyle name="Currency 4 3 3 2 3 2 3" xfId="56607"/>
    <cellStyle name="Currency 4 3 3 2 3 3" xfId="56608"/>
    <cellStyle name="Currency 4 3 3 2 3 3 2" xfId="56609"/>
    <cellStyle name="Currency 4 3 3 2 3 3 3" xfId="56610"/>
    <cellStyle name="Currency 4 3 3 2 3 4" xfId="56611"/>
    <cellStyle name="Currency 4 3 3 2 3 4 2" xfId="56612"/>
    <cellStyle name="Currency 4 3 3 2 3 5" xfId="56613"/>
    <cellStyle name="Currency 4 3 3 2 3 6" xfId="56614"/>
    <cellStyle name="Currency 4 3 3 2 4" xfId="56615"/>
    <cellStyle name="Currency 4 3 3 2 4 2" xfId="56616"/>
    <cellStyle name="Currency 4 3 3 2 4 2 2" xfId="56617"/>
    <cellStyle name="Currency 4 3 3 2 4 2 3" xfId="56618"/>
    <cellStyle name="Currency 4 3 3 2 4 3" xfId="56619"/>
    <cellStyle name="Currency 4 3 3 2 4 3 2" xfId="56620"/>
    <cellStyle name="Currency 4 3 3 2 4 4" xfId="56621"/>
    <cellStyle name="Currency 4 3 3 2 4 5" xfId="56622"/>
    <cellStyle name="Currency 4 3 3 2 5" xfId="56623"/>
    <cellStyle name="Currency 4 3 3 2 5 2" xfId="56624"/>
    <cellStyle name="Currency 4 3 3 2 5 3" xfId="56625"/>
    <cellStyle name="Currency 4 3 3 2 6" xfId="56626"/>
    <cellStyle name="Currency 4 3 3 2 6 2" xfId="56627"/>
    <cellStyle name="Currency 4 3 3 2 6 3" xfId="56628"/>
    <cellStyle name="Currency 4 3 3 2 7" xfId="56629"/>
    <cellStyle name="Currency 4 3 3 2 7 2" xfId="56630"/>
    <cellStyle name="Currency 4 3 3 2 8" xfId="56631"/>
    <cellStyle name="Currency 4 3 3 2 9" xfId="56632"/>
    <cellStyle name="Currency 4 3 3 3" xfId="56633"/>
    <cellStyle name="Currency 4 3 3 3 2" xfId="56634"/>
    <cellStyle name="Currency 4 3 3 3 2 2" xfId="56635"/>
    <cellStyle name="Currency 4 3 3 3 2 3" xfId="56636"/>
    <cellStyle name="Currency 4 3 3 3 3" xfId="56637"/>
    <cellStyle name="Currency 4 3 3 3 3 2" xfId="56638"/>
    <cellStyle name="Currency 4 3 3 3 3 3" xfId="56639"/>
    <cellStyle name="Currency 4 3 3 3 4" xfId="56640"/>
    <cellStyle name="Currency 4 3 3 3 4 2" xfId="56641"/>
    <cellStyle name="Currency 4 3 3 3 5" xfId="56642"/>
    <cellStyle name="Currency 4 3 3 3 6" xfId="56643"/>
    <cellStyle name="Currency 4 3 3 4" xfId="56644"/>
    <cellStyle name="Currency 4 3 3 4 2" xfId="56645"/>
    <cellStyle name="Currency 4 3 3 4 2 2" xfId="56646"/>
    <cellStyle name="Currency 4 3 3 4 2 3" xfId="56647"/>
    <cellStyle name="Currency 4 3 3 4 3" xfId="56648"/>
    <cellStyle name="Currency 4 3 3 4 3 2" xfId="56649"/>
    <cellStyle name="Currency 4 3 3 4 3 3" xfId="56650"/>
    <cellStyle name="Currency 4 3 3 4 4" xfId="56651"/>
    <cellStyle name="Currency 4 3 3 4 4 2" xfId="56652"/>
    <cellStyle name="Currency 4 3 3 4 5" xfId="56653"/>
    <cellStyle name="Currency 4 3 3 4 6" xfId="56654"/>
    <cellStyle name="Currency 4 3 3 5" xfId="56655"/>
    <cellStyle name="Currency 4 3 3 5 2" xfId="56656"/>
    <cellStyle name="Currency 4 3 3 5 2 2" xfId="56657"/>
    <cellStyle name="Currency 4 3 3 5 2 3" xfId="56658"/>
    <cellStyle name="Currency 4 3 3 5 3" xfId="56659"/>
    <cellStyle name="Currency 4 3 3 5 3 2" xfId="56660"/>
    <cellStyle name="Currency 4 3 3 5 4" xfId="56661"/>
    <cellStyle name="Currency 4 3 3 5 5" xfId="56662"/>
    <cellStyle name="Currency 4 3 3 6" xfId="56663"/>
    <cellStyle name="Currency 4 3 3 6 2" xfId="56664"/>
    <cellStyle name="Currency 4 3 3 6 3" xfId="56665"/>
    <cellStyle name="Currency 4 3 3 7" xfId="56666"/>
    <cellStyle name="Currency 4 3 3 7 2" xfId="56667"/>
    <cellStyle name="Currency 4 3 3 7 3" xfId="56668"/>
    <cellStyle name="Currency 4 3 3 8" xfId="56669"/>
    <cellStyle name="Currency 4 3 3 8 2" xfId="56670"/>
    <cellStyle name="Currency 4 3 3 9" xfId="56671"/>
    <cellStyle name="Currency 4 3 4" xfId="10235"/>
    <cellStyle name="Currency 4 3 4 2" xfId="56672"/>
    <cellStyle name="Currency 4 3 4 2 2" xfId="56673"/>
    <cellStyle name="Currency 4 3 4 2 2 2" xfId="56674"/>
    <cellStyle name="Currency 4 3 4 2 2 3" xfId="56675"/>
    <cellStyle name="Currency 4 3 4 2 3" xfId="56676"/>
    <cellStyle name="Currency 4 3 4 2 3 2" xfId="56677"/>
    <cellStyle name="Currency 4 3 4 2 3 3" xfId="56678"/>
    <cellStyle name="Currency 4 3 4 2 4" xfId="56679"/>
    <cellStyle name="Currency 4 3 4 2 4 2" xfId="56680"/>
    <cellStyle name="Currency 4 3 4 2 5" xfId="56681"/>
    <cellStyle name="Currency 4 3 4 2 6" xfId="56682"/>
    <cellStyle name="Currency 4 3 4 3" xfId="56683"/>
    <cellStyle name="Currency 4 3 4 3 2" xfId="56684"/>
    <cellStyle name="Currency 4 3 4 3 2 2" xfId="56685"/>
    <cellStyle name="Currency 4 3 4 3 2 3" xfId="56686"/>
    <cellStyle name="Currency 4 3 4 3 3" xfId="56687"/>
    <cellStyle name="Currency 4 3 4 3 3 2" xfId="56688"/>
    <cellStyle name="Currency 4 3 4 3 3 3" xfId="56689"/>
    <cellStyle name="Currency 4 3 4 3 4" xfId="56690"/>
    <cellStyle name="Currency 4 3 4 3 4 2" xfId="56691"/>
    <cellStyle name="Currency 4 3 4 3 5" xfId="56692"/>
    <cellStyle name="Currency 4 3 4 3 6" xfId="56693"/>
    <cellStyle name="Currency 4 3 4 4" xfId="56694"/>
    <cellStyle name="Currency 4 3 4 4 2" xfId="56695"/>
    <cellStyle name="Currency 4 3 4 4 2 2" xfId="56696"/>
    <cellStyle name="Currency 4 3 4 4 2 3" xfId="56697"/>
    <cellStyle name="Currency 4 3 4 4 3" xfId="56698"/>
    <cellStyle name="Currency 4 3 4 4 3 2" xfId="56699"/>
    <cellStyle name="Currency 4 3 4 4 4" xfId="56700"/>
    <cellStyle name="Currency 4 3 4 4 5" xfId="56701"/>
    <cellStyle name="Currency 4 3 4 5" xfId="56702"/>
    <cellStyle name="Currency 4 3 4 5 2" xfId="56703"/>
    <cellStyle name="Currency 4 3 4 5 3" xfId="56704"/>
    <cellStyle name="Currency 4 3 4 6" xfId="56705"/>
    <cellStyle name="Currency 4 3 4 6 2" xfId="56706"/>
    <cellStyle name="Currency 4 3 4 6 3" xfId="56707"/>
    <cellStyle name="Currency 4 3 4 7" xfId="56708"/>
    <cellStyle name="Currency 4 3 4 7 2" xfId="56709"/>
    <cellStyle name="Currency 4 3 4 8" xfId="56710"/>
    <cellStyle name="Currency 4 3 4 9" xfId="56711"/>
    <cellStyle name="Currency 4 3 5" xfId="14050"/>
    <cellStyle name="Currency 4 3 5 2" xfId="56712"/>
    <cellStyle name="Currency 4 3 5 2 2" xfId="56713"/>
    <cellStyle name="Currency 4 3 5 2 2 2" xfId="56714"/>
    <cellStyle name="Currency 4 3 5 2 2 3" xfId="56715"/>
    <cellStyle name="Currency 4 3 5 2 3" xfId="56716"/>
    <cellStyle name="Currency 4 3 5 2 3 2" xfId="56717"/>
    <cellStyle name="Currency 4 3 5 2 3 3" xfId="56718"/>
    <cellStyle name="Currency 4 3 5 2 4" xfId="56719"/>
    <cellStyle name="Currency 4 3 5 2 4 2" xfId="56720"/>
    <cellStyle name="Currency 4 3 5 2 5" xfId="56721"/>
    <cellStyle name="Currency 4 3 5 2 6" xfId="56722"/>
    <cellStyle name="Currency 4 3 5 3" xfId="56723"/>
    <cellStyle name="Currency 4 3 5 3 2" xfId="56724"/>
    <cellStyle name="Currency 4 3 5 3 2 2" xfId="56725"/>
    <cellStyle name="Currency 4 3 5 3 2 3" xfId="56726"/>
    <cellStyle name="Currency 4 3 5 3 3" xfId="56727"/>
    <cellStyle name="Currency 4 3 5 3 3 2" xfId="56728"/>
    <cellStyle name="Currency 4 3 5 3 3 3" xfId="56729"/>
    <cellStyle name="Currency 4 3 5 3 4" xfId="56730"/>
    <cellStyle name="Currency 4 3 5 3 4 2" xfId="56731"/>
    <cellStyle name="Currency 4 3 5 3 5" xfId="56732"/>
    <cellStyle name="Currency 4 3 5 3 6" xfId="56733"/>
    <cellStyle name="Currency 4 3 5 4" xfId="56734"/>
    <cellStyle name="Currency 4 3 5 4 2" xfId="56735"/>
    <cellStyle name="Currency 4 3 5 4 2 2" xfId="56736"/>
    <cellStyle name="Currency 4 3 5 4 2 3" xfId="56737"/>
    <cellStyle name="Currency 4 3 5 4 3" xfId="56738"/>
    <cellStyle name="Currency 4 3 5 4 3 2" xfId="56739"/>
    <cellStyle name="Currency 4 3 5 4 4" xfId="56740"/>
    <cellStyle name="Currency 4 3 5 4 5" xfId="56741"/>
    <cellStyle name="Currency 4 3 5 5" xfId="56742"/>
    <cellStyle name="Currency 4 3 5 5 2" xfId="56743"/>
    <cellStyle name="Currency 4 3 5 5 3" xfId="56744"/>
    <cellStyle name="Currency 4 3 5 6" xfId="56745"/>
    <cellStyle name="Currency 4 3 5 6 2" xfId="56746"/>
    <cellStyle name="Currency 4 3 5 6 3" xfId="56747"/>
    <cellStyle name="Currency 4 3 5 7" xfId="56748"/>
    <cellStyle name="Currency 4 3 5 7 2" xfId="56749"/>
    <cellStyle name="Currency 4 3 5 8" xfId="56750"/>
    <cellStyle name="Currency 4 3 5 9" xfId="56751"/>
    <cellStyle name="Currency 4 3 6" xfId="56752"/>
    <cellStyle name="Currency 4 3 6 2" xfId="56753"/>
    <cellStyle name="Currency 4 3 6 2 2" xfId="56754"/>
    <cellStyle name="Currency 4 3 6 2 3" xfId="56755"/>
    <cellStyle name="Currency 4 3 6 3" xfId="56756"/>
    <cellStyle name="Currency 4 3 6 3 2" xfId="56757"/>
    <cellStyle name="Currency 4 3 6 3 3" xfId="56758"/>
    <cellStyle name="Currency 4 3 6 4" xfId="56759"/>
    <cellStyle name="Currency 4 3 6 4 2" xfId="56760"/>
    <cellStyle name="Currency 4 3 6 5" xfId="56761"/>
    <cellStyle name="Currency 4 3 6 6" xfId="56762"/>
    <cellStyle name="Currency 4 3 7" xfId="56763"/>
    <cellStyle name="Currency 4 3 7 2" xfId="56764"/>
    <cellStyle name="Currency 4 3 7 2 2" xfId="56765"/>
    <cellStyle name="Currency 4 3 7 2 3" xfId="56766"/>
    <cellStyle name="Currency 4 3 7 3" xfId="56767"/>
    <cellStyle name="Currency 4 3 7 3 2" xfId="56768"/>
    <cellStyle name="Currency 4 3 7 3 3" xfId="56769"/>
    <cellStyle name="Currency 4 3 7 4" xfId="56770"/>
    <cellStyle name="Currency 4 3 7 4 2" xfId="56771"/>
    <cellStyle name="Currency 4 3 7 5" xfId="56772"/>
    <cellStyle name="Currency 4 3 7 6" xfId="56773"/>
    <cellStyle name="Currency 4 3 8" xfId="56774"/>
    <cellStyle name="Currency 4 3 8 2" xfId="56775"/>
    <cellStyle name="Currency 4 3 8 2 2" xfId="56776"/>
    <cellStyle name="Currency 4 3 8 2 3" xfId="56777"/>
    <cellStyle name="Currency 4 3 8 3" xfId="56778"/>
    <cellStyle name="Currency 4 3 8 3 2" xfId="56779"/>
    <cellStyle name="Currency 4 3 8 4" xfId="56780"/>
    <cellStyle name="Currency 4 3 8 5" xfId="56781"/>
    <cellStyle name="Currency 4 3 9" xfId="56782"/>
    <cellStyle name="Currency 4 3 9 2" xfId="56783"/>
    <cellStyle name="Currency 4 3 9 3" xfId="56784"/>
    <cellStyle name="Currency 4 4" xfId="4105"/>
    <cellStyle name="Currency 4 4 10" xfId="56785"/>
    <cellStyle name="Currency 4 4 10 2" xfId="56786"/>
    <cellStyle name="Currency 4 4 11" xfId="56787"/>
    <cellStyle name="Currency 4 4 12" xfId="56788"/>
    <cellStyle name="Currency 4 4 2" xfId="10236"/>
    <cellStyle name="Currency 4 4 2 10" xfId="56789"/>
    <cellStyle name="Currency 4 4 2 2" xfId="10237"/>
    <cellStyle name="Currency 4 4 2 2 2" xfId="56790"/>
    <cellStyle name="Currency 4 4 2 2 2 2" xfId="56791"/>
    <cellStyle name="Currency 4 4 2 2 2 2 2" xfId="56792"/>
    <cellStyle name="Currency 4 4 2 2 2 2 3" xfId="56793"/>
    <cellStyle name="Currency 4 4 2 2 2 3" xfId="56794"/>
    <cellStyle name="Currency 4 4 2 2 2 3 2" xfId="56795"/>
    <cellStyle name="Currency 4 4 2 2 2 3 3" xfId="56796"/>
    <cellStyle name="Currency 4 4 2 2 2 4" xfId="56797"/>
    <cellStyle name="Currency 4 4 2 2 2 4 2" xfId="56798"/>
    <cellStyle name="Currency 4 4 2 2 2 5" xfId="56799"/>
    <cellStyle name="Currency 4 4 2 2 2 6" xfId="56800"/>
    <cellStyle name="Currency 4 4 2 2 3" xfId="56801"/>
    <cellStyle name="Currency 4 4 2 2 3 2" xfId="56802"/>
    <cellStyle name="Currency 4 4 2 2 3 2 2" xfId="56803"/>
    <cellStyle name="Currency 4 4 2 2 3 2 3" xfId="56804"/>
    <cellStyle name="Currency 4 4 2 2 3 3" xfId="56805"/>
    <cellStyle name="Currency 4 4 2 2 3 3 2" xfId="56806"/>
    <cellStyle name="Currency 4 4 2 2 3 3 3" xfId="56807"/>
    <cellStyle name="Currency 4 4 2 2 3 4" xfId="56808"/>
    <cellStyle name="Currency 4 4 2 2 3 4 2" xfId="56809"/>
    <cellStyle name="Currency 4 4 2 2 3 5" xfId="56810"/>
    <cellStyle name="Currency 4 4 2 2 3 6" xfId="56811"/>
    <cellStyle name="Currency 4 4 2 2 4" xfId="56812"/>
    <cellStyle name="Currency 4 4 2 2 4 2" xfId="56813"/>
    <cellStyle name="Currency 4 4 2 2 4 2 2" xfId="56814"/>
    <cellStyle name="Currency 4 4 2 2 4 2 3" xfId="56815"/>
    <cellStyle name="Currency 4 4 2 2 4 3" xfId="56816"/>
    <cellStyle name="Currency 4 4 2 2 4 3 2" xfId="56817"/>
    <cellStyle name="Currency 4 4 2 2 4 4" xfId="56818"/>
    <cellStyle name="Currency 4 4 2 2 4 5" xfId="56819"/>
    <cellStyle name="Currency 4 4 2 2 5" xfId="56820"/>
    <cellStyle name="Currency 4 4 2 2 5 2" xfId="56821"/>
    <cellStyle name="Currency 4 4 2 2 5 3" xfId="56822"/>
    <cellStyle name="Currency 4 4 2 2 6" xfId="56823"/>
    <cellStyle name="Currency 4 4 2 2 6 2" xfId="56824"/>
    <cellStyle name="Currency 4 4 2 2 6 3" xfId="56825"/>
    <cellStyle name="Currency 4 4 2 2 7" xfId="56826"/>
    <cellStyle name="Currency 4 4 2 2 7 2" xfId="56827"/>
    <cellStyle name="Currency 4 4 2 2 8" xfId="56828"/>
    <cellStyle name="Currency 4 4 2 2 9" xfId="56829"/>
    <cellStyle name="Currency 4 4 2 3" xfId="56830"/>
    <cellStyle name="Currency 4 4 2 3 2" xfId="56831"/>
    <cellStyle name="Currency 4 4 2 3 2 2" xfId="56832"/>
    <cellStyle name="Currency 4 4 2 3 2 3" xfId="56833"/>
    <cellStyle name="Currency 4 4 2 3 3" xfId="56834"/>
    <cellStyle name="Currency 4 4 2 3 3 2" xfId="56835"/>
    <cellStyle name="Currency 4 4 2 3 3 3" xfId="56836"/>
    <cellStyle name="Currency 4 4 2 3 4" xfId="56837"/>
    <cellStyle name="Currency 4 4 2 3 4 2" xfId="56838"/>
    <cellStyle name="Currency 4 4 2 3 5" xfId="56839"/>
    <cellStyle name="Currency 4 4 2 3 6" xfId="56840"/>
    <cellStyle name="Currency 4 4 2 4" xfId="56841"/>
    <cellStyle name="Currency 4 4 2 4 2" xfId="56842"/>
    <cellStyle name="Currency 4 4 2 4 2 2" xfId="56843"/>
    <cellStyle name="Currency 4 4 2 4 2 3" xfId="56844"/>
    <cellStyle name="Currency 4 4 2 4 3" xfId="56845"/>
    <cellStyle name="Currency 4 4 2 4 3 2" xfId="56846"/>
    <cellStyle name="Currency 4 4 2 4 3 3" xfId="56847"/>
    <cellStyle name="Currency 4 4 2 4 4" xfId="56848"/>
    <cellStyle name="Currency 4 4 2 4 4 2" xfId="56849"/>
    <cellStyle name="Currency 4 4 2 4 5" xfId="56850"/>
    <cellStyle name="Currency 4 4 2 4 6" xfId="56851"/>
    <cellStyle name="Currency 4 4 2 5" xfId="56852"/>
    <cellStyle name="Currency 4 4 2 5 2" xfId="56853"/>
    <cellStyle name="Currency 4 4 2 5 2 2" xfId="56854"/>
    <cellStyle name="Currency 4 4 2 5 2 3" xfId="56855"/>
    <cellStyle name="Currency 4 4 2 5 3" xfId="56856"/>
    <cellStyle name="Currency 4 4 2 5 3 2" xfId="56857"/>
    <cellStyle name="Currency 4 4 2 5 4" xfId="56858"/>
    <cellStyle name="Currency 4 4 2 5 5" xfId="56859"/>
    <cellStyle name="Currency 4 4 2 6" xfId="56860"/>
    <cellStyle name="Currency 4 4 2 6 2" xfId="56861"/>
    <cellStyle name="Currency 4 4 2 6 3" xfId="56862"/>
    <cellStyle name="Currency 4 4 2 7" xfId="56863"/>
    <cellStyle name="Currency 4 4 2 7 2" xfId="56864"/>
    <cellStyle name="Currency 4 4 2 7 3" xfId="56865"/>
    <cellStyle name="Currency 4 4 2 8" xfId="56866"/>
    <cellStyle name="Currency 4 4 2 8 2" xfId="56867"/>
    <cellStyle name="Currency 4 4 2 9" xfId="56868"/>
    <cellStyle name="Currency 4 4 3" xfId="10238"/>
    <cellStyle name="Currency 4 4 3 2" xfId="56869"/>
    <cellStyle name="Currency 4 4 3 2 2" xfId="56870"/>
    <cellStyle name="Currency 4 4 3 2 2 2" xfId="56871"/>
    <cellStyle name="Currency 4 4 3 2 2 3" xfId="56872"/>
    <cellStyle name="Currency 4 4 3 2 3" xfId="56873"/>
    <cellStyle name="Currency 4 4 3 2 3 2" xfId="56874"/>
    <cellStyle name="Currency 4 4 3 2 3 3" xfId="56875"/>
    <cellStyle name="Currency 4 4 3 2 4" xfId="56876"/>
    <cellStyle name="Currency 4 4 3 2 4 2" xfId="56877"/>
    <cellStyle name="Currency 4 4 3 2 5" xfId="56878"/>
    <cellStyle name="Currency 4 4 3 2 6" xfId="56879"/>
    <cellStyle name="Currency 4 4 3 3" xfId="56880"/>
    <cellStyle name="Currency 4 4 3 3 2" xfId="56881"/>
    <cellStyle name="Currency 4 4 3 3 2 2" xfId="56882"/>
    <cellStyle name="Currency 4 4 3 3 2 3" xfId="56883"/>
    <cellStyle name="Currency 4 4 3 3 3" xfId="56884"/>
    <cellStyle name="Currency 4 4 3 3 3 2" xfId="56885"/>
    <cellStyle name="Currency 4 4 3 3 3 3" xfId="56886"/>
    <cellStyle name="Currency 4 4 3 3 4" xfId="56887"/>
    <cellStyle name="Currency 4 4 3 3 4 2" xfId="56888"/>
    <cellStyle name="Currency 4 4 3 3 5" xfId="56889"/>
    <cellStyle name="Currency 4 4 3 3 6" xfId="56890"/>
    <cellStyle name="Currency 4 4 3 4" xfId="56891"/>
    <cellStyle name="Currency 4 4 3 4 2" xfId="56892"/>
    <cellStyle name="Currency 4 4 3 4 2 2" xfId="56893"/>
    <cellStyle name="Currency 4 4 3 4 2 3" xfId="56894"/>
    <cellStyle name="Currency 4 4 3 4 3" xfId="56895"/>
    <cellStyle name="Currency 4 4 3 4 3 2" xfId="56896"/>
    <cellStyle name="Currency 4 4 3 4 4" xfId="56897"/>
    <cellStyle name="Currency 4 4 3 4 5" xfId="56898"/>
    <cellStyle name="Currency 4 4 3 5" xfId="56899"/>
    <cellStyle name="Currency 4 4 3 5 2" xfId="56900"/>
    <cellStyle name="Currency 4 4 3 5 3" xfId="56901"/>
    <cellStyle name="Currency 4 4 3 6" xfId="56902"/>
    <cellStyle name="Currency 4 4 3 6 2" xfId="56903"/>
    <cellStyle name="Currency 4 4 3 6 3" xfId="56904"/>
    <cellStyle name="Currency 4 4 3 7" xfId="56905"/>
    <cellStyle name="Currency 4 4 3 7 2" xfId="56906"/>
    <cellStyle name="Currency 4 4 3 8" xfId="56907"/>
    <cellStyle name="Currency 4 4 3 9" xfId="56908"/>
    <cellStyle name="Currency 4 4 4" xfId="10239"/>
    <cellStyle name="Currency 4 4 4 2" xfId="56909"/>
    <cellStyle name="Currency 4 4 4 2 2" xfId="56910"/>
    <cellStyle name="Currency 4 4 4 2 2 2" xfId="56911"/>
    <cellStyle name="Currency 4 4 4 2 2 3" xfId="56912"/>
    <cellStyle name="Currency 4 4 4 2 3" xfId="56913"/>
    <cellStyle name="Currency 4 4 4 2 3 2" xfId="56914"/>
    <cellStyle name="Currency 4 4 4 2 3 3" xfId="56915"/>
    <cellStyle name="Currency 4 4 4 2 4" xfId="56916"/>
    <cellStyle name="Currency 4 4 4 2 4 2" xfId="56917"/>
    <cellStyle name="Currency 4 4 4 2 5" xfId="56918"/>
    <cellStyle name="Currency 4 4 4 2 6" xfId="56919"/>
    <cellStyle name="Currency 4 4 4 3" xfId="56920"/>
    <cellStyle name="Currency 4 4 4 3 2" xfId="56921"/>
    <cellStyle name="Currency 4 4 4 3 2 2" xfId="56922"/>
    <cellStyle name="Currency 4 4 4 3 2 3" xfId="56923"/>
    <cellStyle name="Currency 4 4 4 3 3" xfId="56924"/>
    <cellStyle name="Currency 4 4 4 3 3 2" xfId="56925"/>
    <cellStyle name="Currency 4 4 4 3 3 3" xfId="56926"/>
    <cellStyle name="Currency 4 4 4 3 4" xfId="56927"/>
    <cellStyle name="Currency 4 4 4 3 4 2" xfId="56928"/>
    <cellStyle name="Currency 4 4 4 3 5" xfId="56929"/>
    <cellStyle name="Currency 4 4 4 3 6" xfId="56930"/>
    <cellStyle name="Currency 4 4 4 4" xfId="56931"/>
    <cellStyle name="Currency 4 4 4 4 2" xfId="56932"/>
    <cellStyle name="Currency 4 4 4 4 2 2" xfId="56933"/>
    <cellStyle name="Currency 4 4 4 4 2 3" xfId="56934"/>
    <cellStyle name="Currency 4 4 4 4 3" xfId="56935"/>
    <cellStyle name="Currency 4 4 4 4 3 2" xfId="56936"/>
    <cellStyle name="Currency 4 4 4 4 4" xfId="56937"/>
    <cellStyle name="Currency 4 4 4 4 5" xfId="56938"/>
    <cellStyle name="Currency 4 4 4 5" xfId="56939"/>
    <cellStyle name="Currency 4 4 4 5 2" xfId="56940"/>
    <cellStyle name="Currency 4 4 4 5 3" xfId="56941"/>
    <cellStyle name="Currency 4 4 4 6" xfId="56942"/>
    <cellStyle name="Currency 4 4 4 6 2" xfId="56943"/>
    <cellStyle name="Currency 4 4 4 6 3" xfId="56944"/>
    <cellStyle name="Currency 4 4 4 7" xfId="56945"/>
    <cellStyle name="Currency 4 4 4 7 2" xfId="56946"/>
    <cellStyle name="Currency 4 4 4 8" xfId="56947"/>
    <cellStyle name="Currency 4 4 4 9" xfId="56948"/>
    <cellStyle name="Currency 4 4 5" xfId="56949"/>
    <cellStyle name="Currency 4 4 5 2" xfId="56950"/>
    <cellStyle name="Currency 4 4 5 2 2" xfId="56951"/>
    <cellStyle name="Currency 4 4 5 2 3" xfId="56952"/>
    <cellStyle name="Currency 4 4 5 3" xfId="56953"/>
    <cellStyle name="Currency 4 4 5 3 2" xfId="56954"/>
    <cellStyle name="Currency 4 4 5 3 3" xfId="56955"/>
    <cellStyle name="Currency 4 4 5 4" xfId="56956"/>
    <cellStyle name="Currency 4 4 5 4 2" xfId="56957"/>
    <cellStyle name="Currency 4 4 5 5" xfId="56958"/>
    <cellStyle name="Currency 4 4 5 6" xfId="56959"/>
    <cellStyle name="Currency 4 4 6" xfId="56960"/>
    <cellStyle name="Currency 4 4 6 2" xfId="56961"/>
    <cellStyle name="Currency 4 4 6 2 2" xfId="56962"/>
    <cellStyle name="Currency 4 4 6 2 3" xfId="56963"/>
    <cellStyle name="Currency 4 4 6 3" xfId="56964"/>
    <cellStyle name="Currency 4 4 6 3 2" xfId="56965"/>
    <cellStyle name="Currency 4 4 6 3 3" xfId="56966"/>
    <cellStyle name="Currency 4 4 6 4" xfId="56967"/>
    <cellStyle name="Currency 4 4 6 4 2" xfId="56968"/>
    <cellStyle name="Currency 4 4 6 5" xfId="56969"/>
    <cellStyle name="Currency 4 4 6 6" xfId="56970"/>
    <cellStyle name="Currency 4 4 7" xfId="56971"/>
    <cellStyle name="Currency 4 4 7 2" xfId="56972"/>
    <cellStyle name="Currency 4 4 7 2 2" xfId="56973"/>
    <cellStyle name="Currency 4 4 7 2 3" xfId="56974"/>
    <cellStyle name="Currency 4 4 7 3" xfId="56975"/>
    <cellStyle name="Currency 4 4 7 3 2" xfId="56976"/>
    <cellStyle name="Currency 4 4 7 4" xfId="56977"/>
    <cellStyle name="Currency 4 4 7 5" xfId="56978"/>
    <cellStyle name="Currency 4 4 8" xfId="56979"/>
    <cellStyle name="Currency 4 4 8 2" xfId="56980"/>
    <cellStyle name="Currency 4 4 8 3" xfId="56981"/>
    <cellStyle name="Currency 4 4 9" xfId="56982"/>
    <cellStyle name="Currency 4 4 9 2" xfId="56983"/>
    <cellStyle name="Currency 4 4 9 3" xfId="56984"/>
    <cellStyle name="Currency 4 5" xfId="4106"/>
    <cellStyle name="Currency 4 5 10" xfId="56985"/>
    <cellStyle name="Currency 4 5 2" xfId="56986"/>
    <cellStyle name="Currency 4 5 2 2" xfId="56987"/>
    <cellStyle name="Currency 4 5 2 2 2" xfId="56988"/>
    <cellStyle name="Currency 4 5 2 2 2 2" xfId="56989"/>
    <cellStyle name="Currency 4 5 2 2 2 3" xfId="56990"/>
    <cellStyle name="Currency 4 5 2 2 3" xfId="56991"/>
    <cellStyle name="Currency 4 5 2 2 3 2" xfId="56992"/>
    <cellStyle name="Currency 4 5 2 2 3 3" xfId="56993"/>
    <cellStyle name="Currency 4 5 2 2 4" xfId="56994"/>
    <cellStyle name="Currency 4 5 2 2 4 2" xfId="56995"/>
    <cellStyle name="Currency 4 5 2 2 5" xfId="56996"/>
    <cellStyle name="Currency 4 5 2 2 6" xfId="56997"/>
    <cellStyle name="Currency 4 5 2 3" xfId="56998"/>
    <cellStyle name="Currency 4 5 2 3 2" xfId="56999"/>
    <cellStyle name="Currency 4 5 2 3 2 2" xfId="57000"/>
    <cellStyle name="Currency 4 5 2 3 2 3" xfId="57001"/>
    <cellStyle name="Currency 4 5 2 3 3" xfId="57002"/>
    <cellStyle name="Currency 4 5 2 3 3 2" xfId="57003"/>
    <cellStyle name="Currency 4 5 2 3 3 3" xfId="57004"/>
    <cellStyle name="Currency 4 5 2 3 4" xfId="57005"/>
    <cellStyle name="Currency 4 5 2 3 4 2" xfId="57006"/>
    <cellStyle name="Currency 4 5 2 3 5" xfId="57007"/>
    <cellStyle name="Currency 4 5 2 3 6" xfId="57008"/>
    <cellStyle name="Currency 4 5 2 4" xfId="57009"/>
    <cellStyle name="Currency 4 5 2 4 2" xfId="57010"/>
    <cellStyle name="Currency 4 5 2 4 2 2" xfId="57011"/>
    <cellStyle name="Currency 4 5 2 4 2 3" xfId="57012"/>
    <cellStyle name="Currency 4 5 2 4 3" xfId="57013"/>
    <cellStyle name="Currency 4 5 2 4 3 2" xfId="57014"/>
    <cellStyle name="Currency 4 5 2 4 4" xfId="57015"/>
    <cellStyle name="Currency 4 5 2 4 5" xfId="57016"/>
    <cellStyle name="Currency 4 5 2 5" xfId="57017"/>
    <cellStyle name="Currency 4 5 2 5 2" xfId="57018"/>
    <cellStyle name="Currency 4 5 2 5 3" xfId="57019"/>
    <cellStyle name="Currency 4 5 2 6" xfId="57020"/>
    <cellStyle name="Currency 4 5 2 6 2" xfId="57021"/>
    <cellStyle name="Currency 4 5 2 6 3" xfId="57022"/>
    <cellStyle name="Currency 4 5 2 7" xfId="57023"/>
    <cellStyle name="Currency 4 5 2 7 2" xfId="57024"/>
    <cellStyle name="Currency 4 5 2 8" xfId="57025"/>
    <cellStyle name="Currency 4 5 2 9" xfId="57026"/>
    <cellStyle name="Currency 4 5 3" xfId="57027"/>
    <cellStyle name="Currency 4 5 3 2" xfId="57028"/>
    <cellStyle name="Currency 4 5 3 2 2" xfId="57029"/>
    <cellStyle name="Currency 4 5 3 2 3" xfId="57030"/>
    <cellStyle name="Currency 4 5 3 3" xfId="57031"/>
    <cellStyle name="Currency 4 5 3 3 2" xfId="57032"/>
    <cellStyle name="Currency 4 5 3 3 3" xfId="57033"/>
    <cellStyle name="Currency 4 5 3 4" xfId="57034"/>
    <cellStyle name="Currency 4 5 3 4 2" xfId="57035"/>
    <cellStyle name="Currency 4 5 3 5" xfId="57036"/>
    <cellStyle name="Currency 4 5 3 6" xfId="57037"/>
    <cellStyle name="Currency 4 5 4" xfId="57038"/>
    <cellStyle name="Currency 4 5 4 2" xfId="57039"/>
    <cellStyle name="Currency 4 5 4 2 2" xfId="57040"/>
    <cellStyle name="Currency 4 5 4 2 3" xfId="57041"/>
    <cellStyle name="Currency 4 5 4 3" xfId="57042"/>
    <cellStyle name="Currency 4 5 4 3 2" xfId="57043"/>
    <cellStyle name="Currency 4 5 4 3 3" xfId="57044"/>
    <cellStyle name="Currency 4 5 4 4" xfId="57045"/>
    <cellStyle name="Currency 4 5 4 4 2" xfId="57046"/>
    <cellStyle name="Currency 4 5 4 5" xfId="57047"/>
    <cellStyle name="Currency 4 5 4 6" xfId="57048"/>
    <cellStyle name="Currency 4 5 5" xfId="57049"/>
    <cellStyle name="Currency 4 5 5 2" xfId="57050"/>
    <cellStyle name="Currency 4 5 5 2 2" xfId="57051"/>
    <cellStyle name="Currency 4 5 5 2 3" xfId="57052"/>
    <cellStyle name="Currency 4 5 5 3" xfId="57053"/>
    <cellStyle name="Currency 4 5 5 3 2" xfId="57054"/>
    <cellStyle name="Currency 4 5 5 4" xfId="57055"/>
    <cellStyle name="Currency 4 5 5 5" xfId="57056"/>
    <cellStyle name="Currency 4 5 6" xfId="57057"/>
    <cellStyle name="Currency 4 5 6 2" xfId="57058"/>
    <cellStyle name="Currency 4 5 6 3" xfId="57059"/>
    <cellStyle name="Currency 4 5 7" xfId="57060"/>
    <cellStyle name="Currency 4 5 7 2" xfId="57061"/>
    <cellStyle name="Currency 4 5 7 3" xfId="57062"/>
    <cellStyle name="Currency 4 5 8" xfId="57063"/>
    <cellStyle name="Currency 4 5 8 2" xfId="57064"/>
    <cellStyle name="Currency 4 5 9" xfId="57065"/>
    <cellStyle name="Currency 4 6" xfId="57066"/>
    <cellStyle name="Currency 4 6 2" xfId="57067"/>
    <cellStyle name="Currency 4 6 2 2" xfId="57068"/>
    <cellStyle name="Currency 4 6 2 2 2" xfId="57069"/>
    <cellStyle name="Currency 4 6 2 2 3" xfId="57070"/>
    <cellStyle name="Currency 4 6 2 3" xfId="57071"/>
    <cellStyle name="Currency 4 6 2 3 2" xfId="57072"/>
    <cellStyle name="Currency 4 6 2 3 3" xfId="57073"/>
    <cellStyle name="Currency 4 6 2 4" xfId="57074"/>
    <cellStyle name="Currency 4 6 2 4 2" xfId="57075"/>
    <cellStyle name="Currency 4 6 2 5" xfId="57076"/>
    <cellStyle name="Currency 4 6 2 6" xfId="57077"/>
    <cellStyle name="Currency 4 6 3" xfId="57078"/>
    <cellStyle name="Currency 4 6 3 2" xfId="57079"/>
    <cellStyle name="Currency 4 6 3 2 2" xfId="57080"/>
    <cellStyle name="Currency 4 6 3 2 3" xfId="57081"/>
    <cellStyle name="Currency 4 6 3 3" xfId="57082"/>
    <cellStyle name="Currency 4 6 3 3 2" xfId="57083"/>
    <cellStyle name="Currency 4 6 3 3 3" xfId="57084"/>
    <cellStyle name="Currency 4 6 3 4" xfId="57085"/>
    <cellStyle name="Currency 4 6 3 4 2" xfId="57086"/>
    <cellStyle name="Currency 4 6 3 5" xfId="57087"/>
    <cellStyle name="Currency 4 6 3 6" xfId="57088"/>
    <cellStyle name="Currency 4 6 4" xfId="57089"/>
    <cellStyle name="Currency 4 6 4 2" xfId="57090"/>
    <cellStyle name="Currency 4 6 4 2 2" xfId="57091"/>
    <cellStyle name="Currency 4 6 4 2 3" xfId="57092"/>
    <cellStyle name="Currency 4 6 4 3" xfId="57093"/>
    <cellStyle name="Currency 4 6 4 3 2" xfId="57094"/>
    <cellStyle name="Currency 4 6 4 4" xfId="57095"/>
    <cellStyle name="Currency 4 6 4 5" xfId="57096"/>
    <cellStyle name="Currency 4 6 5" xfId="57097"/>
    <cellStyle name="Currency 4 6 5 2" xfId="57098"/>
    <cellStyle name="Currency 4 6 5 3" xfId="57099"/>
    <cellStyle name="Currency 4 6 6" xfId="57100"/>
    <cellStyle name="Currency 4 6 6 2" xfId="57101"/>
    <cellStyle name="Currency 4 6 6 3" xfId="57102"/>
    <cellStyle name="Currency 4 6 7" xfId="57103"/>
    <cellStyle name="Currency 4 6 7 2" xfId="57104"/>
    <cellStyle name="Currency 4 6 8" xfId="57105"/>
    <cellStyle name="Currency 4 6 9" xfId="57106"/>
    <cellStyle name="Currency 4 7" xfId="57107"/>
    <cellStyle name="Currency 4 7 2" xfId="57108"/>
    <cellStyle name="Currency 4 7 2 2" xfId="57109"/>
    <cellStyle name="Currency 4 7 2 2 2" xfId="57110"/>
    <cellStyle name="Currency 4 7 2 2 3" xfId="57111"/>
    <cellStyle name="Currency 4 7 2 3" xfId="57112"/>
    <cellStyle name="Currency 4 7 2 3 2" xfId="57113"/>
    <cellStyle name="Currency 4 7 2 3 3" xfId="57114"/>
    <cellStyle name="Currency 4 7 2 4" xfId="57115"/>
    <cellStyle name="Currency 4 7 2 4 2" xfId="57116"/>
    <cellStyle name="Currency 4 7 2 5" xfId="57117"/>
    <cellStyle name="Currency 4 7 2 6" xfId="57118"/>
    <cellStyle name="Currency 4 7 3" xfId="57119"/>
    <cellStyle name="Currency 4 7 3 2" xfId="57120"/>
    <cellStyle name="Currency 4 7 3 2 2" xfId="57121"/>
    <cellStyle name="Currency 4 7 3 2 3" xfId="57122"/>
    <cellStyle name="Currency 4 7 3 3" xfId="57123"/>
    <cellStyle name="Currency 4 7 3 3 2" xfId="57124"/>
    <cellStyle name="Currency 4 7 3 3 3" xfId="57125"/>
    <cellStyle name="Currency 4 7 3 4" xfId="57126"/>
    <cellStyle name="Currency 4 7 3 4 2" xfId="57127"/>
    <cellStyle name="Currency 4 7 3 5" xfId="57128"/>
    <cellStyle name="Currency 4 7 3 6" xfId="57129"/>
    <cellStyle name="Currency 4 7 4" xfId="57130"/>
    <cellStyle name="Currency 4 7 4 2" xfId="57131"/>
    <cellStyle name="Currency 4 7 4 2 2" xfId="57132"/>
    <cellStyle name="Currency 4 7 4 2 3" xfId="57133"/>
    <cellStyle name="Currency 4 7 4 3" xfId="57134"/>
    <cellStyle name="Currency 4 7 4 3 2" xfId="57135"/>
    <cellStyle name="Currency 4 7 4 4" xfId="57136"/>
    <cellStyle name="Currency 4 7 4 5" xfId="57137"/>
    <cellStyle name="Currency 4 7 5" xfId="57138"/>
    <cellStyle name="Currency 4 7 5 2" xfId="57139"/>
    <cellStyle name="Currency 4 7 5 3" xfId="57140"/>
    <cellStyle name="Currency 4 7 6" xfId="57141"/>
    <cellStyle name="Currency 4 7 6 2" xfId="57142"/>
    <cellStyle name="Currency 4 7 6 3" xfId="57143"/>
    <cellStyle name="Currency 4 7 7" xfId="57144"/>
    <cellStyle name="Currency 4 7 7 2" xfId="57145"/>
    <cellStyle name="Currency 4 7 8" xfId="57146"/>
    <cellStyle name="Currency 4 7 9" xfId="57147"/>
    <cellStyle name="Currency 4 8" xfId="57148"/>
    <cellStyle name="Currency 4 8 2" xfId="57149"/>
    <cellStyle name="Currency 4 8 2 2" xfId="57150"/>
    <cellStyle name="Currency 4 8 2 3" xfId="57151"/>
    <cellStyle name="Currency 4 8 3" xfId="57152"/>
    <cellStyle name="Currency 4 8 3 2" xfId="57153"/>
    <cellStyle name="Currency 4 8 3 3" xfId="57154"/>
    <cellStyle name="Currency 4 8 4" xfId="57155"/>
    <cellStyle name="Currency 4 8 4 2" xfId="57156"/>
    <cellStyle name="Currency 4 8 5" xfId="57157"/>
    <cellStyle name="Currency 4 8 6" xfId="57158"/>
    <cellStyle name="Currency 4 9" xfId="57159"/>
    <cellStyle name="Currency 4 9 2" xfId="57160"/>
    <cellStyle name="Currency 4 9 2 2" xfId="57161"/>
    <cellStyle name="Currency 4 9 2 3" xfId="57162"/>
    <cellStyle name="Currency 4 9 3" xfId="57163"/>
    <cellStyle name="Currency 4 9 3 2" xfId="57164"/>
    <cellStyle name="Currency 4 9 3 3" xfId="57165"/>
    <cellStyle name="Currency 4 9 4" xfId="57166"/>
    <cellStyle name="Currency 4 9 4 2" xfId="57167"/>
    <cellStyle name="Currency 4 9 5" xfId="57168"/>
    <cellStyle name="Currency 4 9 6" xfId="57169"/>
    <cellStyle name="Currency 40" xfId="4107"/>
    <cellStyle name="Currency 41" xfId="4108"/>
    <cellStyle name="Currency 42" xfId="4109"/>
    <cellStyle name="Currency 43" xfId="4110"/>
    <cellStyle name="Currency 44" xfId="4111"/>
    <cellStyle name="Currency 45" xfId="4112"/>
    <cellStyle name="Currency 46" xfId="4113"/>
    <cellStyle name="Currency 47" xfId="4114"/>
    <cellStyle name="Currency 48" xfId="4115"/>
    <cellStyle name="Currency 49" xfId="4116"/>
    <cellStyle name="Currency 5" xfId="4117"/>
    <cellStyle name="Currency 5 2" xfId="4118"/>
    <cellStyle name="Currency 5 2 2" xfId="10240"/>
    <cellStyle name="Currency 5 2 2 2" xfId="10241"/>
    <cellStyle name="Currency 5 2 2 3" xfId="10242"/>
    <cellStyle name="Currency 5 2 2 4" xfId="10243"/>
    <cellStyle name="Currency 5 2 3" xfId="10244"/>
    <cellStyle name="Currency 5 2 3 2" xfId="10245"/>
    <cellStyle name="Currency 5 2 4" xfId="10246"/>
    <cellStyle name="Currency 5 2 5" xfId="10247"/>
    <cellStyle name="Currency 5 2 6" xfId="10248"/>
    <cellStyle name="Currency 5 2 7" xfId="10249"/>
    <cellStyle name="Currency 5 3" xfId="4119"/>
    <cellStyle name="Currency 5 3 2" xfId="10250"/>
    <cellStyle name="Currency 5 3 3" xfId="10251"/>
    <cellStyle name="Currency 5 3 4" xfId="10252"/>
    <cellStyle name="Currency 5 4" xfId="10253"/>
    <cellStyle name="Currency 5 4 2" xfId="10254"/>
    <cellStyle name="Currency 5 5" xfId="10255"/>
    <cellStyle name="Currency 5 6" xfId="10256"/>
    <cellStyle name="Currency 5 7" xfId="10257"/>
    <cellStyle name="Currency 5 8" xfId="10258"/>
    <cellStyle name="Currency 50" xfId="4120"/>
    <cellStyle name="Currency 51" xfId="4121"/>
    <cellStyle name="Currency 52" xfId="4122"/>
    <cellStyle name="Currency 53" xfId="4123"/>
    <cellStyle name="Currency 54" xfId="4124"/>
    <cellStyle name="Currency 55" xfId="4125"/>
    <cellStyle name="Currency 56" xfId="4126"/>
    <cellStyle name="Currency 56 2" xfId="4127"/>
    <cellStyle name="Currency 57" xfId="4128"/>
    <cellStyle name="Currency 57 2" xfId="4129"/>
    <cellStyle name="Currency 58" xfId="4130"/>
    <cellStyle name="Currency 59" xfId="4131"/>
    <cellStyle name="Currency 6" xfId="4132"/>
    <cellStyle name="Currency 6 2" xfId="4133"/>
    <cellStyle name="Currency 6 2 2" xfId="4134"/>
    <cellStyle name="Currency 6 2 2 2" xfId="4135"/>
    <cellStyle name="Currency 6 2 2 2 2" xfId="4136"/>
    <cellStyle name="Currency 6 2 2 2 3" xfId="14051"/>
    <cellStyle name="Currency 6 2 2 3" xfId="4137"/>
    <cellStyle name="Currency 6 2 2 3 2" xfId="14052"/>
    <cellStyle name="Currency 6 2 2 4" xfId="10259"/>
    <cellStyle name="Currency 6 2 2 5" xfId="10260"/>
    <cellStyle name="Currency 6 2 2 6" xfId="10261"/>
    <cellStyle name="Currency 6 2 3" xfId="4138"/>
    <cellStyle name="Currency 6 2 3 2" xfId="4139"/>
    <cellStyle name="Currency 6 2 3 3" xfId="14053"/>
    <cellStyle name="Currency 6 2 4" xfId="4140"/>
    <cellStyle name="Currency 6 2 4 2" xfId="14054"/>
    <cellStyle name="Currency 6 2 5" xfId="10262"/>
    <cellStyle name="Currency 6 3" xfId="4141"/>
    <cellStyle name="Currency 6 3 2" xfId="4142"/>
    <cellStyle name="Currency 6 3 2 2" xfId="4143"/>
    <cellStyle name="Currency 6 3 2 2 2" xfId="10263"/>
    <cellStyle name="Currency 6 3 2 3" xfId="10264"/>
    <cellStyle name="Currency 6 3 2 4" xfId="10265"/>
    <cellStyle name="Currency 6 3 2 5" xfId="10266"/>
    <cellStyle name="Currency 6 3 3" xfId="4144"/>
    <cellStyle name="Currency 6 3 3 2" xfId="10267"/>
    <cellStyle name="Currency 6 3 4" xfId="10268"/>
    <cellStyle name="Currency 6 3 5" xfId="10269"/>
    <cellStyle name="Currency 6 3 6" xfId="10270"/>
    <cellStyle name="Currency 6 3 7" xfId="10271"/>
    <cellStyle name="Currency 6 4" xfId="4145"/>
    <cellStyle name="Currency 6 4 2" xfId="4146"/>
    <cellStyle name="Currency 6 4 2 2" xfId="10272"/>
    <cellStyle name="Currency 6 4 3" xfId="10273"/>
    <cellStyle name="Currency 6 4 4" xfId="10274"/>
    <cellStyle name="Currency 6 4 5" xfId="10275"/>
    <cellStyle name="Currency 6 5" xfId="4147"/>
    <cellStyle name="Currency 6 5 2" xfId="4148"/>
    <cellStyle name="Currency 6 5 2 2" xfId="10276"/>
    <cellStyle name="Currency 6 5 3" xfId="10277"/>
    <cellStyle name="Currency 6 5 4" xfId="10278"/>
    <cellStyle name="Currency 6 5 5" xfId="10279"/>
    <cellStyle name="Currency 6 6" xfId="4149"/>
    <cellStyle name="Currency 6 6 2" xfId="10280"/>
    <cellStyle name="Currency 6 6 2 2" xfId="10281"/>
    <cellStyle name="Currency 6 6 3" xfId="10282"/>
    <cellStyle name="Currency 6 6 4" xfId="10283"/>
    <cellStyle name="Currency 6 6 5" xfId="10284"/>
    <cellStyle name="Currency 6 7" xfId="10285"/>
    <cellStyle name="Currency 60" xfId="4150"/>
    <cellStyle name="Currency 61" xfId="4151"/>
    <cellStyle name="Currency 62" xfId="4152"/>
    <cellStyle name="Currency 62 2" xfId="4153"/>
    <cellStyle name="Currency 63" xfId="4154"/>
    <cellStyle name="Currency 64" xfId="4155"/>
    <cellStyle name="Currency 65" xfId="4156"/>
    <cellStyle name="Currency 66" xfId="4157"/>
    <cellStyle name="Currency 67" xfId="4158"/>
    <cellStyle name="Currency 68" xfId="4159"/>
    <cellStyle name="Currency 69" xfId="4160"/>
    <cellStyle name="Currency 7" xfId="4161"/>
    <cellStyle name="Currency 7 2" xfId="4162"/>
    <cellStyle name="Currency 7 2 2" xfId="10286"/>
    <cellStyle name="Currency 7 2 2 2" xfId="10287"/>
    <cellStyle name="Currency 7 2 3" xfId="10288"/>
    <cellStyle name="Currency 7 2 4" xfId="10289"/>
    <cellStyle name="Currency 7 3" xfId="4163"/>
    <cellStyle name="Currency 7 3 2" xfId="10290"/>
    <cellStyle name="Currency 7 3 3" xfId="10291"/>
    <cellStyle name="Currency 7 3 4" xfId="10292"/>
    <cellStyle name="Currency 7 4" xfId="10293"/>
    <cellStyle name="Currency 7 4 2" xfId="10294"/>
    <cellStyle name="Currency 7 5" xfId="10295"/>
    <cellStyle name="Currency 7 6" xfId="10296"/>
    <cellStyle name="Currency 7 7" xfId="10297"/>
    <cellStyle name="Currency 7 8" xfId="10298"/>
    <cellStyle name="Currency 70" xfId="4164"/>
    <cellStyle name="Currency 71" xfId="4165"/>
    <cellStyle name="Currency 72" xfId="4166"/>
    <cellStyle name="Currency 73" xfId="4167"/>
    <cellStyle name="Currency 74" xfId="4168"/>
    <cellStyle name="Currency 75" xfId="4169"/>
    <cellStyle name="Currency 76" xfId="10299"/>
    <cellStyle name="Currency 77" xfId="10300"/>
    <cellStyle name="Currency 78" xfId="10301"/>
    <cellStyle name="Currency 79" xfId="10302"/>
    <cellStyle name="Currency 8" xfId="4170"/>
    <cellStyle name="Currency 8 2" xfId="4171"/>
    <cellStyle name="Currency 8 2 2" xfId="10303"/>
    <cellStyle name="Currency 8 2 2 2" xfId="57170"/>
    <cellStyle name="Currency 8 2 3" xfId="10304"/>
    <cellStyle name="Currency 8 2 3 2" xfId="10305"/>
    <cellStyle name="Currency 8 2 4" xfId="10306"/>
    <cellStyle name="Currency 8 2 5" xfId="10307"/>
    <cellStyle name="Currency 8 3" xfId="10308"/>
    <cellStyle name="Currency 8 3 2" xfId="10309"/>
    <cellStyle name="Currency 8 3 3" xfId="14055"/>
    <cellStyle name="Currency 8 4" xfId="10310"/>
    <cellStyle name="Currency 8 5" xfId="10311"/>
    <cellStyle name="Currency 8 6" xfId="10312"/>
    <cellStyle name="Currency 8 7" xfId="10313"/>
    <cellStyle name="Currency 80" xfId="10314"/>
    <cellStyle name="Currency 81" xfId="10315"/>
    <cellStyle name="Currency 82" xfId="10316"/>
    <cellStyle name="Currency 83" xfId="10317"/>
    <cellStyle name="Currency 84" xfId="10318"/>
    <cellStyle name="Currency 85" xfId="10319"/>
    <cellStyle name="Currency 86" xfId="10320"/>
    <cellStyle name="Currency 87" xfId="10321"/>
    <cellStyle name="Currency 88" xfId="10322"/>
    <cellStyle name="Currency 89" xfId="10323"/>
    <cellStyle name="Currency 9" xfId="4172"/>
    <cellStyle name="Currency 9 2" xfId="4173"/>
    <cellStyle name="Currency 9 2 2" xfId="10324"/>
    <cellStyle name="Currency 9 2 3" xfId="10325"/>
    <cellStyle name="Currency 9 3" xfId="10326"/>
    <cellStyle name="Currency 9 3 2" xfId="10327"/>
    <cellStyle name="Currency 9 4" xfId="10328"/>
    <cellStyle name="Currency 9 5" xfId="10329"/>
    <cellStyle name="Currency 9 6" xfId="10330"/>
    <cellStyle name="Currency 90" xfId="10331"/>
    <cellStyle name="Currency 91" xfId="10332"/>
    <cellStyle name="Currency 92" xfId="10333"/>
    <cellStyle name="Currency 93" xfId="10334"/>
    <cellStyle name="Currency 94" xfId="10335"/>
    <cellStyle name="Currency 95" xfId="10336"/>
    <cellStyle name="Currency 96" xfId="10337"/>
    <cellStyle name="Currency 97" xfId="10338"/>
    <cellStyle name="Currency 98" xfId="10339"/>
    <cellStyle name="Currency 99" xfId="10340"/>
    <cellStyle name="Currency0" xfId="4174"/>
    <cellStyle name="Currency0 2" xfId="4175"/>
    <cellStyle name="Currency0 2 2" xfId="10341"/>
    <cellStyle name="Currency0 2 3" xfId="10342"/>
    <cellStyle name="Currency0 3" xfId="4176"/>
    <cellStyle name="Currency0 3 2" xfId="10343"/>
    <cellStyle name="Currency0 3 3" xfId="10344"/>
    <cellStyle name="Custom - Style1" xfId="10345"/>
    <cellStyle name="Data   - Style2" xfId="10346"/>
    <cellStyle name="Date" xfId="4177"/>
    <cellStyle name="Date 2" xfId="4178"/>
    <cellStyle name="Date 2 2" xfId="10347"/>
    <cellStyle name="Date 2 3" xfId="10348"/>
    <cellStyle name="Date 3" xfId="4179"/>
    <cellStyle name="Date 3 2" xfId="10349"/>
    <cellStyle name="Date 3 3" xfId="10350"/>
    <cellStyle name="Eingabe" xfId="4180"/>
    <cellStyle name="Eingabe 2" xfId="4181"/>
    <cellStyle name="Eingabe 3" xfId="57171"/>
    <cellStyle name="Euro" xfId="4182"/>
    <cellStyle name="Euro 2" xfId="4183"/>
    <cellStyle name="Euro 2 2" xfId="4184"/>
    <cellStyle name="Euro 2 2 2" xfId="13830"/>
    <cellStyle name="Euro 2 3" xfId="10351"/>
    <cellStyle name="Euro 3" xfId="4185"/>
    <cellStyle name="Euro 3 2" xfId="10352"/>
    <cellStyle name="Euro 3 3" xfId="10353"/>
    <cellStyle name="Explanatory Text 10" xfId="10354"/>
    <cellStyle name="Explanatory Text 11" xfId="10355"/>
    <cellStyle name="Explanatory Text 12" xfId="10356"/>
    <cellStyle name="Explanatory Text 13" xfId="10357"/>
    <cellStyle name="Explanatory Text 14" xfId="10358"/>
    <cellStyle name="Explanatory Text 15" xfId="10359"/>
    <cellStyle name="Explanatory Text 16" xfId="10360"/>
    <cellStyle name="Explanatory Text 17" xfId="10361"/>
    <cellStyle name="Explanatory Text 18" xfId="14483"/>
    <cellStyle name="Explanatory Text 2" xfId="4186"/>
    <cellStyle name="Explanatory Text 2 2" xfId="4187"/>
    <cellStyle name="Explanatory Text 2 2 2" xfId="14247"/>
    <cellStyle name="Explanatory Text 2 3" xfId="13725"/>
    <cellStyle name="Explanatory Text 2 4" xfId="57172"/>
    <cellStyle name="Explanatory Text 2 5" xfId="57173"/>
    <cellStyle name="Explanatory Text 3" xfId="4188"/>
    <cellStyle name="Explanatory Text 3 2" xfId="13726"/>
    <cellStyle name="Explanatory Text 4" xfId="10362"/>
    <cellStyle name="Explanatory Text 4 2" xfId="57174"/>
    <cellStyle name="Explanatory Text 5" xfId="10363"/>
    <cellStyle name="Explanatory Text 5 2" xfId="57175"/>
    <cellStyle name="Explanatory Text 6" xfId="10364"/>
    <cellStyle name="Explanatory Text 6 2" xfId="57176"/>
    <cellStyle name="Explanatory Text 7" xfId="10365"/>
    <cellStyle name="Explanatory Text 7 2" xfId="57177"/>
    <cellStyle name="Explanatory Text 8" xfId="10366"/>
    <cellStyle name="Explanatory Text 9" xfId="10367"/>
    <cellStyle name="F2" xfId="4189"/>
    <cellStyle name="F2 2" xfId="4190"/>
    <cellStyle name="F2 2 2" xfId="10368"/>
    <cellStyle name="F2 3" xfId="10369"/>
    <cellStyle name="F2 3 2" xfId="10370"/>
    <cellStyle name="F2 4" xfId="10371"/>
    <cellStyle name="F2 5" xfId="10372"/>
    <cellStyle name="F2 6" xfId="10373"/>
    <cellStyle name="F2 7" xfId="10374"/>
    <cellStyle name="F2 8" xfId="10375"/>
    <cellStyle name="F2 9" xfId="10376"/>
    <cellStyle name="F2_Regenerated Revenues LGE Gas 2008-04 with Elec Gen-Seelye final version " xfId="10377"/>
    <cellStyle name="F3" xfId="4191"/>
    <cellStyle name="F3 2" xfId="4192"/>
    <cellStyle name="F3 2 2" xfId="10378"/>
    <cellStyle name="F3 3" xfId="10379"/>
    <cellStyle name="F3 3 2" xfId="10380"/>
    <cellStyle name="F3 4" xfId="10381"/>
    <cellStyle name="F3 5" xfId="10382"/>
    <cellStyle name="F3 6" xfId="10383"/>
    <cellStyle name="F3 7" xfId="10384"/>
    <cellStyle name="F3 8" xfId="10385"/>
    <cellStyle name="F3 9" xfId="10386"/>
    <cellStyle name="F3_Regenerated Revenues LGE Gas 2008-04 with Elec Gen-Seelye final version " xfId="10387"/>
    <cellStyle name="F4" xfId="4193"/>
    <cellStyle name="F4 2" xfId="4194"/>
    <cellStyle name="F4 2 2" xfId="10388"/>
    <cellStyle name="F4 3" xfId="10389"/>
    <cellStyle name="F4 3 2" xfId="10390"/>
    <cellStyle name="F4 4" xfId="10391"/>
    <cellStyle name="F4 5" xfId="10392"/>
    <cellStyle name="F4 6" xfId="10393"/>
    <cellStyle name="F4 7" xfId="10394"/>
    <cellStyle name="F4 8" xfId="10395"/>
    <cellStyle name="F4 9" xfId="10396"/>
    <cellStyle name="F4_Regenerated Revenues LGE Gas 2008-04 with Elec Gen-Seelye final version " xfId="10397"/>
    <cellStyle name="F5" xfId="4195"/>
    <cellStyle name="F5 2" xfId="4196"/>
    <cellStyle name="F5 2 2" xfId="10398"/>
    <cellStyle name="F5 3" xfId="4197"/>
    <cellStyle name="F5 3 2" xfId="10399"/>
    <cellStyle name="F5 4" xfId="10400"/>
    <cellStyle name="F5 5" xfId="10401"/>
    <cellStyle name="F5 6" xfId="10402"/>
    <cellStyle name="F5 7" xfId="10403"/>
    <cellStyle name="F5 8" xfId="10404"/>
    <cellStyle name="F5 9" xfId="10405"/>
    <cellStyle name="F5_Regenerated Revenues LGE Gas 2008-04 with Elec Gen-Seelye final version " xfId="10406"/>
    <cellStyle name="F6" xfId="4198"/>
    <cellStyle name="F6 10" xfId="10407"/>
    <cellStyle name="F6 10 2" xfId="10408"/>
    <cellStyle name="F6 11" xfId="10409"/>
    <cellStyle name="F6 2" xfId="4199"/>
    <cellStyle name="F6 2 2" xfId="4200"/>
    <cellStyle name="F6 2 2 2" xfId="13831"/>
    <cellStyle name="F6 3" xfId="4201"/>
    <cellStyle name="F6 3 2" xfId="10410"/>
    <cellStyle name="F6 4" xfId="10411"/>
    <cellStyle name="F6 5" xfId="10412"/>
    <cellStyle name="F6 6" xfId="10413"/>
    <cellStyle name="F6 7" xfId="10414"/>
    <cellStyle name="F6 8" xfId="10415"/>
    <cellStyle name="F6 9" xfId="10416"/>
    <cellStyle name="F6_Regenerated Revenues LGE Gas 2008-04 with Elec Gen-Seelye final version " xfId="10417"/>
    <cellStyle name="F7" xfId="4202"/>
    <cellStyle name="F7 2" xfId="4203"/>
    <cellStyle name="F7 2 2" xfId="10418"/>
    <cellStyle name="F7 3" xfId="10419"/>
    <cellStyle name="F7 3 2" xfId="10420"/>
    <cellStyle name="F7 4" xfId="10421"/>
    <cellStyle name="F7 5" xfId="10422"/>
    <cellStyle name="F7 6" xfId="10423"/>
    <cellStyle name="F7 7" xfId="10424"/>
    <cellStyle name="F7 8" xfId="10425"/>
    <cellStyle name="F7 9" xfId="10426"/>
    <cellStyle name="F7_Regenerated Revenues LGE Gas 2008-04 with Elec Gen-Seelye final version " xfId="10427"/>
    <cellStyle name="F8" xfId="4204"/>
    <cellStyle name="F8 2" xfId="4205"/>
    <cellStyle name="F8 2 2" xfId="10428"/>
    <cellStyle name="F8 3" xfId="10429"/>
    <cellStyle name="F8 3 2" xfId="10430"/>
    <cellStyle name="F8 4" xfId="10431"/>
    <cellStyle name="F8 5" xfId="10432"/>
    <cellStyle name="F8 6" xfId="10433"/>
    <cellStyle name="F8 7" xfId="10434"/>
    <cellStyle name="F8 8" xfId="10435"/>
    <cellStyle name="F8 9" xfId="10436"/>
    <cellStyle name="F8_Regenerated Revenues LGE Gas 2008-04 with Elec Gen-Seelye final version " xfId="10437"/>
    <cellStyle name="Fixed" xfId="4206"/>
    <cellStyle name="Fixed 2" xfId="4207"/>
    <cellStyle name="Fixed 2 2" xfId="10438"/>
    <cellStyle name="Fixed 2 3" xfId="10439"/>
    <cellStyle name="Fixed 3" xfId="4208"/>
    <cellStyle name="Fixed 3 2" xfId="10440"/>
    <cellStyle name="Fixed 3 3" xfId="10441"/>
    <cellStyle name="Good 10" xfId="10442"/>
    <cellStyle name="Good 11" xfId="10443"/>
    <cellStyle name="Good 12" xfId="10444"/>
    <cellStyle name="Good 13" xfId="10445"/>
    <cellStyle name="Good 14" xfId="10446"/>
    <cellStyle name="Good 15" xfId="10447"/>
    <cellStyle name="Good 16" xfId="10448"/>
    <cellStyle name="Good 17" xfId="10449"/>
    <cellStyle name="Good 17 2" xfId="14248"/>
    <cellStyle name="Good 18" xfId="14473"/>
    <cellStyle name="Good 2" xfId="4209"/>
    <cellStyle name="Good 2 2" xfId="4210"/>
    <cellStyle name="Good 2 2 2" xfId="14249"/>
    <cellStyle name="Good 2 3" xfId="13727"/>
    <cellStyle name="Good 2 4" xfId="57178"/>
    <cellStyle name="Good 2 5" xfId="57179"/>
    <cellStyle name="Good 3" xfId="4211"/>
    <cellStyle name="Good 3 2" xfId="13728"/>
    <cellStyle name="Good 4" xfId="10450"/>
    <cellStyle name="Good 4 2" xfId="57180"/>
    <cellStyle name="Good 5" xfId="10451"/>
    <cellStyle name="Good 5 2" xfId="57181"/>
    <cellStyle name="Good 6" xfId="10452"/>
    <cellStyle name="Good 6 2" xfId="57182"/>
    <cellStyle name="Good 7" xfId="10453"/>
    <cellStyle name="Good 7 2" xfId="57183"/>
    <cellStyle name="Good 8" xfId="10454"/>
    <cellStyle name="Good 9" xfId="10455"/>
    <cellStyle name="Heading 1 10" xfId="10456"/>
    <cellStyle name="Heading 1 11" xfId="10457"/>
    <cellStyle name="Heading 1 12" xfId="10458"/>
    <cellStyle name="Heading 1 13" xfId="10459"/>
    <cellStyle name="Heading 1 14" xfId="10460"/>
    <cellStyle name="Heading 1 15" xfId="10461"/>
    <cellStyle name="Heading 1 16" xfId="10462"/>
    <cellStyle name="Heading 1 17" xfId="10463"/>
    <cellStyle name="Heading 1 17 2" xfId="10464"/>
    <cellStyle name="Heading 1 17 3" xfId="10465"/>
    <cellStyle name="Heading 1 17 4" xfId="14250"/>
    <cellStyle name="Heading 1 18" xfId="14469"/>
    <cellStyle name="Heading 1 2" xfId="4212"/>
    <cellStyle name="Heading 1 2 2" xfId="4213"/>
    <cellStyle name="Heading 1 2 2 2" xfId="10466"/>
    <cellStyle name="Heading 1 2 3" xfId="57184"/>
    <cellStyle name="Heading 1 2 4" xfId="57185"/>
    <cellStyle name="Heading 1 2 5" xfId="57186"/>
    <cellStyle name="Heading 1 3" xfId="4214"/>
    <cellStyle name="Heading 1 3 2" xfId="4215"/>
    <cellStyle name="Heading 1 3 2 2" xfId="10467"/>
    <cellStyle name="Heading 1 3 3" xfId="57187"/>
    <cellStyle name="Heading 1 4" xfId="10468"/>
    <cellStyle name="Heading 1 4 2" xfId="57188"/>
    <cellStyle name="Heading 1 5" xfId="10469"/>
    <cellStyle name="Heading 1 5 2" xfId="57189"/>
    <cellStyle name="Heading 1 6" xfId="10470"/>
    <cellStyle name="Heading 1 6 2" xfId="57190"/>
    <cellStyle name="Heading 1 7" xfId="10471"/>
    <cellStyle name="Heading 1 7 2" xfId="57191"/>
    <cellStyle name="Heading 1 8" xfId="10472"/>
    <cellStyle name="Heading 1 9" xfId="10473"/>
    <cellStyle name="Heading 2 10" xfId="10474"/>
    <cellStyle name="Heading 2 11" xfId="10475"/>
    <cellStyle name="Heading 2 12" xfId="10476"/>
    <cellStyle name="Heading 2 13" xfId="10477"/>
    <cellStyle name="Heading 2 14" xfId="10478"/>
    <cellStyle name="Heading 2 15" xfId="10479"/>
    <cellStyle name="Heading 2 16" xfId="10480"/>
    <cellStyle name="Heading 2 17" xfId="10481"/>
    <cellStyle name="Heading 2 17 2" xfId="10482"/>
    <cellStyle name="Heading 2 17 3" xfId="10483"/>
    <cellStyle name="Heading 2 17 4" xfId="14251"/>
    <cellStyle name="Heading 2 18" xfId="14470"/>
    <cellStyle name="Heading 2 2" xfId="4216"/>
    <cellStyle name="Heading 2 2 2" xfId="4217"/>
    <cellStyle name="Heading 2 2 2 2" xfId="10484"/>
    <cellStyle name="Heading 2 2 3" xfId="57192"/>
    <cellStyle name="Heading 2 2 4" xfId="57193"/>
    <cellStyle name="Heading 2 2 5" xfId="57194"/>
    <cellStyle name="Heading 2 3" xfId="4218"/>
    <cellStyle name="Heading 2 3 2" xfId="4219"/>
    <cellStyle name="Heading 2 3 2 2" xfId="10485"/>
    <cellStyle name="Heading 2 3 3" xfId="57195"/>
    <cellStyle name="Heading 2 4" xfId="10486"/>
    <cellStyle name="Heading 2 4 2" xfId="57196"/>
    <cellStyle name="Heading 2 5" xfId="10487"/>
    <cellStyle name="Heading 2 5 2" xfId="57197"/>
    <cellStyle name="Heading 2 6" xfId="10488"/>
    <cellStyle name="Heading 2 6 2" xfId="57198"/>
    <cellStyle name="Heading 2 7" xfId="10489"/>
    <cellStyle name="Heading 2 7 2" xfId="57199"/>
    <cellStyle name="Heading 2 8" xfId="10490"/>
    <cellStyle name="Heading 2 9" xfId="10491"/>
    <cellStyle name="Heading 3 10" xfId="10492"/>
    <cellStyle name="Heading 3 11" xfId="10493"/>
    <cellStyle name="Heading 3 12" xfId="10494"/>
    <cellStyle name="Heading 3 13" xfId="10495"/>
    <cellStyle name="Heading 3 14" xfId="10496"/>
    <cellStyle name="Heading 3 15" xfId="10497"/>
    <cellStyle name="Heading 3 16" xfId="10498"/>
    <cellStyle name="Heading 3 17" xfId="10499"/>
    <cellStyle name="Heading 3 17 2" xfId="14252"/>
    <cellStyle name="Heading 3 18" xfId="14471"/>
    <cellStyle name="Heading 3 2" xfId="4220"/>
    <cellStyle name="Heading 3 2 2" xfId="4221"/>
    <cellStyle name="Heading 3 2 2 2" xfId="14253"/>
    <cellStyle name="Heading 3 2 3" xfId="4222"/>
    <cellStyle name="Heading 3 2 4" xfId="13729"/>
    <cellStyle name="Heading 3 2 5" xfId="57200"/>
    <cellStyle name="Heading 3 2 6" xfId="57201"/>
    <cellStyle name="Heading 3 2 7" xfId="57202"/>
    <cellStyle name="Heading 3 3" xfId="4223"/>
    <cellStyle name="Heading 3 3 2" xfId="13730"/>
    <cellStyle name="Heading 3 3 3" xfId="57203"/>
    <cellStyle name="Heading 3 4" xfId="4224"/>
    <cellStyle name="Heading 3 4 2" xfId="13731"/>
    <cellStyle name="Heading 3 5" xfId="4225"/>
    <cellStyle name="Heading 3 5 2" xfId="13732"/>
    <cellStyle name="Heading 3 6" xfId="10500"/>
    <cellStyle name="Heading 3 6 2" xfId="57204"/>
    <cellStyle name="Heading 3 7" xfId="10501"/>
    <cellStyle name="Heading 3 7 2" xfId="57205"/>
    <cellStyle name="Heading 3 8" xfId="10502"/>
    <cellStyle name="Heading 3 8 2" xfId="57206"/>
    <cellStyle name="Heading 3 9" xfId="10503"/>
    <cellStyle name="Heading 3 9 2" xfId="57207"/>
    <cellStyle name="Heading 4 10" xfId="10504"/>
    <cellStyle name="Heading 4 11" xfId="10505"/>
    <cellStyle name="Heading 4 12" xfId="10506"/>
    <cellStyle name="Heading 4 13" xfId="10507"/>
    <cellStyle name="Heading 4 14" xfId="10508"/>
    <cellStyle name="Heading 4 15" xfId="10509"/>
    <cellStyle name="Heading 4 16" xfId="10510"/>
    <cellStyle name="Heading 4 17" xfId="10511"/>
    <cellStyle name="Heading 4 17 2" xfId="14254"/>
    <cellStyle name="Heading 4 18" xfId="14472"/>
    <cellStyle name="Heading 4 2" xfId="4226"/>
    <cellStyle name="Heading 4 2 2" xfId="4227"/>
    <cellStyle name="Heading 4 2 2 2" xfId="14255"/>
    <cellStyle name="Heading 4 2 3" xfId="13733"/>
    <cellStyle name="Heading 4 2 4" xfId="57208"/>
    <cellStyle name="Heading 4 2 5" xfId="57209"/>
    <cellStyle name="Heading 4 3" xfId="4228"/>
    <cellStyle name="Heading 4 3 2" xfId="13734"/>
    <cellStyle name="Heading 4 4" xfId="10512"/>
    <cellStyle name="Heading 4 4 2" xfId="57210"/>
    <cellStyle name="Heading 4 5" xfId="10513"/>
    <cellStyle name="Heading 4 5 2" xfId="57211"/>
    <cellStyle name="Heading 4 6" xfId="10514"/>
    <cellStyle name="Heading 4 6 2" xfId="57212"/>
    <cellStyle name="Heading 4 7" xfId="10515"/>
    <cellStyle name="Heading 4 7 2" xfId="57213"/>
    <cellStyle name="Heading 4 8" xfId="10516"/>
    <cellStyle name="Heading 4 9" xfId="10517"/>
    <cellStyle name="Hyperlink 2" xfId="4229"/>
    <cellStyle name="Hyperlink 2 2" xfId="57214"/>
    <cellStyle name="Input 10" xfId="4230"/>
    <cellStyle name="Input 10 10" xfId="4231"/>
    <cellStyle name="Input 10 11" xfId="10518"/>
    <cellStyle name="Input 10 12" xfId="13735"/>
    <cellStyle name="Input 10 2" xfId="4232"/>
    <cellStyle name="Input 10 2 2" xfId="4233"/>
    <cellStyle name="Input 10 2 2 2" xfId="10519"/>
    <cellStyle name="Input 10 2 3" xfId="4234"/>
    <cellStyle name="Input 10 2 3 2" xfId="10520"/>
    <cellStyle name="Input 10 2 4" xfId="4235"/>
    <cellStyle name="Input 10 2 4 2" xfId="10521"/>
    <cellStyle name="Input 10 2 5" xfId="4236"/>
    <cellStyle name="Input 10 2 5 2" xfId="10522"/>
    <cellStyle name="Input 10 2 6" xfId="4237"/>
    <cellStyle name="Input 10 2 6 2" xfId="10523"/>
    <cellStyle name="Input 10 2 7" xfId="4238"/>
    <cellStyle name="Input 10 2 7 2" xfId="10524"/>
    <cellStyle name="Input 10 2 8" xfId="4239"/>
    <cellStyle name="Input 10 2 8 2" xfId="10525"/>
    <cellStyle name="Input 10 2 9" xfId="4240"/>
    <cellStyle name="Input 10 3" xfId="4241"/>
    <cellStyle name="Input 10 3 2" xfId="10526"/>
    <cellStyle name="Input 10 4" xfId="4242"/>
    <cellStyle name="Input 10 4 2" xfId="10527"/>
    <cellStyle name="Input 10 5" xfId="4243"/>
    <cellStyle name="Input 10 5 2" xfId="10528"/>
    <cellStyle name="Input 10 6" xfId="4244"/>
    <cellStyle name="Input 10 6 2" xfId="10529"/>
    <cellStyle name="Input 10 7" xfId="4245"/>
    <cellStyle name="Input 10 7 2" xfId="10530"/>
    <cellStyle name="Input 10 8" xfId="4246"/>
    <cellStyle name="Input 10 8 2" xfId="10531"/>
    <cellStyle name="Input 10 9" xfId="4247"/>
    <cellStyle name="Input 10 9 2" xfId="10532"/>
    <cellStyle name="Input 11" xfId="4248"/>
    <cellStyle name="Input 11 10" xfId="4249"/>
    <cellStyle name="Input 11 11" xfId="10533"/>
    <cellStyle name="Input 11 12" xfId="13736"/>
    <cellStyle name="Input 11 2" xfId="4250"/>
    <cellStyle name="Input 11 2 2" xfId="4251"/>
    <cellStyle name="Input 11 2 2 2" xfId="10534"/>
    <cellStyle name="Input 11 2 3" xfId="4252"/>
    <cellStyle name="Input 11 2 3 2" xfId="10535"/>
    <cellStyle name="Input 11 2 4" xfId="4253"/>
    <cellStyle name="Input 11 2 4 2" xfId="10536"/>
    <cellStyle name="Input 11 2 5" xfId="4254"/>
    <cellStyle name="Input 11 2 5 2" xfId="10537"/>
    <cellStyle name="Input 11 2 6" xfId="4255"/>
    <cellStyle name="Input 11 2 6 2" xfId="10538"/>
    <cellStyle name="Input 11 2 7" xfId="4256"/>
    <cellStyle name="Input 11 2 7 2" xfId="10539"/>
    <cellStyle name="Input 11 2 8" xfId="4257"/>
    <cellStyle name="Input 11 2 8 2" xfId="10540"/>
    <cellStyle name="Input 11 2 9" xfId="4258"/>
    <cellStyle name="Input 11 3" xfId="4259"/>
    <cellStyle name="Input 11 3 2" xfId="10541"/>
    <cellStyle name="Input 11 4" xfId="4260"/>
    <cellStyle name="Input 11 4 2" xfId="10542"/>
    <cellStyle name="Input 11 5" xfId="4261"/>
    <cellStyle name="Input 11 5 2" xfId="10543"/>
    <cellStyle name="Input 11 6" xfId="4262"/>
    <cellStyle name="Input 11 6 2" xfId="10544"/>
    <cellStyle name="Input 11 7" xfId="4263"/>
    <cellStyle name="Input 11 7 2" xfId="10545"/>
    <cellStyle name="Input 11 8" xfId="4264"/>
    <cellStyle name="Input 11 8 2" xfId="10546"/>
    <cellStyle name="Input 11 9" xfId="4265"/>
    <cellStyle name="Input 11 9 2" xfId="10547"/>
    <cellStyle name="Input 12" xfId="4266"/>
    <cellStyle name="Input 12 10" xfId="4267"/>
    <cellStyle name="Input 12 11" xfId="10548"/>
    <cellStyle name="Input 12 12" xfId="13737"/>
    <cellStyle name="Input 12 2" xfId="4268"/>
    <cellStyle name="Input 12 2 2" xfId="4269"/>
    <cellStyle name="Input 12 2 2 2" xfId="10549"/>
    <cellStyle name="Input 12 2 3" xfId="4270"/>
    <cellStyle name="Input 12 2 3 2" xfId="10550"/>
    <cellStyle name="Input 12 2 4" xfId="4271"/>
    <cellStyle name="Input 12 2 4 2" xfId="10551"/>
    <cellStyle name="Input 12 2 5" xfId="4272"/>
    <cellStyle name="Input 12 2 5 2" xfId="10552"/>
    <cellStyle name="Input 12 2 6" xfId="4273"/>
    <cellStyle name="Input 12 2 6 2" xfId="10553"/>
    <cellStyle name="Input 12 2 7" xfId="4274"/>
    <cellStyle name="Input 12 2 7 2" xfId="10554"/>
    <cellStyle name="Input 12 2 8" xfId="4275"/>
    <cellStyle name="Input 12 2 8 2" xfId="10555"/>
    <cellStyle name="Input 12 2 9" xfId="4276"/>
    <cellStyle name="Input 12 3" xfId="4277"/>
    <cellStyle name="Input 12 3 2" xfId="10556"/>
    <cellStyle name="Input 12 4" xfId="4278"/>
    <cellStyle name="Input 12 4 2" xfId="10557"/>
    <cellStyle name="Input 12 5" xfId="4279"/>
    <cellStyle name="Input 12 5 2" xfId="10558"/>
    <cellStyle name="Input 12 6" xfId="4280"/>
    <cellStyle name="Input 12 6 2" xfId="10559"/>
    <cellStyle name="Input 12 7" xfId="4281"/>
    <cellStyle name="Input 12 7 2" xfId="10560"/>
    <cellStyle name="Input 12 8" xfId="4282"/>
    <cellStyle name="Input 12 8 2" xfId="10561"/>
    <cellStyle name="Input 12 9" xfId="4283"/>
    <cellStyle name="Input 12 9 2" xfId="10562"/>
    <cellStyle name="Input 13" xfId="4284"/>
    <cellStyle name="Input 13 10" xfId="4285"/>
    <cellStyle name="Input 13 11" xfId="10563"/>
    <cellStyle name="Input 13 12" xfId="13738"/>
    <cellStyle name="Input 13 2" xfId="4286"/>
    <cellStyle name="Input 13 2 2" xfId="4287"/>
    <cellStyle name="Input 13 2 2 2" xfId="10564"/>
    <cellStyle name="Input 13 2 3" xfId="4288"/>
    <cellStyle name="Input 13 2 3 2" xfId="10565"/>
    <cellStyle name="Input 13 2 4" xfId="4289"/>
    <cellStyle name="Input 13 2 4 2" xfId="10566"/>
    <cellStyle name="Input 13 2 5" xfId="4290"/>
    <cellStyle name="Input 13 2 5 2" xfId="10567"/>
    <cellStyle name="Input 13 2 6" xfId="4291"/>
    <cellStyle name="Input 13 2 6 2" xfId="10568"/>
    <cellStyle name="Input 13 2 7" xfId="4292"/>
    <cellStyle name="Input 13 2 7 2" xfId="10569"/>
    <cellStyle name="Input 13 2 8" xfId="4293"/>
    <cellStyle name="Input 13 2 8 2" xfId="10570"/>
    <cellStyle name="Input 13 2 9" xfId="4294"/>
    <cellStyle name="Input 13 3" xfId="4295"/>
    <cellStyle name="Input 13 3 2" xfId="10571"/>
    <cellStyle name="Input 13 4" xfId="4296"/>
    <cellStyle name="Input 13 4 2" xfId="10572"/>
    <cellStyle name="Input 13 5" xfId="4297"/>
    <cellStyle name="Input 13 5 2" xfId="10573"/>
    <cellStyle name="Input 13 6" xfId="4298"/>
    <cellStyle name="Input 13 6 2" xfId="10574"/>
    <cellStyle name="Input 13 7" xfId="4299"/>
    <cellStyle name="Input 13 7 2" xfId="10575"/>
    <cellStyle name="Input 13 8" xfId="4300"/>
    <cellStyle name="Input 13 8 2" xfId="10576"/>
    <cellStyle name="Input 13 9" xfId="4301"/>
    <cellStyle name="Input 13 9 2" xfId="10577"/>
    <cellStyle name="Input 14" xfId="4302"/>
    <cellStyle name="Input 14 10" xfId="4303"/>
    <cellStyle name="Input 14 11" xfId="10578"/>
    <cellStyle name="Input 14 12" xfId="13739"/>
    <cellStyle name="Input 14 2" xfId="4304"/>
    <cellStyle name="Input 14 2 2" xfId="4305"/>
    <cellStyle name="Input 14 2 2 2" xfId="10579"/>
    <cellStyle name="Input 14 2 3" xfId="4306"/>
    <cellStyle name="Input 14 2 3 2" xfId="10580"/>
    <cellStyle name="Input 14 2 4" xfId="4307"/>
    <cellStyle name="Input 14 2 4 2" xfId="10581"/>
    <cellStyle name="Input 14 2 5" xfId="4308"/>
    <cellStyle name="Input 14 2 5 2" xfId="10582"/>
    <cellStyle name="Input 14 2 6" xfId="4309"/>
    <cellStyle name="Input 14 2 6 2" xfId="10583"/>
    <cellStyle name="Input 14 2 7" xfId="4310"/>
    <cellStyle name="Input 14 2 7 2" xfId="10584"/>
    <cellStyle name="Input 14 2 8" xfId="4311"/>
    <cellStyle name="Input 14 2 8 2" xfId="10585"/>
    <cellStyle name="Input 14 2 9" xfId="4312"/>
    <cellStyle name="Input 14 3" xfId="4313"/>
    <cellStyle name="Input 14 3 2" xfId="10586"/>
    <cellStyle name="Input 14 4" xfId="4314"/>
    <cellStyle name="Input 14 4 2" xfId="10587"/>
    <cellStyle name="Input 14 5" xfId="4315"/>
    <cellStyle name="Input 14 5 2" xfId="10588"/>
    <cellStyle name="Input 14 6" xfId="4316"/>
    <cellStyle name="Input 14 6 2" xfId="10589"/>
    <cellStyle name="Input 14 7" xfId="4317"/>
    <cellStyle name="Input 14 7 2" xfId="10590"/>
    <cellStyle name="Input 14 8" xfId="4318"/>
    <cellStyle name="Input 14 8 2" xfId="10591"/>
    <cellStyle name="Input 14 9" xfId="4319"/>
    <cellStyle name="Input 14 9 2" xfId="10592"/>
    <cellStyle name="Input 15" xfId="4320"/>
    <cellStyle name="Input 15 10" xfId="4321"/>
    <cellStyle name="Input 15 11" xfId="10593"/>
    <cellStyle name="Input 15 12" xfId="13740"/>
    <cellStyle name="Input 15 2" xfId="4322"/>
    <cellStyle name="Input 15 2 2" xfId="4323"/>
    <cellStyle name="Input 15 2 2 2" xfId="10594"/>
    <cellStyle name="Input 15 2 3" xfId="4324"/>
    <cellStyle name="Input 15 2 3 2" xfId="10595"/>
    <cellStyle name="Input 15 2 4" xfId="4325"/>
    <cellStyle name="Input 15 2 4 2" xfId="10596"/>
    <cellStyle name="Input 15 2 5" xfId="4326"/>
    <cellStyle name="Input 15 2 5 2" xfId="10597"/>
    <cellStyle name="Input 15 2 6" xfId="4327"/>
    <cellStyle name="Input 15 2 6 2" xfId="10598"/>
    <cellStyle name="Input 15 2 7" xfId="4328"/>
    <cellStyle name="Input 15 2 7 2" xfId="10599"/>
    <cellStyle name="Input 15 2 8" xfId="4329"/>
    <cellStyle name="Input 15 2 8 2" xfId="10600"/>
    <cellStyle name="Input 15 2 9" xfId="4330"/>
    <cellStyle name="Input 15 3" xfId="4331"/>
    <cellStyle name="Input 15 3 2" xfId="10601"/>
    <cellStyle name="Input 15 4" xfId="4332"/>
    <cellStyle name="Input 15 4 2" xfId="10602"/>
    <cellStyle name="Input 15 5" xfId="4333"/>
    <cellStyle name="Input 15 5 2" xfId="10603"/>
    <cellStyle name="Input 15 6" xfId="4334"/>
    <cellStyle name="Input 15 6 2" xfId="10604"/>
    <cellStyle name="Input 15 7" xfId="4335"/>
    <cellStyle name="Input 15 7 2" xfId="10605"/>
    <cellStyle name="Input 15 8" xfId="4336"/>
    <cellStyle name="Input 15 8 2" xfId="10606"/>
    <cellStyle name="Input 15 9" xfId="4337"/>
    <cellStyle name="Input 15 9 2" xfId="10607"/>
    <cellStyle name="Input 16" xfId="4338"/>
    <cellStyle name="Input 16 10" xfId="4339"/>
    <cellStyle name="Input 16 11" xfId="10608"/>
    <cellStyle name="Input 16 12" xfId="13741"/>
    <cellStyle name="Input 16 2" xfId="4340"/>
    <cellStyle name="Input 16 2 2" xfId="4341"/>
    <cellStyle name="Input 16 2 2 2" xfId="10609"/>
    <cellStyle name="Input 16 2 3" xfId="4342"/>
    <cellStyle name="Input 16 2 3 2" xfId="10610"/>
    <cellStyle name="Input 16 2 4" xfId="4343"/>
    <cellStyle name="Input 16 2 4 2" xfId="10611"/>
    <cellStyle name="Input 16 2 5" xfId="4344"/>
    <cellStyle name="Input 16 2 5 2" xfId="10612"/>
    <cellStyle name="Input 16 2 6" xfId="4345"/>
    <cellStyle name="Input 16 2 6 2" xfId="10613"/>
    <cellStyle name="Input 16 2 7" xfId="4346"/>
    <cellStyle name="Input 16 2 7 2" xfId="10614"/>
    <cellStyle name="Input 16 2 8" xfId="4347"/>
    <cellStyle name="Input 16 2 8 2" xfId="10615"/>
    <cellStyle name="Input 16 2 9" xfId="4348"/>
    <cellStyle name="Input 16 3" xfId="4349"/>
    <cellStyle name="Input 16 3 2" xfId="10616"/>
    <cellStyle name="Input 16 4" xfId="4350"/>
    <cellStyle name="Input 16 4 2" xfId="10617"/>
    <cellStyle name="Input 16 5" xfId="4351"/>
    <cellStyle name="Input 16 5 2" xfId="10618"/>
    <cellStyle name="Input 16 6" xfId="4352"/>
    <cellStyle name="Input 16 6 2" xfId="10619"/>
    <cellStyle name="Input 16 7" xfId="4353"/>
    <cellStyle name="Input 16 7 2" xfId="10620"/>
    <cellStyle name="Input 16 8" xfId="4354"/>
    <cellStyle name="Input 16 8 2" xfId="10621"/>
    <cellStyle name="Input 16 9" xfId="4355"/>
    <cellStyle name="Input 16 9 2" xfId="10622"/>
    <cellStyle name="Input 17" xfId="4356"/>
    <cellStyle name="Input 17 10" xfId="4357"/>
    <cellStyle name="Input 17 11" xfId="14256"/>
    <cellStyle name="Input 17 2" xfId="4358"/>
    <cellStyle name="Input 17 2 2" xfId="4359"/>
    <cellStyle name="Input 17 2 2 2" xfId="10623"/>
    <cellStyle name="Input 17 2 3" xfId="4360"/>
    <cellStyle name="Input 17 2 3 2" xfId="10624"/>
    <cellStyle name="Input 17 2 4" xfId="4361"/>
    <cellStyle name="Input 17 2 4 2" xfId="10625"/>
    <cellStyle name="Input 17 2 5" xfId="4362"/>
    <cellStyle name="Input 17 2 5 2" xfId="10626"/>
    <cellStyle name="Input 17 2 6" xfId="4363"/>
    <cellStyle name="Input 17 2 6 2" xfId="10627"/>
    <cellStyle name="Input 17 2 7" xfId="4364"/>
    <cellStyle name="Input 17 2 7 2" xfId="10628"/>
    <cellStyle name="Input 17 2 8" xfId="4365"/>
    <cellStyle name="Input 17 2 8 2" xfId="10629"/>
    <cellStyle name="Input 17 2 9" xfId="4366"/>
    <cellStyle name="Input 17 3" xfId="4367"/>
    <cellStyle name="Input 17 3 2" xfId="10630"/>
    <cellStyle name="Input 17 4" xfId="4368"/>
    <cellStyle name="Input 17 4 2" xfId="10631"/>
    <cellStyle name="Input 17 5" xfId="4369"/>
    <cellStyle name="Input 17 5 2" xfId="10632"/>
    <cellStyle name="Input 17 6" xfId="4370"/>
    <cellStyle name="Input 17 6 2" xfId="10633"/>
    <cellStyle name="Input 17 7" xfId="4371"/>
    <cellStyle name="Input 17 7 2" xfId="10634"/>
    <cellStyle name="Input 17 8" xfId="4372"/>
    <cellStyle name="Input 17 8 2" xfId="10635"/>
    <cellStyle name="Input 17 9" xfId="4373"/>
    <cellStyle name="Input 17 9 2" xfId="10636"/>
    <cellStyle name="Input 18" xfId="4374"/>
    <cellStyle name="Input 18 10" xfId="4375"/>
    <cellStyle name="Input 18 2" xfId="4376"/>
    <cellStyle name="Input 18 2 2" xfId="4377"/>
    <cellStyle name="Input 18 2 2 2" xfId="10637"/>
    <cellStyle name="Input 18 2 3" xfId="4378"/>
    <cellStyle name="Input 18 2 3 2" xfId="10638"/>
    <cellStyle name="Input 18 2 4" xfId="4379"/>
    <cellStyle name="Input 18 2 4 2" xfId="10639"/>
    <cellStyle name="Input 18 2 5" xfId="4380"/>
    <cellStyle name="Input 18 2 5 2" xfId="10640"/>
    <cellStyle name="Input 18 2 6" xfId="4381"/>
    <cellStyle name="Input 18 2 6 2" xfId="10641"/>
    <cellStyle name="Input 18 2 7" xfId="4382"/>
    <cellStyle name="Input 18 2 7 2" xfId="10642"/>
    <cellStyle name="Input 18 2 8" xfId="4383"/>
    <cellStyle name="Input 18 2 8 2" xfId="10643"/>
    <cellStyle name="Input 18 2 9" xfId="4384"/>
    <cellStyle name="Input 18 3" xfId="4385"/>
    <cellStyle name="Input 18 3 2" xfId="10644"/>
    <cellStyle name="Input 18 4" xfId="4386"/>
    <cellStyle name="Input 18 4 2" xfId="10645"/>
    <cellStyle name="Input 18 5" xfId="4387"/>
    <cellStyle name="Input 18 5 2" xfId="10646"/>
    <cellStyle name="Input 18 6" xfId="4388"/>
    <cellStyle name="Input 18 6 2" xfId="10647"/>
    <cellStyle name="Input 18 7" xfId="4389"/>
    <cellStyle name="Input 18 7 2" xfId="10648"/>
    <cellStyle name="Input 18 8" xfId="4390"/>
    <cellStyle name="Input 18 8 2" xfId="10649"/>
    <cellStyle name="Input 18 9" xfId="4391"/>
    <cellStyle name="Input 18 9 2" xfId="10650"/>
    <cellStyle name="Input 19" xfId="4392"/>
    <cellStyle name="Input 19 10" xfId="4393"/>
    <cellStyle name="Input 19 2" xfId="4394"/>
    <cellStyle name="Input 19 2 2" xfId="4395"/>
    <cellStyle name="Input 19 2 2 2" xfId="10651"/>
    <cellStyle name="Input 19 2 3" xfId="4396"/>
    <cellStyle name="Input 19 2 3 2" xfId="10652"/>
    <cellStyle name="Input 19 2 4" xfId="4397"/>
    <cellStyle name="Input 19 2 4 2" xfId="10653"/>
    <cellStyle name="Input 19 2 5" xfId="4398"/>
    <cellStyle name="Input 19 2 5 2" xfId="10654"/>
    <cellStyle name="Input 19 2 6" xfId="4399"/>
    <cellStyle name="Input 19 2 6 2" xfId="10655"/>
    <cellStyle name="Input 19 2 7" xfId="4400"/>
    <cellStyle name="Input 19 2 7 2" xfId="10656"/>
    <cellStyle name="Input 19 2 8" xfId="4401"/>
    <cellStyle name="Input 19 2 8 2" xfId="10657"/>
    <cellStyle name="Input 19 2 9" xfId="4402"/>
    <cellStyle name="Input 19 3" xfId="4403"/>
    <cellStyle name="Input 19 3 2" xfId="10658"/>
    <cellStyle name="Input 19 4" xfId="4404"/>
    <cellStyle name="Input 19 4 2" xfId="10659"/>
    <cellStyle name="Input 19 5" xfId="4405"/>
    <cellStyle name="Input 19 5 2" xfId="10660"/>
    <cellStyle name="Input 19 6" xfId="4406"/>
    <cellStyle name="Input 19 6 2" xfId="10661"/>
    <cellStyle name="Input 19 7" xfId="4407"/>
    <cellStyle name="Input 19 7 2" xfId="10662"/>
    <cellStyle name="Input 19 8" xfId="4408"/>
    <cellStyle name="Input 19 8 2" xfId="10663"/>
    <cellStyle name="Input 19 9" xfId="4409"/>
    <cellStyle name="Input 19 9 2" xfId="10664"/>
    <cellStyle name="Input 2" xfId="4410"/>
    <cellStyle name="Input 2 10" xfId="13742"/>
    <cellStyle name="Input 2 2" xfId="4411"/>
    <cellStyle name="Input 2 2 10" xfId="4412"/>
    <cellStyle name="Input 2 2 11" xfId="14257"/>
    <cellStyle name="Input 2 2 2" xfId="4413"/>
    <cellStyle name="Input 2 2 2 2" xfId="10665"/>
    <cellStyle name="Input 2 2 3" xfId="4414"/>
    <cellStyle name="Input 2 2 3 2" xfId="10666"/>
    <cellStyle name="Input 2 2 4" xfId="4415"/>
    <cellStyle name="Input 2 2 4 2" xfId="10667"/>
    <cellStyle name="Input 2 2 5" xfId="4416"/>
    <cellStyle name="Input 2 2 5 2" xfId="10668"/>
    <cellStyle name="Input 2 2 6" xfId="4417"/>
    <cellStyle name="Input 2 2 6 2" xfId="10669"/>
    <cellStyle name="Input 2 2 7" xfId="4418"/>
    <cellStyle name="Input 2 2 7 2" xfId="10670"/>
    <cellStyle name="Input 2 2 8" xfId="4419"/>
    <cellStyle name="Input 2 2 8 2" xfId="10671"/>
    <cellStyle name="Input 2 2 9" xfId="4420"/>
    <cellStyle name="Input 2 3" xfId="4421"/>
    <cellStyle name="Input 2 3 2" xfId="10672"/>
    <cellStyle name="Input 2 4" xfId="4422"/>
    <cellStyle name="Input 2 4 2" xfId="10673"/>
    <cellStyle name="Input 2 5" xfId="4423"/>
    <cellStyle name="Input 2 5 2" xfId="10674"/>
    <cellStyle name="Input 2 6" xfId="4424"/>
    <cellStyle name="Input 2 6 2" xfId="10675"/>
    <cellStyle name="Input 2 7" xfId="4425"/>
    <cellStyle name="Input 2 7 2" xfId="10676"/>
    <cellStyle name="Input 2 8" xfId="4426"/>
    <cellStyle name="Input 2 8 2" xfId="10677"/>
    <cellStyle name="Input 2 9" xfId="4427"/>
    <cellStyle name="Input 20" xfId="4428"/>
    <cellStyle name="Input 20 10" xfId="4429"/>
    <cellStyle name="Input 20 2" xfId="4430"/>
    <cellStyle name="Input 20 2 2" xfId="4431"/>
    <cellStyle name="Input 20 2 2 2" xfId="10678"/>
    <cellStyle name="Input 20 2 3" xfId="4432"/>
    <cellStyle name="Input 20 2 3 2" xfId="10679"/>
    <cellStyle name="Input 20 2 4" xfId="4433"/>
    <cellStyle name="Input 20 2 4 2" xfId="10680"/>
    <cellStyle name="Input 20 2 5" xfId="4434"/>
    <cellStyle name="Input 20 2 5 2" xfId="10681"/>
    <cellStyle name="Input 20 2 6" xfId="4435"/>
    <cellStyle name="Input 20 2 6 2" xfId="10682"/>
    <cellStyle name="Input 20 2 7" xfId="4436"/>
    <cellStyle name="Input 20 2 7 2" xfId="10683"/>
    <cellStyle name="Input 20 2 8" xfId="4437"/>
    <cellStyle name="Input 20 2 8 2" xfId="10684"/>
    <cellStyle name="Input 20 2 9" xfId="4438"/>
    <cellStyle name="Input 20 3" xfId="4439"/>
    <cellStyle name="Input 20 3 2" xfId="10685"/>
    <cellStyle name="Input 20 4" xfId="4440"/>
    <cellStyle name="Input 20 4 2" xfId="10686"/>
    <cellStyle name="Input 20 5" xfId="4441"/>
    <cellStyle name="Input 20 5 2" xfId="10687"/>
    <cellStyle name="Input 20 6" xfId="4442"/>
    <cellStyle name="Input 20 6 2" xfId="10688"/>
    <cellStyle name="Input 20 7" xfId="4443"/>
    <cellStyle name="Input 20 7 2" xfId="10689"/>
    <cellStyle name="Input 20 8" xfId="4444"/>
    <cellStyle name="Input 20 8 2" xfId="10690"/>
    <cellStyle name="Input 20 9" xfId="4445"/>
    <cellStyle name="Input 20 9 2" xfId="10691"/>
    <cellStyle name="Input 21" xfId="4446"/>
    <cellStyle name="Input 21 10" xfId="4447"/>
    <cellStyle name="Input 21 2" xfId="4448"/>
    <cellStyle name="Input 21 2 2" xfId="4449"/>
    <cellStyle name="Input 21 2 2 2" xfId="10692"/>
    <cellStyle name="Input 21 2 3" xfId="4450"/>
    <cellStyle name="Input 21 2 3 2" xfId="10693"/>
    <cellStyle name="Input 21 2 4" xfId="4451"/>
    <cellStyle name="Input 21 2 4 2" xfId="10694"/>
    <cellStyle name="Input 21 2 5" xfId="4452"/>
    <cellStyle name="Input 21 2 5 2" xfId="10695"/>
    <cellStyle name="Input 21 2 6" xfId="4453"/>
    <cellStyle name="Input 21 2 6 2" xfId="10696"/>
    <cellStyle name="Input 21 2 7" xfId="4454"/>
    <cellStyle name="Input 21 2 7 2" xfId="10697"/>
    <cellStyle name="Input 21 2 8" xfId="4455"/>
    <cellStyle name="Input 21 2 8 2" xfId="10698"/>
    <cellStyle name="Input 21 2 9" xfId="4456"/>
    <cellStyle name="Input 21 3" xfId="4457"/>
    <cellStyle name="Input 21 3 2" xfId="10699"/>
    <cellStyle name="Input 21 4" xfId="4458"/>
    <cellStyle name="Input 21 4 2" xfId="10700"/>
    <cellStyle name="Input 21 5" xfId="4459"/>
    <cellStyle name="Input 21 5 2" xfId="10701"/>
    <cellStyle name="Input 21 6" xfId="4460"/>
    <cellStyle name="Input 21 6 2" xfId="10702"/>
    <cellStyle name="Input 21 7" xfId="4461"/>
    <cellStyle name="Input 21 7 2" xfId="10703"/>
    <cellStyle name="Input 21 8" xfId="4462"/>
    <cellStyle name="Input 21 8 2" xfId="10704"/>
    <cellStyle name="Input 21 9" xfId="4463"/>
    <cellStyle name="Input 21 9 2" xfId="10705"/>
    <cellStyle name="Input 22" xfId="4464"/>
    <cellStyle name="Input 22 2" xfId="4465"/>
    <cellStyle name="Input 22 2 2" xfId="10706"/>
    <cellStyle name="Input 22 3" xfId="4466"/>
    <cellStyle name="Input 22 3 2" xfId="10707"/>
    <cellStyle name="Input 22 4" xfId="4467"/>
    <cellStyle name="Input 22 4 2" xfId="10708"/>
    <cellStyle name="Input 22 5" xfId="4468"/>
    <cellStyle name="Input 22 5 2" xfId="10709"/>
    <cellStyle name="Input 22 6" xfId="4469"/>
    <cellStyle name="Input 22 6 2" xfId="10710"/>
    <cellStyle name="Input 22 7" xfId="4470"/>
    <cellStyle name="Input 22 7 2" xfId="10711"/>
    <cellStyle name="Input 22 8" xfId="4471"/>
    <cellStyle name="Input 22 8 2" xfId="10712"/>
    <cellStyle name="Input 22 9" xfId="4472"/>
    <cellStyle name="Input 23" xfId="14476"/>
    <cellStyle name="Input 3" xfId="4473"/>
    <cellStyle name="Input 3 10" xfId="4474"/>
    <cellStyle name="Input 3 11" xfId="13743"/>
    <cellStyle name="Input 3 2" xfId="4475"/>
    <cellStyle name="Input 3 2 10" xfId="4476"/>
    <cellStyle name="Input 3 2 2" xfId="4477"/>
    <cellStyle name="Input 3 2 2 2" xfId="10713"/>
    <cellStyle name="Input 3 2 3" xfId="4478"/>
    <cellStyle name="Input 3 2 3 2" xfId="10714"/>
    <cellStyle name="Input 3 2 4" xfId="4479"/>
    <cellStyle name="Input 3 2 4 2" xfId="10715"/>
    <cellStyle name="Input 3 2 5" xfId="4480"/>
    <cellStyle name="Input 3 2 5 2" xfId="10716"/>
    <cellStyle name="Input 3 2 6" xfId="4481"/>
    <cellStyle name="Input 3 2 6 2" xfId="10717"/>
    <cellStyle name="Input 3 2 7" xfId="4482"/>
    <cellStyle name="Input 3 2 7 2" xfId="10718"/>
    <cellStyle name="Input 3 2 8" xfId="4483"/>
    <cellStyle name="Input 3 2 8 2" xfId="10719"/>
    <cellStyle name="Input 3 2 9" xfId="4484"/>
    <cellStyle name="Input 3 3" xfId="4485"/>
    <cellStyle name="Input 3 3 2" xfId="10720"/>
    <cellStyle name="Input 3 4" xfId="4486"/>
    <cellStyle name="Input 3 4 2" xfId="10721"/>
    <cellStyle name="Input 3 5" xfId="4487"/>
    <cellStyle name="Input 3 5 2" xfId="10722"/>
    <cellStyle name="Input 3 6" xfId="4488"/>
    <cellStyle name="Input 3 6 2" xfId="10723"/>
    <cellStyle name="Input 3 7" xfId="4489"/>
    <cellStyle name="Input 3 7 2" xfId="10724"/>
    <cellStyle name="Input 3 8" xfId="4490"/>
    <cellStyle name="Input 3 8 2" xfId="10725"/>
    <cellStyle name="Input 3 9" xfId="4491"/>
    <cellStyle name="Input 3 9 2" xfId="10726"/>
    <cellStyle name="Input 4" xfId="4492"/>
    <cellStyle name="Input 4 10" xfId="4493"/>
    <cellStyle name="Input 4 11" xfId="10727"/>
    <cellStyle name="Input 4 12" xfId="13744"/>
    <cellStyle name="Input 4 2" xfId="4494"/>
    <cellStyle name="Input 4 2 2" xfId="4495"/>
    <cellStyle name="Input 4 2 2 2" xfId="10728"/>
    <cellStyle name="Input 4 2 3" xfId="4496"/>
    <cellStyle name="Input 4 2 3 2" xfId="10729"/>
    <cellStyle name="Input 4 2 4" xfId="4497"/>
    <cellStyle name="Input 4 2 4 2" xfId="10730"/>
    <cellStyle name="Input 4 2 5" xfId="4498"/>
    <cellStyle name="Input 4 2 5 2" xfId="10731"/>
    <cellStyle name="Input 4 2 6" xfId="4499"/>
    <cellStyle name="Input 4 2 6 2" xfId="10732"/>
    <cellStyle name="Input 4 2 7" xfId="4500"/>
    <cellStyle name="Input 4 2 7 2" xfId="10733"/>
    <cellStyle name="Input 4 2 8" xfId="4501"/>
    <cellStyle name="Input 4 2 8 2" xfId="10734"/>
    <cellStyle name="Input 4 2 9" xfId="4502"/>
    <cellStyle name="Input 4 3" xfId="4503"/>
    <cellStyle name="Input 4 3 2" xfId="10735"/>
    <cellStyle name="Input 4 4" xfId="4504"/>
    <cellStyle name="Input 4 4 2" xfId="10736"/>
    <cellStyle name="Input 4 5" xfId="4505"/>
    <cellStyle name="Input 4 5 2" xfId="10737"/>
    <cellStyle name="Input 4 6" xfId="4506"/>
    <cellStyle name="Input 4 6 2" xfId="10738"/>
    <cellStyle name="Input 4 7" xfId="4507"/>
    <cellStyle name="Input 4 7 2" xfId="10739"/>
    <cellStyle name="Input 4 8" xfId="4508"/>
    <cellStyle name="Input 4 8 2" xfId="10740"/>
    <cellStyle name="Input 4 9" xfId="4509"/>
    <cellStyle name="Input 4 9 2" xfId="10741"/>
    <cellStyle name="Input 5" xfId="4510"/>
    <cellStyle name="Input 5 10" xfId="4511"/>
    <cellStyle name="Input 5 11" xfId="10742"/>
    <cellStyle name="Input 5 12" xfId="13745"/>
    <cellStyle name="Input 5 2" xfId="4512"/>
    <cellStyle name="Input 5 2 2" xfId="4513"/>
    <cellStyle name="Input 5 2 2 2" xfId="10743"/>
    <cellStyle name="Input 5 2 3" xfId="4514"/>
    <cellStyle name="Input 5 2 3 2" xfId="10744"/>
    <cellStyle name="Input 5 2 4" xfId="4515"/>
    <cellStyle name="Input 5 2 4 2" xfId="10745"/>
    <cellStyle name="Input 5 2 5" xfId="4516"/>
    <cellStyle name="Input 5 2 5 2" xfId="10746"/>
    <cellStyle name="Input 5 2 6" xfId="4517"/>
    <cellStyle name="Input 5 2 6 2" xfId="10747"/>
    <cellStyle name="Input 5 2 7" xfId="4518"/>
    <cellStyle name="Input 5 2 7 2" xfId="10748"/>
    <cellStyle name="Input 5 2 8" xfId="4519"/>
    <cellStyle name="Input 5 2 8 2" xfId="10749"/>
    <cellStyle name="Input 5 2 9" xfId="4520"/>
    <cellStyle name="Input 5 3" xfId="4521"/>
    <cellStyle name="Input 5 3 2" xfId="10750"/>
    <cellStyle name="Input 5 4" xfId="4522"/>
    <cellStyle name="Input 5 4 2" xfId="10751"/>
    <cellStyle name="Input 5 5" xfId="4523"/>
    <cellStyle name="Input 5 5 2" xfId="10752"/>
    <cellStyle name="Input 5 6" xfId="4524"/>
    <cellStyle name="Input 5 6 2" xfId="10753"/>
    <cellStyle name="Input 5 7" xfId="4525"/>
    <cellStyle name="Input 5 7 2" xfId="10754"/>
    <cellStyle name="Input 5 8" xfId="4526"/>
    <cellStyle name="Input 5 8 2" xfId="10755"/>
    <cellStyle name="Input 5 9" xfId="4527"/>
    <cellStyle name="Input 5 9 2" xfId="10756"/>
    <cellStyle name="Input 6" xfId="4528"/>
    <cellStyle name="Input 6 10" xfId="4529"/>
    <cellStyle name="Input 6 11" xfId="10757"/>
    <cellStyle name="Input 6 12" xfId="13746"/>
    <cellStyle name="Input 6 2" xfId="4530"/>
    <cellStyle name="Input 6 2 2" xfId="4531"/>
    <cellStyle name="Input 6 2 2 2" xfId="10758"/>
    <cellStyle name="Input 6 2 3" xfId="4532"/>
    <cellStyle name="Input 6 2 3 2" xfId="10759"/>
    <cellStyle name="Input 6 2 4" xfId="4533"/>
    <cellStyle name="Input 6 2 4 2" xfId="10760"/>
    <cellStyle name="Input 6 2 5" xfId="4534"/>
    <cellStyle name="Input 6 2 5 2" xfId="10761"/>
    <cellStyle name="Input 6 2 6" xfId="4535"/>
    <cellStyle name="Input 6 2 6 2" xfId="10762"/>
    <cellStyle name="Input 6 2 7" xfId="4536"/>
    <cellStyle name="Input 6 2 7 2" xfId="10763"/>
    <cellStyle name="Input 6 2 8" xfId="4537"/>
    <cellStyle name="Input 6 2 8 2" xfId="10764"/>
    <cellStyle name="Input 6 2 9" xfId="4538"/>
    <cellStyle name="Input 6 3" xfId="4539"/>
    <cellStyle name="Input 6 3 2" xfId="10765"/>
    <cellStyle name="Input 6 4" xfId="4540"/>
    <cellStyle name="Input 6 4 2" xfId="10766"/>
    <cellStyle name="Input 6 5" xfId="4541"/>
    <cellStyle name="Input 6 5 2" xfId="10767"/>
    <cellStyle name="Input 6 6" xfId="4542"/>
    <cellStyle name="Input 6 6 2" xfId="10768"/>
    <cellStyle name="Input 6 7" xfId="4543"/>
    <cellStyle name="Input 6 7 2" xfId="10769"/>
    <cellStyle name="Input 6 8" xfId="4544"/>
    <cellStyle name="Input 6 8 2" xfId="10770"/>
    <cellStyle name="Input 6 9" xfId="4545"/>
    <cellStyle name="Input 6 9 2" xfId="10771"/>
    <cellStyle name="Input 7" xfId="4546"/>
    <cellStyle name="Input 7 10" xfId="4547"/>
    <cellStyle name="Input 7 11" xfId="10772"/>
    <cellStyle name="Input 7 12" xfId="13747"/>
    <cellStyle name="Input 7 2" xfId="4548"/>
    <cellStyle name="Input 7 2 2" xfId="4549"/>
    <cellStyle name="Input 7 2 2 2" xfId="10773"/>
    <cellStyle name="Input 7 2 3" xfId="4550"/>
    <cellStyle name="Input 7 2 3 2" xfId="10774"/>
    <cellStyle name="Input 7 2 4" xfId="4551"/>
    <cellStyle name="Input 7 2 4 2" xfId="10775"/>
    <cellStyle name="Input 7 2 5" xfId="4552"/>
    <cellStyle name="Input 7 2 5 2" xfId="10776"/>
    <cellStyle name="Input 7 2 6" xfId="4553"/>
    <cellStyle name="Input 7 2 6 2" xfId="10777"/>
    <cellStyle name="Input 7 2 7" xfId="4554"/>
    <cellStyle name="Input 7 2 7 2" xfId="10778"/>
    <cellStyle name="Input 7 2 8" xfId="4555"/>
    <cellStyle name="Input 7 2 8 2" xfId="10779"/>
    <cellStyle name="Input 7 2 9" xfId="4556"/>
    <cellStyle name="Input 7 3" xfId="4557"/>
    <cellStyle name="Input 7 3 2" xfId="10780"/>
    <cellStyle name="Input 7 4" xfId="4558"/>
    <cellStyle name="Input 7 4 2" xfId="10781"/>
    <cellStyle name="Input 7 5" xfId="4559"/>
    <cellStyle name="Input 7 5 2" xfId="10782"/>
    <cellStyle name="Input 7 6" xfId="4560"/>
    <cellStyle name="Input 7 6 2" xfId="10783"/>
    <cellStyle name="Input 7 7" xfId="4561"/>
    <cellStyle name="Input 7 7 2" xfId="10784"/>
    <cellStyle name="Input 7 8" xfId="4562"/>
    <cellStyle name="Input 7 8 2" xfId="10785"/>
    <cellStyle name="Input 7 9" xfId="4563"/>
    <cellStyle name="Input 7 9 2" xfId="10786"/>
    <cellStyle name="Input 8" xfId="4564"/>
    <cellStyle name="Input 8 10" xfId="4565"/>
    <cellStyle name="Input 8 11" xfId="10787"/>
    <cellStyle name="Input 8 12" xfId="13748"/>
    <cellStyle name="Input 8 2" xfId="4566"/>
    <cellStyle name="Input 8 2 2" xfId="4567"/>
    <cellStyle name="Input 8 2 2 2" xfId="10788"/>
    <cellStyle name="Input 8 2 3" xfId="4568"/>
    <cellStyle name="Input 8 2 3 2" xfId="10789"/>
    <cellStyle name="Input 8 2 4" xfId="4569"/>
    <cellStyle name="Input 8 2 4 2" xfId="10790"/>
    <cellStyle name="Input 8 2 5" xfId="4570"/>
    <cellStyle name="Input 8 2 5 2" xfId="10791"/>
    <cellStyle name="Input 8 2 6" xfId="4571"/>
    <cellStyle name="Input 8 2 6 2" xfId="10792"/>
    <cellStyle name="Input 8 2 7" xfId="4572"/>
    <cellStyle name="Input 8 2 7 2" xfId="10793"/>
    <cellStyle name="Input 8 2 8" xfId="4573"/>
    <cellStyle name="Input 8 2 8 2" xfId="10794"/>
    <cellStyle name="Input 8 2 9" xfId="4574"/>
    <cellStyle name="Input 8 3" xfId="4575"/>
    <cellStyle name="Input 8 3 2" xfId="10795"/>
    <cellStyle name="Input 8 4" xfId="4576"/>
    <cellStyle name="Input 8 4 2" xfId="10796"/>
    <cellStyle name="Input 8 5" xfId="4577"/>
    <cellStyle name="Input 8 5 2" xfId="10797"/>
    <cellStyle name="Input 8 6" xfId="4578"/>
    <cellStyle name="Input 8 6 2" xfId="10798"/>
    <cellStyle name="Input 8 7" xfId="4579"/>
    <cellStyle name="Input 8 7 2" xfId="10799"/>
    <cellStyle name="Input 8 8" xfId="4580"/>
    <cellStyle name="Input 8 8 2" xfId="10800"/>
    <cellStyle name="Input 8 9" xfId="4581"/>
    <cellStyle name="Input 8 9 2" xfId="10801"/>
    <cellStyle name="Input 9" xfId="4582"/>
    <cellStyle name="Input 9 10" xfId="4583"/>
    <cellStyle name="Input 9 11" xfId="10802"/>
    <cellStyle name="Input 9 12" xfId="13749"/>
    <cellStyle name="Input 9 2" xfId="4584"/>
    <cellStyle name="Input 9 2 2" xfId="4585"/>
    <cellStyle name="Input 9 2 2 2" xfId="10803"/>
    <cellStyle name="Input 9 2 3" xfId="4586"/>
    <cellStyle name="Input 9 2 3 2" xfId="10804"/>
    <cellStyle name="Input 9 2 4" xfId="4587"/>
    <cellStyle name="Input 9 2 4 2" xfId="10805"/>
    <cellStyle name="Input 9 2 5" xfId="4588"/>
    <cellStyle name="Input 9 2 5 2" xfId="10806"/>
    <cellStyle name="Input 9 2 6" xfId="4589"/>
    <cellStyle name="Input 9 2 6 2" xfId="10807"/>
    <cellStyle name="Input 9 2 7" xfId="4590"/>
    <cellStyle name="Input 9 2 7 2" xfId="10808"/>
    <cellStyle name="Input 9 2 8" xfId="4591"/>
    <cellStyle name="Input 9 2 8 2" xfId="10809"/>
    <cellStyle name="Input 9 2 9" xfId="4592"/>
    <cellStyle name="Input 9 3" xfId="4593"/>
    <cellStyle name="Input 9 3 2" xfId="10810"/>
    <cellStyle name="Input 9 4" xfId="4594"/>
    <cellStyle name="Input 9 4 2" xfId="10811"/>
    <cellStyle name="Input 9 5" xfId="4595"/>
    <cellStyle name="Input 9 5 2" xfId="10812"/>
    <cellStyle name="Input 9 6" xfId="4596"/>
    <cellStyle name="Input 9 6 2" xfId="10813"/>
    <cellStyle name="Input 9 7" xfId="4597"/>
    <cellStyle name="Input 9 7 2" xfId="10814"/>
    <cellStyle name="Input 9 8" xfId="4598"/>
    <cellStyle name="Input 9 8 2" xfId="10815"/>
    <cellStyle name="Input 9 9" xfId="4599"/>
    <cellStyle name="Input 9 9 2" xfId="10816"/>
    <cellStyle name="Labels - Style3" xfId="10817"/>
    <cellStyle name="LineItemPrompt" xfId="4600"/>
    <cellStyle name="LineItemPrompt 2" xfId="4601"/>
    <cellStyle name="LineItemPrompt 2 2" xfId="10818"/>
    <cellStyle name="LineItemPrompt 2 3" xfId="10819"/>
    <cellStyle name="LineItemPrompt 3" xfId="4602"/>
    <cellStyle name="LineItemPrompt 4" xfId="57215"/>
    <cellStyle name="LineItemValue" xfId="4603"/>
    <cellStyle name="LineItemValue 2" xfId="4604"/>
    <cellStyle name="LineItemValue 2 2" xfId="10820"/>
    <cellStyle name="LineItemValue 2 3" xfId="10821"/>
    <cellStyle name="LineItemValue 3" xfId="4605"/>
    <cellStyle name="LineItemValue 4" xfId="4606"/>
    <cellStyle name="LineItemValue 5" xfId="57216"/>
    <cellStyle name="Linked Cell 10" xfId="10822"/>
    <cellStyle name="Linked Cell 11" xfId="10823"/>
    <cellStyle name="Linked Cell 12" xfId="10824"/>
    <cellStyle name="Linked Cell 13" xfId="10825"/>
    <cellStyle name="Linked Cell 14" xfId="10826"/>
    <cellStyle name="Linked Cell 15" xfId="10827"/>
    <cellStyle name="Linked Cell 16" xfId="10828"/>
    <cellStyle name="Linked Cell 17" xfId="10829"/>
    <cellStyle name="Linked Cell 17 2" xfId="14258"/>
    <cellStyle name="Linked Cell 18" xfId="14479"/>
    <cellStyle name="Linked Cell 2" xfId="4607"/>
    <cellStyle name="Linked Cell 2 2" xfId="4608"/>
    <cellStyle name="Linked Cell 2 2 2" xfId="14259"/>
    <cellStyle name="Linked Cell 2 3" xfId="13750"/>
    <cellStyle name="Linked Cell 2 4" xfId="57217"/>
    <cellStyle name="Linked Cell 2 5" xfId="57218"/>
    <cellStyle name="Linked Cell 3" xfId="4609"/>
    <cellStyle name="Linked Cell 3 2" xfId="13751"/>
    <cellStyle name="Linked Cell 4" xfId="10830"/>
    <cellStyle name="Linked Cell 4 2" xfId="57219"/>
    <cellStyle name="Linked Cell 5" xfId="10831"/>
    <cellStyle name="Linked Cell 5 2" xfId="57220"/>
    <cellStyle name="Linked Cell 6" xfId="10832"/>
    <cellStyle name="Linked Cell 6 2" xfId="57221"/>
    <cellStyle name="Linked Cell 7" xfId="10833"/>
    <cellStyle name="Linked Cell 7 2" xfId="57222"/>
    <cellStyle name="Linked Cell 8" xfId="10834"/>
    <cellStyle name="Linked Cell 9" xfId="10835"/>
    <cellStyle name="Milliers [0]_EDYAN" xfId="10836"/>
    <cellStyle name="Milliers_EDYAN" xfId="10837"/>
    <cellStyle name="Monétaire [0]_EDYAN" xfId="10838"/>
    <cellStyle name="Monétaire_EDYAN" xfId="10839"/>
    <cellStyle name="MTH" xfId="57223"/>
    <cellStyle name="Neutral 10" xfId="10840"/>
    <cellStyle name="Neutral 11" xfId="10841"/>
    <cellStyle name="Neutral 12" xfId="10842"/>
    <cellStyle name="Neutral 13" xfId="10843"/>
    <cellStyle name="Neutral 14" xfId="10844"/>
    <cellStyle name="Neutral 15" xfId="10845"/>
    <cellStyle name="Neutral 16" xfId="10846"/>
    <cellStyle name="Neutral 17" xfId="10847"/>
    <cellStyle name="Neutral 17 2" xfId="14260"/>
    <cellStyle name="Neutral 18" xfId="14475"/>
    <cellStyle name="Neutral 2" xfId="4610"/>
    <cellStyle name="Neutral 2 2" xfId="4611"/>
    <cellStyle name="Neutral 2 2 2" xfId="14261"/>
    <cellStyle name="Neutral 2 3" xfId="13752"/>
    <cellStyle name="Neutral 2 4" xfId="57224"/>
    <cellStyle name="Neutral 2 5" xfId="57225"/>
    <cellStyle name="Neutral 3" xfId="4612"/>
    <cellStyle name="Neutral 3 2" xfId="13753"/>
    <cellStyle name="Neutral 4" xfId="10848"/>
    <cellStyle name="Neutral 4 2" xfId="57226"/>
    <cellStyle name="Neutral 5" xfId="10849"/>
    <cellStyle name="Neutral 5 2" xfId="57227"/>
    <cellStyle name="Neutral 6" xfId="10850"/>
    <cellStyle name="Neutral 6 2" xfId="57228"/>
    <cellStyle name="Neutral 7" xfId="10851"/>
    <cellStyle name="Neutral 7 2" xfId="57229"/>
    <cellStyle name="Neutral 8" xfId="10852"/>
    <cellStyle name="Neutral 9" xfId="10853"/>
    <cellStyle name="Normal" xfId="0" builtinId="0"/>
    <cellStyle name="Normal - Style1" xfId="10854"/>
    <cellStyle name="Normal - Style1 2" xfId="10855"/>
    <cellStyle name="Normal - Style2" xfId="10856"/>
    <cellStyle name="Normal - Style3" xfId="10857"/>
    <cellStyle name="Normal - Style4" xfId="10858"/>
    <cellStyle name="Normal - Style5" xfId="10859"/>
    <cellStyle name="Normal - Style6" xfId="10860"/>
    <cellStyle name="Normal - Style7" xfId="10861"/>
    <cellStyle name="Normal - Style8" xfId="10862"/>
    <cellStyle name="Normal 10" xfId="4613"/>
    <cellStyle name="Normal 10 2" xfId="4614"/>
    <cellStyle name="Normal 10 2 2" xfId="10863"/>
    <cellStyle name="Normal 10 3" xfId="4615"/>
    <cellStyle name="Normal 10 3 2" xfId="57230"/>
    <cellStyle name="Normal 10 3 3" xfId="57231"/>
    <cellStyle name="Normal 10 4" xfId="57232"/>
    <cellStyle name="Normal 11" xfId="4616"/>
    <cellStyle name="Normal 11 10" xfId="57233"/>
    <cellStyle name="Normal 11 10 2" xfId="57234"/>
    <cellStyle name="Normal 11 10 2 2" xfId="57235"/>
    <cellStyle name="Normal 11 10 2 3" xfId="57236"/>
    <cellStyle name="Normal 11 10 3" xfId="57237"/>
    <cellStyle name="Normal 11 10 3 2" xfId="57238"/>
    <cellStyle name="Normal 11 10 4" xfId="57239"/>
    <cellStyle name="Normal 11 10 5" xfId="57240"/>
    <cellStyle name="Normal 11 11" xfId="57241"/>
    <cellStyle name="Normal 11 11 2" xfId="57242"/>
    <cellStyle name="Normal 11 11 3" xfId="57243"/>
    <cellStyle name="Normal 11 12" xfId="57244"/>
    <cellStyle name="Normal 11 12 2" xfId="57245"/>
    <cellStyle name="Normal 11 12 3" xfId="57246"/>
    <cellStyle name="Normal 11 13" xfId="57247"/>
    <cellStyle name="Normal 11 13 2" xfId="57248"/>
    <cellStyle name="Normal 11 14" xfId="57249"/>
    <cellStyle name="Normal 11 15" xfId="57250"/>
    <cellStyle name="Normal 11 16" xfId="57251"/>
    <cellStyle name="Normal 11 2" xfId="4617"/>
    <cellStyle name="Normal 11 2 10" xfId="57252"/>
    <cellStyle name="Normal 11 2 10 2" xfId="57253"/>
    <cellStyle name="Normal 11 2 10 3" xfId="57254"/>
    <cellStyle name="Normal 11 2 11" xfId="57255"/>
    <cellStyle name="Normal 11 2 11 2" xfId="57256"/>
    <cellStyle name="Normal 11 2 11 3" xfId="57257"/>
    <cellStyle name="Normal 11 2 12" xfId="57258"/>
    <cellStyle name="Normal 11 2 12 2" xfId="57259"/>
    <cellStyle name="Normal 11 2 13" xfId="57260"/>
    <cellStyle name="Normal 11 2 14" xfId="57261"/>
    <cellStyle name="Normal 11 2 15" xfId="57262"/>
    <cellStyle name="Normal 11 2 2" xfId="10864"/>
    <cellStyle name="Normal 11 2 2 10" xfId="57263"/>
    <cellStyle name="Normal 11 2 2 10 2" xfId="57264"/>
    <cellStyle name="Normal 11 2 2 10 3" xfId="57265"/>
    <cellStyle name="Normal 11 2 2 11" xfId="57266"/>
    <cellStyle name="Normal 11 2 2 11 2" xfId="57267"/>
    <cellStyle name="Normal 11 2 2 12" xfId="57268"/>
    <cellStyle name="Normal 11 2 2 13" xfId="57269"/>
    <cellStyle name="Normal 11 2 2 2" xfId="57270"/>
    <cellStyle name="Normal 11 2 2 2 10" xfId="57271"/>
    <cellStyle name="Normal 11 2 2 2 10 2" xfId="57272"/>
    <cellStyle name="Normal 11 2 2 2 11" xfId="57273"/>
    <cellStyle name="Normal 11 2 2 2 12" xfId="57274"/>
    <cellStyle name="Normal 11 2 2 2 2" xfId="57275"/>
    <cellStyle name="Normal 11 2 2 2 2 10" xfId="57276"/>
    <cellStyle name="Normal 11 2 2 2 2 2" xfId="57277"/>
    <cellStyle name="Normal 11 2 2 2 2 2 2" xfId="57278"/>
    <cellStyle name="Normal 11 2 2 2 2 2 2 2" xfId="57279"/>
    <cellStyle name="Normal 11 2 2 2 2 2 2 2 2" xfId="57280"/>
    <cellStyle name="Normal 11 2 2 2 2 2 2 2 3" xfId="57281"/>
    <cellStyle name="Normal 11 2 2 2 2 2 2 3" xfId="57282"/>
    <cellStyle name="Normal 11 2 2 2 2 2 2 3 2" xfId="57283"/>
    <cellStyle name="Normal 11 2 2 2 2 2 2 3 3" xfId="57284"/>
    <cellStyle name="Normal 11 2 2 2 2 2 2 4" xfId="57285"/>
    <cellStyle name="Normal 11 2 2 2 2 2 2 4 2" xfId="57286"/>
    <cellStyle name="Normal 11 2 2 2 2 2 2 5" xfId="57287"/>
    <cellStyle name="Normal 11 2 2 2 2 2 2 6" xfId="57288"/>
    <cellStyle name="Normal 11 2 2 2 2 2 3" xfId="57289"/>
    <cellStyle name="Normal 11 2 2 2 2 2 3 2" xfId="57290"/>
    <cellStyle name="Normal 11 2 2 2 2 2 3 2 2" xfId="57291"/>
    <cellStyle name="Normal 11 2 2 2 2 2 3 2 3" xfId="57292"/>
    <cellStyle name="Normal 11 2 2 2 2 2 3 3" xfId="57293"/>
    <cellStyle name="Normal 11 2 2 2 2 2 3 3 2" xfId="57294"/>
    <cellStyle name="Normal 11 2 2 2 2 2 3 3 3" xfId="57295"/>
    <cellStyle name="Normal 11 2 2 2 2 2 3 4" xfId="57296"/>
    <cellStyle name="Normal 11 2 2 2 2 2 3 4 2" xfId="57297"/>
    <cellStyle name="Normal 11 2 2 2 2 2 3 5" xfId="57298"/>
    <cellStyle name="Normal 11 2 2 2 2 2 3 6" xfId="57299"/>
    <cellStyle name="Normal 11 2 2 2 2 2 4" xfId="57300"/>
    <cellStyle name="Normal 11 2 2 2 2 2 4 2" xfId="57301"/>
    <cellStyle name="Normal 11 2 2 2 2 2 4 2 2" xfId="57302"/>
    <cellStyle name="Normal 11 2 2 2 2 2 4 2 3" xfId="57303"/>
    <cellStyle name="Normal 11 2 2 2 2 2 4 3" xfId="57304"/>
    <cellStyle name="Normal 11 2 2 2 2 2 4 3 2" xfId="57305"/>
    <cellStyle name="Normal 11 2 2 2 2 2 4 4" xfId="57306"/>
    <cellStyle name="Normal 11 2 2 2 2 2 4 5" xfId="57307"/>
    <cellStyle name="Normal 11 2 2 2 2 2 5" xfId="57308"/>
    <cellStyle name="Normal 11 2 2 2 2 2 5 2" xfId="57309"/>
    <cellStyle name="Normal 11 2 2 2 2 2 5 3" xfId="57310"/>
    <cellStyle name="Normal 11 2 2 2 2 2 6" xfId="57311"/>
    <cellStyle name="Normal 11 2 2 2 2 2 6 2" xfId="57312"/>
    <cellStyle name="Normal 11 2 2 2 2 2 6 3" xfId="57313"/>
    <cellStyle name="Normal 11 2 2 2 2 2 7" xfId="57314"/>
    <cellStyle name="Normal 11 2 2 2 2 2 7 2" xfId="57315"/>
    <cellStyle name="Normal 11 2 2 2 2 2 8" xfId="57316"/>
    <cellStyle name="Normal 11 2 2 2 2 2 9" xfId="57317"/>
    <cellStyle name="Normal 11 2 2 2 2 3" xfId="57318"/>
    <cellStyle name="Normal 11 2 2 2 2 3 2" xfId="57319"/>
    <cellStyle name="Normal 11 2 2 2 2 3 2 2" xfId="57320"/>
    <cellStyle name="Normal 11 2 2 2 2 3 2 3" xfId="57321"/>
    <cellStyle name="Normal 11 2 2 2 2 3 3" xfId="57322"/>
    <cellStyle name="Normal 11 2 2 2 2 3 3 2" xfId="57323"/>
    <cellStyle name="Normal 11 2 2 2 2 3 3 3" xfId="57324"/>
    <cellStyle name="Normal 11 2 2 2 2 3 4" xfId="57325"/>
    <cellStyle name="Normal 11 2 2 2 2 3 4 2" xfId="57326"/>
    <cellStyle name="Normal 11 2 2 2 2 3 5" xfId="57327"/>
    <cellStyle name="Normal 11 2 2 2 2 3 6" xfId="57328"/>
    <cellStyle name="Normal 11 2 2 2 2 4" xfId="57329"/>
    <cellStyle name="Normal 11 2 2 2 2 4 2" xfId="57330"/>
    <cellStyle name="Normal 11 2 2 2 2 4 2 2" xfId="57331"/>
    <cellStyle name="Normal 11 2 2 2 2 4 2 3" xfId="57332"/>
    <cellStyle name="Normal 11 2 2 2 2 4 3" xfId="57333"/>
    <cellStyle name="Normal 11 2 2 2 2 4 3 2" xfId="57334"/>
    <cellStyle name="Normal 11 2 2 2 2 4 3 3" xfId="57335"/>
    <cellStyle name="Normal 11 2 2 2 2 4 4" xfId="57336"/>
    <cellStyle name="Normal 11 2 2 2 2 4 4 2" xfId="57337"/>
    <cellStyle name="Normal 11 2 2 2 2 4 5" xfId="57338"/>
    <cellStyle name="Normal 11 2 2 2 2 4 6" xfId="57339"/>
    <cellStyle name="Normal 11 2 2 2 2 5" xfId="57340"/>
    <cellStyle name="Normal 11 2 2 2 2 5 2" xfId="57341"/>
    <cellStyle name="Normal 11 2 2 2 2 5 2 2" xfId="57342"/>
    <cellStyle name="Normal 11 2 2 2 2 5 2 3" xfId="57343"/>
    <cellStyle name="Normal 11 2 2 2 2 5 3" xfId="57344"/>
    <cellStyle name="Normal 11 2 2 2 2 5 3 2" xfId="57345"/>
    <cellStyle name="Normal 11 2 2 2 2 5 4" xfId="57346"/>
    <cellStyle name="Normal 11 2 2 2 2 5 5" xfId="57347"/>
    <cellStyle name="Normal 11 2 2 2 2 6" xfId="57348"/>
    <cellStyle name="Normal 11 2 2 2 2 6 2" xfId="57349"/>
    <cellStyle name="Normal 11 2 2 2 2 6 3" xfId="57350"/>
    <cellStyle name="Normal 11 2 2 2 2 7" xfId="57351"/>
    <cellStyle name="Normal 11 2 2 2 2 7 2" xfId="57352"/>
    <cellStyle name="Normal 11 2 2 2 2 7 3" xfId="57353"/>
    <cellStyle name="Normal 11 2 2 2 2 8" xfId="57354"/>
    <cellStyle name="Normal 11 2 2 2 2 8 2" xfId="57355"/>
    <cellStyle name="Normal 11 2 2 2 2 9" xfId="57356"/>
    <cellStyle name="Normal 11 2 2 2 3" xfId="57357"/>
    <cellStyle name="Normal 11 2 2 2 3 2" xfId="57358"/>
    <cellStyle name="Normal 11 2 2 2 3 2 2" xfId="57359"/>
    <cellStyle name="Normal 11 2 2 2 3 2 2 2" xfId="57360"/>
    <cellStyle name="Normal 11 2 2 2 3 2 2 3" xfId="57361"/>
    <cellStyle name="Normal 11 2 2 2 3 2 3" xfId="57362"/>
    <cellStyle name="Normal 11 2 2 2 3 2 3 2" xfId="57363"/>
    <cellStyle name="Normal 11 2 2 2 3 2 3 3" xfId="57364"/>
    <cellStyle name="Normal 11 2 2 2 3 2 4" xfId="57365"/>
    <cellStyle name="Normal 11 2 2 2 3 2 4 2" xfId="57366"/>
    <cellStyle name="Normal 11 2 2 2 3 2 5" xfId="57367"/>
    <cellStyle name="Normal 11 2 2 2 3 2 6" xfId="57368"/>
    <cellStyle name="Normal 11 2 2 2 3 3" xfId="57369"/>
    <cellStyle name="Normal 11 2 2 2 3 3 2" xfId="57370"/>
    <cellStyle name="Normal 11 2 2 2 3 3 2 2" xfId="57371"/>
    <cellStyle name="Normal 11 2 2 2 3 3 2 3" xfId="57372"/>
    <cellStyle name="Normal 11 2 2 2 3 3 3" xfId="57373"/>
    <cellStyle name="Normal 11 2 2 2 3 3 3 2" xfId="57374"/>
    <cellStyle name="Normal 11 2 2 2 3 3 3 3" xfId="57375"/>
    <cellStyle name="Normal 11 2 2 2 3 3 4" xfId="57376"/>
    <cellStyle name="Normal 11 2 2 2 3 3 4 2" xfId="57377"/>
    <cellStyle name="Normal 11 2 2 2 3 3 5" xfId="57378"/>
    <cellStyle name="Normal 11 2 2 2 3 3 6" xfId="57379"/>
    <cellStyle name="Normal 11 2 2 2 3 4" xfId="57380"/>
    <cellStyle name="Normal 11 2 2 2 3 4 2" xfId="57381"/>
    <cellStyle name="Normal 11 2 2 2 3 4 2 2" xfId="57382"/>
    <cellStyle name="Normal 11 2 2 2 3 4 2 3" xfId="57383"/>
    <cellStyle name="Normal 11 2 2 2 3 4 3" xfId="57384"/>
    <cellStyle name="Normal 11 2 2 2 3 4 3 2" xfId="57385"/>
    <cellStyle name="Normal 11 2 2 2 3 4 4" xfId="57386"/>
    <cellStyle name="Normal 11 2 2 2 3 4 5" xfId="57387"/>
    <cellStyle name="Normal 11 2 2 2 3 5" xfId="57388"/>
    <cellStyle name="Normal 11 2 2 2 3 5 2" xfId="57389"/>
    <cellStyle name="Normal 11 2 2 2 3 5 3" xfId="57390"/>
    <cellStyle name="Normal 11 2 2 2 3 6" xfId="57391"/>
    <cellStyle name="Normal 11 2 2 2 3 6 2" xfId="57392"/>
    <cellStyle name="Normal 11 2 2 2 3 6 3" xfId="57393"/>
    <cellStyle name="Normal 11 2 2 2 3 7" xfId="57394"/>
    <cellStyle name="Normal 11 2 2 2 3 7 2" xfId="57395"/>
    <cellStyle name="Normal 11 2 2 2 3 8" xfId="57396"/>
    <cellStyle name="Normal 11 2 2 2 3 9" xfId="57397"/>
    <cellStyle name="Normal 11 2 2 2 4" xfId="57398"/>
    <cellStyle name="Normal 11 2 2 2 4 2" xfId="57399"/>
    <cellStyle name="Normal 11 2 2 2 4 2 2" xfId="57400"/>
    <cellStyle name="Normal 11 2 2 2 4 2 2 2" xfId="57401"/>
    <cellStyle name="Normal 11 2 2 2 4 2 2 3" xfId="57402"/>
    <cellStyle name="Normal 11 2 2 2 4 2 3" xfId="57403"/>
    <cellStyle name="Normal 11 2 2 2 4 2 3 2" xfId="57404"/>
    <cellStyle name="Normal 11 2 2 2 4 2 3 3" xfId="57405"/>
    <cellStyle name="Normal 11 2 2 2 4 2 4" xfId="57406"/>
    <cellStyle name="Normal 11 2 2 2 4 2 4 2" xfId="57407"/>
    <cellStyle name="Normal 11 2 2 2 4 2 5" xfId="57408"/>
    <cellStyle name="Normal 11 2 2 2 4 2 6" xfId="57409"/>
    <cellStyle name="Normal 11 2 2 2 4 3" xfId="57410"/>
    <cellStyle name="Normal 11 2 2 2 4 3 2" xfId="57411"/>
    <cellStyle name="Normal 11 2 2 2 4 3 2 2" xfId="57412"/>
    <cellStyle name="Normal 11 2 2 2 4 3 2 3" xfId="57413"/>
    <cellStyle name="Normal 11 2 2 2 4 3 3" xfId="57414"/>
    <cellStyle name="Normal 11 2 2 2 4 3 3 2" xfId="57415"/>
    <cellStyle name="Normal 11 2 2 2 4 3 3 3" xfId="57416"/>
    <cellStyle name="Normal 11 2 2 2 4 3 4" xfId="57417"/>
    <cellStyle name="Normal 11 2 2 2 4 3 4 2" xfId="57418"/>
    <cellStyle name="Normal 11 2 2 2 4 3 5" xfId="57419"/>
    <cellStyle name="Normal 11 2 2 2 4 3 6" xfId="57420"/>
    <cellStyle name="Normal 11 2 2 2 4 4" xfId="57421"/>
    <cellStyle name="Normal 11 2 2 2 4 4 2" xfId="57422"/>
    <cellStyle name="Normal 11 2 2 2 4 4 2 2" xfId="57423"/>
    <cellStyle name="Normal 11 2 2 2 4 4 2 3" xfId="57424"/>
    <cellStyle name="Normal 11 2 2 2 4 4 3" xfId="57425"/>
    <cellStyle name="Normal 11 2 2 2 4 4 3 2" xfId="57426"/>
    <cellStyle name="Normal 11 2 2 2 4 4 4" xfId="57427"/>
    <cellStyle name="Normal 11 2 2 2 4 4 5" xfId="57428"/>
    <cellStyle name="Normal 11 2 2 2 4 5" xfId="57429"/>
    <cellStyle name="Normal 11 2 2 2 4 5 2" xfId="57430"/>
    <cellStyle name="Normal 11 2 2 2 4 5 3" xfId="57431"/>
    <cellStyle name="Normal 11 2 2 2 4 6" xfId="57432"/>
    <cellStyle name="Normal 11 2 2 2 4 6 2" xfId="57433"/>
    <cellStyle name="Normal 11 2 2 2 4 6 3" xfId="57434"/>
    <cellStyle name="Normal 11 2 2 2 4 7" xfId="57435"/>
    <cellStyle name="Normal 11 2 2 2 4 7 2" xfId="57436"/>
    <cellStyle name="Normal 11 2 2 2 4 8" xfId="57437"/>
    <cellStyle name="Normal 11 2 2 2 4 9" xfId="57438"/>
    <cellStyle name="Normal 11 2 2 2 5" xfId="57439"/>
    <cellStyle name="Normal 11 2 2 2 5 2" xfId="57440"/>
    <cellStyle name="Normal 11 2 2 2 5 2 2" xfId="57441"/>
    <cellStyle name="Normal 11 2 2 2 5 2 3" xfId="57442"/>
    <cellStyle name="Normal 11 2 2 2 5 3" xfId="57443"/>
    <cellStyle name="Normal 11 2 2 2 5 3 2" xfId="57444"/>
    <cellStyle name="Normal 11 2 2 2 5 3 3" xfId="57445"/>
    <cellStyle name="Normal 11 2 2 2 5 4" xfId="57446"/>
    <cellStyle name="Normal 11 2 2 2 5 4 2" xfId="57447"/>
    <cellStyle name="Normal 11 2 2 2 5 5" xfId="57448"/>
    <cellStyle name="Normal 11 2 2 2 5 6" xfId="57449"/>
    <cellStyle name="Normal 11 2 2 2 6" xfId="57450"/>
    <cellStyle name="Normal 11 2 2 2 6 2" xfId="57451"/>
    <cellStyle name="Normal 11 2 2 2 6 2 2" xfId="57452"/>
    <cellStyle name="Normal 11 2 2 2 6 2 3" xfId="57453"/>
    <cellStyle name="Normal 11 2 2 2 6 3" xfId="57454"/>
    <cellStyle name="Normal 11 2 2 2 6 3 2" xfId="57455"/>
    <cellStyle name="Normal 11 2 2 2 6 3 3" xfId="57456"/>
    <cellStyle name="Normal 11 2 2 2 6 4" xfId="57457"/>
    <cellStyle name="Normal 11 2 2 2 6 4 2" xfId="57458"/>
    <cellStyle name="Normal 11 2 2 2 6 5" xfId="57459"/>
    <cellStyle name="Normal 11 2 2 2 6 6" xfId="57460"/>
    <cellStyle name="Normal 11 2 2 2 7" xfId="57461"/>
    <cellStyle name="Normal 11 2 2 2 7 2" xfId="57462"/>
    <cellStyle name="Normal 11 2 2 2 7 2 2" xfId="57463"/>
    <cellStyle name="Normal 11 2 2 2 7 2 3" xfId="57464"/>
    <cellStyle name="Normal 11 2 2 2 7 3" xfId="57465"/>
    <cellStyle name="Normal 11 2 2 2 7 3 2" xfId="57466"/>
    <cellStyle name="Normal 11 2 2 2 7 4" xfId="57467"/>
    <cellStyle name="Normal 11 2 2 2 7 5" xfId="57468"/>
    <cellStyle name="Normal 11 2 2 2 8" xfId="57469"/>
    <cellStyle name="Normal 11 2 2 2 8 2" xfId="57470"/>
    <cellStyle name="Normal 11 2 2 2 8 3" xfId="57471"/>
    <cellStyle name="Normal 11 2 2 2 9" xfId="57472"/>
    <cellStyle name="Normal 11 2 2 2 9 2" xfId="57473"/>
    <cellStyle name="Normal 11 2 2 2 9 3" xfId="57474"/>
    <cellStyle name="Normal 11 2 2 3" xfId="57475"/>
    <cellStyle name="Normal 11 2 2 3 10" xfId="57476"/>
    <cellStyle name="Normal 11 2 2 3 2" xfId="57477"/>
    <cellStyle name="Normal 11 2 2 3 2 2" xfId="57478"/>
    <cellStyle name="Normal 11 2 2 3 2 2 2" xfId="57479"/>
    <cellStyle name="Normal 11 2 2 3 2 2 2 2" xfId="57480"/>
    <cellStyle name="Normal 11 2 2 3 2 2 2 3" xfId="57481"/>
    <cellStyle name="Normal 11 2 2 3 2 2 3" xfId="57482"/>
    <cellStyle name="Normal 11 2 2 3 2 2 3 2" xfId="57483"/>
    <cellStyle name="Normal 11 2 2 3 2 2 3 3" xfId="57484"/>
    <cellStyle name="Normal 11 2 2 3 2 2 4" xfId="57485"/>
    <cellStyle name="Normal 11 2 2 3 2 2 4 2" xfId="57486"/>
    <cellStyle name="Normal 11 2 2 3 2 2 5" xfId="57487"/>
    <cellStyle name="Normal 11 2 2 3 2 2 6" xfId="57488"/>
    <cellStyle name="Normal 11 2 2 3 2 3" xfId="57489"/>
    <cellStyle name="Normal 11 2 2 3 2 3 2" xfId="57490"/>
    <cellStyle name="Normal 11 2 2 3 2 3 2 2" xfId="57491"/>
    <cellStyle name="Normal 11 2 2 3 2 3 2 3" xfId="57492"/>
    <cellStyle name="Normal 11 2 2 3 2 3 3" xfId="57493"/>
    <cellStyle name="Normal 11 2 2 3 2 3 3 2" xfId="57494"/>
    <cellStyle name="Normal 11 2 2 3 2 3 3 3" xfId="57495"/>
    <cellStyle name="Normal 11 2 2 3 2 3 4" xfId="57496"/>
    <cellStyle name="Normal 11 2 2 3 2 3 4 2" xfId="57497"/>
    <cellStyle name="Normal 11 2 2 3 2 3 5" xfId="57498"/>
    <cellStyle name="Normal 11 2 2 3 2 3 6" xfId="57499"/>
    <cellStyle name="Normal 11 2 2 3 2 4" xfId="57500"/>
    <cellStyle name="Normal 11 2 2 3 2 4 2" xfId="57501"/>
    <cellStyle name="Normal 11 2 2 3 2 4 2 2" xfId="57502"/>
    <cellStyle name="Normal 11 2 2 3 2 4 2 3" xfId="57503"/>
    <cellStyle name="Normal 11 2 2 3 2 4 3" xfId="57504"/>
    <cellStyle name="Normal 11 2 2 3 2 4 3 2" xfId="57505"/>
    <cellStyle name="Normal 11 2 2 3 2 4 4" xfId="57506"/>
    <cellStyle name="Normal 11 2 2 3 2 4 5" xfId="57507"/>
    <cellStyle name="Normal 11 2 2 3 2 5" xfId="57508"/>
    <cellStyle name="Normal 11 2 2 3 2 5 2" xfId="57509"/>
    <cellStyle name="Normal 11 2 2 3 2 5 3" xfId="57510"/>
    <cellStyle name="Normal 11 2 2 3 2 6" xfId="57511"/>
    <cellStyle name="Normal 11 2 2 3 2 6 2" xfId="57512"/>
    <cellStyle name="Normal 11 2 2 3 2 6 3" xfId="57513"/>
    <cellStyle name="Normal 11 2 2 3 2 7" xfId="57514"/>
    <cellStyle name="Normal 11 2 2 3 2 7 2" xfId="57515"/>
    <cellStyle name="Normal 11 2 2 3 2 8" xfId="57516"/>
    <cellStyle name="Normal 11 2 2 3 2 9" xfId="57517"/>
    <cellStyle name="Normal 11 2 2 3 3" xfId="57518"/>
    <cellStyle name="Normal 11 2 2 3 3 2" xfId="57519"/>
    <cellStyle name="Normal 11 2 2 3 3 2 2" xfId="57520"/>
    <cellStyle name="Normal 11 2 2 3 3 2 3" xfId="57521"/>
    <cellStyle name="Normal 11 2 2 3 3 3" xfId="57522"/>
    <cellStyle name="Normal 11 2 2 3 3 3 2" xfId="57523"/>
    <cellStyle name="Normal 11 2 2 3 3 3 3" xfId="57524"/>
    <cellStyle name="Normal 11 2 2 3 3 4" xfId="57525"/>
    <cellStyle name="Normal 11 2 2 3 3 4 2" xfId="57526"/>
    <cellStyle name="Normal 11 2 2 3 3 5" xfId="57527"/>
    <cellStyle name="Normal 11 2 2 3 3 6" xfId="57528"/>
    <cellStyle name="Normal 11 2 2 3 4" xfId="57529"/>
    <cellStyle name="Normal 11 2 2 3 4 2" xfId="57530"/>
    <cellStyle name="Normal 11 2 2 3 4 2 2" xfId="57531"/>
    <cellStyle name="Normal 11 2 2 3 4 2 3" xfId="57532"/>
    <cellStyle name="Normal 11 2 2 3 4 3" xfId="57533"/>
    <cellStyle name="Normal 11 2 2 3 4 3 2" xfId="57534"/>
    <cellStyle name="Normal 11 2 2 3 4 3 3" xfId="57535"/>
    <cellStyle name="Normal 11 2 2 3 4 4" xfId="57536"/>
    <cellStyle name="Normal 11 2 2 3 4 4 2" xfId="57537"/>
    <cellStyle name="Normal 11 2 2 3 4 5" xfId="57538"/>
    <cellStyle name="Normal 11 2 2 3 4 6" xfId="57539"/>
    <cellStyle name="Normal 11 2 2 3 5" xfId="57540"/>
    <cellStyle name="Normal 11 2 2 3 5 2" xfId="57541"/>
    <cellStyle name="Normal 11 2 2 3 5 2 2" xfId="57542"/>
    <cellStyle name="Normal 11 2 2 3 5 2 3" xfId="57543"/>
    <cellStyle name="Normal 11 2 2 3 5 3" xfId="57544"/>
    <cellStyle name="Normal 11 2 2 3 5 3 2" xfId="57545"/>
    <cellStyle name="Normal 11 2 2 3 5 4" xfId="57546"/>
    <cellStyle name="Normal 11 2 2 3 5 5" xfId="57547"/>
    <cellStyle name="Normal 11 2 2 3 6" xfId="57548"/>
    <cellStyle name="Normal 11 2 2 3 6 2" xfId="57549"/>
    <cellStyle name="Normal 11 2 2 3 6 3" xfId="57550"/>
    <cellStyle name="Normal 11 2 2 3 7" xfId="57551"/>
    <cellStyle name="Normal 11 2 2 3 7 2" xfId="57552"/>
    <cellStyle name="Normal 11 2 2 3 7 3" xfId="57553"/>
    <cellStyle name="Normal 11 2 2 3 8" xfId="57554"/>
    <cellStyle name="Normal 11 2 2 3 8 2" xfId="57555"/>
    <cellStyle name="Normal 11 2 2 3 9" xfId="57556"/>
    <cellStyle name="Normal 11 2 2 4" xfId="57557"/>
    <cellStyle name="Normal 11 2 2 4 2" xfId="57558"/>
    <cellStyle name="Normal 11 2 2 4 2 2" xfId="57559"/>
    <cellStyle name="Normal 11 2 2 4 2 2 2" xfId="57560"/>
    <cellStyle name="Normal 11 2 2 4 2 2 3" xfId="57561"/>
    <cellStyle name="Normal 11 2 2 4 2 3" xfId="57562"/>
    <cellStyle name="Normal 11 2 2 4 2 3 2" xfId="57563"/>
    <cellStyle name="Normal 11 2 2 4 2 3 3" xfId="57564"/>
    <cellStyle name="Normal 11 2 2 4 2 4" xfId="57565"/>
    <cellStyle name="Normal 11 2 2 4 2 4 2" xfId="57566"/>
    <cellStyle name="Normal 11 2 2 4 2 5" xfId="57567"/>
    <cellStyle name="Normal 11 2 2 4 2 6" xfId="57568"/>
    <cellStyle name="Normal 11 2 2 4 3" xfId="57569"/>
    <cellStyle name="Normal 11 2 2 4 3 2" xfId="57570"/>
    <cellStyle name="Normal 11 2 2 4 3 2 2" xfId="57571"/>
    <cellStyle name="Normal 11 2 2 4 3 2 3" xfId="57572"/>
    <cellStyle name="Normal 11 2 2 4 3 3" xfId="57573"/>
    <cellStyle name="Normal 11 2 2 4 3 3 2" xfId="57574"/>
    <cellStyle name="Normal 11 2 2 4 3 3 3" xfId="57575"/>
    <cellStyle name="Normal 11 2 2 4 3 4" xfId="57576"/>
    <cellStyle name="Normal 11 2 2 4 3 4 2" xfId="57577"/>
    <cellStyle name="Normal 11 2 2 4 3 5" xfId="57578"/>
    <cellStyle name="Normal 11 2 2 4 3 6" xfId="57579"/>
    <cellStyle name="Normal 11 2 2 4 4" xfId="57580"/>
    <cellStyle name="Normal 11 2 2 4 4 2" xfId="57581"/>
    <cellStyle name="Normal 11 2 2 4 4 2 2" xfId="57582"/>
    <cellStyle name="Normal 11 2 2 4 4 2 3" xfId="57583"/>
    <cellStyle name="Normal 11 2 2 4 4 3" xfId="57584"/>
    <cellStyle name="Normal 11 2 2 4 4 3 2" xfId="57585"/>
    <cellStyle name="Normal 11 2 2 4 4 4" xfId="57586"/>
    <cellStyle name="Normal 11 2 2 4 4 5" xfId="57587"/>
    <cellStyle name="Normal 11 2 2 4 5" xfId="57588"/>
    <cellStyle name="Normal 11 2 2 4 5 2" xfId="57589"/>
    <cellStyle name="Normal 11 2 2 4 5 3" xfId="57590"/>
    <cellStyle name="Normal 11 2 2 4 6" xfId="57591"/>
    <cellStyle name="Normal 11 2 2 4 6 2" xfId="57592"/>
    <cellStyle name="Normal 11 2 2 4 6 3" xfId="57593"/>
    <cellStyle name="Normal 11 2 2 4 7" xfId="57594"/>
    <cellStyle name="Normal 11 2 2 4 7 2" xfId="57595"/>
    <cellStyle name="Normal 11 2 2 4 8" xfId="57596"/>
    <cellStyle name="Normal 11 2 2 4 9" xfId="57597"/>
    <cellStyle name="Normal 11 2 2 5" xfId="57598"/>
    <cellStyle name="Normal 11 2 2 5 2" xfId="57599"/>
    <cellStyle name="Normal 11 2 2 5 2 2" xfId="57600"/>
    <cellStyle name="Normal 11 2 2 5 2 2 2" xfId="57601"/>
    <cellStyle name="Normal 11 2 2 5 2 2 3" xfId="57602"/>
    <cellStyle name="Normal 11 2 2 5 2 3" xfId="57603"/>
    <cellStyle name="Normal 11 2 2 5 2 3 2" xfId="57604"/>
    <cellStyle name="Normal 11 2 2 5 2 3 3" xfId="57605"/>
    <cellStyle name="Normal 11 2 2 5 2 4" xfId="57606"/>
    <cellStyle name="Normal 11 2 2 5 2 4 2" xfId="57607"/>
    <cellStyle name="Normal 11 2 2 5 2 5" xfId="57608"/>
    <cellStyle name="Normal 11 2 2 5 2 6" xfId="57609"/>
    <cellStyle name="Normal 11 2 2 5 3" xfId="57610"/>
    <cellStyle name="Normal 11 2 2 5 3 2" xfId="57611"/>
    <cellStyle name="Normal 11 2 2 5 3 2 2" xfId="57612"/>
    <cellStyle name="Normal 11 2 2 5 3 2 3" xfId="57613"/>
    <cellStyle name="Normal 11 2 2 5 3 3" xfId="57614"/>
    <cellStyle name="Normal 11 2 2 5 3 3 2" xfId="57615"/>
    <cellStyle name="Normal 11 2 2 5 3 3 3" xfId="57616"/>
    <cellStyle name="Normal 11 2 2 5 3 4" xfId="57617"/>
    <cellStyle name="Normal 11 2 2 5 3 4 2" xfId="57618"/>
    <cellStyle name="Normal 11 2 2 5 3 5" xfId="57619"/>
    <cellStyle name="Normal 11 2 2 5 3 6" xfId="57620"/>
    <cellStyle name="Normal 11 2 2 5 4" xfId="57621"/>
    <cellStyle name="Normal 11 2 2 5 4 2" xfId="57622"/>
    <cellStyle name="Normal 11 2 2 5 4 2 2" xfId="57623"/>
    <cellStyle name="Normal 11 2 2 5 4 2 3" xfId="57624"/>
    <cellStyle name="Normal 11 2 2 5 4 3" xfId="57625"/>
    <cellStyle name="Normal 11 2 2 5 4 3 2" xfId="57626"/>
    <cellStyle name="Normal 11 2 2 5 4 4" xfId="57627"/>
    <cellStyle name="Normal 11 2 2 5 4 5" xfId="57628"/>
    <cellStyle name="Normal 11 2 2 5 5" xfId="57629"/>
    <cellStyle name="Normal 11 2 2 5 5 2" xfId="57630"/>
    <cellStyle name="Normal 11 2 2 5 5 3" xfId="57631"/>
    <cellStyle name="Normal 11 2 2 5 6" xfId="57632"/>
    <cellStyle name="Normal 11 2 2 5 6 2" xfId="57633"/>
    <cellStyle name="Normal 11 2 2 5 6 3" xfId="57634"/>
    <cellStyle name="Normal 11 2 2 5 7" xfId="57635"/>
    <cellStyle name="Normal 11 2 2 5 7 2" xfId="57636"/>
    <cellStyle name="Normal 11 2 2 5 8" xfId="57637"/>
    <cellStyle name="Normal 11 2 2 5 9" xfId="57638"/>
    <cellStyle name="Normal 11 2 2 6" xfId="57639"/>
    <cellStyle name="Normal 11 2 2 6 2" xfId="57640"/>
    <cellStyle name="Normal 11 2 2 6 2 2" xfId="57641"/>
    <cellStyle name="Normal 11 2 2 6 2 3" xfId="57642"/>
    <cellStyle name="Normal 11 2 2 6 3" xfId="57643"/>
    <cellStyle name="Normal 11 2 2 6 3 2" xfId="57644"/>
    <cellStyle name="Normal 11 2 2 6 3 3" xfId="57645"/>
    <cellStyle name="Normal 11 2 2 6 4" xfId="57646"/>
    <cellStyle name="Normal 11 2 2 6 4 2" xfId="57647"/>
    <cellStyle name="Normal 11 2 2 6 5" xfId="57648"/>
    <cellStyle name="Normal 11 2 2 6 6" xfId="57649"/>
    <cellStyle name="Normal 11 2 2 7" xfId="57650"/>
    <cellStyle name="Normal 11 2 2 7 2" xfId="57651"/>
    <cellStyle name="Normal 11 2 2 7 2 2" xfId="57652"/>
    <cellStyle name="Normal 11 2 2 7 2 3" xfId="57653"/>
    <cellStyle name="Normal 11 2 2 7 3" xfId="57654"/>
    <cellStyle name="Normal 11 2 2 7 3 2" xfId="57655"/>
    <cellStyle name="Normal 11 2 2 7 3 3" xfId="57656"/>
    <cellStyle name="Normal 11 2 2 7 4" xfId="57657"/>
    <cellStyle name="Normal 11 2 2 7 4 2" xfId="57658"/>
    <cellStyle name="Normal 11 2 2 7 5" xfId="57659"/>
    <cellStyle name="Normal 11 2 2 7 6" xfId="57660"/>
    <cellStyle name="Normal 11 2 2 8" xfId="57661"/>
    <cellStyle name="Normal 11 2 2 8 2" xfId="57662"/>
    <cellStyle name="Normal 11 2 2 8 2 2" xfId="57663"/>
    <cellStyle name="Normal 11 2 2 8 2 3" xfId="57664"/>
    <cellStyle name="Normal 11 2 2 8 3" xfId="57665"/>
    <cellStyle name="Normal 11 2 2 8 3 2" xfId="57666"/>
    <cellStyle name="Normal 11 2 2 8 4" xfId="57667"/>
    <cellStyle name="Normal 11 2 2 8 5" xfId="57668"/>
    <cellStyle name="Normal 11 2 2 9" xfId="57669"/>
    <cellStyle name="Normal 11 2 2 9 2" xfId="57670"/>
    <cellStyle name="Normal 11 2 2 9 3" xfId="57671"/>
    <cellStyle name="Normal 11 2 3" xfId="57672"/>
    <cellStyle name="Normal 11 2 3 10" xfId="57673"/>
    <cellStyle name="Normal 11 2 3 10 2" xfId="57674"/>
    <cellStyle name="Normal 11 2 3 11" xfId="57675"/>
    <cellStyle name="Normal 11 2 3 12" xfId="57676"/>
    <cellStyle name="Normal 11 2 3 2" xfId="57677"/>
    <cellStyle name="Normal 11 2 3 2 10" xfId="57678"/>
    <cellStyle name="Normal 11 2 3 2 2" xfId="57679"/>
    <cellStyle name="Normal 11 2 3 2 2 2" xfId="57680"/>
    <cellStyle name="Normal 11 2 3 2 2 2 2" xfId="57681"/>
    <cellStyle name="Normal 11 2 3 2 2 2 2 2" xfId="57682"/>
    <cellStyle name="Normal 11 2 3 2 2 2 2 3" xfId="57683"/>
    <cellStyle name="Normal 11 2 3 2 2 2 3" xfId="57684"/>
    <cellStyle name="Normal 11 2 3 2 2 2 3 2" xfId="57685"/>
    <cellStyle name="Normal 11 2 3 2 2 2 3 3" xfId="57686"/>
    <cellStyle name="Normal 11 2 3 2 2 2 4" xfId="57687"/>
    <cellStyle name="Normal 11 2 3 2 2 2 4 2" xfId="57688"/>
    <cellStyle name="Normal 11 2 3 2 2 2 5" xfId="57689"/>
    <cellStyle name="Normal 11 2 3 2 2 2 6" xfId="57690"/>
    <cellStyle name="Normal 11 2 3 2 2 3" xfId="57691"/>
    <cellStyle name="Normal 11 2 3 2 2 3 2" xfId="57692"/>
    <cellStyle name="Normal 11 2 3 2 2 3 2 2" xfId="57693"/>
    <cellStyle name="Normal 11 2 3 2 2 3 2 3" xfId="57694"/>
    <cellStyle name="Normal 11 2 3 2 2 3 3" xfId="57695"/>
    <cellStyle name="Normal 11 2 3 2 2 3 3 2" xfId="57696"/>
    <cellStyle name="Normal 11 2 3 2 2 3 3 3" xfId="57697"/>
    <cellStyle name="Normal 11 2 3 2 2 3 4" xfId="57698"/>
    <cellStyle name="Normal 11 2 3 2 2 3 4 2" xfId="57699"/>
    <cellStyle name="Normal 11 2 3 2 2 3 5" xfId="57700"/>
    <cellStyle name="Normal 11 2 3 2 2 3 6" xfId="57701"/>
    <cellStyle name="Normal 11 2 3 2 2 4" xfId="57702"/>
    <cellStyle name="Normal 11 2 3 2 2 4 2" xfId="57703"/>
    <cellStyle name="Normal 11 2 3 2 2 4 2 2" xfId="57704"/>
    <cellStyle name="Normal 11 2 3 2 2 4 2 3" xfId="57705"/>
    <cellStyle name="Normal 11 2 3 2 2 4 3" xfId="57706"/>
    <cellStyle name="Normal 11 2 3 2 2 4 3 2" xfId="57707"/>
    <cellStyle name="Normal 11 2 3 2 2 4 4" xfId="57708"/>
    <cellStyle name="Normal 11 2 3 2 2 4 5" xfId="57709"/>
    <cellStyle name="Normal 11 2 3 2 2 5" xfId="57710"/>
    <cellStyle name="Normal 11 2 3 2 2 5 2" xfId="57711"/>
    <cellStyle name="Normal 11 2 3 2 2 5 3" xfId="57712"/>
    <cellStyle name="Normal 11 2 3 2 2 6" xfId="57713"/>
    <cellStyle name="Normal 11 2 3 2 2 6 2" xfId="57714"/>
    <cellStyle name="Normal 11 2 3 2 2 6 3" xfId="57715"/>
    <cellStyle name="Normal 11 2 3 2 2 7" xfId="57716"/>
    <cellStyle name="Normal 11 2 3 2 2 7 2" xfId="57717"/>
    <cellStyle name="Normal 11 2 3 2 2 8" xfId="57718"/>
    <cellStyle name="Normal 11 2 3 2 2 9" xfId="57719"/>
    <cellStyle name="Normal 11 2 3 2 3" xfId="57720"/>
    <cellStyle name="Normal 11 2 3 2 3 2" xfId="57721"/>
    <cellStyle name="Normal 11 2 3 2 3 2 2" xfId="57722"/>
    <cellStyle name="Normal 11 2 3 2 3 2 3" xfId="57723"/>
    <cellStyle name="Normal 11 2 3 2 3 3" xfId="57724"/>
    <cellStyle name="Normal 11 2 3 2 3 3 2" xfId="57725"/>
    <cellStyle name="Normal 11 2 3 2 3 3 3" xfId="57726"/>
    <cellStyle name="Normal 11 2 3 2 3 4" xfId="57727"/>
    <cellStyle name="Normal 11 2 3 2 3 4 2" xfId="57728"/>
    <cellStyle name="Normal 11 2 3 2 3 5" xfId="57729"/>
    <cellStyle name="Normal 11 2 3 2 3 6" xfId="57730"/>
    <cellStyle name="Normal 11 2 3 2 4" xfId="57731"/>
    <cellStyle name="Normal 11 2 3 2 4 2" xfId="57732"/>
    <cellStyle name="Normal 11 2 3 2 4 2 2" xfId="57733"/>
    <cellStyle name="Normal 11 2 3 2 4 2 3" xfId="57734"/>
    <cellStyle name="Normal 11 2 3 2 4 3" xfId="57735"/>
    <cellStyle name="Normal 11 2 3 2 4 3 2" xfId="57736"/>
    <cellStyle name="Normal 11 2 3 2 4 3 3" xfId="57737"/>
    <cellStyle name="Normal 11 2 3 2 4 4" xfId="57738"/>
    <cellStyle name="Normal 11 2 3 2 4 4 2" xfId="57739"/>
    <cellStyle name="Normal 11 2 3 2 4 5" xfId="57740"/>
    <cellStyle name="Normal 11 2 3 2 4 6" xfId="57741"/>
    <cellStyle name="Normal 11 2 3 2 5" xfId="57742"/>
    <cellStyle name="Normal 11 2 3 2 5 2" xfId="57743"/>
    <cellStyle name="Normal 11 2 3 2 5 2 2" xfId="57744"/>
    <cellStyle name="Normal 11 2 3 2 5 2 3" xfId="57745"/>
    <cellStyle name="Normal 11 2 3 2 5 3" xfId="57746"/>
    <cellStyle name="Normal 11 2 3 2 5 3 2" xfId="57747"/>
    <cellStyle name="Normal 11 2 3 2 5 4" xfId="57748"/>
    <cellStyle name="Normal 11 2 3 2 5 5" xfId="57749"/>
    <cellStyle name="Normal 11 2 3 2 6" xfId="57750"/>
    <cellStyle name="Normal 11 2 3 2 6 2" xfId="57751"/>
    <cellStyle name="Normal 11 2 3 2 6 3" xfId="57752"/>
    <cellStyle name="Normal 11 2 3 2 7" xfId="57753"/>
    <cellStyle name="Normal 11 2 3 2 7 2" xfId="57754"/>
    <cellStyle name="Normal 11 2 3 2 7 3" xfId="57755"/>
    <cellStyle name="Normal 11 2 3 2 8" xfId="57756"/>
    <cellStyle name="Normal 11 2 3 2 8 2" xfId="57757"/>
    <cellStyle name="Normal 11 2 3 2 9" xfId="57758"/>
    <cellStyle name="Normal 11 2 3 3" xfId="57759"/>
    <cellStyle name="Normal 11 2 3 3 2" xfId="57760"/>
    <cellStyle name="Normal 11 2 3 3 2 2" xfId="57761"/>
    <cellStyle name="Normal 11 2 3 3 2 2 2" xfId="57762"/>
    <cellStyle name="Normal 11 2 3 3 2 2 3" xfId="57763"/>
    <cellStyle name="Normal 11 2 3 3 2 3" xfId="57764"/>
    <cellStyle name="Normal 11 2 3 3 2 3 2" xfId="57765"/>
    <cellStyle name="Normal 11 2 3 3 2 3 3" xfId="57766"/>
    <cellStyle name="Normal 11 2 3 3 2 4" xfId="57767"/>
    <cellStyle name="Normal 11 2 3 3 2 4 2" xfId="57768"/>
    <cellStyle name="Normal 11 2 3 3 2 5" xfId="57769"/>
    <cellStyle name="Normal 11 2 3 3 2 6" xfId="57770"/>
    <cellStyle name="Normal 11 2 3 3 3" xfId="57771"/>
    <cellStyle name="Normal 11 2 3 3 3 2" xfId="57772"/>
    <cellStyle name="Normal 11 2 3 3 3 2 2" xfId="57773"/>
    <cellStyle name="Normal 11 2 3 3 3 2 3" xfId="57774"/>
    <cellStyle name="Normal 11 2 3 3 3 3" xfId="57775"/>
    <cellStyle name="Normal 11 2 3 3 3 3 2" xfId="57776"/>
    <cellStyle name="Normal 11 2 3 3 3 3 3" xfId="57777"/>
    <cellStyle name="Normal 11 2 3 3 3 4" xfId="57778"/>
    <cellStyle name="Normal 11 2 3 3 3 4 2" xfId="57779"/>
    <cellStyle name="Normal 11 2 3 3 3 5" xfId="57780"/>
    <cellStyle name="Normal 11 2 3 3 3 6" xfId="57781"/>
    <cellStyle name="Normal 11 2 3 3 4" xfId="57782"/>
    <cellStyle name="Normal 11 2 3 3 4 2" xfId="57783"/>
    <cellStyle name="Normal 11 2 3 3 4 2 2" xfId="57784"/>
    <cellStyle name="Normal 11 2 3 3 4 2 3" xfId="57785"/>
    <cellStyle name="Normal 11 2 3 3 4 3" xfId="57786"/>
    <cellStyle name="Normal 11 2 3 3 4 3 2" xfId="57787"/>
    <cellStyle name="Normal 11 2 3 3 4 4" xfId="57788"/>
    <cellStyle name="Normal 11 2 3 3 4 5" xfId="57789"/>
    <cellStyle name="Normal 11 2 3 3 5" xfId="57790"/>
    <cellStyle name="Normal 11 2 3 3 5 2" xfId="57791"/>
    <cellStyle name="Normal 11 2 3 3 5 3" xfId="57792"/>
    <cellStyle name="Normal 11 2 3 3 6" xfId="57793"/>
    <cellStyle name="Normal 11 2 3 3 6 2" xfId="57794"/>
    <cellStyle name="Normal 11 2 3 3 6 3" xfId="57795"/>
    <cellStyle name="Normal 11 2 3 3 7" xfId="57796"/>
    <cellStyle name="Normal 11 2 3 3 7 2" xfId="57797"/>
    <cellStyle name="Normal 11 2 3 3 8" xfId="57798"/>
    <cellStyle name="Normal 11 2 3 3 9" xfId="57799"/>
    <cellStyle name="Normal 11 2 3 4" xfId="57800"/>
    <cellStyle name="Normal 11 2 3 4 2" xfId="57801"/>
    <cellStyle name="Normal 11 2 3 4 2 2" xfId="57802"/>
    <cellStyle name="Normal 11 2 3 4 2 2 2" xfId="57803"/>
    <cellStyle name="Normal 11 2 3 4 2 2 3" xfId="57804"/>
    <cellStyle name="Normal 11 2 3 4 2 3" xfId="57805"/>
    <cellStyle name="Normal 11 2 3 4 2 3 2" xfId="57806"/>
    <cellStyle name="Normal 11 2 3 4 2 3 3" xfId="57807"/>
    <cellStyle name="Normal 11 2 3 4 2 4" xfId="57808"/>
    <cellStyle name="Normal 11 2 3 4 2 4 2" xfId="57809"/>
    <cellStyle name="Normal 11 2 3 4 2 5" xfId="57810"/>
    <cellStyle name="Normal 11 2 3 4 2 6" xfId="57811"/>
    <cellStyle name="Normal 11 2 3 4 3" xfId="57812"/>
    <cellStyle name="Normal 11 2 3 4 3 2" xfId="57813"/>
    <cellStyle name="Normal 11 2 3 4 3 2 2" xfId="57814"/>
    <cellStyle name="Normal 11 2 3 4 3 2 3" xfId="57815"/>
    <cellStyle name="Normal 11 2 3 4 3 3" xfId="57816"/>
    <cellStyle name="Normal 11 2 3 4 3 3 2" xfId="57817"/>
    <cellStyle name="Normal 11 2 3 4 3 3 3" xfId="57818"/>
    <cellStyle name="Normal 11 2 3 4 3 4" xfId="57819"/>
    <cellStyle name="Normal 11 2 3 4 3 4 2" xfId="57820"/>
    <cellStyle name="Normal 11 2 3 4 3 5" xfId="57821"/>
    <cellStyle name="Normal 11 2 3 4 3 6" xfId="57822"/>
    <cellStyle name="Normal 11 2 3 4 4" xfId="57823"/>
    <cellStyle name="Normal 11 2 3 4 4 2" xfId="57824"/>
    <cellStyle name="Normal 11 2 3 4 4 2 2" xfId="57825"/>
    <cellStyle name="Normal 11 2 3 4 4 2 3" xfId="57826"/>
    <cellStyle name="Normal 11 2 3 4 4 3" xfId="57827"/>
    <cellStyle name="Normal 11 2 3 4 4 3 2" xfId="57828"/>
    <cellStyle name="Normal 11 2 3 4 4 4" xfId="57829"/>
    <cellStyle name="Normal 11 2 3 4 4 5" xfId="57830"/>
    <cellStyle name="Normal 11 2 3 4 5" xfId="57831"/>
    <cellStyle name="Normal 11 2 3 4 5 2" xfId="57832"/>
    <cellStyle name="Normal 11 2 3 4 5 3" xfId="57833"/>
    <cellStyle name="Normal 11 2 3 4 6" xfId="57834"/>
    <cellStyle name="Normal 11 2 3 4 6 2" xfId="57835"/>
    <cellStyle name="Normal 11 2 3 4 6 3" xfId="57836"/>
    <cellStyle name="Normal 11 2 3 4 7" xfId="57837"/>
    <cellStyle name="Normal 11 2 3 4 7 2" xfId="57838"/>
    <cellStyle name="Normal 11 2 3 4 8" xfId="57839"/>
    <cellStyle name="Normal 11 2 3 4 9" xfId="57840"/>
    <cellStyle name="Normal 11 2 3 5" xfId="57841"/>
    <cellStyle name="Normal 11 2 3 5 2" xfId="57842"/>
    <cellStyle name="Normal 11 2 3 5 2 2" xfId="57843"/>
    <cellStyle name="Normal 11 2 3 5 2 3" xfId="57844"/>
    <cellStyle name="Normal 11 2 3 5 3" xfId="57845"/>
    <cellStyle name="Normal 11 2 3 5 3 2" xfId="57846"/>
    <cellStyle name="Normal 11 2 3 5 3 3" xfId="57847"/>
    <cellStyle name="Normal 11 2 3 5 4" xfId="57848"/>
    <cellStyle name="Normal 11 2 3 5 4 2" xfId="57849"/>
    <cellStyle name="Normal 11 2 3 5 5" xfId="57850"/>
    <cellStyle name="Normal 11 2 3 5 6" xfId="57851"/>
    <cellStyle name="Normal 11 2 3 6" xfId="57852"/>
    <cellStyle name="Normal 11 2 3 6 2" xfId="57853"/>
    <cellStyle name="Normal 11 2 3 6 2 2" xfId="57854"/>
    <cellStyle name="Normal 11 2 3 6 2 3" xfId="57855"/>
    <cellStyle name="Normal 11 2 3 6 3" xfId="57856"/>
    <cellStyle name="Normal 11 2 3 6 3 2" xfId="57857"/>
    <cellStyle name="Normal 11 2 3 6 3 3" xfId="57858"/>
    <cellStyle name="Normal 11 2 3 6 4" xfId="57859"/>
    <cellStyle name="Normal 11 2 3 6 4 2" xfId="57860"/>
    <cellStyle name="Normal 11 2 3 6 5" xfId="57861"/>
    <cellStyle name="Normal 11 2 3 6 6" xfId="57862"/>
    <cellStyle name="Normal 11 2 3 7" xfId="57863"/>
    <cellStyle name="Normal 11 2 3 7 2" xfId="57864"/>
    <cellStyle name="Normal 11 2 3 7 2 2" xfId="57865"/>
    <cellStyle name="Normal 11 2 3 7 2 3" xfId="57866"/>
    <cellStyle name="Normal 11 2 3 7 3" xfId="57867"/>
    <cellStyle name="Normal 11 2 3 7 3 2" xfId="57868"/>
    <cellStyle name="Normal 11 2 3 7 4" xfId="57869"/>
    <cellStyle name="Normal 11 2 3 7 5" xfId="57870"/>
    <cellStyle name="Normal 11 2 3 8" xfId="57871"/>
    <cellStyle name="Normal 11 2 3 8 2" xfId="57872"/>
    <cellStyle name="Normal 11 2 3 8 3" xfId="57873"/>
    <cellStyle name="Normal 11 2 3 9" xfId="57874"/>
    <cellStyle name="Normal 11 2 3 9 2" xfId="57875"/>
    <cellStyle name="Normal 11 2 3 9 3" xfId="57876"/>
    <cellStyle name="Normal 11 2 4" xfId="57877"/>
    <cellStyle name="Normal 11 2 4 10" xfId="57878"/>
    <cellStyle name="Normal 11 2 4 2" xfId="57879"/>
    <cellStyle name="Normal 11 2 4 2 2" xfId="57880"/>
    <cellStyle name="Normal 11 2 4 2 2 2" xfId="57881"/>
    <cellStyle name="Normal 11 2 4 2 2 2 2" xfId="57882"/>
    <cellStyle name="Normal 11 2 4 2 2 2 3" xfId="57883"/>
    <cellStyle name="Normal 11 2 4 2 2 3" xfId="57884"/>
    <cellStyle name="Normal 11 2 4 2 2 3 2" xfId="57885"/>
    <cellStyle name="Normal 11 2 4 2 2 3 3" xfId="57886"/>
    <cellStyle name="Normal 11 2 4 2 2 4" xfId="57887"/>
    <cellStyle name="Normal 11 2 4 2 2 4 2" xfId="57888"/>
    <cellStyle name="Normal 11 2 4 2 2 5" xfId="57889"/>
    <cellStyle name="Normal 11 2 4 2 2 6" xfId="57890"/>
    <cellStyle name="Normal 11 2 4 2 3" xfId="57891"/>
    <cellStyle name="Normal 11 2 4 2 3 2" xfId="57892"/>
    <cellStyle name="Normal 11 2 4 2 3 2 2" xfId="57893"/>
    <cellStyle name="Normal 11 2 4 2 3 2 3" xfId="57894"/>
    <cellStyle name="Normal 11 2 4 2 3 3" xfId="57895"/>
    <cellStyle name="Normal 11 2 4 2 3 3 2" xfId="57896"/>
    <cellStyle name="Normal 11 2 4 2 3 3 3" xfId="57897"/>
    <cellStyle name="Normal 11 2 4 2 3 4" xfId="57898"/>
    <cellStyle name="Normal 11 2 4 2 3 4 2" xfId="57899"/>
    <cellStyle name="Normal 11 2 4 2 3 5" xfId="57900"/>
    <cellStyle name="Normal 11 2 4 2 3 6" xfId="57901"/>
    <cellStyle name="Normal 11 2 4 2 4" xfId="57902"/>
    <cellStyle name="Normal 11 2 4 2 4 2" xfId="57903"/>
    <cellStyle name="Normal 11 2 4 2 4 2 2" xfId="57904"/>
    <cellStyle name="Normal 11 2 4 2 4 2 3" xfId="57905"/>
    <cellStyle name="Normal 11 2 4 2 4 3" xfId="57906"/>
    <cellStyle name="Normal 11 2 4 2 4 3 2" xfId="57907"/>
    <cellStyle name="Normal 11 2 4 2 4 4" xfId="57908"/>
    <cellStyle name="Normal 11 2 4 2 4 5" xfId="57909"/>
    <cellStyle name="Normal 11 2 4 2 5" xfId="57910"/>
    <cellStyle name="Normal 11 2 4 2 5 2" xfId="57911"/>
    <cellStyle name="Normal 11 2 4 2 5 3" xfId="57912"/>
    <cellStyle name="Normal 11 2 4 2 6" xfId="57913"/>
    <cellStyle name="Normal 11 2 4 2 6 2" xfId="57914"/>
    <cellStyle name="Normal 11 2 4 2 6 3" xfId="57915"/>
    <cellStyle name="Normal 11 2 4 2 7" xfId="57916"/>
    <cellStyle name="Normal 11 2 4 2 7 2" xfId="57917"/>
    <cellStyle name="Normal 11 2 4 2 8" xfId="57918"/>
    <cellStyle name="Normal 11 2 4 2 9" xfId="57919"/>
    <cellStyle name="Normal 11 2 4 3" xfId="57920"/>
    <cellStyle name="Normal 11 2 4 3 2" xfId="57921"/>
    <cellStyle name="Normal 11 2 4 3 2 2" xfId="57922"/>
    <cellStyle name="Normal 11 2 4 3 2 3" xfId="57923"/>
    <cellStyle name="Normal 11 2 4 3 3" xfId="57924"/>
    <cellStyle name="Normal 11 2 4 3 3 2" xfId="57925"/>
    <cellStyle name="Normal 11 2 4 3 3 3" xfId="57926"/>
    <cellStyle name="Normal 11 2 4 3 4" xfId="57927"/>
    <cellStyle name="Normal 11 2 4 3 4 2" xfId="57928"/>
    <cellStyle name="Normal 11 2 4 3 5" xfId="57929"/>
    <cellStyle name="Normal 11 2 4 3 6" xfId="57930"/>
    <cellStyle name="Normal 11 2 4 4" xfId="57931"/>
    <cellStyle name="Normal 11 2 4 4 2" xfId="57932"/>
    <cellStyle name="Normal 11 2 4 4 2 2" xfId="57933"/>
    <cellStyle name="Normal 11 2 4 4 2 3" xfId="57934"/>
    <cellStyle name="Normal 11 2 4 4 3" xfId="57935"/>
    <cellStyle name="Normal 11 2 4 4 3 2" xfId="57936"/>
    <cellStyle name="Normal 11 2 4 4 3 3" xfId="57937"/>
    <cellStyle name="Normal 11 2 4 4 4" xfId="57938"/>
    <cellStyle name="Normal 11 2 4 4 4 2" xfId="57939"/>
    <cellStyle name="Normal 11 2 4 4 5" xfId="57940"/>
    <cellStyle name="Normal 11 2 4 4 6" xfId="57941"/>
    <cellStyle name="Normal 11 2 4 5" xfId="57942"/>
    <cellStyle name="Normal 11 2 4 5 2" xfId="57943"/>
    <cellStyle name="Normal 11 2 4 5 2 2" xfId="57944"/>
    <cellStyle name="Normal 11 2 4 5 2 3" xfId="57945"/>
    <cellStyle name="Normal 11 2 4 5 3" xfId="57946"/>
    <cellStyle name="Normal 11 2 4 5 3 2" xfId="57947"/>
    <cellStyle name="Normal 11 2 4 5 4" xfId="57948"/>
    <cellStyle name="Normal 11 2 4 5 5" xfId="57949"/>
    <cellStyle name="Normal 11 2 4 6" xfId="57950"/>
    <cellStyle name="Normal 11 2 4 6 2" xfId="57951"/>
    <cellStyle name="Normal 11 2 4 6 3" xfId="57952"/>
    <cellStyle name="Normal 11 2 4 7" xfId="57953"/>
    <cellStyle name="Normal 11 2 4 7 2" xfId="57954"/>
    <cellStyle name="Normal 11 2 4 7 3" xfId="57955"/>
    <cellStyle name="Normal 11 2 4 8" xfId="57956"/>
    <cellStyle name="Normal 11 2 4 8 2" xfId="57957"/>
    <cellStyle name="Normal 11 2 4 9" xfId="57958"/>
    <cellStyle name="Normal 11 2 5" xfId="57959"/>
    <cellStyle name="Normal 11 2 5 2" xfId="57960"/>
    <cellStyle name="Normal 11 2 5 2 2" xfId="57961"/>
    <cellStyle name="Normal 11 2 5 2 2 2" xfId="57962"/>
    <cellStyle name="Normal 11 2 5 2 2 3" xfId="57963"/>
    <cellStyle name="Normal 11 2 5 2 3" xfId="57964"/>
    <cellStyle name="Normal 11 2 5 2 3 2" xfId="57965"/>
    <cellStyle name="Normal 11 2 5 2 3 3" xfId="57966"/>
    <cellStyle name="Normal 11 2 5 2 4" xfId="57967"/>
    <cellStyle name="Normal 11 2 5 2 4 2" xfId="57968"/>
    <cellStyle name="Normal 11 2 5 2 5" xfId="57969"/>
    <cellStyle name="Normal 11 2 5 2 6" xfId="57970"/>
    <cellStyle name="Normal 11 2 5 3" xfId="57971"/>
    <cellStyle name="Normal 11 2 5 3 2" xfId="57972"/>
    <cellStyle name="Normal 11 2 5 3 2 2" xfId="57973"/>
    <cellStyle name="Normal 11 2 5 3 2 3" xfId="57974"/>
    <cellStyle name="Normal 11 2 5 3 3" xfId="57975"/>
    <cellStyle name="Normal 11 2 5 3 3 2" xfId="57976"/>
    <cellStyle name="Normal 11 2 5 3 3 3" xfId="57977"/>
    <cellStyle name="Normal 11 2 5 3 4" xfId="57978"/>
    <cellStyle name="Normal 11 2 5 3 4 2" xfId="57979"/>
    <cellStyle name="Normal 11 2 5 3 5" xfId="57980"/>
    <cellStyle name="Normal 11 2 5 3 6" xfId="57981"/>
    <cellStyle name="Normal 11 2 5 4" xfId="57982"/>
    <cellStyle name="Normal 11 2 5 4 2" xfId="57983"/>
    <cellStyle name="Normal 11 2 5 4 2 2" xfId="57984"/>
    <cellStyle name="Normal 11 2 5 4 2 3" xfId="57985"/>
    <cellStyle name="Normal 11 2 5 4 3" xfId="57986"/>
    <cellStyle name="Normal 11 2 5 4 3 2" xfId="57987"/>
    <cellStyle name="Normal 11 2 5 4 4" xfId="57988"/>
    <cellStyle name="Normal 11 2 5 4 5" xfId="57989"/>
    <cellStyle name="Normal 11 2 5 5" xfId="57990"/>
    <cellStyle name="Normal 11 2 5 5 2" xfId="57991"/>
    <cellStyle name="Normal 11 2 5 5 3" xfId="57992"/>
    <cellStyle name="Normal 11 2 5 6" xfId="57993"/>
    <cellStyle name="Normal 11 2 5 6 2" xfId="57994"/>
    <cellStyle name="Normal 11 2 5 6 3" xfId="57995"/>
    <cellStyle name="Normal 11 2 5 7" xfId="57996"/>
    <cellStyle name="Normal 11 2 5 7 2" xfId="57997"/>
    <cellStyle name="Normal 11 2 5 8" xfId="57998"/>
    <cellStyle name="Normal 11 2 5 9" xfId="57999"/>
    <cellStyle name="Normal 11 2 6" xfId="58000"/>
    <cellStyle name="Normal 11 2 6 2" xfId="58001"/>
    <cellStyle name="Normal 11 2 6 2 2" xfId="58002"/>
    <cellStyle name="Normal 11 2 6 2 2 2" xfId="58003"/>
    <cellStyle name="Normal 11 2 6 2 2 3" xfId="58004"/>
    <cellStyle name="Normal 11 2 6 2 3" xfId="58005"/>
    <cellStyle name="Normal 11 2 6 2 3 2" xfId="58006"/>
    <cellStyle name="Normal 11 2 6 2 3 3" xfId="58007"/>
    <cellStyle name="Normal 11 2 6 2 4" xfId="58008"/>
    <cellStyle name="Normal 11 2 6 2 4 2" xfId="58009"/>
    <cellStyle name="Normal 11 2 6 2 5" xfId="58010"/>
    <cellStyle name="Normal 11 2 6 2 6" xfId="58011"/>
    <cellStyle name="Normal 11 2 6 3" xfId="58012"/>
    <cellStyle name="Normal 11 2 6 3 2" xfId="58013"/>
    <cellStyle name="Normal 11 2 6 3 2 2" xfId="58014"/>
    <cellStyle name="Normal 11 2 6 3 2 3" xfId="58015"/>
    <cellStyle name="Normal 11 2 6 3 3" xfId="58016"/>
    <cellStyle name="Normal 11 2 6 3 3 2" xfId="58017"/>
    <cellStyle name="Normal 11 2 6 3 3 3" xfId="58018"/>
    <cellStyle name="Normal 11 2 6 3 4" xfId="58019"/>
    <cellStyle name="Normal 11 2 6 3 4 2" xfId="58020"/>
    <cellStyle name="Normal 11 2 6 3 5" xfId="58021"/>
    <cellStyle name="Normal 11 2 6 3 6" xfId="58022"/>
    <cellStyle name="Normal 11 2 6 4" xfId="58023"/>
    <cellStyle name="Normal 11 2 6 4 2" xfId="58024"/>
    <cellStyle name="Normal 11 2 6 4 2 2" xfId="58025"/>
    <cellStyle name="Normal 11 2 6 4 2 3" xfId="58026"/>
    <cellStyle name="Normal 11 2 6 4 3" xfId="58027"/>
    <cellStyle name="Normal 11 2 6 4 3 2" xfId="58028"/>
    <cellStyle name="Normal 11 2 6 4 4" xfId="58029"/>
    <cellStyle name="Normal 11 2 6 4 5" xfId="58030"/>
    <cellStyle name="Normal 11 2 6 5" xfId="58031"/>
    <cellStyle name="Normal 11 2 6 5 2" xfId="58032"/>
    <cellStyle name="Normal 11 2 6 5 3" xfId="58033"/>
    <cellStyle name="Normal 11 2 6 6" xfId="58034"/>
    <cellStyle name="Normal 11 2 6 6 2" xfId="58035"/>
    <cellStyle name="Normal 11 2 6 6 3" xfId="58036"/>
    <cellStyle name="Normal 11 2 6 7" xfId="58037"/>
    <cellStyle name="Normal 11 2 6 7 2" xfId="58038"/>
    <cellStyle name="Normal 11 2 6 8" xfId="58039"/>
    <cellStyle name="Normal 11 2 6 9" xfId="58040"/>
    <cellStyle name="Normal 11 2 7" xfId="58041"/>
    <cellStyle name="Normal 11 2 7 2" xfId="58042"/>
    <cellStyle name="Normal 11 2 7 2 2" xfId="58043"/>
    <cellStyle name="Normal 11 2 7 2 3" xfId="58044"/>
    <cellStyle name="Normal 11 2 7 3" xfId="58045"/>
    <cellStyle name="Normal 11 2 7 3 2" xfId="58046"/>
    <cellStyle name="Normal 11 2 7 3 3" xfId="58047"/>
    <cellStyle name="Normal 11 2 7 4" xfId="58048"/>
    <cellStyle name="Normal 11 2 7 4 2" xfId="58049"/>
    <cellStyle name="Normal 11 2 7 5" xfId="58050"/>
    <cellStyle name="Normal 11 2 7 6" xfId="58051"/>
    <cellStyle name="Normal 11 2 8" xfId="58052"/>
    <cellStyle name="Normal 11 2 8 2" xfId="58053"/>
    <cellStyle name="Normal 11 2 8 2 2" xfId="58054"/>
    <cellStyle name="Normal 11 2 8 2 3" xfId="58055"/>
    <cellStyle name="Normal 11 2 8 3" xfId="58056"/>
    <cellStyle name="Normal 11 2 8 3 2" xfId="58057"/>
    <cellStyle name="Normal 11 2 8 3 3" xfId="58058"/>
    <cellStyle name="Normal 11 2 8 4" xfId="58059"/>
    <cellStyle name="Normal 11 2 8 4 2" xfId="58060"/>
    <cellStyle name="Normal 11 2 8 5" xfId="58061"/>
    <cellStyle name="Normal 11 2 8 6" xfId="58062"/>
    <cellStyle name="Normal 11 2 9" xfId="58063"/>
    <cellStyle name="Normal 11 2 9 2" xfId="58064"/>
    <cellStyle name="Normal 11 2 9 2 2" xfId="58065"/>
    <cellStyle name="Normal 11 2 9 2 3" xfId="58066"/>
    <cellStyle name="Normal 11 2 9 3" xfId="58067"/>
    <cellStyle name="Normal 11 2 9 3 2" xfId="58068"/>
    <cellStyle name="Normal 11 2 9 4" xfId="58069"/>
    <cellStyle name="Normal 11 2 9 5" xfId="58070"/>
    <cellStyle name="Normal 11 3" xfId="10865"/>
    <cellStyle name="Normal 11 3 10" xfId="58071"/>
    <cellStyle name="Normal 11 3 10 2" xfId="58072"/>
    <cellStyle name="Normal 11 3 10 3" xfId="58073"/>
    <cellStyle name="Normal 11 3 11" xfId="58074"/>
    <cellStyle name="Normal 11 3 11 2" xfId="58075"/>
    <cellStyle name="Normal 11 3 12" xfId="58076"/>
    <cellStyle name="Normal 11 3 13" xfId="58077"/>
    <cellStyle name="Normal 11 3 2" xfId="58078"/>
    <cellStyle name="Normal 11 3 2 10" xfId="58079"/>
    <cellStyle name="Normal 11 3 2 10 2" xfId="58080"/>
    <cellStyle name="Normal 11 3 2 11" xfId="58081"/>
    <cellStyle name="Normal 11 3 2 12" xfId="58082"/>
    <cellStyle name="Normal 11 3 2 2" xfId="58083"/>
    <cellStyle name="Normal 11 3 2 2 10" xfId="58084"/>
    <cellStyle name="Normal 11 3 2 2 2" xfId="58085"/>
    <cellStyle name="Normal 11 3 2 2 2 2" xfId="58086"/>
    <cellStyle name="Normal 11 3 2 2 2 2 2" xfId="58087"/>
    <cellStyle name="Normal 11 3 2 2 2 2 2 2" xfId="58088"/>
    <cellStyle name="Normal 11 3 2 2 2 2 2 3" xfId="58089"/>
    <cellStyle name="Normal 11 3 2 2 2 2 3" xfId="58090"/>
    <cellStyle name="Normal 11 3 2 2 2 2 3 2" xfId="58091"/>
    <cellStyle name="Normal 11 3 2 2 2 2 3 3" xfId="58092"/>
    <cellStyle name="Normal 11 3 2 2 2 2 4" xfId="58093"/>
    <cellStyle name="Normal 11 3 2 2 2 2 4 2" xfId="58094"/>
    <cellStyle name="Normal 11 3 2 2 2 2 5" xfId="58095"/>
    <cellStyle name="Normal 11 3 2 2 2 2 6" xfId="58096"/>
    <cellStyle name="Normal 11 3 2 2 2 3" xfId="58097"/>
    <cellStyle name="Normal 11 3 2 2 2 3 2" xfId="58098"/>
    <cellStyle name="Normal 11 3 2 2 2 3 2 2" xfId="58099"/>
    <cellStyle name="Normal 11 3 2 2 2 3 2 3" xfId="58100"/>
    <cellStyle name="Normal 11 3 2 2 2 3 3" xfId="58101"/>
    <cellStyle name="Normal 11 3 2 2 2 3 3 2" xfId="58102"/>
    <cellStyle name="Normal 11 3 2 2 2 3 3 3" xfId="58103"/>
    <cellStyle name="Normal 11 3 2 2 2 3 4" xfId="58104"/>
    <cellStyle name="Normal 11 3 2 2 2 3 4 2" xfId="58105"/>
    <cellStyle name="Normal 11 3 2 2 2 3 5" xfId="58106"/>
    <cellStyle name="Normal 11 3 2 2 2 3 6" xfId="58107"/>
    <cellStyle name="Normal 11 3 2 2 2 4" xfId="58108"/>
    <cellStyle name="Normal 11 3 2 2 2 4 2" xfId="58109"/>
    <cellStyle name="Normal 11 3 2 2 2 4 2 2" xfId="58110"/>
    <cellStyle name="Normal 11 3 2 2 2 4 2 3" xfId="58111"/>
    <cellStyle name="Normal 11 3 2 2 2 4 3" xfId="58112"/>
    <cellStyle name="Normal 11 3 2 2 2 4 3 2" xfId="58113"/>
    <cellStyle name="Normal 11 3 2 2 2 4 4" xfId="58114"/>
    <cellStyle name="Normal 11 3 2 2 2 4 5" xfId="58115"/>
    <cellStyle name="Normal 11 3 2 2 2 5" xfId="58116"/>
    <cellStyle name="Normal 11 3 2 2 2 5 2" xfId="58117"/>
    <cellStyle name="Normal 11 3 2 2 2 5 3" xfId="58118"/>
    <cellStyle name="Normal 11 3 2 2 2 6" xfId="58119"/>
    <cellStyle name="Normal 11 3 2 2 2 6 2" xfId="58120"/>
    <cellStyle name="Normal 11 3 2 2 2 6 3" xfId="58121"/>
    <cellStyle name="Normal 11 3 2 2 2 7" xfId="58122"/>
    <cellStyle name="Normal 11 3 2 2 2 7 2" xfId="58123"/>
    <cellStyle name="Normal 11 3 2 2 2 8" xfId="58124"/>
    <cellStyle name="Normal 11 3 2 2 2 9" xfId="58125"/>
    <cellStyle name="Normal 11 3 2 2 3" xfId="58126"/>
    <cellStyle name="Normal 11 3 2 2 3 2" xfId="58127"/>
    <cellStyle name="Normal 11 3 2 2 3 2 2" xfId="58128"/>
    <cellStyle name="Normal 11 3 2 2 3 2 3" xfId="58129"/>
    <cellStyle name="Normal 11 3 2 2 3 3" xfId="58130"/>
    <cellStyle name="Normal 11 3 2 2 3 3 2" xfId="58131"/>
    <cellStyle name="Normal 11 3 2 2 3 3 3" xfId="58132"/>
    <cellStyle name="Normal 11 3 2 2 3 4" xfId="58133"/>
    <cellStyle name="Normal 11 3 2 2 3 4 2" xfId="58134"/>
    <cellStyle name="Normal 11 3 2 2 3 5" xfId="58135"/>
    <cellStyle name="Normal 11 3 2 2 3 6" xfId="58136"/>
    <cellStyle name="Normal 11 3 2 2 4" xfId="58137"/>
    <cellStyle name="Normal 11 3 2 2 4 2" xfId="58138"/>
    <cellStyle name="Normal 11 3 2 2 4 2 2" xfId="58139"/>
    <cellStyle name="Normal 11 3 2 2 4 2 3" xfId="58140"/>
    <cellStyle name="Normal 11 3 2 2 4 3" xfId="58141"/>
    <cellStyle name="Normal 11 3 2 2 4 3 2" xfId="58142"/>
    <cellStyle name="Normal 11 3 2 2 4 3 3" xfId="58143"/>
    <cellStyle name="Normal 11 3 2 2 4 4" xfId="58144"/>
    <cellStyle name="Normal 11 3 2 2 4 4 2" xfId="58145"/>
    <cellStyle name="Normal 11 3 2 2 4 5" xfId="58146"/>
    <cellStyle name="Normal 11 3 2 2 4 6" xfId="58147"/>
    <cellStyle name="Normal 11 3 2 2 5" xfId="58148"/>
    <cellStyle name="Normal 11 3 2 2 5 2" xfId="58149"/>
    <cellStyle name="Normal 11 3 2 2 5 2 2" xfId="58150"/>
    <cellStyle name="Normal 11 3 2 2 5 2 3" xfId="58151"/>
    <cellStyle name="Normal 11 3 2 2 5 3" xfId="58152"/>
    <cellStyle name="Normal 11 3 2 2 5 3 2" xfId="58153"/>
    <cellStyle name="Normal 11 3 2 2 5 4" xfId="58154"/>
    <cellStyle name="Normal 11 3 2 2 5 5" xfId="58155"/>
    <cellStyle name="Normal 11 3 2 2 6" xfId="58156"/>
    <cellStyle name="Normal 11 3 2 2 6 2" xfId="58157"/>
    <cellStyle name="Normal 11 3 2 2 6 3" xfId="58158"/>
    <cellStyle name="Normal 11 3 2 2 7" xfId="58159"/>
    <cellStyle name="Normal 11 3 2 2 7 2" xfId="58160"/>
    <cellStyle name="Normal 11 3 2 2 7 3" xfId="58161"/>
    <cellStyle name="Normal 11 3 2 2 8" xfId="58162"/>
    <cellStyle name="Normal 11 3 2 2 8 2" xfId="58163"/>
    <cellStyle name="Normal 11 3 2 2 9" xfId="58164"/>
    <cellStyle name="Normal 11 3 2 3" xfId="58165"/>
    <cellStyle name="Normal 11 3 2 3 2" xfId="58166"/>
    <cellStyle name="Normal 11 3 2 3 2 2" xfId="58167"/>
    <cellStyle name="Normal 11 3 2 3 2 2 2" xfId="58168"/>
    <cellStyle name="Normal 11 3 2 3 2 2 3" xfId="58169"/>
    <cellStyle name="Normal 11 3 2 3 2 3" xfId="58170"/>
    <cellStyle name="Normal 11 3 2 3 2 3 2" xfId="58171"/>
    <cellStyle name="Normal 11 3 2 3 2 3 3" xfId="58172"/>
    <cellStyle name="Normal 11 3 2 3 2 4" xfId="58173"/>
    <cellStyle name="Normal 11 3 2 3 2 4 2" xfId="58174"/>
    <cellStyle name="Normal 11 3 2 3 2 5" xfId="58175"/>
    <cellStyle name="Normal 11 3 2 3 2 6" xfId="58176"/>
    <cellStyle name="Normal 11 3 2 3 3" xfId="58177"/>
    <cellStyle name="Normal 11 3 2 3 3 2" xfId="58178"/>
    <cellStyle name="Normal 11 3 2 3 3 2 2" xfId="58179"/>
    <cellStyle name="Normal 11 3 2 3 3 2 3" xfId="58180"/>
    <cellStyle name="Normal 11 3 2 3 3 3" xfId="58181"/>
    <cellStyle name="Normal 11 3 2 3 3 3 2" xfId="58182"/>
    <cellStyle name="Normal 11 3 2 3 3 3 3" xfId="58183"/>
    <cellStyle name="Normal 11 3 2 3 3 4" xfId="58184"/>
    <cellStyle name="Normal 11 3 2 3 3 4 2" xfId="58185"/>
    <cellStyle name="Normal 11 3 2 3 3 5" xfId="58186"/>
    <cellStyle name="Normal 11 3 2 3 3 6" xfId="58187"/>
    <cellStyle name="Normal 11 3 2 3 4" xfId="58188"/>
    <cellStyle name="Normal 11 3 2 3 4 2" xfId="58189"/>
    <cellStyle name="Normal 11 3 2 3 4 2 2" xfId="58190"/>
    <cellStyle name="Normal 11 3 2 3 4 2 3" xfId="58191"/>
    <cellStyle name="Normal 11 3 2 3 4 3" xfId="58192"/>
    <cellStyle name="Normal 11 3 2 3 4 3 2" xfId="58193"/>
    <cellStyle name="Normal 11 3 2 3 4 4" xfId="58194"/>
    <cellStyle name="Normal 11 3 2 3 4 5" xfId="58195"/>
    <cellStyle name="Normal 11 3 2 3 5" xfId="58196"/>
    <cellStyle name="Normal 11 3 2 3 5 2" xfId="58197"/>
    <cellStyle name="Normal 11 3 2 3 5 3" xfId="58198"/>
    <cellStyle name="Normal 11 3 2 3 6" xfId="58199"/>
    <cellStyle name="Normal 11 3 2 3 6 2" xfId="58200"/>
    <cellStyle name="Normal 11 3 2 3 6 3" xfId="58201"/>
    <cellStyle name="Normal 11 3 2 3 7" xfId="58202"/>
    <cellStyle name="Normal 11 3 2 3 7 2" xfId="58203"/>
    <cellStyle name="Normal 11 3 2 3 8" xfId="58204"/>
    <cellStyle name="Normal 11 3 2 3 9" xfId="58205"/>
    <cellStyle name="Normal 11 3 2 4" xfId="58206"/>
    <cellStyle name="Normal 11 3 2 4 2" xfId="58207"/>
    <cellStyle name="Normal 11 3 2 4 2 2" xfId="58208"/>
    <cellStyle name="Normal 11 3 2 4 2 2 2" xfId="58209"/>
    <cellStyle name="Normal 11 3 2 4 2 2 3" xfId="58210"/>
    <cellStyle name="Normal 11 3 2 4 2 3" xfId="58211"/>
    <cellStyle name="Normal 11 3 2 4 2 3 2" xfId="58212"/>
    <cellStyle name="Normal 11 3 2 4 2 3 3" xfId="58213"/>
    <cellStyle name="Normal 11 3 2 4 2 4" xfId="58214"/>
    <cellStyle name="Normal 11 3 2 4 2 4 2" xfId="58215"/>
    <cellStyle name="Normal 11 3 2 4 2 5" xfId="58216"/>
    <cellStyle name="Normal 11 3 2 4 2 6" xfId="58217"/>
    <cellStyle name="Normal 11 3 2 4 3" xfId="58218"/>
    <cellStyle name="Normal 11 3 2 4 3 2" xfId="58219"/>
    <cellStyle name="Normal 11 3 2 4 3 2 2" xfId="58220"/>
    <cellStyle name="Normal 11 3 2 4 3 2 3" xfId="58221"/>
    <cellStyle name="Normal 11 3 2 4 3 3" xfId="58222"/>
    <cellStyle name="Normal 11 3 2 4 3 3 2" xfId="58223"/>
    <cellStyle name="Normal 11 3 2 4 3 3 3" xfId="58224"/>
    <cellStyle name="Normal 11 3 2 4 3 4" xfId="58225"/>
    <cellStyle name="Normal 11 3 2 4 3 4 2" xfId="58226"/>
    <cellStyle name="Normal 11 3 2 4 3 5" xfId="58227"/>
    <cellStyle name="Normal 11 3 2 4 3 6" xfId="58228"/>
    <cellStyle name="Normal 11 3 2 4 4" xfId="58229"/>
    <cellStyle name="Normal 11 3 2 4 4 2" xfId="58230"/>
    <cellStyle name="Normal 11 3 2 4 4 2 2" xfId="58231"/>
    <cellStyle name="Normal 11 3 2 4 4 2 3" xfId="58232"/>
    <cellStyle name="Normal 11 3 2 4 4 3" xfId="58233"/>
    <cellStyle name="Normal 11 3 2 4 4 3 2" xfId="58234"/>
    <cellStyle name="Normal 11 3 2 4 4 4" xfId="58235"/>
    <cellStyle name="Normal 11 3 2 4 4 5" xfId="58236"/>
    <cellStyle name="Normal 11 3 2 4 5" xfId="58237"/>
    <cellStyle name="Normal 11 3 2 4 5 2" xfId="58238"/>
    <cellStyle name="Normal 11 3 2 4 5 3" xfId="58239"/>
    <cellStyle name="Normal 11 3 2 4 6" xfId="58240"/>
    <cellStyle name="Normal 11 3 2 4 6 2" xfId="58241"/>
    <cellStyle name="Normal 11 3 2 4 6 3" xfId="58242"/>
    <cellStyle name="Normal 11 3 2 4 7" xfId="58243"/>
    <cellStyle name="Normal 11 3 2 4 7 2" xfId="58244"/>
    <cellStyle name="Normal 11 3 2 4 8" xfId="58245"/>
    <cellStyle name="Normal 11 3 2 4 9" xfId="58246"/>
    <cellStyle name="Normal 11 3 2 5" xfId="58247"/>
    <cellStyle name="Normal 11 3 2 5 2" xfId="58248"/>
    <cellStyle name="Normal 11 3 2 5 2 2" xfId="58249"/>
    <cellStyle name="Normal 11 3 2 5 2 3" xfId="58250"/>
    <cellStyle name="Normal 11 3 2 5 3" xfId="58251"/>
    <cellStyle name="Normal 11 3 2 5 3 2" xfId="58252"/>
    <cellStyle name="Normal 11 3 2 5 3 3" xfId="58253"/>
    <cellStyle name="Normal 11 3 2 5 4" xfId="58254"/>
    <cellStyle name="Normal 11 3 2 5 4 2" xfId="58255"/>
    <cellStyle name="Normal 11 3 2 5 5" xfId="58256"/>
    <cellStyle name="Normal 11 3 2 5 6" xfId="58257"/>
    <cellStyle name="Normal 11 3 2 6" xfId="58258"/>
    <cellStyle name="Normal 11 3 2 6 2" xfId="58259"/>
    <cellStyle name="Normal 11 3 2 6 2 2" xfId="58260"/>
    <cellStyle name="Normal 11 3 2 6 2 3" xfId="58261"/>
    <cellStyle name="Normal 11 3 2 6 3" xfId="58262"/>
    <cellStyle name="Normal 11 3 2 6 3 2" xfId="58263"/>
    <cellStyle name="Normal 11 3 2 6 3 3" xfId="58264"/>
    <cellStyle name="Normal 11 3 2 6 4" xfId="58265"/>
    <cellStyle name="Normal 11 3 2 6 4 2" xfId="58266"/>
    <cellStyle name="Normal 11 3 2 6 5" xfId="58267"/>
    <cellStyle name="Normal 11 3 2 6 6" xfId="58268"/>
    <cellStyle name="Normal 11 3 2 7" xfId="58269"/>
    <cellStyle name="Normal 11 3 2 7 2" xfId="58270"/>
    <cellStyle name="Normal 11 3 2 7 2 2" xfId="58271"/>
    <cellStyle name="Normal 11 3 2 7 2 3" xfId="58272"/>
    <cellStyle name="Normal 11 3 2 7 3" xfId="58273"/>
    <cellStyle name="Normal 11 3 2 7 3 2" xfId="58274"/>
    <cellStyle name="Normal 11 3 2 7 4" xfId="58275"/>
    <cellStyle name="Normal 11 3 2 7 5" xfId="58276"/>
    <cellStyle name="Normal 11 3 2 8" xfId="58277"/>
    <cellStyle name="Normal 11 3 2 8 2" xfId="58278"/>
    <cellStyle name="Normal 11 3 2 8 3" xfId="58279"/>
    <cellStyle name="Normal 11 3 2 9" xfId="58280"/>
    <cellStyle name="Normal 11 3 2 9 2" xfId="58281"/>
    <cellStyle name="Normal 11 3 2 9 3" xfId="58282"/>
    <cellStyle name="Normal 11 3 3" xfId="58283"/>
    <cellStyle name="Normal 11 3 3 10" xfId="58284"/>
    <cellStyle name="Normal 11 3 3 2" xfId="58285"/>
    <cellStyle name="Normal 11 3 3 2 2" xfId="58286"/>
    <cellStyle name="Normal 11 3 3 2 2 2" xfId="58287"/>
    <cellStyle name="Normal 11 3 3 2 2 2 2" xfId="58288"/>
    <cellStyle name="Normal 11 3 3 2 2 2 3" xfId="58289"/>
    <cellStyle name="Normal 11 3 3 2 2 3" xfId="58290"/>
    <cellStyle name="Normal 11 3 3 2 2 3 2" xfId="58291"/>
    <cellStyle name="Normal 11 3 3 2 2 3 3" xfId="58292"/>
    <cellStyle name="Normal 11 3 3 2 2 4" xfId="58293"/>
    <cellStyle name="Normal 11 3 3 2 2 4 2" xfId="58294"/>
    <cellStyle name="Normal 11 3 3 2 2 5" xfId="58295"/>
    <cellStyle name="Normal 11 3 3 2 2 6" xfId="58296"/>
    <cellStyle name="Normal 11 3 3 2 3" xfId="58297"/>
    <cellStyle name="Normal 11 3 3 2 3 2" xfId="58298"/>
    <cellStyle name="Normal 11 3 3 2 3 2 2" xfId="58299"/>
    <cellStyle name="Normal 11 3 3 2 3 2 3" xfId="58300"/>
    <cellStyle name="Normal 11 3 3 2 3 3" xfId="58301"/>
    <cellStyle name="Normal 11 3 3 2 3 3 2" xfId="58302"/>
    <cellStyle name="Normal 11 3 3 2 3 3 3" xfId="58303"/>
    <cellStyle name="Normal 11 3 3 2 3 4" xfId="58304"/>
    <cellStyle name="Normal 11 3 3 2 3 4 2" xfId="58305"/>
    <cellStyle name="Normal 11 3 3 2 3 5" xfId="58306"/>
    <cellStyle name="Normal 11 3 3 2 3 6" xfId="58307"/>
    <cellStyle name="Normal 11 3 3 2 4" xfId="58308"/>
    <cellStyle name="Normal 11 3 3 2 4 2" xfId="58309"/>
    <cellStyle name="Normal 11 3 3 2 4 2 2" xfId="58310"/>
    <cellStyle name="Normal 11 3 3 2 4 2 3" xfId="58311"/>
    <cellStyle name="Normal 11 3 3 2 4 3" xfId="58312"/>
    <cellStyle name="Normal 11 3 3 2 4 3 2" xfId="58313"/>
    <cellStyle name="Normal 11 3 3 2 4 4" xfId="58314"/>
    <cellStyle name="Normal 11 3 3 2 4 5" xfId="58315"/>
    <cellStyle name="Normal 11 3 3 2 5" xfId="58316"/>
    <cellStyle name="Normal 11 3 3 2 5 2" xfId="58317"/>
    <cellStyle name="Normal 11 3 3 2 5 3" xfId="58318"/>
    <cellStyle name="Normal 11 3 3 2 6" xfId="58319"/>
    <cellStyle name="Normal 11 3 3 2 6 2" xfId="58320"/>
    <cellStyle name="Normal 11 3 3 2 6 3" xfId="58321"/>
    <cellStyle name="Normal 11 3 3 2 7" xfId="58322"/>
    <cellStyle name="Normal 11 3 3 2 7 2" xfId="58323"/>
    <cellStyle name="Normal 11 3 3 2 8" xfId="58324"/>
    <cellStyle name="Normal 11 3 3 2 9" xfId="58325"/>
    <cellStyle name="Normal 11 3 3 3" xfId="58326"/>
    <cellStyle name="Normal 11 3 3 3 2" xfId="58327"/>
    <cellStyle name="Normal 11 3 3 3 2 2" xfId="58328"/>
    <cellStyle name="Normal 11 3 3 3 2 3" xfId="58329"/>
    <cellStyle name="Normal 11 3 3 3 3" xfId="58330"/>
    <cellStyle name="Normal 11 3 3 3 3 2" xfId="58331"/>
    <cellStyle name="Normal 11 3 3 3 3 3" xfId="58332"/>
    <cellStyle name="Normal 11 3 3 3 4" xfId="58333"/>
    <cellStyle name="Normal 11 3 3 3 4 2" xfId="58334"/>
    <cellStyle name="Normal 11 3 3 3 5" xfId="58335"/>
    <cellStyle name="Normal 11 3 3 3 6" xfId="58336"/>
    <cellStyle name="Normal 11 3 3 4" xfId="58337"/>
    <cellStyle name="Normal 11 3 3 4 2" xfId="58338"/>
    <cellStyle name="Normal 11 3 3 4 2 2" xfId="58339"/>
    <cellStyle name="Normal 11 3 3 4 2 3" xfId="58340"/>
    <cellStyle name="Normal 11 3 3 4 3" xfId="58341"/>
    <cellStyle name="Normal 11 3 3 4 3 2" xfId="58342"/>
    <cellStyle name="Normal 11 3 3 4 3 3" xfId="58343"/>
    <cellStyle name="Normal 11 3 3 4 4" xfId="58344"/>
    <cellStyle name="Normal 11 3 3 4 4 2" xfId="58345"/>
    <cellStyle name="Normal 11 3 3 4 5" xfId="58346"/>
    <cellStyle name="Normal 11 3 3 4 6" xfId="58347"/>
    <cellStyle name="Normal 11 3 3 5" xfId="58348"/>
    <cellStyle name="Normal 11 3 3 5 2" xfId="58349"/>
    <cellStyle name="Normal 11 3 3 5 2 2" xfId="58350"/>
    <cellStyle name="Normal 11 3 3 5 2 3" xfId="58351"/>
    <cellStyle name="Normal 11 3 3 5 3" xfId="58352"/>
    <cellStyle name="Normal 11 3 3 5 3 2" xfId="58353"/>
    <cellStyle name="Normal 11 3 3 5 4" xfId="58354"/>
    <cellStyle name="Normal 11 3 3 5 5" xfId="58355"/>
    <cellStyle name="Normal 11 3 3 6" xfId="58356"/>
    <cellStyle name="Normal 11 3 3 6 2" xfId="58357"/>
    <cellStyle name="Normal 11 3 3 6 3" xfId="58358"/>
    <cellStyle name="Normal 11 3 3 7" xfId="58359"/>
    <cellStyle name="Normal 11 3 3 7 2" xfId="58360"/>
    <cellStyle name="Normal 11 3 3 7 3" xfId="58361"/>
    <cellStyle name="Normal 11 3 3 8" xfId="58362"/>
    <cellStyle name="Normal 11 3 3 8 2" xfId="58363"/>
    <cellStyle name="Normal 11 3 3 9" xfId="58364"/>
    <cellStyle name="Normal 11 3 4" xfId="58365"/>
    <cellStyle name="Normal 11 3 4 2" xfId="58366"/>
    <cellStyle name="Normal 11 3 4 2 2" xfId="58367"/>
    <cellStyle name="Normal 11 3 4 2 2 2" xfId="58368"/>
    <cellStyle name="Normal 11 3 4 2 2 3" xfId="58369"/>
    <cellStyle name="Normal 11 3 4 2 3" xfId="58370"/>
    <cellStyle name="Normal 11 3 4 2 3 2" xfId="58371"/>
    <cellStyle name="Normal 11 3 4 2 3 3" xfId="58372"/>
    <cellStyle name="Normal 11 3 4 2 4" xfId="58373"/>
    <cellStyle name="Normal 11 3 4 2 4 2" xfId="58374"/>
    <cellStyle name="Normal 11 3 4 2 5" xfId="58375"/>
    <cellStyle name="Normal 11 3 4 2 6" xfId="58376"/>
    <cellStyle name="Normal 11 3 4 3" xfId="58377"/>
    <cellStyle name="Normal 11 3 4 3 2" xfId="58378"/>
    <cellStyle name="Normal 11 3 4 3 2 2" xfId="58379"/>
    <cellStyle name="Normal 11 3 4 3 2 3" xfId="58380"/>
    <cellStyle name="Normal 11 3 4 3 3" xfId="58381"/>
    <cellStyle name="Normal 11 3 4 3 3 2" xfId="58382"/>
    <cellStyle name="Normal 11 3 4 3 3 3" xfId="58383"/>
    <cellStyle name="Normal 11 3 4 3 4" xfId="58384"/>
    <cellStyle name="Normal 11 3 4 3 4 2" xfId="58385"/>
    <cellStyle name="Normal 11 3 4 3 5" xfId="58386"/>
    <cellStyle name="Normal 11 3 4 3 6" xfId="58387"/>
    <cellStyle name="Normal 11 3 4 4" xfId="58388"/>
    <cellStyle name="Normal 11 3 4 4 2" xfId="58389"/>
    <cellStyle name="Normal 11 3 4 4 2 2" xfId="58390"/>
    <cellStyle name="Normal 11 3 4 4 2 3" xfId="58391"/>
    <cellStyle name="Normal 11 3 4 4 3" xfId="58392"/>
    <cellStyle name="Normal 11 3 4 4 3 2" xfId="58393"/>
    <cellStyle name="Normal 11 3 4 4 4" xfId="58394"/>
    <cellStyle name="Normal 11 3 4 4 5" xfId="58395"/>
    <cellStyle name="Normal 11 3 4 5" xfId="58396"/>
    <cellStyle name="Normal 11 3 4 5 2" xfId="58397"/>
    <cellStyle name="Normal 11 3 4 5 3" xfId="58398"/>
    <cellStyle name="Normal 11 3 4 6" xfId="58399"/>
    <cellStyle name="Normal 11 3 4 6 2" xfId="58400"/>
    <cellStyle name="Normal 11 3 4 6 3" xfId="58401"/>
    <cellStyle name="Normal 11 3 4 7" xfId="58402"/>
    <cellStyle name="Normal 11 3 4 7 2" xfId="58403"/>
    <cellStyle name="Normal 11 3 4 8" xfId="58404"/>
    <cellStyle name="Normal 11 3 4 9" xfId="58405"/>
    <cellStyle name="Normal 11 3 5" xfId="58406"/>
    <cellStyle name="Normal 11 3 5 2" xfId="58407"/>
    <cellStyle name="Normal 11 3 5 2 2" xfId="58408"/>
    <cellStyle name="Normal 11 3 5 2 2 2" xfId="58409"/>
    <cellStyle name="Normal 11 3 5 2 2 3" xfId="58410"/>
    <cellStyle name="Normal 11 3 5 2 3" xfId="58411"/>
    <cellStyle name="Normal 11 3 5 2 3 2" xfId="58412"/>
    <cellStyle name="Normal 11 3 5 2 3 3" xfId="58413"/>
    <cellStyle name="Normal 11 3 5 2 4" xfId="58414"/>
    <cellStyle name="Normal 11 3 5 2 4 2" xfId="58415"/>
    <cellStyle name="Normal 11 3 5 2 5" xfId="58416"/>
    <cellStyle name="Normal 11 3 5 2 6" xfId="58417"/>
    <cellStyle name="Normal 11 3 5 3" xfId="58418"/>
    <cellStyle name="Normal 11 3 5 3 2" xfId="58419"/>
    <cellStyle name="Normal 11 3 5 3 2 2" xfId="58420"/>
    <cellStyle name="Normal 11 3 5 3 2 3" xfId="58421"/>
    <cellStyle name="Normal 11 3 5 3 3" xfId="58422"/>
    <cellStyle name="Normal 11 3 5 3 3 2" xfId="58423"/>
    <cellStyle name="Normal 11 3 5 3 3 3" xfId="58424"/>
    <cellStyle name="Normal 11 3 5 3 4" xfId="58425"/>
    <cellStyle name="Normal 11 3 5 3 4 2" xfId="58426"/>
    <cellStyle name="Normal 11 3 5 3 5" xfId="58427"/>
    <cellStyle name="Normal 11 3 5 3 6" xfId="58428"/>
    <cellStyle name="Normal 11 3 5 4" xfId="58429"/>
    <cellStyle name="Normal 11 3 5 4 2" xfId="58430"/>
    <cellStyle name="Normal 11 3 5 4 2 2" xfId="58431"/>
    <cellStyle name="Normal 11 3 5 4 2 3" xfId="58432"/>
    <cellStyle name="Normal 11 3 5 4 3" xfId="58433"/>
    <cellStyle name="Normal 11 3 5 4 3 2" xfId="58434"/>
    <cellStyle name="Normal 11 3 5 4 4" xfId="58435"/>
    <cellStyle name="Normal 11 3 5 4 5" xfId="58436"/>
    <cellStyle name="Normal 11 3 5 5" xfId="58437"/>
    <cellStyle name="Normal 11 3 5 5 2" xfId="58438"/>
    <cellStyle name="Normal 11 3 5 5 3" xfId="58439"/>
    <cellStyle name="Normal 11 3 5 6" xfId="58440"/>
    <cellStyle name="Normal 11 3 5 6 2" xfId="58441"/>
    <cellStyle name="Normal 11 3 5 6 3" xfId="58442"/>
    <cellStyle name="Normal 11 3 5 7" xfId="58443"/>
    <cellStyle name="Normal 11 3 5 7 2" xfId="58444"/>
    <cellStyle name="Normal 11 3 5 8" xfId="58445"/>
    <cellStyle name="Normal 11 3 5 9" xfId="58446"/>
    <cellStyle name="Normal 11 3 6" xfId="58447"/>
    <cellStyle name="Normal 11 3 6 2" xfId="58448"/>
    <cellStyle name="Normal 11 3 6 2 2" xfId="58449"/>
    <cellStyle name="Normal 11 3 6 2 3" xfId="58450"/>
    <cellStyle name="Normal 11 3 6 3" xfId="58451"/>
    <cellStyle name="Normal 11 3 6 3 2" xfId="58452"/>
    <cellStyle name="Normal 11 3 6 3 3" xfId="58453"/>
    <cellStyle name="Normal 11 3 6 4" xfId="58454"/>
    <cellStyle name="Normal 11 3 6 4 2" xfId="58455"/>
    <cellStyle name="Normal 11 3 6 5" xfId="58456"/>
    <cellStyle name="Normal 11 3 6 6" xfId="58457"/>
    <cellStyle name="Normal 11 3 7" xfId="58458"/>
    <cellStyle name="Normal 11 3 7 2" xfId="58459"/>
    <cellStyle name="Normal 11 3 7 2 2" xfId="58460"/>
    <cellStyle name="Normal 11 3 7 2 3" xfId="58461"/>
    <cellStyle name="Normal 11 3 7 3" xfId="58462"/>
    <cellStyle name="Normal 11 3 7 3 2" xfId="58463"/>
    <cellStyle name="Normal 11 3 7 3 3" xfId="58464"/>
    <cellStyle name="Normal 11 3 7 4" xfId="58465"/>
    <cellStyle name="Normal 11 3 7 4 2" xfId="58466"/>
    <cellStyle name="Normal 11 3 7 5" xfId="58467"/>
    <cellStyle name="Normal 11 3 7 6" xfId="58468"/>
    <cellStyle name="Normal 11 3 8" xfId="58469"/>
    <cellStyle name="Normal 11 3 8 2" xfId="58470"/>
    <cellStyle name="Normal 11 3 8 2 2" xfId="58471"/>
    <cellStyle name="Normal 11 3 8 2 3" xfId="58472"/>
    <cellStyle name="Normal 11 3 8 3" xfId="58473"/>
    <cellStyle name="Normal 11 3 8 3 2" xfId="58474"/>
    <cellStyle name="Normal 11 3 8 4" xfId="58475"/>
    <cellStyle name="Normal 11 3 8 5" xfId="58476"/>
    <cellStyle name="Normal 11 3 9" xfId="58477"/>
    <cellStyle name="Normal 11 3 9 2" xfId="58478"/>
    <cellStyle name="Normal 11 3 9 3" xfId="58479"/>
    <cellStyle name="Normal 11 4" xfId="58480"/>
    <cellStyle name="Normal 11 4 10" xfId="58481"/>
    <cellStyle name="Normal 11 4 10 2" xfId="58482"/>
    <cellStyle name="Normal 11 4 11" xfId="58483"/>
    <cellStyle name="Normal 11 4 12" xfId="58484"/>
    <cellStyle name="Normal 11 4 2" xfId="58485"/>
    <cellStyle name="Normal 11 4 2 10" xfId="58486"/>
    <cellStyle name="Normal 11 4 2 2" xfId="58487"/>
    <cellStyle name="Normal 11 4 2 2 2" xfId="58488"/>
    <cellStyle name="Normal 11 4 2 2 2 2" xfId="58489"/>
    <cellStyle name="Normal 11 4 2 2 2 2 2" xfId="58490"/>
    <cellStyle name="Normal 11 4 2 2 2 2 3" xfId="58491"/>
    <cellStyle name="Normal 11 4 2 2 2 3" xfId="58492"/>
    <cellStyle name="Normal 11 4 2 2 2 3 2" xfId="58493"/>
    <cellStyle name="Normal 11 4 2 2 2 3 3" xfId="58494"/>
    <cellStyle name="Normal 11 4 2 2 2 4" xfId="58495"/>
    <cellStyle name="Normal 11 4 2 2 2 4 2" xfId="58496"/>
    <cellStyle name="Normal 11 4 2 2 2 5" xfId="58497"/>
    <cellStyle name="Normal 11 4 2 2 2 6" xfId="58498"/>
    <cellStyle name="Normal 11 4 2 2 3" xfId="58499"/>
    <cellStyle name="Normal 11 4 2 2 3 2" xfId="58500"/>
    <cellStyle name="Normal 11 4 2 2 3 2 2" xfId="58501"/>
    <cellStyle name="Normal 11 4 2 2 3 2 3" xfId="58502"/>
    <cellStyle name="Normal 11 4 2 2 3 3" xfId="58503"/>
    <cellStyle name="Normal 11 4 2 2 3 3 2" xfId="58504"/>
    <cellStyle name="Normal 11 4 2 2 3 3 3" xfId="58505"/>
    <cellStyle name="Normal 11 4 2 2 3 4" xfId="58506"/>
    <cellStyle name="Normal 11 4 2 2 3 4 2" xfId="58507"/>
    <cellStyle name="Normal 11 4 2 2 3 5" xfId="58508"/>
    <cellStyle name="Normal 11 4 2 2 3 6" xfId="58509"/>
    <cellStyle name="Normal 11 4 2 2 4" xfId="58510"/>
    <cellStyle name="Normal 11 4 2 2 4 2" xfId="58511"/>
    <cellStyle name="Normal 11 4 2 2 4 2 2" xfId="58512"/>
    <cellStyle name="Normal 11 4 2 2 4 2 3" xfId="58513"/>
    <cellStyle name="Normal 11 4 2 2 4 3" xfId="58514"/>
    <cellStyle name="Normal 11 4 2 2 4 3 2" xfId="58515"/>
    <cellStyle name="Normal 11 4 2 2 4 4" xfId="58516"/>
    <cellStyle name="Normal 11 4 2 2 4 5" xfId="58517"/>
    <cellStyle name="Normal 11 4 2 2 5" xfId="58518"/>
    <cellStyle name="Normal 11 4 2 2 5 2" xfId="58519"/>
    <cellStyle name="Normal 11 4 2 2 5 3" xfId="58520"/>
    <cellStyle name="Normal 11 4 2 2 6" xfId="58521"/>
    <cellStyle name="Normal 11 4 2 2 6 2" xfId="58522"/>
    <cellStyle name="Normal 11 4 2 2 6 3" xfId="58523"/>
    <cellStyle name="Normal 11 4 2 2 7" xfId="58524"/>
    <cellStyle name="Normal 11 4 2 2 7 2" xfId="58525"/>
    <cellStyle name="Normal 11 4 2 2 8" xfId="58526"/>
    <cellStyle name="Normal 11 4 2 2 9" xfId="58527"/>
    <cellStyle name="Normal 11 4 2 3" xfId="58528"/>
    <cellStyle name="Normal 11 4 2 3 2" xfId="58529"/>
    <cellStyle name="Normal 11 4 2 3 2 2" xfId="58530"/>
    <cellStyle name="Normal 11 4 2 3 2 3" xfId="58531"/>
    <cellStyle name="Normal 11 4 2 3 3" xfId="58532"/>
    <cellStyle name="Normal 11 4 2 3 3 2" xfId="58533"/>
    <cellStyle name="Normal 11 4 2 3 3 3" xfId="58534"/>
    <cellStyle name="Normal 11 4 2 3 4" xfId="58535"/>
    <cellStyle name="Normal 11 4 2 3 4 2" xfId="58536"/>
    <cellStyle name="Normal 11 4 2 3 5" xfId="58537"/>
    <cellStyle name="Normal 11 4 2 3 6" xfId="58538"/>
    <cellStyle name="Normal 11 4 2 4" xfId="58539"/>
    <cellStyle name="Normal 11 4 2 4 2" xfId="58540"/>
    <cellStyle name="Normal 11 4 2 4 2 2" xfId="58541"/>
    <cellStyle name="Normal 11 4 2 4 2 3" xfId="58542"/>
    <cellStyle name="Normal 11 4 2 4 3" xfId="58543"/>
    <cellStyle name="Normal 11 4 2 4 3 2" xfId="58544"/>
    <cellStyle name="Normal 11 4 2 4 3 3" xfId="58545"/>
    <cellStyle name="Normal 11 4 2 4 4" xfId="58546"/>
    <cellStyle name="Normal 11 4 2 4 4 2" xfId="58547"/>
    <cellStyle name="Normal 11 4 2 4 5" xfId="58548"/>
    <cellStyle name="Normal 11 4 2 4 6" xfId="58549"/>
    <cellStyle name="Normal 11 4 2 5" xfId="58550"/>
    <cellStyle name="Normal 11 4 2 5 2" xfId="58551"/>
    <cellStyle name="Normal 11 4 2 5 2 2" xfId="58552"/>
    <cellStyle name="Normal 11 4 2 5 2 3" xfId="58553"/>
    <cellStyle name="Normal 11 4 2 5 3" xfId="58554"/>
    <cellStyle name="Normal 11 4 2 5 3 2" xfId="58555"/>
    <cellStyle name="Normal 11 4 2 5 4" xfId="58556"/>
    <cellStyle name="Normal 11 4 2 5 5" xfId="58557"/>
    <cellStyle name="Normal 11 4 2 6" xfId="58558"/>
    <cellStyle name="Normal 11 4 2 6 2" xfId="58559"/>
    <cellStyle name="Normal 11 4 2 6 3" xfId="58560"/>
    <cellStyle name="Normal 11 4 2 7" xfId="58561"/>
    <cellStyle name="Normal 11 4 2 7 2" xfId="58562"/>
    <cellStyle name="Normal 11 4 2 7 3" xfId="58563"/>
    <cellStyle name="Normal 11 4 2 8" xfId="58564"/>
    <cellStyle name="Normal 11 4 2 8 2" xfId="58565"/>
    <cellStyle name="Normal 11 4 2 9" xfId="58566"/>
    <cellStyle name="Normal 11 4 3" xfId="58567"/>
    <cellStyle name="Normal 11 4 3 2" xfId="58568"/>
    <cellStyle name="Normal 11 4 3 2 2" xfId="58569"/>
    <cellStyle name="Normal 11 4 3 2 2 2" xfId="58570"/>
    <cellStyle name="Normal 11 4 3 2 2 3" xfId="58571"/>
    <cellStyle name="Normal 11 4 3 2 3" xfId="58572"/>
    <cellStyle name="Normal 11 4 3 2 3 2" xfId="58573"/>
    <cellStyle name="Normal 11 4 3 2 3 3" xfId="58574"/>
    <cellStyle name="Normal 11 4 3 2 4" xfId="58575"/>
    <cellStyle name="Normal 11 4 3 2 4 2" xfId="58576"/>
    <cellStyle name="Normal 11 4 3 2 5" xfId="58577"/>
    <cellStyle name="Normal 11 4 3 2 6" xfId="58578"/>
    <cellStyle name="Normal 11 4 3 3" xfId="58579"/>
    <cellStyle name="Normal 11 4 3 3 2" xfId="58580"/>
    <cellStyle name="Normal 11 4 3 3 2 2" xfId="58581"/>
    <cellStyle name="Normal 11 4 3 3 2 3" xfId="58582"/>
    <cellStyle name="Normal 11 4 3 3 3" xfId="58583"/>
    <cellStyle name="Normal 11 4 3 3 3 2" xfId="58584"/>
    <cellStyle name="Normal 11 4 3 3 3 3" xfId="58585"/>
    <cellStyle name="Normal 11 4 3 3 4" xfId="58586"/>
    <cellStyle name="Normal 11 4 3 3 4 2" xfId="58587"/>
    <cellStyle name="Normal 11 4 3 3 5" xfId="58588"/>
    <cellStyle name="Normal 11 4 3 3 6" xfId="58589"/>
    <cellStyle name="Normal 11 4 3 4" xfId="58590"/>
    <cellStyle name="Normal 11 4 3 4 2" xfId="58591"/>
    <cellStyle name="Normal 11 4 3 4 2 2" xfId="58592"/>
    <cellStyle name="Normal 11 4 3 4 2 3" xfId="58593"/>
    <cellStyle name="Normal 11 4 3 4 3" xfId="58594"/>
    <cellStyle name="Normal 11 4 3 4 3 2" xfId="58595"/>
    <cellStyle name="Normal 11 4 3 4 4" xfId="58596"/>
    <cellStyle name="Normal 11 4 3 4 5" xfId="58597"/>
    <cellStyle name="Normal 11 4 3 5" xfId="58598"/>
    <cellStyle name="Normal 11 4 3 5 2" xfId="58599"/>
    <cellStyle name="Normal 11 4 3 5 3" xfId="58600"/>
    <cellStyle name="Normal 11 4 3 6" xfId="58601"/>
    <cellStyle name="Normal 11 4 3 6 2" xfId="58602"/>
    <cellStyle name="Normal 11 4 3 6 3" xfId="58603"/>
    <cellStyle name="Normal 11 4 3 7" xfId="58604"/>
    <cellStyle name="Normal 11 4 3 7 2" xfId="58605"/>
    <cellStyle name="Normal 11 4 3 8" xfId="58606"/>
    <cellStyle name="Normal 11 4 3 9" xfId="58607"/>
    <cellStyle name="Normal 11 4 4" xfId="58608"/>
    <cellStyle name="Normal 11 4 4 2" xfId="58609"/>
    <cellStyle name="Normal 11 4 4 2 2" xfId="58610"/>
    <cellStyle name="Normal 11 4 4 2 2 2" xfId="58611"/>
    <cellStyle name="Normal 11 4 4 2 2 3" xfId="58612"/>
    <cellStyle name="Normal 11 4 4 2 3" xfId="58613"/>
    <cellStyle name="Normal 11 4 4 2 3 2" xfId="58614"/>
    <cellStyle name="Normal 11 4 4 2 3 3" xfId="58615"/>
    <cellStyle name="Normal 11 4 4 2 4" xfId="58616"/>
    <cellStyle name="Normal 11 4 4 2 4 2" xfId="58617"/>
    <cellStyle name="Normal 11 4 4 2 5" xfId="58618"/>
    <cellStyle name="Normal 11 4 4 2 6" xfId="58619"/>
    <cellStyle name="Normal 11 4 4 3" xfId="58620"/>
    <cellStyle name="Normal 11 4 4 3 2" xfId="58621"/>
    <cellStyle name="Normal 11 4 4 3 2 2" xfId="58622"/>
    <cellStyle name="Normal 11 4 4 3 2 3" xfId="58623"/>
    <cellStyle name="Normal 11 4 4 3 3" xfId="58624"/>
    <cellStyle name="Normal 11 4 4 3 3 2" xfId="58625"/>
    <cellStyle name="Normal 11 4 4 3 3 3" xfId="58626"/>
    <cellStyle name="Normal 11 4 4 3 4" xfId="58627"/>
    <cellStyle name="Normal 11 4 4 3 4 2" xfId="58628"/>
    <cellStyle name="Normal 11 4 4 3 5" xfId="58629"/>
    <cellStyle name="Normal 11 4 4 3 6" xfId="58630"/>
    <cellStyle name="Normal 11 4 4 4" xfId="58631"/>
    <cellStyle name="Normal 11 4 4 4 2" xfId="58632"/>
    <cellStyle name="Normal 11 4 4 4 2 2" xfId="58633"/>
    <cellStyle name="Normal 11 4 4 4 2 3" xfId="58634"/>
    <cellStyle name="Normal 11 4 4 4 3" xfId="58635"/>
    <cellStyle name="Normal 11 4 4 4 3 2" xfId="58636"/>
    <cellStyle name="Normal 11 4 4 4 4" xfId="58637"/>
    <cellStyle name="Normal 11 4 4 4 5" xfId="58638"/>
    <cellStyle name="Normal 11 4 4 5" xfId="58639"/>
    <cellStyle name="Normal 11 4 4 5 2" xfId="58640"/>
    <cellStyle name="Normal 11 4 4 5 3" xfId="58641"/>
    <cellStyle name="Normal 11 4 4 6" xfId="58642"/>
    <cellStyle name="Normal 11 4 4 6 2" xfId="58643"/>
    <cellStyle name="Normal 11 4 4 6 3" xfId="58644"/>
    <cellStyle name="Normal 11 4 4 7" xfId="58645"/>
    <cellStyle name="Normal 11 4 4 7 2" xfId="58646"/>
    <cellStyle name="Normal 11 4 4 8" xfId="58647"/>
    <cellStyle name="Normal 11 4 4 9" xfId="58648"/>
    <cellStyle name="Normal 11 4 5" xfId="58649"/>
    <cellStyle name="Normal 11 4 5 2" xfId="58650"/>
    <cellStyle name="Normal 11 4 5 2 2" xfId="58651"/>
    <cellStyle name="Normal 11 4 5 2 3" xfId="58652"/>
    <cellStyle name="Normal 11 4 5 3" xfId="58653"/>
    <cellStyle name="Normal 11 4 5 3 2" xfId="58654"/>
    <cellStyle name="Normal 11 4 5 3 3" xfId="58655"/>
    <cellStyle name="Normal 11 4 5 4" xfId="58656"/>
    <cellStyle name="Normal 11 4 5 4 2" xfId="58657"/>
    <cellStyle name="Normal 11 4 5 5" xfId="58658"/>
    <cellStyle name="Normal 11 4 5 6" xfId="58659"/>
    <cellStyle name="Normal 11 4 6" xfId="58660"/>
    <cellStyle name="Normal 11 4 6 2" xfId="58661"/>
    <cellStyle name="Normal 11 4 6 2 2" xfId="58662"/>
    <cellStyle name="Normal 11 4 6 2 3" xfId="58663"/>
    <cellStyle name="Normal 11 4 6 3" xfId="58664"/>
    <cellStyle name="Normal 11 4 6 3 2" xfId="58665"/>
    <cellStyle name="Normal 11 4 6 3 3" xfId="58666"/>
    <cellStyle name="Normal 11 4 6 4" xfId="58667"/>
    <cellStyle name="Normal 11 4 6 4 2" xfId="58668"/>
    <cellStyle name="Normal 11 4 6 5" xfId="58669"/>
    <cellStyle name="Normal 11 4 6 6" xfId="58670"/>
    <cellStyle name="Normal 11 4 7" xfId="58671"/>
    <cellStyle name="Normal 11 4 7 2" xfId="58672"/>
    <cellStyle name="Normal 11 4 7 2 2" xfId="58673"/>
    <cellStyle name="Normal 11 4 7 2 3" xfId="58674"/>
    <cellStyle name="Normal 11 4 7 3" xfId="58675"/>
    <cellStyle name="Normal 11 4 7 3 2" xfId="58676"/>
    <cellStyle name="Normal 11 4 7 4" xfId="58677"/>
    <cellStyle name="Normal 11 4 7 5" xfId="58678"/>
    <cellStyle name="Normal 11 4 8" xfId="58679"/>
    <cellStyle name="Normal 11 4 8 2" xfId="58680"/>
    <cellStyle name="Normal 11 4 8 3" xfId="58681"/>
    <cellStyle name="Normal 11 4 9" xfId="58682"/>
    <cellStyle name="Normal 11 4 9 2" xfId="58683"/>
    <cellStyle name="Normal 11 4 9 3" xfId="58684"/>
    <cellStyle name="Normal 11 5" xfId="58685"/>
    <cellStyle name="Normal 11 5 10" xfId="58686"/>
    <cellStyle name="Normal 11 5 2" xfId="58687"/>
    <cellStyle name="Normal 11 5 2 2" xfId="58688"/>
    <cellStyle name="Normal 11 5 2 2 2" xfId="58689"/>
    <cellStyle name="Normal 11 5 2 2 2 2" xfId="58690"/>
    <cellStyle name="Normal 11 5 2 2 2 3" xfId="58691"/>
    <cellStyle name="Normal 11 5 2 2 3" xfId="58692"/>
    <cellStyle name="Normal 11 5 2 2 3 2" xfId="58693"/>
    <cellStyle name="Normal 11 5 2 2 3 3" xfId="58694"/>
    <cellStyle name="Normal 11 5 2 2 4" xfId="58695"/>
    <cellStyle name="Normal 11 5 2 2 4 2" xfId="58696"/>
    <cellStyle name="Normal 11 5 2 2 5" xfId="58697"/>
    <cellStyle name="Normal 11 5 2 2 6" xfId="58698"/>
    <cellStyle name="Normal 11 5 2 3" xfId="58699"/>
    <cellStyle name="Normal 11 5 2 3 2" xfId="58700"/>
    <cellStyle name="Normal 11 5 2 3 2 2" xfId="58701"/>
    <cellStyle name="Normal 11 5 2 3 2 3" xfId="58702"/>
    <cellStyle name="Normal 11 5 2 3 3" xfId="58703"/>
    <cellStyle name="Normal 11 5 2 3 3 2" xfId="58704"/>
    <cellStyle name="Normal 11 5 2 3 3 3" xfId="58705"/>
    <cellStyle name="Normal 11 5 2 3 4" xfId="58706"/>
    <cellStyle name="Normal 11 5 2 3 4 2" xfId="58707"/>
    <cellStyle name="Normal 11 5 2 3 5" xfId="58708"/>
    <cellStyle name="Normal 11 5 2 3 6" xfId="58709"/>
    <cellStyle name="Normal 11 5 2 4" xfId="58710"/>
    <cellStyle name="Normal 11 5 2 4 2" xfId="58711"/>
    <cellStyle name="Normal 11 5 2 4 2 2" xfId="58712"/>
    <cellStyle name="Normal 11 5 2 4 2 3" xfId="58713"/>
    <cellStyle name="Normal 11 5 2 4 3" xfId="58714"/>
    <cellStyle name="Normal 11 5 2 4 3 2" xfId="58715"/>
    <cellStyle name="Normal 11 5 2 4 4" xfId="58716"/>
    <cellStyle name="Normal 11 5 2 4 5" xfId="58717"/>
    <cellStyle name="Normal 11 5 2 5" xfId="58718"/>
    <cellStyle name="Normal 11 5 2 5 2" xfId="58719"/>
    <cellStyle name="Normal 11 5 2 5 3" xfId="58720"/>
    <cellStyle name="Normal 11 5 2 6" xfId="58721"/>
    <cellStyle name="Normal 11 5 2 6 2" xfId="58722"/>
    <cellStyle name="Normal 11 5 2 6 3" xfId="58723"/>
    <cellStyle name="Normal 11 5 2 7" xfId="58724"/>
    <cellStyle name="Normal 11 5 2 7 2" xfId="58725"/>
    <cellStyle name="Normal 11 5 2 8" xfId="58726"/>
    <cellStyle name="Normal 11 5 2 9" xfId="58727"/>
    <cellStyle name="Normal 11 5 3" xfId="58728"/>
    <cellStyle name="Normal 11 5 3 2" xfId="58729"/>
    <cellStyle name="Normal 11 5 3 2 2" xfId="58730"/>
    <cellStyle name="Normal 11 5 3 2 3" xfId="58731"/>
    <cellStyle name="Normal 11 5 3 3" xfId="58732"/>
    <cellStyle name="Normal 11 5 3 3 2" xfId="58733"/>
    <cellStyle name="Normal 11 5 3 3 3" xfId="58734"/>
    <cellStyle name="Normal 11 5 3 4" xfId="58735"/>
    <cellStyle name="Normal 11 5 3 4 2" xfId="58736"/>
    <cellStyle name="Normal 11 5 3 5" xfId="58737"/>
    <cellStyle name="Normal 11 5 3 6" xfId="58738"/>
    <cellStyle name="Normal 11 5 4" xfId="58739"/>
    <cellStyle name="Normal 11 5 4 2" xfId="58740"/>
    <cellStyle name="Normal 11 5 4 2 2" xfId="58741"/>
    <cellStyle name="Normal 11 5 4 2 3" xfId="58742"/>
    <cellStyle name="Normal 11 5 4 3" xfId="58743"/>
    <cellStyle name="Normal 11 5 4 3 2" xfId="58744"/>
    <cellStyle name="Normal 11 5 4 3 3" xfId="58745"/>
    <cellStyle name="Normal 11 5 4 4" xfId="58746"/>
    <cellStyle name="Normal 11 5 4 4 2" xfId="58747"/>
    <cellStyle name="Normal 11 5 4 5" xfId="58748"/>
    <cellStyle name="Normal 11 5 4 6" xfId="58749"/>
    <cellStyle name="Normal 11 5 5" xfId="58750"/>
    <cellStyle name="Normal 11 5 5 2" xfId="58751"/>
    <cellStyle name="Normal 11 5 5 2 2" xfId="58752"/>
    <cellStyle name="Normal 11 5 5 2 3" xfId="58753"/>
    <cellStyle name="Normal 11 5 5 3" xfId="58754"/>
    <cellStyle name="Normal 11 5 5 3 2" xfId="58755"/>
    <cellStyle name="Normal 11 5 5 4" xfId="58756"/>
    <cellStyle name="Normal 11 5 5 5" xfId="58757"/>
    <cellStyle name="Normal 11 5 6" xfId="58758"/>
    <cellStyle name="Normal 11 5 6 2" xfId="58759"/>
    <cellStyle name="Normal 11 5 6 3" xfId="58760"/>
    <cellStyle name="Normal 11 5 7" xfId="58761"/>
    <cellStyle name="Normal 11 5 7 2" xfId="58762"/>
    <cellStyle name="Normal 11 5 7 3" xfId="58763"/>
    <cellStyle name="Normal 11 5 8" xfId="58764"/>
    <cellStyle name="Normal 11 5 8 2" xfId="58765"/>
    <cellStyle name="Normal 11 5 9" xfId="58766"/>
    <cellStyle name="Normal 11 6" xfId="58767"/>
    <cellStyle name="Normal 11 6 2" xfId="58768"/>
    <cellStyle name="Normal 11 6 2 2" xfId="58769"/>
    <cellStyle name="Normal 11 6 2 2 2" xfId="58770"/>
    <cellStyle name="Normal 11 6 2 2 3" xfId="58771"/>
    <cellStyle name="Normal 11 6 2 3" xfId="58772"/>
    <cellStyle name="Normal 11 6 2 3 2" xfId="58773"/>
    <cellStyle name="Normal 11 6 2 3 3" xfId="58774"/>
    <cellStyle name="Normal 11 6 2 4" xfId="58775"/>
    <cellStyle name="Normal 11 6 2 4 2" xfId="58776"/>
    <cellStyle name="Normal 11 6 2 5" xfId="58777"/>
    <cellStyle name="Normal 11 6 2 6" xfId="58778"/>
    <cellStyle name="Normal 11 6 3" xfId="58779"/>
    <cellStyle name="Normal 11 6 3 2" xfId="58780"/>
    <cellStyle name="Normal 11 6 3 2 2" xfId="58781"/>
    <cellStyle name="Normal 11 6 3 2 3" xfId="58782"/>
    <cellStyle name="Normal 11 6 3 3" xfId="58783"/>
    <cellStyle name="Normal 11 6 3 3 2" xfId="58784"/>
    <cellStyle name="Normal 11 6 3 3 3" xfId="58785"/>
    <cellStyle name="Normal 11 6 3 4" xfId="58786"/>
    <cellStyle name="Normal 11 6 3 4 2" xfId="58787"/>
    <cellStyle name="Normal 11 6 3 5" xfId="58788"/>
    <cellStyle name="Normal 11 6 3 6" xfId="58789"/>
    <cellStyle name="Normal 11 6 4" xfId="58790"/>
    <cellStyle name="Normal 11 6 4 2" xfId="58791"/>
    <cellStyle name="Normal 11 6 4 2 2" xfId="58792"/>
    <cellStyle name="Normal 11 6 4 2 3" xfId="58793"/>
    <cellStyle name="Normal 11 6 4 3" xfId="58794"/>
    <cellStyle name="Normal 11 6 4 3 2" xfId="58795"/>
    <cellStyle name="Normal 11 6 4 4" xfId="58796"/>
    <cellStyle name="Normal 11 6 4 5" xfId="58797"/>
    <cellStyle name="Normal 11 6 5" xfId="58798"/>
    <cellStyle name="Normal 11 6 5 2" xfId="58799"/>
    <cellStyle name="Normal 11 6 5 3" xfId="58800"/>
    <cellStyle name="Normal 11 6 6" xfId="58801"/>
    <cellStyle name="Normal 11 6 6 2" xfId="58802"/>
    <cellStyle name="Normal 11 6 6 3" xfId="58803"/>
    <cellStyle name="Normal 11 6 7" xfId="58804"/>
    <cellStyle name="Normal 11 6 7 2" xfId="58805"/>
    <cellStyle name="Normal 11 6 8" xfId="58806"/>
    <cellStyle name="Normal 11 6 9" xfId="58807"/>
    <cellStyle name="Normal 11 7" xfId="58808"/>
    <cellStyle name="Normal 11 7 2" xfId="58809"/>
    <cellStyle name="Normal 11 7 2 2" xfId="58810"/>
    <cellStyle name="Normal 11 7 2 2 2" xfId="58811"/>
    <cellStyle name="Normal 11 7 2 2 3" xfId="58812"/>
    <cellStyle name="Normal 11 7 2 3" xfId="58813"/>
    <cellStyle name="Normal 11 7 2 3 2" xfId="58814"/>
    <cellStyle name="Normal 11 7 2 3 3" xfId="58815"/>
    <cellStyle name="Normal 11 7 2 4" xfId="58816"/>
    <cellStyle name="Normal 11 7 2 4 2" xfId="58817"/>
    <cellStyle name="Normal 11 7 2 5" xfId="58818"/>
    <cellStyle name="Normal 11 7 2 6" xfId="58819"/>
    <cellStyle name="Normal 11 7 3" xfId="58820"/>
    <cellStyle name="Normal 11 7 3 2" xfId="58821"/>
    <cellStyle name="Normal 11 7 3 2 2" xfId="58822"/>
    <cellStyle name="Normal 11 7 3 2 3" xfId="58823"/>
    <cellStyle name="Normal 11 7 3 3" xfId="58824"/>
    <cellStyle name="Normal 11 7 3 3 2" xfId="58825"/>
    <cellStyle name="Normal 11 7 3 3 3" xfId="58826"/>
    <cellStyle name="Normal 11 7 3 4" xfId="58827"/>
    <cellStyle name="Normal 11 7 3 4 2" xfId="58828"/>
    <cellStyle name="Normal 11 7 3 5" xfId="58829"/>
    <cellStyle name="Normal 11 7 3 6" xfId="58830"/>
    <cellStyle name="Normal 11 7 4" xfId="58831"/>
    <cellStyle name="Normal 11 7 4 2" xfId="58832"/>
    <cellStyle name="Normal 11 7 4 2 2" xfId="58833"/>
    <cellStyle name="Normal 11 7 4 2 3" xfId="58834"/>
    <cellStyle name="Normal 11 7 4 3" xfId="58835"/>
    <cellStyle name="Normal 11 7 4 3 2" xfId="58836"/>
    <cellStyle name="Normal 11 7 4 4" xfId="58837"/>
    <cellStyle name="Normal 11 7 4 5" xfId="58838"/>
    <cellStyle name="Normal 11 7 5" xfId="58839"/>
    <cellStyle name="Normal 11 7 5 2" xfId="58840"/>
    <cellStyle name="Normal 11 7 5 3" xfId="58841"/>
    <cellStyle name="Normal 11 7 6" xfId="58842"/>
    <cellStyle name="Normal 11 7 6 2" xfId="58843"/>
    <cellStyle name="Normal 11 7 6 3" xfId="58844"/>
    <cellStyle name="Normal 11 7 7" xfId="58845"/>
    <cellStyle name="Normal 11 7 7 2" xfId="58846"/>
    <cellStyle name="Normal 11 7 8" xfId="58847"/>
    <cellStyle name="Normal 11 7 9" xfId="58848"/>
    <cellStyle name="Normal 11 8" xfId="58849"/>
    <cellStyle name="Normal 11 8 2" xfId="58850"/>
    <cellStyle name="Normal 11 8 2 2" xfId="58851"/>
    <cellStyle name="Normal 11 8 2 3" xfId="58852"/>
    <cellStyle name="Normal 11 8 3" xfId="58853"/>
    <cellStyle name="Normal 11 8 3 2" xfId="58854"/>
    <cellStyle name="Normal 11 8 3 3" xfId="58855"/>
    <cellStyle name="Normal 11 8 4" xfId="58856"/>
    <cellStyle name="Normal 11 8 4 2" xfId="58857"/>
    <cellStyle name="Normal 11 8 5" xfId="58858"/>
    <cellStyle name="Normal 11 8 6" xfId="58859"/>
    <cellStyle name="Normal 11 9" xfId="58860"/>
    <cellStyle name="Normal 11 9 2" xfId="58861"/>
    <cellStyle name="Normal 11 9 2 2" xfId="58862"/>
    <cellStyle name="Normal 11 9 2 3" xfId="58863"/>
    <cellStyle name="Normal 11 9 3" xfId="58864"/>
    <cellStyle name="Normal 11 9 3 2" xfId="58865"/>
    <cellStyle name="Normal 11 9 3 3" xfId="58866"/>
    <cellStyle name="Normal 11 9 4" xfId="58867"/>
    <cellStyle name="Normal 11 9 4 2" xfId="58868"/>
    <cellStyle name="Normal 11 9 5" xfId="58869"/>
    <cellStyle name="Normal 11 9 6" xfId="58870"/>
    <cellStyle name="Normal 12" xfId="4618"/>
    <cellStyle name="Normal 12 2" xfId="4619"/>
    <cellStyle name="Normal 12 2 2" xfId="4620"/>
    <cellStyle name="Normal 12 2 2 2" xfId="4621"/>
    <cellStyle name="Normal 12 2 2 2 2" xfId="4622"/>
    <cellStyle name="Normal 12 2 2 2 2 2" xfId="4623"/>
    <cellStyle name="Normal 12 2 2 2 2 2 2" xfId="4624"/>
    <cellStyle name="Normal 12 2 2 2 2 3" xfId="4625"/>
    <cellStyle name="Normal 12 2 2 2 3" xfId="4626"/>
    <cellStyle name="Normal 12 2 2 2 3 2" xfId="4627"/>
    <cellStyle name="Normal 12 2 2 2 4" xfId="4628"/>
    <cellStyle name="Normal 12 2 2 2 5" xfId="14057"/>
    <cellStyle name="Normal 12 2 2 3" xfId="4629"/>
    <cellStyle name="Normal 12 2 2 3 2" xfId="4630"/>
    <cellStyle name="Normal 12 2 2 3 2 2" xfId="4631"/>
    <cellStyle name="Normal 12 2 2 3 3" xfId="4632"/>
    <cellStyle name="Normal 12 2 2 4" xfId="4633"/>
    <cellStyle name="Normal 12 2 2 4 2" xfId="4634"/>
    <cellStyle name="Normal 12 2 2 5" xfId="4635"/>
    <cellStyle name="Normal 12 2 2 6" xfId="14056"/>
    <cellStyle name="Normal 12 2 3" xfId="4636"/>
    <cellStyle name="Normal 12 2 3 2" xfId="4637"/>
    <cellStyle name="Normal 12 2 3 2 2" xfId="4638"/>
    <cellStyle name="Normal 12 2 3 2 2 2" xfId="4639"/>
    <cellStyle name="Normal 12 2 3 2 3" xfId="4640"/>
    <cellStyle name="Normal 12 2 3 3" xfId="4641"/>
    <cellStyle name="Normal 12 2 3 3 2" xfId="4642"/>
    <cellStyle name="Normal 12 2 3 4" xfId="4643"/>
    <cellStyle name="Normal 12 2 3 5" xfId="14058"/>
    <cellStyle name="Normal 12 2 4" xfId="4644"/>
    <cellStyle name="Normal 12 2 4 2" xfId="4645"/>
    <cellStyle name="Normal 12 2 4 2 2" xfId="4646"/>
    <cellStyle name="Normal 12 2 4 3" xfId="4647"/>
    <cellStyle name="Normal 12 2 5" xfId="4648"/>
    <cellStyle name="Normal 12 2 5 2" xfId="4649"/>
    <cellStyle name="Normal 12 2 6" xfId="4650"/>
    <cellStyle name="Normal 12 2 7" xfId="4651"/>
    <cellStyle name="Normal 12 3" xfId="4652"/>
    <cellStyle name="Normal 12 3 2" xfId="4653"/>
    <cellStyle name="Normal 12 3 2 2" xfId="4654"/>
    <cellStyle name="Normal 12 3 2 2 2" xfId="4655"/>
    <cellStyle name="Normal 12 3 2 2 2 2" xfId="4656"/>
    <cellStyle name="Normal 12 3 2 2 3" xfId="4657"/>
    <cellStyle name="Normal 12 3 2 3" xfId="4658"/>
    <cellStyle name="Normal 12 3 2 3 2" xfId="4659"/>
    <cellStyle name="Normal 12 3 2 4" xfId="4660"/>
    <cellStyle name="Normal 12 3 3" xfId="4661"/>
    <cellStyle name="Normal 12 3 3 2" xfId="4662"/>
    <cellStyle name="Normal 12 3 3 2 2" xfId="4663"/>
    <cellStyle name="Normal 12 3 3 3" xfId="4664"/>
    <cellStyle name="Normal 12 3 4" xfId="4665"/>
    <cellStyle name="Normal 12 3 4 2" xfId="4666"/>
    <cellStyle name="Normal 12 3 5" xfId="4667"/>
    <cellStyle name="Normal 12 3 6" xfId="14059"/>
    <cellStyle name="Normal 12 4" xfId="4668"/>
    <cellStyle name="Normal 12 4 2" xfId="4669"/>
    <cellStyle name="Normal 12 4 2 2" xfId="4670"/>
    <cellStyle name="Normal 12 4 2 2 2" xfId="4671"/>
    <cellStyle name="Normal 12 4 2 3" xfId="4672"/>
    <cellStyle name="Normal 12 4 3" xfId="4673"/>
    <cellStyle name="Normal 12 4 3 2" xfId="4674"/>
    <cellStyle name="Normal 12 4 4" xfId="4675"/>
    <cellStyle name="Normal 12 5" xfId="4676"/>
    <cellStyle name="Normal 12 5 2" xfId="4677"/>
    <cellStyle name="Normal 12 5 2 2" xfId="4678"/>
    <cellStyle name="Normal 12 5 3" xfId="4679"/>
    <cellStyle name="Normal 12 6" xfId="4680"/>
    <cellStyle name="Normal 12 6 2" xfId="4681"/>
    <cellStyle name="Normal 12 7" xfId="4682"/>
    <cellStyle name="Normal 12 8" xfId="4683"/>
    <cellStyle name="Normal 13" xfId="4684"/>
    <cellStyle name="Normal 13 10" xfId="58871"/>
    <cellStyle name="Normal 13 10 2" xfId="58872"/>
    <cellStyle name="Normal 13 10 3" xfId="58873"/>
    <cellStyle name="Normal 13 11" xfId="58874"/>
    <cellStyle name="Normal 13 11 2" xfId="58875"/>
    <cellStyle name="Normal 13 11 3" xfId="58876"/>
    <cellStyle name="Normal 13 12" xfId="58877"/>
    <cellStyle name="Normal 13 12 2" xfId="58878"/>
    <cellStyle name="Normal 13 13" xfId="58879"/>
    <cellStyle name="Normal 13 14" xfId="58880"/>
    <cellStyle name="Normal 13 15" xfId="58881"/>
    <cellStyle name="Normal 13 2" xfId="4685"/>
    <cellStyle name="Normal 13 2 10" xfId="58882"/>
    <cellStyle name="Normal 13 2 10 2" xfId="58883"/>
    <cellStyle name="Normal 13 2 10 3" xfId="58884"/>
    <cellStyle name="Normal 13 2 11" xfId="58885"/>
    <cellStyle name="Normal 13 2 11 2" xfId="58886"/>
    <cellStyle name="Normal 13 2 12" xfId="58887"/>
    <cellStyle name="Normal 13 2 13" xfId="58888"/>
    <cellStyle name="Normal 13 2 14" xfId="58889"/>
    <cellStyle name="Normal 13 2 2" xfId="10866"/>
    <cellStyle name="Normal 13 2 2 10" xfId="58890"/>
    <cellStyle name="Normal 13 2 2 10 2" xfId="58891"/>
    <cellStyle name="Normal 13 2 2 11" xfId="58892"/>
    <cellStyle name="Normal 13 2 2 12" xfId="58893"/>
    <cellStyle name="Normal 13 2 2 13" xfId="58894"/>
    <cellStyle name="Normal 13 2 2 2" xfId="58895"/>
    <cellStyle name="Normal 13 2 2 2 10" xfId="58896"/>
    <cellStyle name="Normal 13 2 2 2 2" xfId="58897"/>
    <cellStyle name="Normal 13 2 2 2 2 2" xfId="58898"/>
    <cellStyle name="Normal 13 2 2 2 2 2 2" xfId="58899"/>
    <cellStyle name="Normal 13 2 2 2 2 2 2 2" xfId="58900"/>
    <cellStyle name="Normal 13 2 2 2 2 2 2 3" xfId="58901"/>
    <cellStyle name="Normal 13 2 2 2 2 2 3" xfId="58902"/>
    <cellStyle name="Normal 13 2 2 2 2 2 3 2" xfId="58903"/>
    <cellStyle name="Normal 13 2 2 2 2 2 3 3" xfId="58904"/>
    <cellStyle name="Normal 13 2 2 2 2 2 4" xfId="58905"/>
    <cellStyle name="Normal 13 2 2 2 2 2 4 2" xfId="58906"/>
    <cellStyle name="Normal 13 2 2 2 2 2 5" xfId="58907"/>
    <cellStyle name="Normal 13 2 2 2 2 2 6" xfId="58908"/>
    <cellStyle name="Normal 13 2 2 2 2 3" xfId="58909"/>
    <cellStyle name="Normal 13 2 2 2 2 3 2" xfId="58910"/>
    <cellStyle name="Normal 13 2 2 2 2 3 2 2" xfId="58911"/>
    <cellStyle name="Normal 13 2 2 2 2 3 2 3" xfId="58912"/>
    <cellStyle name="Normal 13 2 2 2 2 3 3" xfId="58913"/>
    <cellStyle name="Normal 13 2 2 2 2 3 3 2" xfId="58914"/>
    <cellStyle name="Normal 13 2 2 2 2 3 3 3" xfId="58915"/>
    <cellStyle name="Normal 13 2 2 2 2 3 4" xfId="58916"/>
    <cellStyle name="Normal 13 2 2 2 2 3 4 2" xfId="58917"/>
    <cellStyle name="Normal 13 2 2 2 2 3 5" xfId="58918"/>
    <cellStyle name="Normal 13 2 2 2 2 3 6" xfId="58919"/>
    <cellStyle name="Normal 13 2 2 2 2 4" xfId="58920"/>
    <cellStyle name="Normal 13 2 2 2 2 4 2" xfId="58921"/>
    <cellStyle name="Normal 13 2 2 2 2 4 2 2" xfId="58922"/>
    <cellStyle name="Normal 13 2 2 2 2 4 2 3" xfId="58923"/>
    <cellStyle name="Normal 13 2 2 2 2 4 3" xfId="58924"/>
    <cellStyle name="Normal 13 2 2 2 2 4 3 2" xfId="58925"/>
    <cellStyle name="Normal 13 2 2 2 2 4 4" xfId="58926"/>
    <cellStyle name="Normal 13 2 2 2 2 4 5" xfId="58927"/>
    <cellStyle name="Normal 13 2 2 2 2 5" xfId="58928"/>
    <cellStyle name="Normal 13 2 2 2 2 5 2" xfId="58929"/>
    <cellStyle name="Normal 13 2 2 2 2 5 3" xfId="58930"/>
    <cellStyle name="Normal 13 2 2 2 2 6" xfId="58931"/>
    <cellStyle name="Normal 13 2 2 2 2 6 2" xfId="58932"/>
    <cellStyle name="Normal 13 2 2 2 2 6 3" xfId="58933"/>
    <cellStyle name="Normal 13 2 2 2 2 7" xfId="58934"/>
    <cellStyle name="Normal 13 2 2 2 2 7 2" xfId="58935"/>
    <cellStyle name="Normal 13 2 2 2 2 8" xfId="58936"/>
    <cellStyle name="Normal 13 2 2 2 2 9" xfId="58937"/>
    <cellStyle name="Normal 13 2 2 2 3" xfId="58938"/>
    <cellStyle name="Normal 13 2 2 2 3 2" xfId="58939"/>
    <cellStyle name="Normal 13 2 2 2 3 2 2" xfId="58940"/>
    <cellStyle name="Normal 13 2 2 2 3 2 3" xfId="58941"/>
    <cellStyle name="Normal 13 2 2 2 3 3" xfId="58942"/>
    <cellStyle name="Normal 13 2 2 2 3 3 2" xfId="58943"/>
    <cellStyle name="Normal 13 2 2 2 3 3 3" xfId="58944"/>
    <cellStyle name="Normal 13 2 2 2 3 4" xfId="58945"/>
    <cellStyle name="Normal 13 2 2 2 3 4 2" xfId="58946"/>
    <cellStyle name="Normal 13 2 2 2 3 5" xfId="58947"/>
    <cellStyle name="Normal 13 2 2 2 3 6" xfId="58948"/>
    <cellStyle name="Normal 13 2 2 2 4" xfId="58949"/>
    <cellStyle name="Normal 13 2 2 2 4 2" xfId="58950"/>
    <cellStyle name="Normal 13 2 2 2 4 2 2" xfId="58951"/>
    <cellStyle name="Normal 13 2 2 2 4 2 3" xfId="58952"/>
    <cellStyle name="Normal 13 2 2 2 4 3" xfId="58953"/>
    <cellStyle name="Normal 13 2 2 2 4 3 2" xfId="58954"/>
    <cellStyle name="Normal 13 2 2 2 4 3 3" xfId="58955"/>
    <cellStyle name="Normal 13 2 2 2 4 4" xfId="58956"/>
    <cellStyle name="Normal 13 2 2 2 4 4 2" xfId="58957"/>
    <cellStyle name="Normal 13 2 2 2 4 5" xfId="58958"/>
    <cellStyle name="Normal 13 2 2 2 4 6" xfId="58959"/>
    <cellStyle name="Normal 13 2 2 2 5" xfId="58960"/>
    <cellStyle name="Normal 13 2 2 2 5 2" xfId="58961"/>
    <cellStyle name="Normal 13 2 2 2 5 2 2" xfId="58962"/>
    <cellStyle name="Normal 13 2 2 2 5 2 3" xfId="58963"/>
    <cellStyle name="Normal 13 2 2 2 5 3" xfId="58964"/>
    <cellStyle name="Normal 13 2 2 2 5 3 2" xfId="58965"/>
    <cellStyle name="Normal 13 2 2 2 5 4" xfId="58966"/>
    <cellStyle name="Normal 13 2 2 2 5 5" xfId="58967"/>
    <cellStyle name="Normal 13 2 2 2 6" xfId="58968"/>
    <cellStyle name="Normal 13 2 2 2 6 2" xfId="58969"/>
    <cellStyle name="Normal 13 2 2 2 6 3" xfId="58970"/>
    <cellStyle name="Normal 13 2 2 2 7" xfId="58971"/>
    <cellStyle name="Normal 13 2 2 2 7 2" xfId="58972"/>
    <cellStyle name="Normal 13 2 2 2 7 3" xfId="58973"/>
    <cellStyle name="Normal 13 2 2 2 8" xfId="58974"/>
    <cellStyle name="Normal 13 2 2 2 8 2" xfId="58975"/>
    <cellStyle name="Normal 13 2 2 2 9" xfId="58976"/>
    <cellStyle name="Normal 13 2 2 3" xfId="58977"/>
    <cellStyle name="Normal 13 2 2 3 2" xfId="58978"/>
    <cellStyle name="Normal 13 2 2 3 2 2" xfId="58979"/>
    <cellStyle name="Normal 13 2 2 3 2 2 2" xfId="58980"/>
    <cellStyle name="Normal 13 2 2 3 2 2 3" xfId="58981"/>
    <cellStyle name="Normal 13 2 2 3 2 3" xfId="58982"/>
    <cellStyle name="Normal 13 2 2 3 2 3 2" xfId="58983"/>
    <cellStyle name="Normal 13 2 2 3 2 3 3" xfId="58984"/>
    <cellStyle name="Normal 13 2 2 3 2 4" xfId="58985"/>
    <cellStyle name="Normal 13 2 2 3 2 4 2" xfId="58986"/>
    <cellStyle name="Normal 13 2 2 3 2 5" xfId="58987"/>
    <cellStyle name="Normal 13 2 2 3 2 6" xfId="58988"/>
    <cellStyle name="Normal 13 2 2 3 3" xfId="58989"/>
    <cellStyle name="Normal 13 2 2 3 3 2" xfId="58990"/>
    <cellStyle name="Normal 13 2 2 3 3 2 2" xfId="58991"/>
    <cellStyle name="Normal 13 2 2 3 3 2 3" xfId="58992"/>
    <cellStyle name="Normal 13 2 2 3 3 3" xfId="58993"/>
    <cellStyle name="Normal 13 2 2 3 3 3 2" xfId="58994"/>
    <cellStyle name="Normal 13 2 2 3 3 3 3" xfId="58995"/>
    <cellStyle name="Normal 13 2 2 3 3 4" xfId="58996"/>
    <cellStyle name="Normal 13 2 2 3 3 4 2" xfId="58997"/>
    <cellStyle name="Normal 13 2 2 3 3 5" xfId="58998"/>
    <cellStyle name="Normal 13 2 2 3 3 6" xfId="58999"/>
    <cellStyle name="Normal 13 2 2 3 4" xfId="59000"/>
    <cellStyle name="Normal 13 2 2 3 4 2" xfId="59001"/>
    <cellStyle name="Normal 13 2 2 3 4 2 2" xfId="59002"/>
    <cellStyle name="Normal 13 2 2 3 4 2 3" xfId="59003"/>
    <cellStyle name="Normal 13 2 2 3 4 3" xfId="59004"/>
    <cellStyle name="Normal 13 2 2 3 4 3 2" xfId="59005"/>
    <cellStyle name="Normal 13 2 2 3 4 4" xfId="59006"/>
    <cellStyle name="Normal 13 2 2 3 4 5" xfId="59007"/>
    <cellStyle name="Normal 13 2 2 3 5" xfId="59008"/>
    <cellStyle name="Normal 13 2 2 3 5 2" xfId="59009"/>
    <cellStyle name="Normal 13 2 2 3 5 3" xfId="59010"/>
    <cellStyle name="Normal 13 2 2 3 6" xfId="59011"/>
    <cellStyle name="Normal 13 2 2 3 6 2" xfId="59012"/>
    <cellStyle name="Normal 13 2 2 3 6 3" xfId="59013"/>
    <cellStyle name="Normal 13 2 2 3 7" xfId="59014"/>
    <cellStyle name="Normal 13 2 2 3 7 2" xfId="59015"/>
    <cellStyle name="Normal 13 2 2 3 8" xfId="59016"/>
    <cellStyle name="Normal 13 2 2 3 9" xfId="59017"/>
    <cellStyle name="Normal 13 2 2 4" xfId="59018"/>
    <cellStyle name="Normal 13 2 2 4 2" xfId="59019"/>
    <cellStyle name="Normal 13 2 2 4 2 2" xfId="59020"/>
    <cellStyle name="Normal 13 2 2 4 2 2 2" xfId="59021"/>
    <cellStyle name="Normal 13 2 2 4 2 2 3" xfId="59022"/>
    <cellStyle name="Normal 13 2 2 4 2 3" xfId="59023"/>
    <cellStyle name="Normal 13 2 2 4 2 3 2" xfId="59024"/>
    <cellStyle name="Normal 13 2 2 4 2 3 3" xfId="59025"/>
    <cellStyle name="Normal 13 2 2 4 2 4" xfId="59026"/>
    <cellStyle name="Normal 13 2 2 4 2 4 2" xfId="59027"/>
    <cellStyle name="Normal 13 2 2 4 2 5" xfId="59028"/>
    <cellStyle name="Normal 13 2 2 4 2 6" xfId="59029"/>
    <cellStyle name="Normal 13 2 2 4 3" xfId="59030"/>
    <cellStyle name="Normal 13 2 2 4 3 2" xfId="59031"/>
    <cellStyle name="Normal 13 2 2 4 3 2 2" xfId="59032"/>
    <cellStyle name="Normal 13 2 2 4 3 2 3" xfId="59033"/>
    <cellStyle name="Normal 13 2 2 4 3 3" xfId="59034"/>
    <cellStyle name="Normal 13 2 2 4 3 3 2" xfId="59035"/>
    <cellStyle name="Normal 13 2 2 4 3 3 3" xfId="59036"/>
    <cellStyle name="Normal 13 2 2 4 3 4" xfId="59037"/>
    <cellStyle name="Normal 13 2 2 4 3 4 2" xfId="59038"/>
    <cellStyle name="Normal 13 2 2 4 3 5" xfId="59039"/>
    <cellStyle name="Normal 13 2 2 4 3 6" xfId="59040"/>
    <cellStyle name="Normal 13 2 2 4 4" xfId="59041"/>
    <cellStyle name="Normal 13 2 2 4 4 2" xfId="59042"/>
    <cellStyle name="Normal 13 2 2 4 4 2 2" xfId="59043"/>
    <cellStyle name="Normal 13 2 2 4 4 2 3" xfId="59044"/>
    <cellStyle name="Normal 13 2 2 4 4 3" xfId="59045"/>
    <cellStyle name="Normal 13 2 2 4 4 3 2" xfId="59046"/>
    <cellStyle name="Normal 13 2 2 4 4 4" xfId="59047"/>
    <cellStyle name="Normal 13 2 2 4 4 5" xfId="59048"/>
    <cellStyle name="Normal 13 2 2 4 5" xfId="59049"/>
    <cellStyle name="Normal 13 2 2 4 5 2" xfId="59050"/>
    <cellStyle name="Normal 13 2 2 4 5 3" xfId="59051"/>
    <cellStyle name="Normal 13 2 2 4 6" xfId="59052"/>
    <cellStyle name="Normal 13 2 2 4 6 2" xfId="59053"/>
    <cellStyle name="Normal 13 2 2 4 6 3" xfId="59054"/>
    <cellStyle name="Normal 13 2 2 4 7" xfId="59055"/>
    <cellStyle name="Normal 13 2 2 4 7 2" xfId="59056"/>
    <cellStyle name="Normal 13 2 2 4 8" xfId="59057"/>
    <cellStyle name="Normal 13 2 2 4 9" xfId="59058"/>
    <cellStyle name="Normal 13 2 2 5" xfId="59059"/>
    <cellStyle name="Normal 13 2 2 5 2" xfId="59060"/>
    <cellStyle name="Normal 13 2 2 5 2 2" xfId="59061"/>
    <cellStyle name="Normal 13 2 2 5 2 3" xfId="59062"/>
    <cellStyle name="Normal 13 2 2 5 3" xfId="59063"/>
    <cellStyle name="Normal 13 2 2 5 3 2" xfId="59064"/>
    <cellStyle name="Normal 13 2 2 5 3 3" xfId="59065"/>
    <cellStyle name="Normal 13 2 2 5 4" xfId="59066"/>
    <cellStyle name="Normal 13 2 2 5 4 2" xfId="59067"/>
    <cellStyle name="Normal 13 2 2 5 5" xfId="59068"/>
    <cellStyle name="Normal 13 2 2 5 6" xfId="59069"/>
    <cellStyle name="Normal 13 2 2 6" xfId="59070"/>
    <cellStyle name="Normal 13 2 2 6 2" xfId="59071"/>
    <cellStyle name="Normal 13 2 2 6 2 2" xfId="59072"/>
    <cellStyle name="Normal 13 2 2 6 2 3" xfId="59073"/>
    <cellStyle name="Normal 13 2 2 6 3" xfId="59074"/>
    <cellStyle name="Normal 13 2 2 6 3 2" xfId="59075"/>
    <cellStyle name="Normal 13 2 2 6 3 3" xfId="59076"/>
    <cellStyle name="Normal 13 2 2 6 4" xfId="59077"/>
    <cellStyle name="Normal 13 2 2 6 4 2" xfId="59078"/>
    <cellStyle name="Normal 13 2 2 6 5" xfId="59079"/>
    <cellStyle name="Normal 13 2 2 6 6" xfId="59080"/>
    <cellStyle name="Normal 13 2 2 7" xfId="59081"/>
    <cellStyle name="Normal 13 2 2 7 2" xfId="59082"/>
    <cellStyle name="Normal 13 2 2 7 2 2" xfId="59083"/>
    <cellStyle name="Normal 13 2 2 7 2 3" xfId="59084"/>
    <cellStyle name="Normal 13 2 2 7 3" xfId="59085"/>
    <cellStyle name="Normal 13 2 2 7 3 2" xfId="59086"/>
    <cellStyle name="Normal 13 2 2 7 4" xfId="59087"/>
    <cellStyle name="Normal 13 2 2 7 5" xfId="59088"/>
    <cellStyle name="Normal 13 2 2 8" xfId="59089"/>
    <cellStyle name="Normal 13 2 2 8 2" xfId="59090"/>
    <cellStyle name="Normal 13 2 2 8 3" xfId="59091"/>
    <cellStyle name="Normal 13 2 2 9" xfId="59092"/>
    <cellStyle name="Normal 13 2 2 9 2" xfId="59093"/>
    <cellStyle name="Normal 13 2 2 9 3" xfId="59094"/>
    <cellStyle name="Normal 13 2 3" xfId="10867"/>
    <cellStyle name="Normal 13 2 3 10" xfId="59095"/>
    <cellStyle name="Normal 13 2 3 2" xfId="59096"/>
    <cellStyle name="Normal 13 2 3 2 2" xfId="59097"/>
    <cellStyle name="Normal 13 2 3 2 2 2" xfId="59098"/>
    <cellStyle name="Normal 13 2 3 2 2 2 2" xfId="59099"/>
    <cellStyle name="Normal 13 2 3 2 2 2 3" xfId="59100"/>
    <cellStyle name="Normal 13 2 3 2 2 3" xfId="59101"/>
    <cellStyle name="Normal 13 2 3 2 2 3 2" xfId="59102"/>
    <cellStyle name="Normal 13 2 3 2 2 3 3" xfId="59103"/>
    <cellStyle name="Normal 13 2 3 2 2 4" xfId="59104"/>
    <cellStyle name="Normal 13 2 3 2 2 4 2" xfId="59105"/>
    <cellStyle name="Normal 13 2 3 2 2 5" xfId="59106"/>
    <cellStyle name="Normal 13 2 3 2 2 6" xfId="59107"/>
    <cellStyle name="Normal 13 2 3 2 3" xfId="59108"/>
    <cellStyle name="Normal 13 2 3 2 3 2" xfId="59109"/>
    <cellStyle name="Normal 13 2 3 2 3 2 2" xfId="59110"/>
    <cellStyle name="Normal 13 2 3 2 3 2 3" xfId="59111"/>
    <cellStyle name="Normal 13 2 3 2 3 3" xfId="59112"/>
    <cellStyle name="Normal 13 2 3 2 3 3 2" xfId="59113"/>
    <cellStyle name="Normal 13 2 3 2 3 3 3" xfId="59114"/>
    <cellStyle name="Normal 13 2 3 2 3 4" xfId="59115"/>
    <cellStyle name="Normal 13 2 3 2 3 4 2" xfId="59116"/>
    <cellStyle name="Normal 13 2 3 2 3 5" xfId="59117"/>
    <cellStyle name="Normal 13 2 3 2 3 6" xfId="59118"/>
    <cellStyle name="Normal 13 2 3 2 4" xfId="59119"/>
    <cellStyle name="Normal 13 2 3 2 4 2" xfId="59120"/>
    <cellStyle name="Normal 13 2 3 2 4 2 2" xfId="59121"/>
    <cellStyle name="Normal 13 2 3 2 4 2 3" xfId="59122"/>
    <cellStyle name="Normal 13 2 3 2 4 3" xfId="59123"/>
    <cellStyle name="Normal 13 2 3 2 4 3 2" xfId="59124"/>
    <cellStyle name="Normal 13 2 3 2 4 4" xfId="59125"/>
    <cellStyle name="Normal 13 2 3 2 4 5" xfId="59126"/>
    <cellStyle name="Normal 13 2 3 2 5" xfId="59127"/>
    <cellStyle name="Normal 13 2 3 2 5 2" xfId="59128"/>
    <cellStyle name="Normal 13 2 3 2 5 3" xfId="59129"/>
    <cellStyle name="Normal 13 2 3 2 6" xfId="59130"/>
    <cellStyle name="Normal 13 2 3 2 6 2" xfId="59131"/>
    <cellStyle name="Normal 13 2 3 2 6 3" xfId="59132"/>
    <cellStyle name="Normal 13 2 3 2 7" xfId="59133"/>
    <cellStyle name="Normal 13 2 3 2 7 2" xfId="59134"/>
    <cellStyle name="Normal 13 2 3 2 8" xfId="59135"/>
    <cellStyle name="Normal 13 2 3 2 9" xfId="59136"/>
    <cellStyle name="Normal 13 2 3 3" xfId="59137"/>
    <cellStyle name="Normal 13 2 3 3 2" xfId="59138"/>
    <cellStyle name="Normal 13 2 3 3 2 2" xfId="59139"/>
    <cellStyle name="Normal 13 2 3 3 2 3" xfId="59140"/>
    <cellStyle name="Normal 13 2 3 3 3" xfId="59141"/>
    <cellStyle name="Normal 13 2 3 3 3 2" xfId="59142"/>
    <cellStyle name="Normal 13 2 3 3 3 3" xfId="59143"/>
    <cellStyle name="Normal 13 2 3 3 4" xfId="59144"/>
    <cellStyle name="Normal 13 2 3 3 4 2" xfId="59145"/>
    <cellStyle name="Normal 13 2 3 3 5" xfId="59146"/>
    <cellStyle name="Normal 13 2 3 3 6" xfId="59147"/>
    <cellStyle name="Normal 13 2 3 4" xfId="59148"/>
    <cellStyle name="Normal 13 2 3 4 2" xfId="59149"/>
    <cellStyle name="Normal 13 2 3 4 2 2" xfId="59150"/>
    <cellStyle name="Normal 13 2 3 4 2 3" xfId="59151"/>
    <cellStyle name="Normal 13 2 3 4 3" xfId="59152"/>
    <cellStyle name="Normal 13 2 3 4 3 2" xfId="59153"/>
    <cellStyle name="Normal 13 2 3 4 3 3" xfId="59154"/>
    <cellStyle name="Normal 13 2 3 4 4" xfId="59155"/>
    <cellStyle name="Normal 13 2 3 4 4 2" xfId="59156"/>
    <cellStyle name="Normal 13 2 3 4 5" xfId="59157"/>
    <cellStyle name="Normal 13 2 3 4 6" xfId="59158"/>
    <cellStyle name="Normal 13 2 3 5" xfId="59159"/>
    <cellStyle name="Normal 13 2 3 5 2" xfId="59160"/>
    <cellStyle name="Normal 13 2 3 5 2 2" xfId="59161"/>
    <cellStyle name="Normal 13 2 3 5 2 3" xfId="59162"/>
    <cellStyle name="Normal 13 2 3 5 3" xfId="59163"/>
    <cellStyle name="Normal 13 2 3 5 3 2" xfId="59164"/>
    <cellStyle name="Normal 13 2 3 5 4" xfId="59165"/>
    <cellStyle name="Normal 13 2 3 5 5" xfId="59166"/>
    <cellStyle name="Normal 13 2 3 6" xfId="59167"/>
    <cellStyle name="Normal 13 2 3 6 2" xfId="59168"/>
    <cellStyle name="Normal 13 2 3 6 3" xfId="59169"/>
    <cellStyle name="Normal 13 2 3 7" xfId="59170"/>
    <cellStyle name="Normal 13 2 3 7 2" xfId="59171"/>
    <cellStyle name="Normal 13 2 3 7 3" xfId="59172"/>
    <cellStyle name="Normal 13 2 3 8" xfId="59173"/>
    <cellStyle name="Normal 13 2 3 8 2" xfId="59174"/>
    <cellStyle name="Normal 13 2 3 9" xfId="59175"/>
    <cellStyle name="Normal 13 2 4" xfId="59176"/>
    <cellStyle name="Normal 13 2 4 2" xfId="59177"/>
    <cellStyle name="Normal 13 2 4 2 2" xfId="59178"/>
    <cellStyle name="Normal 13 2 4 2 2 2" xfId="59179"/>
    <cellStyle name="Normal 13 2 4 2 2 3" xfId="59180"/>
    <cellStyle name="Normal 13 2 4 2 3" xfId="59181"/>
    <cellStyle name="Normal 13 2 4 2 3 2" xfId="59182"/>
    <cellStyle name="Normal 13 2 4 2 3 3" xfId="59183"/>
    <cellStyle name="Normal 13 2 4 2 4" xfId="59184"/>
    <cellStyle name="Normal 13 2 4 2 4 2" xfId="59185"/>
    <cellStyle name="Normal 13 2 4 2 5" xfId="59186"/>
    <cellStyle name="Normal 13 2 4 2 6" xfId="59187"/>
    <cellStyle name="Normal 13 2 4 3" xfId="59188"/>
    <cellStyle name="Normal 13 2 4 3 2" xfId="59189"/>
    <cellStyle name="Normal 13 2 4 3 2 2" xfId="59190"/>
    <cellStyle name="Normal 13 2 4 3 2 3" xfId="59191"/>
    <cellStyle name="Normal 13 2 4 3 3" xfId="59192"/>
    <cellStyle name="Normal 13 2 4 3 3 2" xfId="59193"/>
    <cellStyle name="Normal 13 2 4 3 3 3" xfId="59194"/>
    <cellStyle name="Normal 13 2 4 3 4" xfId="59195"/>
    <cellStyle name="Normal 13 2 4 3 4 2" xfId="59196"/>
    <cellStyle name="Normal 13 2 4 3 5" xfId="59197"/>
    <cellStyle name="Normal 13 2 4 3 6" xfId="59198"/>
    <cellStyle name="Normal 13 2 4 4" xfId="59199"/>
    <cellStyle name="Normal 13 2 4 4 2" xfId="59200"/>
    <cellStyle name="Normal 13 2 4 4 2 2" xfId="59201"/>
    <cellStyle name="Normal 13 2 4 4 2 3" xfId="59202"/>
    <cellStyle name="Normal 13 2 4 4 3" xfId="59203"/>
    <cellStyle name="Normal 13 2 4 4 3 2" xfId="59204"/>
    <cellStyle name="Normal 13 2 4 4 4" xfId="59205"/>
    <cellStyle name="Normal 13 2 4 4 5" xfId="59206"/>
    <cellStyle name="Normal 13 2 4 5" xfId="59207"/>
    <cellStyle name="Normal 13 2 4 5 2" xfId="59208"/>
    <cellStyle name="Normal 13 2 4 5 3" xfId="59209"/>
    <cellStyle name="Normal 13 2 4 6" xfId="59210"/>
    <cellStyle name="Normal 13 2 4 6 2" xfId="59211"/>
    <cellStyle name="Normal 13 2 4 6 3" xfId="59212"/>
    <cellStyle name="Normal 13 2 4 7" xfId="59213"/>
    <cellStyle name="Normal 13 2 4 7 2" xfId="59214"/>
    <cellStyle name="Normal 13 2 4 8" xfId="59215"/>
    <cellStyle name="Normal 13 2 4 9" xfId="59216"/>
    <cellStyle name="Normal 13 2 5" xfId="59217"/>
    <cellStyle name="Normal 13 2 5 2" xfId="59218"/>
    <cellStyle name="Normal 13 2 5 2 2" xfId="59219"/>
    <cellStyle name="Normal 13 2 5 2 2 2" xfId="59220"/>
    <cellStyle name="Normal 13 2 5 2 2 3" xfId="59221"/>
    <cellStyle name="Normal 13 2 5 2 3" xfId="59222"/>
    <cellStyle name="Normal 13 2 5 2 3 2" xfId="59223"/>
    <cellStyle name="Normal 13 2 5 2 3 3" xfId="59224"/>
    <cellStyle name="Normal 13 2 5 2 4" xfId="59225"/>
    <cellStyle name="Normal 13 2 5 2 4 2" xfId="59226"/>
    <cellStyle name="Normal 13 2 5 2 5" xfId="59227"/>
    <cellStyle name="Normal 13 2 5 2 6" xfId="59228"/>
    <cellStyle name="Normal 13 2 5 3" xfId="59229"/>
    <cellStyle name="Normal 13 2 5 3 2" xfId="59230"/>
    <cellStyle name="Normal 13 2 5 3 2 2" xfId="59231"/>
    <cellStyle name="Normal 13 2 5 3 2 3" xfId="59232"/>
    <cellStyle name="Normal 13 2 5 3 3" xfId="59233"/>
    <cellStyle name="Normal 13 2 5 3 3 2" xfId="59234"/>
    <cellStyle name="Normal 13 2 5 3 3 3" xfId="59235"/>
    <cellStyle name="Normal 13 2 5 3 4" xfId="59236"/>
    <cellStyle name="Normal 13 2 5 3 4 2" xfId="59237"/>
    <cellStyle name="Normal 13 2 5 3 5" xfId="59238"/>
    <cellStyle name="Normal 13 2 5 3 6" xfId="59239"/>
    <cellStyle name="Normal 13 2 5 4" xfId="59240"/>
    <cellStyle name="Normal 13 2 5 4 2" xfId="59241"/>
    <cellStyle name="Normal 13 2 5 4 2 2" xfId="59242"/>
    <cellStyle name="Normal 13 2 5 4 2 3" xfId="59243"/>
    <cellStyle name="Normal 13 2 5 4 3" xfId="59244"/>
    <cellStyle name="Normal 13 2 5 4 3 2" xfId="59245"/>
    <cellStyle name="Normal 13 2 5 4 4" xfId="59246"/>
    <cellStyle name="Normal 13 2 5 4 5" xfId="59247"/>
    <cellStyle name="Normal 13 2 5 5" xfId="59248"/>
    <cellStyle name="Normal 13 2 5 5 2" xfId="59249"/>
    <cellStyle name="Normal 13 2 5 5 3" xfId="59250"/>
    <cellStyle name="Normal 13 2 5 6" xfId="59251"/>
    <cellStyle name="Normal 13 2 5 6 2" xfId="59252"/>
    <cellStyle name="Normal 13 2 5 6 3" xfId="59253"/>
    <cellStyle name="Normal 13 2 5 7" xfId="59254"/>
    <cellStyle name="Normal 13 2 5 7 2" xfId="59255"/>
    <cellStyle name="Normal 13 2 5 8" xfId="59256"/>
    <cellStyle name="Normal 13 2 5 9" xfId="59257"/>
    <cellStyle name="Normal 13 2 6" xfId="59258"/>
    <cellStyle name="Normal 13 2 6 2" xfId="59259"/>
    <cellStyle name="Normal 13 2 6 2 2" xfId="59260"/>
    <cellStyle name="Normal 13 2 6 2 3" xfId="59261"/>
    <cellStyle name="Normal 13 2 6 3" xfId="59262"/>
    <cellStyle name="Normal 13 2 6 3 2" xfId="59263"/>
    <cellStyle name="Normal 13 2 6 3 3" xfId="59264"/>
    <cellStyle name="Normal 13 2 6 4" xfId="59265"/>
    <cellStyle name="Normal 13 2 6 4 2" xfId="59266"/>
    <cellStyle name="Normal 13 2 6 5" xfId="59267"/>
    <cellStyle name="Normal 13 2 6 6" xfId="59268"/>
    <cellStyle name="Normal 13 2 7" xfId="59269"/>
    <cellStyle name="Normal 13 2 7 2" xfId="59270"/>
    <cellStyle name="Normal 13 2 7 2 2" xfId="59271"/>
    <cellStyle name="Normal 13 2 7 2 3" xfId="59272"/>
    <cellStyle name="Normal 13 2 7 3" xfId="59273"/>
    <cellStyle name="Normal 13 2 7 3 2" xfId="59274"/>
    <cellStyle name="Normal 13 2 7 3 3" xfId="59275"/>
    <cellStyle name="Normal 13 2 7 4" xfId="59276"/>
    <cellStyle name="Normal 13 2 7 4 2" xfId="59277"/>
    <cellStyle name="Normal 13 2 7 5" xfId="59278"/>
    <cellStyle name="Normal 13 2 7 6" xfId="59279"/>
    <cellStyle name="Normal 13 2 8" xfId="59280"/>
    <cellStyle name="Normal 13 2 8 2" xfId="59281"/>
    <cellStyle name="Normal 13 2 8 2 2" xfId="59282"/>
    <cellStyle name="Normal 13 2 8 2 3" xfId="59283"/>
    <cellStyle name="Normal 13 2 8 3" xfId="59284"/>
    <cellStyle name="Normal 13 2 8 3 2" xfId="59285"/>
    <cellStyle name="Normal 13 2 8 4" xfId="59286"/>
    <cellStyle name="Normal 13 2 8 5" xfId="59287"/>
    <cellStyle name="Normal 13 2 9" xfId="59288"/>
    <cellStyle name="Normal 13 2 9 2" xfId="59289"/>
    <cellStyle name="Normal 13 2 9 3" xfId="59290"/>
    <cellStyle name="Normal 13 3" xfId="10868"/>
    <cellStyle name="Normal 13 3 10" xfId="59291"/>
    <cellStyle name="Normal 13 3 10 2" xfId="59292"/>
    <cellStyle name="Normal 13 3 11" xfId="59293"/>
    <cellStyle name="Normal 13 3 12" xfId="59294"/>
    <cellStyle name="Normal 13 3 13" xfId="59295"/>
    <cellStyle name="Normal 13 3 2" xfId="59296"/>
    <cellStyle name="Normal 13 3 2 10" xfId="59297"/>
    <cellStyle name="Normal 13 3 2 2" xfId="59298"/>
    <cellStyle name="Normal 13 3 2 2 2" xfId="59299"/>
    <cellStyle name="Normal 13 3 2 2 2 2" xfId="59300"/>
    <cellStyle name="Normal 13 3 2 2 2 2 2" xfId="59301"/>
    <cellStyle name="Normal 13 3 2 2 2 2 3" xfId="59302"/>
    <cellStyle name="Normal 13 3 2 2 2 3" xfId="59303"/>
    <cellStyle name="Normal 13 3 2 2 2 3 2" xfId="59304"/>
    <cellStyle name="Normal 13 3 2 2 2 3 3" xfId="59305"/>
    <cellStyle name="Normal 13 3 2 2 2 4" xfId="59306"/>
    <cellStyle name="Normal 13 3 2 2 2 4 2" xfId="59307"/>
    <cellStyle name="Normal 13 3 2 2 2 5" xfId="59308"/>
    <cellStyle name="Normal 13 3 2 2 2 6" xfId="59309"/>
    <cellStyle name="Normal 13 3 2 2 3" xfId="59310"/>
    <cellStyle name="Normal 13 3 2 2 3 2" xfId="59311"/>
    <cellStyle name="Normal 13 3 2 2 3 2 2" xfId="59312"/>
    <cellStyle name="Normal 13 3 2 2 3 2 3" xfId="59313"/>
    <cellStyle name="Normal 13 3 2 2 3 3" xfId="59314"/>
    <cellStyle name="Normal 13 3 2 2 3 3 2" xfId="59315"/>
    <cellStyle name="Normal 13 3 2 2 3 3 3" xfId="59316"/>
    <cellStyle name="Normal 13 3 2 2 3 4" xfId="59317"/>
    <cellStyle name="Normal 13 3 2 2 3 4 2" xfId="59318"/>
    <cellStyle name="Normal 13 3 2 2 3 5" xfId="59319"/>
    <cellStyle name="Normal 13 3 2 2 3 6" xfId="59320"/>
    <cellStyle name="Normal 13 3 2 2 4" xfId="59321"/>
    <cellStyle name="Normal 13 3 2 2 4 2" xfId="59322"/>
    <cellStyle name="Normal 13 3 2 2 4 2 2" xfId="59323"/>
    <cellStyle name="Normal 13 3 2 2 4 2 3" xfId="59324"/>
    <cellStyle name="Normal 13 3 2 2 4 3" xfId="59325"/>
    <cellStyle name="Normal 13 3 2 2 4 3 2" xfId="59326"/>
    <cellStyle name="Normal 13 3 2 2 4 4" xfId="59327"/>
    <cellStyle name="Normal 13 3 2 2 4 5" xfId="59328"/>
    <cellStyle name="Normal 13 3 2 2 5" xfId="59329"/>
    <cellStyle name="Normal 13 3 2 2 5 2" xfId="59330"/>
    <cellStyle name="Normal 13 3 2 2 5 3" xfId="59331"/>
    <cellStyle name="Normal 13 3 2 2 6" xfId="59332"/>
    <cellStyle name="Normal 13 3 2 2 6 2" xfId="59333"/>
    <cellStyle name="Normal 13 3 2 2 6 3" xfId="59334"/>
    <cellStyle name="Normal 13 3 2 2 7" xfId="59335"/>
    <cellStyle name="Normal 13 3 2 2 7 2" xfId="59336"/>
    <cellStyle name="Normal 13 3 2 2 8" xfId="59337"/>
    <cellStyle name="Normal 13 3 2 2 9" xfId="59338"/>
    <cellStyle name="Normal 13 3 2 3" xfId="59339"/>
    <cellStyle name="Normal 13 3 2 3 2" xfId="59340"/>
    <cellStyle name="Normal 13 3 2 3 2 2" xfId="59341"/>
    <cellStyle name="Normal 13 3 2 3 2 3" xfId="59342"/>
    <cellStyle name="Normal 13 3 2 3 3" xfId="59343"/>
    <cellStyle name="Normal 13 3 2 3 3 2" xfId="59344"/>
    <cellStyle name="Normal 13 3 2 3 3 3" xfId="59345"/>
    <cellStyle name="Normal 13 3 2 3 4" xfId="59346"/>
    <cellStyle name="Normal 13 3 2 3 4 2" xfId="59347"/>
    <cellStyle name="Normal 13 3 2 3 5" xfId="59348"/>
    <cellStyle name="Normal 13 3 2 3 6" xfId="59349"/>
    <cellStyle name="Normal 13 3 2 4" xfId="59350"/>
    <cellStyle name="Normal 13 3 2 4 2" xfId="59351"/>
    <cellStyle name="Normal 13 3 2 4 2 2" xfId="59352"/>
    <cellStyle name="Normal 13 3 2 4 2 3" xfId="59353"/>
    <cellStyle name="Normal 13 3 2 4 3" xfId="59354"/>
    <cellStyle name="Normal 13 3 2 4 3 2" xfId="59355"/>
    <cellStyle name="Normal 13 3 2 4 3 3" xfId="59356"/>
    <cellStyle name="Normal 13 3 2 4 4" xfId="59357"/>
    <cellStyle name="Normal 13 3 2 4 4 2" xfId="59358"/>
    <cellStyle name="Normal 13 3 2 4 5" xfId="59359"/>
    <cellStyle name="Normal 13 3 2 4 6" xfId="59360"/>
    <cellStyle name="Normal 13 3 2 5" xfId="59361"/>
    <cellStyle name="Normal 13 3 2 5 2" xfId="59362"/>
    <cellStyle name="Normal 13 3 2 5 2 2" xfId="59363"/>
    <cellStyle name="Normal 13 3 2 5 2 3" xfId="59364"/>
    <cellStyle name="Normal 13 3 2 5 3" xfId="59365"/>
    <cellStyle name="Normal 13 3 2 5 3 2" xfId="59366"/>
    <cellStyle name="Normal 13 3 2 5 4" xfId="59367"/>
    <cellStyle name="Normal 13 3 2 5 5" xfId="59368"/>
    <cellStyle name="Normal 13 3 2 6" xfId="59369"/>
    <cellStyle name="Normal 13 3 2 6 2" xfId="59370"/>
    <cellStyle name="Normal 13 3 2 6 3" xfId="59371"/>
    <cellStyle name="Normal 13 3 2 7" xfId="59372"/>
    <cellStyle name="Normal 13 3 2 7 2" xfId="59373"/>
    <cellStyle name="Normal 13 3 2 7 3" xfId="59374"/>
    <cellStyle name="Normal 13 3 2 8" xfId="59375"/>
    <cellStyle name="Normal 13 3 2 8 2" xfId="59376"/>
    <cellStyle name="Normal 13 3 2 9" xfId="59377"/>
    <cellStyle name="Normal 13 3 3" xfId="59378"/>
    <cellStyle name="Normal 13 3 3 2" xfId="59379"/>
    <cellStyle name="Normal 13 3 3 2 2" xfId="59380"/>
    <cellStyle name="Normal 13 3 3 2 2 2" xfId="59381"/>
    <cellStyle name="Normal 13 3 3 2 2 3" xfId="59382"/>
    <cellStyle name="Normal 13 3 3 2 3" xfId="59383"/>
    <cellStyle name="Normal 13 3 3 2 3 2" xfId="59384"/>
    <cellStyle name="Normal 13 3 3 2 3 3" xfId="59385"/>
    <cellStyle name="Normal 13 3 3 2 4" xfId="59386"/>
    <cellStyle name="Normal 13 3 3 2 4 2" xfId="59387"/>
    <cellStyle name="Normal 13 3 3 2 5" xfId="59388"/>
    <cellStyle name="Normal 13 3 3 2 6" xfId="59389"/>
    <cellStyle name="Normal 13 3 3 3" xfId="59390"/>
    <cellStyle name="Normal 13 3 3 3 2" xfId="59391"/>
    <cellStyle name="Normal 13 3 3 3 2 2" xfId="59392"/>
    <cellStyle name="Normal 13 3 3 3 2 3" xfId="59393"/>
    <cellStyle name="Normal 13 3 3 3 3" xfId="59394"/>
    <cellStyle name="Normal 13 3 3 3 3 2" xfId="59395"/>
    <cellStyle name="Normal 13 3 3 3 3 3" xfId="59396"/>
    <cellStyle name="Normal 13 3 3 3 4" xfId="59397"/>
    <cellStyle name="Normal 13 3 3 3 4 2" xfId="59398"/>
    <cellStyle name="Normal 13 3 3 3 5" xfId="59399"/>
    <cellStyle name="Normal 13 3 3 3 6" xfId="59400"/>
    <cellStyle name="Normal 13 3 3 4" xfId="59401"/>
    <cellStyle name="Normal 13 3 3 4 2" xfId="59402"/>
    <cellStyle name="Normal 13 3 3 4 2 2" xfId="59403"/>
    <cellStyle name="Normal 13 3 3 4 2 3" xfId="59404"/>
    <cellStyle name="Normal 13 3 3 4 3" xfId="59405"/>
    <cellStyle name="Normal 13 3 3 4 3 2" xfId="59406"/>
    <cellStyle name="Normal 13 3 3 4 4" xfId="59407"/>
    <cellStyle name="Normal 13 3 3 4 5" xfId="59408"/>
    <cellStyle name="Normal 13 3 3 5" xfId="59409"/>
    <cellStyle name="Normal 13 3 3 5 2" xfId="59410"/>
    <cellStyle name="Normal 13 3 3 5 3" xfId="59411"/>
    <cellStyle name="Normal 13 3 3 6" xfId="59412"/>
    <cellStyle name="Normal 13 3 3 6 2" xfId="59413"/>
    <cellStyle name="Normal 13 3 3 6 3" xfId="59414"/>
    <cellStyle name="Normal 13 3 3 7" xfId="59415"/>
    <cellStyle name="Normal 13 3 3 7 2" xfId="59416"/>
    <cellStyle name="Normal 13 3 3 8" xfId="59417"/>
    <cellStyle name="Normal 13 3 3 9" xfId="59418"/>
    <cellStyle name="Normal 13 3 4" xfId="59419"/>
    <cellStyle name="Normal 13 3 4 2" xfId="59420"/>
    <cellStyle name="Normal 13 3 4 2 2" xfId="59421"/>
    <cellStyle name="Normal 13 3 4 2 2 2" xfId="59422"/>
    <cellStyle name="Normal 13 3 4 2 2 3" xfId="59423"/>
    <cellStyle name="Normal 13 3 4 2 3" xfId="59424"/>
    <cellStyle name="Normal 13 3 4 2 3 2" xfId="59425"/>
    <cellStyle name="Normal 13 3 4 2 3 3" xfId="59426"/>
    <cellStyle name="Normal 13 3 4 2 4" xfId="59427"/>
    <cellStyle name="Normal 13 3 4 2 4 2" xfId="59428"/>
    <cellStyle name="Normal 13 3 4 2 5" xfId="59429"/>
    <cellStyle name="Normal 13 3 4 2 6" xfId="59430"/>
    <cellStyle name="Normal 13 3 4 3" xfId="59431"/>
    <cellStyle name="Normal 13 3 4 3 2" xfId="59432"/>
    <cellStyle name="Normal 13 3 4 3 2 2" xfId="59433"/>
    <cellStyle name="Normal 13 3 4 3 2 3" xfId="59434"/>
    <cellStyle name="Normal 13 3 4 3 3" xfId="59435"/>
    <cellStyle name="Normal 13 3 4 3 3 2" xfId="59436"/>
    <cellStyle name="Normal 13 3 4 3 3 3" xfId="59437"/>
    <cellStyle name="Normal 13 3 4 3 4" xfId="59438"/>
    <cellStyle name="Normal 13 3 4 3 4 2" xfId="59439"/>
    <cellStyle name="Normal 13 3 4 3 5" xfId="59440"/>
    <cellStyle name="Normal 13 3 4 3 6" xfId="59441"/>
    <cellStyle name="Normal 13 3 4 4" xfId="59442"/>
    <cellStyle name="Normal 13 3 4 4 2" xfId="59443"/>
    <cellStyle name="Normal 13 3 4 4 2 2" xfId="59444"/>
    <cellStyle name="Normal 13 3 4 4 2 3" xfId="59445"/>
    <cellStyle name="Normal 13 3 4 4 3" xfId="59446"/>
    <cellStyle name="Normal 13 3 4 4 3 2" xfId="59447"/>
    <cellStyle name="Normal 13 3 4 4 4" xfId="59448"/>
    <cellStyle name="Normal 13 3 4 4 5" xfId="59449"/>
    <cellStyle name="Normal 13 3 4 5" xfId="59450"/>
    <cellStyle name="Normal 13 3 4 5 2" xfId="59451"/>
    <cellStyle name="Normal 13 3 4 5 3" xfId="59452"/>
    <cellStyle name="Normal 13 3 4 6" xfId="59453"/>
    <cellStyle name="Normal 13 3 4 6 2" xfId="59454"/>
    <cellStyle name="Normal 13 3 4 6 3" xfId="59455"/>
    <cellStyle name="Normal 13 3 4 7" xfId="59456"/>
    <cellStyle name="Normal 13 3 4 7 2" xfId="59457"/>
    <cellStyle name="Normal 13 3 4 8" xfId="59458"/>
    <cellStyle name="Normal 13 3 4 9" xfId="59459"/>
    <cellStyle name="Normal 13 3 5" xfId="59460"/>
    <cellStyle name="Normal 13 3 5 2" xfId="59461"/>
    <cellStyle name="Normal 13 3 5 2 2" xfId="59462"/>
    <cellStyle name="Normal 13 3 5 2 3" xfId="59463"/>
    <cellStyle name="Normal 13 3 5 3" xfId="59464"/>
    <cellStyle name="Normal 13 3 5 3 2" xfId="59465"/>
    <cellStyle name="Normal 13 3 5 3 3" xfId="59466"/>
    <cellStyle name="Normal 13 3 5 4" xfId="59467"/>
    <cellStyle name="Normal 13 3 5 4 2" xfId="59468"/>
    <cellStyle name="Normal 13 3 5 5" xfId="59469"/>
    <cellStyle name="Normal 13 3 5 6" xfId="59470"/>
    <cellStyle name="Normal 13 3 6" xfId="59471"/>
    <cellStyle name="Normal 13 3 6 2" xfId="59472"/>
    <cellStyle name="Normal 13 3 6 2 2" xfId="59473"/>
    <cellStyle name="Normal 13 3 6 2 3" xfId="59474"/>
    <cellStyle name="Normal 13 3 6 3" xfId="59475"/>
    <cellStyle name="Normal 13 3 6 3 2" xfId="59476"/>
    <cellStyle name="Normal 13 3 6 3 3" xfId="59477"/>
    <cellStyle name="Normal 13 3 6 4" xfId="59478"/>
    <cellStyle name="Normal 13 3 6 4 2" xfId="59479"/>
    <cellStyle name="Normal 13 3 6 5" xfId="59480"/>
    <cellStyle name="Normal 13 3 6 6" xfId="59481"/>
    <cellStyle name="Normal 13 3 7" xfId="59482"/>
    <cellStyle name="Normal 13 3 7 2" xfId="59483"/>
    <cellStyle name="Normal 13 3 7 2 2" xfId="59484"/>
    <cellStyle name="Normal 13 3 7 2 3" xfId="59485"/>
    <cellStyle name="Normal 13 3 7 3" xfId="59486"/>
    <cellStyle name="Normal 13 3 7 3 2" xfId="59487"/>
    <cellStyle name="Normal 13 3 7 4" xfId="59488"/>
    <cellStyle name="Normal 13 3 7 5" xfId="59489"/>
    <cellStyle name="Normal 13 3 8" xfId="59490"/>
    <cellStyle name="Normal 13 3 8 2" xfId="59491"/>
    <cellStyle name="Normal 13 3 8 3" xfId="59492"/>
    <cellStyle name="Normal 13 3 9" xfId="59493"/>
    <cellStyle name="Normal 13 3 9 2" xfId="59494"/>
    <cellStyle name="Normal 13 3 9 3" xfId="59495"/>
    <cellStyle name="Normal 13 4" xfId="59496"/>
    <cellStyle name="Normal 13 4 10" xfId="59497"/>
    <cellStyle name="Normal 13 4 2" xfId="59498"/>
    <cellStyle name="Normal 13 4 2 2" xfId="59499"/>
    <cellStyle name="Normal 13 4 2 2 2" xfId="59500"/>
    <cellStyle name="Normal 13 4 2 2 2 2" xfId="59501"/>
    <cellStyle name="Normal 13 4 2 2 2 3" xfId="59502"/>
    <cellStyle name="Normal 13 4 2 2 3" xfId="59503"/>
    <cellStyle name="Normal 13 4 2 2 3 2" xfId="59504"/>
    <cellStyle name="Normal 13 4 2 2 3 3" xfId="59505"/>
    <cellStyle name="Normal 13 4 2 2 4" xfId="59506"/>
    <cellStyle name="Normal 13 4 2 2 4 2" xfId="59507"/>
    <cellStyle name="Normal 13 4 2 2 5" xfId="59508"/>
    <cellStyle name="Normal 13 4 2 2 6" xfId="59509"/>
    <cellStyle name="Normal 13 4 2 3" xfId="59510"/>
    <cellStyle name="Normal 13 4 2 3 2" xfId="59511"/>
    <cellStyle name="Normal 13 4 2 3 2 2" xfId="59512"/>
    <cellStyle name="Normal 13 4 2 3 2 3" xfId="59513"/>
    <cellStyle name="Normal 13 4 2 3 3" xfId="59514"/>
    <cellStyle name="Normal 13 4 2 3 3 2" xfId="59515"/>
    <cellStyle name="Normal 13 4 2 3 3 3" xfId="59516"/>
    <cellStyle name="Normal 13 4 2 3 4" xfId="59517"/>
    <cellStyle name="Normal 13 4 2 3 4 2" xfId="59518"/>
    <cellStyle name="Normal 13 4 2 3 5" xfId="59519"/>
    <cellStyle name="Normal 13 4 2 3 6" xfId="59520"/>
    <cellStyle name="Normal 13 4 2 4" xfId="59521"/>
    <cellStyle name="Normal 13 4 2 4 2" xfId="59522"/>
    <cellStyle name="Normal 13 4 2 4 2 2" xfId="59523"/>
    <cellStyle name="Normal 13 4 2 4 2 3" xfId="59524"/>
    <cellStyle name="Normal 13 4 2 4 3" xfId="59525"/>
    <cellStyle name="Normal 13 4 2 4 3 2" xfId="59526"/>
    <cellStyle name="Normal 13 4 2 4 4" xfId="59527"/>
    <cellStyle name="Normal 13 4 2 4 5" xfId="59528"/>
    <cellStyle name="Normal 13 4 2 5" xfId="59529"/>
    <cellStyle name="Normal 13 4 2 5 2" xfId="59530"/>
    <cellStyle name="Normal 13 4 2 5 3" xfId="59531"/>
    <cellStyle name="Normal 13 4 2 6" xfId="59532"/>
    <cellStyle name="Normal 13 4 2 6 2" xfId="59533"/>
    <cellStyle name="Normal 13 4 2 6 3" xfId="59534"/>
    <cellStyle name="Normal 13 4 2 7" xfId="59535"/>
    <cellStyle name="Normal 13 4 2 7 2" xfId="59536"/>
    <cellStyle name="Normal 13 4 2 8" xfId="59537"/>
    <cellStyle name="Normal 13 4 2 9" xfId="59538"/>
    <cellStyle name="Normal 13 4 3" xfId="59539"/>
    <cellStyle name="Normal 13 4 3 2" xfId="59540"/>
    <cellStyle name="Normal 13 4 3 2 2" xfId="59541"/>
    <cellStyle name="Normal 13 4 3 2 3" xfId="59542"/>
    <cellStyle name="Normal 13 4 3 3" xfId="59543"/>
    <cellStyle name="Normal 13 4 3 3 2" xfId="59544"/>
    <cellStyle name="Normal 13 4 3 3 3" xfId="59545"/>
    <cellStyle name="Normal 13 4 3 4" xfId="59546"/>
    <cellStyle name="Normal 13 4 3 4 2" xfId="59547"/>
    <cellStyle name="Normal 13 4 3 5" xfId="59548"/>
    <cellStyle name="Normal 13 4 3 6" xfId="59549"/>
    <cellStyle name="Normal 13 4 4" xfId="59550"/>
    <cellStyle name="Normal 13 4 4 2" xfId="59551"/>
    <cellStyle name="Normal 13 4 4 2 2" xfId="59552"/>
    <cellStyle name="Normal 13 4 4 2 3" xfId="59553"/>
    <cellStyle name="Normal 13 4 4 3" xfId="59554"/>
    <cellStyle name="Normal 13 4 4 3 2" xfId="59555"/>
    <cellStyle name="Normal 13 4 4 3 3" xfId="59556"/>
    <cellStyle name="Normal 13 4 4 4" xfId="59557"/>
    <cellStyle name="Normal 13 4 4 4 2" xfId="59558"/>
    <cellStyle name="Normal 13 4 4 5" xfId="59559"/>
    <cellStyle name="Normal 13 4 4 6" xfId="59560"/>
    <cellStyle name="Normal 13 4 5" xfId="59561"/>
    <cellStyle name="Normal 13 4 5 2" xfId="59562"/>
    <cellStyle name="Normal 13 4 5 2 2" xfId="59563"/>
    <cellStyle name="Normal 13 4 5 2 3" xfId="59564"/>
    <cellStyle name="Normal 13 4 5 3" xfId="59565"/>
    <cellStyle name="Normal 13 4 5 3 2" xfId="59566"/>
    <cellStyle name="Normal 13 4 5 4" xfId="59567"/>
    <cellStyle name="Normal 13 4 5 5" xfId="59568"/>
    <cellStyle name="Normal 13 4 6" xfId="59569"/>
    <cellStyle name="Normal 13 4 6 2" xfId="59570"/>
    <cellStyle name="Normal 13 4 6 3" xfId="59571"/>
    <cellStyle name="Normal 13 4 7" xfId="59572"/>
    <cellStyle name="Normal 13 4 7 2" xfId="59573"/>
    <cellStyle name="Normal 13 4 7 3" xfId="59574"/>
    <cellStyle name="Normal 13 4 8" xfId="59575"/>
    <cellStyle name="Normal 13 4 8 2" xfId="59576"/>
    <cellStyle name="Normal 13 4 9" xfId="59577"/>
    <cellStyle name="Normal 13 5" xfId="59578"/>
    <cellStyle name="Normal 13 5 2" xfId="59579"/>
    <cellStyle name="Normal 13 5 2 2" xfId="59580"/>
    <cellStyle name="Normal 13 5 2 2 2" xfId="59581"/>
    <cellStyle name="Normal 13 5 2 2 3" xfId="59582"/>
    <cellStyle name="Normal 13 5 2 3" xfId="59583"/>
    <cellStyle name="Normal 13 5 2 3 2" xfId="59584"/>
    <cellStyle name="Normal 13 5 2 3 3" xfId="59585"/>
    <cellStyle name="Normal 13 5 2 4" xfId="59586"/>
    <cellStyle name="Normal 13 5 2 4 2" xfId="59587"/>
    <cellStyle name="Normal 13 5 2 5" xfId="59588"/>
    <cellStyle name="Normal 13 5 2 6" xfId="59589"/>
    <cellStyle name="Normal 13 5 3" xfId="59590"/>
    <cellStyle name="Normal 13 5 3 2" xfId="59591"/>
    <cellStyle name="Normal 13 5 3 2 2" xfId="59592"/>
    <cellStyle name="Normal 13 5 3 2 3" xfId="59593"/>
    <cellStyle name="Normal 13 5 3 3" xfId="59594"/>
    <cellStyle name="Normal 13 5 3 3 2" xfId="59595"/>
    <cellStyle name="Normal 13 5 3 3 3" xfId="59596"/>
    <cellStyle name="Normal 13 5 3 4" xfId="59597"/>
    <cellStyle name="Normal 13 5 3 4 2" xfId="59598"/>
    <cellStyle name="Normal 13 5 3 5" xfId="59599"/>
    <cellStyle name="Normal 13 5 3 6" xfId="59600"/>
    <cellStyle name="Normal 13 5 4" xfId="59601"/>
    <cellStyle name="Normal 13 5 4 2" xfId="59602"/>
    <cellStyle name="Normal 13 5 4 2 2" xfId="59603"/>
    <cellStyle name="Normal 13 5 4 2 3" xfId="59604"/>
    <cellStyle name="Normal 13 5 4 3" xfId="59605"/>
    <cellStyle name="Normal 13 5 4 3 2" xfId="59606"/>
    <cellStyle name="Normal 13 5 4 4" xfId="59607"/>
    <cellStyle name="Normal 13 5 4 5" xfId="59608"/>
    <cellStyle name="Normal 13 5 5" xfId="59609"/>
    <cellStyle name="Normal 13 5 5 2" xfId="59610"/>
    <cellStyle name="Normal 13 5 5 3" xfId="59611"/>
    <cellStyle name="Normal 13 5 6" xfId="59612"/>
    <cellStyle name="Normal 13 5 6 2" xfId="59613"/>
    <cellStyle name="Normal 13 5 6 3" xfId="59614"/>
    <cellStyle name="Normal 13 5 7" xfId="59615"/>
    <cellStyle name="Normal 13 5 7 2" xfId="59616"/>
    <cellStyle name="Normal 13 5 8" xfId="59617"/>
    <cellStyle name="Normal 13 5 9" xfId="59618"/>
    <cellStyle name="Normal 13 6" xfId="59619"/>
    <cellStyle name="Normal 13 6 2" xfId="59620"/>
    <cellStyle name="Normal 13 6 2 2" xfId="59621"/>
    <cellStyle name="Normal 13 6 2 2 2" xfId="59622"/>
    <cellStyle name="Normal 13 6 2 2 3" xfId="59623"/>
    <cellStyle name="Normal 13 6 2 3" xfId="59624"/>
    <cellStyle name="Normal 13 6 2 3 2" xfId="59625"/>
    <cellStyle name="Normal 13 6 2 3 3" xfId="59626"/>
    <cellStyle name="Normal 13 6 2 4" xfId="59627"/>
    <cellStyle name="Normal 13 6 2 4 2" xfId="59628"/>
    <cellStyle name="Normal 13 6 2 5" xfId="59629"/>
    <cellStyle name="Normal 13 6 2 6" xfId="59630"/>
    <cellStyle name="Normal 13 6 3" xfId="59631"/>
    <cellStyle name="Normal 13 6 3 2" xfId="59632"/>
    <cellStyle name="Normal 13 6 3 2 2" xfId="59633"/>
    <cellStyle name="Normal 13 6 3 2 3" xfId="59634"/>
    <cellStyle name="Normal 13 6 3 3" xfId="59635"/>
    <cellStyle name="Normal 13 6 3 3 2" xfId="59636"/>
    <cellStyle name="Normal 13 6 3 3 3" xfId="59637"/>
    <cellStyle name="Normal 13 6 3 4" xfId="59638"/>
    <cellStyle name="Normal 13 6 3 4 2" xfId="59639"/>
    <cellStyle name="Normal 13 6 3 5" xfId="59640"/>
    <cellStyle name="Normal 13 6 3 6" xfId="59641"/>
    <cellStyle name="Normal 13 6 4" xfId="59642"/>
    <cellStyle name="Normal 13 6 4 2" xfId="59643"/>
    <cellStyle name="Normal 13 6 4 2 2" xfId="59644"/>
    <cellStyle name="Normal 13 6 4 2 3" xfId="59645"/>
    <cellStyle name="Normal 13 6 4 3" xfId="59646"/>
    <cellStyle name="Normal 13 6 4 3 2" xfId="59647"/>
    <cellStyle name="Normal 13 6 4 4" xfId="59648"/>
    <cellStyle name="Normal 13 6 4 5" xfId="59649"/>
    <cellStyle name="Normal 13 6 5" xfId="59650"/>
    <cellStyle name="Normal 13 6 5 2" xfId="59651"/>
    <cellStyle name="Normal 13 6 5 3" xfId="59652"/>
    <cellStyle name="Normal 13 6 6" xfId="59653"/>
    <cellStyle name="Normal 13 6 6 2" xfId="59654"/>
    <cellStyle name="Normal 13 6 6 3" xfId="59655"/>
    <cellStyle name="Normal 13 6 7" xfId="59656"/>
    <cellStyle name="Normal 13 6 7 2" xfId="59657"/>
    <cellStyle name="Normal 13 6 8" xfId="59658"/>
    <cellStyle name="Normal 13 6 9" xfId="59659"/>
    <cellStyle name="Normal 13 7" xfId="59660"/>
    <cellStyle name="Normal 13 7 2" xfId="59661"/>
    <cellStyle name="Normal 13 7 2 2" xfId="59662"/>
    <cellStyle name="Normal 13 7 2 3" xfId="59663"/>
    <cellStyle name="Normal 13 7 3" xfId="59664"/>
    <cellStyle name="Normal 13 7 3 2" xfId="59665"/>
    <cellStyle name="Normal 13 7 3 3" xfId="59666"/>
    <cellStyle name="Normal 13 7 4" xfId="59667"/>
    <cellStyle name="Normal 13 7 4 2" xfId="59668"/>
    <cellStyle name="Normal 13 7 5" xfId="59669"/>
    <cellStyle name="Normal 13 7 6" xfId="59670"/>
    <cellStyle name="Normal 13 8" xfId="59671"/>
    <cellStyle name="Normal 13 8 2" xfId="59672"/>
    <cellStyle name="Normal 13 8 2 2" xfId="59673"/>
    <cellStyle name="Normal 13 8 2 3" xfId="59674"/>
    <cellStyle name="Normal 13 8 3" xfId="59675"/>
    <cellStyle name="Normal 13 8 3 2" xfId="59676"/>
    <cellStyle name="Normal 13 8 3 3" xfId="59677"/>
    <cellStyle name="Normal 13 8 4" xfId="59678"/>
    <cellStyle name="Normal 13 8 4 2" xfId="59679"/>
    <cellStyle name="Normal 13 8 5" xfId="59680"/>
    <cellStyle name="Normal 13 8 6" xfId="59681"/>
    <cellStyle name="Normal 13 9" xfId="59682"/>
    <cellStyle name="Normal 13 9 2" xfId="59683"/>
    <cellStyle name="Normal 13 9 2 2" xfId="59684"/>
    <cellStyle name="Normal 13 9 2 3" xfId="59685"/>
    <cellStyle name="Normal 13 9 3" xfId="59686"/>
    <cellStyle name="Normal 13 9 3 2" xfId="59687"/>
    <cellStyle name="Normal 13 9 4" xfId="59688"/>
    <cellStyle name="Normal 13 9 5" xfId="59689"/>
    <cellStyle name="Normal 14" xfId="4686"/>
    <cellStyle name="Normal 14 2" xfId="4687"/>
    <cellStyle name="Normal 14 2 2" xfId="4688"/>
    <cellStyle name="Normal 14 2 2 2" xfId="10869"/>
    <cellStyle name="Normal 14 2 2 2 2" xfId="10870"/>
    <cellStyle name="Normal 14 2 2 3" xfId="10871"/>
    <cellStyle name="Normal 14 2 2 4" xfId="10872"/>
    <cellStyle name="Normal 14 2 3" xfId="4689"/>
    <cellStyle name="Normal 14 2 3 2" xfId="10873"/>
    <cellStyle name="Normal 14 2 4" xfId="10874"/>
    <cellStyle name="Normal 14 2 4 2" xfId="10875"/>
    <cellStyle name="Normal 14 2 5" xfId="10876"/>
    <cellStyle name="Normal 14 2 6" xfId="10877"/>
    <cellStyle name="Normal 14 2 7" xfId="14060"/>
    <cellStyle name="Normal 14 3" xfId="4690"/>
    <cellStyle name="Normal 14 3 2" xfId="10878"/>
    <cellStyle name="Normal 14 3 2 2" xfId="10879"/>
    <cellStyle name="Normal 14 3 3" xfId="10880"/>
    <cellStyle name="Normal 14 3 4" xfId="10881"/>
    <cellStyle name="Normal 14 4" xfId="4691"/>
    <cellStyle name="Normal 14 4 2" xfId="10882"/>
    <cellStyle name="Normal 14 4 3" xfId="10883"/>
    <cellStyle name="Normal 14 4 4" xfId="10884"/>
    <cellStyle name="Normal 14 5" xfId="10885"/>
    <cellStyle name="Normal 14 6" xfId="59690"/>
    <cellStyle name="Normal 15" xfId="4692"/>
    <cellStyle name="Normal 15 10" xfId="59691"/>
    <cellStyle name="Normal 15 10 2" xfId="59692"/>
    <cellStyle name="Normal 15 10 3" xfId="59693"/>
    <cellStyle name="Normal 15 11" xfId="59694"/>
    <cellStyle name="Normal 15 11 2" xfId="59695"/>
    <cellStyle name="Normal 15 12" xfId="59696"/>
    <cellStyle name="Normal 15 13" xfId="59697"/>
    <cellStyle name="Normal 15 14" xfId="59698"/>
    <cellStyle name="Normal 15 2" xfId="4693"/>
    <cellStyle name="Normal 15 2 10" xfId="10886"/>
    <cellStyle name="Normal 15 2 10 2" xfId="59699"/>
    <cellStyle name="Normal 15 2 11" xfId="10887"/>
    <cellStyle name="Normal 15 2 12" xfId="59700"/>
    <cellStyle name="Normal 15 2 13" xfId="59701"/>
    <cellStyle name="Normal 15 2 2" xfId="4694"/>
    <cellStyle name="Normal 15 2 2 10" xfId="59702"/>
    <cellStyle name="Normal 15 2 2 11" xfId="59703"/>
    <cellStyle name="Normal 15 2 2 2" xfId="4695"/>
    <cellStyle name="Normal 15 2 2 2 10" xfId="59704"/>
    <cellStyle name="Normal 15 2 2 2 2" xfId="4696"/>
    <cellStyle name="Normal 15 2 2 2 2 2" xfId="4697"/>
    <cellStyle name="Normal 15 2 2 2 2 2 2" xfId="59705"/>
    <cellStyle name="Normal 15 2 2 2 2 2 3" xfId="59706"/>
    <cellStyle name="Normal 15 2 2 2 2 3" xfId="14061"/>
    <cellStyle name="Normal 15 2 2 2 2 3 2" xfId="59707"/>
    <cellStyle name="Normal 15 2 2 2 2 3 3" xfId="59708"/>
    <cellStyle name="Normal 15 2 2 2 2 4" xfId="59709"/>
    <cellStyle name="Normal 15 2 2 2 2 4 2" xfId="59710"/>
    <cellStyle name="Normal 15 2 2 2 2 5" xfId="59711"/>
    <cellStyle name="Normal 15 2 2 2 2 6" xfId="59712"/>
    <cellStyle name="Normal 15 2 2 2 2 7" xfId="59713"/>
    <cellStyle name="Normal 15 2 2 2 3" xfId="4698"/>
    <cellStyle name="Normal 15 2 2 2 3 2" xfId="14062"/>
    <cellStyle name="Normal 15 2 2 2 3 2 2" xfId="59714"/>
    <cellStyle name="Normal 15 2 2 2 3 2 3" xfId="59715"/>
    <cellStyle name="Normal 15 2 2 2 3 3" xfId="59716"/>
    <cellStyle name="Normal 15 2 2 2 3 3 2" xfId="59717"/>
    <cellStyle name="Normal 15 2 2 2 3 3 3" xfId="59718"/>
    <cellStyle name="Normal 15 2 2 2 3 4" xfId="59719"/>
    <cellStyle name="Normal 15 2 2 2 3 4 2" xfId="59720"/>
    <cellStyle name="Normal 15 2 2 2 3 5" xfId="59721"/>
    <cellStyle name="Normal 15 2 2 2 3 6" xfId="59722"/>
    <cellStyle name="Normal 15 2 2 2 3 7" xfId="59723"/>
    <cellStyle name="Normal 15 2 2 2 4" xfId="10888"/>
    <cellStyle name="Normal 15 2 2 2 4 2" xfId="59724"/>
    <cellStyle name="Normal 15 2 2 2 4 2 2" xfId="59725"/>
    <cellStyle name="Normal 15 2 2 2 4 2 3" xfId="59726"/>
    <cellStyle name="Normal 15 2 2 2 4 3" xfId="59727"/>
    <cellStyle name="Normal 15 2 2 2 4 3 2" xfId="59728"/>
    <cellStyle name="Normal 15 2 2 2 4 4" xfId="59729"/>
    <cellStyle name="Normal 15 2 2 2 4 5" xfId="59730"/>
    <cellStyle name="Normal 15 2 2 2 5" xfId="10889"/>
    <cellStyle name="Normal 15 2 2 2 5 2" xfId="59731"/>
    <cellStyle name="Normal 15 2 2 2 5 3" xfId="59732"/>
    <cellStyle name="Normal 15 2 2 2 6" xfId="10890"/>
    <cellStyle name="Normal 15 2 2 2 6 2" xfId="59733"/>
    <cellStyle name="Normal 15 2 2 2 6 3" xfId="59734"/>
    <cellStyle name="Normal 15 2 2 2 7" xfId="59735"/>
    <cellStyle name="Normal 15 2 2 2 7 2" xfId="59736"/>
    <cellStyle name="Normal 15 2 2 2 8" xfId="59737"/>
    <cellStyle name="Normal 15 2 2 2 9" xfId="59738"/>
    <cellStyle name="Normal 15 2 2 3" xfId="4699"/>
    <cellStyle name="Normal 15 2 2 3 2" xfId="4700"/>
    <cellStyle name="Normal 15 2 2 3 2 2" xfId="59739"/>
    <cellStyle name="Normal 15 2 2 3 2 3" xfId="59740"/>
    <cellStyle name="Normal 15 2 2 3 3" xfId="14063"/>
    <cellStyle name="Normal 15 2 2 3 3 2" xfId="59741"/>
    <cellStyle name="Normal 15 2 2 3 3 3" xfId="59742"/>
    <cellStyle name="Normal 15 2 2 3 4" xfId="59743"/>
    <cellStyle name="Normal 15 2 2 3 4 2" xfId="59744"/>
    <cellStyle name="Normal 15 2 2 3 5" xfId="59745"/>
    <cellStyle name="Normal 15 2 2 3 6" xfId="59746"/>
    <cellStyle name="Normal 15 2 2 3 7" xfId="59747"/>
    <cellStyle name="Normal 15 2 2 4" xfId="4701"/>
    <cellStyle name="Normal 15 2 2 4 2" xfId="14064"/>
    <cellStyle name="Normal 15 2 2 4 2 2" xfId="59748"/>
    <cellStyle name="Normal 15 2 2 4 2 3" xfId="59749"/>
    <cellStyle name="Normal 15 2 2 4 3" xfId="59750"/>
    <cellStyle name="Normal 15 2 2 4 3 2" xfId="59751"/>
    <cellStyle name="Normal 15 2 2 4 3 3" xfId="59752"/>
    <cellStyle name="Normal 15 2 2 4 4" xfId="59753"/>
    <cellStyle name="Normal 15 2 2 4 4 2" xfId="59754"/>
    <cellStyle name="Normal 15 2 2 4 5" xfId="59755"/>
    <cellStyle name="Normal 15 2 2 4 6" xfId="59756"/>
    <cellStyle name="Normal 15 2 2 4 7" xfId="59757"/>
    <cellStyle name="Normal 15 2 2 5" xfId="10891"/>
    <cellStyle name="Normal 15 2 2 5 2" xfId="59758"/>
    <cellStyle name="Normal 15 2 2 5 2 2" xfId="59759"/>
    <cellStyle name="Normal 15 2 2 5 2 3" xfId="59760"/>
    <cellStyle name="Normal 15 2 2 5 3" xfId="59761"/>
    <cellStyle name="Normal 15 2 2 5 3 2" xfId="59762"/>
    <cellStyle name="Normal 15 2 2 5 4" xfId="59763"/>
    <cellStyle name="Normal 15 2 2 5 5" xfId="59764"/>
    <cellStyle name="Normal 15 2 2 6" xfId="10892"/>
    <cellStyle name="Normal 15 2 2 6 2" xfId="59765"/>
    <cellStyle name="Normal 15 2 2 6 3" xfId="59766"/>
    <cellStyle name="Normal 15 2 2 7" xfId="10893"/>
    <cellStyle name="Normal 15 2 2 7 2" xfId="59767"/>
    <cellStyle name="Normal 15 2 2 7 3" xfId="59768"/>
    <cellStyle name="Normal 15 2 2 8" xfId="59769"/>
    <cellStyle name="Normal 15 2 2 8 2" xfId="59770"/>
    <cellStyle name="Normal 15 2 2 9" xfId="59771"/>
    <cellStyle name="Normal 15 2 3" xfId="4702"/>
    <cellStyle name="Normal 15 2 3 10" xfId="59772"/>
    <cellStyle name="Normal 15 2 3 2" xfId="4703"/>
    <cellStyle name="Normal 15 2 3 2 2" xfId="4704"/>
    <cellStyle name="Normal 15 2 3 2 2 2" xfId="10894"/>
    <cellStyle name="Normal 15 2 3 2 2 3" xfId="59773"/>
    <cellStyle name="Normal 15 2 3 2 2 4" xfId="59774"/>
    <cellStyle name="Normal 15 2 3 2 3" xfId="10895"/>
    <cellStyle name="Normal 15 2 3 2 3 2" xfId="59775"/>
    <cellStyle name="Normal 15 2 3 2 3 3" xfId="59776"/>
    <cellStyle name="Normal 15 2 3 2 4" xfId="10896"/>
    <cellStyle name="Normal 15 2 3 2 4 2" xfId="59777"/>
    <cellStyle name="Normal 15 2 3 2 5" xfId="10897"/>
    <cellStyle name="Normal 15 2 3 2 6" xfId="10898"/>
    <cellStyle name="Normal 15 2 3 2 7" xfId="59778"/>
    <cellStyle name="Normal 15 2 3 3" xfId="4705"/>
    <cellStyle name="Normal 15 2 3 3 2" xfId="10899"/>
    <cellStyle name="Normal 15 2 3 3 2 2" xfId="59779"/>
    <cellStyle name="Normal 15 2 3 3 2 3" xfId="59780"/>
    <cellStyle name="Normal 15 2 3 3 3" xfId="59781"/>
    <cellStyle name="Normal 15 2 3 3 3 2" xfId="59782"/>
    <cellStyle name="Normal 15 2 3 3 3 3" xfId="59783"/>
    <cellStyle name="Normal 15 2 3 3 4" xfId="59784"/>
    <cellStyle name="Normal 15 2 3 3 4 2" xfId="59785"/>
    <cellStyle name="Normal 15 2 3 3 5" xfId="59786"/>
    <cellStyle name="Normal 15 2 3 3 6" xfId="59787"/>
    <cellStyle name="Normal 15 2 3 3 7" xfId="59788"/>
    <cellStyle name="Normal 15 2 3 4" xfId="10900"/>
    <cellStyle name="Normal 15 2 3 4 2" xfId="59789"/>
    <cellStyle name="Normal 15 2 3 4 2 2" xfId="59790"/>
    <cellStyle name="Normal 15 2 3 4 2 3" xfId="59791"/>
    <cellStyle name="Normal 15 2 3 4 3" xfId="59792"/>
    <cellStyle name="Normal 15 2 3 4 3 2" xfId="59793"/>
    <cellStyle name="Normal 15 2 3 4 4" xfId="59794"/>
    <cellStyle name="Normal 15 2 3 4 5" xfId="59795"/>
    <cellStyle name="Normal 15 2 3 5" xfId="10901"/>
    <cellStyle name="Normal 15 2 3 5 2" xfId="59796"/>
    <cellStyle name="Normal 15 2 3 5 3" xfId="59797"/>
    <cellStyle name="Normal 15 2 3 6" xfId="10902"/>
    <cellStyle name="Normal 15 2 3 6 2" xfId="59798"/>
    <cellStyle name="Normal 15 2 3 6 3" xfId="59799"/>
    <cellStyle name="Normal 15 2 3 7" xfId="10903"/>
    <cellStyle name="Normal 15 2 3 7 2" xfId="59800"/>
    <cellStyle name="Normal 15 2 3 8" xfId="59801"/>
    <cellStyle name="Normal 15 2 3 9" xfId="59802"/>
    <cellStyle name="Normal 15 2 4" xfId="4706"/>
    <cellStyle name="Normal 15 2 4 10" xfId="59803"/>
    <cellStyle name="Normal 15 2 4 2" xfId="4707"/>
    <cellStyle name="Normal 15 2 4 2 2" xfId="10904"/>
    <cellStyle name="Normal 15 2 4 2 2 2" xfId="59804"/>
    <cellStyle name="Normal 15 2 4 2 2 3" xfId="59805"/>
    <cellStyle name="Normal 15 2 4 2 3" xfId="59806"/>
    <cellStyle name="Normal 15 2 4 2 3 2" xfId="59807"/>
    <cellStyle name="Normal 15 2 4 2 3 3" xfId="59808"/>
    <cellStyle name="Normal 15 2 4 2 4" xfId="59809"/>
    <cellStyle name="Normal 15 2 4 2 4 2" xfId="59810"/>
    <cellStyle name="Normal 15 2 4 2 5" xfId="59811"/>
    <cellStyle name="Normal 15 2 4 2 6" xfId="59812"/>
    <cellStyle name="Normal 15 2 4 2 7" xfId="59813"/>
    <cellStyle name="Normal 15 2 4 3" xfId="10905"/>
    <cellStyle name="Normal 15 2 4 3 2" xfId="59814"/>
    <cellStyle name="Normal 15 2 4 3 2 2" xfId="59815"/>
    <cellStyle name="Normal 15 2 4 3 2 3" xfId="59816"/>
    <cellStyle name="Normal 15 2 4 3 3" xfId="59817"/>
    <cellStyle name="Normal 15 2 4 3 3 2" xfId="59818"/>
    <cellStyle name="Normal 15 2 4 3 3 3" xfId="59819"/>
    <cellStyle name="Normal 15 2 4 3 4" xfId="59820"/>
    <cellStyle name="Normal 15 2 4 3 4 2" xfId="59821"/>
    <cellStyle name="Normal 15 2 4 3 5" xfId="59822"/>
    <cellStyle name="Normal 15 2 4 3 6" xfId="59823"/>
    <cellStyle name="Normal 15 2 4 4" xfId="10906"/>
    <cellStyle name="Normal 15 2 4 4 2" xfId="59824"/>
    <cellStyle name="Normal 15 2 4 4 2 2" xfId="59825"/>
    <cellStyle name="Normal 15 2 4 4 2 3" xfId="59826"/>
    <cellStyle name="Normal 15 2 4 4 3" xfId="59827"/>
    <cellStyle name="Normal 15 2 4 4 3 2" xfId="59828"/>
    <cellStyle name="Normal 15 2 4 4 4" xfId="59829"/>
    <cellStyle name="Normal 15 2 4 4 5" xfId="59830"/>
    <cellStyle name="Normal 15 2 4 5" xfId="10907"/>
    <cellStyle name="Normal 15 2 4 5 2" xfId="59831"/>
    <cellStyle name="Normal 15 2 4 5 3" xfId="59832"/>
    <cellStyle name="Normal 15 2 4 6" xfId="10908"/>
    <cellStyle name="Normal 15 2 4 6 2" xfId="59833"/>
    <cellStyle name="Normal 15 2 4 6 3" xfId="59834"/>
    <cellStyle name="Normal 15 2 4 7" xfId="59835"/>
    <cellStyle name="Normal 15 2 4 7 2" xfId="59836"/>
    <cellStyle name="Normal 15 2 4 8" xfId="59837"/>
    <cellStyle name="Normal 15 2 4 9" xfId="59838"/>
    <cellStyle name="Normal 15 2 5" xfId="4708"/>
    <cellStyle name="Normal 15 2 5 2" xfId="4709"/>
    <cellStyle name="Normal 15 2 5 2 2" xfId="10909"/>
    <cellStyle name="Normal 15 2 5 2 3" xfId="59839"/>
    <cellStyle name="Normal 15 2 5 2 4" xfId="59840"/>
    <cellStyle name="Normal 15 2 5 3" xfId="10910"/>
    <cellStyle name="Normal 15 2 5 3 2" xfId="59841"/>
    <cellStyle name="Normal 15 2 5 3 3" xfId="59842"/>
    <cellStyle name="Normal 15 2 5 4" xfId="10911"/>
    <cellStyle name="Normal 15 2 5 4 2" xfId="59843"/>
    <cellStyle name="Normal 15 2 5 5" xfId="10912"/>
    <cellStyle name="Normal 15 2 5 6" xfId="59844"/>
    <cellStyle name="Normal 15 2 5 7" xfId="59845"/>
    <cellStyle name="Normal 15 2 6" xfId="4710"/>
    <cellStyle name="Normal 15 2 6 2" xfId="10913"/>
    <cellStyle name="Normal 15 2 6 2 2" xfId="59846"/>
    <cellStyle name="Normal 15 2 6 2 3" xfId="59847"/>
    <cellStyle name="Normal 15 2 6 3" xfId="59848"/>
    <cellStyle name="Normal 15 2 6 3 2" xfId="59849"/>
    <cellStyle name="Normal 15 2 6 3 3" xfId="59850"/>
    <cellStyle name="Normal 15 2 6 4" xfId="59851"/>
    <cellStyle name="Normal 15 2 6 4 2" xfId="59852"/>
    <cellStyle name="Normal 15 2 6 5" xfId="59853"/>
    <cellStyle name="Normal 15 2 6 6" xfId="59854"/>
    <cellStyle name="Normal 15 2 6 7" xfId="59855"/>
    <cellStyle name="Normal 15 2 7" xfId="10914"/>
    <cellStyle name="Normal 15 2 7 2" xfId="59856"/>
    <cellStyle name="Normal 15 2 7 2 2" xfId="59857"/>
    <cellStyle name="Normal 15 2 7 2 3" xfId="59858"/>
    <cellStyle name="Normal 15 2 7 3" xfId="59859"/>
    <cellStyle name="Normal 15 2 7 3 2" xfId="59860"/>
    <cellStyle name="Normal 15 2 7 4" xfId="59861"/>
    <cellStyle name="Normal 15 2 7 5" xfId="59862"/>
    <cellStyle name="Normal 15 2 8" xfId="10915"/>
    <cellStyle name="Normal 15 2 8 2" xfId="59863"/>
    <cellStyle name="Normal 15 2 8 3" xfId="59864"/>
    <cellStyle name="Normal 15 2 9" xfId="10916"/>
    <cellStyle name="Normal 15 2 9 2" xfId="59865"/>
    <cellStyle name="Normal 15 2 9 3" xfId="59866"/>
    <cellStyle name="Normal 15 3" xfId="4711"/>
    <cellStyle name="Normal 15 3 10" xfId="59867"/>
    <cellStyle name="Normal 15 3 11" xfId="59868"/>
    <cellStyle name="Normal 15 3 2" xfId="4712"/>
    <cellStyle name="Normal 15 3 2 10" xfId="59869"/>
    <cellStyle name="Normal 15 3 2 2" xfId="4713"/>
    <cellStyle name="Normal 15 3 2 2 2" xfId="4714"/>
    <cellStyle name="Normal 15 3 2 2 2 2" xfId="59870"/>
    <cellStyle name="Normal 15 3 2 2 2 3" xfId="59871"/>
    <cellStyle name="Normal 15 3 2 2 3" xfId="14065"/>
    <cellStyle name="Normal 15 3 2 2 3 2" xfId="59872"/>
    <cellStyle name="Normal 15 3 2 2 3 3" xfId="59873"/>
    <cellStyle name="Normal 15 3 2 2 4" xfId="59874"/>
    <cellStyle name="Normal 15 3 2 2 4 2" xfId="59875"/>
    <cellStyle name="Normal 15 3 2 2 5" xfId="59876"/>
    <cellStyle name="Normal 15 3 2 2 6" xfId="59877"/>
    <cellStyle name="Normal 15 3 2 2 7" xfId="59878"/>
    <cellStyle name="Normal 15 3 2 3" xfId="4715"/>
    <cellStyle name="Normal 15 3 2 3 2" xfId="14066"/>
    <cellStyle name="Normal 15 3 2 3 2 2" xfId="59879"/>
    <cellStyle name="Normal 15 3 2 3 2 3" xfId="59880"/>
    <cellStyle name="Normal 15 3 2 3 3" xfId="59881"/>
    <cellStyle name="Normal 15 3 2 3 3 2" xfId="59882"/>
    <cellStyle name="Normal 15 3 2 3 3 3" xfId="59883"/>
    <cellStyle name="Normal 15 3 2 3 4" xfId="59884"/>
    <cellStyle name="Normal 15 3 2 3 4 2" xfId="59885"/>
    <cellStyle name="Normal 15 3 2 3 5" xfId="59886"/>
    <cellStyle name="Normal 15 3 2 3 6" xfId="59887"/>
    <cellStyle name="Normal 15 3 2 3 7" xfId="59888"/>
    <cellStyle name="Normal 15 3 2 4" xfId="10917"/>
    <cellStyle name="Normal 15 3 2 4 2" xfId="59889"/>
    <cellStyle name="Normal 15 3 2 4 2 2" xfId="59890"/>
    <cellStyle name="Normal 15 3 2 4 2 3" xfId="59891"/>
    <cellStyle name="Normal 15 3 2 4 3" xfId="59892"/>
    <cellStyle name="Normal 15 3 2 4 3 2" xfId="59893"/>
    <cellStyle name="Normal 15 3 2 4 4" xfId="59894"/>
    <cellStyle name="Normal 15 3 2 4 5" xfId="59895"/>
    <cellStyle name="Normal 15 3 2 5" xfId="10918"/>
    <cellStyle name="Normal 15 3 2 5 2" xfId="59896"/>
    <cellStyle name="Normal 15 3 2 5 3" xfId="59897"/>
    <cellStyle name="Normal 15 3 2 6" xfId="10919"/>
    <cellStyle name="Normal 15 3 2 6 2" xfId="59898"/>
    <cellStyle name="Normal 15 3 2 6 3" xfId="59899"/>
    <cellStyle name="Normal 15 3 2 7" xfId="59900"/>
    <cellStyle name="Normal 15 3 2 7 2" xfId="59901"/>
    <cellStyle name="Normal 15 3 2 8" xfId="59902"/>
    <cellStyle name="Normal 15 3 2 9" xfId="59903"/>
    <cellStyle name="Normal 15 3 3" xfId="4716"/>
    <cellStyle name="Normal 15 3 3 2" xfId="4717"/>
    <cellStyle name="Normal 15 3 3 2 2" xfId="59904"/>
    <cellStyle name="Normal 15 3 3 2 3" xfId="59905"/>
    <cellStyle name="Normal 15 3 3 3" xfId="14067"/>
    <cellStyle name="Normal 15 3 3 3 2" xfId="59906"/>
    <cellStyle name="Normal 15 3 3 3 3" xfId="59907"/>
    <cellStyle name="Normal 15 3 3 4" xfId="59908"/>
    <cellStyle name="Normal 15 3 3 4 2" xfId="59909"/>
    <cellStyle name="Normal 15 3 3 5" xfId="59910"/>
    <cellStyle name="Normal 15 3 3 6" xfId="59911"/>
    <cellStyle name="Normal 15 3 3 7" xfId="59912"/>
    <cellStyle name="Normal 15 3 4" xfId="4718"/>
    <cellStyle name="Normal 15 3 4 2" xfId="14068"/>
    <cellStyle name="Normal 15 3 4 2 2" xfId="59913"/>
    <cellStyle name="Normal 15 3 4 2 3" xfId="59914"/>
    <cellStyle name="Normal 15 3 4 3" xfId="59915"/>
    <cellStyle name="Normal 15 3 4 3 2" xfId="59916"/>
    <cellStyle name="Normal 15 3 4 3 3" xfId="59917"/>
    <cellStyle name="Normal 15 3 4 4" xfId="59918"/>
    <cellStyle name="Normal 15 3 4 4 2" xfId="59919"/>
    <cellStyle name="Normal 15 3 4 5" xfId="59920"/>
    <cellStyle name="Normal 15 3 4 6" xfId="59921"/>
    <cellStyle name="Normal 15 3 4 7" xfId="59922"/>
    <cellStyle name="Normal 15 3 5" xfId="10920"/>
    <cellStyle name="Normal 15 3 5 2" xfId="59923"/>
    <cellStyle name="Normal 15 3 5 2 2" xfId="59924"/>
    <cellStyle name="Normal 15 3 5 2 3" xfId="59925"/>
    <cellStyle name="Normal 15 3 5 3" xfId="59926"/>
    <cellStyle name="Normal 15 3 5 3 2" xfId="59927"/>
    <cellStyle name="Normal 15 3 5 4" xfId="59928"/>
    <cellStyle name="Normal 15 3 5 5" xfId="59929"/>
    <cellStyle name="Normal 15 3 6" xfId="10921"/>
    <cellStyle name="Normal 15 3 6 2" xfId="59930"/>
    <cellStyle name="Normal 15 3 6 3" xfId="59931"/>
    <cellStyle name="Normal 15 3 7" xfId="10922"/>
    <cellStyle name="Normal 15 3 7 2" xfId="59932"/>
    <cellStyle name="Normal 15 3 7 3" xfId="59933"/>
    <cellStyle name="Normal 15 3 8" xfId="59934"/>
    <cellStyle name="Normal 15 3 8 2" xfId="59935"/>
    <cellStyle name="Normal 15 3 9" xfId="59936"/>
    <cellStyle name="Normal 15 4" xfId="4719"/>
    <cellStyle name="Normal 15 4 10" xfId="59937"/>
    <cellStyle name="Normal 15 4 2" xfId="4720"/>
    <cellStyle name="Normal 15 4 2 2" xfId="4721"/>
    <cellStyle name="Normal 15 4 2 2 2" xfId="10923"/>
    <cellStyle name="Normal 15 4 2 2 3" xfId="59938"/>
    <cellStyle name="Normal 15 4 2 2 4" xfId="59939"/>
    <cellStyle name="Normal 15 4 2 3" xfId="10924"/>
    <cellStyle name="Normal 15 4 2 3 2" xfId="59940"/>
    <cellStyle name="Normal 15 4 2 3 3" xfId="59941"/>
    <cellStyle name="Normal 15 4 2 4" xfId="10925"/>
    <cellStyle name="Normal 15 4 2 4 2" xfId="59942"/>
    <cellStyle name="Normal 15 4 2 5" xfId="10926"/>
    <cellStyle name="Normal 15 4 2 6" xfId="10927"/>
    <cellStyle name="Normal 15 4 2 7" xfId="59943"/>
    <cellStyle name="Normal 15 4 3" xfId="4722"/>
    <cellStyle name="Normal 15 4 3 2" xfId="10928"/>
    <cellStyle name="Normal 15 4 3 2 2" xfId="59944"/>
    <cellStyle name="Normal 15 4 3 2 3" xfId="59945"/>
    <cellStyle name="Normal 15 4 3 3" xfId="59946"/>
    <cellStyle name="Normal 15 4 3 3 2" xfId="59947"/>
    <cellStyle name="Normal 15 4 3 3 3" xfId="59948"/>
    <cellStyle name="Normal 15 4 3 4" xfId="59949"/>
    <cellStyle name="Normal 15 4 3 4 2" xfId="59950"/>
    <cellStyle name="Normal 15 4 3 5" xfId="59951"/>
    <cellStyle name="Normal 15 4 3 6" xfId="59952"/>
    <cellStyle name="Normal 15 4 3 7" xfId="59953"/>
    <cellStyle name="Normal 15 4 4" xfId="10929"/>
    <cellStyle name="Normal 15 4 4 2" xfId="59954"/>
    <cellStyle name="Normal 15 4 4 2 2" xfId="59955"/>
    <cellStyle name="Normal 15 4 4 2 3" xfId="59956"/>
    <cellStyle name="Normal 15 4 4 3" xfId="59957"/>
    <cellStyle name="Normal 15 4 4 3 2" xfId="59958"/>
    <cellStyle name="Normal 15 4 4 4" xfId="59959"/>
    <cellStyle name="Normal 15 4 4 5" xfId="59960"/>
    <cellStyle name="Normal 15 4 5" xfId="10930"/>
    <cellStyle name="Normal 15 4 5 2" xfId="59961"/>
    <cellStyle name="Normal 15 4 5 3" xfId="59962"/>
    <cellStyle name="Normal 15 4 6" xfId="10931"/>
    <cellStyle name="Normal 15 4 6 2" xfId="59963"/>
    <cellStyle name="Normal 15 4 6 3" xfId="59964"/>
    <cellStyle name="Normal 15 4 7" xfId="10932"/>
    <cellStyle name="Normal 15 4 7 2" xfId="59965"/>
    <cellStyle name="Normal 15 4 8" xfId="59966"/>
    <cellStyle name="Normal 15 4 9" xfId="59967"/>
    <cellStyle name="Normal 15 5" xfId="4723"/>
    <cellStyle name="Normal 15 5 10" xfId="59968"/>
    <cellStyle name="Normal 15 5 2" xfId="4724"/>
    <cellStyle name="Normal 15 5 2 2" xfId="10933"/>
    <cellStyle name="Normal 15 5 2 2 2" xfId="59969"/>
    <cellStyle name="Normal 15 5 2 2 3" xfId="59970"/>
    <cellStyle name="Normal 15 5 2 3" xfId="10934"/>
    <cellStyle name="Normal 15 5 2 3 2" xfId="59971"/>
    <cellStyle name="Normal 15 5 2 3 3" xfId="59972"/>
    <cellStyle name="Normal 15 5 2 4" xfId="59973"/>
    <cellStyle name="Normal 15 5 2 4 2" xfId="59974"/>
    <cellStyle name="Normal 15 5 2 5" xfId="59975"/>
    <cellStyle name="Normal 15 5 2 6" xfId="59976"/>
    <cellStyle name="Normal 15 5 2 7" xfId="59977"/>
    <cellStyle name="Normal 15 5 3" xfId="10935"/>
    <cellStyle name="Normal 15 5 3 2" xfId="59978"/>
    <cellStyle name="Normal 15 5 3 2 2" xfId="59979"/>
    <cellStyle name="Normal 15 5 3 2 3" xfId="59980"/>
    <cellStyle name="Normal 15 5 3 3" xfId="59981"/>
    <cellStyle name="Normal 15 5 3 3 2" xfId="59982"/>
    <cellStyle name="Normal 15 5 3 3 3" xfId="59983"/>
    <cellStyle name="Normal 15 5 3 4" xfId="59984"/>
    <cellStyle name="Normal 15 5 3 4 2" xfId="59985"/>
    <cellStyle name="Normal 15 5 3 5" xfId="59986"/>
    <cellStyle name="Normal 15 5 3 6" xfId="59987"/>
    <cellStyle name="Normal 15 5 4" xfId="10936"/>
    <cellStyle name="Normal 15 5 4 2" xfId="59988"/>
    <cellStyle name="Normal 15 5 4 2 2" xfId="59989"/>
    <cellStyle name="Normal 15 5 4 2 3" xfId="59990"/>
    <cellStyle name="Normal 15 5 4 3" xfId="59991"/>
    <cellStyle name="Normal 15 5 4 3 2" xfId="59992"/>
    <cellStyle name="Normal 15 5 4 4" xfId="59993"/>
    <cellStyle name="Normal 15 5 4 5" xfId="59994"/>
    <cellStyle name="Normal 15 5 5" xfId="10937"/>
    <cellStyle name="Normal 15 5 5 2" xfId="59995"/>
    <cellStyle name="Normal 15 5 5 3" xfId="59996"/>
    <cellStyle name="Normal 15 5 6" xfId="59997"/>
    <cellStyle name="Normal 15 5 6 2" xfId="59998"/>
    <cellStyle name="Normal 15 5 6 3" xfId="59999"/>
    <cellStyle name="Normal 15 5 7" xfId="60000"/>
    <cellStyle name="Normal 15 5 7 2" xfId="60001"/>
    <cellStyle name="Normal 15 5 8" xfId="60002"/>
    <cellStyle name="Normal 15 5 9" xfId="60003"/>
    <cellStyle name="Normal 15 6" xfId="4725"/>
    <cellStyle name="Normal 15 6 2" xfId="4726"/>
    <cellStyle name="Normal 15 6 2 2" xfId="10938"/>
    <cellStyle name="Normal 15 6 2 3" xfId="60004"/>
    <cellStyle name="Normal 15 6 2 4" xfId="60005"/>
    <cellStyle name="Normal 15 6 3" xfId="10939"/>
    <cellStyle name="Normal 15 6 3 2" xfId="60006"/>
    <cellStyle name="Normal 15 6 3 3" xfId="60007"/>
    <cellStyle name="Normal 15 6 4" xfId="10940"/>
    <cellStyle name="Normal 15 6 4 2" xfId="60008"/>
    <cellStyle name="Normal 15 6 5" xfId="10941"/>
    <cellStyle name="Normal 15 6 6" xfId="60009"/>
    <cellStyle name="Normal 15 6 7" xfId="60010"/>
    <cellStyle name="Normal 15 7" xfId="4727"/>
    <cellStyle name="Normal 15 7 2" xfId="10942"/>
    <cellStyle name="Normal 15 7 2 2" xfId="10943"/>
    <cellStyle name="Normal 15 7 2 3" xfId="60011"/>
    <cellStyle name="Normal 15 7 3" xfId="10944"/>
    <cellStyle name="Normal 15 7 3 2" xfId="60012"/>
    <cellStyle name="Normal 15 7 3 3" xfId="60013"/>
    <cellStyle name="Normal 15 7 4" xfId="10945"/>
    <cellStyle name="Normal 15 7 4 2" xfId="60014"/>
    <cellStyle name="Normal 15 7 5" xfId="10946"/>
    <cellStyle name="Normal 15 7 6" xfId="60015"/>
    <cellStyle name="Normal 15 7 7" xfId="60016"/>
    <cellStyle name="Normal 15 8" xfId="14458"/>
    <cellStyle name="Normal 15 8 2" xfId="60017"/>
    <cellStyle name="Normal 15 8 2 2" xfId="60018"/>
    <cellStyle name="Normal 15 8 2 3" xfId="60019"/>
    <cellStyle name="Normal 15 8 3" xfId="60020"/>
    <cellStyle name="Normal 15 8 3 2" xfId="60021"/>
    <cellStyle name="Normal 15 8 4" xfId="60022"/>
    <cellStyle name="Normal 15 8 5" xfId="60023"/>
    <cellStyle name="Normal 15 9" xfId="60024"/>
    <cellStyle name="Normal 15 9 2" xfId="60025"/>
    <cellStyle name="Normal 15 9 3" xfId="60026"/>
    <cellStyle name="Normal 16" xfId="4728"/>
    <cellStyle name="Normal 16 2" xfId="4729"/>
    <cellStyle name="Normal 16 2 2" xfId="10947"/>
    <cellStyle name="Normal 16 2 2 2" xfId="60027"/>
    <cellStyle name="Normal 16 2 3" xfId="60028"/>
    <cellStyle name="Normal 16 2 4" xfId="60029"/>
    <cellStyle name="Normal 16 3" xfId="14414"/>
    <cellStyle name="Normal 16 3 2" xfId="60030"/>
    <cellStyle name="Normal 16 4" xfId="60031"/>
    <cellStyle name="Normal 16 4 2" xfId="60032"/>
    <cellStyle name="Normal 16 5" xfId="60033"/>
    <cellStyle name="Normal 16 6" xfId="60034"/>
    <cellStyle name="Normal 17" xfId="4730"/>
    <cellStyle name="Normal 17 10" xfId="60035"/>
    <cellStyle name="Normal 17 10 2" xfId="60036"/>
    <cellStyle name="Normal 17 11" xfId="60037"/>
    <cellStyle name="Normal 17 12" xfId="60038"/>
    <cellStyle name="Normal 17 13" xfId="60039"/>
    <cellStyle name="Normal 17 2" xfId="4731"/>
    <cellStyle name="Normal 17 2 10" xfId="60040"/>
    <cellStyle name="Normal 17 2 11" xfId="60041"/>
    <cellStyle name="Normal 17 2 2" xfId="4732"/>
    <cellStyle name="Normal 17 2 2 10" xfId="60042"/>
    <cellStyle name="Normal 17 2 2 2" xfId="4733"/>
    <cellStyle name="Normal 17 2 2 2 2" xfId="4734"/>
    <cellStyle name="Normal 17 2 2 2 2 2" xfId="60043"/>
    <cellStyle name="Normal 17 2 2 2 2 3" xfId="60044"/>
    <cellStyle name="Normal 17 2 2 2 3" xfId="14069"/>
    <cellStyle name="Normal 17 2 2 2 3 2" xfId="60045"/>
    <cellStyle name="Normal 17 2 2 2 3 3" xfId="60046"/>
    <cellStyle name="Normal 17 2 2 2 4" xfId="60047"/>
    <cellStyle name="Normal 17 2 2 2 4 2" xfId="60048"/>
    <cellStyle name="Normal 17 2 2 2 5" xfId="60049"/>
    <cellStyle name="Normal 17 2 2 2 6" xfId="60050"/>
    <cellStyle name="Normal 17 2 2 2 7" xfId="60051"/>
    <cellStyle name="Normal 17 2 2 3" xfId="4735"/>
    <cellStyle name="Normal 17 2 2 3 2" xfId="14070"/>
    <cellStyle name="Normal 17 2 2 3 2 2" xfId="60052"/>
    <cellStyle name="Normal 17 2 2 3 2 3" xfId="60053"/>
    <cellStyle name="Normal 17 2 2 3 3" xfId="60054"/>
    <cellStyle name="Normal 17 2 2 3 3 2" xfId="60055"/>
    <cellStyle name="Normal 17 2 2 3 3 3" xfId="60056"/>
    <cellStyle name="Normal 17 2 2 3 4" xfId="60057"/>
    <cellStyle name="Normal 17 2 2 3 4 2" xfId="60058"/>
    <cellStyle name="Normal 17 2 2 3 5" xfId="60059"/>
    <cellStyle name="Normal 17 2 2 3 6" xfId="60060"/>
    <cellStyle name="Normal 17 2 2 3 7" xfId="60061"/>
    <cellStyle name="Normal 17 2 2 4" xfId="10948"/>
    <cellStyle name="Normal 17 2 2 4 2" xfId="60062"/>
    <cellStyle name="Normal 17 2 2 4 2 2" xfId="60063"/>
    <cellStyle name="Normal 17 2 2 4 2 3" xfId="60064"/>
    <cellStyle name="Normal 17 2 2 4 3" xfId="60065"/>
    <cellStyle name="Normal 17 2 2 4 3 2" xfId="60066"/>
    <cellStyle name="Normal 17 2 2 4 4" xfId="60067"/>
    <cellStyle name="Normal 17 2 2 4 5" xfId="60068"/>
    <cellStyle name="Normal 17 2 2 5" xfId="10949"/>
    <cellStyle name="Normal 17 2 2 5 2" xfId="60069"/>
    <cellStyle name="Normal 17 2 2 5 3" xfId="60070"/>
    <cellStyle name="Normal 17 2 2 6" xfId="10950"/>
    <cellStyle name="Normal 17 2 2 6 2" xfId="60071"/>
    <cellStyle name="Normal 17 2 2 6 3" xfId="60072"/>
    <cellStyle name="Normal 17 2 2 7" xfId="60073"/>
    <cellStyle name="Normal 17 2 2 7 2" xfId="60074"/>
    <cellStyle name="Normal 17 2 2 8" xfId="60075"/>
    <cellStyle name="Normal 17 2 2 9" xfId="60076"/>
    <cellStyle name="Normal 17 2 3" xfId="4736"/>
    <cellStyle name="Normal 17 2 3 2" xfId="4737"/>
    <cellStyle name="Normal 17 2 3 2 2" xfId="60077"/>
    <cellStyle name="Normal 17 2 3 2 3" xfId="60078"/>
    <cellStyle name="Normal 17 2 3 3" xfId="14071"/>
    <cellStyle name="Normal 17 2 3 3 2" xfId="60079"/>
    <cellStyle name="Normal 17 2 3 3 3" xfId="60080"/>
    <cellStyle name="Normal 17 2 3 4" xfId="60081"/>
    <cellStyle name="Normal 17 2 3 4 2" xfId="60082"/>
    <cellStyle name="Normal 17 2 3 5" xfId="60083"/>
    <cellStyle name="Normal 17 2 3 6" xfId="60084"/>
    <cellStyle name="Normal 17 2 3 7" xfId="60085"/>
    <cellStyle name="Normal 17 2 4" xfId="4738"/>
    <cellStyle name="Normal 17 2 4 2" xfId="14072"/>
    <cellStyle name="Normal 17 2 4 2 2" xfId="60086"/>
    <cellStyle name="Normal 17 2 4 2 3" xfId="60087"/>
    <cellStyle name="Normal 17 2 4 3" xfId="60088"/>
    <cellStyle name="Normal 17 2 4 3 2" xfId="60089"/>
    <cellStyle name="Normal 17 2 4 3 3" xfId="60090"/>
    <cellStyle name="Normal 17 2 4 4" xfId="60091"/>
    <cellStyle name="Normal 17 2 4 4 2" xfId="60092"/>
    <cellStyle name="Normal 17 2 4 5" xfId="60093"/>
    <cellStyle name="Normal 17 2 4 6" xfId="60094"/>
    <cellStyle name="Normal 17 2 4 7" xfId="60095"/>
    <cellStyle name="Normal 17 2 5" xfId="10951"/>
    <cellStyle name="Normal 17 2 5 2" xfId="60096"/>
    <cellStyle name="Normal 17 2 5 2 2" xfId="60097"/>
    <cellStyle name="Normal 17 2 5 2 3" xfId="60098"/>
    <cellStyle name="Normal 17 2 5 3" xfId="60099"/>
    <cellStyle name="Normal 17 2 5 3 2" xfId="60100"/>
    <cellStyle name="Normal 17 2 5 4" xfId="60101"/>
    <cellStyle name="Normal 17 2 5 5" xfId="60102"/>
    <cellStyle name="Normal 17 2 6" xfId="10952"/>
    <cellStyle name="Normal 17 2 6 2" xfId="60103"/>
    <cellStyle name="Normal 17 2 6 3" xfId="60104"/>
    <cellStyle name="Normal 17 2 7" xfId="10953"/>
    <cellStyle name="Normal 17 2 7 2" xfId="60105"/>
    <cellStyle name="Normal 17 2 7 3" xfId="60106"/>
    <cellStyle name="Normal 17 2 8" xfId="10954"/>
    <cellStyle name="Normal 17 2 8 2" xfId="60107"/>
    <cellStyle name="Normal 17 2 9" xfId="60108"/>
    <cellStyle name="Normal 17 3" xfId="4739"/>
    <cellStyle name="Normal 17 3 10" xfId="60109"/>
    <cellStyle name="Normal 17 3 2" xfId="4740"/>
    <cellStyle name="Normal 17 3 2 2" xfId="4741"/>
    <cellStyle name="Normal 17 3 2 2 2" xfId="10955"/>
    <cellStyle name="Normal 17 3 2 2 3" xfId="60110"/>
    <cellStyle name="Normal 17 3 2 2 4" xfId="60111"/>
    <cellStyle name="Normal 17 3 2 3" xfId="10956"/>
    <cellStyle name="Normal 17 3 2 3 2" xfId="60112"/>
    <cellStyle name="Normal 17 3 2 3 3" xfId="60113"/>
    <cellStyle name="Normal 17 3 2 4" xfId="10957"/>
    <cellStyle name="Normal 17 3 2 4 2" xfId="60114"/>
    <cellStyle name="Normal 17 3 2 5" xfId="10958"/>
    <cellStyle name="Normal 17 3 2 6" xfId="60115"/>
    <cellStyle name="Normal 17 3 2 7" xfId="60116"/>
    <cellStyle name="Normal 17 3 3" xfId="4742"/>
    <cellStyle name="Normal 17 3 3 2" xfId="10959"/>
    <cellStyle name="Normal 17 3 3 2 2" xfId="60117"/>
    <cellStyle name="Normal 17 3 3 2 3" xfId="60118"/>
    <cellStyle name="Normal 17 3 3 3" xfId="60119"/>
    <cellStyle name="Normal 17 3 3 3 2" xfId="60120"/>
    <cellStyle name="Normal 17 3 3 3 3" xfId="60121"/>
    <cellStyle name="Normal 17 3 3 4" xfId="60122"/>
    <cellStyle name="Normal 17 3 3 4 2" xfId="60123"/>
    <cellStyle name="Normal 17 3 3 5" xfId="60124"/>
    <cellStyle name="Normal 17 3 3 6" xfId="60125"/>
    <cellStyle name="Normal 17 3 3 7" xfId="60126"/>
    <cellStyle name="Normal 17 3 4" xfId="10960"/>
    <cellStyle name="Normal 17 3 4 2" xfId="60127"/>
    <cellStyle name="Normal 17 3 4 2 2" xfId="60128"/>
    <cellStyle name="Normal 17 3 4 2 3" xfId="60129"/>
    <cellStyle name="Normal 17 3 4 3" xfId="60130"/>
    <cellStyle name="Normal 17 3 4 3 2" xfId="60131"/>
    <cellStyle name="Normal 17 3 4 4" xfId="60132"/>
    <cellStyle name="Normal 17 3 4 5" xfId="60133"/>
    <cellStyle name="Normal 17 3 5" xfId="10961"/>
    <cellStyle name="Normal 17 3 5 2" xfId="60134"/>
    <cellStyle name="Normal 17 3 5 3" xfId="60135"/>
    <cellStyle name="Normal 17 3 6" xfId="10962"/>
    <cellStyle name="Normal 17 3 6 2" xfId="60136"/>
    <cellStyle name="Normal 17 3 6 3" xfId="60137"/>
    <cellStyle name="Normal 17 3 7" xfId="10963"/>
    <cellStyle name="Normal 17 3 7 2" xfId="60138"/>
    <cellStyle name="Normal 17 3 8" xfId="60139"/>
    <cellStyle name="Normal 17 3 9" xfId="60140"/>
    <cellStyle name="Normal 17 4" xfId="4743"/>
    <cellStyle name="Normal 17 4 10" xfId="60141"/>
    <cellStyle name="Normal 17 4 2" xfId="4744"/>
    <cellStyle name="Normal 17 4 2 2" xfId="10964"/>
    <cellStyle name="Normal 17 4 2 2 2" xfId="60142"/>
    <cellStyle name="Normal 17 4 2 2 3" xfId="60143"/>
    <cellStyle name="Normal 17 4 2 3" xfId="60144"/>
    <cellStyle name="Normal 17 4 2 3 2" xfId="60145"/>
    <cellStyle name="Normal 17 4 2 3 3" xfId="60146"/>
    <cellStyle name="Normal 17 4 2 4" xfId="60147"/>
    <cellStyle name="Normal 17 4 2 4 2" xfId="60148"/>
    <cellStyle name="Normal 17 4 2 5" xfId="60149"/>
    <cellStyle name="Normal 17 4 2 6" xfId="60150"/>
    <cellStyle name="Normal 17 4 2 7" xfId="60151"/>
    <cellStyle name="Normal 17 4 3" xfId="10965"/>
    <cellStyle name="Normal 17 4 3 2" xfId="60152"/>
    <cellStyle name="Normal 17 4 3 2 2" xfId="60153"/>
    <cellStyle name="Normal 17 4 3 2 3" xfId="60154"/>
    <cellStyle name="Normal 17 4 3 3" xfId="60155"/>
    <cellStyle name="Normal 17 4 3 3 2" xfId="60156"/>
    <cellStyle name="Normal 17 4 3 3 3" xfId="60157"/>
    <cellStyle name="Normal 17 4 3 4" xfId="60158"/>
    <cellStyle name="Normal 17 4 3 4 2" xfId="60159"/>
    <cellStyle name="Normal 17 4 3 5" xfId="60160"/>
    <cellStyle name="Normal 17 4 3 6" xfId="60161"/>
    <cellStyle name="Normal 17 4 4" xfId="10966"/>
    <cellStyle name="Normal 17 4 4 2" xfId="60162"/>
    <cellStyle name="Normal 17 4 4 2 2" xfId="60163"/>
    <cellStyle name="Normal 17 4 4 2 3" xfId="60164"/>
    <cellStyle name="Normal 17 4 4 3" xfId="60165"/>
    <cellStyle name="Normal 17 4 4 3 2" xfId="60166"/>
    <cellStyle name="Normal 17 4 4 4" xfId="60167"/>
    <cellStyle name="Normal 17 4 4 5" xfId="60168"/>
    <cellStyle name="Normal 17 4 5" xfId="10967"/>
    <cellStyle name="Normal 17 4 5 2" xfId="60169"/>
    <cellStyle name="Normal 17 4 5 3" xfId="60170"/>
    <cellStyle name="Normal 17 4 6" xfId="60171"/>
    <cellStyle name="Normal 17 4 6 2" xfId="60172"/>
    <cellStyle name="Normal 17 4 6 3" xfId="60173"/>
    <cellStyle name="Normal 17 4 7" xfId="60174"/>
    <cellStyle name="Normal 17 4 7 2" xfId="60175"/>
    <cellStyle name="Normal 17 4 8" xfId="60176"/>
    <cellStyle name="Normal 17 4 9" xfId="60177"/>
    <cellStyle name="Normal 17 5" xfId="4745"/>
    <cellStyle name="Normal 17 5 2" xfId="4746"/>
    <cellStyle name="Normal 17 5 2 2" xfId="10968"/>
    <cellStyle name="Normal 17 5 2 3" xfId="60178"/>
    <cellStyle name="Normal 17 5 2 4" xfId="60179"/>
    <cellStyle name="Normal 17 5 3" xfId="10969"/>
    <cellStyle name="Normal 17 5 3 2" xfId="60180"/>
    <cellStyle name="Normal 17 5 3 3" xfId="60181"/>
    <cellStyle name="Normal 17 5 4" xfId="10970"/>
    <cellStyle name="Normal 17 5 4 2" xfId="60182"/>
    <cellStyle name="Normal 17 5 5" xfId="10971"/>
    <cellStyle name="Normal 17 5 6" xfId="60183"/>
    <cellStyle name="Normal 17 5 7" xfId="60184"/>
    <cellStyle name="Normal 17 6" xfId="4747"/>
    <cellStyle name="Normal 17 6 2" xfId="10972"/>
    <cellStyle name="Normal 17 6 2 2" xfId="10973"/>
    <cellStyle name="Normal 17 6 2 3" xfId="60185"/>
    <cellStyle name="Normal 17 6 3" xfId="10974"/>
    <cellStyle name="Normal 17 6 3 2" xfId="60186"/>
    <cellStyle name="Normal 17 6 3 3" xfId="60187"/>
    <cellStyle name="Normal 17 6 4" xfId="10975"/>
    <cellStyle name="Normal 17 6 4 2" xfId="60188"/>
    <cellStyle name="Normal 17 6 5" xfId="10976"/>
    <cellStyle name="Normal 17 6 6" xfId="60189"/>
    <cellStyle name="Normal 17 6 7" xfId="60190"/>
    <cellStyle name="Normal 17 7" xfId="10977"/>
    <cellStyle name="Normal 17 7 2" xfId="60191"/>
    <cellStyle name="Normal 17 7 2 2" xfId="60192"/>
    <cellStyle name="Normal 17 7 2 3" xfId="60193"/>
    <cellStyle name="Normal 17 7 3" xfId="60194"/>
    <cellStyle name="Normal 17 7 3 2" xfId="60195"/>
    <cellStyle name="Normal 17 7 4" xfId="60196"/>
    <cellStyle name="Normal 17 7 5" xfId="60197"/>
    <cellStyle name="Normal 17 8" xfId="60198"/>
    <cellStyle name="Normal 17 8 2" xfId="60199"/>
    <cellStyle name="Normal 17 8 3" xfId="60200"/>
    <cellStyle name="Normal 17 9" xfId="60201"/>
    <cellStyle name="Normal 17 9 2" xfId="60202"/>
    <cellStyle name="Normal 17 9 3" xfId="60203"/>
    <cellStyle name="Normal 18" xfId="4748"/>
    <cellStyle name="Normal 18 2" xfId="4749"/>
    <cellStyle name="Normal 18 2 2" xfId="4750"/>
    <cellStyle name="Normal 18 2 2 2" xfId="10978"/>
    <cellStyle name="Normal 18 2 2 3" xfId="10979"/>
    <cellStyle name="Normal 18 2 3" xfId="10980"/>
    <cellStyle name="Normal 18 2 4" xfId="10981"/>
    <cellStyle name="Normal 18 2 5" xfId="10982"/>
    <cellStyle name="Normal 18 2 6" xfId="10983"/>
    <cellStyle name="Normal 18 2 7" xfId="10984"/>
    <cellStyle name="Normal 18 3" xfId="4751"/>
    <cellStyle name="Normal 18 3 2" xfId="10985"/>
    <cellStyle name="Normal 18 3 2 2" xfId="10986"/>
    <cellStyle name="Normal 18 3 3" xfId="10987"/>
    <cellStyle name="Normal 18 3 4" xfId="10988"/>
    <cellStyle name="Normal 18 3 5" xfId="10989"/>
    <cellStyle name="Normal 18 3 6" xfId="10990"/>
    <cellStyle name="Normal 18 4" xfId="10991"/>
    <cellStyle name="Normal 18 4 2" xfId="60204"/>
    <cellStyle name="Normal 18 5" xfId="60205"/>
    <cellStyle name="Normal 18 5 2" xfId="60206"/>
    <cellStyle name="Normal 18 6" xfId="60207"/>
    <cellStyle name="Normal 18 7" xfId="60208"/>
    <cellStyle name="Normal 18 8" xfId="60209"/>
    <cellStyle name="Normal 19" xfId="4752"/>
    <cellStyle name="Normal 19 2" xfId="4753"/>
    <cellStyle name="Normal 19 2 2" xfId="10992"/>
    <cellStyle name="Normal 19 2 2 2" xfId="60210"/>
    <cellStyle name="Normal 19 2 3" xfId="60211"/>
    <cellStyle name="Normal 19 2 4" xfId="60212"/>
    <cellStyle name="Normal 19 3" xfId="14415"/>
    <cellStyle name="Normal 19 3 2" xfId="60213"/>
    <cellStyle name="Normal 19 4" xfId="60214"/>
    <cellStyle name="Normal 19 4 2" xfId="60215"/>
    <cellStyle name="Normal 19 5" xfId="60216"/>
    <cellStyle name="Normal 19 6" xfId="60217"/>
    <cellStyle name="Normal 2" xfId="6"/>
    <cellStyle name="Normal 2 10" xfId="4754"/>
    <cellStyle name="Normal 2 10 2" xfId="4755"/>
    <cellStyle name="Normal 2 10 2 2" xfId="14073"/>
    <cellStyle name="Normal 2 10 3" xfId="13754"/>
    <cellStyle name="Normal 2 11" xfId="4756"/>
    <cellStyle name="Normal 2 11 2" xfId="4757"/>
    <cellStyle name="Normal 2 11 2 2" xfId="14074"/>
    <cellStyle name="Normal 2 11 3" xfId="13755"/>
    <cellStyle name="Normal 2 12" xfId="4758"/>
    <cellStyle name="Normal 2 12 2" xfId="13756"/>
    <cellStyle name="Normal 2 13" xfId="10993"/>
    <cellStyle name="Normal 2 14" xfId="10994"/>
    <cellStyle name="Normal 2 15" xfId="10995"/>
    <cellStyle name="Normal 2 16" xfId="10996"/>
    <cellStyle name="Normal 2 17" xfId="10997"/>
    <cellStyle name="Normal 2 18" xfId="10998"/>
    <cellStyle name="Normal 2 18 2" xfId="10999"/>
    <cellStyle name="Normal 2 18 2 2" xfId="11000"/>
    <cellStyle name="Normal 2 18 3" xfId="11001"/>
    <cellStyle name="Normal 2 18 4" xfId="11002"/>
    <cellStyle name="Normal 2 19" xfId="11003"/>
    <cellStyle name="Normal 2 19 2" xfId="11004"/>
    <cellStyle name="Normal 2 2" xfId="4759"/>
    <cellStyle name="Normal 2 2 2" xfId="4760"/>
    <cellStyle name="Normal 2 2 2 2" xfId="4761"/>
    <cellStyle name="Normal 2 2 2 2 2" xfId="11005"/>
    <cellStyle name="Normal 2 2 2 2 3" xfId="60218"/>
    <cellStyle name="Normal 2 2 2 3" xfId="4762"/>
    <cellStyle name="Normal 2 2 2 3 2" xfId="11006"/>
    <cellStyle name="Normal 2 2 2 3 3" xfId="60219"/>
    <cellStyle name="Normal 2 2 2 4" xfId="4763"/>
    <cellStyle name="Normal 2 2 2 4 2" xfId="11007"/>
    <cellStyle name="Normal 2 2 2 5" xfId="11008"/>
    <cellStyle name="Normal 2 2 3" xfId="4764"/>
    <cellStyle name="Normal 2 2 3 2" xfId="11009"/>
    <cellStyle name="Normal 2 2 3 3" xfId="11010"/>
    <cellStyle name="Normal 2 2 4" xfId="4765"/>
    <cellStyle name="Normal 2 2 4 2" xfId="4766"/>
    <cellStyle name="Normal 2 2 4 2 2" xfId="4767"/>
    <cellStyle name="Normal 2 2 4 2 2 2" xfId="11011"/>
    <cellStyle name="Normal 2 2 4 2 2 2 2" xfId="11012"/>
    <cellStyle name="Normal 2 2 4 2 2 3" xfId="11013"/>
    <cellStyle name="Normal 2 2 4 2 2 4" xfId="11014"/>
    <cellStyle name="Normal 2 2 4 2 3" xfId="11015"/>
    <cellStyle name="Normal 2 2 4 2 3 2" xfId="11016"/>
    <cellStyle name="Normal 2 2 4 2 4" xfId="11017"/>
    <cellStyle name="Normal 2 2 4 2 5" xfId="11018"/>
    <cellStyle name="Normal 2 2 4 3" xfId="4768"/>
    <cellStyle name="Normal 2 2 4 3 2" xfId="11019"/>
    <cellStyle name="Normal 2 2 4 3 2 2" xfId="11020"/>
    <cellStyle name="Normal 2 2 4 3 3" xfId="11021"/>
    <cellStyle name="Normal 2 2 4 3 4" xfId="11022"/>
    <cellStyle name="Normal 2 2 4 4" xfId="11023"/>
    <cellStyle name="Normal 2 2 4 4 2" xfId="11024"/>
    <cellStyle name="Normal 2 2 4 5" xfId="11025"/>
    <cellStyle name="Normal 2 2 4 5 2" xfId="11026"/>
    <cellStyle name="Normal 2 2 4 6" xfId="11027"/>
    <cellStyle name="Normal 2 2 4 7" xfId="11028"/>
    <cellStyle name="Normal 2 2 5" xfId="4769"/>
    <cellStyle name="Normal 2 2 5 2" xfId="11029"/>
    <cellStyle name="Normal 2 2 5 2 2" xfId="11030"/>
    <cellStyle name="Normal 2 2 5 2 3" xfId="11031"/>
    <cellStyle name="Normal 2 2 5 3" xfId="11032"/>
    <cellStyle name="Normal 2 2 5 4" xfId="11033"/>
    <cellStyle name="Normal 2 2 5 5" xfId="11034"/>
    <cellStyle name="Normal 2 2 5 6" xfId="11035"/>
    <cellStyle name="Normal 2 2 6" xfId="11036"/>
    <cellStyle name="Normal 2 2 6 2" xfId="11037"/>
    <cellStyle name="Normal 2 2 6 2 2" xfId="11038"/>
    <cellStyle name="Normal 2 2 6 3" xfId="11039"/>
    <cellStyle name="Normal 2 2 6 4" xfId="11040"/>
    <cellStyle name="Normal 2 2 6 5" xfId="11041"/>
    <cellStyle name="Normal 2 2 7" xfId="11042"/>
    <cellStyle name="Normal 2 2 8" xfId="11043"/>
    <cellStyle name="Normal 2 2 8 2" xfId="11044"/>
    <cellStyle name="Normal 2 2 8 3" xfId="11045"/>
    <cellStyle name="Normal 2 20" xfId="11046"/>
    <cellStyle name="Normal 2 20 2" xfId="11047"/>
    <cellStyle name="Normal 2 20 3" xfId="11048"/>
    <cellStyle name="Normal 2 21" xfId="11049"/>
    <cellStyle name="Normal 2 21 2" xfId="11050"/>
    <cellStyle name="Normal 2 22" xfId="11051"/>
    <cellStyle name="Normal 2 23" xfId="62017"/>
    <cellStyle name="Normal 2 3" xfId="4770"/>
    <cellStyle name="Normal 2 3 2" xfId="4771"/>
    <cellStyle name="Normal 2 3 2 2" xfId="11052"/>
    <cellStyle name="Normal 2 3 2 3" xfId="11053"/>
    <cellStyle name="Normal 2 3 2 4" xfId="60220"/>
    <cellStyle name="Normal 2 3 3" xfId="11054"/>
    <cellStyle name="Normal 2 3 3 2" xfId="60221"/>
    <cellStyle name="Normal 2 3 3 3" xfId="60222"/>
    <cellStyle name="Normal 2 3 4" xfId="11055"/>
    <cellStyle name="Normal 2 3 4 2" xfId="11056"/>
    <cellStyle name="Normal 2 3 4 2 2" xfId="11057"/>
    <cellStyle name="Normal 2 3 4 3" xfId="11058"/>
    <cellStyle name="Normal 2 3 4 4" xfId="11059"/>
    <cellStyle name="Normal 2 3 4 5" xfId="11060"/>
    <cellStyle name="Normal 2 3 5" xfId="11061"/>
    <cellStyle name="Normal 2 3 5 2" xfId="11062"/>
    <cellStyle name="Normal 2 3 5 2 2" xfId="11063"/>
    <cellStyle name="Normal 2 3 5 3" xfId="11064"/>
    <cellStyle name="Normal 2 3 5 4" xfId="11065"/>
    <cellStyle name="Normal 2 3 5 5" xfId="11066"/>
    <cellStyle name="Normal 2 3 6" xfId="11067"/>
    <cellStyle name="Normal 2 3 6 2" xfId="14075"/>
    <cellStyle name="Normal 2 4" xfId="4772"/>
    <cellStyle name="Normal 2 4 2" xfId="4773"/>
    <cellStyle name="Normal 2 4 2 2" xfId="11068"/>
    <cellStyle name="Normal 2 4 2 2 2" xfId="60223"/>
    <cellStyle name="Normal 2 4 2 3" xfId="11069"/>
    <cellStyle name="Normal 2 4 2 3 2" xfId="60224"/>
    <cellStyle name="Normal 2 4 2 4" xfId="60225"/>
    <cellStyle name="Normal 2 4 2 5" xfId="60226"/>
    <cellStyle name="Normal 2 4 3" xfId="4774"/>
    <cellStyle name="Normal 2 4 3 2" xfId="11070"/>
    <cellStyle name="Normal 2 4 3 2 2" xfId="60227"/>
    <cellStyle name="Normal 2 4 3 3" xfId="60228"/>
    <cellStyle name="Normal 2 4 3 3 2" xfId="60229"/>
    <cellStyle name="Normal 2 4 3 4" xfId="60230"/>
    <cellStyle name="Normal 2 4 3 5" xfId="60231"/>
    <cellStyle name="Normal 2 4 4" xfId="4775"/>
    <cellStyle name="Normal 2 4 4 2" xfId="11071"/>
    <cellStyle name="Normal 2 4 4 2 2" xfId="60232"/>
    <cellStyle name="Normal 2 4 4 3" xfId="60233"/>
    <cellStyle name="Normal 2 4 4 4" xfId="60234"/>
    <cellStyle name="Normal 2 4 5" xfId="11072"/>
    <cellStyle name="Normal 2 4 5 2" xfId="60235"/>
    <cellStyle name="Normal 2 4 6" xfId="60236"/>
    <cellStyle name="Normal 2 4 7" xfId="60237"/>
    <cellStyle name="Normal 2 4 8" xfId="60238"/>
    <cellStyle name="Normal 2 41" xfId="4776"/>
    <cellStyle name="Normal 2 43" xfId="4777"/>
    <cellStyle name="Normal 2 5" xfId="4778"/>
    <cellStyle name="Normal 2 5 2" xfId="4779"/>
    <cellStyle name="Normal 2 5 2 2" xfId="4780"/>
    <cellStyle name="Normal 2 5 2 2 2" xfId="11073"/>
    <cellStyle name="Normal 2 5 2 2 2 2" xfId="11074"/>
    <cellStyle name="Normal 2 5 2 2 3" xfId="11075"/>
    <cellStyle name="Normal 2 5 2 2 4" xfId="11076"/>
    <cellStyle name="Normal 2 5 2 3" xfId="4781"/>
    <cellStyle name="Normal 2 5 2 3 2" xfId="11077"/>
    <cellStyle name="Normal 2 5 2 3 2 2" xfId="11078"/>
    <cellStyle name="Normal 2 5 2 3 3" xfId="11079"/>
    <cellStyle name="Normal 2 5 2 3 4" xfId="11080"/>
    <cellStyle name="Normal 2 5 2 4" xfId="11081"/>
    <cellStyle name="Normal 2 5 2 4 2" xfId="11082"/>
    <cellStyle name="Normal 2 5 2 5" xfId="11083"/>
    <cellStyle name="Normal 2 5 2 6" xfId="11084"/>
    <cellStyle name="Normal 2 5 2 7" xfId="14076"/>
    <cellStyle name="Normal 2 5 3" xfId="4782"/>
    <cellStyle name="Normal 2 5 3 2" xfId="11085"/>
    <cellStyle name="Normal 2 5 3 2 2" xfId="11086"/>
    <cellStyle name="Normal 2 5 3 3" xfId="11087"/>
    <cellStyle name="Normal 2 5 3 4" xfId="11088"/>
    <cellStyle name="Normal 2 5 4" xfId="4783"/>
    <cellStyle name="Normal 2 5 4 2" xfId="11089"/>
    <cellStyle name="Normal 2 5 4 2 2" xfId="11090"/>
    <cellStyle name="Normal 2 5 4 3" xfId="11091"/>
    <cellStyle name="Normal 2 5 4 4" xfId="11092"/>
    <cellStyle name="Normal 2 5 5" xfId="11093"/>
    <cellStyle name="Normal 2 5 6" xfId="13757"/>
    <cellStyle name="Normal 2 6" xfId="4784"/>
    <cellStyle name="Normal 2 6 2" xfId="11094"/>
    <cellStyle name="Normal 2 6 2 2" xfId="60239"/>
    <cellStyle name="Normal 2 6 3" xfId="11095"/>
    <cellStyle name="Normal 2 6 3 2" xfId="60240"/>
    <cellStyle name="Normal 2 6 4" xfId="60241"/>
    <cellStyle name="Normal 2 6 4 2" xfId="60242"/>
    <cellStyle name="Normal 2 6 5" xfId="60243"/>
    <cellStyle name="Normal 2 6 5 2" xfId="60244"/>
    <cellStyle name="Normal 2 6 6" xfId="60245"/>
    <cellStyle name="Normal 2 6 7" xfId="60246"/>
    <cellStyle name="Normal 2 7" xfId="4785"/>
    <cellStyle name="Normal 2 7 2" xfId="4786"/>
    <cellStyle name="Normal 2 7 2 2" xfId="4787"/>
    <cellStyle name="Normal 2 7 2 2 2" xfId="4788"/>
    <cellStyle name="Normal 2 7 2 2 3" xfId="14077"/>
    <cellStyle name="Normal 2 7 2 3" xfId="4789"/>
    <cellStyle name="Normal 2 7 2 3 2" xfId="14078"/>
    <cellStyle name="Normal 2 7 2 4" xfId="11096"/>
    <cellStyle name="Normal 2 7 2 5" xfId="11097"/>
    <cellStyle name="Normal 2 7 3" xfId="4790"/>
    <cellStyle name="Normal 2 7 3 2" xfId="4791"/>
    <cellStyle name="Normal 2 7 3 2 2" xfId="11098"/>
    <cellStyle name="Normal 2 7 3 3" xfId="11099"/>
    <cellStyle name="Normal 2 7 3 4" xfId="11100"/>
    <cellStyle name="Normal 2 7 3 5" xfId="11101"/>
    <cellStyle name="Normal 2 7 4" xfId="4792"/>
    <cellStyle name="Normal 2 7 4 2" xfId="11102"/>
    <cellStyle name="Normal 2 7 4 2 2" xfId="11103"/>
    <cellStyle name="Normal 2 7 4 3" xfId="11104"/>
    <cellStyle name="Normal 2 7 4 4" xfId="11105"/>
    <cellStyle name="Normal 2 7 4 5" xfId="11106"/>
    <cellStyle name="Normal 2 7 5" xfId="13758"/>
    <cellStyle name="Normal 2 7 6" xfId="60247"/>
    <cellStyle name="Normal 2 8" xfId="4793"/>
    <cellStyle name="Normal 2 8 2" xfId="4794"/>
    <cellStyle name="Normal 2 8 2 2" xfId="4795"/>
    <cellStyle name="Normal 2 8 2 2 2" xfId="11107"/>
    <cellStyle name="Normal 2 8 2 3" xfId="11108"/>
    <cellStyle name="Normal 2 8 2 4" xfId="11109"/>
    <cellStyle name="Normal 2 8 2 5" xfId="11110"/>
    <cellStyle name="Normal 2 8 3" xfId="4796"/>
    <cellStyle name="Normal 2 8 3 2" xfId="11111"/>
    <cellStyle name="Normal 2 8 3 2 2" xfId="11112"/>
    <cellStyle name="Normal 2 8 3 3" xfId="11113"/>
    <cellStyle name="Normal 2 8 3 4" xfId="11114"/>
    <cellStyle name="Normal 2 8 3 5" xfId="11115"/>
    <cellStyle name="Normal 2 8 4" xfId="13759"/>
    <cellStyle name="Normal 2 8 5" xfId="60248"/>
    <cellStyle name="Normal 2 9" xfId="4797"/>
    <cellStyle name="Normal 2 9 2" xfId="4798"/>
    <cellStyle name="Normal 2 9 2 2" xfId="11116"/>
    <cellStyle name="Normal 2 9 2 2 2" xfId="11117"/>
    <cellStyle name="Normal 2 9 2 3" xfId="11118"/>
    <cellStyle name="Normal 2 9 2 4" xfId="11119"/>
    <cellStyle name="Normal 2 9 2 5" xfId="11120"/>
    <cellStyle name="Normal 2 9 3" xfId="13760"/>
    <cellStyle name="Normal 2_183302" xfId="14459"/>
    <cellStyle name="Normal 20" xfId="4799"/>
    <cellStyle name="Normal 20 2" xfId="4800"/>
    <cellStyle name="Normal 20 2 2" xfId="4801"/>
    <cellStyle name="Normal 20 2 2 2" xfId="11121"/>
    <cellStyle name="Normal 20 2 3" xfId="11122"/>
    <cellStyle name="Normal 20 2 4" xfId="11123"/>
    <cellStyle name="Normal 20 2 5" xfId="11124"/>
    <cellStyle name="Normal 20 3" xfId="4802"/>
    <cellStyle name="Normal 20 3 2" xfId="11125"/>
    <cellStyle name="Normal 20 3 3" xfId="11126"/>
    <cellStyle name="Normal 20 3 4" xfId="11127"/>
    <cellStyle name="Normal 20 4" xfId="11128"/>
    <cellStyle name="Normal 20 4 2" xfId="60249"/>
    <cellStyle name="Normal 20 5" xfId="60250"/>
    <cellStyle name="Normal 20 5 2" xfId="60251"/>
    <cellStyle name="Normal 20 6" xfId="60252"/>
    <cellStyle name="Normal 20 7" xfId="60253"/>
    <cellStyle name="Normal 20 8" xfId="60254"/>
    <cellStyle name="Normal 21" xfId="4803"/>
    <cellStyle name="Normal 21 2" xfId="4804"/>
    <cellStyle name="Normal 21 2 2" xfId="60255"/>
    <cellStyle name="Normal 21 3" xfId="60256"/>
    <cellStyle name="Normal 21 3 2" xfId="60257"/>
    <cellStyle name="Normal 21 4" xfId="60258"/>
    <cellStyle name="Normal 21 4 2" xfId="60259"/>
    <cellStyle name="Normal 21 5" xfId="60260"/>
    <cellStyle name="Normal 21 5 2" xfId="60261"/>
    <cellStyle name="Normal 21 6" xfId="60262"/>
    <cellStyle name="Normal 21 7" xfId="60263"/>
    <cellStyle name="Normal 21 8" xfId="60264"/>
    <cellStyle name="Normal 22" xfId="4805"/>
    <cellStyle name="Normal 22 2" xfId="4806"/>
    <cellStyle name="Normal 22 2 2" xfId="11129"/>
    <cellStyle name="Normal 22 2 3" xfId="11130"/>
    <cellStyle name="Normal 22 2 4" xfId="11131"/>
    <cellStyle name="Normal 22 2 5" xfId="11132"/>
    <cellStyle name="Normal 22 3" xfId="4807"/>
    <cellStyle name="Normal 22 3 2" xfId="60265"/>
    <cellStyle name="Normal 22 4" xfId="60266"/>
    <cellStyle name="Normal 22 4 2" xfId="60267"/>
    <cellStyle name="Normal 22 5" xfId="60268"/>
    <cellStyle name="Normal 22 6" xfId="60269"/>
    <cellStyle name="Normal 23" xfId="4808"/>
    <cellStyle name="Normal 23 2" xfId="4809"/>
    <cellStyle name="Normal 23 2 2" xfId="11133"/>
    <cellStyle name="Normal 23 2 2 2" xfId="60270"/>
    <cellStyle name="Normal 23 2 3" xfId="11134"/>
    <cellStyle name="Normal 23 2 4" xfId="11135"/>
    <cellStyle name="Normal 23 2 5" xfId="11136"/>
    <cellStyle name="Normal 23 3" xfId="4810"/>
    <cellStyle name="Normal 23 3 2" xfId="60271"/>
    <cellStyle name="Normal 23 3 3" xfId="60272"/>
    <cellStyle name="Normal 23 4" xfId="60273"/>
    <cellStyle name="Normal 23 5" xfId="60274"/>
    <cellStyle name="Normal 24" xfId="4811"/>
    <cellStyle name="Normal 24 2" xfId="4812"/>
    <cellStyle name="Normal 24 2 2" xfId="60275"/>
    <cellStyle name="Normal 24 3" xfId="4813"/>
    <cellStyle name="Normal 24 4" xfId="60276"/>
    <cellStyle name="Normal 25" xfId="4814"/>
    <cellStyle name="Normal 25 2" xfId="4815"/>
    <cellStyle name="Normal 25 3" xfId="60277"/>
    <cellStyle name="Normal 26" xfId="4816"/>
    <cellStyle name="Normal 26 2" xfId="4817"/>
    <cellStyle name="Normal 26 2 2" xfId="14262"/>
    <cellStyle name="Normal 26 3" xfId="11137"/>
    <cellStyle name="Normal 26 3 2" xfId="11138"/>
    <cellStyle name="Normal 26 3 3" xfId="14263"/>
    <cellStyle name="Normal 26 4" xfId="11139"/>
    <cellStyle name="Normal 26 4 2" xfId="11140"/>
    <cellStyle name="Normal 26 4 3" xfId="11141"/>
    <cellStyle name="Normal 26 5" xfId="11142"/>
    <cellStyle name="Normal 26 5 2" xfId="11143"/>
    <cellStyle name="Normal 26 6" xfId="11144"/>
    <cellStyle name="Normal 26 7" xfId="11145"/>
    <cellStyle name="Normal 26 8" xfId="11146"/>
    <cellStyle name="Normal 27" xfId="4818"/>
    <cellStyle name="Normal 27 2" xfId="4819"/>
    <cellStyle name="Normal 27 2 2" xfId="4820"/>
    <cellStyle name="Normal 27 2 2 2" xfId="4821"/>
    <cellStyle name="Normal 27 2 2 3" xfId="14264"/>
    <cellStyle name="Normal 27 2 3" xfId="4822"/>
    <cellStyle name="Normal 27 2 4" xfId="13832"/>
    <cellStyle name="Normal 27 3" xfId="4823"/>
    <cellStyle name="Normal 27 3 2" xfId="4824"/>
    <cellStyle name="Normal 27 3 3" xfId="14265"/>
    <cellStyle name="Normal 27 4" xfId="4825"/>
    <cellStyle name="Normal 27 5" xfId="13510"/>
    <cellStyle name="Normal 28" xfId="4826"/>
    <cellStyle name="Normal 28 2" xfId="4827"/>
    <cellStyle name="Normal 28 2 2" xfId="4828"/>
    <cellStyle name="Normal 28 2 2 2" xfId="4829"/>
    <cellStyle name="Normal 28 2 3" xfId="4830"/>
    <cellStyle name="Normal 28 2 3 2" xfId="11147"/>
    <cellStyle name="Normal 28 2 4" xfId="11148"/>
    <cellStyle name="Normal 28 3" xfId="4831"/>
    <cellStyle name="Normal 28 3 2" xfId="4832"/>
    <cellStyle name="Normal 28 4" xfId="4833"/>
    <cellStyle name="Normal 28 4 2" xfId="11149"/>
    <cellStyle name="Normal 28 4 3" xfId="11150"/>
    <cellStyle name="Normal 28 5" xfId="11151"/>
    <cellStyle name="Normal 28 5 2" xfId="11152"/>
    <cellStyle name="Normal 28 6" xfId="11153"/>
    <cellStyle name="Normal 28 7" xfId="11154"/>
    <cellStyle name="Normal 28 8" xfId="11155"/>
    <cellStyle name="Normal 29" xfId="4834"/>
    <cellStyle name="Normal 29 2" xfId="4835"/>
    <cellStyle name="Normal 29 2 2" xfId="4836"/>
    <cellStyle name="Normal 29 2 3" xfId="11156"/>
    <cellStyle name="Normal 29 2 4" xfId="11157"/>
    <cellStyle name="Normal 29 3" xfId="4837"/>
    <cellStyle name="Normal 29 3 2" xfId="11158"/>
    <cellStyle name="Normal 29 4" xfId="11159"/>
    <cellStyle name="Normal 29 5" xfId="11160"/>
    <cellStyle name="Normal 29 6" xfId="11161"/>
    <cellStyle name="Normal 3" xfId="9"/>
    <cellStyle name="Normal 3 10" xfId="11162"/>
    <cellStyle name="Normal 3 11" xfId="11163"/>
    <cellStyle name="Normal 3 12" xfId="11164"/>
    <cellStyle name="Normal 3 13" xfId="11165"/>
    <cellStyle name="Normal 3 14" xfId="11166"/>
    <cellStyle name="Normal 3 15" xfId="11167"/>
    <cellStyle name="Normal 3 16" xfId="11168"/>
    <cellStyle name="Normal 3 17" xfId="11169"/>
    <cellStyle name="Normal 3 17 2" xfId="14266"/>
    <cellStyle name="Normal 3 17 2 2" xfId="14267"/>
    <cellStyle name="Normal 3 17 3" xfId="14268"/>
    <cellStyle name="Normal 3 18" xfId="11170"/>
    <cellStyle name="Normal 3 18 2" xfId="11171"/>
    <cellStyle name="Normal 3 18 2 2" xfId="11172"/>
    <cellStyle name="Normal 3 18 2 3" xfId="11173"/>
    <cellStyle name="Normal 3 18 3" xfId="11174"/>
    <cellStyle name="Normal 3 18 3 2" xfId="11175"/>
    <cellStyle name="Normal 3 18 4" xfId="11176"/>
    <cellStyle name="Normal 3 18 5" xfId="11177"/>
    <cellStyle name="Normal 3 18 6" xfId="11178"/>
    <cellStyle name="Normal 3 19" xfId="11179"/>
    <cellStyle name="Normal 3 19 2" xfId="11180"/>
    <cellStyle name="Normal 3 19 3" xfId="11181"/>
    <cellStyle name="Normal 3 2" xfId="4838"/>
    <cellStyle name="Normal 3 2 2" xfId="4839"/>
    <cellStyle name="Normal 3 2 2 2" xfId="11182"/>
    <cellStyle name="Normal 3 2 2 3" xfId="11183"/>
    <cellStyle name="Normal 3 2 3" xfId="4840"/>
    <cellStyle name="Normal 3 2 3 2" xfId="11184"/>
    <cellStyle name="Normal 3 2 3 3" xfId="60278"/>
    <cellStyle name="Normal 3 2 4" xfId="11185"/>
    <cellStyle name="Normal 3 2 4 2" xfId="11186"/>
    <cellStyle name="Normal 3 2 4 3" xfId="11187"/>
    <cellStyle name="Normal 3 2 4 4" xfId="14079"/>
    <cellStyle name="Normal 3 20" xfId="11188"/>
    <cellStyle name="Normal 3 20 2" xfId="11189"/>
    <cellStyle name="Normal 3 20 3" xfId="11190"/>
    <cellStyle name="Normal 3 21" xfId="11191"/>
    <cellStyle name="Normal 3 22" xfId="11192"/>
    <cellStyle name="Normal 3 23" xfId="11193"/>
    <cellStyle name="Normal 3 3" xfId="4841"/>
    <cellStyle name="Normal 3 3 2" xfId="11194"/>
    <cellStyle name="Normal 3 3 2 2" xfId="11195"/>
    <cellStyle name="Normal 3 3 2 2 2" xfId="60279"/>
    <cellStyle name="Normal 3 3 2 3" xfId="11196"/>
    <cellStyle name="Normal 3 3 3" xfId="14269"/>
    <cellStyle name="Normal 3 3 3 2" xfId="14270"/>
    <cellStyle name="Normal 3 3 4" xfId="14271"/>
    <cellStyle name="Normal 3 3 5" xfId="13761"/>
    <cellStyle name="Normal 3 4" xfId="4842"/>
    <cellStyle name="Normal 3 4 2" xfId="11197"/>
    <cellStyle name="Normal 3 4 2 2" xfId="60280"/>
    <cellStyle name="Normal 3 4 3" xfId="14272"/>
    <cellStyle name="Normal 3 4 3 2" xfId="14273"/>
    <cellStyle name="Normal 3 4 4" xfId="14274"/>
    <cellStyle name="Normal 3 4 5" xfId="13762"/>
    <cellStyle name="Normal 3 5" xfId="4843"/>
    <cellStyle name="Normal 3 5 2" xfId="13763"/>
    <cellStyle name="Normal 3 6" xfId="11198"/>
    <cellStyle name="Normal 3 7" xfId="11199"/>
    <cellStyle name="Normal 3 8" xfId="11200"/>
    <cellStyle name="Normal 3 9" xfId="11201"/>
    <cellStyle name="Normal 3_183302" xfId="14460"/>
    <cellStyle name="Normal 30" xfId="4844"/>
    <cellStyle name="Normal 30 2" xfId="4845"/>
    <cellStyle name="Normal 30 2 2" xfId="11202"/>
    <cellStyle name="Normal 30 2 3" xfId="11203"/>
    <cellStyle name="Normal 30 2 4" xfId="11204"/>
    <cellStyle name="Normal 30 3" xfId="11205"/>
    <cellStyle name="Normal 30 3 2" xfId="11206"/>
    <cellStyle name="Normal 30 4" xfId="11207"/>
    <cellStyle name="Normal 30 5" xfId="11208"/>
    <cellStyle name="Normal 30 6" xfId="11209"/>
    <cellStyle name="Normal 30 7" xfId="11210"/>
    <cellStyle name="Normal 31" xfId="4846"/>
    <cellStyle name="Normal 31 2" xfId="4847"/>
    <cellStyle name="Normal 31 2 2" xfId="4848"/>
    <cellStyle name="Normal 31 2 3" xfId="11211"/>
    <cellStyle name="Normal 31 2 4" xfId="11212"/>
    <cellStyle name="Normal 31 3" xfId="4849"/>
    <cellStyle name="Normal 31 3 2" xfId="11213"/>
    <cellStyle name="Normal 31 4" xfId="11214"/>
    <cellStyle name="Normal 31 5" xfId="11215"/>
    <cellStyle name="Normal 31 6" xfId="11216"/>
    <cellStyle name="Normal 31 7" xfId="11217"/>
    <cellStyle name="Normal 32" xfId="4850"/>
    <cellStyle name="Normal 32 2" xfId="4851"/>
    <cellStyle name="Normal 32 2 2" xfId="11218"/>
    <cellStyle name="Normal 32 2 3" xfId="11219"/>
    <cellStyle name="Normal 32 2 4" xfId="11220"/>
    <cellStyle name="Normal 32 3" xfId="11221"/>
    <cellStyle name="Normal 32 3 2" xfId="11222"/>
    <cellStyle name="Normal 32 4" xfId="11223"/>
    <cellStyle name="Normal 32 5" xfId="11224"/>
    <cellStyle name="Normal 32 6" xfId="11225"/>
    <cellStyle name="Normal 32 7" xfId="11226"/>
    <cellStyle name="Normal 33" xfId="4852"/>
    <cellStyle name="Normal 33 2" xfId="4853"/>
    <cellStyle name="Normal 33 2 2" xfId="11227"/>
    <cellStyle name="Normal 33 2 3" xfId="11228"/>
    <cellStyle name="Normal 33 2 4" xfId="11229"/>
    <cellStyle name="Normal 33 3" xfId="11230"/>
    <cellStyle name="Normal 33 4" xfId="11231"/>
    <cellStyle name="Normal 33 5" xfId="11232"/>
    <cellStyle name="Normal 33 6" xfId="11233"/>
    <cellStyle name="Normal 34" xfId="4854"/>
    <cellStyle name="Normal 34 2" xfId="4855"/>
    <cellStyle name="Normal 34 2 2" xfId="11234"/>
    <cellStyle name="Normal 34 3" xfId="11235"/>
    <cellStyle name="Normal 34 4" xfId="11236"/>
    <cellStyle name="Normal 34 4 2" xfId="11237"/>
    <cellStyle name="Normal 34 4 3" xfId="11238"/>
    <cellStyle name="Normal 34 5" xfId="11239"/>
    <cellStyle name="Normal 34 6" xfId="11240"/>
    <cellStyle name="Normal 34 7" xfId="11241"/>
    <cellStyle name="Normal 35" xfId="4856"/>
    <cellStyle name="Normal 35 2" xfId="4857"/>
    <cellStyle name="Normal 35 2 2" xfId="11242"/>
    <cellStyle name="Normal 35 2 3" xfId="11243"/>
    <cellStyle name="Normal 35 3" xfId="11244"/>
    <cellStyle name="Normal 35 4" xfId="11245"/>
    <cellStyle name="Normal 35 5" xfId="11246"/>
    <cellStyle name="Normal 36" xfId="4858"/>
    <cellStyle name="Normal 36 2" xfId="4859"/>
    <cellStyle name="Normal 36 2 2" xfId="11247"/>
    <cellStyle name="Normal 36 2 3" xfId="11248"/>
    <cellStyle name="Normal 36 3" xfId="11249"/>
    <cellStyle name="Normal 36 4" xfId="11250"/>
    <cellStyle name="Normal 36 5" xfId="11251"/>
    <cellStyle name="Normal 37" xfId="4860"/>
    <cellStyle name="Normal 37 2" xfId="4861"/>
    <cellStyle name="Normal 37 2 2" xfId="11252"/>
    <cellStyle name="Normal 37 3" xfId="11253"/>
    <cellStyle name="Normal 37 4" xfId="11254"/>
    <cellStyle name="Normal 37 5" xfId="11255"/>
    <cellStyle name="Normal 38" xfId="4862"/>
    <cellStyle name="Normal 38 2" xfId="4863"/>
    <cellStyle name="Normal 38 2 2" xfId="4864"/>
    <cellStyle name="Normal 38 3" xfId="4865"/>
    <cellStyle name="Normal 38 4" xfId="11256"/>
    <cellStyle name="Normal 38 5" xfId="11257"/>
    <cellStyle name="Normal 39" xfId="4866"/>
    <cellStyle name="Normal 39 2" xfId="4867"/>
    <cellStyle name="Normal 39 3" xfId="4868"/>
    <cellStyle name="Normal 4" xfId="4869"/>
    <cellStyle name="Normal 4 10" xfId="11258"/>
    <cellStyle name="Normal 4 11" xfId="13502"/>
    <cellStyle name="Normal 4 2" xfId="4870"/>
    <cellStyle name="Normal 4 2 10" xfId="4871"/>
    <cellStyle name="Normal 4 2 10 2" xfId="11259"/>
    <cellStyle name="Normal 4 2 10 2 2" xfId="11260"/>
    <cellStyle name="Normal 4 2 10 3" xfId="11261"/>
    <cellStyle name="Normal 4 2 10 4" xfId="11262"/>
    <cellStyle name="Normal 4 2 10 5" xfId="11263"/>
    <cellStyle name="Normal 4 2 11" xfId="13764"/>
    <cellStyle name="Normal 4 2 2" xfId="4872"/>
    <cellStyle name="Normal 4 2 2 10" xfId="11264"/>
    <cellStyle name="Normal 4 2 2 11" xfId="11265"/>
    <cellStyle name="Normal 4 2 2 2" xfId="4873"/>
    <cellStyle name="Normal 4 2 2 2 10" xfId="11266"/>
    <cellStyle name="Normal 4 2 2 2 2" xfId="4874"/>
    <cellStyle name="Normal 4 2 2 2 2 2" xfId="4875"/>
    <cellStyle name="Normal 4 2 2 2 2 2 2" xfId="4876"/>
    <cellStyle name="Normal 4 2 2 2 2 2 2 2" xfId="4877"/>
    <cellStyle name="Normal 4 2 2 2 2 2 2 2 2" xfId="4878"/>
    <cellStyle name="Normal 4 2 2 2 2 2 2 2 3" xfId="14080"/>
    <cellStyle name="Normal 4 2 2 2 2 2 2 3" xfId="4879"/>
    <cellStyle name="Normal 4 2 2 2 2 2 2 3 2" xfId="14081"/>
    <cellStyle name="Normal 4 2 2 2 2 2 2 4" xfId="11267"/>
    <cellStyle name="Normal 4 2 2 2 2 2 2 5" xfId="11268"/>
    <cellStyle name="Normal 4 2 2 2 2 2 3" xfId="4880"/>
    <cellStyle name="Normal 4 2 2 2 2 2 3 2" xfId="4881"/>
    <cellStyle name="Normal 4 2 2 2 2 2 3 3" xfId="14082"/>
    <cellStyle name="Normal 4 2 2 2 2 2 4" xfId="4882"/>
    <cellStyle name="Normal 4 2 2 2 2 2 4 2" xfId="14083"/>
    <cellStyle name="Normal 4 2 2 2 2 2 5" xfId="11269"/>
    <cellStyle name="Normal 4 2 2 2 2 2 6" xfId="11270"/>
    <cellStyle name="Normal 4 2 2 2 2 3" xfId="4883"/>
    <cellStyle name="Normal 4 2 2 2 2 3 2" xfId="4884"/>
    <cellStyle name="Normal 4 2 2 2 2 3 2 2" xfId="4885"/>
    <cellStyle name="Normal 4 2 2 2 2 3 2 2 2" xfId="11271"/>
    <cellStyle name="Normal 4 2 2 2 2 3 2 3" xfId="11272"/>
    <cellStyle name="Normal 4 2 2 2 2 3 2 4" xfId="11273"/>
    <cellStyle name="Normal 4 2 2 2 2 3 2 5" xfId="11274"/>
    <cellStyle name="Normal 4 2 2 2 2 3 3" xfId="4886"/>
    <cellStyle name="Normal 4 2 2 2 2 3 3 2" xfId="11275"/>
    <cellStyle name="Normal 4 2 2 2 2 3 4" xfId="11276"/>
    <cellStyle name="Normal 4 2 2 2 2 3 5" xfId="11277"/>
    <cellStyle name="Normal 4 2 2 2 2 3 6" xfId="11278"/>
    <cellStyle name="Normal 4 2 2 2 2 4" xfId="4887"/>
    <cellStyle name="Normal 4 2 2 2 2 4 2" xfId="4888"/>
    <cellStyle name="Normal 4 2 2 2 2 4 2 2" xfId="11279"/>
    <cellStyle name="Normal 4 2 2 2 2 4 3" xfId="11280"/>
    <cellStyle name="Normal 4 2 2 2 2 4 4" xfId="11281"/>
    <cellStyle name="Normal 4 2 2 2 2 4 5" xfId="11282"/>
    <cellStyle name="Normal 4 2 2 2 2 5" xfId="4889"/>
    <cellStyle name="Normal 4 2 2 2 2 5 2" xfId="4890"/>
    <cellStyle name="Normal 4 2 2 2 2 5 2 2" xfId="11283"/>
    <cellStyle name="Normal 4 2 2 2 2 5 3" xfId="11284"/>
    <cellStyle name="Normal 4 2 2 2 2 5 4" xfId="11285"/>
    <cellStyle name="Normal 4 2 2 2 2 5 5" xfId="11286"/>
    <cellStyle name="Normal 4 2 2 2 2 6" xfId="4891"/>
    <cellStyle name="Normal 4 2 2 2 2 6 2" xfId="11287"/>
    <cellStyle name="Normal 4 2 2 2 2 7" xfId="11288"/>
    <cellStyle name="Normal 4 2 2 2 2 8" xfId="11289"/>
    <cellStyle name="Normal 4 2 2 2 2 9" xfId="11290"/>
    <cellStyle name="Normal 4 2 2 2 3" xfId="4892"/>
    <cellStyle name="Normal 4 2 2 2 3 2" xfId="4893"/>
    <cellStyle name="Normal 4 2 2 2 3 2 2" xfId="4894"/>
    <cellStyle name="Normal 4 2 2 2 3 2 2 2" xfId="4895"/>
    <cellStyle name="Normal 4 2 2 2 3 2 2 3" xfId="14084"/>
    <cellStyle name="Normal 4 2 2 2 3 2 3" xfId="4896"/>
    <cellStyle name="Normal 4 2 2 2 3 2 3 2" xfId="14085"/>
    <cellStyle name="Normal 4 2 2 2 3 2 4" xfId="11291"/>
    <cellStyle name="Normal 4 2 2 2 3 2 5" xfId="11292"/>
    <cellStyle name="Normal 4 2 2 2 3 3" xfId="4897"/>
    <cellStyle name="Normal 4 2 2 2 3 3 2" xfId="4898"/>
    <cellStyle name="Normal 4 2 2 2 3 3 3" xfId="14086"/>
    <cellStyle name="Normal 4 2 2 2 3 4" xfId="4899"/>
    <cellStyle name="Normal 4 2 2 2 3 4 2" xfId="14087"/>
    <cellStyle name="Normal 4 2 2 2 3 5" xfId="11293"/>
    <cellStyle name="Normal 4 2 2 2 3 6" xfId="11294"/>
    <cellStyle name="Normal 4 2 2 2 4" xfId="4900"/>
    <cellStyle name="Normal 4 2 2 2 4 2" xfId="4901"/>
    <cellStyle name="Normal 4 2 2 2 4 2 2" xfId="4902"/>
    <cellStyle name="Normal 4 2 2 2 4 2 2 2" xfId="11295"/>
    <cellStyle name="Normal 4 2 2 2 4 2 3" xfId="11296"/>
    <cellStyle name="Normal 4 2 2 2 4 2 4" xfId="11297"/>
    <cellStyle name="Normal 4 2 2 2 4 2 5" xfId="11298"/>
    <cellStyle name="Normal 4 2 2 2 4 3" xfId="4903"/>
    <cellStyle name="Normal 4 2 2 2 4 3 2" xfId="11299"/>
    <cellStyle name="Normal 4 2 2 2 4 4" xfId="11300"/>
    <cellStyle name="Normal 4 2 2 2 4 5" xfId="11301"/>
    <cellStyle name="Normal 4 2 2 2 4 6" xfId="11302"/>
    <cellStyle name="Normal 4 2 2 2 5" xfId="4904"/>
    <cellStyle name="Normal 4 2 2 2 5 2" xfId="4905"/>
    <cellStyle name="Normal 4 2 2 2 5 2 2" xfId="11303"/>
    <cellStyle name="Normal 4 2 2 2 5 3" xfId="11304"/>
    <cellStyle name="Normal 4 2 2 2 5 4" xfId="11305"/>
    <cellStyle name="Normal 4 2 2 2 5 5" xfId="11306"/>
    <cellStyle name="Normal 4 2 2 2 6" xfId="4906"/>
    <cellStyle name="Normal 4 2 2 2 6 2" xfId="4907"/>
    <cellStyle name="Normal 4 2 2 2 6 2 2" xfId="11307"/>
    <cellStyle name="Normal 4 2 2 2 6 3" xfId="11308"/>
    <cellStyle name="Normal 4 2 2 2 6 4" xfId="11309"/>
    <cellStyle name="Normal 4 2 2 2 6 5" xfId="11310"/>
    <cellStyle name="Normal 4 2 2 2 7" xfId="4908"/>
    <cellStyle name="Normal 4 2 2 2 7 2" xfId="11311"/>
    <cellStyle name="Normal 4 2 2 2 8" xfId="11312"/>
    <cellStyle name="Normal 4 2 2 2 9" xfId="11313"/>
    <cellStyle name="Normal 4 2 2 3" xfId="4909"/>
    <cellStyle name="Normal 4 2 2 3 2" xfId="4910"/>
    <cellStyle name="Normal 4 2 2 3 2 2" xfId="4911"/>
    <cellStyle name="Normal 4 2 2 3 2 2 2" xfId="4912"/>
    <cellStyle name="Normal 4 2 2 3 2 2 2 2" xfId="4913"/>
    <cellStyle name="Normal 4 2 2 3 2 2 2 3" xfId="14088"/>
    <cellStyle name="Normal 4 2 2 3 2 2 3" xfId="4914"/>
    <cellStyle name="Normal 4 2 2 3 2 2 3 2" xfId="14089"/>
    <cellStyle name="Normal 4 2 2 3 2 2 4" xfId="11314"/>
    <cellStyle name="Normal 4 2 2 3 2 2 5" xfId="11315"/>
    <cellStyle name="Normal 4 2 2 3 2 3" xfId="4915"/>
    <cellStyle name="Normal 4 2 2 3 2 3 2" xfId="4916"/>
    <cellStyle name="Normal 4 2 2 3 2 3 3" xfId="14090"/>
    <cellStyle name="Normal 4 2 2 3 2 4" xfId="4917"/>
    <cellStyle name="Normal 4 2 2 3 2 4 2" xfId="14091"/>
    <cellStyle name="Normal 4 2 2 3 2 5" xfId="11316"/>
    <cellStyle name="Normal 4 2 2 3 2 6" xfId="11317"/>
    <cellStyle name="Normal 4 2 2 3 3" xfId="4918"/>
    <cellStyle name="Normal 4 2 2 3 3 2" xfId="4919"/>
    <cellStyle name="Normal 4 2 2 3 3 2 2" xfId="4920"/>
    <cellStyle name="Normal 4 2 2 3 3 2 2 2" xfId="11318"/>
    <cellStyle name="Normal 4 2 2 3 3 2 3" xfId="11319"/>
    <cellStyle name="Normal 4 2 2 3 3 2 4" xfId="11320"/>
    <cellStyle name="Normal 4 2 2 3 3 2 5" xfId="11321"/>
    <cellStyle name="Normal 4 2 2 3 3 3" xfId="4921"/>
    <cellStyle name="Normal 4 2 2 3 3 3 2" xfId="11322"/>
    <cellStyle name="Normal 4 2 2 3 3 4" xfId="11323"/>
    <cellStyle name="Normal 4 2 2 3 3 5" xfId="11324"/>
    <cellStyle name="Normal 4 2 2 3 3 6" xfId="11325"/>
    <cellStyle name="Normal 4 2 2 3 4" xfId="4922"/>
    <cellStyle name="Normal 4 2 2 3 4 2" xfId="4923"/>
    <cellStyle name="Normal 4 2 2 3 4 2 2" xfId="11326"/>
    <cellStyle name="Normal 4 2 2 3 4 3" xfId="11327"/>
    <cellStyle name="Normal 4 2 2 3 4 4" xfId="11328"/>
    <cellStyle name="Normal 4 2 2 3 4 5" xfId="11329"/>
    <cellStyle name="Normal 4 2 2 3 5" xfId="4924"/>
    <cellStyle name="Normal 4 2 2 3 5 2" xfId="4925"/>
    <cellStyle name="Normal 4 2 2 3 5 2 2" xfId="11330"/>
    <cellStyle name="Normal 4 2 2 3 5 3" xfId="11331"/>
    <cellStyle name="Normal 4 2 2 3 5 4" xfId="11332"/>
    <cellStyle name="Normal 4 2 2 3 5 5" xfId="11333"/>
    <cellStyle name="Normal 4 2 2 3 6" xfId="4926"/>
    <cellStyle name="Normal 4 2 2 3 6 2" xfId="11334"/>
    <cellStyle name="Normal 4 2 2 3 7" xfId="11335"/>
    <cellStyle name="Normal 4 2 2 3 8" xfId="11336"/>
    <cellStyle name="Normal 4 2 2 3 9" xfId="11337"/>
    <cellStyle name="Normal 4 2 2 4" xfId="4927"/>
    <cellStyle name="Normal 4 2 2 4 2" xfId="4928"/>
    <cellStyle name="Normal 4 2 2 4 2 2" xfId="4929"/>
    <cellStyle name="Normal 4 2 2 4 2 2 2" xfId="4930"/>
    <cellStyle name="Normal 4 2 2 4 2 2 3" xfId="14092"/>
    <cellStyle name="Normal 4 2 2 4 2 3" xfId="4931"/>
    <cellStyle name="Normal 4 2 2 4 2 3 2" xfId="14093"/>
    <cellStyle name="Normal 4 2 2 4 2 4" xfId="11338"/>
    <cellStyle name="Normal 4 2 2 4 2 5" xfId="11339"/>
    <cellStyle name="Normal 4 2 2 4 3" xfId="4932"/>
    <cellStyle name="Normal 4 2 2 4 3 2" xfId="4933"/>
    <cellStyle name="Normal 4 2 2 4 3 3" xfId="14094"/>
    <cellStyle name="Normal 4 2 2 4 4" xfId="4934"/>
    <cellStyle name="Normal 4 2 2 4 4 2" xfId="14095"/>
    <cellStyle name="Normal 4 2 2 4 5" xfId="11340"/>
    <cellStyle name="Normal 4 2 2 4 6" xfId="11341"/>
    <cellStyle name="Normal 4 2 2 5" xfId="4935"/>
    <cellStyle name="Normal 4 2 2 5 2" xfId="4936"/>
    <cellStyle name="Normal 4 2 2 5 2 2" xfId="4937"/>
    <cellStyle name="Normal 4 2 2 5 2 2 2" xfId="11342"/>
    <cellStyle name="Normal 4 2 2 5 2 3" xfId="11343"/>
    <cellStyle name="Normal 4 2 2 5 2 4" xfId="11344"/>
    <cellStyle name="Normal 4 2 2 5 2 5" xfId="11345"/>
    <cellStyle name="Normal 4 2 2 5 3" xfId="4938"/>
    <cellStyle name="Normal 4 2 2 5 3 2" xfId="11346"/>
    <cellStyle name="Normal 4 2 2 5 4" xfId="11347"/>
    <cellStyle name="Normal 4 2 2 5 5" xfId="11348"/>
    <cellStyle name="Normal 4 2 2 5 6" xfId="11349"/>
    <cellStyle name="Normal 4 2 2 6" xfId="4939"/>
    <cellStyle name="Normal 4 2 2 6 2" xfId="4940"/>
    <cellStyle name="Normal 4 2 2 6 2 2" xfId="11350"/>
    <cellStyle name="Normal 4 2 2 6 3" xfId="11351"/>
    <cellStyle name="Normal 4 2 2 6 4" xfId="11352"/>
    <cellStyle name="Normal 4 2 2 6 5" xfId="11353"/>
    <cellStyle name="Normal 4 2 2 7" xfId="4941"/>
    <cellStyle name="Normal 4 2 2 7 2" xfId="4942"/>
    <cellStyle name="Normal 4 2 2 7 2 2" xfId="11354"/>
    <cellStyle name="Normal 4 2 2 7 3" xfId="11355"/>
    <cellStyle name="Normal 4 2 2 7 4" xfId="11356"/>
    <cellStyle name="Normal 4 2 2 7 5" xfId="11357"/>
    <cellStyle name="Normal 4 2 2 8" xfId="4943"/>
    <cellStyle name="Normal 4 2 2 8 2" xfId="11358"/>
    <cellStyle name="Normal 4 2 2 9" xfId="11359"/>
    <cellStyle name="Normal 4 2 3" xfId="4944"/>
    <cellStyle name="Normal 4 2 3 10" xfId="11360"/>
    <cellStyle name="Normal 4 2 3 11" xfId="11361"/>
    <cellStyle name="Normal 4 2 3 2" xfId="4945"/>
    <cellStyle name="Normal 4 2 3 2 10" xfId="11362"/>
    <cellStyle name="Normal 4 2 3 2 2" xfId="4946"/>
    <cellStyle name="Normal 4 2 3 2 2 2" xfId="4947"/>
    <cellStyle name="Normal 4 2 3 2 2 2 2" xfId="4948"/>
    <cellStyle name="Normal 4 2 3 2 2 2 2 2" xfId="4949"/>
    <cellStyle name="Normal 4 2 3 2 2 2 2 2 2" xfId="4950"/>
    <cellStyle name="Normal 4 2 3 2 2 2 2 2 3" xfId="14096"/>
    <cellStyle name="Normal 4 2 3 2 2 2 2 3" xfId="4951"/>
    <cellStyle name="Normal 4 2 3 2 2 2 2 3 2" xfId="14097"/>
    <cellStyle name="Normal 4 2 3 2 2 2 2 4" xfId="11363"/>
    <cellStyle name="Normal 4 2 3 2 2 2 2 5" xfId="11364"/>
    <cellStyle name="Normal 4 2 3 2 2 2 3" xfId="4952"/>
    <cellStyle name="Normal 4 2 3 2 2 2 3 2" xfId="4953"/>
    <cellStyle name="Normal 4 2 3 2 2 2 3 3" xfId="14098"/>
    <cellStyle name="Normal 4 2 3 2 2 2 4" xfId="4954"/>
    <cellStyle name="Normal 4 2 3 2 2 2 4 2" xfId="14099"/>
    <cellStyle name="Normal 4 2 3 2 2 2 5" xfId="11365"/>
    <cellStyle name="Normal 4 2 3 2 2 2 6" xfId="11366"/>
    <cellStyle name="Normal 4 2 3 2 2 3" xfId="4955"/>
    <cellStyle name="Normal 4 2 3 2 2 3 2" xfId="4956"/>
    <cellStyle name="Normal 4 2 3 2 2 3 2 2" xfId="4957"/>
    <cellStyle name="Normal 4 2 3 2 2 3 2 2 2" xfId="11367"/>
    <cellStyle name="Normal 4 2 3 2 2 3 2 3" xfId="11368"/>
    <cellStyle name="Normal 4 2 3 2 2 3 2 4" xfId="11369"/>
    <cellStyle name="Normal 4 2 3 2 2 3 2 5" xfId="11370"/>
    <cellStyle name="Normal 4 2 3 2 2 3 3" xfId="4958"/>
    <cellStyle name="Normal 4 2 3 2 2 3 3 2" xfId="11371"/>
    <cellStyle name="Normal 4 2 3 2 2 3 4" xfId="11372"/>
    <cellStyle name="Normal 4 2 3 2 2 3 5" xfId="11373"/>
    <cellStyle name="Normal 4 2 3 2 2 3 6" xfId="11374"/>
    <cellStyle name="Normal 4 2 3 2 2 4" xfId="4959"/>
    <cellStyle name="Normal 4 2 3 2 2 4 2" xfId="4960"/>
    <cellStyle name="Normal 4 2 3 2 2 4 2 2" xfId="11375"/>
    <cellStyle name="Normal 4 2 3 2 2 4 3" xfId="11376"/>
    <cellStyle name="Normal 4 2 3 2 2 4 4" xfId="11377"/>
    <cellStyle name="Normal 4 2 3 2 2 4 5" xfId="11378"/>
    <cellStyle name="Normal 4 2 3 2 2 5" xfId="4961"/>
    <cellStyle name="Normal 4 2 3 2 2 5 2" xfId="4962"/>
    <cellStyle name="Normal 4 2 3 2 2 5 2 2" xfId="11379"/>
    <cellStyle name="Normal 4 2 3 2 2 5 3" xfId="11380"/>
    <cellStyle name="Normal 4 2 3 2 2 5 4" xfId="11381"/>
    <cellStyle name="Normal 4 2 3 2 2 5 5" xfId="11382"/>
    <cellStyle name="Normal 4 2 3 2 2 6" xfId="4963"/>
    <cellStyle name="Normal 4 2 3 2 2 6 2" xfId="11383"/>
    <cellStyle name="Normal 4 2 3 2 2 7" xfId="11384"/>
    <cellStyle name="Normal 4 2 3 2 2 8" xfId="11385"/>
    <cellStyle name="Normal 4 2 3 2 2 9" xfId="11386"/>
    <cellStyle name="Normal 4 2 3 2 3" xfId="4964"/>
    <cellStyle name="Normal 4 2 3 2 3 2" xfId="4965"/>
    <cellStyle name="Normal 4 2 3 2 3 2 2" xfId="4966"/>
    <cellStyle name="Normal 4 2 3 2 3 2 2 2" xfId="4967"/>
    <cellStyle name="Normal 4 2 3 2 3 2 2 3" xfId="14100"/>
    <cellStyle name="Normal 4 2 3 2 3 2 3" xfId="4968"/>
    <cellStyle name="Normal 4 2 3 2 3 2 3 2" xfId="14101"/>
    <cellStyle name="Normal 4 2 3 2 3 2 4" xfId="11387"/>
    <cellStyle name="Normal 4 2 3 2 3 2 5" xfId="11388"/>
    <cellStyle name="Normal 4 2 3 2 3 3" xfId="4969"/>
    <cellStyle name="Normal 4 2 3 2 3 3 2" xfId="4970"/>
    <cellStyle name="Normal 4 2 3 2 3 3 3" xfId="14102"/>
    <cellStyle name="Normal 4 2 3 2 3 4" xfId="4971"/>
    <cellStyle name="Normal 4 2 3 2 3 4 2" xfId="14103"/>
    <cellStyle name="Normal 4 2 3 2 3 5" xfId="11389"/>
    <cellStyle name="Normal 4 2 3 2 3 6" xfId="11390"/>
    <cellStyle name="Normal 4 2 3 2 4" xfId="4972"/>
    <cellStyle name="Normal 4 2 3 2 4 2" xfId="4973"/>
    <cellStyle name="Normal 4 2 3 2 4 2 2" xfId="4974"/>
    <cellStyle name="Normal 4 2 3 2 4 2 2 2" xfId="11391"/>
    <cellStyle name="Normal 4 2 3 2 4 2 3" xfId="11392"/>
    <cellStyle name="Normal 4 2 3 2 4 2 4" xfId="11393"/>
    <cellStyle name="Normal 4 2 3 2 4 2 5" xfId="11394"/>
    <cellStyle name="Normal 4 2 3 2 4 3" xfId="4975"/>
    <cellStyle name="Normal 4 2 3 2 4 3 2" xfId="11395"/>
    <cellStyle name="Normal 4 2 3 2 4 4" xfId="11396"/>
    <cellStyle name="Normal 4 2 3 2 4 5" xfId="11397"/>
    <cellStyle name="Normal 4 2 3 2 4 6" xfId="11398"/>
    <cellStyle name="Normal 4 2 3 2 5" xfId="4976"/>
    <cellStyle name="Normal 4 2 3 2 5 2" xfId="4977"/>
    <cellStyle name="Normal 4 2 3 2 5 2 2" xfId="11399"/>
    <cellStyle name="Normal 4 2 3 2 5 3" xfId="11400"/>
    <cellStyle name="Normal 4 2 3 2 5 4" xfId="11401"/>
    <cellStyle name="Normal 4 2 3 2 5 5" xfId="11402"/>
    <cellStyle name="Normal 4 2 3 2 6" xfId="4978"/>
    <cellStyle name="Normal 4 2 3 2 6 2" xfId="4979"/>
    <cellStyle name="Normal 4 2 3 2 6 2 2" xfId="11403"/>
    <cellStyle name="Normal 4 2 3 2 6 3" xfId="11404"/>
    <cellStyle name="Normal 4 2 3 2 6 4" xfId="11405"/>
    <cellStyle name="Normal 4 2 3 2 6 5" xfId="11406"/>
    <cellStyle name="Normal 4 2 3 2 7" xfId="4980"/>
    <cellStyle name="Normal 4 2 3 2 7 2" xfId="11407"/>
    <cellStyle name="Normal 4 2 3 2 8" xfId="11408"/>
    <cellStyle name="Normal 4 2 3 2 9" xfId="11409"/>
    <cellStyle name="Normal 4 2 3 3" xfId="4981"/>
    <cellStyle name="Normal 4 2 3 3 2" xfId="4982"/>
    <cellStyle name="Normal 4 2 3 3 2 2" xfId="4983"/>
    <cellStyle name="Normal 4 2 3 3 2 2 2" xfId="4984"/>
    <cellStyle name="Normal 4 2 3 3 2 2 2 2" xfId="4985"/>
    <cellStyle name="Normal 4 2 3 3 2 2 2 3" xfId="14104"/>
    <cellStyle name="Normal 4 2 3 3 2 2 3" xfId="4986"/>
    <cellStyle name="Normal 4 2 3 3 2 2 3 2" xfId="14105"/>
    <cellStyle name="Normal 4 2 3 3 2 2 4" xfId="11410"/>
    <cellStyle name="Normal 4 2 3 3 2 2 5" xfId="11411"/>
    <cellStyle name="Normal 4 2 3 3 2 3" xfId="4987"/>
    <cellStyle name="Normal 4 2 3 3 2 3 2" xfId="4988"/>
    <cellStyle name="Normal 4 2 3 3 2 3 3" xfId="14106"/>
    <cellStyle name="Normal 4 2 3 3 2 4" xfId="4989"/>
    <cellStyle name="Normal 4 2 3 3 2 4 2" xfId="14107"/>
    <cellStyle name="Normal 4 2 3 3 2 5" xfId="11412"/>
    <cellStyle name="Normal 4 2 3 3 2 6" xfId="11413"/>
    <cellStyle name="Normal 4 2 3 3 3" xfId="4990"/>
    <cellStyle name="Normal 4 2 3 3 3 2" xfId="4991"/>
    <cellStyle name="Normal 4 2 3 3 3 2 2" xfId="4992"/>
    <cellStyle name="Normal 4 2 3 3 3 2 2 2" xfId="11414"/>
    <cellStyle name="Normal 4 2 3 3 3 2 3" xfId="11415"/>
    <cellStyle name="Normal 4 2 3 3 3 2 4" xfId="11416"/>
    <cellStyle name="Normal 4 2 3 3 3 2 5" xfId="11417"/>
    <cellStyle name="Normal 4 2 3 3 3 3" xfId="4993"/>
    <cellStyle name="Normal 4 2 3 3 3 3 2" xfId="11418"/>
    <cellStyle name="Normal 4 2 3 3 3 4" xfId="11419"/>
    <cellStyle name="Normal 4 2 3 3 3 5" xfId="11420"/>
    <cellStyle name="Normal 4 2 3 3 3 6" xfId="11421"/>
    <cellStyle name="Normal 4 2 3 3 4" xfId="4994"/>
    <cellStyle name="Normal 4 2 3 3 4 2" xfId="4995"/>
    <cellStyle name="Normal 4 2 3 3 4 2 2" xfId="11422"/>
    <cellStyle name="Normal 4 2 3 3 4 3" xfId="11423"/>
    <cellStyle name="Normal 4 2 3 3 4 4" xfId="11424"/>
    <cellStyle name="Normal 4 2 3 3 4 5" xfId="11425"/>
    <cellStyle name="Normal 4 2 3 3 5" xfId="4996"/>
    <cellStyle name="Normal 4 2 3 3 5 2" xfId="4997"/>
    <cellStyle name="Normal 4 2 3 3 5 2 2" xfId="11426"/>
    <cellStyle name="Normal 4 2 3 3 5 3" xfId="11427"/>
    <cellStyle name="Normal 4 2 3 3 5 4" xfId="11428"/>
    <cellStyle name="Normal 4 2 3 3 5 5" xfId="11429"/>
    <cellStyle name="Normal 4 2 3 3 6" xfId="4998"/>
    <cellStyle name="Normal 4 2 3 3 6 2" xfId="11430"/>
    <cellStyle name="Normal 4 2 3 3 7" xfId="11431"/>
    <cellStyle name="Normal 4 2 3 3 8" xfId="11432"/>
    <cellStyle name="Normal 4 2 3 3 9" xfId="11433"/>
    <cellStyle name="Normal 4 2 3 4" xfId="4999"/>
    <cellStyle name="Normal 4 2 3 4 2" xfId="5000"/>
    <cellStyle name="Normal 4 2 3 4 2 2" xfId="5001"/>
    <cellStyle name="Normal 4 2 3 4 2 2 2" xfId="5002"/>
    <cellStyle name="Normal 4 2 3 4 2 2 3" xfId="14108"/>
    <cellStyle name="Normal 4 2 3 4 2 3" xfId="5003"/>
    <cellStyle name="Normal 4 2 3 4 2 3 2" xfId="14109"/>
    <cellStyle name="Normal 4 2 3 4 2 4" xfId="11434"/>
    <cellStyle name="Normal 4 2 3 4 2 5" xfId="11435"/>
    <cellStyle name="Normal 4 2 3 4 3" xfId="5004"/>
    <cellStyle name="Normal 4 2 3 4 3 2" xfId="5005"/>
    <cellStyle name="Normal 4 2 3 4 3 3" xfId="14110"/>
    <cellStyle name="Normal 4 2 3 4 4" xfId="5006"/>
    <cellStyle name="Normal 4 2 3 4 4 2" xfId="14111"/>
    <cellStyle name="Normal 4 2 3 4 5" xfId="11436"/>
    <cellStyle name="Normal 4 2 3 4 6" xfId="11437"/>
    <cellStyle name="Normal 4 2 3 5" xfId="5007"/>
    <cellStyle name="Normal 4 2 3 5 2" xfId="5008"/>
    <cellStyle name="Normal 4 2 3 5 2 2" xfId="5009"/>
    <cellStyle name="Normal 4 2 3 5 2 2 2" xfId="11438"/>
    <cellStyle name="Normal 4 2 3 5 2 3" xfId="11439"/>
    <cellStyle name="Normal 4 2 3 5 2 4" xfId="11440"/>
    <cellStyle name="Normal 4 2 3 5 2 5" xfId="11441"/>
    <cellStyle name="Normal 4 2 3 5 3" xfId="5010"/>
    <cellStyle name="Normal 4 2 3 5 3 2" xfId="11442"/>
    <cellStyle name="Normal 4 2 3 5 4" xfId="11443"/>
    <cellStyle name="Normal 4 2 3 5 5" xfId="11444"/>
    <cellStyle name="Normal 4 2 3 5 6" xfId="11445"/>
    <cellStyle name="Normal 4 2 3 6" xfId="5011"/>
    <cellStyle name="Normal 4 2 3 6 2" xfId="5012"/>
    <cellStyle name="Normal 4 2 3 6 2 2" xfId="11446"/>
    <cellStyle name="Normal 4 2 3 6 3" xfId="11447"/>
    <cellStyle name="Normal 4 2 3 6 4" xfId="11448"/>
    <cellStyle name="Normal 4 2 3 6 5" xfId="11449"/>
    <cellStyle name="Normal 4 2 3 7" xfId="5013"/>
    <cellStyle name="Normal 4 2 3 7 2" xfId="5014"/>
    <cellStyle name="Normal 4 2 3 7 2 2" xfId="11450"/>
    <cellStyle name="Normal 4 2 3 7 3" xfId="11451"/>
    <cellStyle name="Normal 4 2 3 7 4" xfId="11452"/>
    <cellStyle name="Normal 4 2 3 7 5" xfId="11453"/>
    <cellStyle name="Normal 4 2 3 8" xfId="5015"/>
    <cellStyle name="Normal 4 2 3 8 2" xfId="11454"/>
    <cellStyle name="Normal 4 2 3 9" xfId="11455"/>
    <cellStyle name="Normal 4 2 4" xfId="5016"/>
    <cellStyle name="Normal 4 2 4 10" xfId="11456"/>
    <cellStyle name="Normal 4 2 4 2" xfId="5017"/>
    <cellStyle name="Normal 4 2 4 2 2" xfId="5018"/>
    <cellStyle name="Normal 4 2 4 2 2 2" xfId="5019"/>
    <cellStyle name="Normal 4 2 4 2 2 2 2" xfId="5020"/>
    <cellStyle name="Normal 4 2 4 2 2 2 2 2" xfId="5021"/>
    <cellStyle name="Normal 4 2 4 2 2 2 2 3" xfId="14112"/>
    <cellStyle name="Normal 4 2 4 2 2 2 3" xfId="5022"/>
    <cellStyle name="Normal 4 2 4 2 2 2 3 2" xfId="14113"/>
    <cellStyle name="Normal 4 2 4 2 2 2 4" xfId="11457"/>
    <cellStyle name="Normal 4 2 4 2 2 2 5" xfId="11458"/>
    <cellStyle name="Normal 4 2 4 2 2 3" xfId="5023"/>
    <cellStyle name="Normal 4 2 4 2 2 3 2" xfId="5024"/>
    <cellStyle name="Normal 4 2 4 2 2 3 3" xfId="14114"/>
    <cellStyle name="Normal 4 2 4 2 2 4" xfId="5025"/>
    <cellStyle name="Normal 4 2 4 2 2 4 2" xfId="14115"/>
    <cellStyle name="Normal 4 2 4 2 2 5" xfId="11459"/>
    <cellStyle name="Normal 4 2 4 2 2 6" xfId="11460"/>
    <cellStyle name="Normal 4 2 4 2 3" xfId="5026"/>
    <cellStyle name="Normal 4 2 4 2 3 2" xfId="5027"/>
    <cellStyle name="Normal 4 2 4 2 3 2 2" xfId="5028"/>
    <cellStyle name="Normal 4 2 4 2 3 2 2 2" xfId="11461"/>
    <cellStyle name="Normal 4 2 4 2 3 2 3" xfId="11462"/>
    <cellStyle name="Normal 4 2 4 2 3 2 4" xfId="11463"/>
    <cellStyle name="Normal 4 2 4 2 3 2 5" xfId="11464"/>
    <cellStyle name="Normal 4 2 4 2 3 3" xfId="5029"/>
    <cellStyle name="Normal 4 2 4 2 3 3 2" xfId="11465"/>
    <cellStyle name="Normal 4 2 4 2 3 4" xfId="11466"/>
    <cellStyle name="Normal 4 2 4 2 3 5" xfId="11467"/>
    <cellStyle name="Normal 4 2 4 2 3 6" xfId="11468"/>
    <cellStyle name="Normal 4 2 4 2 4" xfId="5030"/>
    <cellStyle name="Normal 4 2 4 2 4 2" xfId="5031"/>
    <cellStyle name="Normal 4 2 4 2 4 2 2" xfId="11469"/>
    <cellStyle name="Normal 4 2 4 2 4 3" xfId="11470"/>
    <cellStyle name="Normal 4 2 4 2 4 4" xfId="11471"/>
    <cellStyle name="Normal 4 2 4 2 4 5" xfId="11472"/>
    <cellStyle name="Normal 4 2 4 2 5" xfId="5032"/>
    <cellStyle name="Normal 4 2 4 2 5 2" xfId="5033"/>
    <cellStyle name="Normal 4 2 4 2 5 2 2" xfId="11473"/>
    <cellStyle name="Normal 4 2 4 2 5 3" xfId="11474"/>
    <cellStyle name="Normal 4 2 4 2 5 4" xfId="11475"/>
    <cellStyle name="Normal 4 2 4 2 5 5" xfId="11476"/>
    <cellStyle name="Normal 4 2 4 2 6" xfId="5034"/>
    <cellStyle name="Normal 4 2 4 2 6 2" xfId="11477"/>
    <cellStyle name="Normal 4 2 4 2 7" xfId="11478"/>
    <cellStyle name="Normal 4 2 4 2 8" xfId="11479"/>
    <cellStyle name="Normal 4 2 4 2 9" xfId="11480"/>
    <cellStyle name="Normal 4 2 4 3" xfId="5035"/>
    <cellStyle name="Normal 4 2 4 3 2" xfId="5036"/>
    <cellStyle name="Normal 4 2 4 3 2 2" xfId="5037"/>
    <cellStyle name="Normal 4 2 4 3 2 2 2" xfId="5038"/>
    <cellStyle name="Normal 4 2 4 3 2 2 3" xfId="14116"/>
    <cellStyle name="Normal 4 2 4 3 2 3" xfId="5039"/>
    <cellStyle name="Normal 4 2 4 3 2 3 2" xfId="14117"/>
    <cellStyle name="Normal 4 2 4 3 2 4" xfId="11481"/>
    <cellStyle name="Normal 4 2 4 3 2 5" xfId="11482"/>
    <cellStyle name="Normal 4 2 4 3 3" xfId="5040"/>
    <cellStyle name="Normal 4 2 4 3 3 2" xfId="5041"/>
    <cellStyle name="Normal 4 2 4 3 3 3" xfId="14118"/>
    <cellStyle name="Normal 4 2 4 3 4" xfId="5042"/>
    <cellStyle name="Normal 4 2 4 3 4 2" xfId="14119"/>
    <cellStyle name="Normal 4 2 4 3 5" xfId="11483"/>
    <cellStyle name="Normal 4 2 4 3 6" xfId="11484"/>
    <cellStyle name="Normal 4 2 4 4" xfId="5043"/>
    <cellStyle name="Normal 4 2 4 4 2" xfId="5044"/>
    <cellStyle name="Normal 4 2 4 4 2 2" xfId="5045"/>
    <cellStyle name="Normal 4 2 4 4 2 2 2" xfId="11485"/>
    <cellStyle name="Normal 4 2 4 4 2 3" xfId="11486"/>
    <cellStyle name="Normal 4 2 4 4 2 4" xfId="11487"/>
    <cellStyle name="Normal 4 2 4 4 2 5" xfId="11488"/>
    <cellStyle name="Normal 4 2 4 4 3" xfId="5046"/>
    <cellStyle name="Normal 4 2 4 4 3 2" xfId="11489"/>
    <cellStyle name="Normal 4 2 4 4 4" xfId="11490"/>
    <cellStyle name="Normal 4 2 4 4 5" xfId="11491"/>
    <cellStyle name="Normal 4 2 4 4 6" xfId="11492"/>
    <cellStyle name="Normal 4 2 4 5" xfId="5047"/>
    <cellStyle name="Normal 4 2 4 5 2" xfId="5048"/>
    <cellStyle name="Normal 4 2 4 5 2 2" xfId="11493"/>
    <cellStyle name="Normal 4 2 4 5 3" xfId="11494"/>
    <cellStyle name="Normal 4 2 4 5 4" xfId="11495"/>
    <cellStyle name="Normal 4 2 4 5 5" xfId="11496"/>
    <cellStyle name="Normal 4 2 4 6" xfId="5049"/>
    <cellStyle name="Normal 4 2 4 6 2" xfId="5050"/>
    <cellStyle name="Normal 4 2 4 6 2 2" xfId="11497"/>
    <cellStyle name="Normal 4 2 4 6 3" xfId="11498"/>
    <cellStyle name="Normal 4 2 4 6 4" xfId="11499"/>
    <cellStyle name="Normal 4 2 4 6 5" xfId="11500"/>
    <cellStyle name="Normal 4 2 4 7" xfId="5051"/>
    <cellStyle name="Normal 4 2 4 7 2" xfId="11501"/>
    <cellStyle name="Normal 4 2 4 8" xfId="11502"/>
    <cellStyle name="Normal 4 2 4 9" xfId="11503"/>
    <cellStyle name="Normal 4 2 5" xfId="5052"/>
    <cellStyle name="Normal 4 2 5 2" xfId="5053"/>
    <cellStyle name="Normal 4 2 5 2 2" xfId="5054"/>
    <cellStyle name="Normal 4 2 5 2 2 2" xfId="5055"/>
    <cellStyle name="Normal 4 2 5 2 2 2 2" xfId="5056"/>
    <cellStyle name="Normal 4 2 5 2 2 2 3" xfId="14120"/>
    <cellStyle name="Normal 4 2 5 2 2 3" xfId="5057"/>
    <cellStyle name="Normal 4 2 5 2 2 3 2" xfId="14121"/>
    <cellStyle name="Normal 4 2 5 2 2 4" xfId="11504"/>
    <cellStyle name="Normal 4 2 5 2 2 5" xfId="11505"/>
    <cellStyle name="Normal 4 2 5 2 3" xfId="5058"/>
    <cellStyle name="Normal 4 2 5 2 3 2" xfId="5059"/>
    <cellStyle name="Normal 4 2 5 2 3 3" xfId="14122"/>
    <cellStyle name="Normal 4 2 5 2 4" xfId="5060"/>
    <cellStyle name="Normal 4 2 5 2 4 2" xfId="14123"/>
    <cellStyle name="Normal 4 2 5 2 5" xfId="11506"/>
    <cellStyle name="Normal 4 2 5 2 6" xfId="11507"/>
    <cellStyle name="Normal 4 2 5 3" xfId="5061"/>
    <cellStyle name="Normal 4 2 5 3 2" xfId="5062"/>
    <cellStyle name="Normal 4 2 5 3 2 2" xfId="5063"/>
    <cellStyle name="Normal 4 2 5 3 2 2 2" xfId="11508"/>
    <cellStyle name="Normal 4 2 5 3 2 3" xfId="11509"/>
    <cellStyle name="Normal 4 2 5 3 2 4" xfId="11510"/>
    <cellStyle name="Normal 4 2 5 3 2 5" xfId="11511"/>
    <cellStyle name="Normal 4 2 5 3 3" xfId="5064"/>
    <cellStyle name="Normal 4 2 5 3 3 2" xfId="11512"/>
    <cellStyle name="Normal 4 2 5 3 4" xfId="11513"/>
    <cellStyle name="Normal 4 2 5 3 5" xfId="11514"/>
    <cellStyle name="Normal 4 2 5 3 6" xfId="11515"/>
    <cellStyle name="Normal 4 2 5 4" xfId="5065"/>
    <cellStyle name="Normal 4 2 5 4 2" xfId="5066"/>
    <cellStyle name="Normal 4 2 5 4 2 2" xfId="11516"/>
    <cellStyle name="Normal 4 2 5 4 3" xfId="11517"/>
    <cellStyle name="Normal 4 2 5 4 4" xfId="11518"/>
    <cellStyle name="Normal 4 2 5 4 5" xfId="11519"/>
    <cellStyle name="Normal 4 2 5 5" xfId="5067"/>
    <cellStyle name="Normal 4 2 5 5 2" xfId="5068"/>
    <cellStyle name="Normal 4 2 5 5 2 2" xfId="11520"/>
    <cellStyle name="Normal 4 2 5 5 3" xfId="11521"/>
    <cellStyle name="Normal 4 2 5 5 4" xfId="11522"/>
    <cellStyle name="Normal 4 2 5 5 5" xfId="11523"/>
    <cellStyle name="Normal 4 2 5 6" xfId="5069"/>
    <cellStyle name="Normal 4 2 5 6 2" xfId="11524"/>
    <cellStyle name="Normal 4 2 5 7" xfId="11525"/>
    <cellStyle name="Normal 4 2 5 8" xfId="11526"/>
    <cellStyle name="Normal 4 2 5 9" xfId="11527"/>
    <cellStyle name="Normal 4 2 6" xfId="5070"/>
    <cellStyle name="Normal 4 2 6 2" xfId="5071"/>
    <cellStyle name="Normal 4 2 6 2 2" xfId="5072"/>
    <cellStyle name="Normal 4 2 6 2 2 2" xfId="5073"/>
    <cellStyle name="Normal 4 2 6 2 2 3" xfId="14124"/>
    <cellStyle name="Normal 4 2 6 2 3" xfId="5074"/>
    <cellStyle name="Normal 4 2 6 2 3 2" xfId="14125"/>
    <cellStyle name="Normal 4 2 6 2 4" xfId="11528"/>
    <cellStyle name="Normal 4 2 6 2 5" xfId="11529"/>
    <cellStyle name="Normal 4 2 6 3" xfId="5075"/>
    <cellStyle name="Normal 4 2 6 3 2" xfId="5076"/>
    <cellStyle name="Normal 4 2 6 3 3" xfId="14126"/>
    <cellStyle name="Normal 4 2 6 4" xfId="5077"/>
    <cellStyle name="Normal 4 2 6 4 2" xfId="14127"/>
    <cellStyle name="Normal 4 2 6 5" xfId="11530"/>
    <cellStyle name="Normal 4 2 6 6" xfId="11531"/>
    <cellStyle name="Normal 4 2 7" xfId="5078"/>
    <cellStyle name="Normal 4 2 7 2" xfId="5079"/>
    <cellStyle name="Normal 4 2 7 2 2" xfId="5080"/>
    <cellStyle name="Normal 4 2 7 2 2 2" xfId="11532"/>
    <cellStyle name="Normal 4 2 7 2 3" xfId="11533"/>
    <cellStyle name="Normal 4 2 7 2 4" xfId="11534"/>
    <cellStyle name="Normal 4 2 7 2 5" xfId="11535"/>
    <cellStyle name="Normal 4 2 7 3" xfId="5081"/>
    <cellStyle name="Normal 4 2 7 3 2" xfId="11536"/>
    <cellStyle name="Normal 4 2 7 4" xfId="11537"/>
    <cellStyle name="Normal 4 2 7 5" xfId="11538"/>
    <cellStyle name="Normal 4 2 7 6" xfId="11539"/>
    <cellStyle name="Normal 4 2 8" xfId="5082"/>
    <cellStyle name="Normal 4 2 8 2" xfId="5083"/>
    <cellStyle name="Normal 4 2 8 2 2" xfId="11540"/>
    <cellStyle name="Normal 4 2 8 3" xfId="11541"/>
    <cellStyle name="Normal 4 2 8 4" xfId="11542"/>
    <cellStyle name="Normal 4 2 8 5" xfId="11543"/>
    <cellStyle name="Normal 4 2 9" xfId="5084"/>
    <cellStyle name="Normal 4 2 9 2" xfId="5085"/>
    <cellStyle name="Normal 4 2 9 2 2" xfId="11544"/>
    <cellStyle name="Normal 4 2 9 3" xfId="11545"/>
    <cellStyle name="Normal 4 2 9 4" xfId="11546"/>
    <cellStyle name="Normal 4 2 9 5" xfId="11547"/>
    <cellStyle name="Normal 4 3" xfId="5086"/>
    <cellStyle name="Normal 4 3 2" xfId="5087"/>
    <cellStyle name="Normal 4 3 2 2" xfId="5088"/>
    <cellStyle name="Normal 4 3 2 2 2" xfId="5089"/>
    <cellStyle name="Normal 4 3 2 2 2 2" xfId="5090"/>
    <cellStyle name="Normal 4 3 2 2 3" xfId="5091"/>
    <cellStyle name="Normal 4 3 2 3" xfId="5092"/>
    <cellStyle name="Normal 4 3 2 3 2" xfId="5093"/>
    <cellStyle name="Normal 4 3 2 4" xfId="5094"/>
    <cellStyle name="Normal 4 3 2 5" xfId="14128"/>
    <cellStyle name="Normal 4 3 3" xfId="5095"/>
    <cellStyle name="Normal 4 3 3 2" xfId="5096"/>
    <cellStyle name="Normal 4 3 3 2 2" xfId="5097"/>
    <cellStyle name="Normal 4 3 3 3" xfId="5098"/>
    <cellStyle name="Normal 4 3 4" xfId="5099"/>
    <cellStyle name="Normal 4 3 4 2" xfId="5100"/>
    <cellStyle name="Normal 4 3 5" xfId="5101"/>
    <cellStyle name="Normal 4 3 6" xfId="13765"/>
    <cellStyle name="Normal 4 4" xfId="5102"/>
    <cellStyle name="Normal 4 4 2" xfId="5103"/>
    <cellStyle name="Normal 4 4 2 2" xfId="5104"/>
    <cellStyle name="Normal 4 4 2 2 2" xfId="5105"/>
    <cellStyle name="Normal 4 4 2 2 3" xfId="14276"/>
    <cellStyle name="Normal 4 4 2 3" xfId="5106"/>
    <cellStyle name="Normal 4 4 2 4" xfId="14275"/>
    <cellStyle name="Normal 4 4 3" xfId="5107"/>
    <cellStyle name="Normal 4 4 3 2" xfId="5108"/>
    <cellStyle name="Normal 4 4 3 3" xfId="14277"/>
    <cellStyle name="Normal 4 4 4" xfId="5109"/>
    <cellStyle name="Normal 4 4 5" xfId="11548"/>
    <cellStyle name="Normal 4 4 6" xfId="11549"/>
    <cellStyle name="Normal 4 4 7" xfId="11550"/>
    <cellStyle name="Normal 4 5" xfId="5110"/>
    <cellStyle name="Normal 4 5 2" xfId="5111"/>
    <cellStyle name="Normal 4 5 2 2" xfId="5112"/>
    <cellStyle name="Normal 4 5 2 3" xfId="14278"/>
    <cellStyle name="Normal 4 5 3" xfId="5113"/>
    <cellStyle name="Normal 4 5 4" xfId="14129"/>
    <cellStyle name="Normal 4 6" xfId="5114"/>
    <cellStyle name="Normal 4 6 2" xfId="5115"/>
    <cellStyle name="Normal 4 6 3" xfId="11551"/>
    <cellStyle name="Normal 4 7" xfId="5116"/>
    <cellStyle name="Normal 4 7 2" xfId="11552"/>
    <cellStyle name="Normal 4 8" xfId="5117"/>
    <cellStyle name="Normal 4 9" xfId="11553"/>
    <cellStyle name="Normal 4_183302" xfId="14461"/>
    <cellStyle name="Normal 40" xfId="5118"/>
    <cellStyle name="Normal 40 2" xfId="5119"/>
    <cellStyle name="Normal 41" xfId="5120"/>
    <cellStyle name="Normal 41 2" xfId="5121"/>
    <cellStyle name="Normal 42" xfId="5122"/>
    <cellStyle name="Normal 42 2" xfId="11554"/>
    <cellStyle name="Normal 42 3" xfId="11555"/>
    <cellStyle name="Normal 42 4" xfId="11556"/>
    <cellStyle name="Normal 43" xfId="5123"/>
    <cellStyle name="Normal 43 2" xfId="11557"/>
    <cellStyle name="Normal 43 3" xfId="11558"/>
    <cellStyle name="Normal 44" xfId="5124"/>
    <cellStyle name="Normal 44 2" xfId="11559"/>
    <cellStyle name="Normal 44 3" xfId="11560"/>
    <cellStyle name="Normal 45" xfId="5125"/>
    <cellStyle name="Normal 45 2" xfId="11561"/>
    <cellStyle name="Normal 45 3" xfId="11562"/>
    <cellStyle name="Normal 46" xfId="7"/>
    <cellStyle name="Normal 46 2" xfId="11563"/>
    <cellStyle name="Normal 46 2 2" xfId="60281"/>
    <cellStyle name="Normal 46 3" xfId="11564"/>
    <cellStyle name="Normal 47" xfId="8"/>
    <cellStyle name="Normal 47 2" xfId="11565"/>
    <cellStyle name="Normal 47 3" xfId="11566"/>
    <cellStyle name="Normal 48" xfId="5126"/>
    <cellStyle name="Normal 48 2" xfId="11567"/>
    <cellStyle name="Normal 48 3" xfId="11568"/>
    <cellStyle name="Normal 49" xfId="5127"/>
    <cellStyle name="Normal 49 2" xfId="11569"/>
    <cellStyle name="Normal 49 3" xfId="11570"/>
    <cellStyle name="Normal 5" xfId="5128"/>
    <cellStyle name="Normal 5 10" xfId="5129"/>
    <cellStyle name="Normal 5 10 2" xfId="5130"/>
    <cellStyle name="Normal 5 10 2 2" xfId="5131"/>
    <cellStyle name="Normal 5 10 2 2 2" xfId="5132"/>
    <cellStyle name="Normal 5 10 2 3" xfId="5133"/>
    <cellStyle name="Normal 5 10 3" xfId="5134"/>
    <cellStyle name="Normal 5 10 3 2" xfId="5135"/>
    <cellStyle name="Normal 5 10 4" xfId="5136"/>
    <cellStyle name="Normal 5 11" xfId="5137"/>
    <cellStyle name="Normal 5 11 2" xfId="5138"/>
    <cellStyle name="Normal 5 11 2 2" xfId="5139"/>
    <cellStyle name="Normal 5 11 3" xfId="5140"/>
    <cellStyle name="Normal 5 12" xfId="5141"/>
    <cellStyle name="Normal 5 12 2" xfId="5142"/>
    <cellStyle name="Normal 5 13" xfId="60282"/>
    <cellStyle name="Normal 5 2" xfId="5143"/>
    <cellStyle name="Normal 5 2 10" xfId="5144"/>
    <cellStyle name="Normal 5 2 11" xfId="13766"/>
    <cellStyle name="Normal 5 2 2" xfId="5145"/>
    <cellStyle name="Normal 5 2 2 2" xfId="5146"/>
    <cellStyle name="Normal 5 2 2 2 2" xfId="5147"/>
    <cellStyle name="Normal 5 2 2 2 2 2" xfId="5148"/>
    <cellStyle name="Normal 5 2 2 2 2 2 2" xfId="5149"/>
    <cellStyle name="Normal 5 2 2 2 2 2 2 2" xfId="5150"/>
    <cellStyle name="Normal 5 2 2 2 2 2 2 2 2" xfId="5151"/>
    <cellStyle name="Normal 5 2 2 2 2 2 2 3" xfId="5152"/>
    <cellStyle name="Normal 5 2 2 2 2 2 3" xfId="5153"/>
    <cellStyle name="Normal 5 2 2 2 2 2 3 2" xfId="5154"/>
    <cellStyle name="Normal 5 2 2 2 2 2 4" xfId="5155"/>
    <cellStyle name="Normal 5 2 2 2 2 3" xfId="5156"/>
    <cellStyle name="Normal 5 2 2 2 2 3 2" xfId="5157"/>
    <cellStyle name="Normal 5 2 2 2 2 3 2 2" xfId="5158"/>
    <cellStyle name="Normal 5 2 2 2 2 3 3" xfId="5159"/>
    <cellStyle name="Normal 5 2 2 2 2 4" xfId="5160"/>
    <cellStyle name="Normal 5 2 2 2 2 4 2" xfId="5161"/>
    <cellStyle name="Normal 5 2 2 2 2 5" xfId="5162"/>
    <cellStyle name="Normal 5 2 2 2 2 6" xfId="14280"/>
    <cellStyle name="Normal 5 2 2 2 3" xfId="5163"/>
    <cellStyle name="Normal 5 2 2 2 3 2" xfId="5164"/>
    <cellStyle name="Normal 5 2 2 2 3 2 2" xfId="5165"/>
    <cellStyle name="Normal 5 2 2 2 3 2 2 2" xfId="5166"/>
    <cellStyle name="Normal 5 2 2 2 3 2 3" xfId="5167"/>
    <cellStyle name="Normal 5 2 2 2 3 3" xfId="5168"/>
    <cellStyle name="Normal 5 2 2 2 3 3 2" xfId="5169"/>
    <cellStyle name="Normal 5 2 2 2 3 4" xfId="5170"/>
    <cellStyle name="Normal 5 2 2 2 4" xfId="5171"/>
    <cellStyle name="Normal 5 2 2 2 4 2" xfId="5172"/>
    <cellStyle name="Normal 5 2 2 2 4 2 2" xfId="5173"/>
    <cellStyle name="Normal 5 2 2 2 4 3" xfId="5174"/>
    <cellStyle name="Normal 5 2 2 2 5" xfId="5175"/>
    <cellStyle name="Normal 5 2 2 2 5 2" xfId="5176"/>
    <cellStyle name="Normal 5 2 2 2 6" xfId="5177"/>
    <cellStyle name="Normal 5 2 2 2 7" xfId="14279"/>
    <cellStyle name="Normal 5 2 2 3" xfId="5178"/>
    <cellStyle name="Normal 5 2 2 3 2" xfId="5179"/>
    <cellStyle name="Normal 5 2 2 3 2 2" xfId="5180"/>
    <cellStyle name="Normal 5 2 2 3 2 2 2" xfId="5181"/>
    <cellStyle name="Normal 5 2 2 3 2 2 2 2" xfId="5182"/>
    <cellStyle name="Normal 5 2 2 3 2 2 3" xfId="5183"/>
    <cellStyle name="Normal 5 2 2 3 2 3" xfId="5184"/>
    <cellStyle name="Normal 5 2 2 3 2 3 2" xfId="5185"/>
    <cellStyle name="Normal 5 2 2 3 2 4" xfId="5186"/>
    <cellStyle name="Normal 5 2 2 3 3" xfId="5187"/>
    <cellStyle name="Normal 5 2 2 3 3 2" xfId="5188"/>
    <cellStyle name="Normal 5 2 2 3 3 2 2" xfId="5189"/>
    <cellStyle name="Normal 5 2 2 3 3 3" xfId="5190"/>
    <cellStyle name="Normal 5 2 2 3 4" xfId="5191"/>
    <cellStyle name="Normal 5 2 2 3 4 2" xfId="5192"/>
    <cellStyle name="Normal 5 2 2 3 5" xfId="5193"/>
    <cellStyle name="Normal 5 2 2 3 6" xfId="14281"/>
    <cellStyle name="Normal 5 2 2 4" xfId="5194"/>
    <cellStyle name="Normal 5 2 2 4 2" xfId="5195"/>
    <cellStyle name="Normal 5 2 2 4 2 2" xfId="5196"/>
    <cellStyle name="Normal 5 2 2 4 2 2 2" xfId="5197"/>
    <cellStyle name="Normal 5 2 2 4 2 2 2 2" xfId="5198"/>
    <cellStyle name="Normal 5 2 2 4 2 2 3" xfId="5199"/>
    <cellStyle name="Normal 5 2 2 4 2 3" xfId="5200"/>
    <cellStyle name="Normal 5 2 2 4 2 3 2" xfId="5201"/>
    <cellStyle name="Normal 5 2 2 4 2 4" xfId="5202"/>
    <cellStyle name="Normal 5 2 2 4 3" xfId="5203"/>
    <cellStyle name="Normal 5 2 2 4 3 2" xfId="5204"/>
    <cellStyle name="Normal 5 2 2 4 3 2 2" xfId="5205"/>
    <cellStyle name="Normal 5 2 2 4 3 3" xfId="5206"/>
    <cellStyle name="Normal 5 2 2 4 4" xfId="5207"/>
    <cellStyle name="Normal 5 2 2 4 4 2" xfId="5208"/>
    <cellStyle name="Normal 5 2 2 4 5" xfId="5209"/>
    <cellStyle name="Normal 5 2 2 5" xfId="5210"/>
    <cellStyle name="Normal 5 2 2 5 2" xfId="5211"/>
    <cellStyle name="Normal 5 2 2 5 2 2" xfId="5212"/>
    <cellStyle name="Normal 5 2 2 5 2 2 2" xfId="5213"/>
    <cellStyle name="Normal 5 2 2 5 2 3" xfId="5214"/>
    <cellStyle name="Normal 5 2 2 5 3" xfId="5215"/>
    <cellStyle name="Normal 5 2 2 5 3 2" xfId="5216"/>
    <cellStyle name="Normal 5 2 2 5 4" xfId="5217"/>
    <cellStyle name="Normal 5 2 2 6" xfId="5218"/>
    <cellStyle name="Normal 5 2 2 6 2" xfId="5219"/>
    <cellStyle name="Normal 5 2 2 6 2 2" xfId="5220"/>
    <cellStyle name="Normal 5 2 2 6 3" xfId="5221"/>
    <cellStyle name="Normal 5 2 2 7" xfId="5222"/>
    <cellStyle name="Normal 5 2 2 7 2" xfId="5223"/>
    <cellStyle name="Normal 5 2 2 8" xfId="5224"/>
    <cellStyle name="Normal 5 2 2 9" xfId="14130"/>
    <cellStyle name="Normal 5 2 3" xfId="5225"/>
    <cellStyle name="Normal 5 2 3 2" xfId="5226"/>
    <cellStyle name="Normal 5 2 3 2 2" xfId="5227"/>
    <cellStyle name="Normal 5 2 3 2 2 2" xfId="5228"/>
    <cellStyle name="Normal 5 2 3 2 2 2 2" xfId="5229"/>
    <cellStyle name="Normal 5 2 3 2 2 2 2 2" xfId="5230"/>
    <cellStyle name="Normal 5 2 3 2 2 2 3" xfId="5231"/>
    <cellStyle name="Normal 5 2 3 2 2 3" xfId="5232"/>
    <cellStyle name="Normal 5 2 3 2 2 3 2" xfId="5233"/>
    <cellStyle name="Normal 5 2 3 2 2 4" xfId="5234"/>
    <cellStyle name="Normal 5 2 3 2 3" xfId="5235"/>
    <cellStyle name="Normal 5 2 3 2 3 2" xfId="5236"/>
    <cellStyle name="Normal 5 2 3 2 3 2 2" xfId="5237"/>
    <cellStyle name="Normal 5 2 3 2 3 3" xfId="5238"/>
    <cellStyle name="Normal 5 2 3 2 4" xfId="5239"/>
    <cellStyle name="Normal 5 2 3 2 4 2" xfId="5240"/>
    <cellStyle name="Normal 5 2 3 2 5" xfId="5241"/>
    <cellStyle name="Normal 5 2 3 3" xfId="5242"/>
    <cellStyle name="Normal 5 2 3 3 2" xfId="5243"/>
    <cellStyle name="Normal 5 2 3 3 2 2" xfId="5244"/>
    <cellStyle name="Normal 5 2 3 3 2 2 2" xfId="5245"/>
    <cellStyle name="Normal 5 2 3 3 2 3" xfId="5246"/>
    <cellStyle name="Normal 5 2 3 3 3" xfId="5247"/>
    <cellStyle name="Normal 5 2 3 3 3 2" xfId="5248"/>
    <cellStyle name="Normal 5 2 3 3 4" xfId="5249"/>
    <cellStyle name="Normal 5 2 3 4" xfId="5250"/>
    <cellStyle name="Normal 5 2 3 4 2" xfId="5251"/>
    <cellStyle name="Normal 5 2 3 4 2 2" xfId="5252"/>
    <cellStyle name="Normal 5 2 3 4 3" xfId="5253"/>
    <cellStyle name="Normal 5 2 3 5" xfId="5254"/>
    <cellStyle name="Normal 5 2 3 5 2" xfId="5255"/>
    <cellStyle name="Normal 5 2 3 6" xfId="5256"/>
    <cellStyle name="Normal 5 2 3 7" xfId="14282"/>
    <cellStyle name="Normal 5 2 4" xfId="5257"/>
    <cellStyle name="Normal 5 2 4 2" xfId="5258"/>
    <cellStyle name="Normal 5 2 4 2 2" xfId="5259"/>
    <cellStyle name="Normal 5 2 4 2 2 2" xfId="5260"/>
    <cellStyle name="Normal 5 2 4 2 2 2 2" xfId="5261"/>
    <cellStyle name="Normal 5 2 4 2 2 3" xfId="5262"/>
    <cellStyle name="Normal 5 2 4 2 3" xfId="5263"/>
    <cellStyle name="Normal 5 2 4 2 3 2" xfId="5264"/>
    <cellStyle name="Normal 5 2 4 2 4" xfId="5265"/>
    <cellStyle name="Normal 5 2 4 2 5" xfId="14284"/>
    <cellStyle name="Normal 5 2 4 3" xfId="5266"/>
    <cellStyle name="Normal 5 2 4 3 2" xfId="5267"/>
    <cellStyle name="Normal 5 2 4 3 2 2" xfId="5268"/>
    <cellStyle name="Normal 5 2 4 3 3" xfId="5269"/>
    <cellStyle name="Normal 5 2 4 4" xfId="5270"/>
    <cellStyle name="Normal 5 2 4 4 2" xfId="5271"/>
    <cellStyle name="Normal 5 2 4 5" xfId="5272"/>
    <cellStyle name="Normal 5 2 4 6" xfId="14283"/>
    <cellStyle name="Normal 5 2 5" xfId="5273"/>
    <cellStyle name="Normal 5 2 5 2" xfId="5274"/>
    <cellStyle name="Normal 5 2 5 2 2" xfId="5275"/>
    <cellStyle name="Normal 5 2 5 2 2 2" xfId="5276"/>
    <cellStyle name="Normal 5 2 5 2 2 2 2" xfId="5277"/>
    <cellStyle name="Normal 5 2 5 2 2 3" xfId="5278"/>
    <cellStyle name="Normal 5 2 5 2 3" xfId="5279"/>
    <cellStyle name="Normal 5 2 5 2 3 2" xfId="5280"/>
    <cellStyle name="Normal 5 2 5 2 4" xfId="5281"/>
    <cellStyle name="Normal 5 2 5 3" xfId="5282"/>
    <cellStyle name="Normal 5 2 5 3 2" xfId="5283"/>
    <cellStyle name="Normal 5 2 5 3 2 2" xfId="5284"/>
    <cellStyle name="Normal 5 2 5 3 3" xfId="5285"/>
    <cellStyle name="Normal 5 2 5 4" xfId="5286"/>
    <cellStyle name="Normal 5 2 5 4 2" xfId="5287"/>
    <cellStyle name="Normal 5 2 5 5" xfId="5288"/>
    <cellStyle name="Normal 5 2 5 6" xfId="14285"/>
    <cellStyle name="Normal 5 2 6" xfId="5289"/>
    <cellStyle name="Normal 5 2 6 2" xfId="5290"/>
    <cellStyle name="Normal 5 2 6 2 2" xfId="5291"/>
    <cellStyle name="Normal 5 2 6 2 2 2" xfId="5292"/>
    <cellStyle name="Normal 5 2 6 2 3" xfId="5293"/>
    <cellStyle name="Normal 5 2 6 3" xfId="5294"/>
    <cellStyle name="Normal 5 2 6 3 2" xfId="5295"/>
    <cellStyle name="Normal 5 2 6 4" xfId="5296"/>
    <cellStyle name="Normal 5 2 7" xfId="5297"/>
    <cellStyle name="Normal 5 2 7 2" xfId="5298"/>
    <cellStyle name="Normal 5 2 7 2 2" xfId="5299"/>
    <cellStyle name="Normal 5 2 7 3" xfId="5300"/>
    <cellStyle name="Normal 5 2 8" xfId="5301"/>
    <cellStyle name="Normal 5 2 8 2" xfId="5302"/>
    <cellStyle name="Normal 5 2 9" xfId="5303"/>
    <cellStyle name="Normal 5 3" xfId="5304"/>
    <cellStyle name="Normal 5 3 10" xfId="5305"/>
    <cellStyle name="Normal 5 3 11" xfId="13767"/>
    <cellStyle name="Normal 5 3 2" xfId="5306"/>
    <cellStyle name="Normal 5 3 2 2" xfId="5307"/>
    <cellStyle name="Normal 5 3 2 2 2" xfId="5308"/>
    <cellStyle name="Normal 5 3 2 2 2 2" xfId="5309"/>
    <cellStyle name="Normal 5 3 2 2 2 2 2" xfId="5310"/>
    <cellStyle name="Normal 5 3 2 2 2 2 2 2" xfId="5311"/>
    <cellStyle name="Normal 5 3 2 2 2 2 2 2 2" xfId="5312"/>
    <cellStyle name="Normal 5 3 2 2 2 2 2 3" xfId="5313"/>
    <cellStyle name="Normal 5 3 2 2 2 2 3" xfId="5314"/>
    <cellStyle name="Normal 5 3 2 2 2 2 3 2" xfId="5315"/>
    <cellStyle name="Normal 5 3 2 2 2 2 4" xfId="5316"/>
    <cellStyle name="Normal 5 3 2 2 2 3" xfId="5317"/>
    <cellStyle name="Normal 5 3 2 2 2 3 2" xfId="5318"/>
    <cellStyle name="Normal 5 3 2 2 2 3 2 2" xfId="5319"/>
    <cellStyle name="Normal 5 3 2 2 2 3 3" xfId="5320"/>
    <cellStyle name="Normal 5 3 2 2 2 4" xfId="5321"/>
    <cellStyle name="Normal 5 3 2 2 2 4 2" xfId="5322"/>
    <cellStyle name="Normal 5 3 2 2 2 5" xfId="5323"/>
    <cellStyle name="Normal 5 3 2 2 3" xfId="5324"/>
    <cellStyle name="Normal 5 3 2 2 3 2" xfId="5325"/>
    <cellStyle name="Normal 5 3 2 2 3 2 2" xfId="5326"/>
    <cellStyle name="Normal 5 3 2 2 3 2 2 2" xfId="5327"/>
    <cellStyle name="Normal 5 3 2 2 3 2 3" xfId="5328"/>
    <cellStyle name="Normal 5 3 2 2 3 3" xfId="5329"/>
    <cellStyle name="Normal 5 3 2 2 3 3 2" xfId="5330"/>
    <cellStyle name="Normal 5 3 2 2 3 4" xfId="5331"/>
    <cellStyle name="Normal 5 3 2 2 4" xfId="5332"/>
    <cellStyle name="Normal 5 3 2 2 4 2" xfId="5333"/>
    <cellStyle name="Normal 5 3 2 2 4 2 2" xfId="5334"/>
    <cellStyle name="Normal 5 3 2 2 4 3" xfId="5335"/>
    <cellStyle name="Normal 5 3 2 2 5" xfId="5336"/>
    <cellStyle name="Normal 5 3 2 2 5 2" xfId="5337"/>
    <cellStyle name="Normal 5 3 2 2 6" xfId="5338"/>
    <cellStyle name="Normal 5 3 2 3" xfId="5339"/>
    <cellStyle name="Normal 5 3 2 3 2" xfId="5340"/>
    <cellStyle name="Normal 5 3 2 3 2 2" xfId="5341"/>
    <cellStyle name="Normal 5 3 2 3 2 2 2" xfId="5342"/>
    <cellStyle name="Normal 5 3 2 3 2 2 2 2" xfId="5343"/>
    <cellStyle name="Normal 5 3 2 3 2 2 3" xfId="5344"/>
    <cellStyle name="Normal 5 3 2 3 2 3" xfId="5345"/>
    <cellStyle name="Normal 5 3 2 3 2 3 2" xfId="5346"/>
    <cellStyle name="Normal 5 3 2 3 2 4" xfId="5347"/>
    <cellStyle name="Normal 5 3 2 3 3" xfId="5348"/>
    <cellStyle name="Normal 5 3 2 3 3 2" xfId="5349"/>
    <cellStyle name="Normal 5 3 2 3 3 2 2" xfId="5350"/>
    <cellStyle name="Normal 5 3 2 3 3 3" xfId="5351"/>
    <cellStyle name="Normal 5 3 2 3 4" xfId="5352"/>
    <cellStyle name="Normal 5 3 2 3 4 2" xfId="5353"/>
    <cellStyle name="Normal 5 3 2 3 5" xfId="5354"/>
    <cellStyle name="Normal 5 3 2 4" xfId="5355"/>
    <cellStyle name="Normal 5 3 2 4 2" xfId="5356"/>
    <cellStyle name="Normal 5 3 2 4 2 2" xfId="5357"/>
    <cellStyle name="Normal 5 3 2 4 2 2 2" xfId="5358"/>
    <cellStyle name="Normal 5 3 2 4 2 2 2 2" xfId="5359"/>
    <cellStyle name="Normal 5 3 2 4 2 2 3" xfId="5360"/>
    <cellStyle name="Normal 5 3 2 4 2 3" xfId="5361"/>
    <cellStyle name="Normal 5 3 2 4 2 3 2" xfId="5362"/>
    <cellStyle name="Normal 5 3 2 4 2 4" xfId="5363"/>
    <cellStyle name="Normal 5 3 2 4 3" xfId="5364"/>
    <cellStyle name="Normal 5 3 2 4 3 2" xfId="5365"/>
    <cellStyle name="Normal 5 3 2 4 3 2 2" xfId="5366"/>
    <cellStyle name="Normal 5 3 2 4 3 3" xfId="5367"/>
    <cellStyle name="Normal 5 3 2 4 4" xfId="5368"/>
    <cellStyle name="Normal 5 3 2 4 4 2" xfId="5369"/>
    <cellStyle name="Normal 5 3 2 4 5" xfId="5370"/>
    <cellStyle name="Normal 5 3 2 5" xfId="5371"/>
    <cellStyle name="Normal 5 3 2 5 2" xfId="5372"/>
    <cellStyle name="Normal 5 3 2 5 2 2" xfId="5373"/>
    <cellStyle name="Normal 5 3 2 5 2 2 2" xfId="5374"/>
    <cellStyle name="Normal 5 3 2 5 2 3" xfId="5375"/>
    <cellStyle name="Normal 5 3 2 5 3" xfId="5376"/>
    <cellStyle name="Normal 5 3 2 5 3 2" xfId="5377"/>
    <cellStyle name="Normal 5 3 2 5 4" xfId="5378"/>
    <cellStyle name="Normal 5 3 2 6" xfId="5379"/>
    <cellStyle name="Normal 5 3 2 6 2" xfId="5380"/>
    <cellStyle name="Normal 5 3 2 6 2 2" xfId="5381"/>
    <cellStyle name="Normal 5 3 2 6 3" xfId="5382"/>
    <cellStyle name="Normal 5 3 2 7" xfId="5383"/>
    <cellStyle name="Normal 5 3 2 7 2" xfId="5384"/>
    <cellStyle name="Normal 5 3 2 8" xfId="5385"/>
    <cellStyle name="Normal 5 3 3" xfId="5386"/>
    <cellStyle name="Normal 5 3 3 2" xfId="5387"/>
    <cellStyle name="Normal 5 3 3 2 2" xfId="5388"/>
    <cellStyle name="Normal 5 3 3 2 2 2" xfId="5389"/>
    <cellStyle name="Normal 5 3 3 2 2 2 2" xfId="5390"/>
    <cellStyle name="Normal 5 3 3 2 2 2 2 2" xfId="5391"/>
    <cellStyle name="Normal 5 3 3 2 2 2 3" xfId="5392"/>
    <cellStyle name="Normal 5 3 3 2 2 3" xfId="5393"/>
    <cellStyle name="Normal 5 3 3 2 2 3 2" xfId="5394"/>
    <cellStyle name="Normal 5 3 3 2 2 4" xfId="5395"/>
    <cellStyle name="Normal 5 3 3 2 3" xfId="5396"/>
    <cellStyle name="Normal 5 3 3 2 3 2" xfId="5397"/>
    <cellStyle name="Normal 5 3 3 2 3 2 2" xfId="5398"/>
    <cellStyle name="Normal 5 3 3 2 3 3" xfId="5399"/>
    <cellStyle name="Normal 5 3 3 2 4" xfId="5400"/>
    <cellStyle name="Normal 5 3 3 2 4 2" xfId="5401"/>
    <cellStyle name="Normal 5 3 3 2 5" xfId="5402"/>
    <cellStyle name="Normal 5 3 3 3" xfId="5403"/>
    <cellStyle name="Normal 5 3 3 3 2" xfId="5404"/>
    <cellStyle name="Normal 5 3 3 3 2 2" xfId="5405"/>
    <cellStyle name="Normal 5 3 3 3 2 2 2" xfId="5406"/>
    <cellStyle name="Normal 5 3 3 3 2 3" xfId="5407"/>
    <cellStyle name="Normal 5 3 3 3 3" xfId="5408"/>
    <cellStyle name="Normal 5 3 3 3 3 2" xfId="5409"/>
    <cellStyle name="Normal 5 3 3 3 4" xfId="5410"/>
    <cellStyle name="Normal 5 3 3 4" xfId="5411"/>
    <cellStyle name="Normal 5 3 3 4 2" xfId="5412"/>
    <cellStyle name="Normal 5 3 3 4 2 2" xfId="5413"/>
    <cellStyle name="Normal 5 3 3 4 3" xfId="5414"/>
    <cellStyle name="Normal 5 3 3 5" xfId="5415"/>
    <cellStyle name="Normal 5 3 3 5 2" xfId="5416"/>
    <cellStyle name="Normal 5 3 3 6" xfId="5417"/>
    <cellStyle name="Normal 5 3 4" xfId="5418"/>
    <cellStyle name="Normal 5 3 4 2" xfId="5419"/>
    <cellStyle name="Normal 5 3 4 2 2" xfId="5420"/>
    <cellStyle name="Normal 5 3 4 2 2 2" xfId="5421"/>
    <cellStyle name="Normal 5 3 4 2 2 2 2" xfId="5422"/>
    <cellStyle name="Normal 5 3 4 2 2 3" xfId="5423"/>
    <cellStyle name="Normal 5 3 4 2 3" xfId="5424"/>
    <cellStyle name="Normal 5 3 4 2 3 2" xfId="5425"/>
    <cellStyle name="Normal 5 3 4 2 4" xfId="5426"/>
    <cellStyle name="Normal 5 3 4 3" xfId="5427"/>
    <cellStyle name="Normal 5 3 4 3 2" xfId="5428"/>
    <cellStyle name="Normal 5 3 4 3 2 2" xfId="5429"/>
    <cellStyle name="Normal 5 3 4 3 3" xfId="5430"/>
    <cellStyle name="Normal 5 3 4 4" xfId="5431"/>
    <cellStyle name="Normal 5 3 4 4 2" xfId="5432"/>
    <cellStyle name="Normal 5 3 4 5" xfId="5433"/>
    <cellStyle name="Normal 5 3 5" xfId="5434"/>
    <cellStyle name="Normal 5 3 5 2" xfId="5435"/>
    <cellStyle name="Normal 5 3 5 2 2" xfId="5436"/>
    <cellStyle name="Normal 5 3 5 2 2 2" xfId="5437"/>
    <cellStyle name="Normal 5 3 5 2 2 2 2" xfId="5438"/>
    <cellStyle name="Normal 5 3 5 2 2 3" xfId="5439"/>
    <cellStyle name="Normal 5 3 5 2 3" xfId="5440"/>
    <cellStyle name="Normal 5 3 5 2 3 2" xfId="5441"/>
    <cellStyle name="Normal 5 3 5 2 4" xfId="5442"/>
    <cellStyle name="Normal 5 3 5 3" xfId="5443"/>
    <cellStyle name="Normal 5 3 5 3 2" xfId="5444"/>
    <cellStyle name="Normal 5 3 5 3 2 2" xfId="5445"/>
    <cellStyle name="Normal 5 3 5 3 3" xfId="5446"/>
    <cellStyle name="Normal 5 3 5 4" xfId="5447"/>
    <cellStyle name="Normal 5 3 5 4 2" xfId="5448"/>
    <cellStyle name="Normal 5 3 5 5" xfId="5449"/>
    <cellStyle name="Normal 5 3 6" xfId="5450"/>
    <cellStyle name="Normal 5 3 6 2" xfId="5451"/>
    <cellStyle name="Normal 5 3 6 2 2" xfId="5452"/>
    <cellStyle name="Normal 5 3 6 2 2 2" xfId="5453"/>
    <cellStyle name="Normal 5 3 6 2 3" xfId="5454"/>
    <cellStyle name="Normal 5 3 6 3" xfId="5455"/>
    <cellStyle name="Normal 5 3 6 3 2" xfId="5456"/>
    <cellStyle name="Normal 5 3 6 4" xfId="5457"/>
    <cellStyle name="Normal 5 3 7" xfId="5458"/>
    <cellStyle name="Normal 5 3 7 2" xfId="5459"/>
    <cellStyle name="Normal 5 3 7 2 2" xfId="5460"/>
    <cellStyle name="Normal 5 3 7 3" xfId="5461"/>
    <cellStyle name="Normal 5 3 8" xfId="5462"/>
    <cellStyle name="Normal 5 3 8 2" xfId="5463"/>
    <cellStyle name="Normal 5 3 9" xfId="5464"/>
    <cellStyle name="Normal 5 4" xfId="5465"/>
    <cellStyle name="Normal 5 4 10" xfId="5466"/>
    <cellStyle name="Normal 5 4 2" xfId="5467"/>
    <cellStyle name="Normal 5 4 2 2" xfId="5468"/>
    <cellStyle name="Normal 5 4 2 2 2" xfId="5469"/>
    <cellStyle name="Normal 5 4 2 2 2 2" xfId="5470"/>
    <cellStyle name="Normal 5 4 2 2 2 2 2" xfId="5471"/>
    <cellStyle name="Normal 5 4 2 2 2 2 2 2" xfId="5472"/>
    <cellStyle name="Normal 5 4 2 2 2 2 3" xfId="5473"/>
    <cellStyle name="Normal 5 4 2 2 2 3" xfId="5474"/>
    <cellStyle name="Normal 5 4 2 2 2 3 2" xfId="5475"/>
    <cellStyle name="Normal 5 4 2 2 2 4" xfId="5476"/>
    <cellStyle name="Normal 5 4 2 2 3" xfId="5477"/>
    <cellStyle name="Normal 5 4 2 2 3 2" xfId="5478"/>
    <cellStyle name="Normal 5 4 2 2 3 2 2" xfId="5479"/>
    <cellStyle name="Normal 5 4 2 2 3 3" xfId="5480"/>
    <cellStyle name="Normal 5 4 2 2 4" xfId="5481"/>
    <cellStyle name="Normal 5 4 2 2 4 2" xfId="5482"/>
    <cellStyle name="Normal 5 4 2 2 5" xfId="5483"/>
    <cellStyle name="Normal 5 4 2 2 6" xfId="14287"/>
    <cellStyle name="Normal 5 4 2 3" xfId="5484"/>
    <cellStyle name="Normal 5 4 2 3 2" xfId="5485"/>
    <cellStyle name="Normal 5 4 2 3 2 2" xfId="5486"/>
    <cellStyle name="Normal 5 4 2 3 2 2 2" xfId="5487"/>
    <cellStyle name="Normal 5 4 2 3 2 2 2 2" xfId="5488"/>
    <cellStyle name="Normal 5 4 2 3 2 2 3" xfId="5489"/>
    <cellStyle name="Normal 5 4 2 3 2 3" xfId="5490"/>
    <cellStyle name="Normal 5 4 2 3 2 3 2" xfId="5491"/>
    <cellStyle name="Normal 5 4 2 3 2 4" xfId="5492"/>
    <cellStyle name="Normal 5 4 2 3 3" xfId="5493"/>
    <cellStyle name="Normal 5 4 2 3 3 2" xfId="5494"/>
    <cellStyle name="Normal 5 4 2 3 3 2 2" xfId="5495"/>
    <cellStyle name="Normal 5 4 2 3 3 3" xfId="5496"/>
    <cellStyle name="Normal 5 4 2 3 4" xfId="5497"/>
    <cellStyle name="Normal 5 4 2 3 4 2" xfId="5498"/>
    <cellStyle name="Normal 5 4 2 3 5" xfId="5499"/>
    <cellStyle name="Normal 5 4 2 4" xfId="5500"/>
    <cellStyle name="Normal 5 4 2 4 2" xfId="5501"/>
    <cellStyle name="Normal 5 4 2 4 2 2" xfId="5502"/>
    <cellStyle name="Normal 5 4 2 4 2 2 2" xfId="5503"/>
    <cellStyle name="Normal 5 4 2 4 2 2 2 2" xfId="60283"/>
    <cellStyle name="Normal 5 4 2 4 2 2 2 3" xfId="60284"/>
    <cellStyle name="Normal 5 4 2 4 2 2 2 4" xfId="60285"/>
    <cellStyle name="Normal 5 4 2 4 2 2 3" xfId="60286"/>
    <cellStyle name="Normal 5 4 2 4 2 2 3 2" xfId="60287"/>
    <cellStyle name="Normal 5 4 2 4 2 2 3 3" xfId="60288"/>
    <cellStyle name="Normal 5 4 2 4 2 2 4" xfId="60289"/>
    <cellStyle name="Normal 5 4 2 4 2 2 4 2" xfId="60290"/>
    <cellStyle name="Normal 5 4 2 4 2 2 5" xfId="60291"/>
    <cellStyle name="Normal 5 4 2 4 2 2 6" xfId="60292"/>
    <cellStyle name="Normal 5 4 2 4 2 3" xfId="5504"/>
    <cellStyle name="Normal 5 4 2 4 2 3 2" xfId="60293"/>
    <cellStyle name="Normal 5 4 2 4 2 4" xfId="60294"/>
    <cellStyle name="Normal 5 4 2 4 2 5" xfId="60295"/>
    <cellStyle name="Normal 5 4 2 4 3" xfId="5505"/>
    <cellStyle name="Normal 5 4 2 4 3 2" xfId="5506"/>
    <cellStyle name="Normal 5 4 2 4 4" xfId="5507"/>
    <cellStyle name="Normal 5 4 2 4 4 2" xfId="60296"/>
    <cellStyle name="Normal 5 4 2 4 5" xfId="60297"/>
    <cellStyle name="Normal 5 4 2 4 6" xfId="60298"/>
    <cellStyle name="Normal 5 4 2 5" xfId="5508"/>
    <cellStyle name="Normal 5 4 2 5 2" xfId="5509"/>
    <cellStyle name="Normal 5 4 2 5 2 2" xfId="5510"/>
    <cellStyle name="Normal 5 4 2 5 3" xfId="5511"/>
    <cellStyle name="Normal 5 4 2 6" xfId="5512"/>
    <cellStyle name="Normal 5 4 2 6 2" xfId="5513"/>
    <cellStyle name="Normal 5 4 2 7" xfId="5514"/>
    <cellStyle name="Normal 5 4 2 8" xfId="14286"/>
    <cellStyle name="Normal 5 4 3" xfId="5515"/>
    <cellStyle name="Normal 5 4 3 2" xfId="5516"/>
    <cellStyle name="Normal 5 4 3 2 2" xfId="5517"/>
    <cellStyle name="Normal 5 4 3 2 2 2" xfId="5518"/>
    <cellStyle name="Normal 5 4 3 2 2 2 2" xfId="5519"/>
    <cellStyle name="Normal 5 4 3 2 2 2 2 2" xfId="5520"/>
    <cellStyle name="Normal 5 4 3 2 2 2 3" xfId="5521"/>
    <cellStyle name="Normal 5 4 3 2 2 3" xfId="5522"/>
    <cellStyle name="Normal 5 4 3 2 2 3 2" xfId="5523"/>
    <cellStyle name="Normal 5 4 3 2 2 4" xfId="5524"/>
    <cellStyle name="Normal 5 4 3 2 3" xfId="5525"/>
    <cellStyle name="Normal 5 4 3 2 3 2" xfId="5526"/>
    <cellStyle name="Normal 5 4 3 2 3 2 2" xfId="5527"/>
    <cellStyle name="Normal 5 4 3 2 3 3" xfId="5528"/>
    <cellStyle name="Normal 5 4 3 2 4" xfId="5529"/>
    <cellStyle name="Normal 5 4 3 2 4 2" xfId="5530"/>
    <cellStyle name="Normal 5 4 3 2 5" xfId="5531"/>
    <cellStyle name="Normal 5 4 3 3" xfId="5532"/>
    <cellStyle name="Normal 5 4 3 3 2" xfId="5533"/>
    <cellStyle name="Normal 5 4 3 3 2 2" xfId="5534"/>
    <cellStyle name="Normal 5 4 3 3 2 2 2" xfId="5535"/>
    <cellStyle name="Normal 5 4 3 3 2 3" xfId="5536"/>
    <cellStyle name="Normal 5 4 3 3 3" xfId="5537"/>
    <cellStyle name="Normal 5 4 3 3 3 2" xfId="5538"/>
    <cellStyle name="Normal 5 4 3 3 4" xfId="5539"/>
    <cellStyle name="Normal 5 4 3 4" xfId="5540"/>
    <cellStyle name="Normal 5 4 3 4 2" xfId="5541"/>
    <cellStyle name="Normal 5 4 3 4 2 2" xfId="5542"/>
    <cellStyle name="Normal 5 4 3 4 3" xfId="5543"/>
    <cellStyle name="Normal 5 4 3 5" xfId="5544"/>
    <cellStyle name="Normal 5 4 3 5 2" xfId="5545"/>
    <cellStyle name="Normal 5 4 3 6" xfId="5546"/>
    <cellStyle name="Normal 5 4 3 7" xfId="14288"/>
    <cellStyle name="Normal 5 4 4" xfId="5547"/>
    <cellStyle name="Normal 5 4 4 2" xfId="5548"/>
    <cellStyle name="Normal 5 4 4 2 2" xfId="5549"/>
    <cellStyle name="Normal 5 4 4 2 2 2" xfId="5550"/>
    <cellStyle name="Normal 5 4 4 2 2 2 2" xfId="5551"/>
    <cellStyle name="Normal 5 4 4 2 2 3" xfId="5552"/>
    <cellStyle name="Normal 5 4 4 2 3" xfId="5553"/>
    <cellStyle name="Normal 5 4 4 2 3 2" xfId="5554"/>
    <cellStyle name="Normal 5 4 4 2 4" xfId="5555"/>
    <cellStyle name="Normal 5 4 4 3" xfId="5556"/>
    <cellStyle name="Normal 5 4 4 3 2" xfId="5557"/>
    <cellStyle name="Normal 5 4 4 3 2 2" xfId="5558"/>
    <cellStyle name="Normal 5 4 4 3 3" xfId="5559"/>
    <cellStyle name="Normal 5 4 4 4" xfId="5560"/>
    <cellStyle name="Normal 5 4 4 4 2" xfId="5561"/>
    <cellStyle name="Normal 5 4 4 5" xfId="5562"/>
    <cellStyle name="Normal 5 4 5" xfId="5563"/>
    <cellStyle name="Normal 5 4 5 2" xfId="5564"/>
    <cellStyle name="Normal 5 4 5 2 2" xfId="5565"/>
    <cellStyle name="Normal 5 4 5 2 2 2" xfId="5566"/>
    <cellStyle name="Normal 5 4 5 2 2 2 2" xfId="5567"/>
    <cellStyle name="Normal 5 4 5 2 2 3" xfId="5568"/>
    <cellStyle name="Normal 5 4 5 2 3" xfId="5569"/>
    <cellStyle name="Normal 5 4 5 2 3 2" xfId="5570"/>
    <cellStyle name="Normal 5 4 5 2 4" xfId="5571"/>
    <cellStyle name="Normal 5 4 5 3" xfId="5572"/>
    <cellStyle name="Normal 5 4 5 3 2" xfId="5573"/>
    <cellStyle name="Normal 5 4 5 3 2 2" xfId="5574"/>
    <cellStyle name="Normal 5 4 5 3 3" xfId="5575"/>
    <cellStyle name="Normal 5 4 5 4" xfId="5576"/>
    <cellStyle name="Normal 5 4 5 4 2" xfId="5577"/>
    <cellStyle name="Normal 5 4 5 5" xfId="5578"/>
    <cellStyle name="Normal 5 4 6" xfId="5579"/>
    <cellStyle name="Normal 5 4 6 2" xfId="5580"/>
    <cellStyle name="Normal 5 4 6 2 2" xfId="5581"/>
    <cellStyle name="Normal 5 4 6 2 2 2" xfId="5582"/>
    <cellStyle name="Normal 5 4 6 2 3" xfId="5583"/>
    <cellStyle name="Normal 5 4 6 3" xfId="5584"/>
    <cellStyle name="Normal 5 4 6 3 2" xfId="5585"/>
    <cellStyle name="Normal 5 4 6 4" xfId="5586"/>
    <cellStyle name="Normal 5 4 7" xfId="5587"/>
    <cellStyle name="Normal 5 4 7 2" xfId="5588"/>
    <cellStyle name="Normal 5 4 7 2 2" xfId="5589"/>
    <cellStyle name="Normal 5 4 7 3" xfId="5590"/>
    <cellStyle name="Normal 5 4 8" xfId="5591"/>
    <cellStyle name="Normal 5 4 8 2" xfId="5592"/>
    <cellStyle name="Normal 5 4 9" xfId="5593"/>
    <cellStyle name="Normal 5 5" xfId="5594"/>
    <cellStyle name="Normal 5 5 10" xfId="60299"/>
    <cellStyle name="Normal 5 5 2" xfId="5595"/>
    <cellStyle name="Normal 5 5 2 2" xfId="5596"/>
    <cellStyle name="Normal 5 5 2 2 2" xfId="5597"/>
    <cellStyle name="Normal 5 5 2 2 2 2" xfId="5598"/>
    <cellStyle name="Normal 5 5 2 2 2 2 2" xfId="5599"/>
    <cellStyle name="Normal 5 5 2 2 2 3" xfId="5600"/>
    <cellStyle name="Normal 5 5 2 2 3" xfId="5601"/>
    <cellStyle name="Normal 5 5 2 2 3 2" xfId="5602"/>
    <cellStyle name="Normal 5 5 2 2 4" xfId="5603"/>
    <cellStyle name="Normal 5 5 2 2 5" xfId="60300"/>
    <cellStyle name="Normal 5 5 2 3" xfId="5604"/>
    <cellStyle name="Normal 5 5 2 3 2" xfId="5605"/>
    <cellStyle name="Normal 5 5 2 3 2 2" xfId="5606"/>
    <cellStyle name="Normal 5 5 2 3 2 2 2" xfId="60301"/>
    <cellStyle name="Normal 5 5 2 3 2 2 2 2" xfId="60302"/>
    <cellStyle name="Normal 5 5 2 3 2 2 2 3" xfId="60303"/>
    <cellStyle name="Normal 5 5 2 3 2 2 2 4" xfId="60304"/>
    <cellStyle name="Normal 5 5 2 3 2 2 3" xfId="60305"/>
    <cellStyle name="Normal 5 5 2 3 2 2 3 2" xfId="60306"/>
    <cellStyle name="Normal 5 5 2 3 2 2 3 3" xfId="60307"/>
    <cellStyle name="Normal 5 5 2 3 2 2 4" xfId="60308"/>
    <cellStyle name="Normal 5 5 2 3 2 2 4 2" xfId="60309"/>
    <cellStyle name="Normal 5 5 2 3 2 2 5" xfId="60310"/>
    <cellStyle name="Normal 5 5 2 3 2 2 6" xfId="60311"/>
    <cellStyle name="Normal 5 5 2 3 2 3" xfId="60312"/>
    <cellStyle name="Normal 5 5 2 3 2 3 2" xfId="60313"/>
    <cellStyle name="Normal 5 5 2 3 2 4" xfId="60314"/>
    <cellStyle name="Normal 5 5 2 3 2 5" xfId="60315"/>
    <cellStyle name="Normal 5 5 2 3 3" xfId="5607"/>
    <cellStyle name="Normal 5 5 2 3 3 2" xfId="60316"/>
    <cellStyle name="Normal 5 5 2 3 4" xfId="60317"/>
    <cellStyle name="Normal 5 5 2 3 4 2" xfId="60318"/>
    <cellStyle name="Normal 5 5 2 3 5" xfId="60319"/>
    <cellStyle name="Normal 5 5 2 3 6" xfId="60320"/>
    <cellStyle name="Normal 5 5 2 4" xfId="5608"/>
    <cellStyle name="Normal 5 5 2 4 2" xfId="5609"/>
    <cellStyle name="Normal 5 5 2 5" xfId="5610"/>
    <cellStyle name="Normal 5 5 2 5 2" xfId="60321"/>
    <cellStyle name="Normal 5 5 2 6" xfId="60322"/>
    <cellStyle name="Normal 5 5 2 7" xfId="60323"/>
    <cellStyle name="Normal 5 5 3" xfId="5611"/>
    <cellStyle name="Normal 5 5 3 2" xfId="5612"/>
    <cellStyle name="Normal 5 5 3 2 2" xfId="5613"/>
    <cellStyle name="Normal 5 5 3 2 2 2" xfId="5614"/>
    <cellStyle name="Normal 5 5 3 2 2 2 2" xfId="5615"/>
    <cellStyle name="Normal 5 5 3 2 2 3" xfId="5616"/>
    <cellStyle name="Normal 5 5 3 2 3" xfId="5617"/>
    <cellStyle name="Normal 5 5 3 2 3 2" xfId="5618"/>
    <cellStyle name="Normal 5 5 3 2 4" xfId="5619"/>
    <cellStyle name="Normal 5 5 3 3" xfId="5620"/>
    <cellStyle name="Normal 5 5 3 3 2" xfId="5621"/>
    <cellStyle name="Normal 5 5 3 3 2 2" xfId="5622"/>
    <cellStyle name="Normal 5 5 3 3 3" xfId="5623"/>
    <cellStyle name="Normal 5 5 3 4" xfId="5624"/>
    <cellStyle name="Normal 5 5 3 4 2" xfId="5625"/>
    <cellStyle name="Normal 5 5 3 5" xfId="5626"/>
    <cellStyle name="Normal 5 5 4" xfId="5627"/>
    <cellStyle name="Normal 5 5 4 2" xfId="5628"/>
    <cellStyle name="Normal 5 5 4 2 2" xfId="5629"/>
    <cellStyle name="Normal 5 5 4 2 2 2" xfId="5630"/>
    <cellStyle name="Normal 5 5 4 2 3" xfId="5631"/>
    <cellStyle name="Normal 5 5 4 3" xfId="5632"/>
    <cellStyle name="Normal 5 5 4 3 2" xfId="5633"/>
    <cellStyle name="Normal 5 5 4 4" xfId="5634"/>
    <cellStyle name="Normal 5 5 5" xfId="5635"/>
    <cellStyle name="Normal 5 5 5 2" xfId="5636"/>
    <cellStyle name="Normal 5 5 5 2 2" xfId="5637"/>
    <cellStyle name="Normal 5 5 5 3" xfId="5638"/>
    <cellStyle name="Normal 5 5 6" xfId="5639"/>
    <cellStyle name="Normal 5 5 6 2" xfId="5640"/>
    <cellStyle name="Normal 5 5 7" xfId="5641"/>
    <cellStyle name="Normal 5 5 8" xfId="60324"/>
    <cellStyle name="Normal 5 5 8 2" xfId="60325"/>
    <cellStyle name="Normal 5 5 9" xfId="60326"/>
    <cellStyle name="Normal 5 6" xfId="5642"/>
    <cellStyle name="Normal 5 6 2" xfId="5643"/>
    <cellStyle name="Normal 5 6 2 2" xfId="5644"/>
    <cellStyle name="Normal 5 6 2 2 2" xfId="5645"/>
    <cellStyle name="Normal 5 6 2 2 2 2" xfId="5646"/>
    <cellStyle name="Normal 5 6 2 2 2 2 2" xfId="5647"/>
    <cellStyle name="Normal 5 6 2 2 2 3" xfId="5648"/>
    <cellStyle name="Normal 5 6 2 2 3" xfId="5649"/>
    <cellStyle name="Normal 5 6 2 2 3 2" xfId="5650"/>
    <cellStyle name="Normal 5 6 2 2 4" xfId="5651"/>
    <cellStyle name="Normal 5 6 2 3" xfId="5652"/>
    <cellStyle name="Normal 5 6 2 3 2" xfId="5653"/>
    <cellStyle name="Normal 5 6 2 3 2 2" xfId="5654"/>
    <cellStyle name="Normal 5 6 2 3 3" xfId="5655"/>
    <cellStyle name="Normal 5 6 2 4" xfId="5656"/>
    <cellStyle name="Normal 5 6 2 4 2" xfId="5657"/>
    <cellStyle name="Normal 5 6 2 5" xfId="5658"/>
    <cellStyle name="Normal 5 6 3" xfId="5659"/>
    <cellStyle name="Normal 5 6 3 2" xfId="5660"/>
    <cellStyle name="Normal 5 6 3 2 2" xfId="5661"/>
    <cellStyle name="Normal 5 6 3 2 2 2" xfId="5662"/>
    <cellStyle name="Normal 5 6 3 2 3" xfId="5663"/>
    <cellStyle name="Normal 5 6 3 3" xfId="5664"/>
    <cellStyle name="Normal 5 6 3 3 2" xfId="5665"/>
    <cellStyle name="Normal 5 6 3 4" xfId="5666"/>
    <cellStyle name="Normal 5 6 4" xfId="5667"/>
    <cellStyle name="Normal 5 6 4 2" xfId="5668"/>
    <cellStyle name="Normal 5 6 4 2 2" xfId="5669"/>
    <cellStyle name="Normal 5 6 4 3" xfId="5670"/>
    <cellStyle name="Normal 5 6 5" xfId="5671"/>
    <cellStyle name="Normal 5 6 5 2" xfId="5672"/>
    <cellStyle name="Normal 5 6 6" xfId="5673"/>
    <cellStyle name="Normal 5 7" xfId="5674"/>
    <cellStyle name="Normal 5 7 2" xfId="5675"/>
    <cellStyle name="Normal 5 7 2 2" xfId="5676"/>
    <cellStyle name="Normal 5 7 2 2 2" xfId="5677"/>
    <cellStyle name="Normal 5 7 2 2 2 2" xfId="5678"/>
    <cellStyle name="Normal 5 7 2 2 3" xfId="5679"/>
    <cellStyle name="Normal 5 7 2 3" xfId="5680"/>
    <cellStyle name="Normal 5 7 2 3 2" xfId="5681"/>
    <cellStyle name="Normal 5 7 2 4" xfId="5682"/>
    <cellStyle name="Normal 5 7 3" xfId="5683"/>
    <cellStyle name="Normal 5 7 3 2" xfId="5684"/>
    <cellStyle name="Normal 5 7 3 2 2" xfId="5685"/>
    <cellStyle name="Normal 5 7 3 3" xfId="5686"/>
    <cellStyle name="Normal 5 7 4" xfId="5687"/>
    <cellStyle name="Normal 5 7 4 2" xfId="5688"/>
    <cellStyle name="Normal 5 7 5" xfId="5689"/>
    <cellStyle name="Normal 5 8" xfId="5690"/>
    <cellStyle name="Normal 5 8 2" xfId="5691"/>
    <cellStyle name="Normal 5 8 2 2" xfId="5692"/>
    <cellStyle name="Normal 5 8 2 2 2" xfId="5693"/>
    <cellStyle name="Normal 5 8 2 2 2 2" xfId="5694"/>
    <cellStyle name="Normal 5 8 2 2 3" xfId="5695"/>
    <cellStyle name="Normal 5 8 2 3" xfId="5696"/>
    <cellStyle name="Normal 5 8 2 3 2" xfId="5697"/>
    <cellStyle name="Normal 5 8 2 4" xfId="5698"/>
    <cellStyle name="Normal 5 8 3" xfId="5699"/>
    <cellStyle name="Normal 5 8 3 2" xfId="5700"/>
    <cellStyle name="Normal 5 8 3 2 2" xfId="5701"/>
    <cellStyle name="Normal 5 8 3 3" xfId="5702"/>
    <cellStyle name="Normal 5 8 4" xfId="5703"/>
    <cellStyle name="Normal 5 8 4 2" xfId="5704"/>
    <cellStyle name="Normal 5 8 5" xfId="5705"/>
    <cellStyle name="Normal 5 9" xfId="5706"/>
    <cellStyle name="Normal 5 9 2" xfId="5707"/>
    <cellStyle name="Normal 5 9 2 2" xfId="5708"/>
    <cellStyle name="Normal 5 9 2 2 2" xfId="5709"/>
    <cellStyle name="Normal 5 9 2 3" xfId="5710"/>
    <cellStyle name="Normal 5 9 3" xfId="5711"/>
    <cellStyle name="Normal 5 9 3 2" xfId="5712"/>
    <cellStyle name="Normal 5 9 4" xfId="5713"/>
    <cellStyle name="Normal 5_183302" xfId="14462"/>
    <cellStyle name="Normal 50" xfId="5714"/>
    <cellStyle name="Normal 50 2" xfId="11571"/>
    <cellStyle name="Normal 50 3" xfId="11572"/>
    <cellStyle name="Normal 51" xfId="5715"/>
    <cellStyle name="Normal 51 2" xfId="11573"/>
    <cellStyle name="Normal 51 3" xfId="11574"/>
    <cellStyle name="Normal 52" xfId="11575"/>
    <cellStyle name="Normal 52 2" xfId="11576"/>
    <cellStyle name="Normal 52 3" xfId="11577"/>
    <cellStyle name="Normal 53" xfId="11578"/>
    <cellStyle name="Normal 53 2" xfId="11579"/>
    <cellStyle name="Normal 53 3" xfId="11580"/>
    <cellStyle name="Normal 54" xfId="11581"/>
    <cellStyle name="Normal 54 2" xfId="11582"/>
    <cellStyle name="Normal 54 3" xfId="11583"/>
    <cellStyle name="Normal 55" xfId="11584"/>
    <cellStyle name="Normal 55 2" xfId="11585"/>
    <cellStyle name="Normal 55 3" xfId="11586"/>
    <cellStyle name="Normal 56" xfId="11587"/>
    <cellStyle name="Normal 56 2" xfId="11588"/>
    <cellStyle name="Normal 57" xfId="11589"/>
    <cellStyle name="Normal 57 2" xfId="11590"/>
    <cellStyle name="Normal 58" xfId="11591"/>
    <cellStyle name="Normal 58 2" xfId="11592"/>
    <cellStyle name="Normal 59" xfId="11593"/>
    <cellStyle name="Normal 6" xfId="5716"/>
    <cellStyle name="Normal 6 10" xfId="11594"/>
    <cellStyle name="Normal 6 11" xfId="11595"/>
    <cellStyle name="Normal 6 2" xfId="5717"/>
    <cellStyle name="Normal 6 2 2" xfId="5718"/>
    <cellStyle name="Normal 6 2 2 2" xfId="5719"/>
    <cellStyle name="Normal 6 2 2 2 2" xfId="5720"/>
    <cellStyle name="Normal 6 2 2 2 2 2" xfId="5721"/>
    <cellStyle name="Normal 6 2 2 2 2 2 2" xfId="5722"/>
    <cellStyle name="Normal 6 2 2 2 2 3" xfId="5723"/>
    <cellStyle name="Normal 6 2 2 2 3" xfId="5724"/>
    <cellStyle name="Normal 6 2 2 2 3 2" xfId="5725"/>
    <cellStyle name="Normal 6 2 2 2 4" xfId="5726"/>
    <cellStyle name="Normal 6 2 2 2 5" xfId="14132"/>
    <cellStyle name="Normal 6 2 2 3" xfId="5727"/>
    <cellStyle name="Normal 6 2 2 3 2" xfId="5728"/>
    <cellStyle name="Normal 6 2 2 3 2 2" xfId="5729"/>
    <cellStyle name="Normal 6 2 2 3 3" xfId="5730"/>
    <cellStyle name="Normal 6 2 2 4" xfId="5731"/>
    <cellStyle name="Normal 6 2 2 4 2" xfId="5732"/>
    <cellStyle name="Normal 6 2 2 5" xfId="5733"/>
    <cellStyle name="Normal 6 2 2 6" xfId="14131"/>
    <cellStyle name="Normal 6 2 3" xfId="5734"/>
    <cellStyle name="Normal 6 2 3 2" xfId="5735"/>
    <cellStyle name="Normal 6 2 3 2 2" xfId="5736"/>
    <cellStyle name="Normal 6 2 3 2 2 2" xfId="5737"/>
    <cellStyle name="Normal 6 2 3 2 3" xfId="5738"/>
    <cellStyle name="Normal 6 2 3 3" xfId="5739"/>
    <cellStyle name="Normal 6 2 3 3 2" xfId="5740"/>
    <cellStyle name="Normal 6 2 3 4" xfId="5741"/>
    <cellStyle name="Normal 6 2 3 5" xfId="14133"/>
    <cellStyle name="Normal 6 2 4" xfId="5742"/>
    <cellStyle name="Normal 6 2 4 2" xfId="5743"/>
    <cellStyle name="Normal 6 2 4 2 2" xfId="5744"/>
    <cellStyle name="Normal 6 2 4 3" xfId="5745"/>
    <cellStyle name="Normal 6 2 5" xfId="5746"/>
    <cellStyle name="Normal 6 2 5 2" xfId="5747"/>
    <cellStyle name="Normal 6 2 6" xfId="5748"/>
    <cellStyle name="Normal 6 2 7" xfId="5749"/>
    <cellStyle name="Normal 6 2 8" xfId="13768"/>
    <cellStyle name="Normal 6 3" xfId="5750"/>
    <cellStyle name="Normal 6 3 2" xfId="5751"/>
    <cellStyle name="Normal 6 3 2 2" xfId="5752"/>
    <cellStyle name="Normal 6 3 2 2 2" xfId="5753"/>
    <cellStyle name="Normal 6 3 2 2 2 2" xfId="5754"/>
    <cellStyle name="Normal 6 3 2 2 3" xfId="5755"/>
    <cellStyle name="Normal 6 3 2 3" xfId="5756"/>
    <cellStyle name="Normal 6 3 2 3 2" xfId="5757"/>
    <cellStyle name="Normal 6 3 2 4" xfId="5758"/>
    <cellStyle name="Normal 6 3 2 5" xfId="14134"/>
    <cellStyle name="Normal 6 3 3" xfId="5759"/>
    <cellStyle name="Normal 6 3 3 2" xfId="5760"/>
    <cellStyle name="Normal 6 3 3 2 2" xfId="5761"/>
    <cellStyle name="Normal 6 3 3 3" xfId="5762"/>
    <cellStyle name="Normal 6 3 4" xfId="5763"/>
    <cellStyle name="Normal 6 3 4 2" xfId="5764"/>
    <cellStyle name="Normal 6 3 5" xfId="5765"/>
    <cellStyle name="Normal 6 3 6" xfId="5766"/>
    <cellStyle name="Normal 6 3 7" xfId="13769"/>
    <cellStyle name="Normal 6 4" xfId="5767"/>
    <cellStyle name="Normal 6 4 2" xfId="5768"/>
    <cellStyle name="Normal 6 4 2 2" xfId="5769"/>
    <cellStyle name="Normal 6 4 2 2 2" xfId="5770"/>
    <cellStyle name="Normal 6 4 2 2 3" xfId="11596"/>
    <cellStyle name="Normal 6 4 2 3" xfId="5771"/>
    <cellStyle name="Normal 6 4 2 3 2" xfId="11597"/>
    <cellStyle name="Normal 6 4 2 4" xfId="11598"/>
    <cellStyle name="Normal 6 4 2 5" xfId="11599"/>
    <cellStyle name="Normal 6 4 2 6" xfId="11600"/>
    <cellStyle name="Normal 6 4 3" xfId="5772"/>
    <cellStyle name="Normal 6 4 3 2" xfId="5773"/>
    <cellStyle name="Normal 6 4 3 3" xfId="14289"/>
    <cellStyle name="Normal 6 4 4" xfId="5774"/>
    <cellStyle name="Normal 6 4 4 2" xfId="11601"/>
    <cellStyle name="Normal 6 4 4 3" xfId="11602"/>
    <cellStyle name="Normal 6 4 5" xfId="5775"/>
    <cellStyle name="Normal 6 4 5 2" xfId="11603"/>
    <cellStyle name="Normal 6 4 6" xfId="11604"/>
    <cellStyle name="Normal 6 4 7" xfId="11605"/>
    <cellStyle name="Normal 6 4 8" xfId="11606"/>
    <cellStyle name="Normal 6 5" xfId="5776"/>
    <cellStyle name="Normal 6 5 2" xfId="5777"/>
    <cellStyle name="Normal 6 5 2 2" xfId="5778"/>
    <cellStyle name="Normal 6 5 2 2 2" xfId="14290"/>
    <cellStyle name="Normal 6 5 2 3" xfId="11607"/>
    <cellStyle name="Normal 6 5 3" xfId="5779"/>
    <cellStyle name="Normal 6 5 3 2" xfId="11608"/>
    <cellStyle name="Normal 6 5 4" xfId="11609"/>
    <cellStyle name="Normal 6 5 5" xfId="11610"/>
    <cellStyle name="Normal 6 5 6" xfId="11611"/>
    <cellStyle name="Normal 6 6" xfId="5780"/>
    <cellStyle name="Normal 6 6 2" xfId="5781"/>
    <cellStyle name="Normal 6 6 2 2" xfId="11612"/>
    <cellStyle name="Normal 6 6 3" xfId="11613"/>
    <cellStyle name="Normal 6 6 4" xfId="11614"/>
    <cellStyle name="Normal 6 6 5" xfId="11615"/>
    <cellStyle name="Normal 6 7" xfId="5782"/>
    <cellStyle name="Normal 6 7 2" xfId="11616"/>
    <cellStyle name="Normal 6 7 3" xfId="11617"/>
    <cellStyle name="Normal 6 8" xfId="5783"/>
    <cellStyle name="Normal 6 8 2" xfId="11618"/>
    <cellStyle name="Normal 6 8 3" xfId="11619"/>
    <cellStyle name="Normal 6 9" xfId="11620"/>
    <cellStyle name="Normal 6_183302" xfId="14463"/>
    <cellStyle name="Normal 60" xfId="11621"/>
    <cellStyle name="Normal 61" xfId="11622"/>
    <cellStyle name="Normal 62" xfId="11623"/>
    <cellStyle name="Normal 63" xfId="11624"/>
    <cellStyle name="Normal 64" xfId="11625"/>
    <cellStyle name="Normal 65" xfId="11626"/>
    <cellStyle name="Normal 66" xfId="11627"/>
    <cellStyle name="Normal 67" xfId="11628"/>
    <cellStyle name="Normal 68" xfId="11629"/>
    <cellStyle name="Normal 69" xfId="11630"/>
    <cellStyle name="Normal 7" xfId="5784"/>
    <cellStyle name="Normal 7 10" xfId="5785"/>
    <cellStyle name="Normal 7 11" xfId="5786"/>
    <cellStyle name="Normal 7 2" xfId="5787"/>
    <cellStyle name="Normal 7 2 2" xfId="5788"/>
    <cellStyle name="Normal 7 2 2 2" xfId="5789"/>
    <cellStyle name="Normal 7 2 2 2 2" xfId="5790"/>
    <cellStyle name="Normal 7 2 2 2 2 2" xfId="5791"/>
    <cellStyle name="Normal 7 2 2 2 2 2 2" xfId="5792"/>
    <cellStyle name="Normal 7 2 2 2 2 2 2 2" xfId="5793"/>
    <cellStyle name="Normal 7 2 2 2 2 2 3" xfId="5794"/>
    <cellStyle name="Normal 7 2 2 2 2 3" xfId="5795"/>
    <cellStyle name="Normal 7 2 2 2 2 3 2" xfId="5796"/>
    <cellStyle name="Normal 7 2 2 2 2 4" xfId="5797"/>
    <cellStyle name="Normal 7 2 2 2 3" xfId="5798"/>
    <cellStyle name="Normal 7 2 2 2 3 2" xfId="5799"/>
    <cellStyle name="Normal 7 2 2 2 3 2 2" xfId="5800"/>
    <cellStyle name="Normal 7 2 2 2 3 3" xfId="5801"/>
    <cellStyle name="Normal 7 2 2 2 4" xfId="5802"/>
    <cellStyle name="Normal 7 2 2 2 4 2" xfId="5803"/>
    <cellStyle name="Normal 7 2 2 2 5" xfId="5804"/>
    <cellStyle name="Normal 7 2 2 2 6" xfId="14136"/>
    <cellStyle name="Normal 7 2 2 3" xfId="5805"/>
    <cellStyle name="Normal 7 2 2 3 2" xfId="5806"/>
    <cellStyle name="Normal 7 2 2 3 2 2" xfId="5807"/>
    <cellStyle name="Normal 7 2 2 3 2 2 2" xfId="5808"/>
    <cellStyle name="Normal 7 2 2 3 2 3" xfId="5809"/>
    <cellStyle name="Normal 7 2 2 3 3" xfId="5810"/>
    <cellStyle name="Normal 7 2 2 3 3 2" xfId="5811"/>
    <cellStyle name="Normal 7 2 2 3 4" xfId="5812"/>
    <cellStyle name="Normal 7 2 2 4" xfId="5813"/>
    <cellStyle name="Normal 7 2 2 4 2" xfId="5814"/>
    <cellStyle name="Normal 7 2 2 4 2 2" xfId="5815"/>
    <cellStyle name="Normal 7 2 2 4 3" xfId="5816"/>
    <cellStyle name="Normal 7 2 2 5" xfId="5817"/>
    <cellStyle name="Normal 7 2 2 5 2" xfId="5818"/>
    <cellStyle name="Normal 7 2 2 6" xfId="5819"/>
    <cellStyle name="Normal 7 2 2 7" xfId="14135"/>
    <cellStyle name="Normal 7 2 3" xfId="5820"/>
    <cellStyle name="Normal 7 2 3 2" xfId="5821"/>
    <cellStyle name="Normal 7 2 3 2 2" xfId="5822"/>
    <cellStyle name="Normal 7 2 3 2 2 2" xfId="5823"/>
    <cellStyle name="Normal 7 2 3 2 2 2 2" xfId="5824"/>
    <cellStyle name="Normal 7 2 3 2 2 3" xfId="5825"/>
    <cellStyle name="Normal 7 2 3 2 3" xfId="5826"/>
    <cellStyle name="Normal 7 2 3 2 3 2" xfId="5827"/>
    <cellStyle name="Normal 7 2 3 2 4" xfId="5828"/>
    <cellStyle name="Normal 7 2 3 3" xfId="5829"/>
    <cellStyle name="Normal 7 2 3 3 2" xfId="5830"/>
    <cellStyle name="Normal 7 2 3 3 2 2" xfId="5831"/>
    <cellStyle name="Normal 7 2 3 3 3" xfId="5832"/>
    <cellStyle name="Normal 7 2 3 4" xfId="5833"/>
    <cellStyle name="Normal 7 2 3 4 2" xfId="5834"/>
    <cellStyle name="Normal 7 2 3 5" xfId="5835"/>
    <cellStyle name="Normal 7 2 3 6" xfId="14137"/>
    <cellStyle name="Normal 7 2 4" xfId="5836"/>
    <cellStyle name="Normal 7 2 4 2" xfId="5837"/>
    <cellStyle name="Normal 7 2 4 2 2" xfId="5838"/>
    <cellStyle name="Normal 7 2 4 2 2 2" xfId="5839"/>
    <cellStyle name="Normal 7 2 4 2 2 2 2" xfId="5840"/>
    <cellStyle name="Normal 7 2 4 2 2 3" xfId="5841"/>
    <cellStyle name="Normal 7 2 4 2 3" xfId="5842"/>
    <cellStyle name="Normal 7 2 4 2 3 2" xfId="5843"/>
    <cellStyle name="Normal 7 2 4 2 4" xfId="5844"/>
    <cellStyle name="Normal 7 2 4 3" xfId="5845"/>
    <cellStyle name="Normal 7 2 4 3 2" xfId="5846"/>
    <cellStyle name="Normal 7 2 4 3 2 2" xfId="5847"/>
    <cellStyle name="Normal 7 2 4 3 3" xfId="5848"/>
    <cellStyle name="Normal 7 2 4 4" xfId="5849"/>
    <cellStyle name="Normal 7 2 4 4 2" xfId="5850"/>
    <cellStyle name="Normal 7 2 4 5" xfId="5851"/>
    <cellStyle name="Normal 7 2 5" xfId="5852"/>
    <cellStyle name="Normal 7 2 5 2" xfId="5853"/>
    <cellStyle name="Normal 7 2 5 2 2" xfId="5854"/>
    <cellStyle name="Normal 7 2 5 2 2 2" xfId="5855"/>
    <cellStyle name="Normal 7 2 5 2 3" xfId="5856"/>
    <cellStyle name="Normal 7 2 5 3" xfId="5857"/>
    <cellStyle name="Normal 7 2 5 3 2" xfId="5858"/>
    <cellStyle name="Normal 7 2 5 4" xfId="5859"/>
    <cellStyle name="Normal 7 2 6" xfId="5860"/>
    <cellStyle name="Normal 7 2 6 2" xfId="5861"/>
    <cellStyle name="Normal 7 2 6 2 2" xfId="5862"/>
    <cellStyle name="Normal 7 2 6 3" xfId="5863"/>
    <cellStyle name="Normal 7 2 7" xfId="5864"/>
    <cellStyle name="Normal 7 2 7 2" xfId="5865"/>
    <cellStyle name="Normal 7 2 8" xfId="5866"/>
    <cellStyle name="Normal 7 2 9" xfId="13770"/>
    <cellStyle name="Normal 7 3" xfId="5867"/>
    <cellStyle name="Normal 7 3 2" xfId="5868"/>
    <cellStyle name="Normal 7 3 2 2" xfId="5869"/>
    <cellStyle name="Normal 7 3 2 2 2" xfId="5870"/>
    <cellStyle name="Normal 7 3 2 2 2 2" xfId="5871"/>
    <cellStyle name="Normal 7 3 2 2 2 2 2" xfId="5872"/>
    <cellStyle name="Normal 7 3 2 2 2 3" xfId="5873"/>
    <cellStyle name="Normal 7 3 2 2 3" xfId="5874"/>
    <cellStyle name="Normal 7 3 2 2 3 2" xfId="5875"/>
    <cellStyle name="Normal 7 3 2 2 4" xfId="5876"/>
    <cellStyle name="Normal 7 3 2 3" xfId="5877"/>
    <cellStyle name="Normal 7 3 2 3 2" xfId="5878"/>
    <cellStyle name="Normal 7 3 2 3 2 2" xfId="5879"/>
    <cellStyle name="Normal 7 3 2 3 3" xfId="5880"/>
    <cellStyle name="Normal 7 3 2 4" xfId="5881"/>
    <cellStyle name="Normal 7 3 2 4 2" xfId="5882"/>
    <cellStyle name="Normal 7 3 2 5" xfId="5883"/>
    <cellStyle name="Normal 7 3 2 6" xfId="14138"/>
    <cellStyle name="Normal 7 3 3" xfId="5884"/>
    <cellStyle name="Normal 7 3 3 2" xfId="5885"/>
    <cellStyle name="Normal 7 3 3 2 2" xfId="5886"/>
    <cellStyle name="Normal 7 3 3 2 2 2" xfId="5887"/>
    <cellStyle name="Normal 7 3 3 2 3" xfId="5888"/>
    <cellStyle name="Normal 7 3 3 3" xfId="5889"/>
    <cellStyle name="Normal 7 3 3 3 2" xfId="5890"/>
    <cellStyle name="Normal 7 3 3 4" xfId="5891"/>
    <cellStyle name="Normal 7 3 4" xfId="5892"/>
    <cellStyle name="Normal 7 3 4 2" xfId="5893"/>
    <cellStyle name="Normal 7 3 4 2 2" xfId="5894"/>
    <cellStyle name="Normal 7 3 4 3" xfId="5895"/>
    <cellStyle name="Normal 7 3 5" xfId="5896"/>
    <cellStyle name="Normal 7 3 5 2" xfId="5897"/>
    <cellStyle name="Normal 7 3 6" xfId="5898"/>
    <cellStyle name="Normal 7 3 7" xfId="13771"/>
    <cellStyle name="Normal 7 4" xfId="5899"/>
    <cellStyle name="Normal 7 4 2" xfId="5900"/>
    <cellStyle name="Normal 7 4 2 2" xfId="5901"/>
    <cellStyle name="Normal 7 4 2 2 2" xfId="5902"/>
    <cellStyle name="Normal 7 4 2 2 2 2" xfId="5903"/>
    <cellStyle name="Normal 7 4 2 2 3" xfId="5904"/>
    <cellStyle name="Normal 7 4 2 3" xfId="5905"/>
    <cellStyle name="Normal 7 4 2 3 2" xfId="5906"/>
    <cellStyle name="Normal 7 4 2 4" xfId="5907"/>
    <cellStyle name="Normal 7 4 2 5" xfId="14291"/>
    <cellStyle name="Normal 7 4 3" xfId="5908"/>
    <cellStyle name="Normal 7 4 3 2" xfId="5909"/>
    <cellStyle name="Normal 7 4 3 2 2" xfId="5910"/>
    <cellStyle name="Normal 7 4 3 3" xfId="5911"/>
    <cellStyle name="Normal 7 4 4" xfId="5912"/>
    <cellStyle name="Normal 7 4 4 2" xfId="5913"/>
    <cellStyle name="Normal 7 4 5" xfId="5914"/>
    <cellStyle name="Normal 7 4 6" xfId="11631"/>
    <cellStyle name="Normal 7 4 7" xfId="11632"/>
    <cellStyle name="Normal 7 5" xfId="5915"/>
    <cellStyle name="Normal 7 5 2" xfId="5916"/>
    <cellStyle name="Normal 7 5 2 2" xfId="5917"/>
    <cellStyle name="Normal 7 5 2 2 2" xfId="5918"/>
    <cellStyle name="Normal 7 5 2 2 2 2" xfId="5919"/>
    <cellStyle name="Normal 7 5 2 2 3" xfId="5920"/>
    <cellStyle name="Normal 7 5 2 3" xfId="5921"/>
    <cellStyle name="Normal 7 5 2 3 2" xfId="5922"/>
    <cellStyle name="Normal 7 5 2 4" xfId="5923"/>
    <cellStyle name="Normal 7 5 3" xfId="5924"/>
    <cellStyle name="Normal 7 5 3 2" xfId="5925"/>
    <cellStyle name="Normal 7 5 3 2 2" xfId="5926"/>
    <cellStyle name="Normal 7 5 3 3" xfId="5927"/>
    <cellStyle name="Normal 7 5 4" xfId="5928"/>
    <cellStyle name="Normal 7 5 4 2" xfId="5929"/>
    <cellStyle name="Normal 7 5 5" xfId="5930"/>
    <cellStyle name="Normal 7 5 6" xfId="14292"/>
    <cellStyle name="Normal 7 6" xfId="5931"/>
    <cellStyle name="Normal 7 6 2" xfId="5932"/>
    <cellStyle name="Normal 7 6 2 2" xfId="5933"/>
    <cellStyle name="Normal 7 6 2 2 2" xfId="5934"/>
    <cellStyle name="Normal 7 6 2 3" xfId="5935"/>
    <cellStyle name="Normal 7 6 3" xfId="5936"/>
    <cellStyle name="Normal 7 6 3 2" xfId="5937"/>
    <cellStyle name="Normal 7 6 4" xfId="5938"/>
    <cellStyle name="Normal 7 7" xfId="5939"/>
    <cellStyle name="Normal 7 7 2" xfId="5940"/>
    <cellStyle name="Normal 7 7 2 2" xfId="5941"/>
    <cellStyle name="Normal 7 7 3" xfId="5942"/>
    <cellStyle name="Normal 7 8" xfId="5943"/>
    <cellStyle name="Normal 7 8 2" xfId="5944"/>
    <cellStyle name="Normal 7 8 2 2" xfId="5945"/>
    <cellStyle name="Normal 7 8 3" xfId="5946"/>
    <cellStyle name="Normal 7 9" xfId="5947"/>
    <cellStyle name="Normal 7 9 2" xfId="5948"/>
    <cellStyle name="Normal 7_183302" xfId="14464"/>
    <cellStyle name="Normal 70" xfId="11633"/>
    <cellStyle name="Normal 71" xfId="13499"/>
    <cellStyle name="Normal 72" xfId="14402"/>
    <cellStyle name="Normal 73" xfId="14421"/>
    <cellStyle name="Normal 74" xfId="14426"/>
    <cellStyle name="Normal 75" xfId="14428"/>
    <cellStyle name="Normal 76" xfId="14433"/>
    <cellStyle name="Normal 77" xfId="14436"/>
    <cellStyle name="Normal 78" xfId="14439"/>
    <cellStyle name="Normal 79" xfId="14442"/>
    <cellStyle name="Normal 8" xfId="5949"/>
    <cellStyle name="Normal 8 2" xfId="5950"/>
    <cellStyle name="Normal 8 2 2" xfId="5951"/>
    <cellStyle name="Normal 8 2 2 2" xfId="5952"/>
    <cellStyle name="Normal 8 2 2 2 2" xfId="5953"/>
    <cellStyle name="Normal 8 2 2 2 2 2" xfId="5954"/>
    <cellStyle name="Normal 8 2 2 2 2 2 2" xfId="5955"/>
    <cellStyle name="Normal 8 2 2 2 2 3" xfId="5956"/>
    <cellStyle name="Normal 8 2 2 2 3" xfId="5957"/>
    <cellStyle name="Normal 8 2 2 2 3 2" xfId="5958"/>
    <cellStyle name="Normal 8 2 2 2 4" xfId="5959"/>
    <cellStyle name="Normal 8 2 2 2 5" xfId="14140"/>
    <cellStyle name="Normal 8 2 2 3" xfId="5960"/>
    <cellStyle name="Normal 8 2 2 3 2" xfId="5961"/>
    <cellStyle name="Normal 8 2 2 3 2 2" xfId="5962"/>
    <cellStyle name="Normal 8 2 2 3 3" xfId="5963"/>
    <cellStyle name="Normal 8 2 2 4" xfId="5964"/>
    <cellStyle name="Normal 8 2 2 4 2" xfId="5965"/>
    <cellStyle name="Normal 8 2 2 5" xfId="5966"/>
    <cellStyle name="Normal 8 2 2 6" xfId="14139"/>
    <cellStyle name="Normal 8 2 3" xfId="5967"/>
    <cellStyle name="Normal 8 2 3 2" xfId="5968"/>
    <cellStyle name="Normal 8 2 3 2 2" xfId="5969"/>
    <cellStyle name="Normal 8 2 3 2 2 2" xfId="5970"/>
    <cellStyle name="Normal 8 2 3 2 3" xfId="5971"/>
    <cellStyle name="Normal 8 2 3 3" xfId="5972"/>
    <cellStyle name="Normal 8 2 3 3 2" xfId="5973"/>
    <cellStyle name="Normal 8 2 3 4" xfId="5974"/>
    <cellStyle name="Normal 8 2 3 5" xfId="14141"/>
    <cellStyle name="Normal 8 2 4" xfId="5975"/>
    <cellStyle name="Normal 8 2 4 2" xfId="5976"/>
    <cellStyle name="Normal 8 2 4 2 2" xfId="5977"/>
    <cellStyle name="Normal 8 2 4 3" xfId="5978"/>
    <cellStyle name="Normal 8 2 5" xfId="5979"/>
    <cellStyle name="Normal 8 2 5 2" xfId="5980"/>
    <cellStyle name="Normal 8 2 6" xfId="5981"/>
    <cellStyle name="Normal 8 2 7" xfId="5982"/>
    <cellStyle name="Normal 8 2 8" xfId="13772"/>
    <cellStyle name="Normal 8 3" xfId="5983"/>
    <cellStyle name="Normal 8 3 2" xfId="5984"/>
    <cellStyle name="Normal 8 3 2 2" xfId="5985"/>
    <cellStyle name="Normal 8 3 2 2 2" xfId="5986"/>
    <cellStyle name="Normal 8 3 2 2 2 2" xfId="5987"/>
    <cellStyle name="Normal 8 3 2 2 3" xfId="5988"/>
    <cellStyle name="Normal 8 3 2 3" xfId="5989"/>
    <cellStyle name="Normal 8 3 2 3 2" xfId="5990"/>
    <cellStyle name="Normal 8 3 2 4" xfId="5991"/>
    <cellStyle name="Normal 8 3 2 5" xfId="14142"/>
    <cellStyle name="Normal 8 3 3" xfId="5992"/>
    <cellStyle name="Normal 8 3 3 2" xfId="5993"/>
    <cellStyle name="Normal 8 3 3 2 2" xfId="5994"/>
    <cellStyle name="Normal 8 3 3 3" xfId="5995"/>
    <cellStyle name="Normal 8 3 4" xfId="5996"/>
    <cellStyle name="Normal 8 3 4 2" xfId="5997"/>
    <cellStyle name="Normal 8 3 5" xfId="5998"/>
    <cellStyle name="Normal 8 3 6" xfId="13773"/>
    <cellStyle name="Normal 8 4" xfId="5999"/>
    <cellStyle name="Normal 8 4 2" xfId="6000"/>
    <cellStyle name="Normal 8 4 2 2" xfId="6001"/>
    <cellStyle name="Normal 8 4 2 2 2" xfId="6002"/>
    <cellStyle name="Normal 8 4 2 3" xfId="6003"/>
    <cellStyle name="Normal 8 4 3" xfId="6004"/>
    <cellStyle name="Normal 8 4 3 2" xfId="6005"/>
    <cellStyle name="Normal 8 4 4" xfId="6006"/>
    <cellStyle name="Normal 8 4 5" xfId="13833"/>
    <cellStyle name="Normal 8 5" xfId="6007"/>
    <cellStyle name="Normal 8 5 2" xfId="6008"/>
    <cellStyle name="Normal 8 5 2 2" xfId="6009"/>
    <cellStyle name="Normal 8 5 3" xfId="6010"/>
    <cellStyle name="Normal 8 6" xfId="6011"/>
    <cellStyle name="Normal 8 6 2" xfId="6012"/>
    <cellStyle name="Normal 8 7" xfId="6013"/>
    <cellStyle name="Normal 8 8" xfId="6014"/>
    <cellStyle name="Normal 8_183302" xfId="14465"/>
    <cellStyle name="Normal 80" xfId="14445"/>
    <cellStyle name="Normal 81" xfId="14447"/>
    <cellStyle name="Normal 82" xfId="14449"/>
    <cellStyle name="Normal 83" xfId="14453"/>
    <cellStyle name="Normal 84" xfId="14467"/>
    <cellStyle name="Normal 84 2" xfId="62016"/>
    <cellStyle name="Normal 85" xfId="14468"/>
    <cellStyle name="Normal 86" xfId="62013"/>
    <cellStyle name="Normal 86 2" xfId="62015"/>
    <cellStyle name="Normal 87" xfId="62014"/>
    <cellStyle name="Normal 87 2" xfId="62018"/>
    <cellStyle name="Normal 9" xfId="6015"/>
    <cellStyle name="Normal 9 2" xfId="6016"/>
    <cellStyle name="Normal 9 2 2" xfId="6017"/>
    <cellStyle name="Normal 9 2 2 2" xfId="6018"/>
    <cellStyle name="Normal 9 2 2 2 2" xfId="6019"/>
    <cellStyle name="Normal 9 2 2 2 2 2" xfId="6020"/>
    <cellStyle name="Normal 9 2 2 2 2 2 2" xfId="6021"/>
    <cellStyle name="Normal 9 2 2 2 2 3" xfId="6022"/>
    <cellStyle name="Normal 9 2 2 2 2 4" xfId="60327"/>
    <cellStyle name="Normal 9 2 2 2 3" xfId="6023"/>
    <cellStyle name="Normal 9 2 2 2 3 2" xfId="6024"/>
    <cellStyle name="Normal 9 2 2 2 4" xfId="6025"/>
    <cellStyle name="Normal 9 2 2 2 5" xfId="6026"/>
    <cellStyle name="Normal 9 2 2 2 6" xfId="14144"/>
    <cellStyle name="Normal 9 2 2 3" xfId="6027"/>
    <cellStyle name="Normal 9 2 2 3 2" xfId="6028"/>
    <cellStyle name="Normal 9 2 2 3 2 2" xfId="6029"/>
    <cellStyle name="Normal 9 2 2 3 3" xfId="6030"/>
    <cellStyle name="Normal 9 2 2 3 4" xfId="60328"/>
    <cellStyle name="Normal 9 2 2 4" xfId="6031"/>
    <cellStyle name="Normal 9 2 2 4 2" xfId="6032"/>
    <cellStyle name="Normal 9 2 2 5" xfId="6033"/>
    <cellStyle name="Normal 9 2 2 6" xfId="6034"/>
    <cellStyle name="Normal 9 2 2 7" xfId="14143"/>
    <cellStyle name="Normal 9 2 3" xfId="6035"/>
    <cellStyle name="Normal 9 2 3 2" xfId="6036"/>
    <cellStyle name="Normal 9 2 3 2 2" xfId="6037"/>
    <cellStyle name="Normal 9 2 3 2 2 2" xfId="6038"/>
    <cellStyle name="Normal 9 2 3 2 3" xfId="6039"/>
    <cellStyle name="Normal 9 2 3 2 4" xfId="60329"/>
    <cellStyle name="Normal 9 2 3 3" xfId="6040"/>
    <cellStyle name="Normal 9 2 3 3 2" xfId="6041"/>
    <cellStyle name="Normal 9 2 3 4" xfId="6042"/>
    <cellStyle name="Normal 9 2 3 5" xfId="6043"/>
    <cellStyle name="Normal 9 2 3 6" xfId="14145"/>
    <cellStyle name="Normal 9 2 4" xfId="6044"/>
    <cellStyle name="Normal 9 2 4 2" xfId="6045"/>
    <cellStyle name="Normal 9 2 4 2 2" xfId="6046"/>
    <cellStyle name="Normal 9 2 4 3" xfId="6047"/>
    <cellStyle name="Normal 9 2 4 4" xfId="11634"/>
    <cellStyle name="Normal 9 2 5" xfId="6048"/>
    <cellStyle name="Normal 9 2 5 2" xfId="6049"/>
    <cellStyle name="Normal 9 2 6" xfId="6050"/>
    <cellStyle name="Normal 9 2 7" xfId="6051"/>
    <cellStyle name="Normal 9 2 8" xfId="13774"/>
    <cellStyle name="Normal 9 3" xfId="6052"/>
    <cellStyle name="Normal 9 3 2" xfId="6053"/>
    <cellStyle name="Normal 9 3 2 2" xfId="6054"/>
    <cellStyle name="Normal 9 3 2 2 2" xfId="6055"/>
    <cellStyle name="Normal 9 3 2 2 2 2" xfId="6056"/>
    <cellStyle name="Normal 9 3 2 2 3" xfId="6057"/>
    <cellStyle name="Normal 9 3 2 2 4" xfId="60330"/>
    <cellStyle name="Normal 9 3 2 3" xfId="6058"/>
    <cellStyle name="Normal 9 3 2 3 2" xfId="6059"/>
    <cellStyle name="Normal 9 3 2 4" xfId="6060"/>
    <cellStyle name="Normal 9 3 2 5" xfId="6061"/>
    <cellStyle name="Normal 9 3 2 6" xfId="14146"/>
    <cellStyle name="Normal 9 3 3" xfId="6062"/>
    <cellStyle name="Normal 9 3 3 2" xfId="6063"/>
    <cellStyle name="Normal 9 3 3 2 2" xfId="6064"/>
    <cellStyle name="Normal 9 3 3 3" xfId="6065"/>
    <cellStyle name="Normal 9 3 3 4" xfId="11635"/>
    <cellStyle name="Normal 9 3 4" xfId="6066"/>
    <cellStyle name="Normal 9 3 4 2" xfId="6067"/>
    <cellStyle name="Normal 9 3 5" xfId="6068"/>
    <cellStyle name="Normal 9 3 6" xfId="6069"/>
    <cellStyle name="Normal 9 3 7" xfId="13775"/>
    <cellStyle name="Normal 9 4" xfId="6070"/>
    <cellStyle name="Normal 9 4 2" xfId="6071"/>
    <cellStyle name="Normal 9 4 2 2" xfId="6072"/>
    <cellStyle name="Normal 9 4 2 2 2" xfId="6073"/>
    <cellStyle name="Normal 9 4 2 3" xfId="6074"/>
    <cellStyle name="Normal 9 4 2 4" xfId="60331"/>
    <cellStyle name="Normal 9 4 3" xfId="6075"/>
    <cellStyle name="Normal 9 4 3 2" xfId="6076"/>
    <cellStyle name="Normal 9 4 4" xfId="6077"/>
    <cellStyle name="Normal 9 4 5" xfId="6078"/>
    <cellStyle name="Normal 9 4 6" xfId="13834"/>
    <cellStyle name="Normal 9 5" xfId="6079"/>
    <cellStyle name="Normal 9 5 2" xfId="6080"/>
    <cellStyle name="Normal 9 5 2 2" xfId="6081"/>
    <cellStyle name="Normal 9 5 3" xfId="6082"/>
    <cellStyle name="Normal 9 5 4" xfId="11636"/>
    <cellStyle name="Normal 9 6" xfId="6083"/>
    <cellStyle name="Normal 9 6 2" xfId="6084"/>
    <cellStyle name="Normal 9 7" xfId="6085"/>
    <cellStyle name="Normal 9 8" xfId="6086"/>
    <cellStyle name="Normal 9 9" xfId="13509"/>
    <cellStyle name="Normal_Composite Tax Rates" xfId="14420"/>
    <cellStyle name="Normal_KU RR Exhibits 12mosAPR 2008 SETTLEMENT JAN09 (Working File)" xfId="14419"/>
    <cellStyle name="Normal_Schedules A thru L Cost of Servive June 30, 2009" xfId="14315"/>
    <cellStyle name="Note 10" xfId="6087"/>
    <cellStyle name="Note 10 10" xfId="6088"/>
    <cellStyle name="Note 10 10 2" xfId="11637"/>
    <cellStyle name="Note 10 11" xfId="6089"/>
    <cellStyle name="Note 10 12" xfId="11638"/>
    <cellStyle name="Note 10 13" xfId="13776"/>
    <cellStyle name="Note 10 2" xfId="6090"/>
    <cellStyle name="Note 10 2 10" xfId="6091"/>
    <cellStyle name="Note 10 2 2" xfId="6092"/>
    <cellStyle name="Note 10 2 2 2" xfId="11639"/>
    <cellStyle name="Note 10 2 3" xfId="6093"/>
    <cellStyle name="Note 10 2 3 2" xfId="11640"/>
    <cellStyle name="Note 10 2 4" xfId="6094"/>
    <cellStyle name="Note 10 2 4 2" xfId="11641"/>
    <cellStyle name="Note 10 2 5" xfId="6095"/>
    <cellStyle name="Note 10 2 5 2" xfId="11642"/>
    <cellStyle name="Note 10 2 6" xfId="6096"/>
    <cellStyle name="Note 10 2 6 2" xfId="11643"/>
    <cellStyle name="Note 10 2 7" xfId="6097"/>
    <cellStyle name="Note 10 2 7 2" xfId="11644"/>
    <cellStyle name="Note 10 2 8" xfId="6098"/>
    <cellStyle name="Note 10 2 8 2" xfId="11645"/>
    <cellStyle name="Note 10 2 9" xfId="6099"/>
    <cellStyle name="Note 10 2 9 2" xfId="11646"/>
    <cellStyle name="Note 10 3" xfId="6100"/>
    <cellStyle name="Note 10 3 2" xfId="11647"/>
    <cellStyle name="Note 10 4" xfId="6101"/>
    <cellStyle name="Note 10 4 2" xfId="11648"/>
    <cellStyle name="Note 10 5" xfId="6102"/>
    <cellStyle name="Note 10 5 2" xfId="11649"/>
    <cellStyle name="Note 10 6" xfId="6103"/>
    <cellStyle name="Note 10 6 2" xfId="11650"/>
    <cellStyle name="Note 10 7" xfId="6104"/>
    <cellStyle name="Note 10 7 2" xfId="11651"/>
    <cellStyle name="Note 10 8" xfId="6105"/>
    <cellStyle name="Note 10 8 2" xfId="11652"/>
    <cellStyle name="Note 10 9" xfId="6106"/>
    <cellStyle name="Note 10 9 2" xfId="11653"/>
    <cellStyle name="Note 11" xfId="6107"/>
    <cellStyle name="Note 11 10" xfId="6108"/>
    <cellStyle name="Note 11 10 2" xfId="11654"/>
    <cellStyle name="Note 11 11" xfId="6109"/>
    <cellStyle name="Note 11 12" xfId="11655"/>
    <cellStyle name="Note 11 13" xfId="13777"/>
    <cellStyle name="Note 11 2" xfId="6110"/>
    <cellStyle name="Note 11 2 10" xfId="6111"/>
    <cellStyle name="Note 11 2 2" xfId="6112"/>
    <cellStyle name="Note 11 2 2 2" xfId="11656"/>
    <cellStyle name="Note 11 2 3" xfId="6113"/>
    <cellStyle name="Note 11 2 3 2" xfId="11657"/>
    <cellStyle name="Note 11 2 4" xfId="6114"/>
    <cellStyle name="Note 11 2 4 2" xfId="11658"/>
    <cellStyle name="Note 11 2 5" xfId="6115"/>
    <cellStyle name="Note 11 2 5 2" xfId="11659"/>
    <cellStyle name="Note 11 2 6" xfId="6116"/>
    <cellStyle name="Note 11 2 6 2" xfId="11660"/>
    <cellStyle name="Note 11 2 7" xfId="6117"/>
    <cellStyle name="Note 11 2 7 2" xfId="11661"/>
    <cellStyle name="Note 11 2 8" xfId="6118"/>
    <cellStyle name="Note 11 2 8 2" xfId="11662"/>
    <cellStyle name="Note 11 2 9" xfId="6119"/>
    <cellStyle name="Note 11 2 9 2" xfId="11663"/>
    <cellStyle name="Note 11 3" xfId="6120"/>
    <cellStyle name="Note 11 3 2" xfId="11664"/>
    <cellStyle name="Note 11 4" xfId="6121"/>
    <cellStyle name="Note 11 4 2" xfId="11665"/>
    <cellStyle name="Note 11 5" xfId="6122"/>
    <cellStyle name="Note 11 5 2" xfId="11666"/>
    <cellStyle name="Note 11 6" xfId="6123"/>
    <cellStyle name="Note 11 6 2" xfId="11667"/>
    <cellStyle name="Note 11 7" xfId="6124"/>
    <cellStyle name="Note 11 7 2" xfId="11668"/>
    <cellStyle name="Note 11 8" xfId="6125"/>
    <cellStyle name="Note 11 8 2" xfId="11669"/>
    <cellStyle name="Note 11 9" xfId="6126"/>
    <cellStyle name="Note 11 9 2" xfId="11670"/>
    <cellStyle name="Note 12" xfId="6127"/>
    <cellStyle name="Note 12 10" xfId="6128"/>
    <cellStyle name="Note 12 10 2" xfId="11671"/>
    <cellStyle name="Note 12 11" xfId="6129"/>
    <cellStyle name="Note 12 12" xfId="11672"/>
    <cellStyle name="Note 12 13" xfId="13778"/>
    <cellStyle name="Note 12 2" xfId="6130"/>
    <cellStyle name="Note 12 2 10" xfId="6131"/>
    <cellStyle name="Note 12 2 2" xfId="6132"/>
    <cellStyle name="Note 12 2 2 2" xfId="11673"/>
    <cellStyle name="Note 12 2 3" xfId="6133"/>
    <cellStyle name="Note 12 2 3 2" xfId="11674"/>
    <cellStyle name="Note 12 2 4" xfId="6134"/>
    <cellStyle name="Note 12 2 4 2" xfId="11675"/>
    <cellStyle name="Note 12 2 5" xfId="6135"/>
    <cellStyle name="Note 12 2 5 2" xfId="11676"/>
    <cellStyle name="Note 12 2 6" xfId="6136"/>
    <cellStyle name="Note 12 2 6 2" xfId="11677"/>
    <cellStyle name="Note 12 2 7" xfId="6137"/>
    <cellStyle name="Note 12 2 7 2" xfId="11678"/>
    <cellStyle name="Note 12 2 8" xfId="6138"/>
    <cellStyle name="Note 12 2 8 2" xfId="11679"/>
    <cellStyle name="Note 12 2 9" xfId="6139"/>
    <cellStyle name="Note 12 2 9 2" xfId="11680"/>
    <cellStyle name="Note 12 3" xfId="6140"/>
    <cellStyle name="Note 12 3 2" xfId="11681"/>
    <cellStyle name="Note 12 4" xfId="6141"/>
    <cellStyle name="Note 12 4 2" xfId="11682"/>
    <cellStyle name="Note 12 5" xfId="6142"/>
    <cellStyle name="Note 12 5 2" xfId="11683"/>
    <cellStyle name="Note 12 6" xfId="6143"/>
    <cellStyle name="Note 12 6 2" xfId="11684"/>
    <cellStyle name="Note 12 7" xfId="6144"/>
    <cellStyle name="Note 12 7 2" xfId="11685"/>
    <cellStyle name="Note 12 8" xfId="6145"/>
    <cellStyle name="Note 12 8 2" xfId="11686"/>
    <cellStyle name="Note 12 9" xfId="6146"/>
    <cellStyle name="Note 12 9 2" xfId="11687"/>
    <cellStyle name="Note 13" xfId="6147"/>
    <cellStyle name="Note 13 10" xfId="6148"/>
    <cellStyle name="Note 13 10 2" xfId="11688"/>
    <cellStyle name="Note 13 11" xfId="6149"/>
    <cellStyle name="Note 13 12" xfId="11689"/>
    <cellStyle name="Note 13 13" xfId="13779"/>
    <cellStyle name="Note 13 2" xfId="6150"/>
    <cellStyle name="Note 13 2 10" xfId="6151"/>
    <cellStyle name="Note 13 2 2" xfId="6152"/>
    <cellStyle name="Note 13 2 2 2" xfId="11690"/>
    <cellStyle name="Note 13 2 3" xfId="6153"/>
    <cellStyle name="Note 13 2 3 2" xfId="11691"/>
    <cellStyle name="Note 13 2 4" xfId="6154"/>
    <cellStyle name="Note 13 2 4 2" xfId="11692"/>
    <cellStyle name="Note 13 2 5" xfId="6155"/>
    <cellStyle name="Note 13 2 5 2" xfId="11693"/>
    <cellStyle name="Note 13 2 6" xfId="6156"/>
    <cellStyle name="Note 13 2 6 2" xfId="11694"/>
    <cellStyle name="Note 13 2 7" xfId="6157"/>
    <cellStyle name="Note 13 2 7 2" xfId="11695"/>
    <cellStyle name="Note 13 2 8" xfId="6158"/>
    <cellStyle name="Note 13 2 8 2" xfId="11696"/>
    <cellStyle name="Note 13 2 9" xfId="6159"/>
    <cellStyle name="Note 13 2 9 2" xfId="11697"/>
    <cellStyle name="Note 13 3" xfId="6160"/>
    <cellStyle name="Note 13 3 2" xfId="11698"/>
    <cellStyle name="Note 13 4" xfId="6161"/>
    <cellStyle name="Note 13 4 2" xfId="11699"/>
    <cellStyle name="Note 13 5" xfId="6162"/>
    <cellStyle name="Note 13 5 2" xfId="11700"/>
    <cellStyle name="Note 13 6" xfId="6163"/>
    <cellStyle name="Note 13 6 2" xfId="11701"/>
    <cellStyle name="Note 13 7" xfId="6164"/>
    <cellStyle name="Note 13 7 2" xfId="11702"/>
    <cellStyle name="Note 13 8" xfId="6165"/>
    <cellStyle name="Note 13 8 2" xfId="11703"/>
    <cellStyle name="Note 13 9" xfId="6166"/>
    <cellStyle name="Note 13 9 2" xfId="11704"/>
    <cellStyle name="Note 14" xfId="6167"/>
    <cellStyle name="Note 14 10" xfId="6168"/>
    <cellStyle name="Note 14 10 2" xfId="11705"/>
    <cellStyle name="Note 14 11" xfId="6169"/>
    <cellStyle name="Note 14 12" xfId="11706"/>
    <cellStyle name="Note 14 13" xfId="13780"/>
    <cellStyle name="Note 14 2" xfId="6170"/>
    <cellStyle name="Note 14 2 10" xfId="6171"/>
    <cellStyle name="Note 14 2 2" xfId="6172"/>
    <cellStyle name="Note 14 2 2 2" xfId="11707"/>
    <cellStyle name="Note 14 2 3" xfId="6173"/>
    <cellStyle name="Note 14 2 3 2" xfId="11708"/>
    <cellStyle name="Note 14 2 4" xfId="6174"/>
    <cellStyle name="Note 14 2 4 2" xfId="11709"/>
    <cellStyle name="Note 14 2 5" xfId="6175"/>
    <cellStyle name="Note 14 2 5 2" xfId="11710"/>
    <cellStyle name="Note 14 2 6" xfId="6176"/>
    <cellStyle name="Note 14 2 6 2" xfId="11711"/>
    <cellStyle name="Note 14 2 7" xfId="6177"/>
    <cellStyle name="Note 14 2 7 2" xfId="11712"/>
    <cellStyle name="Note 14 2 8" xfId="6178"/>
    <cellStyle name="Note 14 2 8 2" xfId="11713"/>
    <cellStyle name="Note 14 2 9" xfId="6179"/>
    <cellStyle name="Note 14 2 9 2" xfId="11714"/>
    <cellStyle name="Note 14 3" xfId="6180"/>
    <cellStyle name="Note 14 3 2" xfId="11715"/>
    <cellStyle name="Note 14 4" xfId="6181"/>
    <cellStyle name="Note 14 4 2" xfId="11716"/>
    <cellStyle name="Note 14 5" xfId="6182"/>
    <cellStyle name="Note 14 5 2" xfId="11717"/>
    <cellStyle name="Note 14 6" xfId="6183"/>
    <cellStyle name="Note 14 6 2" xfId="11718"/>
    <cellStyle name="Note 14 7" xfId="6184"/>
    <cellStyle name="Note 14 7 2" xfId="11719"/>
    <cellStyle name="Note 14 8" xfId="6185"/>
    <cellStyle name="Note 14 8 2" xfId="11720"/>
    <cellStyle name="Note 14 9" xfId="6186"/>
    <cellStyle name="Note 14 9 2" xfId="11721"/>
    <cellStyle name="Note 15" xfId="6187"/>
    <cellStyle name="Note 15 10" xfId="6188"/>
    <cellStyle name="Note 15 10 2" xfId="11722"/>
    <cellStyle name="Note 15 11" xfId="6189"/>
    <cellStyle name="Note 15 12" xfId="14293"/>
    <cellStyle name="Note 15 2" xfId="6190"/>
    <cellStyle name="Note 15 2 10" xfId="6191"/>
    <cellStyle name="Note 15 2 2" xfId="6192"/>
    <cellStyle name="Note 15 2 2 2" xfId="11723"/>
    <cellStyle name="Note 15 2 3" xfId="6193"/>
    <cellStyle name="Note 15 2 3 2" xfId="11724"/>
    <cellStyle name="Note 15 2 4" xfId="6194"/>
    <cellStyle name="Note 15 2 4 2" xfId="11725"/>
    <cellStyle name="Note 15 2 5" xfId="6195"/>
    <cellStyle name="Note 15 2 5 2" xfId="11726"/>
    <cellStyle name="Note 15 2 6" xfId="6196"/>
    <cellStyle name="Note 15 2 6 2" xfId="11727"/>
    <cellStyle name="Note 15 2 7" xfId="6197"/>
    <cellStyle name="Note 15 2 7 2" xfId="11728"/>
    <cellStyle name="Note 15 2 8" xfId="6198"/>
    <cellStyle name="Note 15 2 8 2" xfId="11729"/>
    <cellStyle name="Note 15 2 9" xfId="6199"/>
    <cellStyle name="Note 15 2 9 2" xfId="11730"/>
    <cellStyle name="Note 15 3" xfId="6200"/>
    <cellStyle name="Note 15 3 2" xfId="11731"/>
    <cellStyle name="Note 15 4" xfId="6201"/>
    <cellStyle name="Note 15 4 2" xfId="11732"/>
    <cellStyle name="Note 15 5" xfId="6202"/>
    <cellStyle name="Note 15 5 2" xfId="11733"/>
    <cellStyle name="Note 15 6" xfId="6203"/>
    <cellStyle name="Note 15 6 2" xfId="11734"/>
    <cellStyle name="Note 15 7" xfId="6204"/>
    <cellStyle name="Note 15 7 2" xfId="11735"/>
    <cellStyle name="Note 15 8" xfId="6205"/>
    <cellStyle name="Note 15 8 2" xfId="11736"/>
    <cellStyle name="Note 15 9" xfId="6206"/>
    <cellStyle name="Note 15 9 2" xfId="11737"/>
    <cellStyle name="Note 16" xfId="6207"/>
    <cellStyle name="Note 16 10" xfId="6208"/>
    <cellStyle name="Note 16 10 2" xfId="11738"/>
    <cellStyle name="Note 16 11" xfId="6209"/>
    <cellStyle name="Note 16 2" xfId="6210"/>
    <cellStyle name="Note 16 2 10" xfId="6211"/>
    <cellStyle name="Note 16 2 2" xfId="6212"/>
    <cellStyle name="Note 16 2 2 2" xfId="11739"/>
    <cellStyle name="Note 16 2 3" xfId="6213"/>
    <cellStyle name="Note 16 2 3 2" xfId="11740"/>
    <cellStyle name="Note 16 2 4" xfId="6214"/>
    <cellStyle name="Note 16 2 4 2" xfId="11741"/>
    <cellStyle name="Note 16 2 5" xfId="6215"/>
    <cellStyle name="Note 16 2 5 2" xfId="11742"/>
    <cellStyle name="Note 16 2 6" xfId="6216"/>
    <cellStyle name="Note 16 2 6 2" xfId="11743"/>
    <cellStyle name="Note 16 2 7" xfId="6217"/>
    <cellStyle name="Note 16 2 7 2" xfId="11744"/>
    <cellStyle name="Note 16 2 8" xfId="6218"/>
    <cellStyle name="Note 16 2 8 2" xfId="11745"/>
    <cellStyle name="Note 16 2 9" xfId="6219"/>
    <cellStyle name="Note 16 2 9 2" xfId="11746"/>
    <cellStyle name="Note 16 3" xfId="6220"/>
    <cellStyle name="Note 16 3 2" xfId="11747"/>
    <cellStyle name="Note 16 4" xfId="6221"/>
    <cellStyle name="Note 16 4 2" xfId="11748"/>
    <cellStyle name="Note 16 5" xfId="6222"/>
    <cellStyle name="Note 16 5 2" xfId="11749"/>
    <cellStyle name="Note 16 6" xfId="6223"/>
    <cellStyle name="Note 16 6 2" xfId="11750"/>
    <cellStyle name="Note 16 7" xfId="6224"/>
    <cellStyle name="Note 16 7 2" xfId="11751"/>
    <cellStyle name="Note 16 8" xfId="6225"/>
    <cellStyle name="Note 16 8 2" xfId="11752"/>
    <cellStyle name="Note 16 9" xfId="6226"/>
    <cellStyle name="Note 16 9 2" xfId="11753"/>
    <cellStyle name="Note 17" xfId="6227"/>
    <cellStyle name="Note 17 10" xfId="6228"/>
    <cellStyle name="Note 17 10 2" xfId="11754"/>
    <cellStyle name="Note 17 11" xfId="6229"/>
    <cellStyle name="Note 17 2" xfId="6230"/>
    <cellStyle name="Note 17 2 10" xfId="6231"/>
    <cellStyle name="Note 17 2 2" xfId="6232"/>
    <cellStyle name="Note 17 2 2 2" xfId="11755"/>
    <cellStyle name="Note 17 2 3" xfId="6233"/>
    <cellStyle name="Note 17 2 3 2" xfId="11756"/>
    <cellStyle name="Note 17 2 4" xfId="6234"/>
    <cellStyle name="Note 17 2 4 2" xfId="11757"/>
    <cellStyle name="Note 17 2 5" xfId="6235"/>
    <cellStyle name="Note 17 2 5 2" xfId="11758"/>
    <cellStyle name="Note 17 2 6" xfId="6236"/>
    <cellStyle name="Note 17 2 6 2" xfId="11759"/>
    <cellStyle name="Note 17 2 7" xfId="6237"/>
    <cellStyle name="Note 17 2 7 2" xfId="11760"/>
    <cellStyle name="Note 17 2 8" xfId="6238"/>
    <cellStyle name="Note 17 2 8 2" xfId="11761"/>
    <cellStyle name="Note 17 2 9" xfId="6239"/>
    <cellStyle name="Note 17 2 9 2" xfId="11762"/>
    <cellStyle name="Note 17 3" xfId="6240"/>
    <cellStyle name="Note 17 3 2" xfId="11763"/>
    <cellStyle name="Note 17 4" xfId="6241"/>
    <cellStyle name="Note 17 4 2" xfId="11764"/>
    <cellStyle name="Note 17 5" xfId="6242"/>
    <cellStyle name="Note 17 5 2" xfId="11765"/>
    <cellStyle name="Note 17 6" xfId="6243"/>
    <cellStyle name="Note 17 6 2" xfId="11766"/>
    <cellStyle name="Note 17 7" xfId="6244"/>
    <cellStyle name="Note 17 7 2" xfId="11767"/>
    <cellStyle name="Note 17 8" xfId="6245"/>
    <cellStyle name="Note 17 8 2" xfId="11768"/>
    <cellStyle name="Note 17 9" xfId="6246"/>
    <cellStyle name="Note 17 9 2" xfId="11769"/>
    <cellStyle name="Note 18" xfId="6247"/>
    <cellStyle name="Note 18 10" xfId="6248"/>
    <cellStyle name="Note 18 10 2" xfId="11770"/>
    <cellStyle name="Note 18 11" xfId="6249"/>
    <cellStyle name="Note 18 2" xfId="6250"/>
    <cellStyle name="Note 18 2 10" xfId="6251"/>
    <cellStyle name="Note 18 2 2" xfId="6252"/>
    <cellStyle name="Note 18 2 2 2" xfId="11771"/>
    <cellStyle name="Note 18 2 3" xfId="6253"/>
    <cellStyle name="Note 18 2 3 2" xfId="11772"/>
    <cellStyle name="Note 18 2 4" xfId="6254"/>
    <cellStyle name="Note 18 2 4 2" xfId="11773"/>
    <cellStyle name="Note 18 2 5" xfId="6255"/>
    <cellStyle name="Note 18 2 5 2" xfId="11774"/>
    <cellStyle name="Note 18 2 6" xfId="6256"/>
    <cellStyle name="Note 18 2 6 2" xfId="11775"/>
    <cellStyle name="Note 18 2 7" xfId="6257"/>
    <cellStyle name="Note 18 2 7 2" xfId="11776"/>
    <cellStyle name="Note 18 2 8" xfId="6258"/>
    <cellStyle name="Note 18 2 8 2" xfId="11777"/>
    <cellStyle name="Note 18 2 9" xfId="6259"/>
    <cellStyle name="Note 18 2 9 2" xfId="11778"/>
    <cellStyle name="Note 18 3" xfId="6260"/>
    <cellStyle name="Note 18 3 2" xfId="11779"/>
    <cellStyle name="Note 18 4" xfId="6261"/>
    <cellStyle name="Note 18 4 2" xfId="11780"/>
    <cellStyle name="Note 18 5" xfId="6262"/>
    <cellStyle name="Note 18 5 2" xfId="11781"/>
    <cellStyle name="Note 18 6" xfId="6263"/>
    <cellStyle name="Note 18 6 2" xfId="11782"/>
    <cellStyle name="Note 18 7" xfId="6264"/>
    <cellStyle name="Note 18 7 2" xfId="11783"/>
    <cellStyle name="Note 18 8" xfId="6265"/>
    <cellStyle name="Note 18 8 2" xfId="11784"/>
    <cellStyle name="Note 18 9" xfId="6266"/>
    <cellStyle name="Note 18 9 2" xfId="11785"/>
    <cellStyle name="Note 19" xfId="6267"/>
    <cellStyle name="Note 19 10" xfId="6268"/>
    <cellStyle name="Note 19 10 2" xfId="11786"/>
    <cellStyle name="Note 19 11" xfId="6269"/>
    <cellStyle name="Note 19 2" xfId="6270"/>
    <cellStyle name="Note 19 2 10" xfId="6271"/>
    <cellStyle name="Note 19 2 2" xfId="6272"/>
    <cellStyle name="Note 19 2 2 2" xfId="11787"/>
    <cellStyle name="Note 19 2 3" xfId="6273"/>
    <cellStyle name="Note 19 2 3 2" xfId="11788"/>
    <cellStyle name="Note 19 2 4" xfId="6274"/>
    <cellStyle name="Note 19 2 4 2" xfId="11789"/>
    <cellStyle name="Note 19 2 5" xfId="6275"/>
    <cellStyle name="Note 19 2 5 2" xfId="11790"/>
    <cellStyle name="Note 19 2 6" xfId="6276"/>
    <cellStyle name="Note 19 2 6 2" xfId="11791"/>
    <cellStyle name="Note 19 2 7" xfId="6277"/>
    <cellStyle name="Note 19 2 7 2" xfId="11792"/>
    <cellStyle name="Note 19 2 8" xfId="6278"/>
    <cellStyle name="Note 19 2 8 2" xfId="11793"/>
    <cellStyle name="Note 19 2 9" xfId="6279"/>
    <cellStyle name="Note 19 2 9 2" xfId="11794"/>
    <cellStyle name="Note 19 3" xfId="6280"/>
    <cellStyle name="Note 19 3 2" xfId="11795"/>
    <cellStyle name="Note 19 4" xfId="6281"/>
    <cellStyle name="Note 19 4 2" xfId="11796"/>
    <cellStyle name="Note 19 5" xfId="6282"/>
    <cellStyle name="Note 19 5 2" xfId="11797"/>
    <cellStyle name="Note 19 6" xfId="6283"/>
    <cellStyle name="Note 19 6 2" xfId="11798"/>
    <cellStyle name="Note 19 7" xfId="6284"/>
    <cellStyle name="Note 19 7 2" xfId="11799"/>
    <cellStyle name="Note 19 8" xfId="6285"/>
    <cellStyle name="Note 19 8 2" xfId="11800"/>
    <cellStyle name="Note 19 9" xfId="6286"/>
    <cellStyle name="Note 19 9 2" xfId="11801"/>
    <cellStyle name="Note 2" xfId="6287"/>
    <cellStyle name="Note 2 10" xfId="6288"/>
    <cellStyle name="Note 2 10 2" xfId="11802"/>
    <cellStyle name="Note 2 11" xfId="6289"/>
    <cellStyle name="Note 2 12" xfId="6290"/>
    <cellStyle name="Note 2 12 2" xfId="11803"/>
    <cellStyle name="Note 2 12 3" xfId="11804"/>
    <cellStyle name="Note 2 12 4" xfId="11805"/>
    <cellStyle name="Note 2 13" xfId="11806"/>
    <cellStyle name="Note 2 14" xfId="11807"/>
    <cellStyle name="Note 2 15" xfId="11808"/>
    <cellStyle name="Note 2 16" xfId="11809"/>
    <cellStyle name="Note 2 2" xfId="6291"/>
    <cellStyle name="Note 2 2 10" xfId="6292"/>
    <cellStyle name="Note 2 2 11" xfId="6293"/>
    <cellStyle name="Note 2 2 12" xfId="13781"/>
    <cellStyle name="Note 2 2 2" xfId="6294"/>
    <cellStyle name="Note 2 2 2 2" xfId="6295"/>
    <cellStyle name="Note 2 2 2 2 2" xfId="6296"/>
    <cellStyle name="Note 2 2 2 2 2 2" xfId="6297"/>
    <cellStyle name="Note 2 2 2 2 2 2 2" xfId="6298"/>
    <cellStyle name="Note 2 2 2 2 2 3" xfId="6299"/>
    <cellStyle name="Note 2 2 2 2 2 4" xfId="60332"/>
    <cellStyle name="Note 2 2 2 2 3" xfId="6300"/>
    <cellStyle name="Note 2 2 2 2 3 2" xfId="6301"/>
    <cellStyle name="Note 2 2 2 2 4" xfId="6302"/>
    <cellStyle name="Note 2 2 2 2 5" xfId="14148"/>
    <cellStyle name="Note 2 2 2 3" xfId="6303"/>
    <cellStyle name="Note 2 2 2 3 2" xfId="6304"/>
    <cellStyle name="Note 2 2 2 3 2 2" xfId="6305"/>
    <cellStyle name="Note 2 2 2 3 3" xfId="6306"/>
    <cellStyle name="Note 2 2 2 3 4" xfId="14149"/>
    <cellStyle name="Note 2 2 2 4" xfId="6307"/>
    <cellStyle name="Note 2 2 2 4 2" xfId="6308"/>
    <cellStyle name="Note 2 2 2 5" xfId="6309"/>
    <cellStyle name="Note 2 2 2 6" xfId="6310"/>
    <cellStyle name="Note 2 2 2 7" xfId="14147"/>
    <cellStyle name="Note 2 2 3" xfId="6311"/>
    <cellStyle name="Note 2 2 3 2" xfId="6312"/>
    <cellStyle name="Note 2 2 3 2 2" xfId="6313"/>
    <cellStyle name="Note 2 2 3 2 2 2" xfId="6314"/>
    <cellStyle name="Note 2 2 3 2 3" xfId="6315"/>
    <cellStyle name="Note 2 2 3 2 4" xfId="11810"/>
    <cellStyle name="Note 2 2 3 2 5" xfId="14151"/>
    <cellStyle name="Note 2 2 3 3" xfId="6316"/>
    <cellStyle name="Note 2 2 3 3 2" xfId="6317"/>
    <cellStyle name="Note 2 2 3 4" xfId="6318"/>
    <cellStyle name="Note 2 2 3 5" xfId="6319"/>
    <cellStyle name="Note 2 2 3 6" xfId="14150"/>
    <cellStyle name="Note 2 2 4" xfId="6320"/>
    <cellStyle name="Note 2 2 4 2" xfId="6321"/>
    <cellStyle name="Note 2 2 4 2 2" xfId="6322"/>
    <cellStyle name="Note 2 2 4 2 3" xfId="11811"/>
    <cellStyle name="Note 2 2 4 2 4" xfId="11812"/>
    <cellStyle name="Note 2 2 4 3" xfId="6323"/>
    <cellStyle name="Note 2 2 4 4" xfId="6324"/>
    <cellStyle name="Note 2 2 4 5" xfId="11813"/>
    <cellStyle name="Note 2 2 5" xfId="6325"/>
    <cellStyle name="Note 2 2 5 2" xfId="6326"/>
    <cellStyle name="Note 2 2 5 3" xfId="6327"/>
    <cellStyle name="Note 2 2 6" xfId="6328"/>
    <cellStyle name="Note 2 2 6 2" xfId="6329"/>
    <cellStyle name="Note 2 2 7" xfId="6330"/>
    <cellStyle name="Note 2 2 7 2" xfId="11814"/>
    <cellStyle name="Note 2 2 8" xfId="6331"/>
    <cellStyle name="Note 2 2 8 2" xfId="11815"/>
    <cellStyle name="Note 2 2 9" xfId="6332"/>
    <cellStyle name="Note 2 2 9 2" xfId="11816"/>
    <cellStyle name="Note 2 3" xfId="6333"/>
    <cellStyle name="Note 2 3 2" xfId="6334"/>
    <cellStyle name="Note 2 3 2 2" xfId="6335"/>
    <cellStyle name="Note 2 3 2 2 2" xfId="6336"/>
    <cellStyle name="Note 2 3 2 2 2 2" xfId="6337"/>
    <cellStyle name="Note 2 3 2 2 3" xfId="6338"/>
    <cellStyle name="Note 2 3 2 2 4" xfId="14152"/>
    <cellStyle name="Note 2 3 2 3" xfId="6339"/>
    <cellStyle name="Note 2 3 2 3 2" xfId="6340"/>
    <cellStyle name="Note 2 3 2 4" xfId="6341"/>
    <cellStyle name="Note 2 3 2 5" xfId="11817"/>
    <cellStyle name="Note 2 3 3" xfId="6342"/>
    <cellStyle name="Note 2 3 3 2" xfId="6343"/>
    <cellStyle name="Note 2 3 3 2 2" xfId="6344"/>
    <cellStyle name="Note 2 3 3 3" xfId="6345"/>
    <cellStyle name="Note 2 3 3 4" xfId="11818"/>
    <cellStyle name="Note 2 3 3 5" xfId="11819"/>
    <cellStyle name="Note 2 3 4" xfId="6346"/>
    <cellStyle name="Note 2 3 4 2" xfId="6347"/>
    <cellStyle name="Note 2 3 5" xfId="6348"/>
    <cellStyle name="Note 2 3 6" xfId="6349"/>
    <cellStyle name="Note 2 3 7" xfId="13782"/>
    <cellStyle name="Note 2 4" xfId="6350"/>
    <cellStyle name="Note 2 4 2" xfId="6351"/>
    <cellStyle name="Note 2 4 2 2" xfId="6352"/>
    <cellStyle name="Note 2 4 2 2 2" xfId="6353"/>
    <cellStyle name="Note 2 4 2 2 3" xfId="11820"/>
    <cellStyle name="Note 2 4 2 3" xfId="6354"/>
    <cellStyle name="Note 2 4 2 4" xfId="11821"/>
    <cellStyle name="Note 2 4 2 5" xfId="11822"/>
    <cellStyle name="Note 2 4 3" xfId="6355"/>
    <cellStyle name="Note 2 4 3 2" xfId="6356"/>
    <cellStyle name="Note 2 4 3 3" xfId="11823"/>
    <cellStyle name="Note 2 4 4" xfId="6357"/>
    <cellStyle name="Note 2 4 4 2" xfId="11824"/>
    <cellStyle name="Note 2 4 5" xfId="6358"/>
    <cellStyle name="Note 2 4 6" xfId="11825"/>
    <cellStyle name="Note 2 4 7" xfId="11826"/>
    <cellStyle name="Note 2 5" xfId="6359"/>
    <cellStyle name="Note 2 5 2" xfId="6360"/>
    <cellStyle name="Note 2 5 2 2" xfId="6361"/>
    <cellStyle name="Note 2 5 2 3" xfId="11827"/>
    <cellStyle name="Note 2 5 2 4" xfId="11828"/>
    <cellStyle name="Note 2 5 2 5" xfId="14153"/>
    <cellStyle name="Note 2 5 3" xfId="6362"/>
    <cellStyle name="Note 2 5 4" xfId="6363"/>
    <cellStyle name="Note 2 5 5" xfId="11829"/>
    <cellStyle name="Note 2 6" xfId="6364"/>
    <cellStyle name="Note 2 6 2" xfId="6365"/>
    <cellStyle name="Note 2 6 2 2" xfId="11830"/>
    <cellStyle name="Note 2 6 2 3" xfId="11831"/>
    <cellStyle name="Note 2 6 2 4" xfId="11832"/>
    <cellStyle name="Note 2 6 3" xfId="6366"/>
    <cellStyle name="Note 2 6 4" xfId="11833"/>
    <cellStyle name="Note 2 6 5" xfId="11834"/>
    <cellStyle name="Note 2 7" xfId="6367"/>
    <cellStyle name="Note 2 7 2" xfId="6368"/>
    <cellStyle name="Note 2 7 2 2" xfId="11835"/>
    <cellStyle name="Note 2 7 2 3" xfId="11836"/>
    <cellStyle name="Note 2 7 2 4" xfId="11837"/>
    <cellStyle name="Note 2 7 3" xfId="11838"/>
    <cellStyle name="Note 2 7 4" xfId="11839"/>
    <cellStyle name="Note 2 7 5" xfId="11840"/>
    <cellStyle name="Note 2 8" xfId="6369"/>
    <cellStyle name="Note 2 8 2" xfId="11841"/>
    <cellStyle name="Note 2 9" xfId="6370"/>
    <cellStyle name="Note 2 9 2" xfId="11842"/>
    <cellStyle name="Note 20" xfId="6371"/>
    <cellStyle name="Note 20 10" xfId="6372"/>
    <cellStyle name="Note 20 10 2" xfId="11843"/>
    <cellStyle name="Note 20 11" xfId="6373"/>
    <cellStyle name="Note 20 2" xfId="6374"/>
    <cellStyle name="Note 20 2 10" xfId="6375"/>
    <cellStyle name="Note 20 2 2" xfId="6376"/>
    <cellStyle name="Note 20 2 2 2" xfId="11844"/>
    <cellStyle name="Note 20 2 3" xfId="6377"/>
    <cellStyle name="Note 20 2 3 2" xfId="11845"/>
    <cellStyle name="Note 20 2 4" xfId="6378"/>
    <cellStyle name="Note 20 2 4 2" xfId="11846"/>
    <cellStyle name="Note 20 2 5" xfId="6379"/>
    <cellStyle name="Note 20 2 5 2" xfId="11847"/>
    <cellStyle name="Note 20 2 6" xfId="6380"/>
    <cellStyle name="Note 20 2 6 2" xfId="11848"/>
    <cellStyle name="Note 20 2 7" xfId="6381"/>
    <cellStyle name="Note 20 2 7 2" xfId="11849"/>
    <cellStyle name="Note 20 2 8" xfId="6382"/>
    <cellStyle name="Note 20 2 8 2" xfId="11850"/>
    <cellStyle name="Note 20 2 9" xfId="6383"/>
    <cellStyle name="Note 20 2 9 2" xfId="11851"/>
    <cellStyle name="Note 20 3" xfId="6384"/>
    <cellStyle name="Note 20 3 2" xfId="11852"/>
    <cellStyle name="Note 20 4" xfId="6385"/>
    <cellStyle name="Note 20 4 2" xfId="11853"/>
    <cellStyle name="Note 20 5" xfId="6386"/>
    <cellStyle name="Note 20 5 2" xfId="11854"/>
    <cellStyle name="Note 20 6" xfId="6387"/>
    <cellStyle name="Note 20 6 2" xfId="11855"/>
    <cellStyle name="Note 20 7" xfId="6388"/>
    <cellStyle name="Note 20 7 2" xfId="11856"/>
    <cellStyle name="Note 20 8" xfId="6389"/>
    <cellStyle name="Note 20 8 2" xfId="11857"/>
    <cellStyle name="Note 20 9" xfId="6390"/>
    <cellStyle name="Note 20 9 2" xfId="11858"/>
    <cellStyle name="Note 21" xfId="6391"/>
    <cellStyle name="Note 21 10" xfId="6392"/>
    <cellStyle name="Note 21 10 2" xfId="11859"/>
    <cellStyle name="Note 21 11" xfId="6393"/>
    <cellStyle name="Note 21 2" xfId="6394"/>
    <cellStyle name="Note 21 2 10" xfId="6395"/>
    <cellStyle name="Note 21 2 2" xfId="6396"/>
    <cellStyle name="Note 21 2 2 2" xfId="11860"/>
    <cellStyle name="Note 21 2 3" xfId="6397"/>
    <cellStyle name="Note 21 2 3 2" xfId="11861"/>
    <cellStyle name="Note 21 2 4" xfId="6398"/>
    <cellStyle name="Note 21 2 4 2" xfId="11862"/>
    <cellStyle name="Note 21 2 5" xfId="6399"/>
    <cellStyle name="Note 21 2 5 2" xfId="11863"/>
    <cellStyle name="Note 21 2 6" xfId="6400"/>
    <cellStyle name="Note 21 2 6 2" xfId="11864"/>
    <cellStyle name="Note 21 2 7" xfId="6401"/>
    <cellStyle name="Note 21 2 7 2" xfId="11865"/>
    <cellStyle name="Note 21 2 8" xfId="6402"/>
    <cellStyle name="Note 21 2 8 2" xfId="11866"/>
    <cellStyle name="Note 21 2 9" xfId="6403"/>
    <cellStyle name="Note 21 2 9 2" xfId="11867"/>
    <cellStyle name="Note 21 3" xfId="6404"/>
    <cellStyle name="Note 21 3 2" xfId="11868"/>
    <cellStyle name="Note 21 4" xfId="6405"/>
    <cellStyle name="Note 21 4 2" xfId="11869"/>
    <cellStyle name="Note 21 5" xfId="6406"/>
    <cellStyle name="Note 21 5 2" xfId="11870"/>
    <cellStyle name="Note 21 6" xfId="6407"/>
    <cellStyle name="Note 21 6 2" xfId="11871"/>
    <cellStyle name="Note 21 7" xfId="6408"/>
    <cellStyle name="Note 21 7 2" xfId="11872"/>
    <cellStyle name="Note 21 8" xfId="6409"/>
    <cellStyle name="Note 21 8 2" xfId="11873"/>
    <cellStyle name="Note 21 9" xfId="6410"/>
    <cellStyle name="Note 21 9 2" xfId="11874"/>
    <cellStyle name="Note 22" xfId="6411"/>
    <cellStyle name="Note 22 10" xfId="6412"/>
    <cellStyle name="Note 22 2" xfId="6413"/>
    <cellStyle name="Note 22 2 2" xfId="11875"/>
    <cellStyle name="Note 22 3" xfId="6414"/>
    <cellStyle name="Note 22 3 2" xfId="11876"/>
    <cellStyle name="Note 22 4" xfId="6415"/>
    <cellStyle name="Note 22 4 2" xfId="11877"/>
    <cellStyle name="Note 22 5" xfId="6416"/>
    <cellStyle name="Note 22 5 2" xfId="11878"/>
    <cellStyle name="Note 22 6" xfId="6417"/>
    <cellStyle name="Note 22 6 2" xfId="11879"/>
    <cellStyle name="Note 22 7" xfId="6418"/>
    <cellStyle name="Note 22 7 2" xfId="11880"/>
    <cellStyle name="Note 22 8" xfId="6419"/>
    <cellStyle name="Note 22 8 2" xfId="11881"/>
    <cellStyle name="Note 22 9" xfId="6420"/>
    <cellStyle name="Note 22 9 2" xfId="11882"/>
    <cellStyle name="Note 23" xfId="6421"/>
    <cellStyle name="Note 23 2" xfId="11883"/>
    <cellStyle name="Note 23 2 2" xfId="11884"/>
    <cellStyle name="Note 23 3" xfId="11885"/>
    <cellStyle name="Note 23 4" xfId="11886"/>
    <cellStyle name="Note 24" xfId="14482"/>
    <cellStyle name="Note 3" xfId="6422"/>
    <cellStyle name="Note 3 10" xfId="6423"/>
    <cellStyle name="Note 3 10 2" xfId="11887"/>
    <cellStyle name="Note 3 11" xfId="6424"/>
    <cellStyle name="Note 3 12" xfId="6425"/>
    <cellStyle name="Note 3 13" xfId="60333"/>
    <cellStyle name="Note 3 2" xfId="6426"/>
    <cellStyle name="Note 3 2 10" xfId="6427"/>
    <cellStyle name="Note 3 2 11" xfId="6428"/>
    <cellStyle name="Note 3 2 12" xfId="13783"/>
    <cellStyle name="Note 3 2 2" xfId="6429"/>
    <cellStyle name="Note 3 2 2 2" xfId="6430"/>
    <cellStyle name="Note 3 2 2 2 2" xfId="6431"/>
    <cellStyle name="Note 3 2 2 2 2 2" xfId="6432"/>
    <cellStyle name="Note 3 2 2 2 2 2 2" xfId="6433"/>
    <cellStyle name="Note 3 2 2 2 2 3" xfId="6434"/>
    <cellStyle name="Note 3 2 2 2 3" xfId="6435"/>
    <cellStyle name="Note 3 2 2 2 3 2" xfId="6436"/>
    <cellStyle name="Note 3 2 2 2 4" xfId="6437"/>
    <cellStyle name="Note 3 2 2 3" xfId="6438"/>
    <cellStyle name="Note 3 2 2 3 2" xfId="6439"/>
    <cellStyle name="Note 3 2 2 3 2 2" xfId="6440"/>
    <cellStyle name="Note 3 2 2 3 3" xfId="6441"/>
    <cellStyle name="Note 3 2 2 4" xfId="6442"/>
    <cellStyle name="Note 3 2 2 4 2" xfId="6443"/>
    <cellStyle name="Note 3 2 2 5" xfId="6444"/>
    <cellStyle name="Note 3 2 2 6" xfId="6445"/>
    <cellStyle name="Note 3 2 3" xfId="6446"/>
    <cellStyle name="Note 3 2 3 2" xfId="6447"/>
    <cellStyle name="Note 3 2 3 2 2" xfId="6448"/>
    <cellStyle name="Note 3 2 3 2 2 2" xfId="6449"/>
    <cellStyle name="Note 3 2 3 2 3" xfId="6450"/>
    <cellStyle name="Note 3 2 3 3" xfId="6451"/>
    <cellStyle name="Note 3 2 3 3 2" xfId="6452"/>
    <cellStyle name="Note 3 2 3 4" xfId="6453"/>
    <cellStyle name="Note 3 2 3 5" xfId="6454"/>
    <cellStyle name="Note 3 2 4" xfId="6455"/>
    <cellStyle name="Note 3 2 4 2" xfId="6456"/>
    <cellStyle name="Note 3 2 4 2 2" xfId="6457"/>
    <cellStyle name="Note 3 2 4 3" xfId="6458"/>
    <cellStyle name="Note 3 2 4 4" xfId="6459"/>
    <cellStyle name="Note 3 2 5" xfId="6460"/>
    <cellStyle name="Note 3 2 5 2" xfId="6461"/>
    <cellStyle name="Note 3 2 5 3" xfId="6462"/>
    <cellStyle name="Note 3 2 6" xfId="6463"/>
    <cellStyle name="Note 3 2 6 2" xfId="6464"/>
    <cellStyle name="Note 3 2 7" xfId="6465"/>
    <cellStyle name="Note 3 2 7 2" xfId="11888"/>
    <cellStyle name="Note 3 2 8" xfId="6466"/>
    <cellStyle name="Note 3 2 8 2" xfId="11889"/>
    <cellStyle name="Note 3 2 9" xfId="6467"/>
    <cellStyle name="Note 3 2 9 2" xfId="11890"/>
    <cellStyle name="Note 3 3" xfId="6468"/>
    <cellStyle name="Note 3 3 2" xfId="6469"/>
    <cellStyle name="Note 3 3 2 2" xfId="6470"/>
    <cellStyle name="Note 3 3 2 2 2" xfId="6471"/>
    <cellStyle name="Note 3 3 2 2 2 2" xfId="6472"/>
    <cellStyle name="Note 3 3 2 2 3" xfId="6473"/>
    <cellStyle name="Note 3 3 2 3" xfId="6474"/>
    <cellStyle name="Note 3 3 2 3 2" xfId="6475"/>
    <cellStyle name="Note 3 3 2 4" xfId="6476"/>
    <cellStyle name="Note 3 3 3" xfId="6477"/>
    <cellStyle name="Note 3 3 3 2" xfId="6478"/>
    <cellStyle name="Note 3 3 3 2 2" xfId="6479"/>
    <cellStyle name="Note 3 3 3 3" xfId="6480"/>
    <cellStyle name="Note 3 3 4" xfId="6481"/>
    <cellStyle name="Note 3 3 4 2" xfId="6482"/>
    <cellStyle name="Note 3 3 5" xfId="6483"/>
    <cellStyle name="Note 3 3 6" xfId="6484"/>
    <cellStyle name="Note 3 3 7" xfId="13784"/>
    <cellStyle name="Note 3 4" xfId="6485"/>
    <cellStyle name="Note 3 4 2" xfId="6486"/>
    <cellStyle name="Note 3 4 2 2" xfId="6487"/>
    <cellStyle name="Note 3 4 2 2 2" xfId="6488"/>
    <cellStyle name="Note 3 4 2 3" xfId="6489"/>
    <cellStyle name="Note 3 4 2 4" xfId="11891"/>
    <cellStyle name="Note 3 4 3" xfId="6490"/>
    <cellStyle name="Note 3 4 3 2" xfId="6491"/>
    <cellStyle name="Note 3 4 4" xfId="6492"/>
    <cellStyle name="Note 3 4 5" xfId="6493"/>
    <cellStyle name="Note 3 5" xfId="6494"/>
    <cellStyle name="Note 3 5 2" xfId="6495"/>
    <cellStyle name="Note 3 5 2 2" xfId="6496"/>
    <cellStyle name="Note 3 5 3" xfId="6497"/>
    <cellStyle name="Note 3 5 4" xfId="6498"/>
    <cellStyle name="Note 3 6" xfId="6499"/>
    <cellStyle name="Note 3 6 2" xfId="6500"/>
    <cellStyle name="Note 3 6 3" xfId="6501"/>
    <cellStyle name="Note 3 7" xfId="6502"/>
    <cellStyle name="Note 3 7 2" xfId="6503"/>
    <cellStyle name="Note 3 8" xfId="6504"/>
    <cellStyle name="Note 3 8 2" xfId="11892"/>
    <cellStyle name="Note 3 9" xfId="6505"/>
    <cellStyle name="Note 3 9 2" xfId="11893"/>
    <cellStyle name="Note 4" xfId="6506"/>
    <cellStyle name="Note 4 10" xfId="6507"/>
    <cellStyle name="Note 4 10 2" xfId="11894"/>
    <cellStyle name="Note 4 11" xfId="6508"/>
    <cellStyle name="Note 4 12" xfId="6509"/>
    <cellStyle name="Note 4 13" xfId="13785"/>
    <cellStyle name="Note 4 2" xfId="6510"/>
    <cellStyle name="Note 4 2 10" xfId="6511"/>
    <cellStyle name="Note 4 2 11" xfId="6512"/>
    <cellStyle name="Note 4 2 12" xfId="13786"/>
    <cellStyle name="Note 4 2 2" xfId="6513"/>
    <cellStyle name="Note 4 2 2 2" xfId="6514"/>
    <cellStyle name="Note 4 2 2 2 2" xfId="6515"/>
    <cellStyle name="Note 4 2 2 2 2 2" xfId="6516"/>
    <cellStyle name="Note 4 2 2 2 2 2 2" xfId="6517"/>
    <cellStyle name="Note 4 2 2 2 2 3" xfId="6518"/>
    <cellStyle name="Note 4 2 2 2 3" xfId="6519"/>
    <cellStyle name="Note 4 2 2 2 3 2" xfId="6520"/>
    <cellStyle name="Note 4 2 2 2 4" xfId="6521"/>
    <cellStyle name="Note 4 2 2 2 5" xfId="60334"/>
    <cellStyle name="Note 4 2 2 3" xfId="6522"/>
    <cellStyle name="Note 4 2 2 3 2" xfId="6523"/>
    <cellStyle name="Note 4 2 2 3 2 2" xfId="6524"/>
    <cellStyle name="Note 4 2 2 3 3" xfId="6525"/>
    <cellStyle name="Note 4 2 2 4" xfId="6526"/>
    <cellStyle name="Note 4 2 2 4 2" xfId="6527"/>
    <cellStyle name="Note 4 2 2 5" xfId="6528"/>
    <cellStyle name="Note 4 2 2 6" xfId="6529"/>
    <cellStyle name="Note 4 2 2 7" xfId="60335"/>
    <cellStyle name="Note 4 2 3" xfId="6530"/>
    <cellStyle name="Note 4 2 3 2" xfId="6531"/>
    <cellStyle name="Note 4 2 3 2 2" xfId="6532"/>
    <cellStyle name="Note 4 2 3 2 2 2" xfId="6533"/>
    <cellStyle name="Note 4 2 3 2 3" xfId="6534"/>
    <cellStyle name="Note 4 2 3 3" xfId="6535"/>
    <cellStyle name="Note 4 2 3 3 2" xfId="6536"/>
    <cellStyle name="Note 4 2 3 4" xfId="6537"/>
    <cellStyle name="Note 4 2 3 5" xfId="6538"/>
    <cellStyle name="Note 4 2 3 6" xfId="60336"/>
    <cellStyle name="Note 4 2 4" xfId="6539"/>
    <cellStyle name="Note 4 2 4 2" xfId="6540"/>
    <cellStyle name="Note 4 2 4 2 2" xfId="6541"/>
    <cellStyle name="Note 4 2 4 3" xfId="6542"/>
    <cellStyle name="Note 4 2 4 4" xfId="6543"/>
    <cellStyle name="Note 4 2 5" xfId="6544"/>
    <cellStyle name="Note 4 2 5 2" xfId="6545"/>
    <cellStyle name="Note 4 2 5 3" xfId="6546"/>
    <cellStyle name="Note 4 2 6" xfId="6547"/>
    <cellStyle name="Note 4 2 6 2" xfId="6548"/>
    <cellStyle name="Note 4 2 7" xfId="6549"/>
    <cellStyle name="Note 4 2 7 2" xfId="11895"/>
    <cellStyle name="Note 4 2 8" xfId="6550"/>
    <cellStyle name="Note 4 2 8 2" xfId="11896"/>
    <cellStyle name="Note 4 2 9" xfId="6551"/>
    <cellStyle name="Note 4 2 9 2" xfId="11897"/>
    <cellStyle name="Note 4 3" xfId="6552"/>
    <cellStyle name="Note 4 3 2" xfId="6553"/>
    <cellStyle name="Note 4 3 2 2" xfId="6554"/>
    <cellStyle name="Note 4 3 2 2 2" xfId="6555"/>
    <cellStyle name="Note 4 3 2 2 2 2" xfId="6556"/>
    <cellStyle name="Note 4 3 2 2 3" xfId="6557"/>
    <cellStyle name="Note 4 3 2 3" xfId="6558"/>
    <cellStyle name="Note 4 3 2 3 2" xfId="6559"/>
    <cellStyle name="Note 4 3 2 4" xfId="6560"/>
    <cellStyle name="Note 4 3 2 5" xfId="60337"/>
    <cellStyle name="Note 4 3 3" xfId="6561"/>
    <cellStyle name="Note 4 3 3 2" xfId="6562"/>
    <cellStyle name="Note 4 3 3 2 2" xfId="6563"/>
    <cellStyle name="Note 4 3 3 3" xfId="6564"/>
    <cellStyle name="Note 4 3 4" xfId="6565"/>
    <cellStyle name="Note 4 3 4 2" xfId="6566"/>
    <cellStyle name="Note 4 3 5" xfId="6567"/>
    <cellStyle name="Note 4 3 6" xfId="6568"/>
    <cellStyle name="Note 4 3 7" xfId="13787"/>
    <cellStyle name="Note 4 4" xfId="6569"/>
    <cellStyle name="Note 4 4 2" xfId="6570"/>
    <cellStyle name="Note 4 4 2 2" xfId="6571"/>
    <cellStyle name="Note 4 4 2 2 2" xfId="6572"/>
    <cellStyle name="Note 4 4 2 3" xfId="6573"/>
    <cellStyle name="Note 4 4 3" xfId="6574"/>
    <cellStyle name="Note 4 4 3 2" xfId="6575"/>
    <cellStyle name="Note 4 4 4" xfId="6576"/>
    <cellStyle name="Note 4 4 5" xfId="6577"/>
    <cellStyle name="Note 4 4 6" xfId="60338"/>
    <cellStyle name="Note 4 5" xfId="6578"/>
    <cellStyle name="Note 4 5 2" xfId="6579"/>
    <cellStyle name="Note 4 5 2 2" xfId="6580"/>
    <cellStyle name="Note 4 5 3" xfId="6581"/>
    <cellStyle name="Note 4 5 4" xfId="6582"/>
    <cellStyle name="Note 4 6" xfId="6583"/>
    <cellStyle name="Note 4 6 2" xfId="6584"/>
    <cellStyle name="Note 4 6 3" xfId="6585"/>
    <cellStyle name="Note 4 7" xfId="6586"/>
    <cellStyle name="Note 4 7 2" xfId="6587"/>
    <cellStyle name="Note 4 8" xfId="6588"/>
    <cellStyle name="Note 4 8 2" xfId="11898"/>
    <cellStyle name="Note 4 9" xfId="6589"/>
    <cellStyle name="Note 4 9 2" xfId="11899"/>
    <cellStyle name="Note 5" xfId="6590"/>
    <cellStyle name="Note 5 10" xfId="6591"/>
    <cellStyle name="Note 5 10 2" xfId="11900"/>
    <cellStyle name="Note 5 10 2 2" xfId="60339"/>
    <cellStyle name="Note 5 10 2 3" xfId="60340"/>
    <cellStyle name="Note 5 10 3" xfId="60341"/>
    <cellStyle name="Note 5 10 3 2" xfId="60342"/>
    <cellStyle name="Note 5 10 4" xfId="60343"/>
    <cellStyle name="Note 5 10 5" xfId="60344"/>
    <cellStyle name="Note 5 11" xfId="6592"/>
    <cellStyle name="Note 5 11 2" xfId="60345"/>
    <cellStyle name="Note 5 11 3" xfId="60346"/>
    <cellStyle name="Note 5 12" xfId="6593"/>
    <cellStyle name="Note 5 12 2" xfId="60347"/>
    <cellStyle name="Note 5 12 3" xfId="60348"/>
    <cellStyle name="Note 5 13" xfId="13788"/>
    <cellStyle name="Note 5 13 2" xfId="60349"/>
    <cellStyle name="Note 5 14" xfId="60350"/>
    <cellStyle name="Note 5 15" xfId="60351"/>
    <cellStyle name="Note 5 16" xfId="60352"/>
    <cellStyle name="Note 5 2" xfId="6594"/>
    <cellStyle name="Note 5 2 10" xfId="6595"/>
    <cellStyle name="Note 5 2 10 2" xfId="60353"/>
    <cellStyle name="Note 5 2 10 3" xfId="60354"/>
    <cellStyle name="Note 5 2 11" xfId="6596"/>
    <cellStyle name="Note 5 2 11 2" xfId="60355"/>
    <cellStyle name="Note 5 2 11 3" xfId="60356"/>
    <cellStyle name="Note 5 2 12" xfId="13789"/>
    <cellStyle name="Note 5 2 12 2" xfId="60357"/>
    <cellStyle name="Note 5 2 13" xfId="60358"/>
    <cellStyle name="Note 5 2 14" xfId="60359"/>
    <cellStyle name="Note 5 2 15" xfId="60360"/>
    <cellStyle name="Note 5 2 2" xfId="6597"/>
    <cellStyle name="Note 5 2 2 10" xfId="60361"/>
    <cellStyle name="Note 5 2 2 10 2" xfId="60362"/>
    <cellStyle name="Note 5 2 2 10 3" xfId="60363"/>
    <cellStyle name="Note 5 2 2 11" xfId="60364"/>
    <cellStyle name="Note 5 2 2 11 2" xfId="60365"/>
    <cellStyle name="Note 5 2 2 12" xfId="60366"/>
    <cellStyle name="Note 5 2 2 13" xfId="60367"/>
    <cellStyle name="Note 5 2 2 2" xfId="6598"/>
    <cellStyle name="Note 5 2 2 2 10" xfId="60368"/>
    <cellStyle name="Note 5 2 2 2 10 2" xfId="60369"/>
    <cellStyle name="Note 5 2 2 2 11" xfId="60370"/>
    <cellStyle name="Note 5 2 2 2 12" xfId="60371"/>
    <cellStyle name="Note 5 2 2 2 2" xfId="60372"/>
    <cellStyle name="Note 5 2 2 2 2 10" xfId="60373"/>
    <cellStyle name="Note 5 2 2 2 2 2" xfId="60374"/>
    <cellStyle name="Note 5 2 2 2 2 2 2" xfId="60375"/>
    <cellStyle name="Note 5 2 2 2 2 2 2 2" xfId="60376"/>
    <cellStyle name="Note 5 2 2 2 2 2 2 2 2" xfId="60377"/>
    <cellStyle name="Note 5 2 2 2 2 2 2 2 3" xfId="60378"/>
    <cellStyle name="Note 5 2 2 2 2 2 2 3" xfId="60379"/>
    <cellStyle name="Note 5 2 2 2 2 2 2 3 2" xfId="60380"/>
    <cellStyle name="Note 5 2 2 2 2 2 2 3 3" xfId="60381"/>
    <cellStyle name="Note 5 2 2 2 2 2 2 4" xfId="60382"/>
    <cellStyle name="Note 5 2 2 2 2 2 2 4 2" xfId="60383"/>
    <cellStyle name="Note 5 2 2 2 2 2 2 5" xfId="60384"/>
    <cellStyle name="Note 5 2 2 2 2 2 2 6" xfId="60385"/>
    <cellStyle name="Note 5 2 2 2 2 2 3" xfId="60386"/>
    <cellStyle name="Note 5 2 2 2 2 2 3 2" xfId="60387"/>
    <cellStyle name="Note 5 2 2 2 2 2 3 2 2" xfId="60388"/>
    <cellStyle name="Note 5 2 2 2 2 2 3 2 3" xfId="60389"/>
    <cellStyle name="Note 5 2 2 2 2 2 3 3" xfId="60390"/>
    <cellStyle name="Note 5 2 2 2 2 2 3 3 2" xfId="60391"/>
    <cellStyle name="Note 5 2 2 2 2 2 3 3 3" xfId="60392"/>
    <cellStyle name="Note 5 2 2 2 2 2 3 4" xfId="60393"/>
    <cellStyle name="Note 5 2 2 2 2 2 3 4 2" xfId="60394"/>
    <cellStyle name="Note 5 2 2 2 2 2 3 5" xfId="60395"/>
    <cellStyle name="Note 5 2 2 2 2 2 3 6" xfId="60396"/>
    <cellStyle name="Note 5 2 2 2 2 2 4" xfId="60397"/>
    <cellStyle name="Note 5 2 2 2 2 2 4 2" xfId="60398"/>
    <cellStyle name="Note 5 2 2 2 2 2 4 2 2" xfId="60399"/>
    <cellStyle name="Note 5 2 2 2 2 2 4 2 3" xfId="60400"/>
    <cellStyle name="Note 5 2 2 2 2 2 4 3" xfId="60401"/>
    <cellStyle name="Note 5 2 2 2 2 2 4 3 2" xfId="60402"/>
    <cellStyle name="Note 5 2 2 2 2 2 4 4" xfId="60403"/>
    <cellStyle name="Note 5 2 2 2 2 2 4 5" xfId="60404"/>
    <cellStyle name="Note 5 2 2 2 2 2 5" xfId="60405"/>
    <cellStyle name="Note 5 2 2 2 2 2 5 2" xfId="60406"/>
    <cellStyle name="Note 5 2 2 2 2 2 5 3" xfId="60407"/>
    <cellStyle name="Note 5 2 2 2 2 2 6" xfId="60408"/>
    <cellStyle name="Note 5 2 2 2 2 2 6 2" xfId="60409"/>
    <cellStyle name="Note 5 2 2 2 2 2 6 3" xfId="60410"/>
    <cellStyle name="Note 5 2 2 2 2 2 7" xfId="60411"/>
    <cellStyle name="Note 5 2 2 2 2 2 7 2" xfId="60412"/>
    <cellStyle name="Note 5 2 2 2 2 2 8" xfId="60413"/>
    <cellStyle name="Note 5 2 2 2 2 2 9" xfId="60414"/>
    <cellStyle name="Note 5 2 2 2 2 3" xfId="60415"/>
    <cellStyle name="Note 5 2 2 2 2 3 2" xfId="60416"/>
    <cellStyle name="Note 5 2 2 2 2 3 2 2" xfId="60417"/>
    <cellStyle name="Note 5 2 2 2 2 3 2 3" xfId="60418"/>
    <cellStyle name="Note 5 2 2 2 2 3 3" xfId="60419"/>
    <cellStyle name="Note 5 2 2 2 2 3 3 2" xfId="60420"/>
    <cellStyle name="Note 5 2 2 2 2 3 3 3" xfId="60421"/>
    <cellStyle name="Note 5 2 2 2 2 3 4" xfId="60422"/>
    <cellStyle name="Note 5 2 2 2 2 3 4 2" xfId="60423"/>
    <cellStyle name="Note 5 2 2 2 2 3 5" xfId="60424"/>
    <cellStyle name="Note 5 2 2 2 2 3 6" xfId="60425"/>
    <cellStyle name="Note 5 2 2 2 2 4" xfId="60426"/>
    <cellStyle name="Note 5 2 2 2 2 4 2" xfId="60427"/>
    <cellStyle name="Note 5 2 2 2 2 4 2 2" xfId="60428"/>
    <cellStyle name="Note 5 2 2 2 2 4 2 3" xfId="60429"/>
    <cellStyle name="Note 5 2 2 2 2 4 3" xfId="60430"/>
    <cellStyle name="Note 5 2 2 2 2 4 3 2" xfId="60431"/>
    <cellStyle name="Note 5 2 2 2 2 4 3 3" xfId="60432"/>
    <cellStyle name="Note 5 2 2 2 2 4 4" xfId="60433"/>
    <cellStyle name="Note 5 2 2 2 2 4 4 2" xfId="60434"/>
    <cellStyle name="Note 5 2 2 2 2 4 5" xfId="60435"/>
    <cellStyle name="Note 5 2 2 2 2 4 6" xfId="60436"/>
    <cellStyle name="Note 5 2 2 2 2 5" xfId="60437"/>
    <cellStyle name="Note 5 2 2 2 2 5 2" xfId="60438"/>
    <cellStyle name="Note 5 2 2 2 2 5 2 2" xfId="60439"/>
    <cellStyle name="Note 5 2 2 2 2 5 2 3" xfId="60440"/>
    <cellStyle name="Note 5 2 2 2 2 5 3" xfId="60441"/>
    <cellStyle name="Note 5 2 2 2 2 5 3 2" xfId="60442"/>
    <cellStyle name="Note 5 2 2 2 2 5 4" xfId="60443"/>
    <cellStyle name="Note 5 2 2 2 2 5 5" xfId="60444"/>
    <cellStyle name="Note 5 2 2 2 2 6" xfId="60445"/>
    <cellStyle name="Note 5 2 2 2 2 6 2" xfId="60446"/>
    <cellStyle name="Note 5 2 2 2 2 6 3" xfId="60447"/>
    <cellStyle name="Note 5 2 2 2 2 7" xfId="60448"/>
    <cellStyle name="Note 5 2 2 2 2 7 2" xfId="60449"/>
    <cellStyle name="Note 5 2 2 2 2 7 3" xfId="60450"/>
    <cellStyle name="Note 5 2 2 2 2 8" xfId="60451"/>
    <cellStyle name="Note 5 2 2 2 2 8 2" xfId="60452"/>
    <cellStyle name="Note 5 2 2 2 2 9" xfId="60453"/>
    <cellStyle name="Note 5 2 2 2 3" xfId="60454"/>
    <cellStyle name="Note 5 2 2 2 3 2" xfId="60455"/>
    <cellStyle name="Note 5 2 2 2 3 2 2" xfId="60456"/>
    <cellStyle name="Note 5 2 2 2 3 2 2 2" xfId="60457"/>
    <cellStyle name="Note 5 2 2 2 3 2 2 3" xfId="60458"/>
    <cellStyle name="Note 5 2 2 2 3 2 3" xfId="60459"/>
    <cellStyle name="Note 5 2 2 2 3 2 3 2" xfId="60460"/>
    <cellStyle name="Note 5 2 2 2 3 2 3 3" xfId="60461"/>
    <cellStyle name="Note 5 2 2 2 3 2 4" xfId="60462"/>
    <cellStyle name="Note 5 2 2 2 3 2 4 2" xfId="60463"/>
    <cellStyle name="Note 5 2 2 2 3 2 5" xfId="60464"/>
    <cellStyle name="Note 5 2 2 2 3 2 6" xfId="60465"/>
    <cellStyle name="Note 5 2 2 2 3 3" xfId="60466"/>
    <cellStyle name="Note 5 2 2 2 3 3 2" xfId="60467"/>
    <cellStyle name="Note 5 2 2 2 3 3 2 2" xfId="60468"/>
    <cellStyle name="Note 5 2 2 2 3 3 2 3" xfId="60469"/>
    <cellStyle name="Note 5 2 2 2 3 3 3" xfId="60470"/>
    <cellStyle name="Note 5 2 2 2 3 3 3 2" xfId="60471"/>
    <cellStyle name="Note 5 2 2 2 3 3 3 3" xfId="60472"/>
    <cellStyle name="Note 5 2 2 2 3 3 4" xfId="60473"/>
    <cellStyle name="Note 5 2 2 2 3 3 4 2" xfId="60474"/>
    <cellStyle name="Note 5 2 2 2 3 3 5" xfId="60475"/>
    <cellStyle name="Note 5 2 2 2 3 3 6" xfId="60476"/>
    <cellStyle name="Note 5 2 2 2 3 4" xfId="60477"/>
    <cellStyle name="Note 5 2 2 2 3 4 2" xfId="60478"/>
    <cellStyle name="Note 5 2 2 2 3 4 2 2" xfId="60479"/>
    <cellStyle name="Note 5 2 2 2 3 4 2 3" xfId="60480"/>
    <cellStyle name="Note 5 2 2 2 3 4 3" xfId="60481"/>
    <cellStyle name="Note 5 2 2 2 3 4 3 2" xfId="60482"/>
    <cellStyle name="Note 5 2 2 2 3 4 4" xfId="60483"/>
    <cellStyle name="Note 5 2 2 2 3 4 5" xfId="60484"/>
    <cellStyle name="Note 5 2 2 2 3 5" xfId="60485"/>
    <cellStyle name="Note 5 2 2 2 3 5 2" xfId="60486"/>
    <cellStyle name="Note 5 2 2 2 3 5 3" xfId="60487"/>
    <cellStyle name="Note 5 2 2 2 3 6" xfId="60488"/>
    <cellStyle name="Note 5 2 2 2 3 6 2" xfId="60489"/>
    <cellStyle name="Note 5 2 2 2 3 6 3" xfId="60490"/>
    <cellStyle name="Note 5 2 2 2 3 7" xfId="60491"/>
    <cellStyle name="Note 5 2 2 2 3 7 2" xfId="60492"/>
    <cellStyle name="Note 5 2 2 2 3 8" xfId="60493"/>
    <cellStyle name="Note 5 2 2 2 3 9" xfId="60494"/>
    <cellStyle name="Note 5 2 2 2 4" xfId="60495"/>
    <cellStyle name="Note 5 2 2 2 4 2" xfId="60496"/>
    <cellStyle name="Note 5 2 2 2 4 2 2" xfId="60497"/>
    <cellStyle name="Note 5 2 2 2 4 2 2 2" xfId="60498"/>
    <cellStyle name="Note 5 2 2 2 4 2 2 3" xfId="60499"/>
    <cellStyle name="Note 5 2 2 2 4 2 3" xfId="60500"/>
    <cellStyle name="Note 5 2 2 2 4 2 3 2" xfId="60501"/>
    <cellStyle name="Note 5 2 2 2 4 2 3 3" xfId="60502"/>
    <cellStyle name="Note 5 2 2 2 4 2 4" xfId="60503"/>
    <cellStyle name="Note 5 2 2 2 4 2 4 2" xfId="60504"/>
    <cellStyle name="Note 5 2 2 2 4 2 5" xfId="60505"/>
    <cellStyle name="Note 5 2 2 2 4 2 6" xfId="60506"/>
    <cellStyle name="Note 5 2 2 2 4 3" xfId="60507"/>
    <cellStyle name="Note 5 2 2 2 4 3 2" xfId="60508"/>
    <cellStyle name="Note 5 2 2 2 4 3 2 2" xfId="60509"/>
    <cellStyle name="Note 5 2 2 2 4 3 2 3" xfId="60510"/>
    <cellStyle name="Note 5 2 2 2 4 3 3" xfId="60511"/>
    <cellStyle name="Note 5 2 2 2 4 3 3 2" xfId="60512"/>
    <cellStyle name="Note 5 2 2 2 4 3 3 3" xfId="60513"/>
    <cellStyle name="Note 5 2 2 2 4 3 4" xfId="60514"/>
    <cellStyle name="Note 5 2 2 2 4 3 4 2" xfId="60515"/>
    <cellStyle name="Note 5 2 2 2 4 3 5" xfId="60516"/>
    <cellStyle name="Note 5 2 2 2 4 3 6" xfId="60517"/>
    <cellStyle name="Note 5 2 2 2 4 4" xfId="60518"/>
    <cellStyle name="Note 5 2 2 2 4 4 2" xfId="60519"/>
    <cellStyle name="Note 5 2 2 2 4 4 2 2" xfId="60520"/>
    <cellStyle name="Note 5 2 2 2 4 4 2 3" xfId="60521"/>
    <cellStyle name="Note 5 2 2 2 4 4 3" xfId="60522"/>
    <cellStyle name="Note 5 2 2 2 4 4 3 2" xfId="60523"/>
    <cellStyle name="Note 5 2 2 2 4 4 4" xfId="60524"/>
    <cellStyle name="Note 5 2 2 2 4 4 5" xfId="60525"/>
    <cellStyle name="Note 5 2 2 2 4 5" xfId="60526"/>
    <cellStyle name="Note 5 2 2 2 4 5 2" xfId="60527"/>
    <cellStyle name="Note 5 2 2 2 4 5 3" xfId="60528"/>
    <cellStyle name="Note 5 2 2 2 4 6" xfId="60529"/>
    <cellStyle name="Note 5 2 2 2 4 6 2" xfId="60530"/>
    <cellStyle name="Note 5 2 2 2 4 6 3" xfId="60531"/>
    <cellStyle name="Note 5 2 2 2 4 7" xfId="60532"/>
    <cellStyle name="Note 5 2 2 2 4 7 2" xfId="60533"/>
    <cellStyle name="Note 5 2 2 2 4 8" xfId="60534"/>
    <cellStyle name="Note 5 2 2 2 4 9" xfId="60535"/>
    <cellStyle name="Note 5 2 2 2 5" xfId="60536"/>
    <cellStyle name="Note 5 2 2 2 5 2" xfId="60537"/>
    <cellStyle name="Note 5 2 2 2 5 2 2" xfId="60538"/>
    <cellStyle name="Note 5 2 2 2 5 2 3" xfId="60539"/>
    <cellStyle name="Note 5 2 2 2 5 3" xfId="60540"/>
    <cellStyle name="Note 5 2 2 2 5 3 2" xfId="60541"/>
    <cellStyle name="Note 5 2 2 2 5 3 3" xfId="60542"/>
    <cellStyle name="Note 5 2 2 2 5 4" xfId="60543"/>
    <cellStyle name="Note 5 2 2 2 5 4 2" xfId="60544"/>
    <cellStyle name="Note 5 2 2 2 5 5" xfId="60545"/>
    <cellStyle name="Note 5 2 2 2 5 6" xfId="60546"/>
    <cellStyle name="Note 5 2 2 2 6" xfId="60547"/>
    <cellStyle name="Note 5 2 2 2 6 2" xfId="60548"/>
    <cellStyle name="Note 5 2 2 2 6 2 2" xfId="60549"/>
    <cellStyle name="Note 5 2 2 2 6 2 3" xfId="60550"/>
    <cellStyle name="Note 5 2 2 2 6 3" xfId="60551"/>
    <cellStyle name="Note 5 2 2 2 6 3 2" xfId="60552"/>
    <cellStyle name="Note 5 2 2 2 6 3 3" xfId="60553"/>
    <cellStyle name="Note 5 2 2 2 6 4" xfId="60554"/>
    <cellStyle name="Note 5 2 2 2 6 4 2" xfId="60555"/>
    <cellStyle name="Note 5 2 2 2 6 5" xfId="60556"/>
    <cellStyle name="Note 5 2 2 2 6 6" xfId="60557"/>
    <cellStyle name="Note 5 2 2 2 7" xfId="60558"/>
    <cellStyle name="Note 5 2 2 2 7 2" xfId="60559"/>
    <cellStyle name="Note 5 2 2 2 7 2 2" xfId="60560"/>
    <cellStyle name="Note 5 2 2 2 7 2 3" xfId="60561"/>
    <cellStyle name="Note 5 2 2 2 7 3" xfId="60562"/>
    <cellStyle name="Note 5 2 2 2 7 3 2" xfId="60563"/>
    <cellStyle name="Note 5 2 2 2 7 4" xfId="60564"/>
    <cellStyle name="Note 5 2 2 2 7 5" xfId="60565"/>
    <cellStyle name="Note 5 2 2 2 8" xfId="60566"/>
    <cellStyle name="Note 5 2 2 2 8 2" xfId="60567"/>
    <cellStyle name="Note 5 2 2 2 8 3" xfId="60568"/>
    <cellStyle name="Note 5 2 2 2 9" xfId="60569"/>
    <cellStyle name="Note 5 2 2 2 9 2" xfId="60570"/>
    <cellStyle name="Note 5 2 2 2 9 3" xfId="60571"/>
    <cellStyle name="Note 5 2 2 3" xfId="6599"/>
    <cellStyle name="Note 5 2 2 3 10" xfId="60572"/>
    <cellStyle name="Note 5 2 2 3 2" xfId="60573"/>
    <cellStyle name="Note 5 2 2 3 2 2" xfId="60574"/>
    <cellStyle name="Note 5 2 2 3 2 2 2" xfId="60575"/>
    <cellStyle name="Note 5 2 2 3 2 2 2 2" xfId="60576"/>
    <cellStyle name="Note 5 2 2 3 2 2 2 3" xfId="60577"/>
    <cellStyle name="Note 5 2 2 3 2 2 3" xfId="60578"/>
    <cellStyle name="Note 5 2 2 3 2 2 3 2" xfId="60579"/>
    <cellStyle name="Note 5 2 2 3 2 2 3 3" xfId="60580"/>
    <cellStyle name="Note 5 2 2 3 2 2 4" xfId="60581"/>
    <cellStyle name="Note 5 2 2 3 2 2 4 2" xfId="60582"/>
    <cellStyle name="Note 5 2 2 3 2 2 5" xfId="60583"/>
    <cellStyle name="Note 5 2 2 3 2 2 6" xfId="60584"/>
    <cellStyle name="Note 5 2 2 3 2 3" xfId="60585"/>
    <cellStyle name="Note 5 2 2 3 2 3 2" xfId="60586"/>
    <cellStyle name="Note 5 2 2 3 2 3 2 2" xfId="60587"/>
    <cellStyle name="Note 5 2 2 3 2 3 2 3" xfId="60588"/>
    <cellStyle name="Note 5 2 2 3 2 3 3" xfId="60589"/>
    <cellStyle name="Note 5 2 2 3 2 3 3 2" xfId="60590"/>
    <cellStyle name="Note 5 2 2 3 2 3 3 3" xfId="60591"/>
    <cellStyle name="Note 5 2 2 3 2 3 4" xfId="60592"/>
    <cellStyle name="Note 5 2 2 3 2 3 4 2" xfId="60593"/>
    <cellStyle name="Note 5 2 2 3 2 3 5" xfId="60594"/>
    <cellStyle name="Note 5 2 2 3 2 3 6" xfId="60595"/>
    <cellStyle name="Note 5 2 2 3 2 4" xfId="60596"/>
    <cellStyle name="Note 5 2 2 3 2 4 2" xfId="60597"/>
    <cellStyle name="Note 5 2 2 3 2 4 2 2" xfId="60598"/>
    <cellStyle name="Note 5 2 2 3 2 4 2 3" xfId="60599"/>
    <cellStyle name="Note 5 2 2 3 2 4 3" xfId="60600"/>
    <cellStyle name="Note 5 2 2 3 2 4 3 2" xfId="60601"/>
    <cellStyle name="Note 5 2 2 3 2 4 4" xfId="60602"/>
    <cellStyle name="Note 5 2 2 3 2 4 5" xfId="60603"/>
    <cellStyle name="Note 5 2 2 3 2 5" xfId="60604"/>
    <cellStyle name="Note 5 2 2 3 2 5 2" xfId="60605"/>
    <cellStyle name="Note 5 2 2 3 2 5 3" xfId="60606"/>
    <cellStyle name="Note 5 2 2 3 2 6" xfId="60607"/>
    <cellStyle name="Note 5 2 2 3 2 6 2" xfId="60608"/>
    <cellStyle name="Note 5 2 2 3 2 6 3" xfId="60609"/>
    <cellStyle name="Note 5 2 2 3 2 7" xfId="60610"/>
    <cellStyle name="Note 5 2 2 3 2 7 2" xfId="60611"/>
    <cellStyle name="Note 5 2 2 3 2 8" xfId="60612"/>
    <cellStyle name="Note 5 2 2 3 2 9" xfId="60613"/>
    <cellStyle name="Note 5 2 2 3 3" xfId="60614"/>
    <cellStyle name="Note 5 2 2 3 3 2" xfId="60615"/>
    <cellStyle name="Note 5 2 2 3 3 2 2" xfId="60616"/>
    <cellStyle name="Note 5 2 2 3 3 2 3" xfId="60617"/>
    <cellStyle name="Note 5 2 2 3 3 3" xfId="60618"/>
    <cellStyle name="Note 5 2 2 3 3 3 2" xfId="60619"/>
    <cellStyle name="Note 5 2 2 3 3 3 3" xfId="60620"/>
    <cellStyle name="Note 5 2 2 3 3 4" xfId="60621"/>
    <cellStyle name="Note 5 2 2 3 3 4 2" xfId="60622"/>
    <cellStyle name="Note 5 2 2 3 3 5" xfId="60623"/>
    <cellStyle name="Note 5 2 2 3 3 6" xfId="60624"/>
    <cellStyle name="Note 5 2 2 3 4" xfId="60625"/>
    <cellStyle name="Note 5 2 2 3 4 2" xfId="60626"/>
    <cellStyle name="Note 5 2 2 3 4 2 2" xfId="60627"/>
    <cellStyle name="Note 5 2 2 3 4 2 3" xfId="60628"/>
    <cellStyle name="Note 5 2 2 3 4 3" xfId="60629"/>
    <cellStyle name="Note 5 2 2 3 4 3 2" xfId="60630"/>
    <cellStyle name="Note 5 2 2 3 4 3 3" xfId="60631"/>
    <cellStyle name="Note 5 2 2 3 4 4" xfId="60632"/>
    <cellStyle name="Note 5 2 2 3 4 4 2" xfId="60633"/>
    <cellStyle name="Note 5 2 2 3 4 5" xfId="60634"/>
    <cellStyle name="Note 5 2 2 3 4 6" xfId="60635"/>
    <cellStyle name="Note 5 2 2 3 5" xfId="60636"/>
    <cellStyle name="Note 5 2 2 3 5 2" xfId="60637"/>
    <cellStyle name="Note 5 2 2 3 5 2 2" xfId="60638"/>
    <cellStyle name="Note 5 2 2 3 5 2 3" xfId="60639"/>
    <cellStyle name="Note 5 2 2 3 5 3" xfId="60640"/>
    <cellStyle name="Note 5 2 2 3 5 3 2" xfId="60641"/>
    <cellStyle name="Note 5 2 2 3 5 4" xfId="60642"/>
    <cellStyle name="Note 5 2 2 3 5 5" xfId="60643"/>
    <cellStyle name="Note 5 2 2 3 6" xfId="60644"/>
    <cellStyle name="Note 5 2 2 3 6 2" xfId="60645"/>
    <cellStyle name="Note 5 2 2 3 6 3" xfId="60646"/>
    <cellStyle name="Note 5 2 2 3 7" xfId="60647"/>
    <cellStyle name="Note 5 2 2 3 7 2" xfId="60648"/>
    <cellStyle name="Note 5 2 2 3 7 3" xfId="60649"/>
    <cellStyle name="Note 5 2 2 3 8" xfId="60650"/>
    <cellStyle name="Note 5 2 2 3 8 2" xfId="60651"/>
    <cellStyle name="Note 5 2 2 3 9" xfId="60652"/>
    <cellStyle name="Note 5 2 2 4" xfId="60653"/>
    <cellStyle name="Note 5 2 2 4 2" xfId="60654"/>
    <cellStyle name="Note 5 2 2 4 2 2" xfId="60655"/>
    <cellStyle name="Note 5 2 2 4 2 2 2" xfId="60656"/>
    <cellStyle name="Note 5 2 2 4 2 2 3" xfId="60657"/>
    <cellStyle name="Note 5 2 2 4 2 3" xfId="60658"/>
    <cellStyle name="Note 5 2 2 4 2 3 2" xfId="60659"/>
    <cellStyle name="Note 5 2 2 4 2 3 3" xfId="60660"/>
    <cellStyle name="Note 5 2 2 4 2 4" xfId="60661"/>
    <cellStyle name="Note 5 2 2 4 2 4 2" xfId="60662"/>
    <cellStyle name="Note 5 2 2 4 2 5" xfId="60663"/>
    <cellStyle name="Note 5 2 2 4 2 6" xfId="60664"/>
    <cellStyle name="Note 5 2 2 4 3" xfId="60665"/>
    <cellStyle name="Note 5 2 2 4 3 2" xfId="60666"/>
    <cellStyle name="Note 5 2 2 4 3 2 2" xfId="60667"/>
    <cellStyle name="Note 5 2 2 4 3 2 3" xfId="60668"/>
    <cellStyle name="Note 5 2 2 4 3 3" xfId="60669"/>
    <cellStyle name="Note 5 2 2 4 3 3 2" xfId="60670"/>
    <cellStyle name="Note 5 2 2 4 3 3 3" xfId="60671"/>
    <cellStyle name="Note 5 2 2 4 3 4" xfId="60672"/>
    <cellStyle name="Note 5 2 2 4 3 4 2" xfId="60673"/>
    <cellStyle name="Note 5 2 2 4 3 5" xfId="60674"/>
    <cellStyle name="Note 5 2 2 4 3 6" xfId="60675"/>
    <cellStyle name="Note 5 2 2 4 4" xfId="60676"/>
    <cellStyle name="Note 5 2 2 4 4 2" xfId="60677"/>
    <cellStyle name="Note 5 2 2 4 4 2 2" xfId="60678"/>
    <cellStyle name="Note 5 2 2 4 4 2 3" xfId="60679"/>
    <cellStyle name="Note 5 2 2 4 4 3" xfId="60680"/>
    <cellStyle name="Note 5 2 2 4 4 3 2" xfId="60681"/>
    <cellStyle name="Note 5 2 2 4 4 4" xfId="60682"/>
    <cellStyle name="Note 5 2 2 4 4 5" xfId="60683"/>
    <cellStyle name="Note 5 2 2 4 5" xfId="60684"/>
    <cellStyle name="Note 5 2 2 4 5 2" xfId="60685"/>
    <cellStyle name="Note 5 2 2 4 5 3" xfId="60686"/>
    <cellStyle name="Note 5 2 2 4 6" xfId="60687"/>
    <cellStyle name="Note 5 2 2 4 6 2" xfId="60688"/>
    <cellStyle name="Note 5 2 2 4 6 3" xfId="60689"/>
    <cellStyle name="Note 5 2 2 4 7" xfId="60690"/>
    <cellStyle name="Note 5 2 2 4 7 2" xfId="60691"/>
    <cellStyle name="Note 5 2 2 4 8" xfId="60692"/>
    <cellStyle name="Note 5 2 2 4 9" xfId="60693"/>
    <cellStyle name="Note 5 2 2 5" xfId="60694"/>
    <cellStyle name="Note 5 2 2 5 2" xfId="60695"/>
    <cellStyle name="Note 5 2 2 5 2 2" xfId="60696"/>
    <cellStyle name="Note 5 2 2 5 2 2 2" xfId="60697"/>
    <cellStyle name="Note 5 2 2 5 2 2 3" xfId="60698"/>
    <cellStyle name="Note 5 2 2 5 2 3" xfId="60699"/>
    <cellStyle name="Note 5 2 2 5 2 3 2" xfId="60700"/>
    <cellStyle name="Note 5 2 2 5 2 3 3" xfId="60701"/>
    <cellStyle name="Note 5 2 2 5 2 4" xfId="60702"/>
    <cellStyle name="Note 5 2 2 5 2 4 2" xfId="60703"/>
    <cellStyle name="Note 5 2 2 5 2 5" xfId="60704"/>
    <cellStyle name="Note 5 2 2 5 2 6" xfId="60705"/>
    <cellStyle name="Note 5 2 2 5 3" xfId="60706"/>
    <cellStyle name="Note 5 2 2 5 3 2" xfId="60707"/>
    <cellStyle name="Note 5 2 2 5 3 2 2" xfId="60708"/>
    <cellStyle name="Note 5 2 2 5 3 2 3" xfId="60709"/>
    <cellStyle name="Note 5 2 2 5 3 3" xfId="60710"/>
    <cellStyle name="Note 5 2 2 5 3 3 2" xfId="60711"/>
    <cellStyle name="Note 5 2 2 5 3 3 3" xfId="60712"/>
    <cellStyle name="Note 5 2 2 5 3 4" xfId="60713"/>
    <cellStyle name="Note 5 2 2 5 3 4 2" xfId="60714"/>
    <cellStyle name="Note 5 2 2 5 3 5" xfId="60715"/>
    <cellStyle name="Note 5 2 2 5 3 6" xfId="60716"/>
    <cellStyle name="Note 5 2 2 5 4" xfId="60717"/>
    <cellStyle name="Note 5 2 2 5 4 2" xfId="60718"/>
    <cellStyle name="Note 5 2 2 5 4 2 2" xfId="60719"/>
    <cellStyle name="Note 5 2 2 5 4 2 3" xfId="60720"/>
    <cellStyle name="Note 5 2 2 5 4 3" xfId="60721"/>
    <cellStyle name="Note 5 2 2 5 4 3 2" xfId="60722"/>
    <cellStyle name="Note 5 2 2 5 4 4" xfId="60723"/>
    <cellStyle name="Note 5 2 2 5 4 5" xfId="60724"/>
    <cellStyle name="Note 5 2 2 5 5" xfId="60725"/>
    <cellStyle name="Note 5 2 2 5 5 2" xfId="60726"/>
    <cellStyle name="Note 5 2 2 5 5 3" xfId="60727"/>
    <cellStyle name="Note 5 2 2 5 6" xfId="60728"/>
    <cellStyle name="Note 5 2 2 5 6 2" xfId="60729"/>
    <cellStyle name="Note 5 2 2 5 6 3" xfId="60730"/>
    <cellStyle name="Note 5 2 2 5 7" xfId="60731"/>
    <cellStyle name="Note 5 2 2 5 7 2" xfId="60732"/>
    <cellStyle name="Note 5 2 2 5 8" xfId="60733"/>
    <cellStyle name="Note 5 2 2 5 9" xfId="60734"/>
    <cellStyle name="Note 5 2 2 6" xfId="60735"/>
    <cellStyle name="Note 5 2 2 6 2" xfId="60736"/>
    <cellStyle name="Note 5 2 2 6 2 2" xfId="60737"/>
    <cellStyle name="Note 5 2 2 6 2 3" xfId="60738"/>
    <cellStyle name="Note 5 2 2 6 3" xfId="60739"/>
    <cellStyle name="Note 5 2 2 6 3 2" xfId="60740"/>
    <cellStyle name="Note 5 2 2 6 3 3" xfId="60741"/>
    <cellStyle name="Note 5 2 2 6 4" xfId="60742"/>
    <cellStyle name="Note 5 2 2 6 4 2" xfId="60743"/>
    <cellStyle name="Note 5 2 2 6 5" xfId="60744"/>
    <cellStyle name="Note 5 2 2 6 6" xfId="60745"/>
    <cellStyle name="Note 5 2 2 7" xfId="60746"/>
    <cellStyle name="Note 5 2 2 7 2" xfId="60747"/>
    <cellStyle name="Note 5 2 2 7 2 2" xfId="60748"/>
    <cellStyle name="Note 5 2 2 7 2 3" xfId="60749"/>
    <cellStyle name="Note 5 2 2 7 3" xfId="60750"/>
    <cellStyle name="Note 5 2 2 7 3 2" xfId="60751"/>
    <cellStyle name="Note 5 2 2 7 3 3" xfId="60752"/>
    <cellStyle name="Note 5 2 2 7 4" xfId="60753"/>
    <cellStyle name="Note 5 2 2 7 4 2" xfId="60754"/>
    <cellStyle name="Note 5 2 2 7 5" xfId="60755"/>
    <cellStyle name="Note 5 2 2 7 6" xfId="60756"/>
    <cellStyle name="Note 5 2 2 8" xfId="60757"/>
    <cellStyle name="Note 5 2 2 8 2" xfId="60758"/>
    <cellStyle name="Note 5 2 2 8 2 2" xfId="60759"/>
    <cellStyle name="Note 5 2 2 8 2 3" xfId="60760"/>
    <cellStyle name="Note 5 2 2 8 3" xfId="60761"/>
    <cellStyle name="Note 5 2 2 8 3 2" xfId="60762"/>
    <cellStyle name="Note 5 2 2 8 4" xfId="60763"/>
    <cellStyle name="Note 5 2 2 8 5" xfId="60764"/>
    <cellStyle name="Note 5 2 2 9" xfId="60765"/>
    <cellStyle name="Note 5 2 2 9 2" xfId="60766"/>
    <cellStyle name="Note 5 2 2 9 3" xfId="60767"/>
    <cellStyle name="Note 5 2 3" xfId="6600"/>
    <cellStyle name="Note 5 2 3 10" xfId="60768"/>
    <cellStyle name="Note 5 2 3 10 2" xfId="60769"/>
    <cellStyle name="Note 5 2 3 11" xfId="60770"/>
    <cellStyle name="Note 5 2 3 12" xfId="60771"/>
    <cellStyle name="Note 5 2 3 2" xfId="6601"/>
    <cellStyle name="Note 5 2 3 2 10" xfId="60772"/>
    <cellStyle name="Note 5 2 3 2 2" xfId="60773"/>
    <cellStyle name="Note 5 2 3 2 2 2" xfId="60774"/>
    <cellStyle name="Note 5 2 3 2 2 2 2" xfId="60775"/>
    <cellStyle name="Note 5 2 3 2 2 2 2 2" xfId="60776"/>
    <cellStyle name="Note 5 2 3 2 2 2 2 3" xfId="60777"/>
    <cellStyle name="Note 5 2 3 2 2 2 3" xfId="60778"/>
    <cellStyle name="Note 5 2 3 2 2 2 3 2" xfId="60779"/>
    <cellStyle name="Note 5 2 3 2 2 2 3 3" xfId="60780"/>
    <cellStyle name="Note 5 2 3 2 2 2 4" xfId="60781"/>
    <cellStyle name="Note 5 2 3 2 2 2 4 2" xfId="60782"/>
    <cellStyle name="Note 5 2 3 2 2 2 5" xfId="60783"/>
    <cellStyle name="Note 5 2 3 2 2 2 6" xfId="60784"/>
    <cellStyle name="Note 5 2 3 2 2 3" xfId="60785"/>
    <cellStyle name="Note 5 2 3 2 2 3 2" xfId="60786"/>
    <cellStyle name="Note 5 2 3 2 2 3 2 2" xfId="60787"/>
    <cellStyle name="Note 5 2 3 2 2 3 2 3" xfId="60788"/>
    <cellStyle name="Note 5 2 3 2 2 3 3" xfId="60789"/>
    <cellStyle name="Note 5 2 3 2 2 3 3 2" xfId="60790"/>
    <cellStyle name="Note 5 2 3 2 2 3 3 3" xfId="60791"/>
    <cellStyle name="Note 5 2 3 2 2 3 4" xfId="60792"/>
    <cellStyle name="Note 5 2 3 2 2 3 4 2" xfId="60793"/>
    <cellStyle name="Note 5 2 3 2 2 3 5" xfId="60794"/>
    <cellStyle name="Note 5 2 3 2 2 3 6" xfId="60795"/>
    <cellStyle name="Note 5 2 3 2 2 4" xfId="60796"/>
    <cellStyle name="Note 5 2 3 2 2 4 2" xfId="60797"/>
    <cellStyle name="Note 5 2 3 2 2 4 2 2" xfId="60798"/>
    <cellStyle name="Note 5 2 3 2 2 4 2 3" xfId="60799"/>
    <cellStyle name="Note 5 2 3 2 2 4 3" xfId="60800"/>
    <cellStyle name="Note 5 2 3 2 2 4 3 2" xfId="60801"/>
    <cellStyle name="Note 5 2 3 2 2 4 4" xfId="60802"/>
    <cellStyle name="Note 5 2 3 2 2 4 5" xfId="60803"/>
    <cellStyle name="Note 5 2 3 2 2 5" xfId="60804"/>
    <cellStyle name="Note 5 2 3 2 2 5 2" xfId="60805"/>
    <cellStyle name="Note 5 2 3 2 2 5 3" xfId="60806"/>
    <cellStyle name="Note 5 2 3 2 2 6" xfId="60807"/>
    <cellStyle name="Note 5 2 3 2 2 6 2" xfId="60808"/>
    <cellStyle name="Note 5 2 3 2 2 6 3" xfId="60809"/>
    <cellStyle name="Note 5 2 3 2 2 7" xfId="60810"/>
    <cellStyle name="Note 5 2 3 2 2 7 2" xfId="60811"/>
    <cellStyle name="Note 5 2 3 2 2 8" xfId="60812"/>
    <cellStyle name="Note 5 2 3 2 2 9" xfId="60813"/>
    <cellStyle name="Note 5 2 3 2 3" xfId="60814"/>
    <cellStyle name="Note 5 2 3 2 3 2" xfId="60815"/>
    <cellStyle name="Note 5 2 3 2 3 2 2" xfId="60816"/>
    <cellStyle name="Note 5 2 3 2 3 2 3" xfId="60817"/>
    <cellStyle name="Note 5 2 3 2 3 3" xfId="60818"/>
    <cellStyle name="Note 5 2 3 2 3 3 2" xfId="60819"/>
    <cellStyle name="Note 5 2 3 2 3 3 3" xfId="60820"/>
    <cellStyle name="Note 5 2 3 2 3 4" xfId="60821"/>
    <cellStyle name="Note 5 2 3 2 3 4 2" xfId="60822"/>
    <cellStyle name="Note 5 2 3 2 3 5" xfId="60823"/>
    <cellStyle name="Note 5 2 3 2 3 6" xfId="60824"/>
    <cellStyle name="Note 5 2 3 2 4" xfId="60825"/>
    <cellStyle name="Note 5 2 3 2 4 2" xfId="60826"/>
    <cellStyle name="Note 5 2 3 2 4 2 2" xfId="60827"/>
    <cellStyle name="Note 5 2 3 2 4 2 3" xfId="60828"/>
    <cellStyle name="Note 5 2 3 2 4 3" xfId="60829"/>
    <cellStyle name="Note 5 2 3 2 4 3 2" xfId="60830"/>
    <cellStyle name="Note 5 2 3 2 4 3 3" xfId="60831"/>
    <cellStyle name="Note 5 2 3 2 4 4" xfId="60832"/>
    <cellStyle name="Note 5 2 3 2 4 4 2" xfId="60833"/>
    <cellStyle name="Note 5 2 3 2 4 5" xfId="60834"/>
    <cellStyle name="Note 5 2 3 2 4 6" xfId="60835"/>
    <cellStyle name="Note 5 2 3 2 5" xfId="60836"/>
    <cellStyle name="Note 5 2 3 2 5 2" xfId="60837"/>
    <cellStyle name="Note 5 2 3 2 5 2 2" xfId="60838"/>
    <cellStyle name="Note 5 2 3 2 5 2 3" xfId="60839"/>
    <cellStyle name="Note 5 2 3 2 5 3" xfId="60840"/>
    <cellStyle name="Note 5 2 3 2 5 3 2" xfId="60841"/>
    <cellStyle name="Note 5 2 3 2 5 4" xfId="60842"/>
    <cellStyle name="Note 5 2 3 2 5 5" xfId="60843"/>
    <cellStyle name="Note 5 2 3 2 6" xfId="60844"/>
    <cellStyle name="Note 5 2 3 2 6 2" xfId="60845"/>
    <cellStyle name="Note 5 2 3 2 6 3" xfId="60846"/>
    <cellStyle name="Note 5 2 3 2 7" xfId="60847"/>
    <cellStyle name="Note 5 2 3 2 7 2" xfId="60848"/>
    <cellStyle name="Note 5 2 3 2 7 3" xfId="60849"/>
    <cellStyle name="Note 5 2 3 2 8" xfId="60850"/>
    <cellStyle name="Note 5 2 3 2 8 2" xfId="60851"/>
    <cellStyle name="Note 5 2 3 2 9" xfId="60852"/>
    <cellStyle name="Note 5 2 3 3" xfId="60853"/>
    <cellStyle name="Note 5 2 3 3 2" xfId="60854"/>
    <cellStyle name="Note 5 2 3 3 2 2" xfId="60855"/>
    <cellStyle name="Note 5 2 3 3 2 2 2" xfId="60856"/>
    <cellStyle name="Note 5 2 3 3 2 2 3" xfId="60857"/>
    <cellStyle name="Note 5 2 3 3 2 3" xfId="60858"/>
    <cellStyle name="Note 5 2 3 3 2 3 2" xfId="60859"/>
    <cellStyle name="Note 5 2 3 3 2 3 3" xfId="60860"/>
    <cellStyle name="Note 5 2 3 3 2 4" xfId="60861"/>
    <cellStyle name="Note 5 2 3 3 2 4 2" xfId="60862"/>
    <cellStyle name="Note 5 2 3 3 2 5" xfId="60863"/>
    <cellStyle name="Note 5 2 3 3 2 6" xfId="60864"/>
    <cellStyle name="Note 5 2 3 3 3" xfId="60865"/>
    <cellStyle name="Note 5 2 3 3 3 2" xfId="60866"/>
    <cellStyle name="Note 5 2 3 3 3 2 2" xfId="60867"/>
    <cellStyle name="Note 5 2 3 3 3 2 3" xfId="60868"/>
    <cellStyle name="Note 5 2 3 3 3 3" xfId="60869"/>
    <cellStyle name="Note 5 2 3 3 3 3 2" xfId="60870"/>
    <cellStyle name="Note 5 2 3 3 3 3 3" xfId="60871"/>
    <cellStyle name="Note 5 2 3 3 3 4" xfId="60872"/>
    <cellStyle name="Note 5 2 3 3 3 4 2" xfId="60873"/>
    <cellStyle name="Note 5 2 3 3 3 5" xfId="60874"/>
    <cellStyle name="Note 5 2 3 3 3 6" xfId="60875"/>
    <cellStyle name="Note 5 2 3 3 4" xfId="60876"/>
    <cellStyle name="Note 5 2 3 3 4 2" xfId="60877"/>
    <cellStyle name="Note 5 2 3 3 4 2 2" xfId="60878"/>
    <cellStyle name="Note 5 2 3 3 4 2 3" xfId="60879"/>
    <cellStyle name="Note 5 2 3 3 4 3" xfId="60880"/>
    <cellStyle name="Note 5 2 3 3 4 3 2" xfId="60881"/>
    <cellStyle name="Note 5 2 3 3 4 4" xfId="60882"/>
    <cellStyle name="Note 5 2 3 3 4 5" xfId="60883"/>
    <cellStyle name="Note 5 2 3 3 5" xfId="60884"/>
    <cellStyle name="Note 5 2 3 3 5 2" xfId="60885"/>
    <cellStyle name="Note 5 2 3 3 5 3" xfId="60886"/>
    <cellStyle name="Note 5 2 3 3 6" xfId="60887"/>
    <cellStyle name="Note 5 2 3 3 6 2" xfId="60888"/>
    <cellStyle name="Note 5 2 3 3 6 3" xfId="60889"/>
    <cellStyle name="Note 5 2 3 3 7" xfId="60890"/>
    <cellStyle name="Note 5 2 3 3 7 2" xfId="60891"/>
    <cellStyle name="Note 5 2 3 3 8" xfId="60892"/>
    <cellStyle name="Note 5 2 3 3 9" xfId="60893"/>
    <cellStyle name="Note 5 2 3 4" xfId="60894"/>
    <cellStyle name="Note 5 2 3 4 2" xfId="60895"/>
    <cellStyle name="Note 5 2 3 4 2 2" xfId="60896"/>
    <cellStyle name="Note 5 2 3 4 2 2 2" xfId="60897"/>
    <cellStyle name="Note 5 2 3 4 2 2 3" xfId="60898"/>
    <cellStyle name="Note 5 2 3 4 2 3" xfId="60899"/>
    <cellStyle name="Note 5 2 3 4 2 3 2" xfId="60900"/>
    <cellStyle name="Note 5 2 3 4 2 3 3" xfId="60901"/>
    <cellStyle name="Note 5 2 3 4 2 4" xfId="60902"/>
    <cellStyle name="Note 5 2 3 4 2 4 2" xfId="60903"/>
    <cellStyle name="Note 5 2 3 4 2 5" xfId="60904"/>
    <cellStyle name="Note 5 2 3 4 2 6" xfId="60905"/>
    <cellStyle name="Note 5 2 3 4 3" xfId="60906"/>
    <cellStyle name="Note 5 2 3 4 3 2" xfId="60907"/>
    <cellStyle name="Note 5 2 3 4 3 2 2" xfId="60908"/>
    <cellStyle name="Note 5 2 3 4 3 2 3" xfId="60909"/>
    <cellStyle name="Note 5 2 3 4 3 3" xfId="60910"/>
    <cellStyle name="Note 5 2 3 4 3 3 2" xfId="60911"/>
    <cellStyle name="Note 5 2 3 4 3 3 3" xfId="60912"/>
    <cellStyle name="Note 5 2 3 4 3 4" xfId="60913"/>
    <cellStyle name="Note 5 2 3 4 3 4 2" xfId="60914"/>
    <cellStyle name="Note 5 2 3 4 3 5" xfId="60915"/>
    <cellStyle name="Note 5 2 3 4 3 6" xfId="60916"/>
    <cellStyle name="Note 5 2 3 4 4" xfId="60917"/>
    <cellStyle name="Note 5 2 3 4 4 2" xfId="60918"/>
    <cellStyle name="Note 5 2 3 4 4 2 2" xfId="60919"/>
    <cellStyle name="Note 5 2 3 4 4 2 3" xfId="60920"/>
    <cellStyle name="Note 5 2 3 4 4 3" xfId="60921"/>
    <cellStyle name="Note 5 2 3 4 4 3 2" xfId="60922"/>
    <cellStyle name="Note 5 2 3 4 4 4" xfId="60923"/>
    <cellStyle name="Note 5 2 3 4 4 5" xfId="60924"/>
    <cellStyle name="Note 5 2 3 4 5" xfId="60925"/>
    <cellStyle name="Note 5 2 3 4 5 2" xfId="60926"/>
    <cellStyle name="Note 5 2 3 4 5 3" xfId="60927"/>
    <cellStyle name="Note 5 2 3 4 6" xfId="60928"/>
    <cellStyle name="Note 5 2 3 4 6 2" xfId="60929"/>
    <cellStyle name="Note 5 2 3 4 6 3" xfId="60930"/>
    <cellStyle name="Note 5 2 3 4 7" xfId="60931"/>
    <cellStyle name="Note 5 2 3 4 7 2" xfId="60932"/>
    <cellStyle name="Note 5 2 3 4 8" xfId="60933"/>
    <cellStyle name="Note 5 2 3 4 9" xfId="60934"/>
    <cellStyle name="Note 5 2 3 5" xfId="60935"/>
    <cellStyle name="Note 5 2 3 5 2" xfId="60936"/>
    <cellStyle name="Note 5 2 3 5 2 2" xfId="60937"/>
    <cellStyle name="Note 5 2 3 5 2 3" xfId="60938"/>
    <cellStyle name="Note 5 2 3 5 3" xfId="60939"/>
    <cellStyle name="Note 5 2 3 5 3 2" xfId="60940"/>
    <cellStyle name="Note 5 2 3 5 3 3" xfId="60941"/>
    <cellStyle name="Note 5 2 3 5 4" xfId="60942"/>
    <cellStyle name="Note 5 2 3 5 4 2" xfId="60943"/>
    <cellStyle name="Note 5 2 3 5 5" xfId="60944"/>
    <cellStyle name="Note 5 2 3 5 6" xfId="60945"/>
    <cellStyle name="Note 5 2 3 6" xfId="60946"/>
    <cellStyle name="Note 5 2 3 6 2" xfId="60947"/>
    <cellStyle name="Note 5 2 3 6 2 2" xfId="60948"/>
    <cellStyle name="Note 5 2 3 6 2 3" xfId="60949"/>
    <cellStyle name="Note 5 2 3 6 3" xfId="60950"/>
    <cellStyle name="Note 5 2 3 6 3 2" xfId="60951"/>
    <cellStyle name="Note 5 2 3 6 3 3" xfId="60952"/>
    <cellStyle name="Note 5 2 3 6 4" xfId="60953"/>
    <cellStyle name="Note 5 2 3 6 4 2" xfId="60954"/>
    <cellStyle name="Note 5 2 3 6 5" xfId="60955"/>
    <cellStyle name="Note 5 2 3 6 6" xfId="60956"/>
    <cellStyle name="Note 5 2 3 7" xfId="60957"/>
    <cellStyle name="Note 5 2 3 7 2" xfId="60958"/>
    <cellStyle name="Note 5 2 3 7 2 2" xfId="60959"/>
    <cellStyle name="Note 5 2 3 7 2 3" xfId="60960"/>
    <cellStyle name="Note 5 2 3 7 3" xfId="60961"/>
    <cellStyle name="Note 5 2 3 7 3 2" xfId="60962"/>
    <cellStyle name="Note 5 2 3 7 4" xfId="60963"/>
    <cellStyle name="Note 5 2 3 7 5" xfId="60964"/>
    <cellStyle name="Note 5 2 3 8" xfId="60965"/>
    <cellStyle name="Note 5 2 3 8 2" xfId="60966"/>
    <cellStyle name="Note 5 2 3 8 3" xfId="60967"/>
    <cellStyle name="Note 5 2 3 9" xfId="60968"/>
    <cellStyle name="Note 5 2 3 9 2" xfId="60969"/>
    <cellStyle name="Note 5 2 3 9 3" xfId="60970"/>
    <cellStyle name="Note 5 2 4" xfId="6602"/>
    <cellStyle name="Note 5 2 4 10" xfId="60971"/>
    <cellStyle name="Note 5 2 4 2" xfId="11901"/>
    <cellStyle name="Note 5 2 4 2 2" xfId="60972"/>
    <cellStyle name="Note 5 2 4 2 2 2" xfId="60973"/>
    <cellStyle name="Note 5 2 4 2 2 2 2" xfId="60974"/>
    <cellStyle name="Note 5 2 4 2 2 2 3" xfId="60975"/>
    <cellStyle name="Note 5 2 4 2 2 3" xfId="60976"/>
    <cellStyle name="Note 5 2 4 2 2 3 2" xfId="60977"/>
    <cellStyle name="Note 5 2 4 2 2 3 3" xfId="60978"/>
    <cellStyle name="Note 5 2 4 2 2 4" xfId="60979"/>
    <cellStyle name="Note 5 2 4 2 2 4 2" xfId="60980"/>
    <cellStyle name="Note 5 2 4 2 2 5" xfId="60981"/>
    <cellStyle name="Note 5 2 4 2 2 6" xfId="60982"/>
    <cellStyle name="Note 5 2 4 2 3" xfId="60983"/>
    <cellStyle name="Note 5 2 4 2 3 2" xfId="60984"/>
    <cellStyle name="Note 5 2 4 2 3 2 2" xfId="60985"/>
    <cellStyle name="Note 5 2 4 2 3 2 3" xfId="60986"/>
    <cellStyle name="Note 5 2 4 2 3 3" xfId="60987"/>
    <cellStyle name="Note 5 2 4 2 3 3 2" xfId="60988"/>
    <cellStyle name="Note 5 2 4 2 3 3 3" xfId="60989"/>
    <cellStyle name="Note 5 2 4 2 3 4" xfId="60990"/>
    <cellStyle name="Note 5 2 4 2 3 4 2" xfId="60991"/>
    <cellStyle name="Note 5 2 4 2 3 5" xfId="60992"/>
    <cellStyle name="Note 5 2 4 2 3 6" xfId="60993"/>
    <cellStyle name="Note 5 2 4 2 4" xfId="60994"/>
    <cellStyle name="Note 5 2 4 2 4 2" xfId="60995"/>
    <cellStyle name="Note 5 2 4 2 4 2 2" xfId="60996"/>
    <cellStyle name="Note 5 2 4 2 4 2 3" xfId="60997"/>
    <cellStyle name="Note 5 2 4 2 4 3" xfId="60998"/>
    <cellStyle name="Note 5 2 4 2 4 3 2" xfId="60999"/>
    <cellStyle name="Note 5 2 4 2 4 4" xfId="61000"/>
    <cellStyle name="Note 5 2 4 2 4 5" xfId="61001"/>
    <cellStyle name="Note 5 2 4 2 5" xfId="61002"/>
    <cellStyle name="Note 5 2 4 2 5 2" xfId="61003"/>
    <cellStyle name="Note 5 2 4 2 5 3" xfId="61004"/>
    <cellStyle name="Note 5 2 4 2 6" xfId="61005"/>
    <cellStyle name="Note 5 2 4 2 6 2" xfId="61006"/>
    <cellStyle name="Note 5 2 4 2 6 3" xfId="61007"/>
    <cellStyle name="Note 5 2 4 2 7" xfId="61008"/>
    <cellStyle name="Note 5 2 4 2 7 2" xfId="61009"/>
    <cellStyle name="Note 5 2 4 2 8" xfId="61010"/>
    <cellStyle name="Note 5 2 4 2 9" xfId="61011"/>
    <cellStyle name="Note 5 2 4 3" xfId="61012"/>
    <cellStyle name="Note 5 2 4 3 2" xfId="61013"/>
    <cellStyle name="Note 5 2 4 3 2 2" xfId="61014"/>
    <cellStyle name="Note 5 2 4 3 2 3" xfId="61015"/>
    <cellStyle name="Note 5 2 4 3 3" xfId="61016"/>
    <cellStyle name="Note 5 2 4 3 3 2" xfId="61017"/>
    <cellStyle name="Note 5 2 4 3 3 3" xfId="61018"/>
    <cellStyle name="Note 5 2 4 3 4" xfId="61019"/>
    <cellStyle name="Note 5 2 4 3 4 2" xfId="61020"/>
    <cellStyle name="Note 5 2 4 3 5" xfId="61021"/>
    <cellStyle name="Note 5 2 4 3 6" xfId="61022"/>
    <cellStyle name="Note 5 2 4 4" xfId="61023"/>
    <cellStyle name="Note 5 2 4 4 2" xfId="61024"/>
    <cellStyle name="Note 5 2 4 4 2 2" xfId="61025"/>
    <cellStyle name="Note 5 2 4 4 2 3" xfId="61026"/>
    <cellStyle name="Note 5 2 4 4 3" xfId="61027"/>
    <cellStyle name="Note 5 2 4 4 3 2" xfId="61028"/>
    <cellStyle name="Note 5 2 4 4 3 3" xfId="61029"/>
    <cellStyle name="Note 5 2 4 4 4" xfId="61030"/>
    <cellStyle name="Note 5 2 4 4 4 2" xfId="61031"/>
    <cellStyle name="Note 5 2 4 4 5" xfId="61032"/>
    <cellStyle name="Note 5 2 4 4 6" xfId="61033"/>
    <cellStyle name="Note 5 2 4 5" xfId="61034"/>
    <cellStyle name="Note 5 2 4 5 2" xfId="61035"/>
    <cellStyle name="Note 5 2 4 5 2 2" xfId="61036"/>
    <cellStyle name="Note 5 2 4 5 2 3" xfId="61037"/>
    <cellStyle name="Note 5 2 4 5 3" xfId="61038"/>
    <cellStyle name="Note 5 2 4 5 3 2" xfId="61039"/>
    <cellStyle name="Note 5 2 4 5 4" xfId="61040"/>
    <cellStyle name="Note 5 2 4 5 5" xfId="61041"/>
    <cellStyle name="Note 5 2 4 6" xfId="61042"/>
    <cellStyle name="Note 5 2 4 6 2" xfId="61043"/>
    <cellStyle name="Note 5 2 4 6 3" xfId="61044"/>
    <cellStyle name="Note 5 2 4 7" xfId="61045"/>
    <cellStyle name="Note 5 2 4 7 2" xfId="61046"/>
    <cellStyle name="Note 5 2 4 7 3" xfId="61047"/>
    <cellStyle name="Note 5 2 4 8" xfId="61048"/>
    <cellStyle name="Note 5 2 4 8 2" xfId="61049"/>
    <cellStyle name="Note 5 2 4 9" xfId="61050"/>
    <cellStyle name="Note 5 2 5" xfId="6603"/>
    <cellStyle name="Note 5 2 5 2" xfId="11902"/>
    <cellStyle name="Note 5 2 5 2 2" xfId="61051"/>
    <cellStyle name="Note 5 2 5 2 2 2" xfId="61052"/>
    <cellStyle name="Note 5 2 5 2 2 3" xfId="61053"/>
    <cellStyle name="Note 5 2 5 2 3" xfId="61054"/>
    <cellStyle name="Note 5 2 5 2 3 2" xfId="61055"/>
    <cellStyle name="Note 5 2 5 2 3 3" xfId="61056"/>
    <cellStyle name="Note 5 2 5 2 4" xfId="61057"/>
    <cellStyle name="Note 5 2 5 2 4 2" xfId="61058"/>
    <cellStyle name="Note 5 2 5 2 5" xfId="61059"/>
    <cellStyle name="Note 5 2 5 2 6" xfId="61060"/>
    <cellStyle name="Note 5 2 5 3" xfId="61061"/>
    <cellStyle name="Note 5 2 5 3 2" xfId="61062"/>
    <cellStyle name="Note 5 2 5 3 2 2" xfId="61063"/>
    <cellStyle name="Note 5 2 5 3 2 3" xfId="61064"/>
    <cellStyle name="Note 5 2 5 3 3" xfId="61065"/>
    <cellStyle name="Note 5 2 5 3 3 2" xfId="61066"/>
    <cellStyle name="Note 5 2 5 3 3 3" xfId="61067"/>
    <cellStyle name="Note 5 2 5 3 4" xfId="61068"/>
    <cellStyle name="Note 5 2 5 3 4 2" xfId="61069"/>
    <cellStyle name="Note 5 2 5 3 5" xfId="61070"/>
    <cellStyle name="Note 5 2 5 3 6" xfId="61071"/>
    <cellStyle name="Note 5 2 5 4" xfId="61072"/>
    <cellStyle name="Note 5 2 5 4 2" xfId="61073"/>
    <cellStyle name="Note 5 2 5 4 2 2" xfId="61074"/>
    <cellStyle name="Note 5 2 5 4 2 3" xfId="61075"/>
    <cellStyle name="Note 5 2 5 4 3" xfId="61076"/>
    <cellStyle name="Note 5 2 5 4 3 2" xfId="61077"/>
    <cellStyle name="Note 5 2 5 4 4" xfId="61078"/>
    <cellStyle name="Note 5 2 5 4 5" xfId="61079"/>
    <cellStyle name="Note 5 2 5 5" xfId="61080"/>
    <cellStyle name="Note 5 2 5 5 2" xfId="61081"/>
    <cellStyle name="Note 5 2 5 5 3" xfId="61082"/>
    <cellStyle name="Note 5 2 5 6" xfId="61083"/>
    <cellStyle name="Note 5 2 5 6 2" xfId="61084"/>
    <cellStyle name="Note 5 2 5 6 3" xfId="61085"/>
    <cellStyle name="Note 5 2 5 7" xfId="61086"/>
    <cellStyle name="Note 5 2 5 7 2" xfId="61087"/>
    <cellStyle name="Note 5 2 5 8" xfId="61088"/>
    <cellStyle name="Note 5 2 5 9" xfId="61089"/>
    <cellStyle name="Note 5 2 6" xfId="6604"/>
    <cellStyle name="Note 5 2 6 2" xfId="11903"/>
    <cellStyle name="Note 5 2 6 2 2" xfId="61090"/>
    <cellStyle name="Note 5 2 6 2 2 2" xfId="61091"/>
    <cellStyle name="Note 5 2 6 2 2 3" xfId="61092"/>
    <cellStyle name="Note 5 2 6 2 3" xfId="61093"/>
    <cellStyle name="Note 5 2 6 2 3 2" xfId="61094"/>
    <cellStyle name="Note 5 2 6 2 3 3" xfId="61095"/>
    <cellStyle name="Note 5 2 6 2 4" xfId="61096"/>
    <cellStyle name="Note 5 2 6 2 4 2" xfId="61097"/>
    <cellStyle name="Note 5 2 6 2 5" xfId="61098"/>
    <cellStyle name="Note 5 2 6 2 6" xfId="61099"/>
    <cellStyle name="Note 5 2 6 3" xfId="61100"/>
    <cellStyle name="Note 5 2 6 3 2" xfId="61101"/>
    <cellStyle name="Note 5 2 6 3 2 2" xfId="61102"/>
    <cellStyle name="Note 5 2 6 3 2 3" xfId="61103"/>
    <cellStyle name="Note 5 2 6 3 3" xfId="61104"/>
    <cellStyle name="Note 5 2 6 3 3 2" xfId="61105"/>
    <cellStyle name="Note 5 2 6 3 3 3" xfId="61106"/>
    <cellStyle name="Note 5 2 6 3 4" xfId="61107"/>
    <cellStyle name="Note 5 2 6 3 4 2" xfId="61108"/>
    <cellStyle name="Note 5 2 6 3 5" xfId="61109"/>
    <cellStyle name="Note 5 2 6 3 6" xfId="61110"/>
    <cellStyle name="Note 5 2 6 4" xfId="61111"/>
    <cellStyle name="Note 5 2 6 4 2" xfId="61112"/>
    <cellStyle name="Note 5 2 6 4 2 2" xfId="61113"/>
    <cellStyle name="Note 5 2 6 4 2 3" xfId="61114"/>
    <cellStyle name="Note 5 2 6 4 3" xfId="61115"/>
    <cellStyle name="Note 5 2 6 4 3 2" xfId="61116"/>
    <cellStyle name="Note 5 2 6 4 4" xfId="61117"/>
    <cellStyle name="Note 5 2 6 4 5" xfId="61118"/>
    <cellStyle name="Note 5 2 6 5" xfId="61119"/>
    <cellStyle name="Note 5 2 6 5 2" xfId="61120"/>
    <cellStyle name="Note 5 2 6 5 3" xfId="61121"/>
    <cellStyle name="Note 5 2 6 6" xfId="61122"/>
    <cellStyle name="Note 5 2 6 6 2" xfId="61123"/>
    <cellStyle name="Note 5 2 6 6 3" xfId="61124"/>
    <cellStyle name="Note 5 2 6 7" xfId="61125"/>
    <cellStyle name="Note 5 2 6 7 2" xfId="61126"/>
    <cellStyle name="Note 5 2 6 8" xfId="61127"/>
    <cellStyle name="Note 5 2 6 9" xfId="61128"/>
    <cellStyle name="Note 5 2 7" xfId="6605"/>
    <cellStyle name="Note 5 2 7 2" xfId="11904"/>
    <cellStyle name="Note 5 2 7 2 2" xfId="61129"/>
    <cellStyle name="Note 5 2 7 2 3" xfId="61130"/>
    <cellStyle name="Note 5 2 7 3" xfId="61131"/>
    <cellStyle name="Note 5 2 7 3 2" xfId="61132"/>
    <cellStyle name="Note 5 2 7 3 3" xfId="61133"/>
    <cellStyle name="Note 5 2 7 4" xfId="61134"/>
    <cellStyle name="Note 5 2 7 4 2" xfId="61135"/>
    <cellStyle name="Note 5 2 7 5" xfId="61136"/>
    <cellStyle name="Note 5 2 7 6" xfId="61137"/>
    <cellStyle name="Note 5 2 8" xfId="6606"/>
    <cellStyle name="Note 5 2 8 2" xfId="11905"/>
    <cellStyle name="Note 5 2 8 2 2" xfId="61138"/>
    <cellStyle name="Note 5 2 8 2 3" xfId="61139"/>
    <cellStyle name="Note 5 2 8 3" xfId="61140"/>
    <cellStyle name="Note 5 2 8 3 2" xfId="61141"/>
    <cellStyle name="Note 5 2 8 3 3" xfId="61142"/>
    <cellStyle name="Note 5 2 8 4" xfId="61143"/>
    <cellStyle name="Note 5 2 8 4 2" xfId="61144"/>
    <cellStyle name="Note 5 2 8 5" xfId="61145"/>
    <cellStyle name="Note 5 2 8 6" xfId="61146"/>
    <cellStyle name="Note 5 2 9" xfId="6607"/>
    <cellStyle name="Note 5 2 9 2" xfId="11906"/>
    <cellStyle name="Note 5 2 9 2 2" xfId="61147"/>
    <cellStyle name="Note 5 2 9 2 3" xfId="61148"/>
    <cellStyle name="Note 5 2 9 3" xfId="61149"/>
    <cellStyle name="Note 5 2 9 3 2" xfId="61150"/>
    <cellStyle name="Note 5 2 9 4" xfId="61151"/>
    <cellStyle name="Note 5 2 9 5" xfId="61152"/>
    <cellStyle name="Note 5 3" xfId="6608"/>
    <cellStyle name="Note 5 3 10" xfId="61153"/>
    <cellStyle name="Note 5 3 10 2" xfId="61154"/>
    <cellStyle name="Note 5 3 10 3" xfId="61155"/>
    <cellStyle name="Note 5 3 11" xfId="61156"/>
    <cellStyle name="Note 5 3 11 2" xfId="61157"/>
    <cellStyle name="Note 5 3 12" xfId="61158"/>
    <cellStyle name="Note 5 3 13" xfId="61159"/>
    <cellStyle name="Note 5 3 14" xfId="61160"/>
    <cellStyle name="Note 5 3 2" xfId="6609"/>
    <cellStyle name="Note 5 3 2 10" xfId="61161"/>
    <cellStyle name="Note 5 3 2 10 2" xfId="61162"/>
    <cellStyle name="Note 5 3 2 11" xfId="61163"/>
    <cellStyle name="Note 5 3 2 12" xfId="61164"/>
    <cellStyle name="Note 5 3 2 2" xfId="61165"/>
    <cellStyle name="Note 5 3 2 2 10" xfId="61166"/>
    <cellStyle name="Note 5 3 2 2 2" xfId="61167"/>
    <cellStyle name="Note 5 3 2 2 2 2" xfId="61168"/>
    <cellStyle name="Note 5 3 2 2 2 2 2" xfId="61169"/>
    <cellStyle name="Note 5 3 2 2 2 2 2 2" xfId="61170"/>
    <cellStyle name="Note 5 3 2 2 2 2 2 3" xfId="61171"/>
    <cellStyle name="Note 5 3 2 2 2 2 3" xfId="61172"/>
    <cellStyle name="Note 5 3 2 2 2 2 3 2" xfId="61173"/>
    <cellStyle name="Note 5 3 2 2 2 2 3 3" xfId="61174"/>
    <cellStyle name="Note 5 3 2 2 2 2 4" xfId="61175"/>
    <cellStyle name="Note 5 3 2 2 2 2 4 2" xfId="61176"/>
    <cellStyle name="Note 5 3 2 2 2 2 5" xfId="61177"/>
    <cellStyle name="Note 5 3 2 2 2 2 6" xfId="61178"/>
    <cellStyle name="Note 5 3 2 2 2 3" xfId="61179"/>
    <cellStyle name="Note 5 3 2 2 2 3 2" xfId="61180"/>
    <cellStyle name="Note 5 3 2 2 2 3 2 2" xfId="61181"/>
    <cellStyle name="Note 5 3 2 2 2 3 2 3" xfId="61182"/>
    <cellStyle name="Note 5 3 2 2 2 3 3" xfId="61183"/>
    <cellStyle name="Note 5 3 2 2 2 3 3 2" xfId="61184"/>
    <cellStyle name="Note 5 3 2 2 2 3 3 3" xfId="61185"/>
    <cellStyle name="Note 5 3 2 2 2 3 4" xfId="61186"/>
    <cellStyle name="Note 5 3 2 2 2 3 4 2" xfId="61187"/>
    <cellStyle name="Note 5 3 2 2 2 3 5" xfId="61188"/>
    <cellStyle name="Note 5 3 2 2 2 3 6" xfId="61189"/>
    <cellStyle name="Note 5 3 2 2 2 4" xfId="61190"/>
    <cellStyle name="Note 5 3 2 2 2 4 2" xfId="61191"/>
    <cellStyle name="Note 5 3 2 2 2 4 2 2" xfId="61192"/>
    <cellStyle name="Note 5 3 2 2 2 4 2 3" xfId="61193"/>
    <cellStyle name="Note 5 3 2 2 2 4 3" xfId="61194"/>
    <cellStyle name="Note 5 3 2 2 2 4 3 2" xfId="61195"/>
    <cellStyle name="Note 5 3 2 2 2 4 4" xfId="61196"/>
    <cellStyle name="Note 5 3 2 2 2 4 5" xfId="61197"/>
    <cellStyle name="Note 5 3 2 2 2 5" xfId="61198"/>
    <cellStyle name="Note 5 3 2 2 2 5 2" xfId="61199"/>
    <cellStyle name="Note 5 3 2 2 2 5 3" xfId="61200"/>
    <cellStyle name="Note 5 3 2 2 2 6" xfId="61201"/>
    <cellStyle name="Note 5 3 2 2 2 6 2" xfId="61202"/>
    <cellStyle name="Note 5 3 2 2 2 6 3" xfId="61203"/>
    <cellStyle name="Note 5 3 2 2 2 7" xfId="61204"/>
    <cellStyle name="Note 5 3 2 2 2 7 2" xfId="61205"/>
    <cellStyle name="Note 5 3 2 2 2 8" xfId="61206"/>
    <cellStyle name="Note 5 3 2 2 2 9" xfId="61207"/>
    <cellStyle name="Note 5 3 2 2 3" xfId="61208"/>
    <cellStyle name="Note 5 3 2 2 3 2" xfId="61209"/>
    <cellStyle name="Note 5 3 2 2 3 2 2" xfId="61210"/>
    <cellStyle name="Note 5 3 2 2 3 2 3" xfId="61211"/>
    <cellStyle name="Note 5 3 2 2 3 3" xfId="61212"/>
    <cellStyle name="Note 5 3 2 2 3 3 2" xfId="61213"/>
    <cellStyle name="Note 5 3 2 2 3 3 3" xfId="61214"/>
    <cellStyle name="Note 5 3 2 2 3 4" xfId="61215"/>
    <cellStyle name="Note 5 3 2 2 3 4 2" xfId="61216"/>
    <cellStyle name="Note 5 3 2 2 3 5" xfId="61217"/>
    <cellStyle name="Note 5 3 2 2 3 6" xfId="61218"/>
    <cellStyle name="Note 5 3 2 2 4" xfId="61219"/>
    <cellStyle name="Note 5 3 2 2 4 2" xfId="61220"/>
    <cellStyle name="Note 5 3 2 2 4 2 2" xfId="61221"/>
    <cellStyle name="Note 5 3 2 2 4 2 3" xfId="61222"/>
    <cellStyle name="Note 5 3 2 2 4 3" xfId="61223"/>
    <cellStyle name="Note 5 3 2 2 4 3 2" xfId="61224"/>
    <cellStyle name="Note 5 3 2 2 4 3 3" xfId="61225"/>
    <cellStyle name="Note 5 3 2 2 4 4" xfId="61226"/>
    <cellStyle name="Note 5 3 2 2 4 4 2" xfId="61227"/>
    <cellStyle name="Note 5 3 2 2 4 5" xfId="61228"/>
    <cellStyle name="Note 5 3 2 2 4 6" xfId="61229"/>
    <cellStyle name="Note 5 3 2 2 5" xfId="61230"/>
    <cellStyle name="Note 5 3 2 2 5 2" xfId="61231"/>
    <cellStyle name="Note 5 3 2 2 5 2 2" xfId="61232"/>
    <cellStyle name="Note 5 3 2 2 5 2 3" xfId="61233"/>
    <cellStyle name="Note 5 3 2 2 5 3" xfId="61234"/>
    <cellStyle name="Note 5 3 2 2 5 3 2" xfId="61235"/>
    <cellStyle name="Note 5 3 2 2 5 4" xfId="61236"/>
    <cellStyle name="Note 5 3 2 2 5 5" xfId="61237"/>
    <cellStyle name="Note 5 3 2 2 6" xfId="61238"/>
    <cellStyle name="Note 5 3 2 2 6 2" xfId="61239"/>
    <cellStyle name="Note 5 3 2 2 6 3" xfId="61240"/>
    <cellStyle name="Note 5 3 2 2 7" xfId="61241"/>
    <cellStyle name="Note 5 3 2 2 7 2" xfId="61242"/>
    <cellStyle name="Note 5 3 2 2 7 3" xfId="61243"/>
    <cellStyle name="Note 5 3 2 2 8" xfId="61244"/>
    <cellStyle name="Note 5 3 2 2 8 2" xfId="61245"/>
    <cellStyle name="Note 5 3 2 2 9" xfId="61246"/>
    <cellStyle name="Note 5 3 2 3" xfId="61247"/>
    <cellStyle name="Note 5 3 2 3 2" xfId="61248"/>
    <cellStyle name="Note 5 3 2 3 2 2" xfId="61249"/>
    <cellStyle name="Note 5 3 2 3 2 2 2" xfId="61250"/>
    <cellStyle name="Note 5 3 2 3 2 2 3" xfId="61251"/>
    <cellStyle name="Note 5 3 2 3 2 3" xfId="61252"/>
    <cellStyle name="Note 5 3 2 3 2 3 2" xfId="61253"/>
    <cellStyle name="Note 5 3 2 3 2 3 3" xfId="61254"/>
    <cellStyle name="Note 5 3 2 3 2 4" xfId="61255"/>
    <cellStyle name="Note 5 3 2 3 2 4 2" xfId="61256"/>
    <cellStyle name="Note 5 3 2 3 2 5" xfId="61257"/>
    <cellStyle name="Note 5 3 2 3 2 6" xfId="61258"/>
    <cellStyle name="Note 5 3 2 3 3" xfId="61259"/>
    <cellStyle name="Note 5 3 2 3 3 2" xfId="61260"/>
    <cellStyle name="Note 5 3 2 3 3 2 2" xfId="61261"/>
    <cellStyle name="Note 5 3 2 3 3 2 3" xfId="61262"/>
    <cellStyle name="Note 5 3 2 3 3 3" xfId="61263"/>
    <cellStyle name="Note 5 3 2 3 3 3 2" xfId="61264"/>
    <cellStyle name="Note 5 3 2 3 3 3 3" xfId="61265"/>
    <cellStyle name="Note 5 3 2 3 3 4" xfId="61266"/>
    <cellStyle name="Note 5 3 2 3 3 4 2" xfId="61267"/>
    <cellStyle name="Note 5 3 2 3 3 5" xfId="61268"/>
    <cellStyle name="Note 5 3 2 3 3 6" xfId="61269"/>
    <cellStyle name="Note 5 3 2 3 4" xfId="61270"/>
    <cellStyle name="Note 5 3 2 3 4 2" xfId="61271"/>
    <cellStyle name="Note 5 3 2 3 4 2 2" xfId="61272"/>
    <cellStyle name="Note 5 3 2 3 4 2 3" xfId="61273"/>
    <cellStyle name="Note 5 3 2 3 4 3" xfId="61274"/>
    <cellStyle name="Note 5 3 2 3 4 3 2" xfId="61275"/>
    <cellStyle name="Note 5 3 2 3 4 4" xfId="61276"/>
    <cellStyle name="Note 5 3 2 3 4 5" xfId="61277"/>
    <cellStyle name="Note 5 3 2 3 5" xfId="61278"/>
    <cellStyle name="Note 5 3 2 3 5 2" xfId="61279"/>
    <cellStyle name="Note 5 3 2 3 5 3" xfId="61280"/>
    <cellStyle name="Note 5 3 2 3 6" xfId="61281"/>
    <cellStyle name="Note 5 3 2 3 6 2" xfId="61282"/>
    <cellStyle name="Note 5 3 2 3 6 3" xfId="61283"/>
    <cellStyle name="Note 5 3 2 3 7" xfId="61284"/>
    <cellStyle name="Note 5 3 2 3 7 2" xfId="61285"/>
    <cellStyle name="Note 5 3 2 3 8" xfId="61286"/>
    <cellStyle name="Note 5 3 2 3 9" xfId="61287"/>
    <cellStyle name="Note 5 3 2 4" xfId="61288"/>
    <cellStyle name="Note 5 3 2 4 2" xfId="61289"/>
    <cellStyle name="Note 5 3 2 4 2 2" xfId="61290"/>
    <cellStyle name="Note 5 3 2 4 2 2 2" xfId="61291"/>
    <cellStyle name="Note 5 3 2 4 2 2 3" xfId="61292"/>
    <cellStyle name="Note 5 3 2 4 2 3" xfId="61293"/>
    <cellStyle name="Note 5 3 2 4 2 3 2" xfId="61294"/>
    <cellStyle name="Note 5 3 2 4 2 3 3" xfId="61295"/>
    <cellStyle name="Note 5 3 2 4 2 4" xfId="61296"/>
    <cellStyle name="Note 5 3 2 4 2 4 2" xfId="61297"/>
    <cellStyle name="Note 5 3 2 4 2 5" xfId="61298"/>
    <cellStyle name="Note 5 3 2 4 2 6" xfId="61299"/>
    <cellStyle name="Note 5 3 2 4 3" xfId="61300"/>
    <cellStyle name="Note 5 3 2 4 3 2" xfId="61301"/>
    <cellStyle name="Note 5 3 2 4 3 2 2" xfId="61302"/>
    <cellStyle name="Note 5 3 2 4 3 2 3" xfId="61303"/>
    <cellStyle name="Note 5 3 2 4 3 3" xfId="61304"/>
    <cellStyle name="Note 5 3 2 4 3 3 2" xfId="61305"/>
    <cellStyle name="Note 5 3 2 4 3 3 3" xfId="61306"/>
    <cellStyle name="Note 5 3 2 4 3 4" xfId="61307"/>
    <cellStyle name="Note 5 3 2 4 3 4 2" xfId="61308"/>
    <cellStyle name="Note 5 3 2 4 3 5" xfId="61309"/>
    <cellStyle name="Note 5 3 2 4 3 6" xfId="61310"/>
    <cellStyle name="Note 5 3 2 4 4" xfId="61311"/>
    <cellStyle name="Note 5 3 2 4 4 2" xfId="61312"/>
    <cellStyle name="Note 5 3 2 4 4 2 2" xfId="61313"/>
    <cellStyle name="Note 5 3 2 4 4 2 3" xfId="61314"/>
    <cellStyle name="Note 5 3 2 4 4 3" xfId="61315"/>
    <cellStyle name="Note 5 3 2 4 4 3 2" xfId="61316"/>
    <cellStyle name="Note 5 3 2 4 4 4" xfId="61317"/>
    <cellStyle name="Note 5 3 2 4 4 5" xfId="61318"/>
    <cellStyle name="Note 5 3 2 4 5" xfId="61319"/>
    <cellStyle name="Note 5 3 2 4 5 2" xfId="61320"/>
    <cellStyle name="Note 5 3 2 4 5 3" xfId="61321"/>
    <cellStyle name="Note 5 3 2 4 6" xfId="61322"/>
    <cellStyle name="Note 5 3 2 4 6 2" xfId="61323"/>
    <cellStyle name="Note 5 3 2 4 6 3" xfId="61324"/>
    <cellStyle name="Note 5 3 2 4 7" xfId="61325"/>
    <cellStyle name="Note 5 3 2 4 7 2" xfId="61326"/>
    <cellStyle name="Note 5 3 2 4 8" xfId="61327"/>
    <cellStyle name="Note 5 3 2 4 9" xfId="61328"/>
    <cellStyle name="Note 5 3 2 5" xfId="61329"/>
    <cellStyle name="Note 5 3 2 5 2" xfId="61330"/>
    <cellStyle name="Note 5 3 2 5 2 2" xfId="61331"/>
    <cellStyle name="Note 5 3 2 5 2 3" xfId="61332"/>
    <cellStyle name="Note 5 3 2 5 3" xfId="61333"/>
    <cellStyle name="Note 5 3 2 5 3 2" xfId="61334"/>
    <cellStyle name="Note 5 3 2 5 3 3" xfId="61335"/>
    <cellStyle name="Note 5 3 2 5 4" xfId="61336"/>
    <cellStyle name="Note 5 3 2 5 4 2" xfId="61337"/>
    <cellStyle name="Note 5 3 2 5 5" xfId="61338"/>
    <cellStyle name="Note 5 3 2 5 6" xfId="61339"/>
    <cellStyle name="Note 5 3 2 6" xfId="61340"/>
    <cellStyle name="Note 5 3 2 6 2" xfId="61341"/>
    <cellStyle name="Note 5 3 2 6 2 2" xfId="61342"/>
    <cellStyle name="Note 5 3 2 6 2 3" xfId="61343"/>
    <cellStyle name="Note 5 3 2 6 3" xfId="61344"/>
    <cellStyle name="Note 5 3 2 6 3 2" xfId="61345"/>
    <cellStyle name="Note 5 3 2 6 3 3" xfId="61346"/>
    <cellStyle name="Note 5 3 2 6 4" xfId="61347"/>
    <cellStyle name="Note 5 3 2 6 4 2" xfId="61348"/>
    <cellStyle name="Note 5 3 2 6 5" xfId="61349"/>
    <cellStyle name="Note 5 3 2 6 6" xfId="61350"/>
    <cellStyle name="Note 5 3 2 7" xfId="61351"/>
    <cellStyle name="Note 5 3 2 7 2" xfId="61352"/>
    <cellStyle name="Note 5 3 2 7 2 2" xfId="61353"/>
    <cellStyle name="Note 5 3 2 7 2 3" xfId="61354"/>
    <cellStyle name="Note 5 3 2 7 3" xfId="61355"/>
    <cellStyle name="Note 5 3 2 7 3 2" xfId="61356"/>
    <cellStyle name="Note 5 3 2 7 4" xfId="61357"/>
    <cellStyle name="Note 5 3 2 7 5" xfId="61358"/>
    <cellStyle name="Note 5 3 2 8" xfId="61359"/>
    <cellStyle name="Note 5 3 2 8 2" xfId="61360"/>
    <cellStyle name="Note 5 3 2 8 3" xfId="61361"/>
    <cellStyle name="Note 5 3 2 9" xfId="61362"/>
    <cellStyle name="Note 5 3 2 9 2" xfId="61363"/>
    <cellStyle name="Note 5 3 2 9 3" xfId="61364"/>
    <cellStyle name="Note 5 3 3" xfId="6610"/>
    <cellStyle name="Note 5 3 3 10" xfId="61365"/>
    <cellStyle name="Note 5 3 3 2" xfId="61366"/>
    <cellStyle name="Note 5 3 3 2 2" xfId="61367"/>
    <cellStyle name="Note 5 3 3 2 2 2" xfId="61368"/>
    <cellStyle name="Note 5 3 3 2 2 2 2" xfId="61369"/>
    <cellStyle name="Note 5 3 3 2 2 2 3" xfId="61370"/>
    <cellStyle name="Note 5 3 3 2 2 3" xfId="61371"/>
    <cellStyle name="Note 5 3 3 2 2 3 2" xfId="61372"/>
    <cellStyle name="Note 5 3 3 2 2 3 3" xfId="61373"/>
    <cellStyle name="Note 5 3 3 2 2 4" xfId="61374"/>
    <cellStyle name="Note 5 3 3 2 2 4 2" xfId="61375"/>
    <cellStyle name="Note 5 3 3 2 2 5" xfId="61376"/>
    <cellStyle name="Note 5 3 3 2 2 6" xfId="61377"/>
    <cellStyle name="Note 5 3 3 2 3" xfId="61378"/>
    <cellStyle name="Note 5 3 3 2 3 2" xfId="61379"/>
    <cellStyle name="Note 5 3 3 2 3 2 2" xfId="61380"/>
    <cellStyle name="Note 5 3 3 2 3 2 3" xfId="61381"/>
    <cellStyle name="Note 5 3 3 2 3 3" xfId="61382"/>
    <cellStyle name="Note 5 3 3 2 3 3 2" xfId="61383"/>
    <cellStyle name="Note 5 3 3 2 3 3 3" xfId="61384"/>
    <cellStyle name="Note 5 3 3 2 3 4" xfId="61385"/>
    <cellStyle name="Note 5 3 3 2 3 4 2" xfId="61386"/>
    <cellStyle name="Note 5 3 3 2 3 5" xfId="61387"/>
    <cellStyle name="Note 5 3 3 2 3 6" xfId="61388"/>
    <cellStyle name="Note 5 3 3 2 4" xfId="61389"/>
    <cellStyle name="Note 5 3 3 2 4 2" xfId="61390"/>
    <cellStyle name="Note 5 3 3 2 4 2 2" xfId="61391"/>
    <cellStyle name="Note 5 3 3 2 4 2 3" xfId="61392"/>
    <cellStyle name="Note 5 3 3 2 4 3" xfId="61393"/>
    <cellStyle name="Note 5 3 3 2 4 3 2" xfId="61394"/>
    <cellStyle name="Note 5 3 3 2 4 4" xfId="61395"/>
    <cellStyle name="Note 5 3 3 2 4 5" xfId="61396"/>
    <cellStyle name="Note 5 3 3 2 5" xfId="61397"/>
    <cellStyle name="Note 5 3 3 2 5 2" xfId="61398"/>
    <cellStyle name="Note 5 3 3 2 5 3" xfId="61399"/>
    <cellStyle name="Note 5 3 3 2 6" xfId="61400"/>
    <cellStyle name="Note 5 3 3 2 6 2" xfId="61401"/>
    <cellStyle name="Note 5 3 3 2 6 3" xfId="61402"/>
    <cellStyle name="Note 5 3 3 2 7" xfId="61403"/>
    <cellStyle name="Note 5 3 3 2 7 2" xfId="61404"/>
    <cellStyle name="Note 5 3 3 2 8" xfId="61405"/>
    <cellStyle name="Note 5 3 3 2 9" xfId="61406"/>
    <cellStyle name="Note 5 3 3 3" xfId="61407"/>
    <cellStyle name="Note 5 3 3 3 2" xfId="61408"/>
    <cellStyle name="Note 5 3 3 3 2 2" xfId="61409"/>
    <cellStyle name="Note 5 3 3 3 2 3" xfId="61410"/>
    <cellStyle name="Note 5 3 3 3 3" xfId="61411"/>
    <cellStyle name="Note 5 3 3 3 3 2" xfId="61412"/>
    <cellStyle name="Note 5 3 3 3 3 3" xfId="61413"/>
    <cellStyle name="Note 5 3 3 3 4" xfId="61414"/>
    <cellStyle name="Note 5 3 3 3 4 2" xfId="61415"/>
    <cellStyle name="Note 5 3 3 3 5" xfId="61416"/>
    <cellStyle name="Note 5 3 3 3 6" xfId="61417"/>
    <cellStyle name="Note 5 3 3 4" xfId="61418"/>
    <cellStyle name="Note 5 3 3 4 2" xfId="61419"/>
    <cellStyle name="Note 5 3 3 4 2 2" xfId="61420"/>
    <cellStyle name="Note 5 3 3 4 2 3" xfId="61421"/>
    <cellStyle name="Note 5 3 3 4 3" xfId="61422"/>
    <cellStyle name="Note 5 3 3 4 3 2" xfId="61423"/>
    <cellStyle name="Note 5 3 3 4 3 3" xfId="61424"/>
    <cellStyle name="Note 5 3 3 4 4" xfId="61425"/>
    <cellStyle name="Note 5 3 3 4 4 2" xfId="61426"/>
    <cellStyle name="Note 5 3 3 4 5" xfId="61427"/>
    <cellStyle name="Note 5 3 3 4 6" xfId="61428"/>
    <cellStyle name="Note 5 3 3 5" xfId="61429"/>
    <cellStyle name="Note 5 3 3 5 2" xfId="61430"/>
    <cellStyle name="Note 5 3 3 5 2 2" xfId="61431"/>
    <cellStyle name="Note 5 3 3 5 2 3" xfId="61432"/>
    <cellStyle name="Note 5 3 3 5 3" xfId="61433"/>
    <cellStyle name="Note 5 3 3 5 3 2" xfId="61434"/>
    <cellStyle name="Note 5 3 3 5 4" xfId="61435"/>
    <cellStyle name="Note 5 3 3 5 5" xfId="61436"/>
    <cellStyle name="Note 5 3 3 6" xfId="61437"/>
    <cellStyle name="Note 5 3 3 6 2" xfId="61438"/>
    <cellStyle name="Note 5 3 3 6 3" xfId="61439"/>
    <cellStyle name="Note 5 3 3 7" xfId="61440"/>
    <cellStyle name="Note 5 3 3 7 2" xfId="61441"/>
    <cellStyle name="Note 5 3 3 7 3" xfId="61442"/>
    <cellStyle name="Note 5 3 3 8" xfId="61443"/>
    <cellStyle name="Note 5 3 3 8 2" xfId="61444"/>
    <cellStyle name="Note 5 3 3 9" xfId="61445"/>
    <cellStyle name="Note 5 3 4" xfId="13790"/>
    <cellStyle name="Note 5 3 4 2" xfId="61446"/>
    <cellStyle name="Note 5 3 4 2 2" xfId="61447"/>
    <cellStyle name="Note 5 3 4 2 2 2" xfId="61448"/>
    <cellStyle name="Note 5 3 4 2 2 3" xfId="61449"/>
    <cellStyle name="Note 5 3 4 2 3" xfId="61450"/>
    <cellStyle name="Note 5 3 4 2 3 2" xfId="61451"/>
    <cellStyle name="Note 5 3 4 2 3 3" xfId="61452"/>
    <cellStyle name="Note 5 3 4 2 4" xfId="61453"/>
    <cellStyle name="Note 5 3 4 2 4 2" xfId="61454"/>
    <cellStyle name="Note 5 3 4 2 5" xfId="61455"/>
    <cellStyle name="Note 5 3 4 2 6" xfId="61456"/>
    <cellStyle name="Note 5 3 4 3" xfId="61457"/>
    <cellStyle name="Note 5 3 4 3 2" xfId="61458"/>
    <cellStyle name="Note 5 3 4 3 2 2" xfId="61459"/>
    <cellStyle name="Note 5 3 4 3 2 3" xfId="61460"/>
    <cellStyle name="Note 5 3 4 3 3" xfId="61461"/>
    <cellStyle name="Note 5 3 4 3 3 2" xfId="61462"/>
    <cellStyle name="Note 5 3 4 3 3 3" xfId="61463"/>
    <cellStyle name="Note 5 3 4 3 4" xfId="61464"/>
    <cellStyle name="Note 5 3 4 3 4 2" xfId="61465"/>
    <cellStyle name="Note 5 3 4 3 5" xfId="61466"/>
    <cellStyle name="Note 5 3 4 3 6" xfId="61467"/>
    <cellStyle name="Note 5 3 4 4" xfId="61468"/>
    <cellStyle name="Note 5 3 4 4 2" xfId="61469"/>
    <cellStyle name="Note 5 3 4 4 2 2" xfId="61470"/>
    <cellStyle name="Note 5 3 4 4 2 3" xfId="61471"/>
    <cellStyle name="Note 5 3 4 4 3" xfId="61472"/>
    <cellStyle name="Note 5 3 4 4 3 2" xfId="61473"/>
    <cellStyle name="Note 5 3 4 4 4" xfId="61474"/>
    <cellStyle name="Note 5 3 4 4 5" xfId="61475"/>
    <cellStyle name="Note 5 3 4 5" xfId="61476"/>
    <cellStyle name="Note 5 3 4 5 2" xfId="61477"/>
    <cellStyle name="Note 5 3 4 5 3" xfId="61478"/>
    <cellStyle name="Note 5 3 4 6" xfId="61479"/>
    <cellStyle name="Note 5 3 4 6 2" xfId="61480"/>
    <cellStyle name="Note 5 3 4 6 3" xfId="61481"/>
    <cellStyle name="Note 5 3 4 7" xfId="61482"/>
    <cellStyle name="Note 5 3 4 7 2" xfId="61483"/>
    <cellStyle name="Note 5 3 4 8" xfId="61484"/>
    <cellStyle name="Note 5 3 4 9" xfId="61485"/>
    <cellStyle name="Note 5 3 5" xfId="61486"/>
    <cellStyle name="Note 5 3 5 2" xfId="61487"/>
    <cellStyle name="Note 5 3 5 2 2" xfId="61488"/>
    <cellStyle name="Note 5 3 5 2 2 2" xfId="61489"/>
    <cellStyle name="Note 5 3 5 2 2 3" xfId="61490"/>
    <cellStyle name="Note 5 3 5 2 3" xfId="61491"/>
    <cellStyle name="Note 5 3 5 2 3 2" xfId="61492"/>
    <cellStyle name="Note 5 3 5 2 3 3" xfId="61493"/>
    <cellStyle name="Note 5 3 5 2 4" xfId="61494"/>
    <cellStyle name="Note 5 3 5 2 4 2" xfId="61495"/>
    <cellStyle name="Note 5 3 5 2 5" xfId="61496"/>
    <cellStyle name="Note 5 3 5 2 6" xfId="61497"/>
    <cellStyle name="Note 5 3 5 3" xfId="61498"/>
    <cellStyle name="Note 5 3 5 3 2" xfId="61499"/>
    <cellStyle name="Note 5 3 5 3 2 2" xfId="61500"/>
    <cellStyle name="Note 5 3 5 3 2 3" xfId="61501"/>
    <cellStyle name="Note 5 3 5 3 3" xfId="61502"/>
    <cellStyle name="Note 5 3 5 3 3 2" xfId="61503"/>
    <cellStyle name="Note 5 3 5 3 3 3" xfId="61504"/>
    <cellStyle name="Note 5 3 5 3 4" xfId="61505"/>
    <cellStyle name="Note 5 3 5 3 4 2" xfId="61506"/>
    <cellStyle name="Note 5 3 5 3 5" xfId="61507"/>
    <cellStyle name="Note 5 3 5 3 6" xfId="61508"/>
    <cellStyle name="Note 5 3 5 4" xfId="61509"/>
    <cellStyle name="Note 5 3 5 4 2" xfId="61510"/>
    <cellStyle name="Note 5 3 5 4 2 2" xfId="61511"/>
    <cellStyle name="Note 5 3 5 4 2 3" xfId="61512"/>
    <cellStyle name="Note 5 3 5 4 3" xfId="61513"/>
    <cellStyle name="Note 5 3 5 4 3 2" xfId="61514"/>
    <cellStyle name="Note 5 3 5 4 4" xfId="61515"/>
    <cellStyle name="Note 5 3 5 4 5" xfId="61516"/>
    <cellStyle name="Note 5 3 5 5" xfId="61517"/>
    <cellStyle name="Note 5 3 5 5 2" xfId="61518"/>
    <cellStyle name="Note 5 3 5 5 3" xfId="61519"/>
    <cellStyle name="Note 5 3 5 6" xfId="61520"/>
    <cellStyle name="Note 5 3 5 6 2" xfId="61521"/>
    <cellStyle name="Note 5 3 5 6 3" xfId="61522"/>
    <cellStyle name="Note 5 3 5 7" xfId="61523"/>
    <cellStyle name="Note 5 3 5 7 2" xfId="61524"/>
    <cellStyle name="Note 5 3 5 8" xfId="61525"/>
    <cellStyle name="Note 5 3 5 9" xfId="61526"/>
    <cellStyle name="Note 5 3 6" xfId="61527"/>
    <cellStyle name="Note 5 3 6 2" xfId="61528"/>
    <cellStyle name="Note 5 3 6 2 2" xfId="61529"/>
    <cellStyle name="Note 5 3 6 2 3" xfId="61530"/>
    <cellStyle name="Note 5 3 6 3" xfId="61531"/>
    <cellStyle name="Note 5 3 6 3 2" xfId="61532"/>
    <cellStyle name="Note 5 3 6 3 3" xfId="61533"/>
    <cellStyle name="Note 5 3 6 4" xfId="61534"/>
    <cellStyle name="Note 5 3 6 4 2" xfId="61535"/>
    <cellStyle name="Note 5 3 6 5" xfId="61536"/>
    <cellStyle name="Note 5 3 6 6" xfId="61537"/>
    <cellStyle name="Note 5 3 7" xfId="61538"/>
    <cellStyle name="Note 5 3 7 2" xfId="61539"/>
    <cellStyle name="Note 5 3 7 2 2" xfId="61540"/>
    <cellStyle name="Note 5 3 7 2 3" xfId="61541"/>
    <cellStyle name="Note 5 3 7 3" xfId="61542"/>
    <cellStyle name="Note 5 3 7 3 2" xfId="61543"/>
    <cellStyle name="Note 5 3 7 3 3" xfId="61544"/>
    <cellStyle name="Note 5 3 7 4" xfId="61545"/>
    <cellStyle name="Note 5 3 7 4 2" xfId="61546"/>
    <cellStyle name="Note 5 3 7 5" xfId="61547"/>
    <cellStyle name="Note 5 3 7 6" xfId="61548"/>
    <cellStyle name="Note 5 3 8" xfId="61549"/>
    <cellStyle name="Note 5 3 8 2" xfId="61550"/>
    <cellStyle name="Note 5 3 8 2 2" xfId="61551"/>
    <cellStyle name="Note 5 3 8 2 3" xfId="61552"/>
    <cellStyle name="Note 5 3 8 3" xfId="61553"/>
    <cellStyle name="Note 5 3 8 3 2" xfId="61554"/>
    <cellStyle name="Note 5 3 8 4" xfId="61555"/>
    <cellStyle name="Note 5 3 8 5" xfId="61556"/>
    <cellStyle name="Note 5 3 9" xfId="61557"/>
    <cellStyle name="Note 5 3 9 2" xfId="61558"/>
    <cellStyle name="Note 5 3 9 3" xfId="61559"/>
    <cellStyle name="Note 5 4" xfId="6611"/>
    <cellStyle name="Note 5 4 10" xfId="61560"/>
    <cellStyle name="Note 5 4 10 2" xfId="61561"/>
    <cellStyle name="Note 5 4 11" xfId="61562"/>
    <cellStyle name="Note 5 4 12" xfId="61563"/>
    <cellStyle name="Note 5 4 2" xfId="6612"/>
    <cellStyle name="Note 5 4 2 10" xfId="61564"/>
    <cellStyle name="Note 5 4 2 2" xfId="61565"/>
    <cellStyle name="Note 5 4 2 2 2" xfId="61566"/>
    <cellStyle name="Note 5 4 2 2 2 2" xfId="61567"/>
    <cellStyle name="Note 5 4 2 2 2 2 2" xfId="61568"/>
    <cellStyle name="Note 5 4 2 2 2 2 3" xfId="61569"/>
    <cellStyle name="Note 5 4 2 2 2 3" xfId="61570"/>
    <cellStyle name="Note 5 4 2 2 2 3 2" xfId="61571"/>
    <cellStyle name="Note 5 4 2 2 2 3 3" xfId="61572"/>
    <cellStyle name="Note 5 4 2 2 2 4" xfId="61573"/>
    <cellStyle name="Note 5 4 2 2 2 4 2" xfId="61574"/>
    <cellStyle name="Note 5 4 2 2 2 5" xfId="61575"/>
    <cellStyle name="Note 5 4 2 2 2 6" xfId="61576"/>
    <cellStyle name="Note 5 4 2 2 3" xfId="61577"/>
    <cellStyle name="Note 5 4 2 2 3 2" xfId="61578"/>
    <cellStyle name="Note 5 4 2 2 3 2 2" xfId="61579"/>
    <cellStyle name="Note 5 4 2 2 3 2 3" xfId="61580"/>
    <cellStyle name="Note 5 4 2 2 3 3" xfId="61581"/>
    <cellStyle name="Note 5 4 2 2 3 3 2" xfId="61582"/>
    <cellStyle name="Note 5 4 2 2 3 3 3" xfId="61583"/>
    <cellStyle name="Note 5 4 2 2 3 4" xfId="61584"/>
    <cellStyle name="Note 5 4 2 2 3 4 2" xfId="61585"/>
    <cellStyle name="Note 5 4 2 2 3 5" xfId="61586"/>
    <cellStyle name="Note 5 4 2 2 3 6" xfId="61587"/>
    <cellStyle name="Note 5 4 2 2 4" xfId="61588"/>
    <cellStyle name="Note 5 4 2 2 4 2" xfId="61589"/>
    <cellStyle name="Note 5 4 2 2 4 2 2" xfId="61590"/>
    <cellStyle name="Note 5 4 2 2 4 2 3" xfId="61591"/>
    <cellStyle name="Note 5 4 2 2 4 3" xfId="61592"/>
    <cellStyle name="Note 5 4 2 2 4 3 2" xfId="61593"/>
    <cellStyle name="Note 5 4 2 2 4 4" xfId="61594"/>
    <cellStyle name="Note 5 4 2 2 4 5" xfId="61595"/>
    <cellStyle name="Note 5 4 2 2 5" xfId="61596"/>
    <cellStyle name="Note 5 4 2 2 5 2" xfId="61597"/>
    <cellStyle name="Note 5 4 2 2 5 3" xfId="61598"/>
    <cellStyle name="Note 5 4 2 2 6" xfId="61599"/>
    <cellStyle name="Note 5 4 2 2 6 2" xfId="61600"/>
    <cellStyle name="Note 5 4 2 2 6 3" xfId="61601"/>
    <cellStyle name="Note 5 4 2 2 7" xfId="61602"/>
    <cellStyle name="Note 5 4 2 2 7 2" xfId="61603"/>
    <cellStyle name="Note 5 4 2 2 8" xfId="61604"/>
    <cellStyle name="Note 5 4 2 2 9" xfId="61605"/>
    <cellStyle name="Note 5 4 2 3" xfId="61606"/>
    <cellStyle name="Note 5 4 2 3 2" xfId="61607"/>
    <cellStyle name="Note 5 4 2 3 2 2" xfId="61608"/>
    <cellStyle name="Note 5 4 2 3 2 3" xfId="61609"/>
    <cellStyle name="Note 5 4 2 3 3" xfId="61610"/>
    <cellStyle name="Note 5 4 2 3 3 2" xfId="61611"/>
    <cellStyle name="Note 5 4 2 3 3 3" xfId="61612"/>
    <cellStyle name="Note 5 4 2 3 4" xfId="61613"/>
    <cellStyle name="Note 5 4 2 3 4 2" xfId="61614"/>
    <cellStyle name="Note 5 4 2 3 5" xfId="61615"/>
    <cellStyle name="Note 5 4 2 3 6" xfId="61616"/>
    <cellStyle name="Note 5 4 2 4" xfId="61617"/>
    <cellStyle name="Note 5 4 2 4 2" xfId="61618"/>
    <cellStyle name="Note 5 4 2 4 2 2" xfId="61619"/>
    <cellStyle name="Note 5 4 2 4 2 3" xfId="61620"/>
    <cellStyle name="Note 5 4 2 4 3" xfId="61621"/>
    <cellStyle name="Note 5 4 2 4 3 2" xfId="61622"/>
    <cellStyle name="Note 5 4 2 4 3 3" xfId="61623"/>
    <cellStyle name="Note 5 4 2 4 4" xfId="61624"/>
    <cellStyle name="Note 5 4 2 4 4 2" xfId="61625"/>
    <cellStyle name="Note 5 4 2 4 5" xfId="61626"/>
    <cellStyle name="Note 5 4 2 4 6" xfId="61627"/>
    <cellStyle name="Note 5 4 2 5" xfId="61628"/>
    <cellStyle name="Note 5 4 2 5 2" xfId="61629"/>
    <cellStyle name="Note 5 4 2 5 2 2" xfId="61630"/>
    <cellStyle name="Note 5 4 2 5 2 3" xfId="61631"/>
    <cellStyle name="Note 5 4 2 5 3" xfId="61632"/>
    <cellStyle name="Note 5 4 2 5 3 2" xfId="61633"/>
    <cellStyle name="Note 5 4 2 5 4" xfId="61634"/>
    <cellStyle name="Note 5 4 2 5 5" xfId="61635"/>
    <cellStyle name="Note 5 4 2 6" xfId="61636"/>
    <cellStyle name="Note 5 4 2 6 2" xfId="61637"/>
    <cellStyle name="Note 5 4 2 6 3" xfId="61638"/>
    <cellStyle name="Note 5 4 2 7" xfId="61639"/>
    <cellStyle name="Note 5 4 2 7 2" xfId="61640"/>
    <cellStyle name="Note 5 4 2 7 3" xfId="61641"/>
    <cellStyle name="Note 5 4 2 8" xfId="61642"/>
    <cellStyle name="Note 5 4 2 8 2" xfId="61643"/>
    <cellStyle name="Note 5 4 2 9" xfId="61644"/>
    <cellStyle name="Note 5 4 3" xfId="61645"/>
    <cellStyle name="Note 5 4 3 2" xfId="61646"/>
    <cellStyle name="Note 5 4 3 2 2" xfId="61647"/>
    <cellStyle name="Note 5 4 3 2 2 2" xfId="61648"/>
    <cellStyle name="Note 5 4 3 2 2 3" xfId="61649"/>
    <cellStyle name="Note 5 4 3 2 3" xfId="61650"/>
    <cellStyle name="Note 5 4 3 2 3 2" xfId="61651"/>
    <cellStyle name="Note 5 4 3 2 3 3" xfId="61652"/>
    <cellStyle name="Note 5 4 3 2 4" xfId="61653"/>
    <cellStyle name="Note 5 4 3 2 4 2" xfId="61654"/>
    <cellStyle name="Note 5 4 3 2 5" xfId="61655"/>
    <cellStyle name="Note 5 4 3 2 6" xfId="61656"/>
    <cellStyle name="Note 5 4 3 3" xfId="61657"/>
    <cellStyle name="Note 5 4 3 3 2" xfId="61658"/>
    <cellStyle name="Note 5 4 3 3 2 2" xfId="61659"/>
    <cellStyle name="Note 5 4 3 3 2 3" xfId="61660"/>
    <cellStyle name="Note 5 4 3 3 3" xfId="61661"/>
    <cellStyle name="Note 5 4 3 3 3 2" xfId="61662"/>
    <cellStyle name="Note 5 4 3 3 3 3" xfId="61663"/>
    <cellStyle name="Note 5 4 3 3 4" xfId="61664"/>
    <cellStyle name="Note 5 4 3 3 4 2" xfId="61665"/>
    <cellStyle name="Note 5 4 3 3 5" xfId="61666"/>
    <cellStyle name="Note 5 4 3 3 6" xfId="61667"/>
    <cellStyle name="Note 5 4 3 4" xfId="61668"/>
    <cellStyle name="Note 5 4 3 4 2" xfId="61669"/>
    <cellStyle name="Note 5 4 3 4 2 2" xfId="61670"/>
    <cellStyle name="Note 5 4 3 4 2 3" xfId="61671"/>
    <cellStyle name="Note 5 4 3 4 3" xfId="61672"/>
    <cellStyle name="Note 5 4 3 4 3 2" xfId="61673"/>
    <cellStyle name="Note 5 4 3 4 4" xfId="61674"/>
    <cellStyle name="Note 5 4 3 4 5" xfId="61675"/>
    <cellStyle name="Note 5 4 3 5" xfId="61676"/>
    <cellStyle name="Note 5 4 3 5 2" xfId="61677"/>
    <cellStyle name="Note 5 4 3 5 3" xfId="61678"/>
    <cellStyle name="Note 5 4 3 6" xfId="61679"/>
    <cellStyle name="Note 5 4 3 6 2" xfId="61680"/>
    <cellStyle name="Note 5 4 3 6 3" xfId="61681"/>
    <cellStyle name="Note 5 4 3 7" xfId="61682"/>
    <cellStyle name="Note 5 4 3 7 2" xfId="61683"/>
    <cellStyle name="Note 5 4 3 8" xfId="61684"/>
    <cellStyle name="Note 5 4 3 9" xfId="61685"/>
    <cellStyle name="Note 5 4 4" xfId="61686"/>
    <cellStyle name="Note 5 4 4 2" xfId="61687"/>
    <cellStyle name="Note 5 4 4 2 2" xfId="61688"/>
    <cellStyle name="Note 5 4 4 2 2 2" xfId="61689"/>
    <cellStyle name="Note 5 4 4 2 2 3" xfId="61690"/>
    <cellStyle name="Note 5 4 4 2 3" xfId="61691"/>
    <cellStyle name="Note 5 4 4 2 3 2" xfId="61692"/>
    <cellStyle name="Note 5 4 4 2 3 3" xfId="61693"/>
    <cellStyle name="Note 5 4 4 2 4" xfId="61694"/>
    <cellStyle name="Note 5 4 4 2 4 2" xfId="61695"/>
    <cellStyle name="Note 5 4 4 2 5" xfId="61696"/>
    <cellStyle name="Note 5 4 4 2 6" xfId="61697"/>
    <cellStyle name="Note 5 4 4 3" xfId="61698"/>
    <cellStyle name="Note 5 4 4 3 2" xfId="61699"/>
    <cellStyle name="Note 5 4 4 3 2 2" xfId="61700"/>
    <cellStyle name="Note 5 4 4 3 2 3" xfId="61701"/>
    <cellStyle name="Note 5 4 4 3 3" xfId="61702"/>
    <cellStyle name="Note 5 4 4 3 3 2" xfId="61703"/>
    <cellStyle name="Note 5 4 4 3 3 3" xfId="61704"/>
    <cellStyle name="Note 5 4 4 3 4" xfId="61705"/>
    <cellStyle name="Note 5 4 4 3 4 2" xfId="61706"/>
    <cellStyle name="Note 5 4 4 3 5" xfId="61707"/>
    <cellStyle name="Note 5 4 4 3 6" xfId="61708"/>
    <cellStyle name="Note 5 4 4 4" xfId="61709"/>
    <cellStyle name="Note 5 4 4 4 2" xfId="61710"/>
    <cellStyle name="Note 5 4 4 4 2 2" xfId="61711"/>
    <cellStyle name="Note 5 4 4 4 2 3" xfId="61712"/>
    <cellStyle name="Note 5 4 4 4 3" xfId="61713"/>
    <cellStyle name="Note 5 4 4 4 3 2" xfId="61714"/>
    <cellStyle name="Note 5 4 4 4 4" xfId="61715"/>
    <cellStyle name="Note 5 4 4 4 5" xfId="61716"/>
    <cellStyle name="Note 5 4 4 5" xfId="61717"/>
    <cellStyle name="Note 5 4 4 5 2" xfId="61718"/>
    <cellStyle name="Note 5 4 4 5 3" xfId="61719"/>
    <cellStyle name="Note 5 4 4 6" xfId="61720"/>
    <cellStyle name="Note 5 4 4 6 2" xfId="61721"/>
    <cellStyle name="Note 5 4 4 6 3" xfId="61722"/>
    <cellStyle name="Note 5 4 4 7" xfId="61723"/>
    <cellStyle name="Note 5 4 4 7 2" xfId="61724"/>
    <cellStyle name="Note 5 4 4 8" xfId="61725"/>
    <cellStyle name="Note 5 4 4 9" xfId="61726"/>
    <cellStyle name="Note 5 4 5" xfId="61727"/>
    <cellStyle name="Note 5 4 5 2" xfId="61728"/>
    <cellStyle name="Note 5 4 5 2 2" xfId="61729"/>
    <cellStyle name="Note 5 4 5 2 3" xfId="61730"/>
    <cellStyle name="Note 5 4 5 3" xfId="61731"/>
    <cellStyle name="Note 5 4 5 3 2" xfId="61732"/>
    <cellStyle name="Note 5 4 5 3 3" xfId="61733"/>
    <cellStyle name="Note 5 4 5 4" xfId="61734"/>
    <cellStyle name="Note 5 4 5 4 2" xfId="61735"/>
    <cellStyle name="Note 5 4 5 5" xfId="61736"/>
    <cellStyle name="Note 5 4 5 6" xfId="61737"/>
    <cellStyle name="Note 5 4 6" xfId="61738"/>
    <cellStyle name="Note 5 4 6 2" xfId="61739"/>
    <cellStyle name="Note 5 4 6 2 2" xfId="61740"/>
    <cellStyle name="Note 5 4 6 2 3" xfId="61741"/>
    <cellStyle name="Note 5 4 6 3" xfId="61742"/>
    <cellStyle name="Note 5 4 6 3 2" xfId="61743"/>
    <cellStyle name="Note 5 4 6 3 3" xfId="61744"/>
    <cellStyle name="Note 5 4 6 4" xfId="61745"/>
    <cellStyle name="Note 5 4 6 4 2" xfId="61746"/>
    <cellStyle name="Note 5 4 6 5" xfId="61747"/>
    <cellStyle name="Note 5 4 6 6" xfId="61748"/>
    <cellStyle name="Note 5 4 7" xfId="61749"/>
    <cellStyle name="Note 5 4 7 2" xfId="61750"/>
    <cellStyle name="Note 5 4 7 2 2" xfId="61751"/>
    <cellStyle name="Note 5 4 7 2 3" xfId="61752"/>
    <cellStyle name="Note 5 4 7 3" xfId="61753"/>
    <cellStyle name="Note 5 4 7 3 2" xfId="61754"/>
    <cellStyle name="Note 5 4 7 4" xfId="61755"/>
    <cellStyle name="Note 5 4 7 5" xfId="61756"/>
    <cellStyle name="Note 5 4 8" xfId="61757"/>
    <cellStyle name="Note 5 4 8 2" xfId="61758"/>
    <cellStyle name="Note 5 4 8 3" xfId="61759"/>
    <cellStyle name="Note 5 4 9" xfId="61760"/>
    <cellStyle name="Note 5 4 9 2" xfId="61761"/>
    <cellStyle name="Note 5 4 9 3" xfId="61762"/>
    <cellStyle name="Note 5 5" xfId="6613"/>
    <cellStyle name="Note 5 5 10" xfId="61763"/>
    <cellStyle name="Note 5 5 2" xfId="11907"/>
    <cellStyle name="Note 5 5 2 2" xfId="61764"/>
    <cellStyle name="Note 5 5 2 2 2" xfId="61765"/>
    <cellStyle name="Note 5 5 2 2 2 2" xfId="61766"/>
    <cellStyle name="Note 5 5 2 2 2 3" xfId="61767"/>
    <cellStyle name="Note 5 5 2 2 3" xfId="61768"/>
    <cellStyle name="Note 5 5 2 2 3 2" xfId="61769"/>
    <cellStyle name="Note 5 5 2 2 3 3" xfId="61770"/>
    <cellStyle name="Note 5 5 2 2 4" xfId="61771"/>
    <cellStyle name="Note 5 5 2 2 4 2" xfId="61772"/>
    <cellStyle name="Note 5 5 2 2 5" xfId="61773"/>
    <cellStyle name="Note 5 5 2 2 6" xfId="61774"/>
    <cellStyle name="Note 5 5 2 3" xfId="61775"/>
    <cellStyle name="Note 5 5 2 3 2" xfId="61776"/>
    <cellStyle name="Note 5 5 2 3 2 2" xfId="61777"/>
    <cellStyle name="Note 5 5 2 3 2 3" xfId="61778"/>
    <cellStyle name="Note 5 5 2 3 3" xfId="61779"/>
    <cellStyle name="Note 5 5 2 3 3 2" xfId="61780"/>
    <cellStyle name="Note 5 5 2 3 3 3" xfId="61781"/>
    <cellStyle name="Note 5 5 2 3 4" xfId="61782"/>
    <cellStyle name="Note 5 5 2 3 4 2" xfId="61783"/>
    <cellStyle name="Note 5 5 2 3 5" xfId="61784"/>
    <cellStyle name="Note 5 5 2 3 6" xfId="61785"/>
    <cellStyle name="Note 5 5 2 4" xfId="61786"/>
    <cellStyle name="Note 5 5 2 4 2" xfId="61787"/>
    <cellStyle name="Note 5 5 2 4 2 2" xfId="61788"/>
    <cellStyle name="Note 5 5 2 4 2 3" xfId="61789"/>
    <cellStyle name="Note 5 5 2 4 3" xfId="61790"/>
    <cellStyle name="Note 5 5 2 4 3 2" xfId="61791"/>
    <cellStyle name="Note 5 5 2 4 4" xfId="61792"/>
    <cellStyle name="Note 5 5 2 4 5" xfId="61793"/>
    <cellStyle name="Note 5 5 2 5" xfId="61794"/>
    <cellStyle name="Note 5 5 2 5 2" xfId="61795"/>
    <cellStyle name="Note 5 5 2 5 3" xfId="61796"/>
    <cellStyle name="Note 5 5 2 6" xfId="61797"/>
    <cellStyle name="Note 5 5 2 6 2" xfId="61798"/>
    <cellStyle name="Note 5 5 2 6 3" xfId="61799"/>
    <cellStyle name="Note 5 5 2 7" xfId="61800"/>
    <cellStyle name="Note 5 5 2 7 2" xfId="61801"/>
    <cellStyle name="Note 5 5 2 8" xfId="61802"/>
    <cellStyle name="Note 5 5 2 9" xfId="61803"/>
    <cellStyle name="Note 5 5 3" xfId="61804"/>
    <cellStyle name="Note 5 5 3 2" xfId="61805"/>
    <cellStyle name="Note 5 5 3 2 2" xfId="61806"/>
    <cellStyle name="Note 5 5 3 2 3" xfId="61807"/>
    <cellStyle name="Note 5 5 3 3" xfId="61808"/>
    <cellStyle name="Note 5 5 3 3 2" xfId="61809"/>
    <cellStyle name="Note 5 5 3 3 3" xfId="61810"/>
    <cellStyle name="Note 5 5 3 4" xfId="61811"/>
    <cellStyle name="Note 5 5 3 4 2" xfId="61812"/>
    <cellStyle name="Note 5 5 3 5" xfId="61813"/>
    <cellStyle name="Note 5 5 3 6" xfId="61814"/>
    <cellStyle name="Note 5 5 4" xfId="61815"/>
    <cellStyle name="Note 5 5 4 2" xfId="61816"/>
    <cellStyle name="Note 5 5 4 2 2" xfId="61817"/>
    <cellStyle name="Note 5 5 4 2 3" xfId="61818"/>
    <cellStyle name="Note 5 5 4 3" xfId="61819"/>
    <cellStyle name="Note 5 5 4 3 2" xfId="61820"/>
    <cellStyle name="Note 5 5 4 3 3" xfId="61821"/>
    <cellStyle name="Note 5 5 4 4" xfId="61822"/>
    <cellStyle name="Note 5 5 4 4 2" xfId="61823"/>
    <cellStyle name="Note 5 5 4 5" xfId="61824"/>
    <cellStyle name="Note 5 5 4 6" xfId="61825"/>
    <cellStyle name="Note 5 5 5" xfId="61826"/>
    <cellStyle name="Note 5 5 5 2" xfId="61827"/>
    <cellStyle name="Note 5 5 5 2 2" xfId="61828"/>
    <cellStyle name="Note 5 5 5 2 3" xfId="61829"/>
    <cellStyle name="Note 5 5 5 3" xfId="61830"/>
    <cellStyle name="Note 5 5 5 3 2" xfId="61831"/>
    <cellStyle name="Note 5 5 5 4" xfId="61832"/>
    <cellStyle name="Note 5 5 5 5" xfId="61833"/>
    <cellStyle name="Note 5 5 6" xfId="61834"/>
    <cellStyle name="Note 5 5 6 2" xfId="61835"/>
    <cellStyle name="Note 5 5 6 3" xfId="61836"/>
    <cellStyle name="Note 5 5 7" xfId="61837"/>
    <cellStyle name="Note 5 5 7 2" xfId="61838"/>
    <cellStyle name="Note 5 5 7 3" xfId="61839"/>
    <cellStyle name="Note 5 5 8" xfId="61840"/>
    <cellStyle name="Note 5 5 8 2" xfId="61841"/>
    <cellStyle name="Note 5 5 9" xfId="61842"/>
    <cellStyle name="Note 5 6" xfId="6614"/>
    <cellStyle name="Note 5 6 2" xfId="11908"/>
    <cellStyle name="Note 5 6 2 2" xfId="61843"/>
    <cellStyle name="Note 5 6 2 2 2" xfId="61844"/>
    <cellStyle name="Note 5 6 2 2 3" xfId="61845"/>
    <cellStyle name="Note 5 6 2 3" xfId="61846"/>
    <cellStyle name="Note 5 6 2 3 2" xfId="61847"/>
    <cellStyle name="Note 5 6 2 3 3" xfId="61848"/>
    <cellStyle name="Note 5 6 2 4" xfId="61849"/>
    <cellStyle name="Note 5 6 2 4 2" xfId="61850"/>
    <cellStyle name="Note 5 6 2 5" xfId="61851"/>
    <cellStyle name="Note 5 6 2 6" xfId="61852"/>
    <cellStyle name="Note 5 6 3" xfId="61853"/>
    <cellStyle name="Note 5 6 3 2" xfId="61854"/>
    <cellStyle name="Note 5 6 3 2 2" xfId="61855"/>
    <cellStyle name="Note 5 6 3 2 3" xfId="61856"/>
    <cellStyle name="Note 5 6 3 3" xfId="61857"/>
    <cellStyle name="Note 5 6 3 3 2" xfId="61858"/>
    <cellStyle name="Note 5 6 3 3 3" xfId="61859"/>
    <cellStyle name="Note 5 6 3 4" xfId="61860"/>
    <cellStyle name="Note 5 6 3 4 2" xfId="61861"/>
    <cellStyle name="Note 5 6 3 5" xfId="61862"/>
    <cellStyle name="Note 5 6 3 6" xfId="61863"/>
    <cellStyle name="Note 5 6 4" xfId="61864"/>
    <cellStyle name="Note 5 6 4 2" xfId="61865"/>
    <cellStyle name="Note 5 6 4 2 2" xfId="61866"/>
    <cellStyle name="Note 5 6 4 2 3" xfId="61867"/>
    <cellStyle name="Note 5 6 4 3" xfId="61868"/>
    <cellStyle name="Note 5 6 4 3 2" xfId="61869"/>
    <cellStyle name="Note 5 6 4 4" xfId="61870"/>
    <cellStyle name="Note 5 6 4 5" xfId="61871"/>
    <cellStyle name="Note 5 6 5" xfId="61872"/>
    <cellStyle name="Note 5 6 5 2" xfId="61873"/>
    <cellStyle name="Note 5 6 5 3" xfId="61874"/>
    <cellStyle name="Note 5 6 6" xfId="61875"/>
    <cellStyle name="Note 5 6 6 2" xfId="61876"/>
    <cellStyle name="Note 5 6 6 3" xfId="61877"/>
    <cellStyle name="Note 5 6 7" xfId="61878"/>
    <cellStyle name="Note 5 6 7 2" xfId="61879"/>
    <cellStyle name="Note 5 6 8" xfId="61880"/>
    <cellStyle name="Note 5 6 9" xfId="61881"/>
    <cellStyle name="Note 5 7" xfId="6615"/>
    <cellStyle name="Note 5 7 2" xfId="11909"/>
    <cellStyle name="Note 5 7 2 2" xfId="61882"/>
    <cellStyle name="Note 5 7 2 2 2" xfId="61883"/>
    <cellStyle name="Note 5 7 2 2 3" xfId="61884"/>
    <cellStyle name="Note 5 7 2 3" xfId="61885"/>
    <cellStyle name="Note 5 7 2 3 2" xfId="61886"/>
    <cellStyle name="Note 5 7 2 3 3" xfId="61887"/>
    <cellStyle name="Note 5 7 2 4" xfId="61888"/>
    <cellStyle name="Note 5 7 2 4 2" xfId="61889"/>
    <cellStyle name="Note 5 7 2 5" xfId="61890"/>
    <cellStyle name="Note 5 7 2 6" xfId="61891"/>
    <cellStyle name="Note 5 7 3" xfId="61892"/>
    <cellStyle name="Note 5 7 3 2" xfId="61893"/>
    <cellStyle name="Note 5 7 3 2 2" xfId="61894"/>
    <cellStyle name="Note 5 7 3 2 3" xfId="61895"/>
    <cellStyle name="Note 5 7 3 3" xfId="61896"/>
    <cellStyle name="Note 5 7 3 3 2" xfId="61897"/>
    <cellStyle name="Note 5 7 3 3 3" xfId="61898"/>
    <cellStyle name="Note 5 7 3 4" xfId="61899"/>
    <cellStyle name="Note 5 7 3 4 2" xfId="61900"/>
    <cellStyle name="Note 5 7 3 5" xfId="61901"/>
    <cellStyle name="Note 5 7 3 6" xfId="61902"/>
    <cellStyle name="Note 5 7 4" xfId="61903"/>
    <cellStyle name="Note 5 7 4 2" xfId="61904"/>
    <cellStyle name="Note 5 7 4 2 2" xfId="61905"/>
    <cellStyle name="Note 5 7 4 2 3" xfId="61906"/>
    <cellStyle name="Note 5 7 4 3" xfId="61907"/>
    <cellStyle name="Note 5 7 4 3 2" xfId="61908"/>
    <cellStyle name="Note 5 7 4 4" xfId="61909"/>
    <cellStyle name="Note 5 7 4 5" xfId="61910"/>
    <cellStyle name="Note 5 7 5" xfId="61911"/>
    <cellStyle name="Note 5 7 5 2" xfId="61912"/>
    <cellStyle name="Note 5 7 5 3" xfId="61913"/>
    <cellStyle name="Note 5 7 6" xfId="61914"/>
    <cellStyle name="Note 5 7 6 2" xfId="61915"/>
    <cellStyle name="Note 5 7 6 3" xfId="61916"/>
    <cellStyle name="Note 5 7 7" xfId="61917"/>
    <cellStyle name="Note 5 7 7 2" xfId="61918"/>
    <cellStyle name="Note 5 7 8" xfId="61919"/>
    <cellStyle name="Note 5 7 9" xfId="61920"/>
    <cellStyle name="Note 5 8" xfId="6616"/>
    <cellStyle name="Note 5 8 2" xfId="11910"/>
    <cellStyle name="Note 5 8 2 2" xfId="61921"/>
    <cellStyle name="Note 5 8 2 3" xfId="61922"/>
    <cellStyle name="Note 5 8 3" xfId="61923"/>
    <cellStyle name="Note 5 8 3 2" xfId="61924"/>
    <cellStyle name="Note 5 8 3 3" xfId="61925"/>
    <cellStyle name="Note 5 8 4" xfId="61926"/>
    <cellStyle name="Note 5 8 4 2" xfId="61927"/>
    <cellStyle name="Note 5 8 5" xfId="61928"/>
    <cellStyle name="Note 5 8 6" xfId="61929"/>
    <cellStyle name="Note 5 9" xfId="6617"/>
    <cellStyle name="Note 5 9 2" xfId="11911"/>
    <cellStyle name="Note 5 9 2 2" xfId="61930"/>
    <cellStyle name="Note 5 9 2 3" xfId="61931"/>
    <cellStyle name="Note 5 9 3" xfId="61932"/>
    <cellStyle name="Note 5 9 3 2" xfId="61933"/>
    <cellStyle name="Note 5 9 3 3" xfId="61934"/>
    <cellStyle name="Note 5 9 4" xfId="61935"/>
    <cellStyle name="Note 5 9 4 2" xfId="61936"/>
    <cellStyle name="Note 5 9 5" xfId="61937"/>
    <cellStyle name="Note 5 9 6" xfId="61938"/>
    <cellStyle name="Note 6" xfId="6618"/>
    <cellStyle name="Note 6 10" xfId="6619"/>
    <cellStyle name="Note 6 10 2" xfId="11912"/>
    <cellStyle name="Note 6 11" xfId="6620"/>
    <cellStyle name="Note 6 12" xfId="6621"/>
    <cellStyle name="Note 6 13" xfId="13791"/>
    <cellStyle name="Note 6 2" xfId="6622"/>
    <cellStyle name="Note 6 2 10" xfId="6623"/>
    <cellStyle name="Note 6 2 11" xfId="6624"/>
    <cellStyle name="Note 6 2 12" xfId="13792"/>
    <cellStyle name="Note 6 2 2" xfId="6625"/>
    <cellStyle name="Note 6 2 2 2" xfId="6626"/>
    <cellStyle name="Note 6 2 2 3" xfId="6627"/>
    <cellStyle name="Note 6 2 3" xfId="6628"/>
    <cellStyle name="Note 6 2 3 2" xfId="6629"/>
    <cellStyle name="Note 6 2 4" xfId="6630"/>
    <cellStyle name="Note 6 2 4 2" xfId="11913"/>
    <cellStyle name="Note 6 2 5" xfId="6631"/>
    <cellStyle name="Note 6 2 5 2" xfId="11914"/>
    <cellStyle name="Note 6 2 6" xfId="6632"/>
    <cellStyle name="Note 6 2 6 2" xfId="11915"/>
    <cellStyle name="Note 6 2 7" xfId="6633"/>
    <cellStyle name="Note 6 2 7 2" xfId="11916"/>
    <cellStyle name="Note 6 2 8" xfId="6634"/>
    <cellStyle name="Note 6 2 8 2" xfId="11917"/>
    <cellStyle name="Note 6 2 9" xfId="6635"/>
    <cellStyle name="Note 6 2 9 2" xfId="11918"/>
    <cellStyle name="Note 6 3" xfId="6636"/>
    <cellStyle name="Note 6 3 2" xfId="6637"/>
    <cellStyle name="Note 6 3 3" xfId="6638"/>
    <cellStyle name="Note 6 3 4" xfId="13793"/>
    <cellStyle name="Note 6 4" xfId="6639"/>
    <cellStyle name="Note 6 4 2" xfId="6640"/>
    <cellStyle name="Note 6 5" xfId="6641"/>
    <cellStyle name="Note 6 5 2" xfId="11919"/>
    <cellStyle name="Note 6 6" xfId="6642"/>
    <cellStyle name="Note 6 6 2" xfId="11920"/>
    <cellStyle name="Note 6 7" xfId="6643"/>
    <cellStyle name="Note 6 7 2" xfId="11921"/>
    <cellStyle name="Note 6 8" xfId="6644"/>
    <cellStyle name="Note 6 8 2" xfId="11922"/>
    <cellStyle name="Note 6 9" xfId="6645"/>
    <cellStyle name="Note 6 9 2" xfId="11923"/>
    <cellStyle name="Note 7" xfId="6646"/>
    <cellStyle name="Note 7 10" xfId="6647"/>
    <cellStyle name="Note 7 10 2" xfId="11924"/>
    <cellStyle name="Note 7 11" xfId="6648"/>
    <cellStyle name="Note 7 12" xfId="6649"/>
    <cellStyle name="Note 7 13" xfId="13794"/>
    <cellStyle name="Note 7 2" xfId="6650"/>
    <cellStyle name="Note 7 2 10" xfId="6651"/>
    <cellStyle name="Note 7 2 11" xfId="6652"/>
    <cellStyle name="Note 7 2 12" xfId="13795"/>
    <cellStyle name="Note 7 2 2" xfId="6653"/>
    <cellStyle name="Note 7 2 2 2" xfId="6654"/>
    <cellStyle name="Note 7 2 3" xfId="6655"/>
    <cellStyle name="Note 7 2 3 2" xfId="11925"/>
    <cellStyle name="Note 7 2 4" xfId="6656"/>
    <cellStyle name="Note 7 2 4 2" xfId="11926"/>
    <cellStyle name="Note 7 2 5" xfId="6657"/>
    <cellStyle name="Note 7 2 5 2" xfId="11927"/>
    <cellStyle name="Note 7 2 6" xfId="6658"/>
    <cellStyle name="Note 7 2 6 2" xfId="11928"/>
    <cellStyle name="Note 7 2 7" xfId="6659"/>
    <cellStyle name="Note 7 2 7 2" xfId="11929"/>
    <cellStyle name="Note 7 2 8" xfId="6660"/>
    <cellStyle name="Note 7 2 8 2" xfId="11930"/>
    <cellStyle name="Note 7 2 9" xfId="6661"/>
    <cellStyle name="Note 7 2 9 2" xfId="11931"/>
    <cellStyle name="Note 7 3" xfId="6662"/>
    <cellStyle name="Note 7 3 2" xfId="6663"/>
    <cellStyle name="Note 7 3 3" xfId="13796"/>
    <cellStyle name="Note 7 4" xfId="6664"/>
    <cellStyle name="Note 7 4 2" xfId="11932"/>
    <cellStyle name="Note 7 5" xfId="6665"/>
    <cellStyle name="Note 7 5 2" xfId="11933"/>
    <cellStyle name="Note 7 6" xfId="6666"/>
    <cellStyle name="Note 7 6 2" xfId="11934"/>
    <cellStyle name="Note 7 7" xfId="6667"/>
    <cellStyle name="Note 7 7 2" xfId="11935"/>
    <cellStyle name="Note 7 8" xfId="6668"/>
    <cellStyle name="Note 7 8 2" xfId="11936"/>
    <cellStyle name="Note 7 9" xfId="6669"/>
    <cellStyle name="Note 7 9 2" xfId="11937"/>
    <cellStyle name="Note 8" xfId="6670"/>
    <cellStyle name="Note 8 10" xfId="6671"/>
    <cellStyle name="Note 8 10 2" xfId="11938"/>
    <cellStyle name="Note 8 11" xfId="6672"/>
    <cellStyle name="Note 8 12" xfId="6673"/>
    <cellStyle name="Note 8 13" xfId="13797"/>
    <cellStyle name="Note 8 2" xfId="6674"/>
    <cellStyle name="Note 8 2 10" xfId="6675"/>
    <cellStyle name="Note 8 2 11" xfId="6676"/>
    <cellStyle name="Note 8 2 12" xfId="13798"/>
    <cellStyle name="Note 8 2 2" xfId="6677"/>
    <cellStyle name="Note 8 2 2 2" xfId="6678"/>
    <cellStyle name="Note 8 2 3" xfId="6679"/>
    <cellStyle name="Note 8 2 3 2" xfId="11939"/>
    <cellStyle name="Note 8 2 4" xfId="6680"/>
    <cellStyle name="Note 8 2 4 2" xfId="11940"/>
    <cellStyle name="Note 8 2 5" xfId="6681"/>
    <cellStyle name="Note 8 2 5 2" xfId="11941"/>
    <cellStyle name="Note 8 2 6" xfId="6682"/>
    <cellStyle name="Note 8 2 6 2" xfId="11942"/>
    <cellStyle name="Note 8 2 7" xfId="6683"/>
    <cellStyle name="Note 8 2 7 2" xfId="11943"/>
    <cellStyle name="Note 8 2 8" xfId="6684"/>
    <cellStyle name="Note 8 2 8 2" xfId="11944"/>
    <cellStyle name="Note 8 2 9" xfId="6685"/>
    <cellStyle name="Note 8 2 9 2" xfId="11945"/>
    <cellStyle name="Note 8 3" xfId="6686"/>
    <cellStyle name="Note 8 3 2" xfId="6687"/>
    <cellStyle name="Note 8 3 3" xfId="13799"/>
    <cellStyle name="Note 8 4" xfId="6688"/>
    <cellStyle name="Note 8 4 2" xfId="11946"/>
    <cellStyle name="Note 8 5" xfId="6689"/>
    <cellStyle name="Note 8 5 2" xfId="11947"/>
    <cellStyle name="Note 8 6" xfId="6690"/>
    <cellStyle name="Note 8 6 2" xfId="11948"/>
    <cellStyle name="Note 8 7" xfId="6691"/>
    <cellStyle name="Note 8 7 2" xfId="11949"/>
    <cellStyle name="Note 8 8" xfId="6692"/>
    <cellStyle name="Note 8 8 2" xfId="11950"/>
    <cellStyle name="Note 8 9" xfId="6693"/>
    <cellStyle name="Note 8 9 2" xfId="11951"/>
    <cellStyle name="Note 9" xfId="6694"/>
    <cellStyle name="Note 9 10" xfId="6695"/>
    <cellStyle name="Note 9 10 2" xfId="11952"/>
    <cellStyle name="Note 9 11" xfId="6696"/>
    <cellStyle name="Note 9 12" xfId="6697"/>
    <cellStyle name="Note 9 13" xfId="13800"/>
    <cellStyle name="Note 9 2" xfId="6698"/>
    <cellStyle name="Note 9 2 10" xfId="6699"/>
    <cellStyle name="Note 9 2 11" xfId="6700"/>
    <cellStyle name="Note 9 2 2" xfId="6701"/>
    <cellStyle name="Note 9 2 2 2" xfId="6702"/>
    <cellStyle name="Note 9 2 3" xfId="6703"/>
    <cellStyle name="Note 9 2 3 2" xfId="11953"/>
    <cellStyle name="Note 9 2 4" xfId="6704"/>
    <cellStyle name="Note 9 2 4 2" xfId="11954"/>
    <cellStyle name="Note 9 2 5" xfId="6705"/>
    <cellStyle name="Note 9 2 5 2" xfId="11955"/>
    <cellStyle name="Note 9 2 6" xfId="6706"/>
    <cellStyle name="Note 9 2 6 2" xfId="11956"/>
    <cellStyle name="Note 9 2 7" xfId="6707"/>
    <cellStyle name="Note 9 2 7 2" xfId="11957"/>
    <cellStyle name="Note 9 2 8" xfId="6708"/>
    <cellStyle name="Note 9 2 8 2" xfId="11958"/>
    <cellStyle name="Note 9 2 9" xfId="6709"/>
    <cellStyle name="Note 9 2 9 2" xfId="11959"/>
    <cellStyle name="Note 9 3" xfId="6710"/>
    <cellStyle name="Note 9 3 2" xfId="6711"/>
    <cellStyle name="Note 9 4" xfId="6712"/>
    <cellStyle name="Note 9 4 2" xfId="11960"/>
    <cellStyle name="Note 9 5" xfId="6713"/>
    <cellStyle name="Note 9 5 2" xfId="11961"/>
    <cellStyle name="Note 9 6" xfId="6714"/>
    <cellStyle name="Note 9 6 2" xfId="11962"/>
    <cellStyle name="Note 9 7" xfId="6715"/>
    <cellStyle name="Note 9 7 2" xfId="11963"/>
    <cellStyle name="Note 9 8" xfId="6716"/>
    <cellStyle name="Note 9 8 2" xfId="11964"/>
    <cellStyle name="Note 9 9" xfId="6717"/>
    <cellStyle name="Note 9 9 2" xfId="11965"/>
    <cellStyle name="Output 10" xfId="11966"/>
    <cellStyle name="Output 11" xfId="11967"/>
    <cellStyle name="Output 12" xfId="11968"/>
    <cellStyle name="Output 13" xfId="11969"/>
    <cellStyle name="Output 14" xfId="11970"/>
    <cellStyle name="Output 15" xfId="11971"/>
    <cellStyle name="Output 16" xfId="11972"/>
    <cellStyle name="Output 17" xfId="11973"/>
    <cellStyle name="Output 17 2" xfId="14294"/>
    <cellStyle name="Output 18" xfId="14477"/>
    <cellStyle name="Output 2" xfId="6718"/>
    <cellStyle name="Output 2 2" xfId="6719"/>
    <cellStyle name="Output 2 2 2" xfId="6720"/>
    <cellStyle name="Output 2 2 3" xfId="14295"/>
    <cellStyle name="Output 2 3" xfId="6721"/>
    <cellStyle name="Output 2 3 2" xfId="11974"/>
    <cellStyle name="Output 2 4" xfId="6722"/>
    <cellStyle name="Output 2 4 2" xfId="11975"/>
    <cellStyle name="Output 2 5" xfId="6723"/>
    <cellStyle name="Output 2 5 2" xfId="11976"/>
    <cellStyle name="Output 2 6" xfId="6724"/>
    <cellStyle name="Output 2 6 2" xfId="11977"/>
    <cellStyle name="Output 2 7" xfId="6725"/>
    <cellStyle name="Output 2 8" xfId="6726"/>
    <cellStyle name="Output 2 9" xfId="13801"/>
    <cellStyle name="Output 3" xfId="6727"/>
    <cellStyle name="Output 3 2" xfId="6728"/>
    <cellStyle name="Output 3 3" xfId="13802"/>
    <cellStyle name="Output 4" xfId="11978"/>
    <cellStyle name="Output 4 2" xfId="61939"/>
    <cellStyle name="Output 5" xfId="11979"/>
    <cellStyle name="Output 5 2" xfId="61940"/>
    <cellStyle name="Output 6" xfId="11980"/>
    <cellStyle name="Output 6 2" xfId="61941"/>
    <cellStyle name="Output 7" xfId="11981"/>
    <cellStyle name="Output 7 2" xfId="61942"/>
    <cellStyle name="Output 8" xfId="11982"/>
    <cellStyle name="Output 9" xfId="11983"/>
    <cellStyle name="OUTPUT AMOUNTS" xfId="6729"/>
    <cellStyle name="OUTPUT AMOUNTS 10" xfId="11984"/>
    <cellStyle name="Output Amounts 11" xfId="13503"/>
    <cellStyle name="Output Amounts 2" xfId="6730"/>
    <cellStyle name="Output Amounts 2 10" xfId="11985"/>
    <cellStyle name="OUTPUT AMOUNTS 2 11" xfId="14154"/>
    <cellStyle name="OUTPUT AMOUNTS 2 2" xfId="11986"/>
    <cellStyle name="OUTPUT AMOUNTS 2 3" xfId="11987"/>
    <cellStyle name="Output Amounts 2 3 2" xfId="14155"/>
    <cellStyle name="Output Amounts 2 4" xfId="11988"/>
    <cellStyle name="Output Amounts 2 5" xfId="11989"/>
    <cellStyle name="Output Amounts 2 6" xfId="11990"/>
    <cellStyle name="Output Amounts 2 7" xfId="11991"/>
    <cellStyle name="Output Amounts 2 8" xfId="11992"/>
    <cellStyle name="Output Amounts 2 9" xfId="11993"/>
    <cellStyle name="Output Amounts 3" xfId="6731"/>
    <cellStyle name="OUTPUT AMOUNTS 3 2" xfId="11994"/>
    <cellStyle name="Output Amounts 3 3" xfId="11995"/>
    <cellStyle name="Output Amounts 3 4" xfId="11996"/>
    <cellStyle name="Output Amounts 3 5" xfId="11997"/>
    <cellStyle name="Output Amounts 3 6" xfId="11998"/>
    <cellStyle name="Output Amounts 3 7" xfId="11999"/>
    <cellStyle name="Output Amounts 3 8" xfId="12000"/>
    <cellStyle name="Output Amounts 3 9" xfId="12001"/>
    <cellStyle name="Output Amounts 4" xfId="6732"/>
    <cellStyle name="OUTPUT AMOUNTS 5" xfId="12002"/>
    <cellStyle name="OUTPUT AMOUNTS 6" xfId="12003"/>
    <cellStyle name="OUTPUT AMOUNTS 7" xfId="12004"/>
    <cellStyle name="OUTPUT AMOUNTS 8" xfId="12005"/>
    <cellStyle name="OUTPUT AMOUNTS 9" xfId="12006"/>
    <cellStyle name="Output Amounts_d1" xfId="6733"/>
    <cellStyle name="OUTPUT COLUMN HEADINGS" xfId="6734"/>
    <cellStyle name="OUTPUT COLUMN HEADINGS 10" xfId="12007"/>
    <cellStyle name="OUTPUT COLUMN HEADINGS 10 2" xfId="12008"/>
    <cellStyle name="OUTPUT COLUMN HEADINGS 10 3" xfId="12009"/>
    <cellStyle name="Output Column Headings 11" xfId="13504"/>
    <cellStyle name="Output Column Headings 2" xfId="6735"/>
    <cellStyle name="Output Column Headings 2 2" xfId="6736"/>
    <cellStyle name="OUTPUT COLUMN HEADINGS 2 2 2" xfId="12010"/>
    <cellStyle name="Output Column Headings 2 2 3" xfId="12011"/>
    <cellStyle name="Output Column Headings 2 2 4" xfId="12012"/>
    <cellStyle name="Output Column Headings 2 2 5" xfId="12013"/>
    <cellStyle name="Output Column Headings 2 2 6" xfId="12014"/>
    <cellStyle name="Output Column Headings 2 2 7" xfId="12015"/>
    <cellStyle name="OUTPUT COLUMN HEADINGS 2 3" xfId="12016"/>
    <cellStyle name="OUTPUT COLUMN HEADINGS 2 3 2" xfId="14156"/>
    <cellStyle name="Output Column Headings 2 4" xfId="12017"/>
    <cellStyle name="Output Column Headings 2 5" xfId="12018"/>
    <cellStyle name="Output Column Headings 2 6" xfId="13803"/>
    <cellStyle name="Output Column Headings 3" xfId="6737"/>
    <cellStyle name="Output Column Headings 3 2" xfId="61943"/>
    <cellStyle name="Output Column Headings 4" xfId="6738"/>
    <cellStyle name="Output Column Headings 4 2" xfId="13804"/>
    <cellStyle name="Output Column Headings 5" xfId="12019"/>
    <cellStyle name="Output Column Headings 6" xfId="12020"/>
    <cellStyle name="Output Column Headings 7" xfId="12021"/>
    <cellStyle name="Output Column Headings 8" xfId="12022"/>
    <cellStyle name="Output Column Headings 9" xfId="12023"/>
    <cellStyle name="Output Column Headings_d1" xfId="6739"/>
    <cellStyle name="OUTPUT LINE ITEMS" xfId="6740"/>
    <cellStyle name="OUTPUT LINE ITEMS 10" xfId="12024"/>
    <cellStyle name="OUTPUT LINE ITEMS 10 2" xfId="12025"/>
    <cellStyle name="OUTPUT LINE ITEMS 10 3" xfId="12026"/>
    <cellStyle name="Output Line Items 11" xfId="13505"/>
    <cellStyle name="Output Line Items 2" xfId="6741"/>
    <cellStyle name="Output Line Items 2 2" xfId="6742"/>
    <cellStyle name="Output Line Items 2 2 2" xfId="12027"/>
    <cellStyle name="Output Line Items 2 2 3" xfId="12028"/>
    <cellStyle name="Output Line Items 2 3" xfId="6743"/>
    <cellStyle name="OUTPUT LINE ITEMS 2 3 2" xfId="12029"/>
    <cellStyle name="Output Line Items 2 3 3" xfId="12030"/>
    <cellStyle name="Output Line Items 2 3 4" xfId="12031"/>
    <cellStyle name="Output Line Items 2 3 5" xfId="12032"/>
    <cellStyle name="Output Line Items 2 3 6" xfId="12033"/>
    <cellStyle name="Output Line Items 2 3 7" xfId="12034"/>
    <cellStyle name="OUTPUT LINE ITEMS 2 4" xfId="12035"/>
    <cellStyle name="Output Line Items 2 5" xfId="12036"/>
    <cellStyle name="Output Line Items 2 6" xfId="12037"/>
    <cellStyle name="Output Line Items 2 7" xfId="12038"/>
    <cellStyle name="Output Line Items 3" xfId="6744"/>
    <cellStyle name="Output Line Items 3 2" xfId="61944"/>
    <cellStyle name="Output Line Items 4" xfId="6745"/>
    <cellStyle name="Output Line Items 4 2" xfId="13805"/>
    <cellStyle name="Output Line Items 5" xfId="12039"/>
    <cellStyle name="Output Line Items 6" xfId="12040"/>
    <cellStyle name="Output Line Items 7" xfId="12041"/>
    <cellStyle name="Output Line Items 8" xfId="12042"/>
    <cellStyle name="Output Line Items 9" xfId="12043"/>
    <cellStyle name="Output Line Items_d1" xfId="6746"/>
    <cellStyle name="OUTPUT REPORT HEADING" xfId="6747"/>
    <cellStyle name="OUTPUT REPORT HEADING 10" xfId="12044"/>
    <cellStyle name="OUTPUT REPORT HEADING 10 2" xfId="12045"/>
    <cellStyle name="OUTPUT REPORT HEADING 10 3" xfId="12046"/>
    <cellStyle name="Output Report Heading 11" xfId="13506"/>
    <cellStyle name="Output Report Heading 2" xfId="6748"/>
    <cellStyle name="Output Report Heading 2 2" xfId="6749"/>
    <cellStyle name="OUTPUT REPORT HEADING 2 2 2" xfId="12047"/>
    <cellStyle name="Output Report Heading 2 2 3" xfId="12048"/>
    <cellStyle name="Output Report Heading 2 2 4" xfId="12049"/>
    <cellStyle name="Output Report Heading 2 2 5" xfId="12050"/>
    <cellStyle name="Output Report Heading 2 2 6" xfId="12051"/>
    <cellStyle name="Output Report Heading 2 2 7" xfId="12052"/>
    <cellStyle name="OUTPUT REPORT HEADING 2 3" xfId="12053"/>
    <cellStyle name="OUTPUT REPORT HEADING 2 3 2" xfId="14157"/>
    <cellStyle name="Output Report Heading 2 4" xfId="12054"/>
    <cellStyle name="Output Report Heading 2 5" xfId="12055"/>
    <cellStyle name="Output Report Heading 2 6" xfId="13806"/>
    <cellStyle name="Output Report Heading 3" xfId="6750"/>
    <cellStyle name="Output Report Heading 3 2" xfId="61945"/>
    <cellStyle name="Output Report Heading 4" xfId="6751"/>
    <cellStyle name="Output Report Heading 4 2" xfId="13807"/>
    <cellStyle name="Output Report Heading 5" xfId="12056"/>
    <cellStyle name="Output Report Heading 6" xfId="12057"/>
    <cellStyle name="Output Report Heading 7" xfId="12058"/>
    <cellStyle name="Output Report Heading 8" xfId="12059"/>
    <cellStyle name="Output Report Heading 9" xfId="12060"/>
    <cellStyle name="Output Report Heading_d1" xfId="6752"/>
    <cellStyle name="OUTPUT REPORT TITLE" xfId="6753"/>
    <cellStyle name="OUTPUT REPORT TITLE 10" xfId="12061"/>
    <cellStyle name="OUTPUT REPORT TITLE 10 2" xfId="12062"/>
    <cellStyle name="OUTPUT REPORT TITLE 10 3" xfId="12063"/>
    <cellStyle name="OUTPUT REPORT TITLE 11" xfId="12064"/>
    <cellStyle name="Output Report Title 12" xfId="13507"/>
    <cellStyle name="Output Report Title 2" xfId="6754"/>
    <cellStyle name="Output Report Title 2 2" xfId="6755"/>
    <cellStyle name="OUTPUT REPORT TITLE 2 2 2" xfId="12065"/>
    <cellStyle name="Output Report Title 2 2 3" xfId="12066"/>
    <cellStyle name="Output Report Title 2 2 4" xfId="12067"/>
    <cellStyle name="Output Report Title 2 2 5" xfId="12068"/>
    <cellStyle name="Output Report Title 2 2 6" xfId="12069"/>
    <cellStyle name="Output Report Title 2 2 7" xfId="12070"/>
    <cellStyle name="OUTPUT REPORT TITLE 2 3" xfId="12071"/>
    <cellStyle name="OUTPUT REPORT TITLE 2 3 2" xfId="14158"/>
    <cellStyle name="Output Report Title 2 4" xfId="12072"/>
    <cellStyle name="Output Report Title 2 5" xfId="12073"/>
    <cellStyle name="Output Report Title 2 6" xfId="13808"/>
    <cellStyle name="Output Report Title 3" xfId="6756"/>
    <cellStyle name="Output Report Title 3 2" xfId="61946"/>
    <cellStyle name="Output Report Title 4" xfId="6757"/>
    <cellStyle name="Output Report Title 4 2" xfId="13809"/>
    <cellStyle name="Output Report Title 5" xfId="12074"/>
    <cellStyle name="Output Report Title 6" xfId="12075"/>
    <cellStyle name="Output Report Title 7" xfId="12076"/>
    <cellStyle name="Output Report Title 8" xfId="12077"/>
    <cellStyle name="Output Report Title 9" xfId="12078"/>
    <cellStyle name="Output Report Title_d1" xfId="6758"/>
    <cellStyle name="Percent" xfId="1"/>
    <cellStyle name="Percent 10" xfId="6759"/>
    <cellStyle name="Percent 10 2" xfId="6760"/>
    <cellStyle name="Percent 10 2 2" xfId="12079"/>
    <cellStyle name="Percent 10 2 3" xfId="12080"/>
    <cellStyle name="Percent 10 3" xfId="12081"/>
    <cellStyle name="Percent 10 3 2" xfId="12082"/>
    <cellStyle name="Percent 10 4" xfId="12083"/>
    <cellStyle name="Percent 10 5" xfId="12084"/>
    <cellStyle name="Percent 10 6" xfId="12085"/>
    <cellStyle name="Percent 11" xfId="6761"/>
    <cellStyle name="Percent 11 2" xfId="6762"/>
    <cellStyle name="Percent 11 3" xfId="6763"/>
    <cellStyle name="Percent 12" xfId="8680"/>
    <cellStyle name="Percent 13" xfId="12086"/>
    <cellStyle name="Percent 13 2" xfId="12087"/>
    <cellStyle name="Percent 14" xfId="12088"/>
    <cellStyle name="Percent 15" xfId="12089"/>
    <cellStyle name="Percent 16" xfId="14427"/>
    <cellStyle name="Percent 17" xfId="61947"/>
    <cellStyle name="Percent 2" xfId="6764"/>
    <cellStyle name="Percent 2 2" xfId="6765"/>
    <cellStyle name="Percent 2 2 2" xfId="6766"/>
    <cellStyle name="Percent 2 2 2 2" xfId="6767"/>
    <cellStyle name="Percent 2 2 2 2 2" xfId="6768"/>
    <cellStyle name="Percent 2 2 2 2 2 2" xfId="6769"/>
    <cellStyle name="Percent 2 2 2 2 2 2 2" xfId="6770"/>
    <cellStyle name="Percent 2 2 2 2 2 3" xfId="6771"/>
    <cellStyle name="Percent 2 2 2 2 3" xfId="6772"/>
    <cellStyle name="Percent 2 2 2 2 3 2" xfId="6773"/>
    <cellStyle name="Percent 2 2 2 2 4" xfId="6774"/>
    <cellStyle name="Percent 2 2 2 3" xfId="6775"/>
    <cellStyle name="Percent 2 2 2 3 2" xfId="6776"/>
    <cellStyle name="Percent 2 2 2 3 2 2" xfId="6777"/>
    <cellStyle name="Percent 2 2 2 3 3" xfId="6778"/>
    <cellStyle name="Percent 2 2 2 4" xfId="6779"/>
    <cellStyle name="Percent 2 2 2 4 2" xfId="6780"/>
    <cellStyle name="Percent 2 2 2 5" xfId="6781"/>
    <cellStyle name="Percent 2 2 3" xfId="6782"/>
    <cellStyle name="Percent 2 2 3 2" xfId="6783"/>
    <cellStyle name="Percent 2 2 3 2 2" xfId="6784"/>
    <cellStyle name="Percent 2 2 3 2 2 2" xfId="6785"/>
    <cellStyle name="Percent 2 2 3 2 3" xfId="6786"/>
    <cellStyle name="Percent 2 2 3 3" xfId="6787"/>
    <cellStyle name="Percent 2 2 3 3 2" xfId="6788"/>
    <cellStyle name="Percent 2 2 3 4" xfId="6789"/>
    <cellStyle name="Percent 2 2 4" xfId="6790"/>
    <cellStyle name="Percent 2 2 4 2" xfId="6791"/>
    <cellStyle name="Percent 2 2 4 2 2" xfId="6792"/>
    <cellStyle name="Percent 2 2 4 3" xfId="6793"/>
    <cellStyle name="Percent 2 2 5" xfId="6794"/>
    <cellStyle name="Percent 2 2 5 2" xfId="6795"/>
    <cellStyle name="Percent 2 2 6" xfId="6796"/>
    <cellStyle name="Percent 2 2 7" xfId="6797"/>
    <cellStyle name="Percent 2 3" xfId="6798"/>
    <cellStyle name="Percent 2 3 2" xfId="6799"/>
    <cellStyle name="Percent 2 3 2 2" xfId="6800"/>
    <cellStyle name="Percent 2 3 2 2 2" xfId="6801"/>
    <cellStyle name="Percent 2 3 2 3" xfId="6802"/>
    <cellStyle name="Percent 2 3 2 4" xfId="14296"/>
    <cellStyle name="Percent 2 3 3" xfId="6803"/>
    <cellStyle name="Percent 2 3 3 2" xfId="6804"/>
    <cellStyle name="Percent 2 3 4" xfId="6805"/>
    <cellStyle name="Percent 2 3 5" xfId="6806"/>
    <cellStyle name="Percent 2 4" xfId="6807"/>
    <cellStyle name="Percent 2 4 2" xfId="14297"/>
    <cellStyle name="Percent 2 4 2 2" xfId="61948"/>
    <cellStyle name="Percent 2 4 3" xfId="61949"/>
    <cellStyle name="Percent 2 5" xfId="61950"/>
    <cellStyle name="Percent 2 5 2" xfId="61951"/>
    <cellStyle name="Percent 2 6" xfId="61952"/>
    <cellStyle name="Percent 3" xfId="6808"/>
    <cellStyle name="Percent 3 10" xfId="6809"/>
    <cellStyle name="Percent 3 2" xfId="6810"/>
    <cellStyle name="Percent 3 2 2" xfId="6811"/>
    <cellStyle name="Percent 3 2 2 2" xfId="6812"/>
    <cellStyle name="Percent 3 2 2 2 2" xfId="6813"/>
    <cellStyle name="Percent 3 2 2 2 2 2" xfId="6814"/>
    <cellStyle name="Percent 3 2 2 2 2 2 2" xfId="6815"/>
    <cellStyle name="Percent 3 2 2 2 2 2 2 2" xfId="6816"/>
    <cellStyle name="Percent 3 2 2 2 2 2 3" xfId="6817"/>
    <cellStyle name="Percent 3 2 2 2 2 3" xfId="6818"/>
    <cellStyle name="Percent 3 2 2 2 2 3 2" xfId="6819"/>
    <cellStyle name="Percent 3 2 2 2 2 4" xfId="6820"/>
    <cellStyle name="Percent 3 2 2 2 3" xfId="6821"/>
    <cellStyle name="Percent 3 2 2 2 3 2" xfId="6822"/>
    <cellStyle name="Percent 3 2 2 2 3 2 2" xfId="6823"/>
    <cellStyle name="Percent 3 2 2 2 3 3" xfId="6824"/>
    <cellStyle name="Percent 3 2 2 2 4" xfId="6825"/>
    <cellStyle name="Percent 3 2 2 2 4 2" xfId="6826"/>
    <cellStyle name="Percent 3 2 2 2 5" xfId="6827"/>
    <cellStyle name="Percent 3 2 2 2 6" xfId="14299"/>
    <cellStyle name="Percent 3 2 2 3" xfId="6828"/>
    <cellStyle name="Percent 3 2 2 3 2" xfId="6829"/>
    <cellStyle name="Percent 3 2 2 3 2 2" xfId="6830"/>
    <cellStyle name="Percent 3 2 2 3 2 2 2" xfId="6831"/>
    <cellStyle name="Percent 3 2 2 3 2 3" xfId="6832"/>
    <cellStyle name="Percent 3 2 2 3 3" xfId="6833"/>
    <cellStyle name="Percent 3 2 2 3 3 2" xfId="6834"/>
    <cellStyle name="Percent 3 2 2 3 4" xfId="6835"/>
    <cellStyle name="Percent 3 2 2 4" xfId="6836"/>
    <cellStyle name="Percent 3 2 2 4 2" xfId="6837"/>
    <cellStyle name="Percent 3 2 2 4 2 2" xfId="6838"/>
    <cellStyle name="Percent 3 2 2 4 3" xfId="6839"/>
    <cellStyle name="Percent 3 2 2 5" xfId="6840"/>
    <cellStyle name="Percent 3 2 2 5 2" xfId="6841"/>
    <cellStyle name="Percent 3 2 2 6" xfId="6842"/>
    <cellStyle name="Percent 3 2 2 7" xfId="14298"/>
    <cellStyle name="Percent 3 2 3" xfId="6843"/>
    <cellStyle name="Percent 3 2 3 2" xfId="6844"/>
    <cellStyle name="Percent 3 2 3 2 2" xfId="6845"/>
    <cellStyle name="Percent 3 2 3 2 2 2" xfId="6846"/>
    <cellStyle name="Percent 3 2 3 2 2 2 2" xfId="6847"/>
    <cellStyle name="Percent 3 2 3 2 2 3" xfId="6848"/>
    <cellStyle name="Percent 3 2 3 2 3" xfId="6849"/>
    <cellStyle name="Percent 3 2 3 2 3 2" xfId="6850"/>
    <cellStyle name="Percent 3 2 3 2 4" xfId="6851"/>
    <cellStyle name="Percent 3 2 3 3" xfId="6852"/>
    <cellStyle name="Percent 3 2 3 3 2" xfId="6853"/>
    <cellStyle name="Percent 3 2 3 3 2 2" xfId="6854"/>
    <cellStyle name="Percent 3 2 3 3 3" xfId="6855"/>
    <cellStyle name="Percent 3 2 3 4" xfId="6856"/>
    <cellStyle name="Percent 3 2 3 4 2" xfId="6857"/>
    <cellStyle name="Percent 3 2 3 5" xfId="6858"/>
    <cellStyle name="Percent 3 2 3 6" xfId="14300"/>
    <cellStyle name="Percent 3 2 4" xfId="6859"/>
    <cellStyle name="Percent 3 2 4 2" xfId="6860"/>
    <cellStyle name="Percent 3 2 4 2 2" xfId="6861"/>
    <cellStyle name="Percent 3 2 4 2 2 2" xfId="6862"/>
    <cellStyle name="Percent 3 2 4 2 2 2 2" xfId="6863"/>
    <cellStyle name="Percent 3 2 4 2 2 3" xfId="6864"/>
    <cellStyle name="Percent 3 2 4 2 3" xfId="6865"/>
    <cellStyle name="Percent 3 2 4 2 3 2" xfId="6866"/>
    <cellStyle name="Percent 3 2 4 2 4" xfId="6867"/>
    <cellStyle name="Percent 3 2 4 3" xfId="6868"/>
    <cellStyle name="Percent 3 2 4 3 2" xfId="6869"/>
    <cellStyle name="Percent 3 2 4 3 2 2" xfId="6870"/>
    <cellStyle name="Percent 3 2 4 3 3" xfId="6871"/>
    <cellStyle name="Percent 3 2 4 4" xfId="6872"/>
    <cellStyle name="Percent 3 2 4 4 2" xfId="6873"/>
    <cellStyle name="Percent 3 2 4 5" xfId="6874"/>
    <cellStyle name="Percent 3 2 5" xfId="6875"/>
    <cellStyle name="Percent 3 2 5 2" xfId="6876"/>
    <cellStyle name="Percent 3 2 5 2 2" xfId="6877"/>
    <cellStyle name="Percent 3 2 5 2 2 2" xfId="6878"/>
    <cellStyle name="Percent 3 2 5 2 3" xfId="6879"/>
    <cellStyle name="Percent 3 2 5 3" xfId="6880"/>
    <cellStyle name="Percent 3 2 5 3 2" xfId="6881"/>
    <cellStyle name="Percent 3 2 5 4" xfId="6882"/>
    <cellStyle name="Percent 3 2 6" xfId="6883"/>
    <cellStyle name="Percent 3 2 6 2" xfId="6884"/>
    <cellStyle name="Percent 3 2 6 2 2" xfId="6885"/>
    <cellStyle name="Percent 3 2 6 3" xfId="6886"/>
    <cellStyle name="Percent 3 2 7" xfId="6887"/>
    <cellStyle name="Percent 3 2 7 2" xfId="6888"/>
    <cellStyle name="Percent 3 2 8" xfId="6889"/>
    <cellStyle name="Percent 3 2 9" xfId="13835"/>
    <cellStyle name="Percent 3 3" xfId="6890"/>
    <cellStyle name="Percent 3 3 2" xfId="6891"/>
    <cellStyle name="Percent 3 3 2 2" xfId="6892"/>
    <cellStyle name="Percent 3 3 2 2 2" xfId="6893"/>
    <cellStyle name="Percent 3 3 2 2 2 2" xfId="6894"/>
    <cellStyle name="Percent 3 3 2 2 2 2 2" xfId="6895"/>
    <cellStyle name="Percent 3 3 2 2 2 3" xfId="6896"/>
    <cellStyle name="Percent 3 3 2 2 3" xfId="6897"/>
    <cellStyle name="Percent 3 3 2 2 3 2" xfId="6898"/>
    <cellStyle name="Percent 3 3 2 2 4" xfId="6899"/>
    <cellStyle name="Percent 3 3 2 3" xfId="6900"/>
    <cellStyle name="Percent 3 3 2 3 2" xfId="6901"/>
    <cellStyle name="Percent 3 3 2 3 2 2" xfId="6902"/>
    <cellStyle name="Percent 3 3 2 3 3" xfId="6903"/>
    <cellStyle name="Percent 3 3 2 4" xfId="6904"/>
    <cellStyle name="Percent 3 3 2 4 2" xfId="6905"/>
    <cellStyle name="Percent 3 3 2 5" xfId="6906"/>
    <cellStyle name="Percent 3 3 3" xfId="6907"/>
    <cellStyle name="Percent 3 3 3 2" xfId="6908"/>
    <cellStyle name="Percent 3 3 3 2 2" xfId="6909"/>
    <cellStyle name="Percent 3 3 3 2 2 2" xfId="6910"/>
    <cellStyle name="Percent 3 3 3 2 3" xfId="6911"/>
    <cellStyle name="Percent 3 3 3 3" xfId="6912"/>
    <cellStyle name="Percent 3 3 3 3 2" xfId="6913"/>
    <cellStyle name="Percent 3 3 3 4" xfId="6914"/>
    <cellStyle name="Percent 3 3 4" xfId="6915"/>
    <cellStyle name="Percent 3 3 4 2" xfId="6916"/>
    <cellStyle name="Percent 3 3 4 2 2" xfId="6917"/>
    <cellStyle name="Percent 3 3 4 3" xfId="6918"/>
    <cellStyle name="Percent 3 3 5" xfId="6919"/>
    <cellStyle name="Percent 3 3 5 2" xfId="6920"/>
    <cellStyle name="Percent 3 3 6" xfId="6921"/>
    <cellStyle name="Percent 3 3 7" xfId="14301"/>
    <cellStyle name="Percent 3 4" xfId="6922"/>
    <cellStyle name="Percent 3 4 2" xfId="6923"/>
    <cellStyle name="Percent 3 4 2 2" xfId="6924"/>
    <cellStyle name="Percent 3 4 2 2 2" xfId="6925"/>
    <cellStyle name="Percent 3 4 2 2 2 2" xfId="6926"/>
    <cellStyle name="Percent 3 4 2 2 3" xfId="6927"/>
    <cellStyle name="Percent 3 4 2 3" xfId="6928"/>
    <cellStyle name="Percent 3 4 2 3 2" xfId="6929"/>
    <cellStyle name="Percent 3 4 2 4" xfId="6930"/>
    <cellStyle name="Percent 3 4 2 5" xfId="14303"/>
    <cellStyle name="Percent 3 4 3" xfId="6931"/>
    <cellStyle name="Percent 3 4 3 2" xfId="6932"/>
    <cellStyle name="Percent 3 4 3 2 2" xfId="6933"/>
    <cellStyle name="Percent 3 4 3 3" xfId="6934"/>
    <cellStyle name="Percent 3 4 4" xfId="6935"/>
    <cellStyle name="Percent 3 4 4 2" xfId="6936"/>
    <cellStyle name="Percent 3 4 5" xfId="6937"/>
    <cellStyle name="Percent 3 4 6" xfId="14302"/>
    <cellStyle name="Percent 3 5" xfId="6938"/>
    <cellStyle name="Percent 3 5 2" xfId="6939"/>
    <cellStyle name="Percent 3 5 2 2" xfId="6940"/>
    <cellStyle name="Percent 3 5 2 2 2" xfId="6941"/>
    <cellStyle name="Percent 3 5 2 2 2 2" xfId="6942"/>
    <cellStyle name="Percent 3 5 2 2 3" xfId="6943"/>
    <cellStyle name="Percent 3 5 2 3" xfId="6944"/>
    <cellStyle name="Percent 3 5 2 3 2" xfId="6945"/>
    <cellStyle name="Percent 3 5 2 4" xfId="6946"/>
    <cellStyle name="Percent 3 5 2 5" xfId="61953"/>
    <cellStyle name="Percent 3 5 3" xfId="6947"/>
    <cellStyle name="Percent 3 5 3 2" xfId="6948"/>
    <cellStyle name="Percent 3 5 3 2 2" xfId="6949"/>
    <cellStyle name="Percent 3 5 3 3" xfId="6950"/>
    <cellStyle name="Percent 3 5 3 3 2" xfId="61954"/>
    <cellStyle name="Percent 3 5 3 4" xfId="61955"/>
    <cellStyle name="Percent 3 5 3 5" xfId="61956"/>
    <cellStyle name="Percent 3 5 4" xfId="6951"/>
    <cellStyle name="Percent 3 5 4 2" xfId="6952"/>
    <cellStyle name="Percent 3 5 4 2 2" xfId="61957"/>
    <cellStyle name="Percent 3 5 4 2 2 2" xfId="61958"/>
    <cellStyle name="Percent 3 5 4 2 2 2 2" xfId="61959"/>
    <cellStyle name="Percent 3 5 4 2 2 2 3" xfId="61960"/>
    <cellStyle name="Percent 3 5 4 2 2 2 4" xfId="61961"/>
    <cellStyle name="Percent 3 5 4 2 2 3" xfId="61962"/>
    <cellStyle name="Percent 3 5 4 2 2 3 2" xfId="61963"/>
    <cellStyle name="Percent 3 5 4 2 2 3 3" xfId="61964"/>
    <cellStyle name="Percent 3 5 4 2 2 4" xfId="61965"/>
    <cellStyle name="Percent 3 5 4 2 2 4 2" xfId="61966"/>
    <cellStyle name="Percent 3 5 4 2 2 5" xfId="61967"/>
    <cellStyle name="Percent 3 5 4 2 2 6" xfId="61968"/>
    <cellStyle name="Percent 3 5 4 2 3" xfId="61969"/>
    <cellStyle name="Percent 3 5 4 2 3 2" xfId="61970"/>
    <cellStyle name="Percent 3 5 4 2 4" xfId="61971"/>
    <cellStyle name="Percent 3 5 4 2 5" xfId="61972"/>
    <cellStyle name="Percent 3 5 4 3" xfId="61973"/>
    <cellStyle name="Percent 3 5 4 3 2" xfId="61974"/>
    <cellStyle name="Percent 3 5 4 4" xfId="61975"/>
    <cellStyle name="Percent 3 5 4 4 2" xfId="61976"/>
    <cellStyle name="Percent 3 5 4 5" xfId="61977"/>
    <cellStyle name="Percent 3 5 4 6" xfId="61978"/>
    <cellStyle name="Percent 3 5 5" xfId="6953"/>
    <cellStyle name="Percent 3 5 5 2" xfId="61979"/>
    <cellStyle name="Percent 3 5 6" xfId="14304"/>
    <cellStyle name="Percent 3 5 6 2" xfId="61980"/>
    <cellStyle name="Percent 3 5 7" xfId="61981"/>
    <cellStyle name="Percent 3 5 8" xfId="61982"/>
    <cellStyle name="Percent 3 6" xfId="6954"/>
    <cellStyle name="Percent 3 6 2" xfId="6955"/>
    <cellStyle name="Percent 3 6 2 2" xfId="6956"/>
    <cellStyle name="Percent 3 6 2 2 2" xfId="6957"/>
    <cellStyle name="Percent 3 6 2 3" xfId="6958"/>
    <cellStyle name="Percent 3 6 3" xfId="6959"/>
    <cellStyle name="Percent 3 6 3 2" xfId="6960"/>
    <cellStyle name="Percent 3 6 4" xfId="6961"/>
    <cellStyle name="Percent 3 7" xfId="6962"/>
    <cellStyle name="Percent 3 7 2" xfId="6963"/>
    <cellStyle name="Percent 3 7 2 2" xfId="6964"/>
    <cellStyle name="Percent 3 7 3" xfId="6965"/>
    <cellStyle name="Percent 3 8" xfId="6966"/>
    <cellStyle name="Percent 3 8 2" xfId="6967"/>
    <cellStyle name="Percent 3 9" xfId="6968"/>
    <cellStyle name="Percent 4" xfId="6969"/>
    <cellStyle name="Percent 4 2" xfId="6970"/>
    <cellStyle name="Percent 4 2 2" xfId="6971"/>
    <cellStyle name="Percent 4 2 2 2" xfId="6972"/>
    <cellStyle name="Percent 4 2 2 2 2" xfId="6973"/>
    <cellStyle name="Percent 4 2 2 2 2 2" xfId="6974"/>
    <cellStyle name="Percent 4 2 2 2 3" xfId="6975"/>
    <cellStyle name="Percent 4 2 2 2 4" xfId="14306"/>
    <cellStyle name="Percent 4 2 2 3" xfId="6976"/>
    <cellStyle name="Percent 4 2 2 3 2" xfId="6977"/>
    <cellStyle name="Percent 4 2 2 4" xfId="6978"/>
    <cellStyle name="Percent 4 2 2 5" xfId="14305"/>
    <cellStyle name="Percent 4 2 3" xfId="6979"/>
    <cellStyle name="Percent 4 2 3 2" xfId="6980"/>
    <cellStyle name="Percent 4 2 3 2 2" xfId="6981"/>
    <cellStyle name="Percent 4 2 3 3" xfId="6982"/>
    <cellStyle name="Percent 4 2 3 4" xfId="14307"/>
    <cellStyle name="Percent 4 2 4" xfId="6983"/>
    <cellStyle name="Percent 4 2 4 2" xfId="6984"/>
    <cellStyle name="Percent 4 2 5" xfId="6985"/>
    <cellStyle name="Percent 4 2 6" xfId="12090"/>
    <cellStyle name="Percent 4 3" xfId="6986"/>
    <cellStyle name="Percent 4 3 2" xfId="6987"/>
    <cellStyle name="Percent 4 3 2 2" xfId="6988"/>
    <cellStyle name="Percent 4 3 2 2 2" xfId="6989"/>
    <cellStyle name="Percent 4 3 2 3" xfId="6990"/>
    <cellStyle name="Percent 4 3 3" xfId="6991"/>
    <cellStyle name="Percent 4 3 3 2" xfId="6992"/>
    <cellStyle name="Percent 4 3 4" xfId="6993"/>
    <cellStyle name="Percent 4 3 5" xfId="12091"/>
    <cellStyle name="Percent 4 4" xfId="6994"/>
    <cellStyle name="Percent 4 4 2" xfId="6995"/>
    <cellStyle name="Percent 4 4 2 2" xfId="6996"/>
    <cellStyle name="Percent 4 4 3" xfId="6997"/>
    <cellStyle name="Percent 4 5" xfId="6998"/>
    <cellStyle name="Percent 4 5 2" xfId="6999"/>
    <cellStyle name="Percent 4 6" xfId="7000"/>
    <cellStyle name="Percent 4 7" xfId="7001"/>
    <cellStyle name="Percent 4 8" xfId="12092"/>
    <cellStyle name="Percent 5" xfId="7002"/>
    <cellStyle name="Percent 5 2" xfId="7003"/>
    <cellStyle name="Percent 5 2 2" xfId="14159"/>
    <cellStyle name="Percent 5 3" xfId="13810"/>
    <cellStyle name="Percent 5 3 2" xfId="61983"/>
    <cellStyle name="Percent 5 4" xfId="61984"/>
    <cellStyle name="Percent 5 5" xfId="61985"/>
    <cellStyle name="Percent 6" xfId="7004"/>
    <cellStyle name="Percent 6 2" xfId="7005"/>
    <cellStyle name="Percent 6 2 2" xfId="61986"/>
    <cellStyle name="Percent 6 3" xfId="13811"/>
    <cellStyle name="Percent 6 3 2" xfId="61987"/>
    <cellStyle name="Percent 6 4" xfId="61988"/>
    <cellStyle name="Percent 7" xfId="7006"/>
    <cellStyle name="Percent 7 2" xfId="7007"/>
    <cellStyle name="Percent 7 2 2" xfId="7008"/>
    <cellStyle name="Percent 7 2 2 2" xfId="7009"/>
    <cellStyle name="Percent 7 2 2 3" xfId="14308"/>
    <cellStyle name="Percent 7 2 3" xfId="7010"/>
    <cellStyle name="Percent 7 2 4" xfId="13836"/>
    <cellStyle name="Percent 7 3" xfId="7011"/>
    <cellStyle name="Percent 7 3 2" xfId="7012"/>
    <cellStyle name="Percent 7 3 3" xfId="14309"/>
    <cellStyle name="Percent 7 4" xfId="7013"/>
    <cellStyle name="Percent 7 5" xfId="12093"/>
    <cellStyle name="Percent 7 6" xfId="12094"/>
    <cellStyle name="Percent 8" xfId="7014"/>
    <cellStyle name="Percent 8 2" xfId="7015"/>
    <cellStyle name="Percent 8 2 2" xfId="7016"/>
    <cellStyle name="Percent 8 2 2 2" xfId="14310"/>
    <cellStyle name="Percent 8 2 3" xfId="12095"/>
    <cellStyle name="Percent 8 3" xfId="7017"/>
    <cellStyle name="Percent 8 3 2" xfId="12096"/>
    <cellStyle name="Percent 8 4" xfId="12097"/>
    <cellStyle name="Percent 8 5" xfId="12098"/>
    <cellStyle name="Percent 8 6" xfId="12099"/>
    <cellStyle name="Percent 9" xfId="7018"/>
    <cellStyle name="Percent 9 2" xfId="7019"/>
    <cellStyle name="Percent 9 2 2" xfId="7020"/>
    <cellStyle name="Percent 9 2 3" xfId="12100"/>
    <cellStyle name="Percent 9 3" xfId="7021"/>
    <cellStyle name="Percent 9 3 2" xfId="12101"/>
    <cellStyle name="Percent 9 4" xfId="12102"/>
    <cellStyle name="Percent 9 5" xfId="12103"/>
    <cellStyle name="Percent 9 6" xfId="12104"/>
    <cellStyle name="Project Overview Data Entry" xfId="7022"/>
    <cellStyle name="Project Overview Data Entry 2" xfId="14160"/>
    <cellStyle name="PSChar" xfId="7023"/>
    <cellStyle name="PSChar 2" xfId="14416"/>
    <cellStyle name="PSDate" xfId="7024"/>
    <cellStyle name="PSDec" xfId="7025"/>
    <cellStyle name="PSHeading" xfId="7026"/>
    <cellStyle name="PSHeading 2" xfId="61989"/>
    <cellStyle name="PSInt" xfId="7027"/>
    <cellStyle name="PSSpacer" xfId="7028"/>
    <cellStyle name="PSSpacer 2" xfId="61990"/>
    <cellStyle name="R00A" xfId="14370"/>
    <cellStyle name="R00B" xfId="14371"/>
    <cellStyle name="R00L" xfId="14372"/>
    <cellStyle name="R01A" xfId="14373"/>
    <cellStyle name="R01B" xfId="14374"/>
    <cellStyle name="R01H" xfId="14375"/>
    <cellStyle name="R01L" xfId="14376"/>
    <cellStyle name="R02A" xfId="14377"/>
    <cellStyle name="R02B" xfId="14378"/>
    <cellStyle name="R02H" xfId="14379"/>
    <cellStyle name="R02L" xfId="14380"/>
    <cellStyle name="R03A" xfId="14381"/>
    <cellStyle name="R03B" xfId="14382"/>
    <cellStyle name="R03H" xfId="14383"/>
    <cellStyle name="R03L" xfId="14384"/>
    <cellStyle name="R04A" xfId="14385"/>
    <cellStyle name="R04B" xfId="14386"/>
    <cellStyle name="R04H" xfId="14387"/>
    <cellStyle name="R04L" xfId="14388"/>
    <cellStyle name="R05A" xfId="14389"/>
    <cellStyle name="R05B" xfId="14390"/>
    <cellStyle name="R05H" xfId="14391"/>
    <cellStyle name="R05L" xfId="14392"/>
    <cellStyle name="R06A" xfId="14393"/>
    <cellStyle name="R06B" xfId="14394"/>
    <cellStyle name="R06H" xfId="14395"/>
    <cellStyle name="R06L" xfId="14396"/>
    <cellStyle name="R07A" xfId="14397"/>
    <cellStyle name="R07B" xfId="14398"/>
    <cellStyle name="R07H" xfId="14399"/>
    <cellStyle name="R07L" xfId="14400"/>
    <cellStyle name="ReportTitlePrompt" xfId="7029"/>
    <cellStyle name="ReportTitlePrompt 2" xfId="7030"/>
    <cellStyle name="ReportTitlePrompt 2 2" xfId="12105"/>
    <cellStyle name="ReportTitlePrompt 2 3" xfId="12106"/>
    <cellStyle name="ReportTitlePrompt 3" xfId="7031"/>
    <cellStyle name="ReportTitlePrompt 4" xfId="7032"/>
    <cellStyle name="ReportTitlePrompt 5" xfId="61991"/>
    <cellStyle name="ReportTitleValue" xfId="7033"/>
    <cellStyle name="ReportTitleValue 2" xfId="7034"/>
    <cellStyle name="ReportTitleValue 2 2" xfId="12107"/>
    <cellStyle name="Reset  - Style4" xfId="12108"/>
    <cellStyle name="RowAcctAbovePrompt" xfId="7035"/>
    <cellStyle name="RowAcctAbovePrompt 2" xfId="7036"/>
    <cellStyle name="RowAcctAbovePrompt 2 2" xfId="12109"/>
    <cellStyle name="RowAcctAbovePrompt 2 3" xfId="12110"/>
    <cellStyle name="RowAcctAbovePrompt 3" xfId="7037"/>
    <cellStyle name="RowAcctAbovePrompt 4" xfId="61992"/>
    <cellStyle name="RowAcctSOBAbovePrompt" xfId="7038"/>
    <cellStyle name="RowAcctSOBAbovePrompt 2" xfId="7039"/>
    <cellStyle name="RowAcctSOBAbovePrompt 2 2" xfId="12111"/>
    <cellStyle name="RowAcctSOBAbovePrompt 2 3" xfId="12112"/>
    <cellStyle name="RowAcctSOBAbovePrompt 3" xfId="7040"/>
    <cellStyle name="RowAcctSOBAbovePrompt 4" xfId="61993"/>
    <cellStyle name="RowAcctSOBValue" xfId="7041"/>
    <cellStyle name="RowAcctSOBValue 2" xfId="7042"/>
    <cellStyle name="RowAcctSOBValue 2 2" xfId="12113"/>
    <cellStyle name="RowAcctSOBValue 2 3" xfId="12114"/>
    <cellStyle name="RowAcctSOBValue 3" xfId="7043"/>
    <cellStyle name="RowAcctSOBValue 4" xfId="61994"/>
    <cellStyle name="RowAcctValue" xfId="7044"/>
    <cellStyle name="RowAcctValue 2" xfId="7045"/>
    <cellStyle name="RowAcctValue 2 2" xfId="12115"/>
    <cellStyle name="RowAttrAbovePrompt" xfId="7046"/>
    <cellStyle name="RowAttrAbovePrompt 2" xfId="7047"/>
    <cellStyle name="RowAttrAbovePrompt 2 2" xfId="12116"/>
    <cellStyle name="RowAttrAbovePrompt 2 3" xfId="12117"/>
    <cellStyle name="RowAttrAbovePrompt 3" xfId="7048"/>
    <cellStyle name="RowAttrAbovePrompt 4" xfId="61995"/>
    <cellStyle name="RowAttrValue" xfId="7049"/>
    <cellStyle name="RowAttrValue 2" xfId="7050"/>
    <cellStyle name="RowAttrValue 2 2" xfId="12118"/>
    <cellStyle name="RowColSetAbovePrompt" xfId="7051"/>
    <cellStyle name="RowColSetAbovePrompt 2" xfId="7052"/>
    <cellStyle name="RowColSetAbovePrompt 2 2" xfId="12119"/>
    <cellStyle name="RowColSetAbovePrompt 2 3" xfId="12120"/>
    <cellStyle name="RowColSetAbovePrompt 3" xfId="7053"/>
    <cellStyle name="RowColSetAbovePrompt 4" xfId="61996"/>
    <cellStyle name="RowColSetLeftPrompt" xfId="7054"/>
    <cellStyle name="RowColSetLeftPrompt 2" xfId="7055"/>
    <cellStyle name="RowColSetLeftPrompt 2 2" xfId="12121"/>
    <cellStyle name="RowColSetLeftPrompt 2 3" xfId="12122"/>
    <cellStyle name="RowColSetLeftPrompt 3" xfId="7056"/>
    <cellStyle name="RowColSetLeftPrompt 4" xfId="61997"/>
    <cellStyle name="RowColSetValue" xfId="7057"/>
    <cellStyle name="RowColSetValue 2" xfId="7058"/>
    <cellStyle name="RowColSetValue 2 2" xfId="12123"/>
    <cellStyle name="RowColSetValue 3" xfId="7059"/>
    <cellStyle name="RowLeftPrompt" xfId="7060"/>
    <cellStyle name="RowLeftPrompt 2" xfId="7061"/>
    <cellStyle name="RowLeftPrompt 2 2" xfId="12124"/>
    <cellStyle name="RowLeftPrompt 2 3" xfId="12125"/>
    <cellStyle name="RowLeftPrompt 3" xfId="7062"/>
    <cellStyle name="RowLeftPrompt 4" xfId="61998"/>
    <cellStyle name="SampleUsingFormatMask" xfId="7063"/>
    <cellStyle name="SampleUsingFormatMask 2" xfId="7064"/>
    <cellStyle name="SampleUsingFormatMask 2 2" xfId="12126"/>
    <cellStyle name="SampleUsingFormatMask 2 3" xfId="12127"/>
    <cellStyle name="SampleUsingFormatMask 3" xfId="7065"/>
    <cellStyle name="SampleUsingFormatMask 4" xfId="61999"/>
    <cellStyle name="SampleWithNoFormatMask" xfId="7066"/>
    <cellStyle name="SampleWithNoFormatMask 2" xfId="7067"/>
    <cellStyle name="SampleWithNoFormatMask 2 2" xfId="12128"/>
    <cellStyle name="SampleWithNoFormatMask 2 3" xfId="12129"/>
    <cellStyle name="SampleWithNoFormatMask 3" xfId="7068"/>
    <cellStyle name="SampleWithNoFormatMask 4" xfId="62000"/>
    <cellStyle name="SAPBEXaggData" xfId="7069"/>
    <cellStyle name="SAPBEXaggData 10" xfId="7070"/>
    <cellStyle name="SAPBEXaggData 10 2" xfId="12130"/>
    <cellStyle name="SAPBEXaggData 11" xfId="7071"/>
    <cellStyle name="SAPBEXaggData 11 2" xfId="12131"/>
    <cellStyle name="SAPBEXaggData 12" xfId="7072"/>
    <cellStyle name="SAPBEXaggData 2" xfId="7073"/>
    <cellStyle name="SAPBEXaggData 2 10" xfId="7074"/>
    <cellStyle name="SAPBEXaggData 2 10 2" xfId="12132"/>
    <cellStyle name="SAPBEXaggData 2 11" xfId="7075"/>
    <cellStyle name="SAPBEXaggData 2 2" xfId="7076"/>
    <cellStyle name="SAPBEXaggData 2 2 2" xfId="12133"/>
    <cellStyle name="SAPBEXaggData 2 3" xfId="7077"/>
    <cellStyle name="SAPBEXaggData 2 3 2" xfId="12134"/>
    <cellStyle name="SAPBEXaggData 2 4" xfId="7078"/>
    <cellStyle name="SAPBEXaggData 2 4 2" xfId="12135"/>
    <cellStyle name="SAPBEXaggData 2 5" xfId="7079"/>
    <cellStyle name="SAPBEXaggData 2 5 2" xfId="12136"/>
    <cellStyle name="SAPBEXaggData 2 6" xfId="7080"/>
    <cellStyle name="SAPBEXaggData 2 6 2" xfId="12137"/>
    <cellStyle name="SAPBEXaggData 2 7" xfId="7081"/>
    <cellStyle name="SAPBEXaggData 2 7 2" xfId="12138"/>
    <cellStyle name="SAPBEXaggData 2 8" xfId="7082"/>
    <cellStyle name="SAPBEXaggData 2 8 2" xfId="12139"/>
    <cellStyle name="SAPBEXaggData 2 9" xfId="7083"/>
    <cellStyle name="SAPBEXaggData 2 9 2" xfId="12140"/>
    <cellStyle name="SAPBEXaggData 3" xfId="7084"/>
    <cellStyle name="SAPBEXaggData 3 2" xfId="12141"/>
    <cellStyle name="SAPBEXaggData 4" xfId="7085"/>
    <cellStyle name="SAPBEXaggData 4 2" xfId="12142"/>
    <cellStyle name="SAPBEXaggData 5" xfId="7086"/>
    <cellStyle name="SAPBEXaggData 5 2" xfId="12143"/>
    <cellStyle name="SAPBEXaggData 6" xfId="7087"/>
    <cellStyle name="SAPBEXaggData 6 2" xfId="12144"/>
    <cellStyle name="SAPBEXaggData 7" xfId="7088"/>
    <cellStyle name="SAPBEXaggData 7 2" xfId="12145"/>
    <cellStyle name="SAPBEXaggData 8" xfId="7089"/>
    <cellStyle name="SAPBEXaggData 8 2" xfId="12146"/>
    <cellStyle name="SAPBEXaggData 9" xfId="7090"/>
    <cellStyle name="SAPBEXaggData 9 2" xfId="12147"/>
    <cellStyle name="SAPBEXaggDataEmph" xfId="7091"/>
    <cellStyle name="SAPBEXaggDataEmph 10" xfId="7092"/>
    <cellStyle name="SAPBEXaggDataEmph 10 2" xfId="12148"/>
    <cellStyle name="SAPBEXaggDataEmph 11" xfId="7093"/>
    <cellStyle name="SAPBEXaggDataEmph 2" xfId="7094"/>
    <cellStyle name="SAPBEXaggDataEmph 2 2" xfId="12149"/>
    <cellStyle name="SAPBEXaggDataEmph 3" xfId="7095"/>
    <cellStyle name="SAPBEXaggDataEmph 3 2" xfId="12150"/>
    <cellStyle name="SAPBEXaggDataEmph 4" xfId="7096"/>
    <cellStyle name="SAPBEXaggDataEmph 4 2" xfId="12151"/>
    <cellStyle name="SAPBEXaggDataEmph 5" xfId="7097"/>
    <cellStyle name="SAPBEXaggDataEmph 5 2" xfId="12152"/>
    <cellStyle name="SAPBEXaggDataEmph 6" xfId="7098"/>
    <cellStyle name="SAPBEXaggDataEmph 6 2" xfId="12153"/>
    <cellStyle name="SAPBEXaggDataEmph 7" xfId="7099"/>
    <cellStyle name="SAPBEXaggDataEmph 7 2" xfId="12154"/>
    <cellStyle name="SAPBEXaggDataEmph 8" xfId="7100"/>
    <cellStyle name="SAPBEXaggDataEmph 8 2" xfId="12155"/>
    <cellStyle name="SAPBEXaggDataEmph 9" xfId="7101"/>
    <cellStyle name="SAPBEXaggDataEmph 9 2" xfId="12156"/>
    <cellStyle name="SAPBEXaggItem" xfId="7102"/>
    <cellStyle name="SAPBEXaggItem 10" xfId="7103"/>
    <cellStyle name="SAPBEXaggItem 10 2" xfId="12157"/>
    <cellStyle name="SAPBEXaggItem 11" xfId="7104"/>
    <cellStyle name="SAPBEXaggItem 11 2" xfId="12158"/>
    <cellStyle name="SAPBEXaggItem 12" xfId="7105"/>
    <cellStyle name="SAPBEXaggItem 2" xfId="7106"/>
    <cellStyle name="SAPBEXaggItem 2 10" xfId="7107"/>
    <cellStyle name="SAPBEXaggItem 2 10 2" xfId="12159"/>
    <cellStyle name="SAPBEXaggItem 2 11" xfId="7108"/>
    <cellStyle name="SAPBEXaggItem 2 2" xfId="7109"/>
    <cellStyle name="SAPBEXaggItem 2 2 2" xfId="12160"/>
    <cellStyle name="SAPBEXaggItem 2 3" xfId="7110"/>
    <cellStyle name="SAPBEXaggItem 2 3 2" xfId="12161"/>
    <cellStyle name="SAPBEXaggItem 2 4" xfId="7111"/>
    <cellStyle name="SAPBEXaggItem 2 4 2" xfId="12162"/>
    <cellStyle name="SAPBEXaggItem 2 5" xfId="7112"/>
    <cellStyle name="SAPBEXaggItem 2 5 2" xfId="12163"/>
    <cellStyle name="SAPBEXaggItem 2 6" xfId="7113"/>
    <cellStyle name="SAPBEXaggItem 2 6 2" xfId="12164"/>
    <cellStyle name="SAPBEXaggItem 2 7" xfId="7114"/>
    <cellStyle name="SAPBEXaggItem 2 7 2" xfId="12165"/>
    <cellStyle name="SAPBEXaggItem 2 8" xfId="7115"/>
    <cellStyle name="SAPBEXaggItem 2 8 2" xfId="12166"/>
    <cellStyle name="SAPBEXaggItem 2 9" xfId="7116"/>
    <cellStyle name="SAPBEXaggItem 2 9 2" xfId="12167"/>
    <cellStyle name="SAPBEXaggItem 3" xfId="7117"/>
    <cellStyle name="SAPBEXaggItem 3 2" xfId="12168"/>
    <cellStyle name="SAPBEXaggItem 4" xfId="7118"/>
    <cellStyle name="SAPBEXaggItem 4 2" xfId="12169"/>
    <cellStyle name="SAPBEXaggItem 5" xfId="7119"/>
    <cellStyle name="SAPBEXaggItem 5 2" xfId="12170"/>
    <cellStyle name="SAPBEXaggItem 6" xfId="7120"/>
    <cellStyle name="SAPBEXaggItem 6 2" xfId="12171"/>
    <cellStyle name="SAPBEXaggItem 7" xfId="7121"/>
    <cellStyle name="SAPBEXaggItem 7 2" xfId="12172"/>
    <cellStyle name="SAPBEXaggItem 8" xfId="7122"/>
    <cellStyle name="SAPBEXaggItem 8 2" xfId="12173"/>
    <cellStyle name="SAPBEXaggItem 9" xfId="7123"/>
    <cellStyle name="SAPBEXaggItem 9 2" xfId="12174"/>
    <cellStyle name="SAPBEXaggItemX" xfId="7124"/>
    <cellStyle name="SAPBEXaggItemX 10" xfId="7125"/>
    <cellStyle name="SAPBEXaggItemX 10 2" xfId="12175"/>
    <cellStyle name="SAPBEXaggItemX 11" xfId="7126"/>
    <cellStyle name="SAPBEXaggItemX 11 2" xfId="12176"/>
    <cellStyle name="SAPBEXaggItemX 12" xfId="7127"/>
    <cellStyle name="SAPBEXaggItemX 2" xfId="7128"/>
    <cellStyle name="SAPBEXaggItemX 2 10" xfId="7129"/>
    <cellStyle name="SAPBEXaggItemX 2 10 2" xfId="12177"/>
    <cellStyle name="SAPBEXaggItemX 2 11" xfId="7130"/>
    <cellStyle name="SAPBEXaggItemX 2 2" xfId="7131"/>
    <cellStyle name="SAPBEXaggItemX 2 2 2" xfId="12178"/>
    <cellStyle name="SAPBEXaggItemX 2 3" xfId="7132"/>
    <cellStyle name="SAPBEXaggItemX 2 3 2" xfId="12179"/>
    <cellStyle name="SAPBEXaggItemX 2 4" xfId="7133"/>
    <cellStyle name="SAPBEXaggItemX 2 4 2" xfId="12180"/>
    <cellStyle name="SAPBEXaggItemX 2 5" xfId="7134"/>
    <cellStyle name="SAPBEXaggItemX 2 5 2" xfId="12181"/>
    <cellStyle name="SAPBEXaggItemX 2 6" xfId="7135"/>
    <cellStyle name="SAPBEXaggItemX 2 6 2" xfId="12182"/>
    <cellStyle name="SAPBEXaggItemX 2 7" xfId="7136"/>
    <cellStyle name="SAPBEXaggItemX 2 7 2" xfId="12183"/>
    <cellStyle name="SAPBEXaggItemX 2 8" xfId="7137"/>
    <cellStyle name="SAPBEXaggItemX 2 8 2" xfId="12184"/>
    <cellStyle name="SAPBEXaggItemX 2 9" xfId="7138"/>
    <cellStyle name="SAPBEXaggItemX 2 9 2" xfId="12185"/>
    <cellStyle name="SAPBEXaggItemX 3" xfId="7139"/>
    <cellStyle name="SAPBEXaggItemX 3 2" xfId="12186"/>
    <cellStyle name="SAPBEXaggItemX 4" xfId="7140"/>
    <cellStyle name="SAPBEXaggItemX 4 2" xfId="12187"/>
    <cellStyle name="SAPBEXaggItemX 5" xfId="7141"/>
    <cellStyle name="SAPBEXaggItemX 5 2" xfId="12188"/>
    <cellStyle name="SAPBEXaggItemX 6" xfId="7142"/>
    <cellStyle name="SAPBEXaggItemX 6 2" xfId="12189"/>
    <cellStyle name="SAPBEXaggItemX 7" xfId="7143"/>
    <cellStyle name="SAPBEXaggItemX 7 2" xfId="12190"/>
    <cellStyle name="SAPBEXaggItemX 8" xfId="7144"/>
    <cellStyle name="SAPBEXaggItemX 8 2" xfId="12191"/>
    <cellStyle name="SAPBEXaggItemX 9" xfId="7145"/>
    <cellStyle name="SAPBEXaggItemX 9 2" xfId="12192"/>
    <cellStyle name="SAPBEXchaText" xfId="7146"/>
    <cellStyle name="SAPBEXchaText 2" xfId="7147"/>
    <cellStyle name="SAPBEXexcBad7" xfId="7148"/>
    <cellStyle name="SAPBEXexcBad7 10" xfId="7149"/>
    <cellStyle name="SAPBEXexcBad7 10 2" xfId="12193"/>
    <cellStyle name="SAPBEXexcBad7 11" xfId="7150"/>
    <cellStyle name="SAPBEXexcBad7 11 2" xfId="12194"/>
    <cellStyle name="SAPBEXexcBad7 12" xfId="7151"/>
    <cellStyle name="SAPBEXexcBad7 2" xfId="7152"/>
    <cellStyle name="SAPBEXexcBad7 2 10" xfId="7153"/>
    <cellStyle name="SAPBEXexcBad7 2 10 2" xfId="12195"/>
    <cellStyle name="SAPBEXexcBad7 2 11" xfId="7154"/>
    <cellStyle name="SAPBEXexcBad7 2 2" xfId="7155"/>
    <cellStyle name="SAPBEXexcBad7 2 2 2" xfId="12196"/>
    <cellStyle name="SAPBEXexcBad7 2 3" xfId="7156"/>
    <cellStyle name="SAPBEXexcBad7 2 3 2" xfId="12197"/>
    <cellStyle name="SAPBEXexcBad7 2 4" xfId="7157"/>
    <cellStyle name="SAPBEXexcBad7 2 4 2" xfId="12198"/>
    <cellStyle name="SAPBEXexcBad7 2 5" xfId="7158"/>
    <cellStyle name="SAPBEXexcBad7 2 5 2" xfId="12199"/>
    <cellStyle name="SAPBEXexcBad7 2 6" xfId="7159"/>
    <cellStyle name="SAPBEXexcBad7 2 6 2" xfId="12200"/>
    <cellStyle name="SAPBEXexcBad7 2 7" xfId="7160"/>
    <cellStyle name="SAPBEXexcBad7 2 7 2" xfId="12201"/>
    <cellStyle name="SAPBEXexcBad7 2 8" xfId="7161"/>
    <cellStyle name="SAPBEXexcBad7 2 8 2" xfId="12202"/>
    <cellStyle name="SAPBEXexcBad7 2 9" xfId="7162"/>
    <cellStyle name="SAPBEXexcBad7 2 9 2" xfId="12203"/>
    <cellStyle name="SAPBEXexcBad7 3" xfId="7163"/>
    <cellStyle name="SAPBEXexcBad7 3 2" xfId="12204"/>
    <cellStyle name="SAPBEXexcBad7 4" xfId="7164"/>
    <cellStyle name="SAPBEXexcBad7 4 2" xfId="12205"/>
    <cellStyle name="SAPBEXexcBad7 5" xfId="7165"/>
    <cellStyle name="SAPBEXexcBad7 5 2" xfId="12206"/>
    <cellStyle name="SAPBEXexcBad7 6" xfId="7166"/>
    <cellStyle name="SAPBEXexcBad7 6 2" xfId="12207"/>
    <cellStyle name="SAPBEXexcBad7 7" xfId="7167"/>
    <cellStyle name="SAPBEXexcBad7 7 2" xfId="12208"/>
    <cellStyle name="SAPBEXexcBad7 8" xfId="7168"/>
    <cellStyle name="SAPBEXexcBad7 8 2" xfId="12209"/>
    <cellStyle name="SAPBEXexcBad7 9" xfId="7169"/>
    <cellStyle name="SAPBEXexcBad7 9 2" xfId="12210"/>
    <cellStyle name="SAPBEXexcBad8" xfId="7170"/>
    <cellStyle name="SAPBEXexcBad8 10" xfId="7171"/>
    <cellStyle name="SAPBEXexcBad8 10 2" xfId="12211"/>
    <cellStyle name="SAPBEXexcBad8 11" xfId="7172"/>
    <cellStyle name="SAPBEXexcBad8 2" xfId="7173"/>
    <cellStyle name="SAPBEXexcBad8 2 2" xfId="12212"/>
    <cellStyle name="SAPBEXexcBad8 3" xfId="7174"/>
    <cellStyle name="SAPBEXexcBad8 3 2" xfId="12213"/>
    <cellStyle name="SAPBEXexcBad8 4" xfId="7175"/>
    <cellStyle name="SAPBEXexcBad8 4 2" xfId="12214"/>
    <cellStyle name="SAPBEXexcBad8 5" xfId="7176"/>
    <cellStyle name="SAPBEXexcBad8 5 2" xfId="12215"/>
    <cellStyle name="SAPBEXexcBad8 6" xfId="7177"/>
    <cellStyle name="SAPBEXexcBad8 6 2" xfId="12216"/>
    <cellStyle name="SAPBEXexcBad8 7" xfId="7178"/>
    <cellStyle name="SAPBEXexcBad8 7 2" xfId="12217"/>
    <cellStyle name="SAPBEXexcBad8 8" xfId="7179"/>
    <cellStyle name="SAPBEXexcBad8 8 2" xfId="12218"/>
    <cellStyle name="SAPBEXexcBad8 9" xfId="7180"/>
    <cellStyle name="SAPBEXexcBad8 9 2" xfId="12219"/>
    <cellStyle name="SAPBEXexcBad9" xfId="7181"/>
    <cellStyle name="SAPBEXexcBad9 10" xfId="7182"/>
    <cellStyle name="SAPBEXexcBad9 10 2" xfId="12220"/>
    <cellStyle name="SAPBEXexcBad9 11" xfId="7183"/>
    <cellStyle name="SAPBEXexcBad9 2" xfId="7184"/>
    <cellStyle name="SAPBEXexcBad9 2 2" xfId="12221"/>
    <cellStyle name="SAPBEXexcBad9 3" xfId="7185"/>
    <cellStyle name="SAPBEXexcBad9 3 2" xfId="12222"/>
    <cellStyle name="SAPBEXexcBad9 4" xfId="7186"/>
    <cellStyle name="SAPBEXexcBad9 4 2" xfId="12223"/>
    <cellStyle name="SAPBEXexcBad9 5" xfId="7187"/>
    <cellStyle name="SAPBEXexcBad9 5 2" xfId="12224"/>
    <cellStyle name="SAPBEXexcBad9 6" xfId="7188"/>
    <cellStyle name="SAPBEXexcBad9 6 2" xfId="12225"/>
    <cellStyle name="SAPBEXexcBad9 7" xfId="7189"/>
    <cellStyle name="SAPBEXexcBad9 7 2" xfId="12226"/>
    <cellStyle name="SAPBEXexcBad9 8" xfId="7190"/>
    <cellStyle name="SAPBEXexcBad9 8 2" xfId="12227"/>
    <cellStyle name="SAPBEXexcBad9 9" xfId="7191"/>
    <cellStyle name="SAPBEXexcBad9 9 2" xfId="12228"/>
    <cellStyle name="SAPBEXexcCritical4" xfId="7192"/>
    <cellStyle name="SAPBEXexcCritical4 10" xfId="7193"/>
    <cellStyle name="SAPBEXexcCritical4 10 2" xfId="12229"/>
    <cellStyle name="SAPBEXexcCritical4 11" xfId="7194"/>
    <cellStyle name="SAPBEXexcCritical4 11 2" xfId="12230"/>
    <cellStyle name="SAPBEXexcCritical4 12" xfId="7195"/>
    <cellStyle name="SAPBEXexcCritical4 2" xfId="7196"/>
    <cellStyle name="SAPBEXexcCritical4 2 10" xfId="7197"/>
    <cellStyle name="SAPBEXexcCritical4 2 10 2" xfId="12231"/>
    <cellStyle name="SAPBEXexcCritical4 2 11" xfId="7198"/>
    <cellStyle name="SAPBEXexcCritical4 2 2" xfId="7199"/>
    <cellStyle name="SAPBEXexcCritical4 2 2 2" xfId="12232"/>
    <cellStyle name="SAPBEXexcCritical4 2 3" xfId="7200"/>
    <cellStyle name="SAPBEXexcCritical4 2 3 2" xfId="12233"/>
    <cellStyle name="SAPBEXexcCritical4 2 4" xfId="7201"/>
    <cellStyle name="SAPBEXexcCritical4 2 4 2" xfId="12234"/>
    <cellStyle name="SAPBEXexcCritical4 2 5" xfId="7202"/>
    <cellStyle name="SAPBEXexcCritical4 2 5 2" xfId="12235"/>
    <cellStyle name="SAPBEXexcCritical4 2 6" xfId="7203"/>
    <cellStyle name="SAPBEXexcCritical4 2 6 2" xfId="12236"/>
    <cellStyle name="SAPBEXexcCritical4 2 7" xfId="7204"/>
    <cellStyle name="SAPBEXexcCritical4 2 7 2" xfId="12237"/>
    <cellStyle name="SAPBEXexcCritical4 2 8" xfId="7205"/>
    <cellStyle name="SAPBEXexcCritical4 2 8 2" xfId="12238"/>
    <cellStyle name="SAPBEXexcCritical4 2 9" xfId="7206"/>
    <cellStyle name="SAPBEXexcCritical4 2 9 2" xfId="12239"/>
    <cellStyle name="SAPBEXexcCritical4 3" xfId="7207"/>
    <cellStyle name="SAPBEXexcCritical4 3 2" xfId="12240"/>
    <cellStyle name="SAPBEXexcCritical4 4" xfId="7208"/>
    <cellStyle name="SAPBEXexcCritical4 4 2" xfId="12241"/>
    <cellStyle name="SAPBEXexcCritical4 5" xfId="7209"/>
    <cellStyle name="SAPBEXexcCritical4 5 2" xfId="12242"/>
    <cellStyle name="SAPBEXexcCritical4 6" xfId="7210"/>
    <cellStyle name="SAPBEXexcCritical4 6 2" xfId="12243"/>
    <cellStyle name="SAPBEXexcCritical4 7" xfId="7211"/>
    <cellStyle name="SAPBEXexcCritical4 7 2" xfId="12244"/>
    <cellStyle name="SAPBEXexcCritical4 8" xfId="7212"/>
    <cellStyle name="SAPBEXexcCritical4 8 2" xfId="12245"/>
    <cellStyle name="SAPBEXexcCritical4 9" xfId="7213"/>
    <cellStyle name="SAPBEXexcCritical4 9 2" xfId="12246"/>
    <cellStyle name="SAPBEXexcCritical5" xfId="7214"/>
    <cellStyle name="SAPBEXexcCritical5 10" xfId="7215"/>
    <cellStyle name="SAPBEXexcCritical5 10 2" xfId="12247"/>
    <cellStyle name="SAPBEXexcCritical5 11" xfId="7216"/>
    <cellStyle name="SAPBEXexcCritical5 11 2" xfId="12248"/>
    <cellStyle name="SAPBEXexcCritical5 12" xfId="7217"/>
    <cellStyle name="SAPBEXexcCritical5 2" xfId="7218"/>
    <cellStyle name="SAPBEXexcCritical5 2 10" xfId="7219"/>
    <cellStyle name="SAPBEXexcCritical5 2 10 2" xfId="12249"/>
    <cellStyle name="SAPBEXexcCritical5 2 11" xfId="7220"/>
    <cellStyle name="SAPBEXexcCritical5 2 2" xfId="7221"/>
    <cellStyle name="SAPBEXexcCritical5 2 2 2" xfId="12250"/>
    <cellStyle name="SAPBEXexcCritical5 2 3" xfId="7222"/>
    <cellStyle name="SAPBEXexcCritical5 2 3 2" xfId="12251"/>
    <cellStyle name="SAPBEXexcCritical5 2 4" xfId="7223"/>
    <cellStyle name="SAPBEXexcCritical5 2 4 2" xfId="12252"/>
    <cellStyle name="SAPBEXexcCritical5 2 5" xfId="7224"/>
    <cellStyle name="SAPBEXexcCritical5 2 5 2" xfId="12253"/>
    <cellStyle name="SAPBEXexcCritical5 2 6" xfId="7225"/>
    <cellStyle name="SAPBEXexcCritical5 2 6 2" xfId="12254"/>
    <cellStyle name="SAPBEXexcCritical5 2 7" xfId="7226"/>
    <cellStyle name="SAPBEXexcCritical5 2 7 2" xfId="12255"/>
    <cellStyle name="SAPBEXexcCritical5 2 8" xfId="7227"/>
    <cellStyle name="SAPBEXexcCritical5 2 8 2" xfId="12256"/>
    <cellStyle name="SAPBEXexcCritical5 2 9" xfId="7228"/>
    <cellStyle name="SAPBEXexcCritical5 2 9 2" xfId="12257"/>
    <cellStyle name="SAPBEXexcCritical5 3" xfId="7229"/>
    <cellStyle name="SAPBEXexcCritical5 3 2" xfId="12258"/>
    <cellStyle name="SAPBEXexcCritical5 4" xfId="7230"/>
    <cellStyle name="SAPBEXexcCritical5 4 2" xfId="12259"/>
    <cellStyle name="SAPBEXexcCritical5 5" xfId="7231"/>
    <cellStyle name="SAPBEXexcCritical5 5 2" xfId="12260"/>
    <cellStyle name="SAPBEXexcCritical5 6" xfId="7232"/>
    <cellStyle name="SAPBEXexcCritical5 6 2" xfId="12261"/>
    <cellStyle name="SAPBEXexcCritical5 7" xfId="7233"/>
    <cellStyle name="SAPBEXexcCritical5 7 2" xfId="12262"/>
    <cellStyle name="SAPBEXexcCritical5 8" xfId="7234"/>
    <cellStyle name="SAPBEXexcCritical5 8 2" xfId="12263"/>
    <cellStyle name="SAPBEXexcCritical5 9" xfId="7235"/>
    <cellStyle name="SAPBEXexcCritical5 9 2" xfId="12264"/>
    <cellStyle name="SAPBEXexcCritical6" xfId="7236"/>
    <cellStyle name="SAPBEXexcCritical6 10" xfId="7237"/>
    <cellStyle name="SAPBEXexcCritical6 10 2" xfId="12265"/>
    <cellStyle name="SAPBEXexcCritical6 11" xfId="7238"/>
    <cellStyle name="SAPBEXexcCritical6 11 2" xfId="12266"/>
    <cellStyle name="SAPBEXexcCritical6 12" xfId="7239"/>
    <cellStyle name="SAPBEXexcCritical6 2" xfId="7240"/>
    <cellStyle name="SAPBEXexcCritical6 2 10" xfId="7241"/>
    <cellStyle name="SAPBEXexcCritical6 2 10 2" xfId="12267"/>
    <cellStyle name="SAPBEXexcCritical6 2 11" xfId="7242"/>
    <cellStyle name="SAPBEXexcCritical6 2 2" xfId="7243"/>
    <cellStyle name="SAPBEXexcCritical6 2 2 2" xfId="12268"/>
    <cellStyle name="SAPBEXexcCritical6 2 3" xfId="7244"/>
    <cellStyle name="SAPBEXexcCritical6 2 3 2" xfId="12269"/>
    <cellStyle name="SAPBEXexcCritical6 2 4" xfId="7245"/>
    <cellStyle name="SAPBEXexcCritical6 2 4 2" xfId="12270"/>
    <cellStyle name="SAPBEXexcCritical6 2 5" xfId="7246"/>
    <cellStyle name="SAPBEXexcCritical6 2 5 2" xfId="12271"/>
    <cellStyle name="SAPBEXexcCritical6 2 6" xfId="7247"/>
    <cellStyle name="SAPBEXexcCritical6 2 6 2" xfId="12272"/>
    <cellStyle name="SAPBEXexcCritical6 2 7" xfId="7248"/>
    <cellStyle name="SAPBEXexcCritical6 2 7 2" xfId="12273"/>
    <cellStyle name="SAPBEXexcCritical6 2 8" xfId="7249"/>
    <cellStyle name="SAPBEXexcCritical6 2 8 2" xfId="12274"/>
    <cellStyle name="SAPBEXexcCritical6 2 9" xfId="7250"/>
    <cellStyle name="SAPBEXexcCritical6 2 9 2" xfId="12275"/>
    <cellStyle name="SAPBEXexcCritical6 3" xfId="7251"/>
    <cellStyle name="SAPBEXexcCritical6 3 2" xfId="12276"/>
    <cellStyle name="SAPBEXexcCritical6 4" xfId="7252"/>
    <cellStyle name="SAPBEXexcCritical6 4 2" xfId="12277"/>
    <cellStyle name="SAPBEXexcCritical6 5" xfId="7253"/>
    <cellStyle name="SAPBEXexcCritical6 5 2" xfId="12278"/>
    <cellStyle name="SAPBEXexcCritical6 6" xfId="7254"/>
    <cellStyle name="SAPBEXexcCritical6 6 2" xfId="12279"/>
    <cellStyle name="SAPBEXexcCritical6 7" xfId="7255"/>
    <cellStyle name="SAPBEXexcCritical6 7 2" xfId="12280"/>
    <cellStyle name="SAPBEXexcCritical6 8" xfId="7256"/>
    <cellStyle name="SAPBEXexcCritical6 8 2" xfId="12281"/>
    <cellStyle name="SAPBEXexcCritical6 9" xfId="7257"/>
    <cellStyle name="SAPBEXexcCritical6 9 2" xfId="12282"/>
    <cellStyle name="SAPBEXexcGood1" xfId="7258"/>
    <cellStyle name="SAPBEXexcGood1 10" xfId="7259"/>
    <cellStyle name="SAPBEXexcGood1 10 2" xfId="12283"/>
    <cellStyle name="SAPBEXexcGood1 11" xfId="7260"/>
    <cellStyle name="SAPBEXexcGood1 2" xfId="7261"/>
    <cellStyle name="SAPBEXexcGood1 2 2" xfId="12284"/>
    <cellStyle name="SAPBEXexcGood1 3" xfId="7262"/>
    <cellStyle name="SAPBEXexcGood1 3 2" xfId="12285"/>
    <cellStyle name="SAPBEXexcGood1 4" xfId="7263"/>
    <cellStyle name="SAPBEXexcGood1 4 2" xfId="12286"/>
    <cellStyle name="SAPBEXexcGood1 5" xfId="7264"/>
    <cellStyle name="SAPBEXexcGood1 5 2" xfId="12287"/>
    <cellStyle name="SAPBEXexcGood1 6" xfId="7265"/>
    <cellStyle name="SAPBEXexcGood1 6 2" xfId="12288"/>
    <cellStyle name="SAPBEXexcGood1 7" xfId="7266"/>
    <cellStyle name="SAPBEXexcGood1 7 2" xfId="12289"/>
    <cellStyle name="SAPBEXexcGood1 8" xfId="7267"/>
    <cellStyle name="SAPBEXexcGood1 8 2" xfId="12290"/>
    <cellStyle name="SAPBEXexcGood1 9" xfId="7268"/>
    <cellStyle name="SAPBEXexcGood1 9 2" xfId="12291"/>
    <cellStyle name="SAPBEXexcGood2" xfId="7269"/>
    <cellStyle name="SAPBEXexcGood2 10" xfId="7270"/>
    <cellStyle name="SAPBEXexcGood2 10 2" xfId="12292"/>
    <cellStyle name="SAPBEXexcGood2 11" xfId="7271"/>
    <cellStyle name="SAPBEXexcGood2 2" xfId="7272"/>
    <cellStyle name="SAPBEXexcGood2 2 2" xfId="12293"/>
    <cellStyle name="SAPBEXexcGood2 3" xfId="7273"/>
    <cellStyle name="SAPBEXexcGood2 3 2" xfId="12294"/>
    <cellStyle name="SAPBEXexcGood2 4" xfId="7274"/>
    <cellStyle name="SAPBEXexcGood2 4 2" xfId="12295"/>
    <cellStyle name="SAPBEXexcGood2 5" xfId="7275"/>
    <cellStyle name="SAPBEXexcGood2 5 2" xfId="12296"/>
    <cellStyle name="SAPBEXexcGood2 6" xfId="7276"/>
    <cellStyle name="SAPBEXexcGood2 6 2" xfId="12297"/>
    <cellStyle name="SAPBEXexcGood2 7" xfId="7277"/>
    <cellStyle name="SAPBEXexcGood2 7 2" xfId="12298"/>
    <cellStyle name="SAPBEXexcGood2 8" xfId="7278"/>
    <cellStyle name="SAPBEXexcGood2 8 2" xfId="12299"/>
    <cellStyle name="SAPBEXexcGood2 9" xfId="7279"/>
    <cellStyle name="SAPBEXexcGood2 9 2" xfId="12300"/>
    <cellStyle name="SAPBEXexcGood3" xfId="7280"/>
    <cellStyle name="SAPBEXexcGood3 10" xfId="7281"/>
    <cellStyle name="SAPBEXexcGood3 10 2" xfId="12301"/>
    <cellStyle name="SAPBEXexcGood3 11" xfId="7282"/>
    <cellStyle name="SAPBEXexcGood3 11 2" xfId="12302"/>
    <cellStyle name="SAPBEXexcGood3 12" xfId="7283"/>
    <cellStyle name="SAPBEXexcGood3 2" xfId="7284"/>
    <cellStyle name="SAPBEXexcGood3 2 10" xfId="7285"/>
    <cellStyle name="SAPBEXexcGood3 2 10 2" xfId="12303"/>
    <cellStyle name="SAPBEXexcGood3 2 11" xfId="7286"/>
    <cellStyle name="SAPBEXexcGood3 2 2" xfId="7287"/>
    <cellStyle name="SAPBEXexcGood3 2 2 2" xfId="12304"/>
    <cellStyle name="SAPBEXexcGood3 2 3" xfId="7288"/>
    <cellStyle name="SAPBEXexcGood3 2 3 2" xfId="12305"/>
    <cellStyle name="SAPBEXexcGood3 2 4" xfId="7289"/>
    <cellStyle name="SAPBEXexcGood3 2 4 2" xfId="12306"/>
    <cellStyle name="SAPBEXexcGood3 2 5" xfId="7290"/>
    <cellStyle name="SAPBEXexcGood3 2 5 2" xfId="12307"/>
    <cellStyle name="SAPBEXexcGood3 2 6" xfId="7291"/>
    <cellStyle name="SAPBEXexcGood3 2 6 2" xfId="12308"/>
    <cellStyle name="SAPBEXexcGood3 2 7" xfId="7292"/>
    <cellStyle name="SAPBEXexcGood3 2 7 2" xfId="12309"/>
    <cellStyle name="SAPBEXexcGood3 2 8" xfId="7293"/>
    <cellStyle name="SAPBEXexcGood3 2 8 2" xfId="12310"/>
    <cellStyle name="SAPBEXexcGood3 2 9" xfId="7294"/>
    <cellStyle name="SAPBEXexcGood3 2 9 2" xfId="12311"/>
    <cellStyle name="SAPBEXexcGood3 3" xfId="7295"/>
    <cellStyle name="SAPBEXexcGood3 3 2" xfId="12312"/>
    <cellStyle name="SAPBEXexcGood3 4" xfId="7296"/>
    <cellStyle name="SAPBEXexcGood3 4 2" xfId="12313"/>
    <cellStyle name="SAPBEXexcGood3 5" xfId="7297"/>
    <cellStyle name="SAPBEXexcGood3 5 2" xfId="12314"/>
    <cellStyle name="SAPBEXexcGood3 6" xfId="7298"/>
    <cellStyle name="SAPBEXexcGood3 6 2" xfId="12315"/>
    <cellStyle name="SAPBEXexcGood3 7" xfId="7299"/>
    <cellStyle name="SAPBEXexcGood3 7 2" xfId="12316"/>
    <cellStyle name="SAPBEXexcGood3 8" xfId="7300"/>
    <cellStyle name="SAPBEXexcGood3 8 2" xfId="12317"/>
    <cellStyle name="SAPBEXexcGood3 9" xfId="7301"/>
    <cellStyle name="SAPBEXexcGood3 9 2" xfId="12318"/>
    <cellStyle name="SAPBEXfilterDrill" xfId="7302"/>
    <cellStyle name="SAPBEXfilterDrill 2" xfId="7303"/>
    <cellStyle name="SAPBEXfilterItem" xfId="7304"/>
    <cellStyle name="SAPBEXfilterItem 2" xfId="7305"/>
    <cellStyle name="SAPBEXfilterText" xfId="7306"/>
    <cellStyle name="SAPBEXfilterText 2" xfId="7307"/>
    <cellStyle name="SAPBEXformats" xfId="7308"/>
    <cellStyle name="SAPBEXformats 10" xfId="7309"/>
    <cellStyle name="SAPBEXformats 10 2" xfId="12319"/>
    <cellStyle name="SAPBEXformats 11" xfId="7310"/>
    <cellStyle name="SAPBEXformats 11 2" xfId="12320"/>
    <cellStyle name="SAPBEXformats 12" xfId="7311"/>
    <cellStyle name="SAPBEXformats 2" xfId="7312"/>
    <cellStyle name="SAPBEXformats 2 10" xfId="7313"/>
    <cellStyle name="SAPBEXformats 2 10 2" xfId="12321"/>
    <cellStyle name="SAPBEXformats 2 11" xfId="7314"/>
    <cellStyle name="SAPBEXformats 2 2" xfId="7315"/>
    <cellStyle name="SAPBEXformats 2 2 2" xfId="12322"/>
    <cellStyle name="SAPBEXformats 2 3" xfId="7316"/>
    <cellStyle name="SAPBEXformats 2 3 2" xfId="12323"/>
    <cellStyle name="SAPBEXformats 2 4" xfId="7317"/>
    <cellStyle name="SAPBEXformats 2 4 2" xfId="12324"/>
    <cellStyle name="SAPBEXformats 2 5" xfId="7318"/>
    <cellStyle name="SAPBEXformats 2 5 2" xfId="12325"/>
    <cellStyle name="SAPBEXformats 2 6" xfId="7319"/>
    <cellStyle name="SAPBEXformats 2 6 2" xfId="12326"/>
    <cellStyle name="SAPBEXformats 2 7" xfId="7320"/>
    <cellStyle name="SAPBEXformats 2 7 2" xfId="12327"/>
    <cellStyle name="SAPBEXformats 2 8" xfId="7321"/>
    <cellStyle name="SAPBEXformats 2 8 2" xfId="12328"/>
    <cellStyle name="SAPBEXformats 2 9" xfId="7322"/>
    <cellStyle name="SAPBEXformats 2 9 2" xfId="12329"/>
    <cellStyle name="SAPBEXformats 3" xfId="7323"/>
    <cellStyle name="SAPBEXformats 3 2" xfId="12330"/>
    <cellStyle name="SAPBEXformats 4" xfId="7324"/>
    <cellStyle name="SAPBEXformats 4 2" xfId="12331"/>
    <cellStyle name="SAPBEXformats 5" xfId="7325"/>
    <cellStyle name="SAPBEXformats 5 2" xfId="12332"/>
    <cellStyle name="SAPBEXformats 6" xfId="7326"/>
    <cellStyle name="SAPBEXformats 6 2" xfId="12333"/>
    <cellStyle name="SAPBEXformats 7" xfId="7327"/>
    <cellStyle name="SAPBEXformats 7 2" xfId="12334"/>
    <cellStyle name="SAPBEXformats 8" xfId="7328"/>
    <cellStyle name="SAPBEXformats 8 2" xfId="12335"/>
    <cellStyle name="SAPBEXformats 9" xfId="7329"/>
    <cellStyle name="SAPBEXformats 9 2" xfId="12336"/>
    <cellStyle name="SAPBEXheaderItem" xfId="7330"/>
    <cellStyle name="SAPBEXheaderItem 2" xfId="7331"/>
    <cellStyle name="SAPBEXheaderText" xfId="7332"/>
    <cellStyle name="SAPBEXheaderText 2" xfId="7333"/>
    <cellStyle name="SAPBEXHLevel0" xfId="7334"/>
    <cellStyle name="SAPBEXHLevel0 10" xfId="7335"/>
    <cellStyle name="SAPBEXHLevel0 10 2" xfId="12337"/>
    <cellStyle name="SAPBEXHLevel0 11" xfId="7336"/>
    <cellStyle name="SAPBEXHLevel0 11 2" xfId="12338"/>
    <cellStyle name="SAPBEXHLevel0 12" xfId="7337"/>
    <cellStyle name="SAPBEXHLevel0 2" xfId="7338"/>
    <cellStyle name="SAPBEXHLevel0 2 10" xfId="7339"/>
    <cellStyle name="SAPBEXHLevel0 2 10 2" xfId="12339"/>
    <cellStyle name="SAPBEXHLevel0 2 11" xfId="7340"/>
    <cellStyle name="SAPBEXHLevel0 2 2" xfId="7341"/>
    <cellStyle name="SAPBEXHLevel0 2 2 2" xfId="12340"/>
    <cellStyle name="SAPBEXHLevel0 2 3" xfId="7342"/>
    <cellStyle name="SAPBEXHLevel0 2 3 2" xfId="12341"/>
    <cellStyle name="SAPBEXHLevel0 2 4" xfId="7343"/>
    <cellStyle name="SAPBEXHLevel0 2 4 2" xfId="12342"/>
    <cellStyle name="SAPBEXHLevel0 2 5" xfId="7344"/>
    <cellStyle name="SAPBEXHLevel0 2 5 2" xfId="12343"/>
    <cellStyle name="SAPBEXHLevel0 2 6" xfId="7345"/>
    <cellStyle name="SAPBEXHLevel0 2 6 2" xfId="12344"/>
    <cellStyle name="SAPBEXHLevel0 2 7" xfId="7346"/>
    <cellStyle name="SAPBEXHLevel0 2 7 2" xfId="12345"/>
    <cellStyle name="SAPBEXHLevel0 2 8" xfId="7347"/>
    <cellStyle name="SAPBEXHLevel0 2 8 2" xfId="12346"/>
    <cellStyle name="SAPBEXHLevel0 2 9" xfId="7348"/>
    <cellStyle name="SAPBEXHLevel0 2 9 2" xfId="12347"/>
    <cellStyle name="SAPBEXHLevel0 3" xfId="7349"/>
    <cellStyle name="SAPBEXHLevel0 3 2" xfId="12348"/>
    <cellStyle name="SAPBEXHLevel0 4" xfId="7350"/>
    <cellStyle name="SAPBEXHLevel0 4 2" xfId="12349"/>
    <cellStyle name="SAPBEXHLevel0 5" xfId="7351"/>
    <cellStyle name="SAPBEXHLevel0 5 2" xfId="12350"/>
    <cellStyle name="SAPBEXHLevel0 6" xfId="7352"/>
    <cellStyle name="SAPBEXHLevel0 6 2" xfId="12351"/>
    <cellStyle name="SAPBEXHLevel0 7" xfId="7353"/>
    <cellStyle name="SAPBEXHLevel0 7 2" xfId="12352"/>
    <cellStyle name="SAPBEXHLevel0 8" xfId="7354"/>
    <cellStyle name="SAPBEXHLevel0 8 2" xfId="12353"/>
    <cellStyle name="SAPBEXHLevel0 9" xfId="7355"/>
    <cellStyle name="SAPBEXHLevel0 9 2" xfId="12354"/>
    <cellStyle name="SAPBEXHLevel0X" xfId="7356"/>
    <cellStyle name="SAPBEXHLevel0X 10" xfId="7357"/>
    <cellStyle name="SAPBEXHLevel0X 10 2" xfId="12355"/>
    <cellStyle name="SAPBEXHLevel0X 11" xfId="7358"/>
    <cellStyle name="SAPBEXHLevel0X 11 2" xfId="12356"/>
    <cellStyle name="SAPBEXHLevel0X 12" xfId="7359"/>
    <cellStyle name="SAPBEXHLevel0X 2" xfId="7360"/>
    <cellStyle name="SAPBEXHLevel0X 2 10" xfId="7361"/>
    <cellStyle name="SAPBEXHLevel0X 2 10 2" xfId="12357"/>
    <cellStyle name="SAPBEXHLevel0X 2 11" xfId="7362"/>
    <cellStyle name="SAPBEXHLevel0X 2 2" xfId="7363"/>
    <cellStyle name="SAPBEXHLevel0X 2 2 2" xfId="12358"/>
    <cellStyle name="SAPBEXHLevel0X 2 3" xfId="7364"/>
    <cellStyle name="SAPBEXHLevel0X 2 3 2" xfId="12359"/>
    <cellStyle name="SAPBEXHLevel0X 2 4" xfId="7365"/>
    <cellStyle name="SAPBEXHLevel0X 2 4 2" xfId="12360"/>
    <cellStyle name="SAPBEXHLevel0X 2 5" xfId="7366"/>
    <cellStyle name="SAPBEXHLevel0X 2 5 2" xfId="12361"/>
    <cellStyle name="SAPBEXHLevel0X 2 6" xfId="7367"/>
    <cellStyle name="SAPBEXHLevel0X 2 6 2" xfId="12362"/>
    <cellStyle name="SAPBEXHLevel0X 2 7" xfId="7368"/>
    <cellStyle name="SAPBEXHLevel0X 2 7 2" xfId="12363"/>
    <cellStyle name="SAPBEXHLevel0X 2 8" xfId="7369"/>
    <cellStyle name="SAPBEXHLevel0X 2 8 2" xfId="12364"/>
    <cellStyle name="SAPBEXHLevel0X 2 9" xfId="7370"/>
    <cellStyle name="SAPBEXHLevel0X 2 9 2" xfId="12365"/>
    <cellStyle name="SAPBEXHLevel0X 3" xfId="7371"/>
    <cellStyle name="SAPBEXHLevel0X 3 2" xfId="12366"/>
    <cellStyle name="SAPBEXHLevel0X 4" xfId="7372"/>
    <cellStyle name="SAPBEXHLevel0X 4 2" xfId="12367"/>
    <cellStyle name="SAPBEXHLevel0X 5" xfId="7373"/>
    <cellStyle name="SAPBEXHLevel0X 5 2" xfId="12368"/>
    <cellStyle name="SAPBEXHLevel0X 6" xfId="7374"/>
    <cellStyle name="SAPBEXHLevel0X 6 2" xfId="12369"/>
    <cellStyle name="SAPBEXHLevel0X 7" xfId="7375"/>
    <cellStyle name="SAPBEXHLevel0X 7 2" xfId="12370"/>
    <cellStyle name="SAPBEXHLevel0X 8" xfId="7376"/>
    <cellStyle name="SAPBEXHLevel0X 8 2" xfId="12371"/>
    <cellStyle name="SAPBEXHLevel0X 9" xfId="7377"/>
    <cellStyle name="SAPBEXHLevel0X 9 2" xfId="12372"/>
    <cellStyle name="SAPBEXHLevel1" xfId="7378"/>
    <cellStyle name="SAPBEXHLevel1 10" xfId="7379"/>
    <cellStyle name="SAPBEXHLevel1 10 2" xfId="12373"/>
    <cellStyle name="SAPBEXHLevel1 11" xfId="7380"/>
    <cellStyle name="SAPBEXHLevel1 11 2" xfId="12374"/>
    <cellStyle name="SAPBEXHLevel1 12" xfId="7381"/>
    <cellStyle name="SAPBEXHLevel1 2" xfId="7382"/>
    <cellStyle name="SAPBEXHLevel1 2 10" xfId="7383"/>
    <cellStyle name="SAPBEXHLevel1 2 10 2" xfId="12375"/>
    <cellStyle name="SAPBEXHLevel1 2 11" xfId="7384"/>
    <cellStyle name="SAPBEXHLevel1 2 2" xfId="7385"/>
    <cellStyle name="SAPBEXHLevel1 2 2 2" xfId="12376"/>
    <cellStyle name="SAPBEXHLevel1 2 3" xfId="7386"/>
    <cellStyle name="SAPBEXHLevel1 2 3 2" xfId="12377"/>
    <cellStyle name="SAPBEXHLevel1 2 4" xfId="7387"/>
    <cellStyle name="SAPBEXHLevel1 2 4 2" xfId="12378"/>
    <cellStyle name="SAPBEXHLevel1 2 5" xfId="7388"/>
    <cellStyle name="SAPBEXHLevel1 2 5 2" xfId="12379"/>
    <cellStyle name="SAPBEXHLevel1 2 6" xfId="7389"/>
    <cellStyle name="SAPBEXHLevel1 2 6 2" xfId="12380"/>
    <cellStyle name="SAPBEXHLevel1 2 7" xfId="7390"/>
    <cellStyle name="SAPBEXHLevel1 2 7 2" xfId="12381"/>
    <cellStyle name="SAPBEXHLevel1 2 8" xfId="7391"/>
    <cellStyle name="SAPBEXHLevel1 2 8 2" xfId="12382"/>
    <cellStyle name="SAPBEXHLevel1 2 9" xfId="7392"/>
    <cellStyle name="SAPBEXHLevel1 2 9 2" xfId="12383"/>
    <cellStyle name="SAPBEXHLevel1 3" xfId="7393"/>
    <cellStyle name="SAPBEXHLevel1 3 2" xfId="12384"/>
    <cellStyle name="SAPBEXHLevel1 4" xfId="7394"/>
    <cellStyle name="SAPBEXHLevel1 4 2" xfId="12385"/>
    <cellStyle name="SAPBEXHLevel1 5" xfId="7395"/>
    <cellStyle name="SAPBEXHLevel1 5 2" xfId="12386"/>
    <cellStyle name="SAPBEXHLevel1 6" xfId="7396"/>
    <cellStyle name="SAPBEXHLevel1 6 2" xfId="12387"/>
    <cellStyle name="SAPBEXHLevel1 7" xfId="7397"/>
    <cellStyle name="SAPBEXHLevel1 7 2" xfId="12388"/>
    <cellStyle name="SAPBEXHLevel1 8" xfId="7398"/>
    <cellStyle name="SAPBEXHLevel1 8 2" xfId="12389"/>
    <cellStyle name="SAPBEXHLevel1 9" xfId="7399"/>
    <cellStyle name="SAPBEXHLevel1 9 2" xfId="12390"/>
    <cellStyle name="SAPBEXHLevel1X" xfId="7400"/>
    <cellStyle name="SAPBEXHLevel1X 10" xfId="7401"/>
    <cellStyle name="SAPBEXHLevel1X 10 2" xfId="12391"/>
    <cellStyle name="SAPBEXHLevel1X 11" xfId="7402"/>
    <cellStyle name="SAPBEXHLevel1X 11 2" xfId="12392"/>
    <cellStyle name="SAPBEXHLevel1X 12" xfId="7403"/>
    <cellStyle name="SAPBEXHLevel1X 2" xfId="7404"/>
    <cellStyle name="SAPBEXHLevel1X 2 10" xfId="7405"/>
    <cellStyle name="SAPBEXHLevel1X 2 10 2" xfId="12393"/>
    <cellStyle name="SAPBEXHLevel1X 2 11" xfId="7406"/>
    <cellStyle name="SAPBEXHLevel1X 2 2" xfId="7407"/>
    <cellStyle name="SAPBEXHLevel1X 2 2 2" xfId="12394"/>
    <cellStyle name="SAPBEXHLevel1X 2 3" xfId="7408"/>
    <cellStyle name="SAPBEXHLevel1X 2 3 2" xfId="12395"/>
    <cellStyle name="SAPBEXHLevel1X 2 4" xfId="7409"/>
    <cellStyle name="SAPBEXHLevel1X 2 4 2" xfId="12396"/>
    <cellStyle name="SAPBEXHLevel1X 2 5" xfId="7410"/>
    <cellStyle name="SAPBEXHLevel1X 2 5 2" xfId="12397"/>
    <cellStyle name="SAPBEXHLevel1X 2 6" xfId="7411"/>
    <cellStyle name="SAPBEXHLevel1X 2 6 2" xfId="12398"/>
    <cellStyle name="SAPBEXHLevel1X 2 7" xfId="7412"/>
    <cellStyle name="SAPBEXHLevel1X 2 7 2" xfId="12399"/>
    <cellStyle name="SAPBEXHLevel1X 2 8" xfId="7413"/>
    <cellStyle name="SAPBEXHLevel1X 2 8 2" xfId="12400"/>
    <cellStyle name="SAPBEXHLevel1X 2 9" xfId="7414"/>
    <cellStyle name="SAPBEXHLevel1X 2 9 2" xfId="12401"/>
    <cellStyle name="SAPBEXHLevel1X 3" xfId="7415"/>
    <cellStyle name="SAPBEXHLevel1X 3 2" xfId="12402"/>
    <cellStyle name="SAPBEXHLevel1X 4" xfId="7416"/>
    <cellStyle name="SAPBEXHLevel1X 4 2" xfId="12403"/>
    <cellStyle name="SAPBEXHLevel1X 5" xfId="7417"/>
    <cellStyle name="SAPBEXHLevel1X 5 2" xfId="12404"/>
    <cellStyle name="SAPBEXHLevel1X 6" xfId="7418"/>
    <cellStyle name="SAPBEXHLevel1X 6 2" xfId="12405"/>
    <cellStyle name="SAPBEXHLevel1X 7" xfId="7419"/>
    <cellStyle name="SAPBEXHLevel1X 7 2" xfId="12406"/>
    <cellStyle name="SAPBEXHLevel1X 8" xfId="7420"/>
    <cellStyle name="SAPBEXHLevel1X 8 2" xfId="12407"/>
    <cellStyle name="SAPBEXHLevel1X 9" xfId="7421"/>
    <cellStyle name="SAPBEXHLevel1X 9 2" xfId="12408"/>
    <cellStyle name="SAPBEXHLevel2" xfId="7422"/>
    <cellStyle name="SAPBEXHLevel2 10" xfId="7423"/>
    <cellStyle name="SAPBEXHLevel2 10 2" xfId="12409"/>
    <cellStyle name="SAPBEXHLevel2 11" xfId="7424"/>
    <cellStyle name="SAPBEXHLevel2 11 2" xfId="12410"/>
    <cellStyle name="SAPBEXHLevel2 12" xfId="7425"/>
    <cellStyle name="SAPBEXHLevel2 2" xfId="7426"/>
    <cellStyle name="SAPBEXHLevel2 2 10" xfId="7427"/>
    <cellStyle name="SAPBEXHLevel2 2 10 2" xfId="12411"/>
    <cellStyle name="SAPBEXHLevel2 2 11" xfId="7428"/>
    <cellStyle name="SAPBEXHLevel2 2 2" xfId="7429"/>
    <cellStyle name="SAPBEXHLevel2 2 2 2" xfId="12412"/>
    <cellStyle name="SAPBEXHLevel2 2 3" xfId="7430"/>
    <cellStyle name="SAPBEXHLevel2 2 3 2" xfId="12413"/>
    <cellStyle name="SAPBEXHLevel2 2 4" xfId="7431"/>
    <cellStyle name="SAPBEXHLevel2 2 4 2" xfId="12414"/>
    <cellStyle name="SAPBEXHLevel2 2 5" xfId="7432"/>
    <cellStyle name="SAPBEXHLevel2 2 5 2" xfId="12415"/>
    <cellStyle name="SAPBEXHLevel2 2 6" xfId="7433"/>
    <cellStyle name="SAPBEXHLevel2 2 6 2" xfId="12416"/>
    <cellStyle name="SAPBEXHLevel2 2 7" xfId="7434"/>
    <cellStyle name="SAPBEXHLevel2 2 7 2" xfId="12417"/>
    <cellStyle name="SAPBEXHLevel2 2 8" xfId="7435"/>
    <cellStyle name="SAPBEXHLevel2 2 8 2" xfId="12418"/>
    <cellStyle name="SAPBEXHLevel2 2 9" xfId="7436"/>
    <cellStyle name="SAPBEXHLevel2 2 9 2" xfId="12419"/>
    <cellStyle name="SAPBEXHLevel2 3" xfId="7437"/>
    <cellStyle name="SAPBEXHLevel2 3 2" xfId="12420"/>
    <cellStyle name="SAPBEXHLevel2 4" xfId="7438"/>
    <cellStyle name="SAPBEXHLevel2 4 2" xfId="12421"/>
    <cellStyle name="SAPBEXHLevel2 5" xfId="7439"/>
    <cellStyle name="SAPBEXHLevel2 5 2" xfId="12422"/>
    <cellStyle name="SAPBEXHLevel2 6" xfId="7440"/>
    <cellStyle name="SAPBEXHLevel2 6 2" xfId="12423"/>
    <cellStyle name="SAPBEXHLevel2 7" xfId="7441"/>
    <cellStyle name="SAPBEXHLevel2 7 2" xfId="12424"/>
    <cellStyle name="SAPBEXHLevel2 8" xfId="7442"/>
    <cellStyle name="SAPBEXHLevel2 8 2" xfId="12425"/>
    <cellStyle name="SAPBEXHLevel2 9" xfId="7443"/>
    <cellStyle name="SAPBEXHLevel2 9 2" xfId="12426"/>
    <cellStyle name="SAPBEXHLevel2X" xfId="7444"/>
    <cellStyle name="SAPBEXHLevel2X 10" xfId="7445"/>
    <cellStyle name="SAPBEXHLevel2X 10 2" xfId="12427"/>
    <cellStyle name="SAPBEXHLevel2X 11" xfId="7446"/>
    <cellStyle name="SAPBEXHLevel2X 11 2" xfId="12428"/>
    <cellStyle name="SAPBEXHLevel2X 12" xfId="7447"/>
    <cellStyle name="SAPBEXHLevel2X 2" xfId="7448"/>
    <cellStyle name="SAPBEXHLevel2X 2 10" xfId="7449"/>
    <cellStyle name="SAPBEXHLevel2X 2 10 2" xfId="12429"/>
    <cellStyle name="SAPBEXHLevel2X 2 11" xfId="7450"/>
    <cellStyle name="SAPBEXHLevel2X 2 2" xfId="7451"/>
    <cellStyle name="SAPBEXHLevel2X 2 2 2" xfId="12430"/>
    <cellStyle name="SAPBEXHLevel2X 2 3" xfId="7452"/>
    <cellStyle name="SAPBEXHLevel2X 2 3 2" xfId="12431"/>
    <cellStyle name="SAPBEXHLevel2X 2 4" xfId="7453"/>
    <cellStyle name="SAPBEXHLevel2X 2 4 2" xfId="12432"/>
    <cellStyle name="SAPBEXHLevel2X 2 5" xfId="7454"/>
    <cellStyle name="SAPBEXHLevel2X 2 5 2" xfId="12433"/>
    <cellStyle name="SAPBEXHLevel2X 2 6" xfId="7455"/>
    <cellStyle name="SAPBEXHLevel2X 2 6 2" xfId="12434"/>
    <cellStyle name="SAPBEXHLevel2X 2 7" xfId="7456"/>
    <cellStyle name="SAPBEXHLevel2X 2 7 2" xfId="12435"/>
    <cellStyle name="SAPBEXHLevel2X 2 8" xfId="7457"/>
    <cellStyle name="SAPBEXHLevel2X 2 8 2" xfId="12436"/>
    <cellStyle name="SAPBEXHLevel2X 2 9" xfId="7458"/>
    <cellStyle name="SAPBEXHLevel2X 2 9 2" xfId="12437"/>
    <cellStyle name="SAPBEXHLevel2X 3" xfId="7459"/>
    <cellStyle name="SAPBEXHLevel2X 3 2" xfId="12438"/>
    <cellStyle name="SAPBEXHLevel2X 4" xfId="7460"/>
    <cellStyle name="SAPBEXHLevel2X 4 2" xfId="12439"/>
    <cellStyle name="SAPBEXHLevel2X 5" xfId="7461"/>
    <cellStyle name="SAPBEXHLevel2X 5 2" xfId="12440"/>
    <cellStyle name="SAPBEXHLevel2X 6" xfId="7462"/>
    <cellStyle name="SAPBEXHLevel2X 6 2" xfId="12441"/>
    <cellStyle name="SAPBEXHLevel2X 7" xfId="7463"/>
    <cellStyle name="SAPBEXHLevel2X 7 2" xfId="12442"/>
    <cellStyle name="SAPBEXHLevel2X 8" xfId="7464"/>
    <cellStyle name="SAPBEXHLevel2X 8 2" xfId="12443"/>
    <cellStyle name="SAPBEXHLevel2X 9" xfId="7465"/>
    <cellStyle name="SAPBEXHLevel2X 9 2" xfId="12444"/>
    <cellStyle name="SAPBEXHLevel3" xfId="7466"/>
    <cellStyle name="SAPBEXHLevel3 10" xfId="7467"/>
    <cellStyle name="SAPBEXHLevel3 10 2" xfId="12445"/>
    <cellStyle name="SAPBEXHLevel3 11" xfId="7468"/>
    <cellStyle name="SAPBEXHLevel3 11 2" xfId="12446"/>
    <cellStyle name="SAPBEXHLevel3 12" xfId="7469"/>
    <cellStyle name="SAPBEXHLevel3 2" xfId="7470"/>
    <cellStyle name="SAPBEXHLevel3 2 10" xfId="7471"/>
    <cellStyle name="SAPBEXHLevel3 2 10 2" xfId="12447"/>
    <cellStyle name="SAPBEXHLevel3 2 11" xfId="7472"/>
    <cellStyle name="SAPBEXHLevel3 2 2" xfId="7473"/>
    <cellStyle name="SAPBEXHLevel3 2 2 2" xfId="12448"/>
    <cellStyle name="SAPBEXHLevel3 2 3" xfId="7474"/>
    <cellStyle name="SAPBEXHLevel3 2 3 2" xfId="12449"/>
    <cellStyle name="SAPBEXHLevel3 2 4" xfId="7475"/>
    <cellStyle name="SAPBEXHLevel3 2 4 2" xfId="12450"/>
    <cellStyle name="SAPBEXHLevel3 2 5" xfId="7476"/>
    <cellStyle name="SAPBEXHLevel3 2 5 2" xfId="12451"/>
    <cellStyle name="SAPBEXHLevel3 2 6" xfId="7477"/>
    <cellStyle name="SAPBEXHLevel3 2 6 2" xfId="12452"/>
    <cellStyle name="SAPBEXHLevel3 2 7" xfId="7478"/>
    <cellStyle name="SAPBEXHLevel3 2 7 2" xfId="12453"/>
    <cellStyle name="SAPBEXHLevel3 2 8" xfId="7479"/>
    <cellStyle name="SAPBEXHLevel3 2 8 2" xfId="12454"/>
    <cellStyle name="SAPBEXHLevel3 2 9" xfId="7480"/>
    <cellStyle name="SAPBEXHLevel3 2 9 2" xfId="12455"/>
    <cellStyle name="SAPBEXHLevel3 3" xfId="7481"/>
    <cellStyle name="SAPBEXHLevel3 3 2" xfId="12456"/>
    <cellStyle name="SAPBEXHLevel3 4" xfId="7482"/>
    <cellStyle name="SAPBEXHLevel3 4 2" xfId="12457"/>
    <cellStyle name="SAPBEXHLevel3 5" xfId="7483"/>
    <cellStyle name="SAPBEXHLevel3 5 2" xfId="12458"/>
    <cellStyle name="SAPBEXHLevel3 6" xfId="7484"/>
    <cellStyle name="SAPBEXHLevel3 6 2" xfId="12459"/>
    <cellStyle name="SAPBEXHLevel3 7" xfId="7485"/>
    <cellStyle name="SAPBEXHLevel3 7 2" xfId="12460"/>
    <cellStyle name="SAPBEXHLevel3 8" xfId="7486"/>
    <cellStyle name="SAPBEXHLevel3 8 2" xfId="12461"/>
    <cellStyle name="SAPBEXHLevel3 9" xfId="7487"/>
    <cellStyle name="SAPBEXHLevel3 9 2" xfId="12462"/>
    <cellStyle name="SAPBEXHLevel3X" xfId="7488"/>
    <cellStyle name="SAPBEXHLevel3X 10" xfId="7489"/>
    <cellStyle name="SAPBEXHLevel3X 10 2" xfId="12463"/>
    <cellStyle name="SAPBEXHLevel3X 11" xfId="7490"/>
    <cellStyle name="SAPBEXHLevel3X 11 2" xfId="12464"/>
    <cellStyle name="SAPBEXHLevel3X 12" xfId="7491"/>
    <cellStyle name="SAPBEXHLevel3X 2" xfId="7492"/>
    <cellStyle name="SAPBEXHLevel3X 2 10" xfId="7493"/>
    <cellStyle name="SAPBEXHLevel3X 2 10 2" xfId="12465"/>
    <cellStyle name="SAPBEXHLevel3X 2 11" xfId="7494"/>
    <cellStyle name="SAPBEXHLevel3X 2 2" xfId="7495"/>
    <cellStyle name="SAPBEXHLevel3X 2 2 2" xfId="12466"/>
    <cellStyle name="SAPBEXHLevel3X 2 3" xfId="7496"/>
    <cellStyle name="SAPBEXHLevel3X 2 3 2" xfId="12467"/>
    <cellStyle name="SAPBEXHLevel3X 2 4" xfId="7497"/>
    <cellStyle name="SAPBEXHLevel3X 2 4 2" xfId="12468"/>
    <cellStyle name="SAPBEXHLevel3X 2 5" xfId="7498"/>
    <cellStyle name="SAPBEXHLevel3X 2 5 2" xfId="12469"/>
    <cellStyle name="SAPBEXHLevel3X 2 6" xfId="7499"/>
    <cellStyle name="SAPBEXHLevel3X 2 6 2" xfId="12470"/>
    <cellStyle name="SAPBEXHLevel3X 2 7" xfId="7500"/>
    <cellStyle name="SAPBEXHLevel3X 2 7 2" xfId="12471"/>
    <cellStyle name="SAPBEXHLevel3X 2 8" xfId="7501"/>
    <cellStyle name="SAPBEXHLevel3X 2 8 2" xfId="12472"/>
    <cellStyle name="SAPBEXHLevel3X 2 9" xfId="7502"/>
    <cellStyle name="SAPBEXHLevel3X 2 9 2" xfId="12473"/>
    <cellStyle name="SAPBEXHLevel3X 3" xfId="7503"/>
    <cellStyle name="SAPBEXHLevel3X 3 2" xfId="12474"/>
    <cellStyle name="SAPBEXHLevel3X 4" xfId="7504"/>
    <cellStyle name="SAPBEXHLevel3X 4 2" xfId="12475"/>
    <cellStyle name="SAPBEXHLevel3X 5" xfId="7505"/>
    <cellStyle name="SAPBEXHLevel3X 5 2" xfId="12476"/>
    <cellStyle name="SAPBEXHLevel3X 6" xfId="7506"/>
    <cellStyle name="SAPBEXHLevel3X 6 2" xfId="12477"/>
    <cellStyle name="SAPBEXHLevel3X 7" xfId="7507"/>
    <cellStyle name="SAPBEXHLevel3X 7 2" xfId="12478"/>
    <cellStyle name="SAPBEXHLevel3X 8" xfId="7508"/>
    <cellStyle name="SAPBEXHLevel3X 8 2" xfId="12479"/>
    <cellStyle name="SAPBEXHLevel3X 9" xfId="7509"/>
    <cellStyle name="SAPBEXHLevel3X 9 2" xfId="12480"/>
    <cellStyle name="SAPBEXresData" xfId="7510"/>
    <cellStyle name="SAPBEXresData 10" xfId="7511"/>
    <cellStyle name="SAPBEXresData 10 2" xfId="12481"/>
    <cellStyle name="SAPBEXresData 11" xfId="7512"/>
    <cellStyle name="SAPBEXresData 2" xfId="7513"/>
    <cellStyle name="SAPBEXresData 2 2" xfId="12482"/>
    <cellStyle name="SAPBEXresData 3" xfId="7514"/>
    <cellStyle name="SAPBEXresData 3 2" xfId="12483"/>
    <cellStyle name="SAPBEXresData 4" xfId="7515"/>
    <cellStyle name="SAPBEXresData 4 2" xfId="12484"/>
    <cellStyle name="SAPBEXresData 5" xfId="7516"/>
    <cellStyle name="SAPBEXresData 5 2" xfId="12485"/>
    <cellStyle name="SAPBEXresData 6" xfId="7517"/>
    <cellStyle name="SAPBEXresData 6 2" xfId="12486"/>
    <cellStyle name="SAPBEXresData 7" xfId="7518"/>
    <cellStyle name="SAPBEXresData 7 2" xfId="12487"/>
    <cellStyle name="SAPBEXresData 8" xfId="7519"/>
    <cellStyle name="SAPBEXresData 8 2" xfId="12488"/>
    <cellStyle name="SAPBEXresData 9" xfId="7520"/>
    <cellStyle name="SAPBEXresData 9 2" xfId="12489"/>
    <cellStyle name="SAPBEXresDataEmph" xfId="7521"/>
    <cellStyle name="SAPBEXresDataEmph 10" xfId="7522"/>
    <cellStyle name="SAPBEXresDataEmph 10 2" xfId="12490"/>
    <cellStyle name="SAPBEXresDataEmph 11" xfId="7523"/>
    <cellStyle name="SAPBEXresDataEmph 2" xfId="7524"/>
    <cellStyle name="SAPBEXresDataEmph 2 2" xfId="12491"/>
    <cellStyle name="SAPBEXresDataEmph 3" xfId="7525"/>
    <cellStyle name="SAPBEXresDataEmph 3 2" xfId="12492"/>
    <cellStyle name="SAPBEXresDataEmph 4" xfId="7526"/>
    <cellStyle name="SAPBEXresDataEmph 4 2" xfId="12493"/>
    <cellStyle name="SAPBEXresDataEmph 5" xfId="7527"/>
    <cellStyle name="SAPBEXresDataEmph 5 2" xfId="12494"/>
    <cellStyle name="SAPBEXresDataEmph 6" xfId="7528"/>
    <cellStyle name="SAPBEXresDataEmph 6 2" xfId="12495"/>
    <cellStyle name="SAPBEXresDataEmph 7" xfId="7529"/>
    <cellStyle name="SAPBEXresDataEmph 7 2" xfId="12496"/>
    <cellStyle name="SAPBEXresDataEmph 8" xfId="7530"/>
    <cellStyle name="SAPBEXresDataEmph 8 2" xfId="12497"/>
    <cellStyle name="SAPBEXresDataEmph 9" xfId="7531"/>
    <cellStyle name="SAPBEXresDataEmph 9 2" xfId="12498"/>
    <cellStyle name="SAPBEXresItem" xfId="7532"/>
    <cellStyle name="SAPBEXresItem 10" xfId="7533"/>
    <cellStyle name="SAPBEXresItem 10 2" xfId="12499"/>
    <cellStyle name="SAPBEXresItem 11" xfId="7534"/>
    <cellStyle name="SAPBEXresItem 11 2" xfId="12500"/>
    <cellStyle name="SAPBEXresItem 12" xfId="7535"/>
    <cellStyle name="SAPBEXresItem 2" xfId="7536"/>
    <cellStyle name="SAPBEXresItem 2 10" xfId="7537"/>
    <cellStyle name="SAPBEXresItem 2 10 2" xfId="12501"/>
    <cellStyle name="SAPBEXresItem 2 11" xfId="7538"/>
    <cellStyle name="SAPBEXresItem 2 2" xfId="7539"/>
    <cellStyle name="SAPBEXresItem 2 2 2" xfId="12502"/>
    <cellStyle name="SAPBEXresItem 2 3" xfId="7540"/>
    <cellStyle name="SAPBEXresItem 2 3 2" xfId="12503"/>
    <cellStyle name="SAPBEXresItem 2 4" xfId="7541"/>
    <cellStyle name="SAPBEXresItem 2 4 2" xfId="12504"/>
    <cellStyle name="SAPBEXresItem 2 5" xfId="7542"/>
    <cellStyle name="SAPBEXresItem 2 5 2" xfId="12505"/>
    <cellStyle name="SAPBEXresItem 2 6" xfId="7543"/>
    <cellStyle name="SAPBEXresItem 2 6 2" xfId="12506"/>
    <cellStyle name="SAPBEXresItem 2 7" xfId="7544"/>
    <cellStyle name="SAPBEXresItem 2 7 2" xfId="12507"/>
    <cellStyle name="SAPBEXresItem 2 8" xfId="7545"/>
    <cellStyle name="SAPBEXresItem 2 8 2" xfId="12508"/>
    <cellStyle name="SAPBEXresItem 2 9" xfId="7546"/>
    <cellStyle name="SAPBEXresItem 2 9 2" xfId="12509"/>
    <cellStyle name="SAPBEXresItem 3" xfId="7547"/>
    <cellStyle name="SAPBEXresItem 3 2" xfId="12510"/>
    <cellStyle name="SAPBEXresItem 4" xfId="7548"/>
    <cellStyle name="SAPBEXresItem 4 2" xfId="12511"/>
    <cellStyle name="SAPBEXresItem 5" xfId="7549"/>
    <cellStyle name="SAPBEXresItem 5 2" xfId="12512"/>
    <cellStyle name="SAPBEXresItem 6" xfId="7550"/>
    <cellStyle name="SAPBEXresItem 6 2" xfId="12513"/>
    <cellStyle name="SAPBEXresItem 7" xfId="7551"/>
    <cellStyle name="SAPBEXresItem 7 2" xfId="12514"/>
    <cellStyle name="SAPBEXresItem 8" xfId="7552"/>
    <cellStyle name="SAPBEXresItem 8 2" xfId="12515"/>
    <cellStyle name="SAPBEXresItem 9" xfId="7553"/>
    <cellStyle name="SAPBEXresItem 9 2" xfId="12516"/>
    <cellStyle name="SAPBEXresItemX" xfId="7554"/>
    <cellStyle name="SAPBEXresItemX 10" xfId="7555"/>
    <cellStyle name="SAPBEXresItemX 10 2" xfId="12517"/>
    <cellStyle name="SAPBEXresItemX 11" xfId="7556"/>
    <cellStyle name="SAPBEXresItemX 11 2" xfId="12518"/>
    <cellStyle name="SAPBEXresItemX 12" xfId="7557"/>
    <cellStyle name="SAPBEXresItemX 2" xfId="7558"/>
    <cellStyle name="SAPBEXresItemX 2 10" xfId="7559"/>
    <cellStyle name="SAPBEXresItemX 2 10 2" xfId="12519"/>
    <cellStyle name="SAPBEXresItemX 2 11" xfId="7560"/>
    <cellStyle name="SAPBEXresItemX 2 2" xfId="7561"/>
    <cellStyle name="SAPBEXresItemX 2 2 2" xfId="12520"/>
    <cellStyle name="SAPBEXresItemX 2 3" xfId="7562"/>
    <cellStyle name="SAPBEXresItemX 2 3 2" xfId="12521"/>
    <cellStyle name="SAPBEXresItemX 2 4" xfId="7563"/>
    <cellStyle name="SAPBEXresItemX 2 4 2" xfId="12522"/>
    <cellStyle name="SAPBEXresItemX 2 5" xfId="7564"/>
    <cellStyle name="SAPBEXresItemX 2 5 2" xfId="12523"/>
    <cellStyle name="SAPBEXresItemX 2 6" xfId="7565"/>
    <cellStyle name="SAPBEXresItemX 2 6 2" xfId="12524"/>
    <cellStyle name="SAPBEXresItemX 2 7" xfId="7566"/>
    <cellStyle name="SAPBEXresItemX 2 7 2" xfId="12525"/>
    <cellStyle name="SAPBEXresItemX 2 8" xfId="7567"/>
    <cellStyle name="SAPBEXresItemX 2 8 2" xfId="12526"/>
    <cellStyle name="SAPBEXresItemX 2 9" xfId="7568"/>
    <cellStyle name="SAPBEXresItemX 2 9 2" xfId="12527"/>
    <cellStyle name="SAPBEXresItemX 3" xfId="7569"/>
    <cellStyle name="SAPBEXresItemX 3 2" xfId="12528"/>
    <cellStyle name="SAPBEXresItemX 4" xfId="7570"/>
    <cellStyle name="SAPBEXresItemX 4 2" xfId="12529"/>
    <cellStyle name="SAPBEXresItemX 5" xfId="7571"/>
    <cellStyle name="SAPBEXresItemX 5 2" xfId="12530"/>
    <cellStyle name="SAPBEXresItemX 6" xfId="7572"/>
    <cellStyle name="SAPBEXresItemX 6 2" xfId="12531"/>
    <cellStyle name="SAPBEXresItemX 7" xfId="7573"/>
    <cellStyle name="SAPBEXresItemX 7 2" xfId="12532"/>
    <cellStyle name="SAPBEXresItemX 8" xfId="7574"/>
    <cellStyle name="SAPBEXresItemX 8 2" xfId="12533"/>
    <cellStyle name="SAPBEXresItemX 9" xfId="7575"/>
    <cellStyle name="SAPBEXresItemX 9 2" xfId="12534"/>
    <cellStyle name="SAPBEXstdData" xfId="7576"/>
    <cellStyle name="SAPBEXstdData 10" xfId="7577"/>
    <cellStyle name="SAPBEXstdData 10 2" xfId="12535"/>
    <cellStyle name="SAPBEXstdData 11" xfId="7578"/>
    <cellStyle name="SAPBEXstdData 11 2" xfId="12536"/>
    <cellStyle name="SAPBEXstdData 12" xfId="7579"/>
    <cellStyle name="SAPBEXstdData 2" xfId="7580"/>
    <cellStyle name="SAPBEXstdData 2 10" xfId="7581"/>
    <cellStyle name="SAPBEXstdData 2 10 2" xfId="12537"/>
    <cellStyle name="SAPBEXstdData 2 11" xfId="7582"/>
    <cellStyle name="SAPBEXstdData 2 2" xfId="7583"/>
    <cellStyle name="SAPBEXstdData 2 2 2" xfId="12538"/>
    <cellStyle name="SAPBEXstdData 2 3" xfId="7584"/>
    <cellStyle name="SAPBEXstdData 2 3 2" xfId="12539"/>
    <cellStyle name="SAPBEXstdData 2 4" xfId="7585"/>
    <cellStyle name="SAPBEXstdData 2 4 2" xfId="12540"/>
    <cellStyle name="SAPBEXstdData 2 5" xfId="7586"/>
    <cellStyle name="SAPBEXstdData 2 5 2" xfId="12541"/>
    <cellStyle name="SAPBEXstdData 2 6" xfId="7587"/>
    <cellStyle name="SAPBEXstdData 2 6 2" xfId="12542"/>
    <cellStyle name="SAPBEXstdData 2 7" xfId="7588"/>
    <cellStyle name="SAPBEXstdData 2 7 2" xfId="12543"/>
    <cellStyle name="SAPBEXstdData 2 8" xfId="7589"/>
    <cellStyle name="SAPBEXstdData 2 8 2" xfId="12544"/>
    <cellStyle name="SAPBEXstdData 2 9" xfId="7590"/>
    <cellStyle name="SAPBEXstdData 2 9 2" xfId="12545"/>
    <cellStyle name="SAPBEXstdData 3" xfId="7591"/>
    <cellStyle name="SAPBEXstdData 3 2" xfId="12546"/>
    <cellStyle name="SAPBEXstdData 4" xfId="7592"/>
    <cellStyle name="SAPBEXstdData 4 2" xfId="12547"/>
    <cellStyle name="SAPBEXstdData 5" xfId="7593"/>
    <cellStyle name="SAPBEXstdData 5 2" xfId="12548"/>
    <cellStyle name="SAPBEXstdData 6" xfId="7594"/>
    <cellStyle name="SAPBEXstdData 6 2" xfId="12549"/>
    <cellStyle name="SAPBEXstdData 7" xfId="7595"/>
    <cellStyle name="SAPBEXstdData 7 2" xfId="12550"/>
    <cellStyle name="SAPBEXstdData 8" xfId="7596"/>
    <cellStyle name="SAPBEXstdData 8 2" xfId="12551"/>
    <cellStyle name="SAPBEXstdData 9" xfId="7597"/>
    <cellStyle name="SAPBEXstdData 9 2" xfId="12552"/>
    <cellStyle name="SAPBEXstdDataEmph" xfId="7598"/>
    <cellStyle name="SAPBEXstdDataEmph 10" xfId="7599"/>
    <cellStyle name="SAPBEXstdDataEmph 10 2" xfId="12553"/>
    <cellStyle name="SAPBEXstdDataEmph 11" xfId="7600"/>
    <cellStyle name="SAPBEXstdDataEmph 11 2" xfId="12554"/>
    <cellStyle name="SAPBEXstdDataEmph 12" xfId="7601"/>
    <cellStyle name="SAPBEXstdDataEmph 2" xfId="7602"/>
    <cellStyle name="SAPBEXstdDataEmph 2 10" xfId="7603"/>
    <cellStyle name="SAPBEXstdDataEmph 2 10 2" xfId="12555"/>
    <cellStyle name="SAPBEXstdDataEmph 2 11" xfId="7604"/>
    <cellStyle name="SAPBEXstdDataEmph 2 2" xfId="7605"/>
    <cellStyle name="SAPBEXstdDataEmph 2 2 2" xfId="12556"/>
    <cellStyle name="SAPBEXstdDataEmph 2 3" xfId="7606"/>
    <cellStyle name="SAPBEXstdDataEmph 2 3 2" xfId="12557"/>
    <cellStyle name="SAPBEXstdDataEmph 2 4" xfId="7607"/>
    <cellStyle name="SAPBEXstdDataEmph 2 4 2" xfId="12558"/>
    <cellStyle name="SAPBEXstdDataEmph 2 5" xfId="7608"/>
    <cellStyle name="SAPBEXstdDataEmph 2 5 2" xfId="12559"/>
    <cellStyle name="SAPBEXstdDataEmph 2 6" xfId="7609"/>
    <cellStyle name="SAPBEXstdDataEmph 2 6 2" xfId="12560"/>
    <cellStyle name="SAPBEXstdDataEmph 2 7" xfId="7610"/>
    <cellStyle name="SAPBEXstdDataEmph 2 7 2" xfId="12561"/>
    <cellStyle name="SAPBEXstdDataEmph 2 8" xfId="7611"/>
    <cellStyle name="SAPBEXstdDataEmph 2 8 2" xfId="12562"/>
    <cellStyle name="SAPBEXstdDataEmph 2 9" xfId="7612"/>
    <cellStyle name="SAPBEXstdDataEmph 2 9 2" xfId="12563"/>
    <cellStyle name="SAPBEXstdDataEmph 3" xfId="7613"/>
    <cellStyle name="SAPBEXstdDataEmph 3 2" xfId="12564"/>
    <cellStyle name="SAPBEXstdDataEmph 4" xfId="7614"/>
    <cellStyle name="SAPBEXstdDataEmph 4 2" xfId="12565"/>
    <cellStyle name="SAPBEXstdDataEmph 5" xfId="7615"/>
    <cellStyle name="SAPBEXstdDataEmph 5 2" xfId="12566"/>
    <cellStyle name="SAPBEXstdDataEmph 6" xfId="7616"/>
    <cellStyle name="SAPBEXstdDataEmph 6 2" xfId="12567"/>
    <cellStyle name="SAPBEXstdDataEmph 7" xfId="7617"/>
    <cellStyle name="SAPBEXstdDataEmph 7 2" xfId="12568"/>
    <cellStyle name="SAPBEXstdDataEmph 8" xfId="7618"/>
    <cellStyle name="SAPBEXstdDataEmph 8 2" xfId="12569"/>
    <cellStyle name="SAPBEXstdDataEmph 9" xfId="7619"/>
    <cellStyle name="SAPBEXstdDataEmph 9 2" xfId="12570"/>
    <cellStyle name="SAPBEXstdItem" xfId="7620"/>
    <cellStyle name="SAPBEXstdItem 10" xfId="7621"/>
    <cellStyle name="SAPBEXstdItem 10 2" xfId="12571"/>
    <cellStyle name="SAPBEXstdItem 11" xfId="7622"/>
    <cellStyle name="SAPBEXstdItem 11 2" xfId="12572"/>
    <cellStyle name="SAPBEXstdItem 12" xfId="7623"/>
    <cellStyle name="SAPBEXstdItem 2" xfId="7624"/>
    <cellStyle name="SAPBEXstdItem 2 10" xfId="7625"/>
    <cellStyle name="SAPBEXstdItem 2 10 2" xfId="12573"/>
    <cellStyle name="SAPBEXstdItem 2 11" xfId="7626"/>
    <cellStyle name="SAPBEXstdItem 2 2" xfId="7627"/>
    <cellStyle name="SAPBEXstdItem 2 2 2" xfId="12574"/>
    <cellStyle name="SAPBEXstdItem 2 3" xfId="7628"/>
    <cellStyle name="SAPBEXstdItem 2 3 2" xfId="12575"/>
    <cellStyle name="SAPBEXstdItem 2 4" xfId="7629"/>
    <cellStyle name="SAPBEXstdItem 2 4 2" xfId="12576"/>
    <cellStyle name="SAPBEXstdItem 2 5" xfId="7630"/>
    <cellStyle name="SAPBEXstdItem 2 5 2" xfId="12577"/>
    <cellStyle name="SAPBEXstdItem 2 6" xfId="7631"/>
    <cellStyle name="SAPBEXstdItem 2 6 2" xfId="12578"/>
    <cellStyle name="SAPBEXstdItem 2 7" xfId="7632"/>
    <cellStyle name="SAPBEXstdItem 2 7 2" xfId="12579"/>
    <cellStyle name="SAPBEXstdItem 2 8" xfId="7633"/>
    <cellStyle name="SAPBEXstdItem 2 8 2" xfId="12580"/>
    <cellStyle name="SAPBEXstdItem 2 9" xfId="7634"/>
    <cellStyle name="SAPBEXstdItem 2 9 2" xfId="12581"/>
    <cellStyle name="SAPBEXstdItem 3" xfId="7635"/>
    <cellStyle name="SAPBEXstdItem 3 2" xfId="12582"/>
    <cellStyle name="SAPBEXstdItem 4" xfId="7636"/>
    <cellStyle name="SAPBEXstdItem 4 2" xfId="12583"/>
    <cellStyle name="SAPBEXstdItem 5" xfId="7637"/>
    <cellStyle name="SAPBEXstdItem 5 2" xfId="12584"/>
    <cellStyle name="SAPBEXstdItem 6" xfId="7638"/>
    <cellStyle name="SAPBEXstdItem 6 2" xfId="12585"/>
    <cellStyle name="SAPBEXstdItem 7" xfId="7639"/>
    <cellStyle name="SAPBEXstdItem 7 2" xfId="12586"/>
    <cellStyle name="SAPBEXstdItem 8" xfId="7640"/>
    <cellStyle name="SAPBEXstdItem 8 2" xfId="12587"/>
    <cellStyle name="SAPBEXstdItem 9" xfId="7641"/>
    <cellStyle name="SAPBEXstdItem 9 2" xfId="12588"/>
    <cellStyle name="SAPBEXstdItemX" xfId="7642"/>
    <cellStyle name="SAPBEXstdItemX 10" xfId="7643"/>
    <cellStyle name="SAPBEXstdItemX 10 2" xfId="12589"/>
    <cellStyle name="SAPBEXstdItemX 11" xfId="7644"/>
    <cellStyle name="SAPBEXstdItemX 11 2" xfId="12590"/>
    <cellStyle name="SAPBEXstdItemX 12" xfId="7645"/>
    <cellStyle name="SAPBEXstdItemX 2" xfId="7646"/>
    <cellStyle name="SAPBEXstdItemX 2 10" xfId="7647"/>
    <cellStyle name="SAPBEXstdItemX 2 10 2" xfId="12591"/>
    <cellStyle name="SAPBEXstdItemX 2 11" xfId="7648"/>
    <cellStyle name="SAPBEXstdItemX 2 2" xfId="7649"/>
    <cellStyle name="SAPBEXstdItemX 2 2 2" xfId="12592"/>
    <cellStyle name="SAPBEXstdItemX 2 3" xfId="7650"/>
    <cellStyle name="SAPBEXstdItemX 2 3 2" xfId="12593"/>
    <cellStyle name="SAPBEXstdItemX 2 4" xfId="7651"/>
    <cellStyle name="SAPBEXstdItemX 2 4 2" xfId="12594"/>
    <cellStyle name="SAPBEXstdItemX 2 5" xfId="7652"/>
    <cellStyle name="SAPBEXstdItemX 2 5 2" xfId="12595"/>
    <cellStyle name="SAPBEXstdItemX 2 6" xfId="7653"/>
    <cellStyle name="SAPBEXstdItemX 2 6 2" xfId="12596"/>
    <cellStyle name="SAPBEXstdItemX 2 7" xfId="7654"/>
    <cellStyle name="SAPBEXstdItemX 2 7 2" xfId="12597"/>
    <cellStyle name="SAPBEXstdItemX 2 8" xfId="7655"/>
    <cellStyle name="SAPBEXstdItemX 2 8 2" xfId="12598"/>
    <cellStyle name="SAPBEXstdItemX 2 9" xfId="7656"/>
    <cellStyle name="SAPBEXstdItemX 2 9 2" xfId="12599"/>
    <cellStyle name="SAPBEXstdItemX 3" xfId="7657"/>
    <cellStyle name="SAPBEXstdItemX 3 2" xfId="12600"/>
    <cellStyle name="SAPBEXstdItemX 4" xfId="7658"/>
    <cellStyle name="SAPBEXstdItemX 4 2" xfId="12601"/>
    <cellStyle name="SAPBEXstdItemX 5" xfId="7659"/>
    <cellStyle name="SAPBEXstdItemX 5 2" xfId="12602"/>
    <cellStyle name="SAPBEXstdItemX 6" xfId="7660"/>
    <cellStyle name="SAPBEXstdItemX 6 2" xfId="12603"/>
    <cellStyle name="SAPBEXstdItemX 7" xfId="7661"/>
    <cellStyle name="SAPBEXstdItemX 7 2" xfId="12604"/>
    <cellStyle name="SAPBEXstdItemX 8" xfId="7662"/>
    <cellStyle name="SAPBEXstdItemX 8 2" xfId="12605"/>
    <cellStyle name="SAPBEXstdItemX 9" xfId="7663"/>
    <cellStyle name="SAPBEXstdItemX 9 2" xfId="12606"/>
    <cellStyle name="SAPBEXtitle" xfId="7664"/>
    <cellStyle name="SAPBEXundefined" xfId="7665"/>
    <cellStyle name="SAPBEXundefined 10" xfId="7666"/>
    <cellStyle name="SAPBEXundefined 10 2" xfId="12607"/>
    <cellStyle name="SAPBEXundefined 11" xfId="7667"/>
    <cellStyle name="SAPBEXundefined 11 2" xfId="12608"/>
    <cellStyle name="SAPBEXundefined 12" xfId="7668"/>
    <cellStyle name="SAPBEXundefined 2" xfId="7669"/>
    <cellStyle name="SAPBEXundefined 2 10" xfId="7670"/>
    <cellStyle name="SAPBEXundefined 2 10 2" xfId="12609"/>
    <cellStyle name="SAPBEXundefined 2 11" xfId="7671"/>
    <cellStyle name="SAPBEXundefined 2 2" xfId="7672"/>
    <cellStyle name="SAPBEXundefined 2 2 2" xfId="12610"/>
    <cellStyle name="SAPBEXundefined 2 3" xfId="7673"/>
    <cellStyle name="SAPBEXundefined 2 3 2" xfId="12611"/>
    <cellStyle name="SAPBEXundefined 2 4" xfId="7674"/>
    <cellStyle name="SAPBEXundefined 2 4 2" xfId="12612"/>
    <cellStyle name="SAPBEXundefined 2 5" xfId="7675"/>
    <cellStyle name="SAPBEXundefined 2 5 2" xfId="12613"/>
    <cellStyle name="SAPBEXundefined 2 6" xfId="7676"/>
    <cellStyle name="SAPBEXundefined 2 6 2" xfId="12614"/>
    <cellStyle name="SAPBEXundefined 2 7" xfId="7677"/>
    <cellStyle name="SAPBEXundefined 2 7 2" xfId="12615"/>
    <cellStyle name="SAPBEXundefined 2 8" xfId="7678"/>
    <cellStyle name="SAPBEXundefined 2 8 2" xfId="12616"/>
    <cellStyle name="SAPBEXundefined 2 9" xfId="7679"/>
    <cellStyle name="SAPBEXundefined 2 9 2" xfId="12617"/>
    <cellStyle name="SAPBEXundefined 3" xfId="7680"/>
    <cellStyle name="SAPBEXundefined 3 2" xfId="12618"/>
    <cellStyle name="SAPBEXundefined 4" xfId="7681"/>
    <cellStyle name="SAPBEXundefined 4 2" xfId="12619"/>
    <cellStyle name="SAPBEXundefined 5" xfId="7682"/>
    <cellStyle name="SAPBEXundefined 5 2" xfId="12620"/>
    <cellStyle name="SAPBEXundefined 6" xfId="7683"/>
    <cellStyle name="SAPBEXundefined 6 2" xfId="12621"/>
    <cellStyle name="SAPBEXundefined 7" xfId="7684"/>
    <cellStyle name="SAPBEXundefined 7 2" xfId="12622"/>
    <cellStyle name="SAPBEXundefined 8" xfId="7685"/>
    <cellStyle name="SAPBEXundefined 8 2" xfId="12623"/>
    <cellStyle name="SAPBEXundefined 9" xfId="7686"/>
    <cellStyle name="SAPBEXundefined 9 2" xfId="12624"/>
    <cellStyle name="SAPDataCell" xfId="14403"/>
    <cellStyle name="SAPDataTotalCell" xfId="14404"/>
    <cellStyle name="SAPDimensionCell" xfId="14405"/>
    <cellStyle name="SAPEmphasized" xfId="14406"/>
    <cellStyle name="SAPHierarchyCell0" xfId="14407"/>
    <cellStyle name="SAPHierarchyCell1" xfId="14408"/>
    <cellStyle name="SAPHierarchyCell2" xfId="14409"/>
    <cellStyle name="SAPHierarchyCell3" xfId="14410"/>
    <cellStyle name="SAPHierarchyCell4" xfId="14411"/>
    <cellStyle name="SAPLocked" xfId="7687"/>
    <cellStyle name="SAPLocked 10" xfId="7688"/>
    <cellStyle name="SAPLocked 10 10" xfId="7689"/>
    <cellStyle name="SAPLocked 10 10 2" xfId="12625"/>
    <cellStyle name="SAPLocked 10 11" xfId="7690"/>
    <cellStyle name="SAPLocked 10 11 2" xfId="12626"/>
    <cellStyle name="SAPLocked 10 12" xfId="7691"/>
    <cellStyle name="SAPLocked 10 12 2" xfId="12627"/>
    <cellStyle name="SAPLocked 10 13" xfId="7692"/>
    <cellStyle name="SAPLocked 10 2" xfId="7693"/>
    <cellStyle name="SAPLocked 10 2 10" xfId="7694"/>
    <cellStyle name="SAPLocked 10 2 10 2" xfId="12628"/>
    <cellStyle name="SAPLocked 10 2 11" xfId="7695"/>
    <cellStyle name="SAPLocked 10 2 11 2" xfId="12629"/>
    <cellStyle name="SAPLocked 10 2 12" xfId="7696"/>
    <cellStyle name="SAPLocked 10 2 2" xfId="7697"/>
    <cellStyle name="SAPLocked 10 2 2 2" xfId="12630"/>
    <cellStyle name="SAPLocked 10 2 3" xfId="7698"/>
    <cellStyle name="SAPLocked 10 2 3 2" xfId="12631"/>
    <cellStyle name="SAPLocked 10 2 4" xfId="7699"/>
    <cellStyle name="SAPLocked 10 2 4 2" xfId="12632"/>
    <cellStyle name="SAPLocked 10 2 5" xfId="7700"/>
    <cellStyle name="SAPLocked 10 2 5 2" xfId="12633"/>
    <cellStyle name="SAPLocked 10 2 6" xfId="7701"/>
    <cellStyle name="SAPLocked 10 2 6 2" xfId="12634"/>
    <cellStyle name="SAPLocked 10 2 7" xfId="7702"/>
    <cellStyle name="SAPLocked 10 2 7 2" xfId="12635"/>
    <cellStyle name="SAPLocked 10 2 8" xfId="7703"/>
    <cellStyle name="SAPLocked 10 2 8 2" xfId="12636"/>
    <cellStyle name="SAPLocked 10 2 9" xfId="7704"/>
    <cellStyle name="SAPLocked 10 2 9 2" xfId="12637"/>
    <cellStyle name="SAPLocked 10 3" xfId="7705"/>
    <cellStyle name="SAPLocked 10 3 2" xfId="12638"/>
    <cellStyle name="SAPLocked 10 4" xfId="7706"/>
    <cellStyle name="SAPLocked 10 4 2" xfId="12639"/>
    <cellStyle name="SAPLocked 10 5" xfId="7707"/>
    <cellStyle name="SAPLocked 10 5 2" xfId="12640"/>
    <cellStyle name="SAPLocked 10 6" xfId="7708"/>
    <cellStyle name="SAPLocked 10 6 2" xfId="12641"/>
    <cellStyle name="SAPLocked 10 7" xfId="7709"/>
    <cellStyle name="SAPLocked 10 7 2" xfId="12642"/>
    <cellStyle name="SAPLocked 10 8" xfId="7710"/>
    <cellStyle name="SAPLocked 10 8 2" xfId="12643"/>
    <cellStyle name="SAPLocked 10 9" xfId="7711"/>
    <cellStyle name="SAPLocked 10 9 2" xfId="12644"/>
    <cellStyle name="SAPLocked 11" xfId="7712"/>
    <cellStyle name="SAPLocked 11 10" xfId="7713"/>
    <cellStyle name="SAPLocked 11 10 2" xfId="12645"/>
    <cellStyle name="SAPLocked 11 11" xfId="7714"/>
    <cellStyle name="SAPLocked 11 11 2" xfId="12646"/>
    <cellStyle name="SAPLocked 11 12" xfId="7715"/>
    <cellStyle name="SAPLocked 11 12 2" xfId="12647"/>
    <cellStyle name="SAPLocked 11 13" xfId="7716"/>
    <cellStyle name="SAPLocked 11 2" xfId="7717"/>
    <cellStyle name="SAPLocked 11 2 10" xfId="7718"/>
    <cellStyle name="SAPLocked 11 2 10 2" xfId="12648"/>
    <cellStyle name="SAPLocked 11 2 11" xfId="7719"/>
    <cellStyle name="SAPLocked 11 2 11 2" xfId="12649"/>
    <cellStyle name="SAPLocked 11 2 12" xfId="7720"/>
    <cellStyle name="SAPLocked 11 2 2" xfId="7721"/>
    <cellStyle name="SAPLocked 11 2 2 2" xfId="12650"/>
    <cellStyle name="SAPLocked 11 2 3" xfId="7722"/>
    <cellStyle name="SAPLocked 11 2 3 2" xfId="12651"/>
    <cellStyle name="SAPLocked 11 2 4" xfId="7723"/>
    <cellStyle name="SAPLocked 11 2 4 2" xfId="12652"/>
    <cellStyle name="SAPLocked 11 2 5" xfId="7724"/>
    <cellStyle name="SAPLocked 11 2 5 2" xfId="12653"/>
    <cellStyle name="SAPLocked 11 2 6" xfId="7725"/>
    <cellStyle name="SAPLocked 11 2 6 2" xfId="12654"/>
    <cellStyle name="SAPLocked 11 2 7" xfId="7726"/>
    <cellStyle name="SAPLocked 11 2 7 2" xfId="12655"/>
    <cellStyle name="SAPLocked 11 2 8" xfId="7727"/>
    <cellStyle name="SAPLocked 11 2 8 2" xfId="12656"/>
    <cellStyle name="SAPLocked 11 2 9" xfId="7728"/>
    <cellStyle name="SAPLocked 11 2 9 2" xfId="12657"/>
    <cellStyle name="SAPLocked 11 3" xfId="7729"/>
    <cellStyle name="SAPLocked 11 3 2" xfId="12658"/>
    <cellStyle name="SAPLocked 11 4" xfId="7730"/>
    <cellStyle name="SAPLocked 11 4 2" xfId="12659"/>
    <cellStyle name="SAPLocked 11 5" xfId="7731"/>
    <cellStyle name="SAPLocked 11 5 2" xfId="12660"/>
    <cellStyle name="SAPLocked 11 6" xfId="7732"/>
    <cellStyle name="SAPLocked 11 6 2" xfId="12661"/>
    <cellStyle name="SAPLocked 11 7" xfId="7733"/>
    <cellStyle name="SAPLocked 11 7 2" xfId="12662"/>
    <cellStyle name="SAPLocked 11 8" xfId="7734"/>
    <cellStyle name="SAPLocked 11 8 2" xfId="12663"/>
    <cellStyle name="SAPLocked 11 9" xfId="7735"/>
    <cellStyle name="SAPLocked 11 9 2" xfId="12664"/>
    <cellStyle name="SAPLocked 12" xfId="7736"/>
    <cellStyle name="SAPLocked 12 10" xfId="7737"/>
    <cellStyle name="SAPLocked 12 10 2" xfId="12665"/>
    <cellStyle name="SAPLocked 12 11" xfId="7738"/>
    <cellStyle name="SAPLocked 12 11 2" xfId="12666"/>
    <cellStyle name="SAPLocked 12 12" xfId="7739"/>
    <cellStyle name="SAPLocked 12 12 2" xfId="12667"/>
    <cellStyle name="SAPLocked 12 13" xfId="7740"/>
    <cellStyle name="SAPLocked 12 2" xfId="7741"/>
    <cellStyle name="SAPLocked 12 2 10" xfId="7742"/>
    <cellStyle name="SAPLocked 12 2 10 2" xfId="12668"/>
    <cellStyle name="SAPLocked 12 2 11" xfId="7743"/>
    <cellStyle name="SAPLocked 12 2 11 2" xfId="12669"/>
    <cellStyle name="SAPLocked 12 2 12" xfId="7744"/>
    <cellStyle name="SAPLocked 12 2 2" xfId="7745"/>
    <cellStyle name="SAPLocked 12 2 2 2" xfId="12670"/>
    <cellStyle name="SAPLocked 12 2 3" xfId="7746"/>
    <cellStyle name="SAPLocked 12 2 3 2" xfId="12671"/>
    <cellStyle name="SAPLocked 12 2 4" xfId="7747"/>
    <cellStyle name="SAPLocked 12 2 4 2" xfId="12672"/>
    <cellStyle name="SAPLocked 12 2 5" xfId="7748"/>
    <cellStyle name="SAPLocked 12 2 5 2" xfId="12673"/>
    <cellStyle name="SAPLocked 12 2 6" xfId="7749"/>
    <cellStyle name="SAPLocked 12 2 6 2" xfId="12674"/>
    <cellStyle name="SAPLocked 12 2 7" xfId="7750"/>
    <cellStyle name="SAPLocked 12 2 7 2" xfId="12675"/>
    <cellStyle name="SAPLocked 12 2 8" xfId="7751"/>
    <cellStyle name="SAPLocked 12 2 8 2" xfId="12676"/>
    <cellStyle name="SAPLocked 12 2 9" xfId="7752"/>
    <cellStyle name="SAPLocked 12 2 9 2" xfId="12677"/>
    <cellStyle name="SAPLocked 12 3" xfId="7753"/>
    <cellStyle name="SAPLocked 12 3 2" xfId="12678"/>
    <cellStyle name="SAPLocked 12 4" xfId="7754"/>
    <cellStyle name="SAPLocked 12 4 2" xfId="12679"/>
    <cellStyle name="SAPLocked 12 5" xfId="7755"/>
    <cellStyle name="SAPLocked 12 5 2" xfId="12680"/>
    <cellStyle name="SAPLocked 12 6" xfId="7756"/>
    <cellStyle name="SAPLocked 12 6 2" xfId="12681"/>
    <cellStyle name="SAPLocked 12 7" xfId="7757"/>
    <cellStyle name="SAPLocked 12 7 2" xfId="12682"/>
    <cellStyle name="SAPLocked 12 8" xfId="7758"/>
    <cellStyle name="SAPLocked 12 8 2" xfId="12683"/>
    <cellStyle name="SAPLocked 12 9" xfId="7759"/>
    <cellStyle name="SAPLocked 12 9 2" xfId="12684"/>
    <cellStyle name="SAPLocked 13" xfId="7760"/>
    <cellStyle name="SAPLocked 13 10" xfId="7761"/>
    <cellStyle name="SAPLocked 13 10 2" xfId="12685"/>
    <cellStyle name="SAPLocked 13 11" xfId="7762"/>
    <cellStyle name="SAPLocked 13 11 2" xfId="12686"/>
    <cellStyle name="SAPLocked 13 12" xfId="7763"/>
    <cellStyle name="SAPLocked 13 12 2" xfId="12687"/>
    <cellStyle name="SAPLocked 13 13" xfId="7764"/>
    <cellStyle name="SAPLocked 13 2" xfId="7765"/>
    <cellStyle name="SAPLocked 13 2 10" xfId="7766"/>
    <cellStyle name="SAPLocked 13 2 10 2" xfId="12688"/>
    <cellStyle name="SAPLocked 13 2 11" xfId="7767"/>
    <cellStyle name="SAPLocked 13 2 11 2" xfId="12689"/>
    <cellStyle name="SAPLocked 13 2 12" xfId="7768"/>
    <cellStyle name="SAPLocked 13 2 2" xfId="7769"/>
    <cellStyle name="SAPLocked 13 2 2 2" xfId="12690"/>
    <cellStyle name="SAPLocked 13 2 3" xfId="7770"/>
    <cellStyle name="SAPLocked 13 2 3 2" xfId="12691"/>
    <cellStyle name="SAPLocked 13 2 4" xfId="7771"/>
    <cellStyle name="SAPLocked 13 2 4 2" xfId="12692"/>
    <cellStyle name="SAPLocked 13 2 5" xfId="7772"/>
    <cellStyle name="SAPLocked 13 2 5 2" xfId="12693"/>
    <cellStyle name="SAPLocked 13 2 6" xfId="7773"/>
    <cellStyle name="SAPLocked 13 2 6 2" xfId="12694"/>
    <cellStyle name="SAPLocked 13 2 7" xfId="7774"/>
    <cellStyle name="SAPLocked 13 2 7 2" xfId="12695"/>
    <cellStyle name="SAPLocked 13 2 8" xfId="7775"/>
    <cellStyle name="SAPLocked 13 2 8 2" xfId="12696"/>
    <cellStyle name="SAPLocked 13 2 9" xfId="7776"/>
    <cellStyle name="SAPLocked 13 2 9 2" xfId="12697"/>
    <cellStyle name="SAPLocked 13 3" xfId="7777"/>
    <cellStyle name="SAPLocked 13 3 2" xfId="12698"/>
    <cellStyle name="SAPLocked 13 4" xfId="7778"/>
    <cellStyle name="SAPLocked 13 4 2" xfId="12699"/>
    <cellStyle name="SAPLocked 13 5" xfId="7779"/>
    <cellStyle name="SAPLocked 13 5 2" xfId="12700"/>
    <cellStyle name="SAPLocked 13 6" xfId="7780"/>
    <cellStyle name="SAPLocked 13 6 2" xfId="12701"/>
    <cellStyle name="SAPLocked 13 7" xfId="7781"/>
    <cellStyle name="SAPLocked 13 7 2" xfId="12702"/>
    <cellStyle name="SAPLocked 13 8" xfId="7782"/>
    <cellStyle name="SAPLocked 13 8 2" xfId="12703"/>
    <cellStyle name="SAPLocked 13 9" xfId="7783"/>
    <cellStyle name="SAPLocked 13 9 2" xfId="12704"/>
    <cellStyle name="SAPLocked 14" xfId="7784"/>
    <cellStyle name="SAPLocked 14 10" xfId="7785"/>
    <cellStyle name="SAPLocked 14 10 2" xfId="12705"/>
    <cellStyle name="SAPLocked 14 11" xfId="7786"/>
    <cellStyle name="SAPLocked 14 11 2" xfId="12706"/>
    <cellStyle name="SAPLocked 14 12" xfId="7787"/>
    <cellStyle name="SAPLocked 14 12 2" xfId="12707"/>
    <cellStyle name="SAPLocked 14 13" xfId="7788"/>
    <cellStyle name="SAPLocked 14 2" xfId="7789"/>
    <cellStyle name="SAPLocked 14 2 10" xfId="7790"/>
    <cellStyle name="SAPLocked 14 2 10 2" xfId="12708"/>
    <cellStyle name="SAPLocked 14 2 11" xfId="7791"/>
    <cellStyle name="SAPLocked 14 2 11 2" xfId="12709"/>
    <cellStyle name="SAPLocked 14 2 12" xfId="7792"/>
    <cellStyle name="SAPLocked 14 2 2" xfId="7793"/>
    <cellStyle name="SAPLocked 14 2 2 2" xfId="12710"/>
    <cellStyle name="SAPLocked 14 2 3" xfId="7794"/>
    <cellStyle name="SAPLocked 14 2 3 2" xfId="12711"/>
    <cellStyle name="SAPLocked 14 2 4" xfId="7795"/>
    <cellStyle name="SAPLocked 14 2 4 2" xfId="12712"/>
    <cellStyle name="SAPLocked 14 2 5" xfId="7796"/>
    <cellStyle name="SAPLocked 14 2 5 2" xfId="12713"/>
    <cellStyle name="SAPLocked 14 2 6" xfId="7797"/>
    <cellStyle name="SAPLocked 14 2 6 2" xfId="12714"/>
    <cellStyle name="SAPLocked 14 2 7" xfId="7798"/>
    <cellStyle name="SAPLocked 14 2 7 2" xfId="12715"/>
    <cellStyle name="SAPLocked 14 2 8" xfId="7799"/>
    <cellStyle name="SAPLocked 14 2 8 2" xfId="12716"/>
    <cellStyle name="SAPLocked 14 2 9" xfId="7800"/>
    <cellStyle name="SAPLocked 14 2 9 2" xfId="12717"/>
    <cellStyle name="SAPLocked 14 3" xfId="7801"/>
    <cellStyle name="SAPLocked 14 3 2" xfId="12718"/>
    <cellStyle name="SAPLocked 14 4" xfId="7802"/>
    <cellStyle name="SAPLocked 14 4 2" xfId="12719"/>
    <cellStyle name="SAPLocked 14 5" xfId="7803"/>
    <cellStyle name="SAPLocked 14 5 2" xfId="12720"/>
    <cellStyle name="SAPLocked 14 6" xfId="7804"/>
    <cellStyle name="SAPLocked 14 6 2" xfId="12721"/>
    <cellStyle name="SAPLocked 14 7" xfId="7805"/>
    <cellStyle name="SAPLocked 14 7 2" xfId="12722"/>
    <cellStyle name="SAPLocked 14 8" xfId="7806"/>
    <cellStyle name="SAPLocked 14 8 2" xfId="12723"/>
    <cellStyle name="SAPLocked 14 9" xfId="7807"/>
    <cellStyle name="SAPLocked 14 9 2" xfId="12724"/>
    <cellStyle name="SAPLocked 15" xfId="7808"/>
    <cellStyle name="SAPLocked 15 10" xfId="7809"/>
    <cellStyle name="SAPLocked 15 10 2" xfId="12725"/>
    <cellStyle name="SAPLocked 15 11" xfId="7810"/>
    <cellStyle name="SAPLocked 15 11 2" xfId="12726"/>
    <cellStyle name="SAPLocked 15 12" xfId="7811"/>
    <cellStyle name="SAPLocked 15 12 2" xfId="12727"/>
    <cellStyle name="SAPLocked 15 13" xfId="7812"/>
    <cellStyle name="SAPLocked 15 2" xfId="7813"/>
    <cellStyle name="SAPLocked 15 2 10" xfId="7814"/>
    <cellStyle name="SAPLocked 15 2 10 2" xfId="12728"/>
    <cellStyle name="SAPLocked 15 2 11" xfId="7815"/>
    <cellStyle name="SAPLocked 15 2 11 2" xfId="12729"/>
    <cellStyle name="SAPLocked 15 2 12" xfId="7816"/>
    <cellStyle name="SAPLocked 15 2 2" xfId="7817"/>
    <cellStyle name="SAPLocked 15 2 2 2" xfId="12730"/>
    <cellStyle name="SAPLocked 15 2 3" xfId="7818"/>
    <cellStyle name="SAPLocked 15 2 3 2" xfId="12731"/>
    <cellStyle name="SAPLocked 15 2 4" xfId="7819"/>
    <cellStyle name="SAPLocked 15 2 4 2" xfId="12732"/>
    <cellStyle name="SAPLocked 15 2 5" xfId="7820"/>
    <cellStyle name="SAPLocked 15 2 5 2" xfId="12733"/>
    <cellStyle name="SAPLocked 15 2 6" xfId="7821"/>
    <cellStyle name="SAPLocked 15 2 6 2" xfId="12734"/>
    <cellStyle name="SAPLocked 15 2 7" xfId="7822"/>
    <cellStyle name="SAPLocked 15 2 7 2" xfId="12735"/>
    <cellStyle name="SAPLocked 15 2 8" xfId="7823"/>
    <cellStyle name="SAPLocked 15 2 8 2" xfId="12736"/>
    <cellStyle name="SAPLocked 15 2 9" xfId="7824"/>
    <cellStyle name="SAPLocked 15 2 9 2" xfId="12737"/>
    <cellStyle name="SAPLocked 15 3" xfId="7825"/>
    <cellStyle name="SAPLocked 15 3 2" xfId="12738"/>
    <cellStyle name="SAPLocked 15 4" xfId="7826"/>
    <cellStyle name="SAPLocked 15 4 2" xfId="12739"/>
    <cellStyle name="SAPLocked 15 5" xfId="7827"/>
    <cellStyle name="SAPLocked 15 5 2" xfId="12740"/>
    <cellStyle name="SAPLocked 15 6" xfId="7828"/>
    <cellStyle name="SAPLocked 15 6 2" xfId="12741"/>
    <cellStyle name="SAPLocked 15 7" xfId="7829"/>
    <cellStyle name="SAPLocked 15 7 2" xfId="12742"/>
    <cellStyle name="SAPLocked 15 8" xfId="7830"/>
    <cellStyle name="SAPLocked 15 8 2" xfId="12743"/>
    <cellStyle name="SAPLocked 15 9" xfId="7831"/>
    <cellStyle name="SAPLocked 15 9 2" xfId="12744"/>
    <cellStyle name="SAPLocked 16" xfId="7832"/>
    <cellStyle name="SAPLocked 16 10" xfId="7833"/>
    <cellStyle name="SAPLocked 16 10 2" xfId="12745"/>
    <cellStyle name="SAPLocked 16 11" xfId="7834"/>
    <cellStyle name="SAPLocked 16 11 2" xfId="12746"/>
    <cellStyle name="SAPLocked 16 12" xfId="7835"/>
    <cellStyle name="SAPLocked 16 12 2" xfId="12747"/>
    <cellStyle name="SAPLocked 16 13" xfId="7836"/>
    <cellStyle name="SAPLocked 16 2" xfId="7837"/>
    <cellStyle name="SAPLocked 16 2 10" xfId="7838"/>
    <cellStyle name="SAPLocked 16 2 10 2" xfId="12748"/>
    <cellStyle name="SAPLocked 16 2 11" xfId="7839"/>
    <cellStyle name="SAPLocked 16 2 11 2" xfId="12749"/>
    <cellStyle name="SAPLocked 16 2 12" xfId="7840"/>
    <cellStyle name="SAPLocked 16 2 2" xfId="7841"/>
    <cellStyle name="SAPLocked 16 2 2 2" xfId="12750"/>
    <cellStyle name="SAPLocked 16 2 3" xfId="7842"/>
    <cellStyle name="SAPLocked 16 2 3 2" xfId="12751"/>
    <cellStyle name="SAPLocked 16 2 4" xfId="7843"/>
    <cellStyle name="SAPLocked 16 2 4 2" xfId="12752"/>
    <cellStyle name="SAPLocked 16 2 5" xfId="7844"/>
    <cellStyle name="SAPLocked 16 2 5 2" xfId="12753"/>
    <cellStyle name="SAPLocked 16 2 6" xfId="7845"/>
    <cellStyle name="SAPLocked 16 2 6 2" xfId="12754"/>
    <cellStyle name="SAPLocked 16 2 7" xfId="7846"/>
    <cellStyle name="SAPLocked 16 2 7 2" xfId="12755"/>
    <cellStyle name="SAPLocked 16 2 8" xfId="7847"/>
    <cellStyle name="SAPLocked 16 2 8 2" xfId="12756"/>
    <cellStyle name="SAPLocked 16 2 9" xfId="7848"/>
    <cellStyle name="SAPLocked 16 2 9 2" xfId="12757"/>
    <cellStyle name="SAPLocked 16 3" xfId="7849"/>
    <cellStyle name="SAPLocked 16 3 2" xfId="12758"/>
    <cellStyle name="SAPLocked 16 4" xfId="7850"/>
    <cellStyle name="SAPLocked 16 4 2" xfId="12759"/>
    <cellStyle name="SAPLocked 16 5" xfId="7851"/>
    <cellStyle name="SAPLocked 16 5 2" xfId="12760"/>
    <cellStyle name="SAPLocked 16 6" xfId="7852"/>
    <cellStyle name="SAPLocked 16 6 2" xfId="12761"/>
    <cellStyle name="SAPLocked 16 7" xfId="7853"/>
    <cellStyle name="SAPLocked 16 7 2" xfId="12762"/>
    <cellStyle name="SAPLocked 16 8" xfId="7854"/>
    <cellStyle name="SAPLocked 16 8 2" xfId="12763"/>
    <cellStyle name="SAPLocked 16 9" xfId="7855"/>
    <cellStyle name="SAPLocked 16 9 2" xfId="12764"/>
    <cellStyle name="SAPLocked 17" xfId="7856"/>
    <cellStyle name="SAPLocked 17 10" xfId="7857"/>
    <cellStyle name="SAPLocked 17 10 2" xfId="12765"/>
    <cellStyle name="SAPLocked 17 11" xfId="7858"/>
    <cellStyle name="SAPLocked 17 11 2" xfId="12766"/>
    <cellStyle name="SAPLocked 17 12" xfId="7859"/>
    <cellStyle name="SAPLocked 17 12 2" xfId="12767"/>
    <cellStyle name="SAPLocked 17 13" xfId="7860"/>
    <cellStyle name="SAPLocked 17 2" xfId="7861"/>
    <cellStyle name="SAPLocked 17 2 10" xfId="7862"/>
    <cellStyle name="SAPLocked 17 2 10 2" xfId="12768"/>
    <cellStyle name="SAPLocked 17 2 11" xfId="7863"/>
    <cellStyle name="SAPLocked 17 2 11 2" xfId="12769"/>
    <cellStyle name="SAPLocked 17 2 12" xfId="7864"/>
    <cellStyle name="SAPLocked 17 2 2" xfId="7865"/>
    <cellStyle name="SAPLocked 17 2 2 2" xfId="12770"/>
    <cellStyle name="SAPLocked 17 2 3" xfId="7866"/>
    <cellStyle name="SAPLocked 17 2 3 2" xfId="12771"/>
    <cellStyle name="SAPLocked 17 2 4" xfId="7867"/>
    <cellStyle name="SAPLocked 17 2 4 2" xfId="12772"/>
    <cellStyle name="SAPLocked 17 2 5" xfId="7868"/>
    <cellStyle name="SAPLocked 17 2 5 2" xfId="12773"/>
    <cellStyle name="SAPLocked 17 2 6" xfId="7869"/>
    <cellStyle name="SAPLocked 17 2 6 2" xfId="12774"/>
    <cellStyle name="SAPLocked 17 2 7" xfId="7870"/>
    <cellStyle name="SAPLocked 17 2 7 2" xfId="12775"/>
    <cellStyle name="SAPLocked 17 2 8" xfId="7871"/>
    <cellStyle name="SAPLocked 17 2 8 2" xfId="12776"/>
    <cellStyle name="SAPLocked 17 2 9" xfId="7872"/>
    <cellStyle name="SAPLocked 17 2 9 2" xfId="12777"/>
    <cellStyle name="SAPLocked 17 3" xfId="7873"/>
    <cellStyle name="SAPLocked 17 3 2" xfId="12778"/>
    <cellStyle name="SAPLocked 17 4" xfId="7874"/>
    <cellStyle name="SAPLocked 17 4 2" xfId="12779"/>
    <cellStyle name="SAPLocked 17 5" xfId="7875"/>
    <cellStyle name="SAPLocked 17 5 2" xfId="12780"/>
    <cellStyle name="SAPLocked 17 6" xfId="7876"/>
    <cellStyle name="SAPLocked 17 6 2" xfId="12781"/>
    <cellStyle name="SAPLocked 17 7" xfId="7877"/>
    <cellStyle name="SAPLocked 17 7 2" xfId="12782"/>
    <cellStyle name="SAPLocked 17 8" xfId="7878"/>
    <cellStyle name="SAPLocked 17 8 2" xfId="12783"/>
    <cellStyle name="SAPLocked 17 9" xfId="7879"/>
    <cellStyle name="SAPLocked 17 9 2" xfId="12784"/>
    <cellStyle name="SAPLocked 18" xfId="7880"/>
    <cellStyle name="SAPLocked 18 10" xfId="7881"/>
    <cellStyle name="SAPLocked 18 10 2" xfId="12785"/>
    <cellStyle name="SAPLocked 18 11" xfId="7882"/>
    <cellStyle name="SAPLocked 18 11 2" xfId="12786"/>
    <cellStyle name="SAPLocked 18 12" xfId="7883"/>
    <cellStyle name="SAPLocked 18 12 2" xfId="12787"/>
    <cellStyle name="SAPLocked 18 13" xfId="7884"/>
    <cellStyle name="SAPLocked 18 2" xfId="7885"/>
    <cellStyle name="SAPLocked 18 2 10" xfId="7886"/>
    <cellStyle name="SAPLocked 18 2 10 2" xfId="12788"/>
    <cellStyle name="SAPLocked 18 2 11" xfId="7887"/>
    <cellStyle name="SAPLocked 18 2 11 2" xfId="12789"/>
    <cellStyle name="SAPLocked 18 2 12" xfId="7888"/>
    <cellStyle name="SAPLocked 18 2 2" xfId="7889"/>
    <cellStyle name="SAPLocked 18 2 2 2" xfId="12790"/>
    <cellStyle name="SAPLocked 18 2 3" xfId="7890"/>
    <cellStyle name="SAPLocked 18 2 3 2" xfId="12791"/>
    <cellStyle name="SAPLocked 18 2 4" xfId="7891"/>
    <cellStyle name="SAPLocked 18 2 4 2" xfId="12792"/>
    <cellStyle name="SAPLocked 18 2 5" xfId="7892"/>
    <cellStyle name="SAPLocked 18 2 5 2" xfId="12793"/>
    <cellStyle name="SAPLocked 18 2 6" xfId="7893"/>
    <cellStyle name="SAPLocked 18 2 6 2" xfId="12794"/>
    <cellStyle name="SAPLocked 18 2 7" xfId="7894"/>
    <cellStyle name="SAPLocked 18 2 7 2" xfId="12795"/>
    <cellStyle name="SAPLocked 18 2 8" xfId="7895"/>
    <cellStyle name="SAPLocked 18 2 8 2" xfId="12796"/>
    <cellStyle name="SAPLocked 18 2 9" xfId="7896"/>
    <cellStyle name="SAPLocked 18 2 9 2" xfId="12797"/>
    <cellStyle name="SAPLocked 18 3" xfId="7897"/>
    <cellStyle name="SAPLocked 18 3 2" xfId="12798"/>
    <cellStyle name="SAPLocked 18 4" xfId="7898"/>
    <cellStyle name="SAPLocked 18 4 2" xfId="12799"/>
    <cellStyle name="SAPLocked 18 5" xfId="7899"/>
    <cellStyle name="SAPLocked 18 5 2" xfId="12800"/>
    <cellStyle name="SAPLocked 18 6" xfId="7900"/>
    <cellStyle name="SAPLocked 18 6 2" xfId="12801"/>
    <cellStyle name="SAPLocked 18 7" xfId="7901"/>
    <cellStyle name="SAPLocked 18 7 2" xfId="12802"/>
    <cellStyle name="SAPLocked 18 8" xfId="7902"/>
    <cellStyle name="SAPLocked 18 8 2" xfId="12803"/>
    <cellStyle name="SAPLocked 18 9" xfId="7903"/>
    <cellStyle name="SAPLocked 18 9 2" xfId="12804"/>
    <cellStyle name="SAPLocked 19" xfId="7904"/>
    <cellStyle name="SAPLocked 19 10" xfId="7905"/>
    <cellStyle name="SAPLocked 19 10 2" xfId="12805"/>
    <cellStyle name="SAPLocked 19 11" xfId="7906"/>
    <cellStyle name="SAPLocked 19 11 2" xfId="12806"/>
    <cellStyle name="SAPLocked 19 12" xfId="7907"/>
    <cellStyle name="SAPLocked 19 12 2" xfId="12807"/>
    <cellStyle name="SAPLocked 19 13" xfId="7908"/>
    <cellStyle name="SAPLocked 19 2" xfId="7909"/>
    <cellStyle name="SAPLocked 19 2 10" xfId="7910"/>
    <cellStyle name="SAPLocked 19 2 10 2" xfId="12808"/>
    <cellStyle name="SAPLocked 19 2 11" xfId="7911"/>
    <cellStyle name="SAPLocked 19 2 11 2" xfId="12809"/>
    <cellStyle name="SAPLocked 19 2 12" xfId="7912"/>
    <cellStyle name="SAPLocked 19 2 2" xfId="7913"/>
    <cellStyle name="SAPLocked 19 2 2 2" xfId="12810"/>
    <cellStyle name="SAPLocked 19 2 3" xfId="7914"/>
    <cellStyle name="SAPLocked 19 2 3 2" xfId="12811"/>
    <cellStyle name="SAPLocked 19 2 4" xfId="7915"/>
    <cellStyle name="SAPLocked 19 2 4 2" xfId="12812"/>
    <cellStyle name="SAPLocked 19 2 5" xfId="7916"/>
    <cellStyle name="SAPLocked 19 2 5 2" xfId="12813"/>
    <cellStyle name="SAPLocked 19 2 6" xfId="7917"/>
    <cellStyle name="SAPLocked 19 2 6 2" xfId="12814"/>
    <cellStyle name="SAPLocked 19 2 7" xfId="7918"/>
    <cellStyle name="SAPLocked 19 2 7 2" xfId="12815"/>
    <cellStyle name="SAPLocked 19 2 8" xfId="7919"/>
    <cellStyle name="SAPLocked 19 2 8 2" xfId="12816"/>
    <cellStyle name="SAPLocked 19 2 9" xfId="7920"/>
    <cellStyle name="SAPLocked 19 2 9 2" xfId="12817"/>
    <cellStyle name="SAPLocked 19 3" xfId="7921"/>
    <cellStyle name="SAPLocked 19 3 2" xfId="12818"/>
    <cellStyle name="SAPLocked 19 4" xfId="7922"/>
    <cellStyle name="SAPLocked 19 4 2" xfId="12819"/>
    <cellStyle name="SAPLocked 19 5" xfId="7923"/>
    <cellStyle name="SAPLocked 19 5 2" xfId="12820"/>
    <cellStyle name="SAPLocked 19 6" xfId="7924"/>
    <cellStyle name="SAPLocked 19 6 2" xfId="12821"/>
    <cellStyle name="SAPLocked 19 7" xfId="7925"/>
    <cellStyle name="SAPLocked 19 7 2" xfId="12822"/>
    <cellStyle name="SAPLocked 19 8" xfId="7926"/>
    <cellStyle name="SAPLocked 19 8 2" xfId="12823"/>
    <cellStyle name="SAPLocked 19 9" xfId="7927"/>
    <cellStyle name="SAPLocked 19 9 2" xfId="12824"/>
    <cellStyle name="SAPLocked 2" xfId="7928"/>
    <cellStyle name="SAPLocked 2 10" xfId="7929"/>
    <cellStyle name="SAPLocked 2 10 10" xfId="7930"/>
    <cellStyle name="SAPLocked 2 10 10 2" xfId="12825"/>
    <cellStyle name="SAPLocked 2 10 11" xfId="7931"/>
    <cellStyle name="SAPLocked 2 10 11 2" xfId="12826"/>
    <cellStyle name="SAPLocked 2 10 12" xfId="7932"/>
    <cellStyle name="SAPLocked 2 10 12 2" xfId="12827"/>
    <cellStyle name="SAPLocked 2 10 13" xfId="7933"/>
    <cellStyle name="SAPLocked 2 10 2" xfId="7934"/>
    <cellStyle name="SAPLocked 2 10 2 10" xfId="7935"/>
    <cellStyle name="SAPLocked 2 10 2 10 2" xfId="12828"/>
    <cellStyle name="SAPLocked 2 10 2 11" xfId="7936"/>
    <cellStyle name="SAPLocked 2 10 2 11 2" xfId="12829"/>
    <cellStyle name="SAPLocked 2 10 2 12" xfId="7937"/>
    <cellStyle name="SAPLocked 2 10 2 2" xfId="7938"/>
    <cellStyle name="SAPLocked 2 10 2 2 2" xfId="12830"/>
    <cellStyle name="SAPLocked 2 10 2 3" xfId="7939"/>
    <cellStyle name="SAPLocked 2 10 2 3 2" xfId="12831"/>
    <cellStyle name="SAPLocked 2 10 2 4" xfId="7940"/>
    <cellStyle name="SAPLocked 2 10 2 4 2" xfId="12832"/>
    <cellStyle name="SAPLocked 2 10 2 5" xfId="7941"/>
    <cellStyle name="SAPLocked 2 10 2 5 2" xfId="12833"/>
    <cellStyle name="SAPLocked 2 10 2 6" xfId="7942"/>
    <cellStyle name="SAPLocked 2 10 2 6 2" xfId="12834"/>
    <cellStyle name="SAPLocked 2 10 2 7" xfId="7943"/>
    <cellStyle name="SAPLocked 2 10 2 7 2" xfId="12835"/>
    <cellStyle name="SAPLocked 2 10 2 8" xfId="7944"/>
    <cellStyle name="SAPLocked 2 10 2 8 2" xfId="12836"/>
    <cellStyle name="SAPLocked 2 10 2 9" xfId="7945"/>
    <cellStyle name="SAPLocked 2 10 2 9 2" xfId="12837"/>
    <cellStyle name="SAPLocked 2 10 3" xfId="7946"/>
    <cellStyle name="SAPLocked 2 10 3 2" xfId="12838"/>
    <cellStyle name="SAPLocked 2 10 4" xfId="7947"/>
    <cellStyle name="SAPLocked 2 10 4 2" xfId="12839"/>
    <cellStyle name="SAPLocked 2 10 5" xfId="7948"/>
    <cellStyle name="SAPLocked 2 10 5 2" xfId="12840"/>
    <cellStyle name="SAPLocked 2 10 6" xfId="7949"/>
    <cellStyle name="SAPLocked 2 10 6 2" xfId="12841"/>
    <cellStyle name="SAPLocked 2 10 7" xfId="7950"/>
    <cellStyle name="SAPLocked 2 10 7 2" xfId="12842"/>
    <cellStyle name="SAPLocked 2 10 8" xfId="7951"/>
    <cellStyle name="SAPLocked 2 10 8 2" xfId="12843"/>
    <cellStyle name="SAPLocked 2 10 9" xfId="7952"/>
    <cellStyle name="SAPLocked 2 10 9 2" xfId="12844"/>
    <cellStyle name="SAPLocked 2 11" xfId="7953"/>
    <cellStyle name="SAPLocked 2 11 10" xfId="7954"/>
    <cellStyle name="SAPLocked 2 11 10 2" xfId="12845"/>
    <cellStyle name="SAPLocked 2 11 11" xfId="7955"/>
    <cellStyle name="SAPLocked 2 11 11 2" xfId="12846"/>
    <cellStyle name="SAPLocked 2 11 12" xfId="7956"/>
    <cellStyle name="SAPLocked 2 11 12 2" xfId="12847"/>
    <cellStyle name="SAPLocked 2 11 13" xfId="7957"/>
    <cellStyle name="SAPLocked 2 11 2" xfId="7958"/>
    <cellStyle name="SAPLocked 2 11 2 10" xfId="7959"/>
    <cellStyle name="SAPLocked 2 11 2 10 2" xfId="12848"/>
    <cellStyle name="SAPLocked 2 11 2 11" xfId="7960"/>
    <cellStyle name="SAPLocked 2 11 2 11 2" xfId="12849"/>
    <cellStyle name="SAPLocked 2 11 2 12" xfId="7961"/>
    <cellStyle name="SAPLocked 2 11 2 2" xfId="7962"/>
    <cellStyle name="SAPLocked 2 11 2 2 2" xfId="12850"/>
    <cellStyle name="SAPLocked 2 11 2 3" xfId="7963"/>
    <cellStyle name="SAPLocked 2 11 2 3 2" xfId="12851"/>
    <cellStyle name="SAPLocked 2 11 2 4" xfId="7964"/>
    <cellStyle name="SAPLocked 2 11 2 4 2" xfId="12852"/>
    <cellStyle name="SAPLocked 2 11 2 5" xfId="7965"/>
    <cellStyle name="SAPLocked 2 11 2 5 2" xfId="12853"/>
    <cellStyle name="SAPLocked 2 11 2 6" xfId="7966"/>
    <cellStyle name="SAPLocked 2 11 2 6 2" xfId="12854"/>
    <cellStyle name="SAPLocked 2 11 2 7" xfId="7967"/>
    <cellStyle name="SAPLocked 2 11 2 7 2" xfId="12855"/>
    <cellStyle name="SAPLocked 2 11 2 8" xfId="7968"/>
    <cellStyle name="SAPLocked 2 11 2 8 2" xfId="12856"/>
    <cellStyle name="SAPLocked 2 11 2 9" xfId="7969"/>
    <cellStyle name="SAPLocked 2 11 2 9 2" xfId="12857"/>
    <cellStyle name="SAPLocked 2 11 3" xfId="7970"/>
    <cellStyle name="SAPLocked 2 11 3 2" xfId="12858"/>
    <cellStyle name="SAPLocked 2 11 4" xfId="7971"/>
    <cellStyle name="SAPLocked 2 11 4 2" xfId="12859"/>
    <cellStyle name="SAPLocked 2 11 5" xfId="7972"/>
    <cellStyle name="SAPLocked 2 11 5 2" xfId="12860"/>
    <cellStyle name="SAPLocked 2 11 6" xfId="7973"/>
    <cellStyle name="SAPLocked 2 11 6 2" xfId="12861"/>
    <cellStyle name="SAPLocked 2 11 7" xfId="7974"/>
    <cellStyle name="SAPLocked 2 11 7 2" xfId="12862"/>
    <cellStyle name="SAPLocked 2 11 8" xfId="7975"/>
    <cellStyle name="SAPLocked 2 11 8 2" xfId="12863"/>
    <cellStyle name="SAPLocked 2 11 9" xfId="7976"/>
    <cellStyle name="SAPLocked 2 11 9 2" xfId="12864"/>
    <cellStyle name="SAPLocked 2 12" xfId="7977"/>
    <cellStyle name="SAPLocked 2 12 10" xfId="7978"/>
    <cellStyle name="SAPLocked 2 12 10 2" xfId="12865"/>
    <cellStyle name="SAPLocked 2 12 11" xfId="7979"/>
    <cellStyle name="SAPLocked 2 12 11 2" xfId="12866"/>
    <cellStyle name="SAPLocked 2 12 12" xfId="7980"/>
    <cellStyle name="SAPLocked 2 12 12 2" xfId="12867"/>
    <cellStyle name="SAPLocked 2 12 13" xfId="7981"/>
    <cellStyle name="SAPLocked 2 12 2" xfId="7982"/>
    <cellStyle name="SAPLocked 2 12 2 10" xfId="7983"/>
    <cellStyle name="SAPLocked 2 12 2 10 2" xfId="12868"/>
    <cellStyle name="SAPLocked 2 12 2 11" xfId="7984"/>
    <cellStyle name="SAPLocked 2 12 2 11 2" xfId="12869"/>
    <cellStyle name="SAPLocked 2 12 2 12" xfId="7985"/>
    <cellStyle name="SAPLocked 2 12 2 2" xfId="7986"/>
    <cellStyle name="SAPLocked 2 12 2 2 2" xfId="12870"/>
    <cellStyle name="SAPLocked 2 12 2 3" xfId="7987"/>
    <cellStyle name="SAPLocked 2 12 2 3 2" xfId="12871"/>
    <cellStyle name="SAPLocked 2 12 2 4" xfId="7988"/>
    <cellStyle name="SAPLocked 2 12 2 4 2" xfId="12872"/>
    <cellStyle name="SAPLocked 2 12 2 5" xfId="7989"/>
    <cellStyle name="SAPLocked 2 12 2 5 2" xfId="12873"/>
    <cellStyle name="SAPLocked 2 12 2 6" xfId="7990"/>
    <cellStyle name="SAPLocked 2 12 2 6 2" xfId="12874"/>
    <cellStyle name="SAPLocked 2 12 2 7" xfId="7991"/>
    <cellStyle name="SAPLocked 2 12 2 7 2" xfId="12875"/>
    <cellStyle name="SAPLocked 2 12 2 8" xfId="7992"/>
    <cellStyle name="SAPLocked 2 12 2 8 2" xfId="12876"/>
    <cellStyle name="SAPLocked 2 12 2 9" xfId="7993"/>
    <cellStyle name="SAPLocked 2 12 2 9 2" xfId="12877"/>
    <cellStyle name="SAPLocked 2 12 3" xfId="7994"/>
    <cellStyle name="SAPLocked 2 12 3 2" xfId="12878"/>
    <cellStyle name="SAPLocked 2 12 4" xfId="7995"/>
    <cellStyle name="SAPLocked 2 12 4 2" xfId="12879"/>
    <cellStyle name="SAPLocked 2 12 5" xfId="7996"/>
    <cellStyle name="SAPLocked 2 12 5 2" xfId="12880"/>
    <cellStyle name="SAPLocked 2 12 6" xfId="7997"/>
    <cellStyle name="SAPLocked 2 12 6 2" xfId="12881"/>
    <cellStyle name="SAPLocked 2 12 7" xfId="7998"/>
    <cellStyle name="SAPLocked 2 12 7 2" xfId="12882"/>
    <cellStyle name="SAPLocked 2 12 8" xfId="7999"/>
    <cellStyle name="SAPLocked 2 12 8 2" xfId="12883"/>
    <cellStyle name="SAPLocked 2 12 9" xfId="8000"/>
    <cellStyle name="SAPLocked 2 12 9 2" xfId="12884"/>
    <cellStyle name="SAPLocked 2 13" xfId="8001"/>
    <cellStyle name="SAPLocked 2 13 10" xfId="8002"/>
    <cellStyle name="SAPLocked 2 13 10 2" xfId="12885"/>
    <cellStyle name="SAPLocked 2 13 11" xfId="8003"/>
    <cellStyle name="SAPLocked 2 13 11 2" xfId="12886"/>
    <cellStyle name="SAPLocked 2 13 12" xfId="8004"/>
    <cellStyle name="SAPLocked 2 13 12 2" xfId="12887"/>
    <cellStyle name="SAPLocked 2 13 13" xfId="8005"/>
    <cellStyle name="SAPLocked 2 13 2" xfId="8006"/>
    <cellStyle name="SAPLocked 2 13 2 10" xfId="8007"/>
    <cellStyle name="SAPLocked 2 13 2 10 2" xfId="12888"/>
    <cellStyle name="SAPLocked 2 13 2 11" xfId="8008"/>
    <cellStyle name="SAPLocked 2 13 2 11 2" xfId="12889"/>
    <cellStyle name="SAPLocked 2 13 2 12" xfId="8009"/>
    <cellStyle name="SAPLocked 2 13 2 2" xfId="8010"/>
    <cellStyle name="SAPLocked 2 13 2 2 2" xfId="12890"/>
    <cellStyle name="SAPLocked 2 13 2 3" xfId="8011"/>
    <cellStyle name="SAPLocked 2 13 2 3 2" xfId="12891"/>
    <cellStyle name="SAPLocked 2 13 2 4" xfId="8012"/>
    <cellStyle name="SAPLocked 2 13 2 4 2" xfId="12892"/>
    <cellStyle name="SAPLocked 2 13 2 5" xfId="8013"/>
    <cellStyle name="SAPLocked 2 13 2 5 2" xfId="12893"/>
    <cellStyle name="SAPLocked 2 13 2 6" xfId="8014"/>
    <cellStyle name="SAPLocked 2 13 2 6 2" xfId="12894"/>
    <cellStyle name="SAPLocked 2 13 2 7" xfId="8015"/>
    <cellStyle name="SAPLocked 2 13 2 7 2" xfId="12895"/>
    <cellStyle name="SAPLocked 2 13 2 8" xfId="8016"/>
    <cellStyle name="SAPLocked 2 13 2 8 2" xfId="12896"/>
    <cellStyle name="SAPLocked 2 13 2 9" xfId="8017"/>
    <cellStyle name="SAPLocked 2 13 2 9 2" xfId="12897"/>
    <cellStyle name="SAPLocked 2 13 3" xfId="8018"/>
    <cellStyle name="SAPLocked 2 13 3 2" xfId="12898"/>
    <cellStyle name="SAPLocked 2 13 4" xfId="8019"/>
    <cellStyle name="SAPLocked 2 13 4 2" xfId="12899"/>
    <cellStyle name="SAPLocked 2 13 5" xfId="8020"/>
    <cellStyle name="SAPLocked 2 13 5 2" xfId="12900"/>
    <cellStyle name="SAPLocked 2 13 6" xfId="8021"/>
    <cellStyle name="SAPLocked 2 13 6 2" xfId="12901"/>
    <cellStyle name="SAPLocked 2 13 7" xfId="8022"/>
    <cellStyle name="SAPLocked 2 13 7 2" xfId="12902"/>
    <cellStyle name="SAPLocked 2 13 8" xfId="8023"/>
    <cellStyle name="SAPLocked 2 13 8 2" xfId="12903"/>
    <cellStyle name="SAPLocked 2 13 9" xfId="8024"/>
    <cellStyle name="SAPLocked 2 13 9 2" xfId="12904"/>
    <cellStyle name="SAPLocked 2 14" xfId="8025"/>
    <cellStyle name="SAPLocked 2 14 10" xfId="8026"/>
    <cellStyle name="SAPLocked 2 14 10 2" xfId="12905"/>
    <cellStyle name="SAPLocked 2 14 11" xfId="8027"/>
    <cellStyle name="SAPLocked 2 14 11 2" xfId="12906"/>
    <cellStyle name="SAPLocked 2 14 12" xfId="8028"/>
    <cellStyle name="SAPLocked 2 14 12 2" xfId="12907"/>
    <cellStyle name="SAPLocked 2 14 13" xfId="8029"/>
    <cellStyle name="SAPLocked 2 14 2" xfId="8030"/>
    <cellStyle name="SAPLocked 2 14 2 10" xfId="8031"/>
    <cellStyle name="SAPLocked 2 14 2 10 2" xfId="12908"/>
    <cellStyle name="SAPLocked 2 14 2 11" xfId="8032"/>
    <cellStyle name="SAPLocked 2 14 2 11 2" xfId="12909"/>
    <cellStyle name="SAPLocked 2 14 2 12" xfId="8033"/>
    <cellStyle name="SAPLocked 2 14 2 2" xfId="8034"/>
    <cellStyle name="SAPLocked 2 14 2 2 2" xfId="12910"/>
    <cellStyle name="SAPLocked 2 14 2 3" xfId="8035"/>
    <cellStyle name="SAPLocked 2 14 2 3 2" xfId="12911"/>
    <cellStyle name="SAPLocked 2 14 2 4" xfId="8036"/>
    <cellStyle name="SAPLocked 2 14 2 4 2" xfId="12912"/>
    <cellStyle name="SAPLocked 2 14 2 5" xfId="8037"/>
    <cellStyle name="SAPLocked 2 14 2 5 2" xfId="12913"/>
    <cellStyle name="SAPLocked 2 14 2 6" xfId="8038"/>
    <cellStyle name="SAPLocked 2 14 2 6 2" xfId="12914"/>
    <cellStyle name="SAPLocked 2 14 2 7" xfId="8039"/>
    <cellStyle name="SAPLocked 2 14 2 7 2" xfId="12915"/>
    <cellStyle name="SAPLocked 2 14 2 8" xfId="8040"/>
    <cellStyle name="SAPLocked 2 14 2 8 2" xfId="12916"/>
    <cellStyle name="SAPLocked 2 14 2 9" xfId="8041"/>
    <cellStyle name="SAPLocked 2 14 2 9 2" xfId="12917"/>
    <cellStyle name="SAPLocked 2 14 3" xfId="8042"/>
    <cellStyle name="SAPLocked 2 14 3 2" xfId="12918"/>
    <cellStyle name="SAPLocked 2 14 4" xfId="8043"/>
    <cellStyle name="SAPLocked 2 14 4 2" xfId="12919"/>
    <cellStyle name="SAPLocked 2 14 5" xfId="8044"/>
    <cellStyle name="SAPLocked 2 14 5 2" xfId="12920"/>
    <cellStyle name="SAPLocked 2 14 6" xfId="8045"/>
    <cellStyle name="SAPLocked 2 14 6 2" xfId="12921"/>
    <cellStyle name="SAPLocked 2 14 7" xfId="8046"/>
    <cellStyle name="SAPLocked 2 14 7 2" xfId="12922"/>
    <cellStyle name="SAPLocked 2 14 8" xfId="8047"/>
    <cellStyle name="SAPLocked 2 14 8 2" xfId="12923"/>
    <cellStyle name="SAPLocked 2 14 9" xfId="8048"/>
    <cellStyle name="SAPLocked 2 14 9 2" xfId="12924"/>
    <cellStyle name="SAPLocked 2 15" xfId="8049"/>
    <cellStyle name="SAPLocked 2 15 10" xfId="8050"/>
    <cellStyle name="SAPLocked 2 15 10 2" xfId="12925"/>
    <cellStyle name="SAPLocked 2 15 11" xfId="8051"/>
    <cellStyle name="SAPLocked 2 15 11 2" xfId="12926"/>
    <cellStyle name="SAPLocked 2 15 12" xfId="8052"/>
    <cellStyle name="SAPLocked 2 15 12 2" xfId="12927"/>
    <cellStyle name="SAPLocked 2 15 13" xfId="8053"/>
    <cellStyle name="SAPLocked 2 15 2" xfId="8054"/>
    <cellStyle name="SAPLocked 2 15 2 10" xfId="8055"/>
    <cellStyle name="SAPLocked 2 15 2 10 2" xfId="12928"/>
    <cellStyle name="SAPLocked 2 15 2 11" xfId="8056"/>
    <cellStyle name="SAPLocked 2 15 2 11 2" xfId="12929"/>
    <cellStyle name="SAPLocked 2 15 2 12" xfId="8057"/>
    <cellStyle name="SAPLocked 2 15 2 2" xfId="8058"/>
    <cellStyle name="SAPLocked 2 15 2 2 2" xfId="12930"/>
    <cellStyle name="SAPLocked 2 15 2 3" xfId="8059"/>
    <cellStyle name="SAPLocked 2 15 2 3 2" xfId="12931"/>
    <cellStyle name="SAPLocked 2 15 2 4" xfId="8060"/>
    <cellStyle name="SAPLocked 2 15 2 4 2" xfId="12932"/>
    <cellStyle name="SAPLocked 2 15 2 5" xfId="8061"/>
    <cellStyle name="SAPLocked 2 15 2 5 2" xfId="12933"/>
    <cellStyle name="SAPLocked 2 15 2 6" xfId="8062"/>
    <cellStyle name="SAPLocked 2 15 2 6 2" xfId="12934"/>
    <cellStyle name="SAPLocked 2 15 2 7" xfId="8063"/>
    <cellStyle name="SAPLocked 2 15 2 7 2" xfId="12935"/>
    <cellStyle name="SAPLocked 2 15 2 8" xfId="8064"/>
    <cellStyle name="SAPLocked 2 15 2 8 2" xfId="12936"/>
    <cellStyle name="SAPLocked 2 15 2 9" xfId="8065"/>
    <cellStyle name="SAPLocked 2 15 2 9 2" xfId="12937"/>
    <cellStyle name="SAPLocked 2 15 3" xfId="8066"/>
    <cellStyle name="SAPLocked 2 15 3 2" xfId="12938"/>
    <cellStyle name="SAPLocked 2 15 4" xfId="8067"/>
    <cellStyle name="SAPLocked 2 15 4 2" xfId="12939"/>
    <cellStyle name="SAPLocked 2 15 5" xfId="8068"/>
    <cellStyle name="SAPLocked 2 15 5 2" xfId="12940"/>
    <cellStyle name="SAPLocked 2 15 6" xfId="8069"/>
    <cellStyle name="SAPLocked 2 15 6 2" xfId="12941"/>
    <cellStyle name="SAPLocked 2 15 7" xfId="8070"/>
    <cellStyle name="SAPLocked 2 15 7 2" xfId="12942"/>
    <cellStyle name="SAPLocked 2 15 8" xfId="8071"/>
    <cellStyle name="SAPLocked 2 15 8 2" xfId="12943"/>
    <cellStyle name="SAPLocked 2 15 9" xfId="8072"/>
    <cellStyle name="SAPLocked 2 15 9 2" xfId="12944"/>
    <cellStyle name="SAPLocked 2 16" xfId="8073"/>
    <cellStyle name="SAPLocked 2 16 10" xfId="8074"/>
    <cellStyle name="SAPLocked 2 16 10 2" xfId="12945"/>
    <cellStyle name="SAPLocked 2 16 11" xfId="8075"/>
    <cellStyle name="SAPLocked 2 16 11 2" xfId="12946"/>
    <cellStyle name="SAPLocked 2 16 12" xfId="8076"/>
    <cellStyle name="SAPLocked 2 16 12 2" xfId="12947"/>
    <cellStyle name="SAPLocked 2 16 13" xfId="8077"/>
    <cellStyle name="SAPLocked 2 16 2" xfId="8078"/>
    <cellStyle name="SAPLocked 2 16 2 10" xfId="8079"/>
    <cellStyle name="SAPLocked 2 16 2 10 2" xfId="12948"/>
    <cellStyle name="SAPLocked 2 16 2 11" xfId="8080"/>
    <cellStyle name="SAPLocked 2 16 2 11 2" xfId="12949"/>
    <cellStyle name="SAPLocked 2 16 2 12" xfId="8081"/>
    <cellStyle name="SAPLocked 2 16 2 2" xfId="8082"/>
    <cellStyle name="SAPLocked 2 16 2 2 2" xfId="12950"/>
    <cellStyle name="SAPLocked 2 16 2 3" xfId="8083"/>
    <cellStyle name="SAPLocked 2 16 2 3 2" xfId="12951"/>
    <cellStyle name="SAPLocked 2 16 2 4" xfId="8084"/>
    <cellStyle name="SAPLocked 2 16 2 4 2" xfId="12952"/>
    <cellStyle name="SAPLocked 2 16 2 5" xfId="8085"/>
    <cellStyle name="SAPLocked 2 16 2 5 2" xfId="12953"/>
    <cellStyle name="SAPLocked 2 16 2 6" xfId="8086"/>
    <cellStyle name="SAPLocked 2 16 2 6 2" xfId="12954"/>
    <cellStyle name="SAPLocked 2 16 2 7" xfId="8087"/>
    <cellStyle name="SAPLocked 2 16 2 7 2" xfId="12955"/>
    <cellStyle name="SAPLocked 2 16 2 8" xfId="8088"/>
    <cellStyle name="SAPLocked 2 16 2 8 2" xfId="12956"/>
    <cellStyle name="SAPLocked 2 16 2 9" xfId="8089"/>
    <cellStyle name="SAPLocked 2 16 2 9 2" xfId="12957"/>
    <cellStyle name="SAPLocked 2 16 3" xfId="8090"/>
    <cellStyle name="SAPLocked 2 16 3 2" xfId="12958"/>
    <cellStyle name="SAPLocked 2 16 4" xfId="8091"/>
    <cellStyle name="SAPLocked 2 16 4 2" xfId="12959"/>
    <cellStyle name="SAPLocked 2 16 5" xfId="8092"/>
    <cellStyle name="SAPLocked 2 16 5 2" xfId="12960"/>
    <cellStyle name="SAPLocked 2 16 6" xfId="8093"/>
    <cellStyle name="SAPLocked 2 16 6 2" xfId="12961"/>
    <cellStyle name="SAPLocked 2 16 7" xfId="8094"/>
    <cellStyle name="SAPLocked 2 16 7 2" xfId="12962"/>
    <cellStyle name="SAPLocked 2 16 8" xfId="8095"/>
    <cellStyle name="SAPLocked 2 16 8 2" xfId="12963"/>
    <cellStyle name="SAPLocked 2 16 9" xfId="8096"/>
    <cellStyle name="SAPLocked 2 16 9 2" xfId="12964"/>
    <cellStyle name="SAPLocked 2 17" xfId="8097"/>
    <cellStyle name="SAPLocked 2 17 10" xfId="8098"/>
    <cellStyle name="SAPLocked 2 17 10 2" xfId="12965"/>
    <cellStyle name="SAPLocked 2 17 11" xfId="8099"/>
    <cellStyle name="SAPLocked 2 17 11 2" xfId="12966"/>
    <cellStyle name="SAPLocked 2 17 12" xfId="8100"/>
    <cellStyle name="SAPLocked 2 17 12 2" xfId="12967"/>
    <cellStyle name="SAPLocked 2 17 13" xfId="8101"/>
    <cellStyle name="SAPLocked 2 17 2" xfId="8102"/>
    <cellStyle name="SAPLocked 2 17 2 10" xfId="8103"/>
    <cellStyle name="SAPLocked 2 17 2 10 2" xfId="12968"/>
    <cellStyle name="SAPLocked 2 17 2 11" xfId="8104"/>
    <cellStyle name="SAPLocked 2 17 2 11 2" xfId="12969"/>
    <cellStyle name="SAPLocked 2 17 2 12" xfId="8105"/>
    <cellStyle name="SAPLocked 2 17 2 2" xfId="8106"/>
    <cellStyle name="SAPLocked 2 17 2 2 2" xfId="12970"/>
    <cellStyle name="SAPLocked 2 17 2 3" xfId="8107"/>
    <cellStyle name="SAPLocked 2 17 2 3 2" xfId="12971"/>
    <cellStyle name="SAPLocked 2 17 2 4" xfId="8108"/>
    <cellStyle name="SAPLocked 2 17 2 4 2" xfId="12972"/>
    <cellStyle name="SAPLocked 2 17 2 5" xfId="8109"/>
    <cellStyle name="SAPLocked 2 17 2 5 2" xfId="12973"/>
    <cellStyle name="SAPLocked 2 17 2 6" xfId="8110"/>
    <cellStyle name="SAPLocked 2 17 2 6 2" xfId="12974"/>
    <cellStyle name="SAPLocked 2 17 2 7" xfId="8111"/>
    <cellStyle name="SAPLocked 2 17 2 7 2" xfId="12975"/>
    <cellStyle name="SAPLocked 2 17 2 8" xfId="8112"/>
    <cellStyle name="SAPLocked 2 17 2 8 2" xfId="12976"/>
    <cellStyle name="SAPLocked 2 17 2 9" xfId="8113"/>
    <cellStyle name="SAPLocked 2 17 2 9 2" xfId="12977"/>
    <cellStyle name="SAPLocked 2 17 3" xfId="8114"/>
    <cellStyle name="SAPLocked 2 17 3 2" xfId="12978"/>
    <cellStyle name="SAPLocked 2 17 4" xfId="8115"/>
    <cellStyle name="SAPLocked 2 17 4 2" xfId="12979"/>
    <cellStyle name="SAPLocked 2 17 5" xfId="8116"/>
    <cellStyle name="SAPLocked 2 17 5 2" xfId="12980"/>
    <cellStyle name="SAPLocked 2 17 6" xfId="8117"/>
    <cellStyle name="SAPLocked 2 17 6 2" xfId="12981"/>
    <cellStyle name="SAPLocked 2 17 7" xfId="8118"/>
    <cellStyle name="SAPLocked 2 17 7 2" xfId="12982"/>
    <cellStyle name="SAPLocked 2 17 8" xfId="8119"/>
    <cellStyle name="SAPLocked 2 17 8 2" xfId="12983"/>
    <cellStyle name="SAPLocked 2 17 9" xfId="8120"/>
    <cellStyle name="SAPLocked 2 17 9 2" xfId="12984"/>
    <cellStyle name="SAPLocked 2 18" xfId="8121"/>
    <cellStyle name="SAPLocked 2 18 10" xfId="8122"/>
    <cellStyle name="SAPLocked 2 18 10 2" xfId="12985"/>
    <cellStyle name="SAPLocked 2 18 11" xfId="8123"/>
    <cellStyle name="SAPLocked 2 18 11 2" xfId="12986"/>
    <cellStyle name="SAPLocked 2 18 12" xfId="8124"/>
    <cellStyle name="SAPLocked 2 18 12 2" xfId="12987"/>
    <cellStyle name="SAPLocked 2 18 13" xfId="8125"/>
    <cellStyle name="SAPLocked 2 18 2" xfId="8126"/>
    <cellStyle name="SAPLocked 2 18 2 10" xfId="8127"/>
    <cellStyle name="SAPLocked 2 18 2 10 2" xfId="12988"/>
    <cellStyle name="SAPLocked 2 18 2 11" xfId="8128"/>
    <cellStyle name="SAPLocked 2 18 2 11 2" xfId="12989"/>
    <cellStyle name="SAPLocked 2 18 2 12" xfId="8129"/>
    <cellStyle name="SAPLocked 2 18 2 2" xfId="8130"/>
    <cellStyle name="SAPLocked 2 18 2 2 2" xfId="12990"/>
    <cellStyle name="SAPLocked 2 18 2 3" xfId="8131"/>
    <cellStyle name="SAPLocked 2 18 2 3 2" xfId="12991"/>
    <cellStyle name="SAPLocked 2 18 2 4" xfId="8132"/>
    <cellStyle name="SAPLocked 2 18 2 4 2" xfId="12992"/>
    <cellStyle name="SAPLocked 2 18 2 5" xfId="8133"/>
    <cellStyle name="SAPLocked 2 18 2 5 2" xfId="12993"/>
    <cellStyle name="SAPLocked 2 18 2 6" xfId="8134"/>
    <cellStyle name="SAPLocked 2 18 2 6 2" xfId="12994"/>
    <cellStyle name="SAPLocked 2 18 2 7" xfId="8135"/>
    <cellStyle name="SAPLocked 2 18 2 7 2" xfId="12995"/>
    <cellStyle name="SAPLocked 2 18 2 8" xfId="8136"/>
    <cellStyle name="SAPLocked 2 18 2 8 2" xfId="12996"/>
    <cellStyle name="SAPLocked 2 18 2 9" xfId="8137"/>
    <cellStyle name="SAPLocked 2 18 2 9 2" xfId="12997"/>
    <cellStyle name="SAPLocked 2 18 3" xfId="8138"/>
    <cellStyle name="SAPLocked 2 18 3 2" xfId="12998"/>
    <cellStyle name="SAPLocked 2 18 4" xfId="8139"/>
    <cellStyle name="SAPLocked 2 18 4 2" xfId="12999"/>
    <cellStyle name="SAPLocked 2 18 5" xfId="8140"/>
    <cellStyle name="SAPLocked 2 18 5 2" xfId="13000"/>
    <cellStyle name="SAPLocked 2 18 6" xfId="8141"/>
    <cellStyle name="SAPLocked 2 18 6 2" xfId="13001"/>
    <cellStyle name="SAPLocked 2 18 7" xfId="8142"/>
    <cellStyle name="SAPLocked 2 18 7 2" xfId="13002"/>
    <cellStyle name="SAPLocked 2 18 8" xfId="8143"/>
    <cellStyle name="SAPLocked 2 18 8 2" xfId="13003"/>
    <cellStyle name="SAPLocked 2 18 9" xfId="8144"/>
    <cellStyle name="SAPLocked 2 18 9 2" xfId="13004"/>
    <cellStyle name="SAPLocked 2 19" xfId="8145"/>
    <cellStyle name="SAPLocked 2 19 10" xfId="8146"/>
    <cellStyle name="SAPLocked 2 19 10 2" xfId="13005"/>
    <cellStyle name="SAPLocked 2 19 11" xfId="8147"/>
    <cellStyle name="SAPLocked 2 19 11 2" xfId="13006"/>
    <cellStyle name="SAPLocked 2 19 12" xfId="8148"/>
    <cellStyle name="SAPLocked 2 19 12 2" xfId="13007"/>
    <cellStyle name="SAPLocked 2 19 13" xfId="8149"/>
    <cellStyle name="SAPLocked 2 19 2" xfId="8150"/>
    <cellStyle name="SAPLocked 2 19 2 10" xfId="8151"/>
    <cellStyle name="SAPLocked 2 19 2 10 2" xfId="13008"/>
    <cellStyle name="SAPLocked 2 19 2 11" xfId="8152"/>
    <cellStyle name="SAPLocked 2 19 2 11 2" xfId="13009"/>
    <cellStyle name="SAPLocked 2 19 2 12" xfId="8153"/>
    <cellStyle name="SAPLocked 2 19 2 2" xfId="8154"/>
    <cellStyle name="SAPLocked 2 19 2 2 2" xfId="13010"/>
    <cellStyle name="SAPLocked 2 19 2 3" xfId="8155"/>
    <cellStyle name="SAPLocked 2 19 2 3 2" xfId="13011"/>
    <cellStyle name="SAPLocked 2 19 2 4" xfId="8156"/>
    <cellStyle name="SAPLocked 2 19 2 4 2" xfId="13012"/>
    <cellStyle name="SAPLocked 2 19 2 5" xfId="8157"/>
    <cellStyle name="SAPLocked 2 19 2 5 2" xfId="13013"/>
    <cellStyle name="SAPLocked 2 19 2 6" xfId="8158"/>
    <cellStyle name="SAPLocked 2 19 2 6 2" xfId="13014"/>
    <cellStyle name="SAPLocked 2 19 2 7" xfId="8159"/>
    <cellStyle name="SAPLocked 2 19 2 7 2" xfId="13015"/>
    <cellStyle name="SAPLocked 2 19 2 8" xfId="8160"/>
    <cellStyle name="SAPLocked 2 19 2 8 2" xfId="13016"/>
    <cellStyle name="SAPLocked 2 19 2 9" xfId="8161"/>
    <cellStyle name="SAPLocked 2 19 2 9 2" xfId="13017"/>
    <cellStyle name="SAPLocked 2 19 3" xfId="8162"/>
    <cellStyle name="SAPLocked 2 19 3 2" xfId="13018"/>
    <cellStyle name="SAPLocked 2 19 4" xfId="8163"/>
    <cellStyle name="SAPLocked 2 19 4 2" xfId="13019"/>
    <cellStyle name="SAPLocked 2 19 5" xfId="8164"/>
    <cellStyle name="SAPLocked 2 19 5 2" xfId="13020"/>
    <cellStyle name="SAPLocked 2 19 6" xfId="8165"/>
    <cellStyle name="SAPLocked 2 19 6 2" xfId="13021"/>
    <cellStyle name="SAPLocked 2 19 7" xfId="8166"/>
    <cellStyle name="SAPLocked 2 19 7 2" xfId="13022"/>
    <cellStyle name="SAPLocked 2 19 8" xfId="8167"/>
    <cellStyle name="SAPLocked 2 19 8 2" xfId="13023"/>
    <cellStyle name="SAPLocked 2 19 9" xfId="8168"/>
    <cellStyle name="SAPLocked 2 19 9 2" xfId="13024"/>
    <cellStyle name="SAPLocked 2 2" xfId="8169"/>
    <cellStyle name="SAPLocked 2 2 10" xfId="8170"/>
    <cellStyle name="SAPLocked 2 2 10 2" xfId="13025"/>
    <cellStyle name="SAPLocked 2 2 11" xfId="8171"/>
    <cellStyle name="SAPLocked 2 2 11 2" xfId="13026"/>
    <cellStyle name="SAPLocked 2 2 12" xfId="8172"/>
    <cellStyle name="SAPLocked 2 2 12 2" xfId="13027"/>
    <cellStyle name="SAPLocked 2 2 13" xfId="8173"/>
    <cellStyle name="SAPLocked 2 2 2" xfId="8174"/>
    <cellStyle name="SAPLocked 2 2 2 10" xfId="8175"/>
    <cellStyle name="SAPLocked 2 2 2 10 2" xfId="13028"/>
    <cellStyle name="SAPLocked 2 2 2 11" xfId="8176"/>
    <cellStyle name="SAPLocked 2 2 2 11 2" xfId="13029"/>
    <cellStyle name="SAPLocked 2 2 2 12" xfId="8177"/>
    <cellStyle name="SAPLocked 2 2 2 2" xfId="8178"/>
    <cellStyle name="SAPLocked 2 2 2 2 2" xfId="13030"/>
    <cellStyle name="SAPLocked 2 2 2 3" xfId="8179"/>
    <cellStyle name="SAPLocked 2 2 2 3 2" xfId="13031"/>
    <cellStyle name="SAPLocked 2 2 2 4" xfId="8180"/>
    <cellStyle name="SAPLocked 2 2 2 4 2" xfId="13032"/>
    <cellStyle name="SAPLocked 2 2 2 5" xfId="8181"/>
    <cellStyle name="SAPLocked 2 2 2 5 2" xfId="13033"/>
    <cellStyle name="SAPLocked 2 2 2 6" xfId="8182"/>
    <cellStyle name="SAPLocked 2 2 2 6 2" xfId="13034"/>
    <cellStyle name="SAPLocked 2 2 2 7" xfId="8183"/>
    <cellStyle name="SAPLocked 2 2 2 7 2" xfId="13035"/>
    <cellStyle name="SAPLocked 2 2 2 8" xfId="8184"/>
    <cellStyle name="SAPLocked 2 2 2 8 2" xfId="13036"/>
    <cellStyle name="SAPLocked 2 2 2 9" xfId="8185"/>
    <cellStyle name="SAPLocked 2 2 2 9 2" xfId="13037"/>
    <cellStyle name="SAPLocked 2 2 3" xfId="8186"/>
    <cellStyle name="SAPLocked 2 2 3 2" xfId="13038"/>
    <cellStyle name="SAPLocked 2 2 4" xfId="8187"/>
    <cellStyle name="SAPLocked 2 2 4 2" xfId="13039"/>
    <cellStyle name="SAPLocked 2 2 5" xfId="8188"/>
    <cellStyle name="SAPLocked 2 2 5 2" xfId="13040"/>
    <cellStyle name="SAPLocked 2 2 6" xfId="8189"/>
    <cellStyle name="SAPLocked 2 2 6 2" xfId="13041"/>
    <cellStyle name="SAPLocked 2 2 7" xfId="8190"/>
    <cellStyle name="SAPLocked 2 2 7 2" xfId="13042"/>
    <cellStyle name="SAPLocked 2 2 8" xfId="8191"/>
    <cellStyle name="SAPLocked 2 2 8 2" xfId="13043"/>
    <cellStyle name="SAPLocked 2 2 9" xfId="8192"/>
    <cellStyle name="SAPLocked 2 2 9 2" xfId="13044"/>
    <cellStyle name="SAPLocked 2 20" xfId="8193"/>
    <cellStyle name="SAPLocked 2 20 10" xfId="8194"/>
    <cellStyle name="SAPLocked 2 20 10 2" xfId="13045"/>
    <cellStyle name="SAPLocked 2 20 11" xfId="8195"/>
    <cellStyle name="SAPLocked 2 20 11 2" xfId="13046"/>
    <cellStyle name="SAPLocked 2 20 12" xfId="8196"/>
    <cellStyle name="SAPLocked 2 20 12 2" xfId="13047"/>
    <cellStyle name="SAPLocked 2 20 13" xfId="8197"/>
    <cellStyle name="SAPLocked 2 20 2" xfId="8198"/>
    <cellStyle name="SAPLocked 2 20 2 10" xfId="8199"/>
    <cellStyle name="SAPLocked 2 20 2 10 2" xfId="13048"/>
    <cellStyle name="SAPLocked 2 20 2 11" xfId="8200"/>
    <cellStyle name="SAPLocked 2 20 2 11 2" xfId="13049"/>
    <cellStyle name="SAPLocked 2 20 2 12" xfId="8201"/>
    <cellStyle name="SAPLocked 2 20 2 2" xfId="8202"/>
    <cellStyle name="SAPLocked 2 20 2 2 2" xfId="13050"/>
    <cellStyle name="SAPLocked 2 20 2 3" xfId="8203"/>
    <cellStyle name="SAPLocked 2 20 2 3 2" xfId="13051"/>
    <cellStyle name="SAPLocked 2 20 2 4" xfId="8204"/>
    <cellStyle name="SAPLocked 2 20 2 4 2" xfId="13052"/>
    <cellStyle name="SAPLocked 2 20 2 5" xfId="8205"/>
    <cellStyle name="SAPLocked 2 20 2 5 2" xfId="13053"/>
    <cellStyle name="SAPLocked 2 20 2 6" xfId="8206"/>
    <cellStyle name="SAPLocked 2 20 2 6 2" xfId="13054"/>
    <cellStyle name="SAPLocked 2 20 2 7" xfId="8207"/>
    <cellStyle name="SAPLocked 2 20 2 7 2" xfId="13055"/>
    <cellStyle name="SAPLocked 2 20 2 8" xfId="8208"/>
    <cellStyle name="SAPLocked 2 20 2 8 2" xfId="13056"/>
    <cellStyle name="SAPLocked 2 20 2 9" xfId="8209"/>
    <cellStyle name="SAPLocked 2 20 2 9 2" xfId="13057"/>
    <cellStyle name="SAPLocked 2 20 3" xfId="8210"/>
    <cellStyle name="SAPLocked 2 20 3 2" xfId="13058"/>
    <cellStyle name="SAPLocked 2 20 4" xfId="8211"/>
    <cellStyle name="SAPLocked 2 20 4 2" xfId="13059"/>
    <cellStyle name="SAPLocked 2 20 5" xfId="8212"/>
    <cellStyle name="SAPLocked 2 20 5 2" xfId="13060"/>
    <cellStyle name="SAPLocked 2 20 6" xfId="8213"/>
    <cellStyle name="SAPLocked 2 20 6 2" xfId="13061"/>
    <cellStyle name="SAPLocked 2 20 7" xfId="8214"/>
    <cellStyle name="SAPLocked 2 20 7 2" xfId="13062"/>
    <cellStyle name="SAPLocked 2 20 8" xfId="8215"/>
    <cellStyle name="SAPLocked 2 20 8 2" xfId="13063"/>
    <cellStyle name="SAPLocked 2 20 9" xfId="8216"/>
    <cellStyle name="SAPLocked 2 20 9 2" xfId="13064"/>
    <cellStyle name="SAPLocked 2 21" xfId="8217"/>
    <cellStyle name="SAPLocked 2 21 10" xfId="8218"/>
    <cellStyle name="SAPLocked 2 21 10 2" xfId="13065"/>
    <cellStyle name="SAPLocked 2 21 11" xfId="8219"/>
    <cellStyle name="SAPLocked 2 21 11 2" xfId="13066"/>
    <cellStyle name="SAPLocked 2 21 12" xfId="8220"/>
    <cellStyle name="SAPLocked 2 21 2" xfId="8221"/>
    <cellStyle name="SAPLocked 2 21 2 2" xfId="13067"/>
    <cellStyle name="SAPLocked 2 21 3" xfId="8222"/>
    <cellStyle name="SAPLocked 2 21 3 2" xfId="13068"/>
    <cellStyle name="SAPLocked 2 21 4" xfId="8223"/>
    <cellStyle name="SAPLocked 2 21 4 2" xfId="13069"/>
    <cellStyle name="SAPLocked 2 21 5" xfId="8224"/>
    <cellStyle name="SAPLocked 2 21 5 2" xfId="13070"/>
    <cellStyle name="SAPLocked 2 21 6" xfId="8225"/>
    <cellStyle name="SAPLocked 2 21 6 2" xfId="13071"/>
    <cellStyle name="SAPLocked 2 21 7" xfId="8226"/>
    <cellStyle name="SAPLocked 2 21 7 2" xfId="13072"/>
    <cellStyle name="SAPLocked 2 21 8" xfId="8227"/>
    <cellStyle name="SAPLocked 2 21 8 2" xfId="13073"/>
    <cellStyle name="SAPLocked 2 21 9" xfId="8228"/>
    <cellStyle name="SAPLocked 2 21 9 2" xfId="13074"/>
    <cellStyle name="SAPLocked 2 22" xfId="8229"/>
    <cellStyle name="SAPLocked 2 22 2" xfId="13075"/>
    <cellStyle name="SAPLocked 2 23" xfId="8230"/>
    <cellStyle name="SAPLocked 2 23 2" xfId="13076"/>
    <cellStyle name="SAPLocked 2 24" xfId="8231"/>
    <cellStyle name="SAPLocked 2 24 2" xfId="13077"/>
    <cellStyle name="SAPLocked 2 25" xfId="8232"/>
    <cellStyle name="SAPLocked 2 25 2" xfId="13078"/>
    <cellStyle name="SAPLocked 2 26" xfId="8233"/>
    <cellStyle name="SAPLocked 2 26 2" xfId="13079"/>
    <cellStyle name="SAPLocked 2 27" xfId="8234"/>
    <cellStyle name="SAPLocked 2 27 2" xfId="13080"/>
    <cellStyle name="SAPLocked 2 28" xfId="8235"/>
    <cellStyle name="SAPLocked 2 28 2" xfId="13081"/>
    <cellStyle name="SAPLocked 2 29" xfId="8236"/>
    <cellStyle name="SAPLocked 2 29 2" xfId="13082"/>
    <cellStyle name="SAPLocked 2 3" xfId="8237"/>
    <cellStyle name="SAPLocked 2 3 10" xfId="8238"/>
    <cellStyle name="SAPLocked 2 3 10 2" xfId="13083"/>
    <cellStyle name="SAPLocked 2 3 11" xfId="8239"/>
    <cellStyle name="SAPLocked 2 3 11 2" xfId="13084"/>
    <cellStyle name="SAPLocked 2 3 12" xfId="8240"/>
    <cellStyle name="SAPLocked 2 3 12 2" xfId="13085"/>
    <cellStyle name="SAPLocked 2 3 13" xfId="8241"/>
    <cellStyle name="SAPLocked 2 3 2" xfId="8242"/>
    <cellStyle name="SAPLocked 2 3 2 10" xfId="8243"/>
    <cellStyle name="SAPLocked 2 3 2 10 2" xfId="13086"/>
    <cellStyle name="SAPLocked 2 3 2 11" xfId="8244"/>
    <cellStyle name="SAPLocked 2 3 2 11 2" xfId="13087"/>
    <cellStyle name="SAPLocked 2 3 2 12" xfId="8245"/>
    <cellStyle name="SAPLocked 2 3 2 2" xfId="8246"/>
    <cellStyle name="SAPLocked 2 3 2 2 2" xfId="13088"/>
    <cellStyle name="SAPLocked 2 3 2 3" xfId="8247"/>
    <cellStyle name="SAPLocked 2 3 2 3 2" xfId="13089"/>
    <cellStyle name="SAPLocked 2 3 2 4" xfId="8248"/>
    <cellStyle name="SAPLocked 2 3 2 4 2" xfId="13090"/>
    <cellStyle name="SAPLocked 2 3 2 5" xfId="8249"/>
    <cellStyle name="SAPLocked 2 3 2 5 2" xfId="13091"/>
    <cellStyle name="SAPLocked 2 3 2 6" xfId="8250"/>
    <cellStyle name="SAPLocked 2 3 2 6 2" xfId="13092"/>
    <cellStyle name="SAPLocked 2 3 2 7" xfId="8251"/>
    <cellStyle name="SAPLocked 2 3 2 7 2" xfId="13093"/>
    <cellStyle name="SAPLocked 2 3 2 8" xfId="8252"/>
    <cellStyle name="SAPLocked 2 3 2 8 2" xfId="13094"/>
    <cellStyle name="SAPLocked 2 3 2 9" xfId="8253"/>
    <cellStyle name="SAPLocked 2 3 2 9 2" xfId="13095"/>
    <cellStyle name="SAPLocked 2 3 3" xfId="8254"/>
    <cellStyle name="SAPLocked 2 3 3 2" xfId="13096"/>
    <cellStyle name="SAPLocked 2 3 4" xfId="8255"/>
    <cellStyle name="SAPLocked 2 3 4 2" xfId="13097"/>
    <cellStyle name="SAPLocked 2 3 5" xfId="8256"/>
    <cellStyle name="SAPLocked 2 3 5 2" xfId="13098"/>
    <cellStyle name="SAPLocked 2 3 6" xfId="8257"/>
    <cellStyle name="SAPLocked 2 3 6 2" xfId="13099"/>
    <cellStyle name="SAPLocked 2 3 7" xfId="8258"/>
    <cellStyle name="SAPLocked 2 3 7 2" xfId="13100"/>
    <cellStyle name="SAPLocked 2 3 8" xfId="8259"/>
    <cellStyle name="SAPLocked 2 3 8 2" xfId="13101"/>
    <cellStyle name="SAPLocked 2 3 9" xfId="8260"/>
    <cellStyle name="SAPLocked 2 3 9 2" xfId="13102"/>
    <cellStyle name="SAPLocked 2 30" xfId="8261"/>
    <cellStyle name="SAPLocked 2 4" xfId="8262"/>
    <cellStyle name="SAPLocked 2 4 10" xfId="8263"/>
    <cellStyle name="SAPLocked 2 4 10 2" xfId="13103"/>
    <cellStyle name="SAPLocked 2 4 11" xfId="8264"/>
    <cellStyle name="SAPLocked 2 4 11 2" xfId="13104"/>
    <cellStyle name="SAPLocked 2 4 12" xfId="8265"/>
    <cellStyle name="SAPLocked 2 4 12 2" xfId="13105"/>
    <cellStyle name="SAPLocked 2 4 13" xfId="8266"/>
    <cellStyle name="SAPLocked 2 4 2" xfId="8267"/>
    <cellStyle name="SAPLocked 2 4 2 10" xfId="8268"/>
    <cellStyle name="SAPLocked 2 4 2 10 2" xfId="13106"/>
    <cellStyle name="SAPLocked 2 4 2 11" xfId="8269"/>
    <cellStyle name="SAPLocked 2 4 2 11 2" xfId="13107"/>
    <cellStyle name="SAPLocked 2 4 2 12" xfId="8270"/>
    <cellStyle name="SAPLocked 2 4 2 2" xfId="8271"/>
    <cellStyle name="SAPLocked 2 4 2 2 2" xfId="13108"/>
    <cellStyle name="SAPLocked 2 4 2 3" xfId="8272"/>
    <cellStyle name="SAPLocked 2 4 2 3 2" xfId="13109"/>
    <cellStyle name="SAPLocked 2 4 2 4" xfId="8273"/>
    <cellStyle name="SAPLocked 2 4 2 4 2" xfId="13110"/>
    <cellStyle name="SAPLocked 2 4 2 5" xfId="8274"/>
    <cellStyle name="SAPLocked 2 4 2 5 2" xfId="13111"/>
    <cellStyle name="SAPLocked 2 4 2 6" xfId="8275"/>
    <cellStyle name="SAPLocked 2 4 2 6 2" xfId="13112"/>
    <cellStyle name="SAPLocked 2 4 2 7" xfId="8276"/>
    <cellStyle name="SAPLocked 2 4 2 7 2" xfId="13113"/>
    <cellStyle name="SAPLocked 2 4 2 8" xfId="8277"/>
    <cellStyle name="SAPLocked 2 4 2 8 2" xfId="13114"/>
    <cellStyle name="SAPLocked 2 4 2 9" xfId="8278"/>
    <cellStyle name="SAPLocked 2 4 2 9 2" xfId="13115"/>
    <cellStyle name="SAPLocked 2 4 3" xfId="8279"/>
    <cellStyle name="SAPLocked 2 4 3 2" xfId="13116"/>
    <cellStyle name="SAPLocked 2 4 4" xfId="8280"/>
    <cellStyle name="SAPLocked 2 4 4 2" xfId="13117"/>
    <cellStyle name="SAPLocked 2 4 5" xfId="8281"/>
    <cellStyle name="SAPLocked 2 4 5 2" xfId="13118"/>
    <cellStyle name="SAPLocked 2 4 6" xfId="8282"/>
    <cellStyle name="SAPLocked 2 4 6 2" xfId="13119"/>
    <cellStyle name="SAPLocked 2 4 7" xfId="8283"/>
    <cellStyle name="SAPLocked 2 4 7 2" xfId="13120"/>
    <cellStyle name="SAPLocked 2 4 8" xfId="8284"/>
    <cellStyle name="SAPLocked 2 4 8 2" xfId="13121"/>
    <cellStyle name="SAPLocked 2 4 9" xfId="8285"/>
    <cellStyle name="SAPLocked 2 4 9 2" xfId="13122"/>
    <cellStyle name="SAPLocked 2 5" xfId="8286"/>
    <cellStyle name="SAPLocked 2 5 10" xfId="8287"/>
    <cellStyle name="SAPLocked 2 5 10 2" xfId="13123"/>
    <cellStyle name="SAPLocked 2 5 11" xfId="8288"/>
    <cellStyle name="SAPLocked 2 5 11 2" xfId="13124"/>
    <cellStyle name="SAPLocked 2 5 12" xfId="8289"/>
    <cellStyle name="SAPLocked 2 5 12 2" xfId="13125"/>
    <cellStyle name="SAPLocked 2 5 13" xfId="8290"/>
    <cellStyle name="SAPLocked 2 5 2" xfId="8291"/>
    <cellStyle name="SAPLocked 2 5 2 10" xfId="8292"/>
    <cellStyle name="SAPLocked 2 5 2 10 2" xfId="13126"/>
    <cellStyle name="SAPLocked 2 5 2 11" xfId="8293"/>
    <cellStyle name="SAPLocked 2 5 2 11 2" xfId="13127"/>
    <cellStyle name="SAPLocked 2 5 2 12" xfId="8294"/>
    <cellStyle name="SAPLocked 2 5 2 2" xfId="8295"/>
    <cellStyle name="SAPLocked 2 5 2 2 2" xfId="13128"/>
    <cellStyle name="SAPLocked 2 5 2 3" xfId="8296"/>
    <cellStyle name="SAPLocked 2 5 2 3 2" xfId="13129"/>
    <cellStyle name="SAPLocked 2 5 2 4" xfId="8297"/>
    <cellStyle name="SAPLocked 2 5 2 4 2" xfId="13130"/>
    <cellStyle name="SAPLocked 2 5 2 5" xfId="8298"/>
    <cellStyle name="SAPLocked 2 5 2 5 2" xfId="13131"/>
    <cellStyle name="SAPLocked 2 5 2 6" xfId="8299"/>
    <cellStyle name="SAPLocked 2 5 2 6 2" xfId="13132"/>
    <cellStyle name="SAPLocked 2 5 2 7" xfId="8300"/>
    <cellStyle name="SAPLocked 2 5 2 7 2" xfId="13133"/>
    <cellStyle name="SAPLocked 2 5 2 8" xfId="8301"/>
    <cellStyle name="SAPLocked 2 5 2 8 2" xfId="13134"/>
    <cellStyle name="SAPLocked 2 5 2 9" xfId="8302"/>
    <cellStyle name="SAPLocked 2 5 2 9 2" xfId="13135"/>
    <cellStyle name="SAPLocked 2 5 3" xfId="8303"/>
    <cellStyle name="SAPLocked 2 5 3 2" xfId="13136"/>
    <cellStyle name="SAPLocked 2 5 4" xfId="8304"/>
    <cellStyle name="SAPLocked 2 5 4 2" xfId="13137"/>
    <cellStyle name="SAPLocked 2 5 5" xfId="8305"/>
    <cellStyle name="SAPLocked 2 5 5 2" xfId="13138"/>
    <cellStyle name="SAPLocked 2 5 6" xfId="8306"/>
    <cellStyle name="SAPLocked 2 5 6 2" xfId="13139"/>
    <cellStyle name="SAPLocked 2 5 7" xfId="8307"/>
    <cellStyle name="SAPLocked 2 5 7 2" xfId="13140"/>
    <cellStyle name="SAPLocked 2 5 8" xfId="8308"/>
    <cellStyle name="SAPLocked 2 5 8 2" xfId="13141"/>
    <cellStyle name="SAPLocked 2 5 9" xfId="8309"/>
    <cellStyle name="SAPLocked 2 5 9 2" xfId="13142"/>
    <cellStyle name="SAPLocked 2 6" xfId="8310"/>
    <cellStyle name="SAPLocked 2 6 10" xfId="8311"/>
    <cellStyle name="SAPLocked 2 6 10 2" xfId="13143"/>
    <cellStyle name="SAPLocked 2 6 11" xfId="8312"/>
    <cellStyle name="SAPLocked 2 6 11 2" xfId="13144"/>
    <cellStyle name="SAPLocked 2 6 12" xfId="8313"/>
    <cellStyle name="SAPLocked 2 6 12 2" xfId="13145"/>
    <cellStyle name="SAPLocked 2 6 13" xfId="8314"/>
    <cellStyle name="SAPLocked 2 6 2" xfId="8315"/>
    <cellStyle name="SAPLocked 2 6 2 10" xfId="8316"/>
    <cellStyle name="SAPLocked 2 6 2 10 2" xfId="13146"/>
    <cellStyle name="SAPLocked 2 6 2 11" xfId="8317"/>
    <cellStyle name="SAPLocked 2 6 2 11 2" xfId="13147"/>
    <cellStyle name="SAPLocked 2 6 2 12" xfId="8318"/>
    <cellStyle name="SAPLocked 2 6 2 2" xfId="8319"/>
    <cellStyle name="SAPLocked 2 6 2 2 2" xfId="13148"/>
    <cellStyle name="SAPLocked 2 6 2 3" xfId="8320"/>
    <cellStyle name="SAPLocked 2 6 2 3 2" xfId="13149"/>
    <cellStyle name="SAPLocked 2 6 2 4" xfId="8321"/>
    <cellStyle name="SAPLocked 2 6 2 4 2" xfId="13150"/>
    <cellStyle name="SAPLocked 2 6 2 5" xfId="8322"/>
    <cellStyle name="SAPLocked 2 6 2 5 2" xfId="13151"/>
    <cellStyle name="SAPLocked 2 6 2 6" xfId="8323"/>
    <cellStyle name="SAPLocked 2 6 2 6 2" xfId="13152"/>
    <cellStyle name="SAPLocked 2 6 2 7" xfId="8324"/>
    <cellStyle name="SAPLocked 2 6 2 7 2" xfId="13153"/>
    <cellStyle name="SAPLocked 2 6 2 8" xfId="8325"/>
    <cellStyle name="SAPLocked 2 6 2 8 2" xfId="13154"/>
    <cellStyle name="SAPLocked 2 6 2 9" xfId="8326"/>
    <cellStyle name="SAPLocked 2 6 2 9 2" xfId="13155"/>
    <cellStyle name="SAPLocked 2 6 3" xfId="8327"/>
    <cellStyle name="SAPLocked 2 6 3 2" xfId="13156"/>
    <cellStyle name="SAPLocked 2 6 4" xfId="8328"/>
    <cellStyle name="SAPLocked 2 6 4 2" xfId="13157"/>
    <cellStyle name="SAPLocked 2 6 5" xfId="8329"/>
    <cellStyle name="SAPLocked 2 6 5 2" xfId="13158"/>
    <cellStyle name="SAPLocked 2 6 6" xfId="8330"/>
    <cellStyle name="SAPLocked 2 6 6 2" xfId="13159"/>
    <cellStyle name="SAPLocked 2 6 7" xfId="8331"/>
    <cellStyle name="SAPLocked 2 6 7 2" xfId="13160"/>
    <cellStyle name="SAPLocked 2 6 8" xfId="8332"/>
    <cellStyle name="SAPLocked 2 6 8 2" xfId="13161"/>
    <cellStyle name="SAPLocked 2 6 9" xfId="8333"/>
    <cellStyle name="SAPLocked 2 6 9 2" xfId="13162"/>
    <cellStyle name="SAPLocked 2 7" xfId="8334"/>
    <cellStyle name="SAPLocked 2 7 10" xfId="8335"/>
    <cellStyle name="SAPLocked 2 7 10 2" xfId="13163"/>
    <cellStyle name="SAPLocked 2 7 11" xfId="8336"/>
    <cellStyle name="SAPLocked 2 7 11 2" xfId="13164"/>
    <cellStyle name="SAPLocked 2 7 12" xfId="8337"/>
    <cellStyle name="SAPLocked 2 7 12 2" xfId="13165"/>
    <cellStyle name="SAPLocked 2 7 13" xfId="8338"/>
    <cellStyle name="SAPLocked 2 7 2" xfId="8339"/>
    <cellStyle name="SAPLocked 2 7 2 10" xfId="8340"/>
    <cellStyle name="SAPLocked 2 7 2 10 2" xfId="13166"/>
    <cellStyle name="SAPLocked 2 7 2 11" xfId="8341"/>
    <cellStyle name="SAPLocked 2 7 2 11 2" xfId="13167"/>
    <cellStyle name="SAPLocked 2 7 2 12" xfId="8342"/>
    <cellStyle name="SAPLocked 2 7 2 2" xfId="8343"/>
    <cellStyle name="SAPLocked 2 7 2 2 2" xfId="13168"/>
    <cellStyle name="SAPLocked 2 7 2 3" xfId="8344"/>
    <cellStyle name="SAPLocked 2 7 2 3 2" xfId="13169"/>
    <cellStyle name="SAPLocked 2 7 2 4" xfId="8345"/>
    <cellStyle name="SAPLocked 2 7 2 4 2" xfId="13170"/>
    <cellStyle name="SAPLocked 2 7 2 5" xfId="8346"/>
    <cellStyle name="SAPLocked 2 7 2 5 2" xfId="13171"/>
    <cellStyle name="SAPLocked 2 7 2 6" xfId="8347"/>
    <cellStyle name="SAPLocked 2 7 2 6 2" xfId="13172"/>
    <cellStyle name="SAPLocked 2 7 2 7" xfId="8348"/>
    <cellStyle name="SAPLocked 2 7 2 7 2" xfId="13173"/>
    <cellStyle name="SAPLocked 2 7 2 8" xfId="8349"/>
    <cellStyle name="SAPLocked 2 7 2 8 2" xfId="13174"/>
    <cellStyle name="SAPLocked 2 7 2 9" xfId="8350"/>
    <cellStyle name="SAPLocked 2 7 2 9 2" xfId="13175"/>
    <cellStyle name="SAPLocked 2 7 3" xfId="8351"/>
    <cellStyle name="SAPLocked 2 7 3 2" xfId="13176"/>
    <cellStyle name="SAPLocked 2 7 4" xfId="8352"/>
    <cellStyle name="SAPLocked 2 7 4 2" xfId="13177"/>
    <cellStyle name="SAPLocked 2 7 5" xfId="8353"/>
    <cellStyle name="SAPLocked 2 7 5 2" xfId="13178"/>
    <cellStyle name="SAPLocked 2 7 6" xfId="8354"/>
    <cellStyle name="SAPLocked 2 7 6 2" xfId="13179"/>
    <cellStyle name="SAPLocked 2 7 7" xfId="8355"/>
    <cellStyle name="SAPLocked 2 7 7 2" xfId="13180"/>
    <cellStyle name="SAPLocked 2 7 8" xfId="8356"/>
    <cellStyle name="SAPLocked 2 7 8 2" xfId="13181"/>
    <cellStyle name="SAPLocked 2 7 9" xfId="8357"/>
    <cellStyle name="SAPLocked 2 7 9 2" xfId="13182"/>
    <cellStyle name="SAPLocked 2 8" xfId="8358"/>
    <cellStyle name="SAPLocked 2 8 10" xfId="8359"/>
    <cellStyle name="SAPLocked 2 8 10 2" xfId="13183"/>
    <cellStyle name="SAPLocked 2 8 11" xfId="8360"/>
    <cellStyle name="SAPLocked 2 8 11 2" xfId="13184"/>
    <cellStyle name="SAPLocked 2 8 12" xfId="8361"/>
    <cellStyle name="SAPLocked 2 8 12 2" xfId="13185"/>
    <cellStyle name="SAPLocked 2 8 13" xfId="8362"/>
    <cellStyle name="SAPLocked 2 8 2" xfId="8363"/>
    <cellStyle name="SAPLocked 2 8 2 10" xfId="8364"/>
    <cellStyle name="SAPLocked 2 8 2 10 2" xfId="13186"/>
    <cellStyle name="SAPLocked 2 8 2 11" xfId="8365"/>
    <cellStyle name="SAPLocked 2 8 2 11 2" xfId="13187"/>
    <cellStyle name="SAPLocked 2 8 2 12" xfId="8366"/>
    <cellStyle name="SAPLocked 2 8 2 2" xfId="8367"/>
    <cellStyle name="SAPLocked 2 8 2 2 2" xfId="13188"/>
    <cellStyle name="SAPLocked 2 8 2 3" xfId="8368"/>
    <cellStyle name="SAPLocked 2 8 2 3 2" xfId="13189"/>
    <cellStyle name="SAPLocked 2 8 2 4" xfId="8369"/>
    <cellStyle name="SAPLocked 2 8 2 4 2" xfId="13190"/>
    <cellStyle name="SAPLocked 2 8 2 5" xfId="8370"/>
    <cellStyle name="SAPLocked 2 8 2 5 2" xfId="13191"/>
    <cellStyle name="SAPLocked 2 8 2 6" xfId="8371"/>
    <cellStyle name="SAPLocked 2 8 2 6 2" xfId="13192"/>
    <cellStyle name="SAPLocked 2 8 2 7" xfId="8372"/>
    <cellStyle name="SAPLocked 2 8 2 7 2" xfId="13193"/>
    <cellStyle name="SAPLocked 2 8 2 8" xfId="8373"/>
    <cellStyle name="SAPLocked 2 8 2 8 2" xfId="13194"/>
    <cellStyle name="SAPLocked 2 8 2 9" xfId="8374"/>
    <cellStyle name="SAPLocked 2 8 2 9 2" xfId="13195"/>
    <cellStyle name="SAPLocked 2 8 3" xfId="8375"/>
    <cellStyle name="SAPLocked 2 8 3 2" xfId="13196"/>
    <cellStyle name="SAPLocked 2 8 4" xfId="8376"/>
    <cellStyle name="SAPLocked 2 8 4 2" xfId="13197"/>
    <cellStyle name="SAPLocked 2 8 5" xfId="8377"/>
    <cellStyle name="SAPLocked 2 8 5 2" xfId="13198"/>
    <cellStyle name="SAPLocked 2 8 6" xfId="8378"/>
    <cellStyle name="SAPLocked 2 8 6 2" xfId="13199"/>
    <cellStyle name="SAPLocked 2 8 7" xfId="8379"/>
    <cellStyle name="SAPLocked 2 8 7 2" xfId="13200"/>
    <cellStyle name="SAPLocked 2 8 8" xfId="8380"/>
    <cellStyle name="SAPLocked 2 8 8 2" xfId="13201"/>
    <cellStyle name="SAPLocked 2 8 9" xfId="8381"/>
    <cellStyle name="SAPLocked 2 8 9 2" xfId="13202"/>
    <cellStyle name="SAPLocked 2 9" xfId="8382"/>
    <cellStyle name="SAPLocked 2 9 10" xfId="8383"/>
    <cellStyle name="SAPLocked 2 9 10 2" xfId="13203"/>
    <cellStyle name="SAPLocked 2 9 11" xfId="8384"/>
    <cellStyle name="SAPLocked 2 9 11 2" xfId="13204"/>
    <cellStyle name="SAPLocked 2 9 12" xfId="8385"/>
    <cellStyle name="SAPLocked 2 9 12 2" xfId="13205"/>
    <cellStyle name="SAPLocked 2 9 13" xfId="8386"/>
    <cellStyle name="SAPLocked 2 9 2" xfId="8387"/>
    <cellStyle name="SAPLocked 2 9 2 10" xfId="8388"/>
    <cellStyle name="SAPLocked 2 9 2 10 2" xfId="13206"/>
    <cellStyle name="SAPLocked 2 9 2 11" xfId="8389"/>
    <cellStyle name="SAPLocked 2 9 2 11 2" xfId="13207"/>
    <cellStyle name="SAPLocked 2 9 2 12" xfId="8390"/>
    <cellStyle name="SAPLocked 2 9 2 2" xfId="8391"/>
    <cellStyle name="SAPLocked 2 9 2 2 2" xfId="13208"/>
    <cellStyle name="SAPLocked 2 9 2 3" xfId="8392"/>
    <cellStyle name="SAPLocked 2 9 2 3 2" xfId="13209"/>
    <cellStyle name="SAPLocked 2 9 2 4" xfId="8393"/>
    <cellStyle name="SAPLocked 2 9 2 4 2" xfId="13210"/>
    <cellStyle name="SAPLocked 2 9 2 5" xfId="8394"/>
    <cellStyle name="SAPLocked 2 9 2 5 2" xfId="13211"/>
    <cellStyle name="SAPLocked 2 9 2 6" xfId="8395"/>
    <cellStyle name="SAPLocked 2 9 2 6 2" xfId="13212"/>
    <cellStyle name="SAPLocked 2 9 2 7" xfId="8396"/>
    <cellStyle name="SAPLocked 2 9 2 7 2" xfId="13213"/>
    <cellStyle name="SAPLocked 2 9 2 8" xfId="8397"/>
    <cellStyle name="SAPLocked 2 9 2 8 2" xfId="13214"/>
    <cellStyle name="SAPLocked 2 9 2 9" xfId="8398"/>
    <cellStyle name="SAPLocked 2 9 2 9 2" xfId="13215"/>
    <cellStyle name="SAPLocked 2 9 3" xfId="8399"/>
    <cellStyle name="SAPLocked 2 9 3 2" xfId="13216"/>
    <cellStyle name="SAPLocked 2 9 4" xfId="8400"/>
    <cellStyle name="SAPLocked 2 9 4 2" xfId="13217"/>
    <cellStyle name="SAPLocked 2 9 5" xfId="8401"/>
    <cellStyle name="SAPLocked 2 9 5 2" xfId="13218"/>
    <cellStyle name="SAPLocked 2 9 6" xfId="8402"/>
    <cellStyle name="SAPLocked 2 9 6 2" xfId="13219"/>
    <cellStyle name="SAPLocked 2 9 7" xfId="8403"/>
    <cellStyle name="SAPLocked 2 9 7 2" xfId="13220"/>
    <cellStyle name="SAPLocked 2 9 8" xfId="8404"/>
    <cellStyle name="SAPLocked 2 9 8 2" xfId="13221"/>
    <cellStyle name="SAPLocked 2 9 9" xfId="8405"/>
    <cellStyle name="SAPLocked 2 9 9 2" xfId="13222"/>
    <cellStyle name="SAPLocked 20" xfId="8406"/>
    <cellStyle name="SAPLocked 20 10" xfId="8407"/>
    <cellStyle name="SAPLocked 20 10 2" xfId="13223"/>
    <cellStyle name="SAPLocked 20 11" xfId="8408"/>
    <cellStyle name="SAPLocked 20 11 2" xfId="13224"/>
    <cellStyle name="SAPLocked 20 12" xfId="8409"/>
    <cellStyle name="SAPLocked 20 12 2" xfId="13225"/>
    <cellStyle name="SAPLocked 20 13" xfId="8410"/>
    <cellStyle name="SAPLocked 20 2" xfId="8411"/>
    <cellStyle name="SAPLocked 20 2 10" xfId="8412"/>
    <cellStyle name="SAPLocked 20 2 10 2" xfId="13226"/>
    <cellStyle name="SAPLocked 20 2 11" xfId="8413"/>
    <cellStyle name="SAPLocked 20 2 11 2" xfId="13227"/>
    <cellStyle name="SAPLocked 20 2 12" xfId="8414"/>
    <cellStyle name="SAPLocked 20 2 2" xfId="8415"/>
    <cellStyle name="SAPLocked 20 2 2 2" xfId="13228"/>
    <cellStyle name="SAPLocked 20 2 3" xfId="8416"/>
    <cellStyle name="SAPLocked 20 2 3 2" xfId="13229"/>
    <cellStyle name="SAPLocked 20 2 4" xfId="8417"/>
    <cellStyle name="SAPLocked 20 2 4 2" xfId="13230"/>
    <cellStyle name="SAPLocked 20 2 5" xfId="8418"/>
    <cellStyle name="SAPLocked 20 2 5 2" xfId="13231"/>
    <cellStyle name="SAPLocked 20 2 6" xfId="8419"/>
    <cellStyle name="SAPLocked 20 2 6 2" xfId="13232"/>
    <cellStyle name="SAPLocked 20 2 7" xfId="8420"/>
    <cellStyle name="SAPLocked 20 2 7 2" xfId="13233"/>
    <cellStyle name="SAPLocked 20 2 8" xfId="8421"/>
    <cellStyle name="SAPLocked 20 2 8 2" xfId="13234"/>
    <cellStyle name="SAPLocked 20 2 9" xfId="8422"/>
    <cellStyle name="SAPLocked 20 2 9 2" xfId="13235"/>
    <cellStyle name="SAPLocked 20 3" xfId="8423"/>
    <cellStyle name="SAPLocked 20 3 2" xfId="13236"/>
    <cellStyle name="SAPLocked 20 4" xfId="8424"/>
    <cellStyle name="SAPLocked 20 4 2" xfId="13237"/>
    <cellStyle name="SAPLocked 20 5" xfId="8425"/>
    <cellStyle name="SAPLocked 20 5 2" xfId="13238"/>
    <cellStyle name="SAPLocked 20 6" xfId="8426"/>
    <cellStyle name="SAPLocked 20 6 2" xfId="13239"/>
    <cellStyle name="SAPLocked 20 7" xfId="8427"/>
    <cellStyle name="SAPLocked 20 7 2" xfId="13240"/>
    <cellStyle name="SAPLocked 20 8" xfId="8428"/>
    <cellStyle name="SAPLocked 20 8 2" xfId="13241"/>
    <cellStyle name="SAPLocked 20 9" xfId="8429"/>
    <cellStyle name="SAPLocked 20 9 2" xfId="13242"/>
    <cellStyle name="SAPLocked 21" xfId="8430"/>
    <cellStyle name="SAPLocked 21 10" xfId="8431"/>
    <cellStyle name="SAPLocked 21 10 2" xfId="13243"/>
    <cellStyle name="SAPLocked 21 11" xfId="8432"/>
    <cellStyle name="SAPLocked 21 11 2" xfId="13244"/>
    <cellStyle name="SAPLocked 21 12" xfId="8433"/>
    <cellStyle name="SAPLocked 21 12 2" xfId="13245"/>
    <cellStyle name="SAPLocked 21 13" xfId="8434"/>
    <cellStyle name="SAPLocked 21 2" xfId="8435"/>
    <cellStyle name="SAPLocked 21 2 10" xfId="8436"/>
    <cellStyle name="SAPLocked 21 2 10 2" xfId="13246"/>
    <cellStyle name="SAPLocked 21 2 11" xfId="8437"/>
    <cellStyle name="SAPLocked 21 2 11 2" xfId="13247"/>
    <cellStyle name="SAPLocked 21 2 12" xfId="8438"/>
    <cellStyle name="SAPLocked 21 2 2" xfId="8439"/>
    <cellStyle name="SAPLocked 21 2 2 2" xfId="13248"/>
    <cellStyle name="SAPLocked 21 2 3" xfId="8440"/>
    <cellStyle name="SAPLocked 21 2 3 2" xfId="13249"/>
    <cellStyle name="SAPLocked 21 2 4" xfId="8441"/>
    <cellStyle name="SAPLocked 21 2 4 2" xfId="13250"/>
    <cellStyle name="SAPLocked 21 2 5" xfId="8442"/>
    <cellStyle name="SAPLocked 21 2 5 2" xfId="13251"/>
    <cellStyle name="SAPLocked 21 2 6" xfId="8443"/>
    <cellStyle name="SAPLocked 21 2 6 2" xfId="13252"/>
    <cellStyle name="SAPLocked 21 2 7" xfId="8444"/>
    <cellStyle name="SAPLocked 21 2 7 2" xfId="13253"/>
    <cellStyle name="SAPLocked 21 2 8" xfId="8445"/>
    <cellStyle name="SAPLocked 21 2 8 2" xfId="13254"/>
    <cellStyle name="SAPLocked 21 2 9" xfId="8446"/>
    <cellStyle name="SAPLocked 21 2 9 2" xfId="13255"/>
    <cellStyle name="SAPLocked 21 3" xfId="8447"/>
    <cellStyle name="SAPLocked 21 3 2" xfId="13256"/>
    <cellStyle name="SAPLocked 21 4" xfId="8448"/>
    <cellStyle name="SAPLocked 21 4 2" xfId="13257"/>
    <cellStyle name="SAPLocked 21 5" xfId="8449"/>
    <cellStyle name="SAPLocked 21 5 2" xfId="13258"/>
    <cellStyle name="SAPLocked 21 6" xfId="8450"/>
    <cellStyle name="SAPLocked 21 6 2" xfId="13259"/>
    <cellStyle name="SAPLocked 21 7" xfId="8451"/>
    <cellStyle name="SAPLocked 21 7 2" xfId="13260"/>
    <cellStyle name="SAPLocked 21 8" xfId="8452"/>
    <cellStyle name="SAPLocked 21 8 2" xfId="13261"/>
    <cellStyle name="SAPLocked 21 9" xfId="8453"/>
    <cellStyle name="SAPLocked 21 9 2" xfId="13262"/>
    <cellStyle name="SAPLocked 22" xfId="8454"/>
    <cellStyle name="SAPLocked 22 10" xfId="8455"/>
    <cellStyle name="SAPLocked 22 10 2" xfId="13263"/>
    <cellStyle name="SAPLocked 22 11" xfId="8456"/>
    <cellStyle name="SAPLocked 22 11 2" xfId="13264"/>
    <cellStyle name="SAPLocked 22 12" xfId="8457"/>
    <cellStyle name="SAPLocked 22 2" xfId="8458"/>
    <cellStyle name="SAPLocked 22 2 2" xfId="13265"/>
    <cellStyle name="SAPLocked 22 3" xfId="8459"/>
    <cellStyle name="SAPLocked 22 3 2" xfId="13266"/>
    <cellStyle name="SAPLocked 22 4" xfId="8460"/>
    <cellStyle name="SAPLocked 22 4 2" xfId="13267"/>
    <cellStyle name="SAPLocked 22 5" xfId="8461"/>
    <cellStyle name="SAPLocked 22 5 2" xfId="13268"/>
    <cellStyle name="SAPLocked 22 6" xfId="8462"/>
    <cellStyle name="SAPLocked 22 6 2" xfId="13269"/>
    <cellStyle name="SAPLocked 22 7" xfId="8463"/>
    <cellStyle name="SAPLocked 22 7 2" xfId="13270"/>
    <cellStyle name="SAPLocked 22 8" xfId="8464"/>
    <cellStyle name="SAPLocked 22 8 2" xfId="13271"/>
    <cellStyle name="SAPLocked 22 9" xfId="8465"/>
    <cellStyle name="SAPLocked 22 9 2" xfId="13272"/>
    <cellStyle name="SAPLocked 23" xfId="8466"/>
    <cellStyle name="SAPLocked 23 2" xfId="13273"/>
    <cellStyle name="SAPLocked 24" xfId="8467"/>
    <cellStyle name="SAPLocked 24 2" xfId="13274"/>
    <cellStyle name="SAPLocked 25" xfId="8468"/>
    <cellStyle name="SAPLocked 25 2" xfId="13275"/>
    <cellStyle name="SAPLocked 26" xfId="8469"/>
    <cellStyle name="SAPLocked 26 2" xfId="13276"/>
    <cellStyle name="SAPLocked 27" xfId="8470"/>
    <cellStyle name="SAPLocked 27 2" xfId="13277"/>
    <cellStyle name="SAPLocked 28" xfId="8471"/>
    <cellStyle name="SAPLocked 28 2" xfId="13278"/>
    <cellStyle name="SAPLocked 29" xfId="8472"/>
    <cellStyle name="SAPLocked 29 2" xfId="13279"/>
    <cellStyle name="SAPLocked 3" xfId="8473"/>
    <cellStyle name="SAPLocked 3 10" xfId="8474"/>
    <cellStyle name="SAPLocked 3 10 2" xfId="13280"/>
    <cellStyle name="SAPLocked 3 11" xfId="8475"/>
    <cellStyle name="SAPLocked 3 11 2" xfId="13281"/>
    <cellStyle name="SAPLocked 3 12" xfId="8476"/>
    <cellStyle name="SAPLocked 3 12 2" xfId="13282"/>
    <cellStyle name="SAPLocked 3 13" xfId="8477"/>
    <cellStyle name="SAPLocked 3 2" xfId="8478"/>
    <cellStyle name="SAPLocked 3 2 10" xfId="8479"/>
    <cellStyle name="SAPLocked 3 2 10 2" xfId="13283"/>
    <cellStyle name="SAPLocked 3 2 11" xfId="8480"/>
    <cellStyle name="SAPLocked 3 2 11 2" xfId="13284"/>
    <cellStyle name="SAPLocked 3 2 12" xfId="8481"/>
    <cellStyle name="SAPLocked 3 2 2" xfId="8482"/>
    <cellStyle name="SAPLocked 3 2 2 2" xfId="13285"/>
    <cellStyle name="SAPLocked 3 2 3" xfId="8483"/>
    <cellStyle name="SAPLocked 3 2 3 2" xfId="13286"/>
    <cellStyle name="SAPLocked 3 2 4" xfId="8484"/>
    <cellStyle name="SAPLocked 3 2 4 2" xfId="13287"/>
    <cellStyle name="SAPLocked 3 2 5" xfId="8485"/>
    <cellStyle name="SAPLocked 3 2 5 2" xfId="13288"/>
    <cellStyle name="SAPLocked 3 2 6" xfId="8486"/>
    <cellStyle name="SAPLocked 3 2 6 2" xfId="13289"/>
    <cellStyle name="SAPLocked 3 2 7" xfId="8487"/>
    <cellStyle name="SAPLocked 3 2 7 2" xfId="13290"/>
    <cellStyle name="SAPLocked 3 2 8" xfId="8488"/>
    <cellStyle name="SAPLocked 3 2 8 2" xfId="13291"/>
    <cellStyle name="SAPLocked 3 2 9" xfId="8489"/>
    <cellStyle name="SAPLocked 3 2 9 2" xfId="13292"/>
    <cellStyle name="SAPLocked 3 3" xfId="8490"/>
    <cellStyle name="SAPLocked 3 3 2" xfId="13293"/>
    <cellStyle name="SAPLocked 3 4" xfId="8491"/>
    <cellStyle name="SAPLocked 3 4 2" xfId="13294"/>
    <cellStyle name="SAPLocked 3 5" xfId="8492"/>
    <cellStyle name="SAPLocked 3 5 2" xfId="13295"/>
    <cellStyle name="SAPLocked 3 6" xfId="8493"/>
    <cellStyle name="SAPLocked 3 6 2" xfId="13296"/>
    <cellStyle name="SAPLocked 3 7" xfId="8494"/>
    <cellStyle name="SAPLocked 3 7 2" xfId="13297"/>
    <cellStyle name="SAPLocked 3 8" xfId="8495"/>
    <cellStyle name="SAPLocked 3 8 2" xfId="13298"/>
    <cellStyle name="SAPLocked 3 9" xfId="8496"/>
    <cellStyle name="SAPLocked 3 9 2" xfId="13299"/>
    <cellStyle name="SAPLocked 30" xfId="8497"/>
    <cellStyle name="SAPLocked 30 2" xfId="13300"/>
    <cellStyle name="SAPLocked 31" xfId="8498"/>
    <cellStyle name="SAPLocked 4" xfId="8499"/>
    <cellStyle name="SAPLocked 4 10" xfId="8500"/>
    <cellStyle name="SAPLocked 4 10 2" xfId="13301"/>
    <cellStyle name="SAPLocked 4 11" xfId="8501"/>
    <cellStyle name="SAPLocked 4 11 2" xfId="13302"/>
    <cellStyle name="SAPLocked 4 12" xfId="8502"/>
    <cellStyle name="SAPLocked 4 12 2" xfId="13303"/>
    <cellStyle name="SAPLocked 4 13" xfId="8503"/>
    <cellStyle name="SAPLocked 4 2" xfId="8504"/>
    <cellStyle name="SAPLocked 4 2 10" xfId="8505"/>
    <cellStyle name="SAPLocked 4 2 10 2" xfId="13304"/>
    <cellStyle name="SAPLocked 4 2 11" xfId="8506"/>
    <cellStyle name="SAPLocked 4 2 11 2" xfId="13305"/>
    <cellStyle name="SAPLocked 4 2 12" xfId="8507"/>
    <cellStyle name="SAPLocked 4 2 2" xfId="8508"/>
    <cellStyle name="SAPLocked 4 2 2 2" xfId="13306"/>
    <cellStyle name="SAPLocked 4 2 3" xfId="8509"/>
    <cellStyle name="SAPLocked 4 2 3 2" xfId="13307"/>
    <cellStyle name="SAPLocked 4 2 4" xfId="8510"/>
    <cellStyle name="SAPLocked 4 2 4 2" xfId="13308"/>
    <cellStyle name="SAPLocked 4 2 5" xfId="8511"/>
    <cellStyle name="SAPLocked 4 2 5 2" xfId="13309"/>
    <cellStyle name="SAPLocked 4 2 6" xfId="8512"/>
    <cellStyle name="SAPLocked 4 2 6 2" xfId="13310"/>
    <cellStyle name="SAPLocked 4 2 7" xfId="8513"/>
    <cellStyle name="SAPLocked 4 2 7 2" xfId="13311"/>
    <cellStyle name="SAPLocked 4 2 8" xfId="8514"/>
    <cellStyle name="SAPLocked 4 2 8 2" xfId="13312"/>
    <cellStyle name="SAPLocked 4 2 9" xfId="8515"/>
    <cellStyle name="SAPLocked 4 2 9 2" xfId="13313"/>
    <cellStyle name="SAPLocked 4 3" xfId="8516"/>
    <cellStyle name="SAPLocked 4 3 2" xfId="13314"/>
    <cellStyle name="SAPLocked 4 4" xfId="8517"/>
    <cellStyle name="SAPLocked 4 4 2" xfId="13315"/>
    <cellStyle name="SAPLocked 4 5" xfId="8518"/>
    <cellStyle name="SAPLocked 4 5 2" xfId="13316"/>
    <cellStyle name="SAPLocked 4 6" xfId="8519"/>
    <cellStyle name="SAPLocked 4 6 2" xfId="13317"/>
    <cellStyle name="SAPLocked 4 7" xfId="8520"/>
    <cellStyle name="SAPLocked 4 7 2" xfId="13318"/>
    <cellStyle name="SAPLocked 4 8" xfId="8521"/>
    <cellStyle name="SAPLocked 4 8 2" xfId="13319"/>
    <cellStyle name="SAPLocked 4 9" xfId="8522"/>
    <cellStyle name="SAPLocked 4 9 2" xfId="13320"/>
    <cellStyle name="SAPLocked 5" xfId="8523"/>
    <cellStyle name="SAPLocked 5 10" xfId="8524"/>
    <cellStyle name="SAPLocked 5 10 2" xfId="13321"/>
    <cellStyle name="SAPLocked 5 11" xfId="8525"/>
    <cellStyle name="SAPLocked 5 11 2" xfId="13322"/>
    <cellStyle name="SAPLocked 5 12" xfId="8526"/>
    <cellStyle name="SAPLocked 5 12 2" xfId="13323"/>
    <cellStyle name="SAPLocked 5 13" xfId="8527"/>
    <cellStyle name="SAPLocked 5 2" xfId="8528"/>
    <cellStyle name="SAPLocked 5 2 10" xfId="8529"/>
    <cellStyle name="SAPLocked 5 2 10 2" xfId="13324"/>
    <cellStyle name="SAPLocked 5 2 11" xfId="8530"/>
    <cellStyle name="SAPLocked 5 2 11 2" xfId="13325"/>
    <cellStyle name="SAPLocked 5 2 12" xfId="8531"/>
    <cellStyle name="SAPLocked 5 2 2" xfId="8532"/>
    <cellStyle name="SAPLocked 5 2 2 2" xfId="13326"/>
    <cellStyle name="SAPLocked 5 2 3" xfId="8533"/>
    <cellStyle name="SAPLocked 5 2 3 2" xfId="13327"/>
    <cellStyle name="SAPLocked 5 2 4" xfId="8534"/>
    <cellStyle name="SAPLocked 5 2 4 2" xfId="13328"/>
    <cellStyle name="SAPLocked 5 2 5" xfId="8535"/>
    <cellStyle name="SAPLocked 5 2 5 2" xfId="13329"/>
    <cellStyle name="SAPLocked 5 2 6" xfId="8536"/>
    <cellStyle name="SAPLocked 5 2 6 2" xfId="13330"/>
    <cellStyle name="SAPLocked 5 2 7" xfId="8537"/>
    <cellStyle name="SAPLocked 5 2 7 2" xfId="13331"/>
    <cellStyle name="SAPLocked 5 2 8" xfId="8538"/>
    <cellStyle name="SAPLocked 5 2 8 2" xfId="13332"/>
    <cellStyle name="SAPLocked 5 2 9" xfId="8539"/>
    <cellStyle name="SAPLocked 5 2 9 2" xfId="13333"/>
    <cellStyle name="SAPLocked 5 3" xfId="8540"/>
    <cellStyle name="SAPLocked 5 3 2" xfId="13334"/>
    <cellStyle name="SAPLocked 5 4" xfId="8541"/>
    <cellStyle name="SAPLocked 5 4 2" xfId="13335"/>
    <cellStyle name="SAPLocked 5 5" xfId="8542"/>
    <cellStyle name="SAPLocked 5 5 2" xfId="13336"/>
    <cellStyle name="SAPLocked 5 6" xfId="8543"/>
    <cellStyle name="SAPLocked 5 6 2" xfId="13337"/>
    <cellStyle name="SAPLocked 5 7" xfId="8544"/>
    <cellStyle name="SAPLocked 5 7 2" xfId="13338"/>
    <cellStyle name="SAPLocked 5 8" xfId="8545"/>
    <cellStyle name="SAPLocked 5 8 2" xfId="13339"/>
    <cellStyle name="SAPLocked 5 9" xfId="8546"/>
    <cellStyle name="SAPLocked 5 9 2" xfId="13340"/>
    <cellStyle name="SAPLocked 6" xfId="8547"/>
    <cellStyle name="SAPLocked 6 10" xfId="8548"/>
    <cellStyle name="SAPLocked 6 10 2" xfId="13341"/>
    <cellStyle name="SAPLocked 6 11" xfId="8549"/>
    <cellStyle name="SAPLocked 6 11 2" xfId="13342"/>
    <cellStyle name="SAPLocked 6 12" xfId="8550"/>
    <cellStyle name="SAPLocked 6 12 2" xfId="13343"/>
    <cellStyle name="SAPLocked 6 13" xfId="8551"/>
    <cellStyle name="SAPLocked 6 2" xfId="8552"/>
    <cellStyle name="SAPLocked 6 2 10" xfId="8553"/>
    <cellStyle name="SAPLocked 6 2 10 2" xfId="13344"/>
    <cellStyle name="SAPLocked 6 2 11" xfId="8554"/>
    <cellStyle name="SAPLocked 6 2 11 2" xfId="13345"/>
    <cellStyle name="SAPLocked 6 2 12" xfId="8555"/>
    <cellStyle name="SAPLocked 6 2 2" xfId="8556"/>
    <cellStyle name="SAPLocked 6 2 2 2" xfId="13346"/>
    <cellStyle name="SAPLocked 6 2 3" xfId="8557"/>
    <cellStyle name="SAPLocked 6 2 3 2" xfId="13347"/>
    <cellStyle name="SAPLocked 6 2 4" xfId="8558"/>
    <cellStyle name="SAPLocked 6 2 4 2" xfId="13348"/>
    <cellStyle name="SAPLocked 6 2 5" xfId="8559"/>
    <cellStyle name="SAPLocked 6 2 5 2" xfId="13349"/>
    <cellStyle name="SAPLocked 6 2 6" xfId="8560"/>
    <cellStyle name="SAPLocked 6 2 6 2" xfId="13350"/>
    <cellStyle name="SAPLocked 6 2 7" xfId="8561"/>
    <cellStyle name="SAPLocked 6 2 7 2" xfId="13351"/>
    <cellStyle name="SAPLocked 6 2 8" xfId="8562"/>
    <cellStyle name="SAPLocked 6 2 8 2" xfId="13352"/>
    <cellStyle name="SAPLocked 6 2 9" xfId="8563"/>
    <cellStyle name="SAPLocked 6 2 9 2" xfId="13353"/>
    <cellStyle name="SAPLocked 6 3" xfId="8564"/>
    <cellStyle name="SAPLocked 6 3 2" xfId="13354"/>
    <cellStyle name="SAPLocked 6 4" xfId="8565"/>
    <cellStyle name="SAPLocked 6 4 2" xfId="13355"/>
    <cellStyle name="SAPLocked 6 5" xfId="8566"/>
    <cellStyle name="SAPLocked 6 5 2" xfId="13356"/>
    <cellStyle name="SAPLocked 6 6" xfId="8567"/>
    <cellStyle name="SAPLocked 6 6 2" xfId="13357"/>
    <cellStyle name="SAPLocked 6 7" xfId="8568"/>
    <cellStyle name="SAPLocked 6 7 2" xfId="13358"/>
    <cellStyle name="SAPLocked 6 8" xfId="8569"/>
    <cellStyle name="SAPLocked 6 8 2" xfId="13359"/>
    <cellStyle name="SAPLocked 6 9" xfId="8570"/>
    <cellStyle name="SAPLocked 6 9 2" xfId="13360"/>
    <cellStyle name="SAPLocked 7" xfId="8571"/>
    <cellStyle name="SAPLocked 7 10" xfId="8572"/>
    <cellStyle name="SAPLocked 7 10 2" xfId="13361"/>
    <cellStyle name="SAPLocked 7 11" xfId="8573"/>
    <cellStyle name="SAPLocked 7 11 2" xfId="13362"/>
    <cellStyle name="SAPLocked 7 12" xfId="8574"/>
    <cellStyle name="SAPLocked 7 12 2" xfId="13363"/>
    <cellStyle name="SAPLocked 7 13" xfId="8575"/>
    <cellStyle name="SAPLocked 7 2" xfId="8576"/>
    <cellStyle name="SAPLocked 7 2 10" xfId="8577"/>
    <cellStyle name="SAPLocked 7 2 10 2" xfId="13364"/>
    <cellStyle name="SAPLocked 7 2 11" xfId="8578"/>
    <cellStyle name="SAPLocked 7 2 11 2" xfId="13365"/>
    <cellStyle name="SAPLocked 7 2 12" xfId="8579"/>
    <cellStyle name="SAPLocked 7 2 2" xfId="8580"/>
    <cellStyle name="SAPLocked 7 2 2 2" xfId="13366"/>
    <cellStyle name="SAPLocked 7 2 3" xfId="8581"/>
    <cellStyle name="SAPLocked 7 2 3 2" xfId="13367"/>
    <cellStyle name="SAPLocked 7 2 4" xfId="8582"/>
    <cellStyle name="SAPLocked 7 2 4 2" xfId="13368"/>
    <cellStyle name="SAPLocked 7 2 5" xfId="8583"/>
    <cellStyle name="SAPLocked 7 2 5 2" xfId="13369"/>
    <cellStyle name="SAPLocked 7 2 6" xfId="8584"/>
    <cellStyle name="SAPLocked 7 2 6 2" xfId="13370"/>
    <cellStyle name="SAPLocked 7 2 7" xfId="8585"/>
    <cellStyle name="SAPLocked 7 2 7 2" xfId="13371"/>
    <cellStyle name="SAPLocked 7 2 8" xfId="8586"/>
    <cellStyle name="SAPLocked 7 2 8 2" xfId="13372"/>
    <cellStyle name="SAPLocked 7 2 9" xfId="8587"/>
    <cellStyle name="SAPLocked 7 2 9 2" xfId="13373"/>
    <cellStyle name="SAPLocked 7 3" xfId="8588"/>
    <cellStyle name="SAPLocked 7 3 2" xfId="13374"/>
    <cellStyle name="SAPLocked 7 4" xfId="8589"/>
    <cellStyle name="SAPLocked 7 4 2" xfId="13375"/>
    <cellStyle name="SAPLocked 7 5" xfId="8590"/>
    <cellStyle name="SAPLocked 7 5 2" xfId="13376"/>
    <cellStyle name="SAPLocked 7 6" xfId="8591"/>
    <cellStyle name="SAPLocked 7 6 2" xfId="13377"/>
    <cellStyle name="SAPLocked 7 7" xfId="8592"/>
    <cellStyle name="SAPLocked 7 7 2" xfId="13378"/>
    <cellStyle name="SAPLocked 7 8" xfId="8593"/>
    <cellStyle name="SAPLocked 7 8 2" xfId="13379"/>
    <cellStyle name="SAPLocked 7 9" xfId="8594"/>
    <cellStyle name="SAPLocked 7 9 2" xfId="13380"/>
    <cellStyle name="SAPLocked 8" xfId="8595"/>
    <cellStyle name="SAPLocked 8 10" xfId="8596"/>
    <cellStyle name="SAPLocked 8 10 2" xfId="13381"/>
    <cellStyle name="SAPLocked 8 11" xfId="8597"/>
    <cellStyle name="SAPLocked 8 11 2" xfId="13382"/>
    <cellStyle name="SAPLocked 8 12" xfId="8598"/>
    <cellStyle name="SAPLocked 8 12 2" xfId="13383"/>
    <cellStyle name="SAPLocked 8 13" xfId="8599"/>
    <cellStyle name="SAPLocked 8 2" xfId="8600"/>
    <cellStyle name="SAPLocked 8 2 10" xfId="8601"/>
    <cellStyle name="SAPLocked 8 2 10 2" xfId="13384"/>
    <cellStyle name="SAPLocked 8 2 11" xfId="8602"/>
    <cellStyle name="SAPLocked 8 2 11 2" xfId="13385"/>
    <cellStyle name="SAPLocked 8 2 12" xfId="8603"/>
    <cellStyle name="SAPLocked 8 2 2" xfId="8604"/>
    <cellStyle name="SAPLocked 8 2 2 2" xfId="13386"/>
    <cellStyle name="SAPLocked 8 2 3" xfId="8605"/>
    <cellStyle name="SAPLocked 8 2 3 2" xfId="13387"/>
    <cellStyle name="SAPLocked 8 2 4" xfId="8606"/>
    <cellStyle name="SAPLocked 8 2 4 2" xfId="13388"/>
    <cellStyle name="SAPLocked 8 2 5" xfId="8607"/>
    <cellStyle name="SAPLocked 8 2 5 2" xfId="13389"/>
    <cellStyle name="SAPLocked 8 2 6" xfId="8608"/>
    <cellStyle name="SAPLocked 8 2 6 2" xfId="13390"/>
    <cellStyle name="SAPLocked 8 2 7" xfId="8609"/>
    <cellStyle name="SAPLocked 8 2 7 2" xfId="13391"/>
    <cellStyle name="SAPLocked 8 2 8" xfId="8610"/>
    <cellStyle name="SAPLocked 8 2 8 2" xfId="13392"/>
    <cellStyle name="SAPLocked 8 2 9" xfId="8611"/>
    <cellStyle name="SAPLocked 8 2 9 2" xfId="13393"/>
    <cellStyle name="SAPLocked 8 3" xfId="8612"/>
    <cellStyle name="SAPLocked 8 3 2" xfId="13394"/>
    <cellStyle name="SAPLocked 8 4" xfId="8613"/>
    <cellStyle name="SAPLocked 8 4 2" xfId="13395"/>
    <cellStyle name="SAPLocked 8 5" xfId="8614"/>
    <cellStyle name="SAPLocked 8 5 2" xfId="13396"/>
    <cellStyle name="SAPLocked 8 6" xfId="8615"/>
    <cellStyle name="SAPLocked 8 6 2" xfId="13397"/>
    <cellStyle name="SAPLocked 8 7" xfId="8616"/>
    <cellStyle name="SAPLocked 8 7 2" xfId="13398"/>
    <cellStyle name="SAPLocked 8 8" xfId="8617"/>
    <cellStyle name="SAPLocked 8 8 2" xfId="13399"/>
    <cellStyle name="SAPLocked 8 9" xfId="8618"/>
    <cellStyle name="SAPLocked 8 9 2" xfId="13400"/>
    <cellStyle name="SAPLocked 9" xfId="8619"/>
    <cellStyle name="SAPLocked 9 10" xfId="8620"/>
    <cellStyle name="SAPLocked 9 10 2" xfId="13401"/>
    <cellStyle name="SAPLocked 9 11" xfId="8621"/>
    <cellStyle name="SAPLocked 9 11 2" xfId="13402"/>
    <cellStyle name="SAPLocked 9 12" xfId="8622"/>
    <cellStyle name="SAPLocked 9 12 2" xfId="13403"/>
    <cellStyle name="SAPLocked 9 13" xfId="8623"/>
    <cellStyle name="SAPLocked 9 2" xfId="8624"/>
    <cellStyle name="SAPLocked 9 2 10" xfId="8625"/>
    <cellStyle name="SAPLocked 9 2 10 2" xfId="13404"/>
    <cellStyle name="SAPLocked 9 2 11" xfId="8626"/>
    <cellStyle name="SAPLocked 9 2 11 2" xfId="13405"/>
    <cellStyle name="SAPLocked 9 2 12" xfId="8627"/>
    <cellStyle name="SAPLocked 9 2 2" xfId="8628"/>
    <cellStyle name="SAPLocked 9 2 2 2" xfId="13406"/>
    <cellStyle name="SAPLocked 9 2 3" xfId="8629"/>
    <cellStyle name="SAPLocked 9 2 3 2" xfId="13407"/>
    <cellStyle name="SAPLocked 9 2 4" xfId="8630"/>
    <cellStyle name="SAPLocked 9 2 4 2" xfId="13408"/>
    <cellStyle name="SAPLocked 9 2 5" xfId="8631"/>
    <cellStyle name="SAPLocked 9 2 5 2" xfId="13409"/>
    <cellStyle name="SAPLocked 9 2 6" xfId="8632"/>
    <cellStyle name="SAPLocked 9 2 6 2" xfId="13410"/>
    <cellStyle name="SAPLocked 9 2 7" xfId="8633"/>
    <cellStyle name="SAPLocked 9 2 7 2" xfId="13411"/>
    <cellStyle name="SAPLocked 9 2 8" xfId="8634"/>
    <cellStyle name="SAPLocked 9 2 8 2" xfId="13412"/>
    <cellStyle name="SAPLocked 9 2 9" xfId="8635"/>
    <cellStyle name="SAPLocked 9 2 9 2" xfId="13413"/>
    <cellStyle name="SAPLocked 9 3" xfId="8636"/>
    <cellStyle name="SAPLocked 9 3 2" xfId="13414"/>
    <cellStyle name="SAPLocked 9 4" xfId="8637"/>
    <cellStyle name="SAPLocked 9 4 2" xfId="13415"/>
    <cellStyle name="SAPLocked 9 5" xfId="8638"/>
    <cellStyle name="SAPLocked 9 5 2" xfId="13416"/>
    <cellStyle name="SAPLocked 9 6" xfId="8639"/>
    <cellStyle name="SAPLocked 9 6 2" xfId="13417"/>
    <cellStyle name="SAPLocked 9 7" xfId="8640"/>
    <cellStyle name="SAPLocked 9 7 2" xfId="13418"/>
    <cellStyle name="SAPLocked 9 8" xfId="8641"/>
    <cellStyle name="SAPLocked 9 8 2" xfId="13419"/>
    <cellStyle name="SAPLocked 9 9" xfId="8642"/>
    <cellStyle name="SAPLocked 9 9 2" xfId="13420"/>
    <cellStyle name="SAPMemberCell" xfId="14412"/>
    <cellStyle name="SAPMemberTotalCell" xfId="14413"/>
    <cellStyle name="Shade" xfId="14417"/>
    <cellStyle name="Standard_CORE_20040805_Movement types_Sets_V0.1_e" xfId="8643"/>
    <cellStyle name="STYL5 - Style5" xfId="8644"/>
    <cellStyle name="STYL5 - Style5 2" xfId="8645"/>
    <cellStyle name="STYL5 - Style5 2 2" xfId="13421"/>
    <cellStyle name="STYL5 - Style5 3" xfId="13422"/>
    <cellStyle name="STYL5 - Style5 3 2" xfId="13423"/>
    <cellStyle name="STYL6 - Style6" xfId="8646"/>
    <cellStyle name="STYL6 - Style6 2" xfId="8647"/>
    <cellStyle name="STYL6 - Style6 2 2" xfId="13424"/>
    <cellStyle name="STYL6 - Style6 3" xfId="13425"/>
    <cellStyle name="STYL6 - Style6 3 2" xfId="13426"/>
    <cellStyle name="Style 1" xfId="14401"/>
    <cellStyle name="STYLE1 - Style1" xfId="8648"/>
    <cellStyle name="STYLE1 - Style1 2" xfId="8649"/>
    <cellStyle name="STYLE1 - Style1 2 2" xfId="13427"/>
    <cellStyle name="STYLE1 - Style1 3" xfId="13428"/>
    <cellStyle name="STYLE1 - Style1 3 2" xfId="13429"/>
    <cellStyle name="STYLE2 - Style2" xfId="8650"/>
    <cellStyle name="STYLE2 - Style2 2" xfId="8651"/>
    <cellStyle name="STYLE2 - Style2 2 2" xfId="13430"/>
    <cellStyle name="STYLE2 - Style2 3" xfId="13431"/>
    <cellStyle name="STYLE2 - Style2 3 2" xfId="13432"/>
    <cellStyle name="STYLE3 - Style3" xfId="8652"/>
    <cellStyle name="STYLE3 - Style3 2" xfId="8653"/>
    <cellStyle name="STYLE3 - Style3 2 2" xfId="13433"/>
    <cellStyle name="STYLE3 - Style3 3" xfId="13434"/>
    <cellStyle name="STYLE3 - Style3 3 2" xfId="13435"/>
    <cellStyle name="STYLE4 - Style4" xfId="8654"/>
    <cellStyle name="STYLE4 - Style4 2" xfId="8655"/>
    <cellStyle name="STYLE4 - Style4 2 2" xfId="13436"/>
    <cellStyle name="STYLE4 - Style4 3" xfId="13437"/>
    <cellStyle name="STYLE4 - Style4 3 2" xfId="13438"/>
    <cellStyle name="Table  - Style5" xfId="13439"/>
    <cellStyle name="Text" xfId="13440"/>
    <cellStyle name="Title" xfId="14466" builtinId="15" customBuiltin="1"/>
    <cellStyle name="Title  - Style6" xfId="13441"/>
    <cellStyle name="Title 10" xfId="13442"/>
    <cellStyle name="Title 11" xfId="13443"/>
    <cellStyle name="Title 12" xfId="13444"/>
    <cellStyle name="Title 13" xfId="13445"/>
    <cellStyle name="Title 14" xfId="13446"/>
    <cellStyle name="Title 15" xfId="13447"/>
    <cellStyle name="Title 16" xfId="13448"/>
    <cellStyle name="Title 17" xfId="13449"/>
    <cellStyle name="Title 17 2" xfId="14311"/>
    <cellStyle name="Title 18" xfId="13450"/>
    <cellStyle name="Title 19" xfId="13451"/>
    <cellStyle name="Title 2" xfId="8656"/>
    <cellStyle name="Title 2 2" xfId="8657"/>
    <cellStyle name="Title 2 2 2" xfId="14312"/>
    <cellStyle name="Title 2 3" xfId="13812"/>
    <cellStyle name="Title 20" xfId="13508"/>
    <cellStyle name="Title 3" xfId="8658"/>
    <cellStyle name="Title 3 2" xfId="13813"/>
    <cellStyle name="Title 4" xfId="13452"/>
    <cellStyle name="Title 5" xfId="13453"/>
    <cellStyle name="Title 6" xfId="13454"/>
    <cellStyle name="Title 7" xfId="13455"/>
    <cellStyle name="Title 8" xfId="13456"/>
    <cellStyle name="Title 9" xfId="13457"/>
    <cellStyle name="Total 10" xfId="13458"/>
    <cellStyle name="Total 11" xfId="13459"/>
    <cellStyle name="Total 12" xfId="13460"/>
    <cellStyle name="Total 13" xfId="13461"/>
    <cellStyle name="Total 14" xfId="13462"/>
    <cellStyle name="Total 15" xfId="13463"/>
    <cellStyle name="Total 16" xfId="13464"/>
    <cellStyle name="Total 17" xfId="13465"/>
    <cellStyle name="Total 17 2" xfId="13466"/>
    <cellStyle name="Total 17 3" xfId="13467"/>
    <cellStyle name="Total 17 4" xfId="14313"/>
    <cellStyle name="Total 18" xfId="13468"/>
    <cellStyle name="Total 19" xfId="14484"/>
    <cellStyle name="Total 2" xfId="8659"/>
    <cellStyle name="Total 2 2" xfId="8660"/>
    <cellStyle name="Total 2 2 2" xfId="8661"/>
    <cellStyle name="Total 2 2 3" xfId="13469"/>
    <cellStyle name="Total 2 3" xfId="8662"/>
    <cellStyle name="Total 2 3 2" xfId="13470"/>
    <cellStyle name="Total 2 4" xfId="8663"/>
    <cellStyle name="Total 2 4 2" xfId="13471"/>
    <cellStyle name="Total 2 5" xfId="8664"/>
    <cellStyle name="Total 2 5 2" xfId="13472"/>
    <cellStyle name="Total 2 6" xfId="8665"/>
    <cellStyle name="Total 2 6 2" xfId="13473"/>
    <cellStyle name="Total 2 7" xfId="8666"/>
    <cellStyle name="Total 2 7 2" xfId="13474"/>
    <cellStyle name="Total 2 8" xfId="8667"/>
    <cellStyle name="Total 2 9" xfId="8668"/>
    <cellStyle name="Total 3" xfId="8669"/>
    <cellStyle name="Total 3 2" xfId="8670"/>
    <cellStyle name="Total 3 2 2" xfId="13475"/>
    <cellStyle name="Total 3 3" xfId="8671"/>
    <cellStyle name="Total 4" xfId="13476"/>
    <cellStyle name="Total 4 2" xfId="13477"/>
    <cellStyle name="Total 5" xfId="13478"/>
    <cellStyle name="Total 5 2" xfId="62001"/>
    <cellStyle name="Total 6" xfId="13479"/>
    <cellStyle name="Total 6 2" xfId="62002"/>
    <cellStyle name="Total 7" xfId="13480"/>
    <cellStyle name="Total 7 2" xfId="62003"/>
    <cellStyle name="Total 8" xfId="13481"/>
    <cellStyle name="Total 9" xfId="13482"/>
    <cellStyle name="TotCol - Style7" xfId="13483"/>
    <cellStyle name="TotRow - Style8" xfId="13484"/>
    <cellStyle name="Undefiniert" xfId="8672"/>
    <cellStyle name="Undefiniert 2" xfId="13485"/>
    <cellStyle name="UploadThisRowValue" xfId="8673"/>
    <cellStyle name="UploadThisRowValue 2" xfId="8674"/>
    <cellStyle name="UploadThisRowValue 2 2" xfId="14161"/>
    <cellStyle name="UploadThisRowValue 3" xfId="8675"/>
    <cellStyle name="UploadThisRowValue 4" xfId="62004"/>
    <cellStyle name="Währung_KURSE3Q" xfId="14418"/>
    <cellStyle name="Warning Text 10" xfId="13486"/>
    <cellStyle name="Warning Text 11" xfId="13487"/>
    <cellStyle name="Warning Text 12" xfId="13488"/>
    <cellStyle name="Warning Text 13" xfId="13489"/>
    <cellStyle name="Warning Text 14" xfId="13490"/>
    <cellStyle name="Warning Text 15" xfId="13491"/>
    <cellStyle name="Warning Text 16" xfId="13492"/>
    <cellStyle name="Warning Text 17" xfId="13493"/>
    <cellStyle name="Warning Text 18" xfId="14481"/>
    <cellStyle name="Warning Text 2" xfId="8676"/>
    <cellStyle name="Warning Text 2 2" xfId="8677"/>
    <cellStyle name="Warning Text 2 2 2" xfId="14314"/>
    <cellStyle name="Warning Text 2 3" xfId="13814"/>
    <cellStyle name="Warning Text 2 4" xfId="62005"/>
    <cellStyle name="Warning Text 2 5" xfId="62006"/>
    <cellStyle name="Warning Text 2 6" xfId="62007"/>
    <cellStyle name="Warning Text 3" xfId="8678"/>
    <cellStyle name="Warning Text 3 2" xfId="13815"/>
    <cellStyle name="Warning Text 3 3" xfId="62008"/>
    <cellStyle name="Warning Text 4" xfId="8679"/>
    <cellStyle name="Warning Text 4 2" xfId="13816"/>
    <cellStyle name="Warning Text 5" xfId="13494"/>
    <cellStyle name="Warning Text 5 2" xfId="62009"/>
    <cellStyle name="Warning Text 6" xfId="13495"/>
    <cellStyle name="Warning Text 6 2" xfId="62010"/>
    <cellStyle name="Warning Text 7" xfId="13496"/>
    <cellStyle name="Warning Text 7 2" xfId="62011"/>
    <cellStyle name="Warning Text 8" xfId="13497"/>
    <cellStyle name="Warning Text 8 2" xfId="62012"/>
    <cellStyle name="Warning Text 9" xfId="1349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00FFCC"/>
      <rgbColor rgb="0099FF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47"/>
  <sheetViews>
    <sheetView zoomScale="85" zoomScaleNormal="85" workbookViewId="0">
      <selection activeCell="C11" sqref="C11"/>
    </sheetView>
  </sheetViews>
  <sheetFormatPr defaultColWidth="11.5703125" defaultRowHeight="12.75" x14ac:dyDescent="0.2"/>
  <cols>
    <col min="1" max="1" width="7.7109375" style="21" customWidth="1"/>
    <col min="2" max="2" width="49.28515625" style="21" customWidth="1"/>
    <col min="3" max="3" width="20.42578125" style="21" customWidth="1"/>
    <col min="4" max="4" width="19" style="21" customWidth="1"/>
    <col min="5" max="5" width="4.85546875" style="21" customWidth="1"/>
    <col min="6" max="6" width="19" style="21" customWidth="1"/>
    <col min="7" max="7" width="2.140625" style="21" customWidth="1"/>
    <col min="8" max="8" width="11.5703125" style="21"/>
    <col min="9" max="9" width="11.5703125" style="21" customWidth="1"/>
    <col min="10" max="16384" width="11.5703125" style="21"/>
  </cols>
  <sheetData>
    <row r="1" spans="1:6" s="16" customFormat="1" ht="20.100000000000001" customHeight="1" x14ac:dyDescent="0.2">
      <c r="A1" s="379" t="s">
        <v>597</v>
      </c>
      <c r="B1" s="379"/>
      <c r="C1" s="379"/>
      <c r="D1" s="379"/>
      <c r="E1" s="379"/>
      <c r="F1" s="379"/>
    </row>
    <row r="2" spans="1:6" s="16" customFormat="1" ht="20.100000000000001" customHeight="1" x14ac:dyDescent="0.2">
      <c r="A2" s="379" t="s">
        <v>1347</v>
      </c>
      <c r="B2" s="379"/>
      <c r="C2" s="379"/>
      <c r="D2" s="379"/>
      <c r="E2" s="379"/>
      <c r="F2" s="379"/>
    </row>
    <row r="3" spans="1:6" s="16" customFormat="1" ht="20.100000000000001" customHeight="1" x14ac:dyDescent="0.2">
      <c r="A3" s="379" t="s">
        <v>230</v>
      </c>
      <c r="B3" s="379"/>
      <c r="C3" s="379"/>
      <c r="D3" s="379"/>
      <c r="E3" s="379"/>
      <c r="F3" s="379"/>
    </row>
    <row r="4" spans="1:6" s="16" customFormat="1" ht="20.100000000000001" customHeight="1" x14ac:dyDescent="0.2">
      <c r="A4" s="379" t="s">
        <v>1180</v>
      </c>
      <c r="B4" s="379"/>
      <c r="C4" s="379"/>
      <c r="D4" s="379"/>
      <c r="E4" s="379"/>
      <c r="F4" s="379"/>
    </row>
    <row r="5" spans="1:6" s="16" customFormat="1" ht="20.100000000000001" customHeight="1" x14ac:dyDescent="0.2">
      <c r="A5" s="380" t="s">
        <v>1186</v>
      </c>
      <c r="B5" s="379"/>
      <c r="C5" s="379"/>
      <c r="D5" s="379"/>
      <c r="E5" s="379"/>
      <c r="F5" s="379"/>
    </row>
    <row r="6" spans="1:6" s="16" customFormat="1" ht="20.100000000000001" customHeight="1" x14ac:dyDescent="0.2">
      <c r="A6" s="378"/>
      <c r="B6" s="378"/>
      <c r="C6" s="378"/>
      <c r="D6" s="378"/>
      <c r="E6" s="378"/>
      <c r="F6" s="378"/>
    </row>
    <row r="7" spans="1:6" s="16" customFormat="1" ht="20.100000000000001" customHeight="1" x14ac:dyDescent="0.2">
      <c r="A7" s="18" t="s">
        <v>207</v>
      </c>
      <c r="E7" s="19"/>
      <c r="F7" s="19" t="s">
        <v>231</v>
      </c>
    </row>
    <row r="8" spans="1:6" s="16" customFormat="1" ht="20.100000000000001" customHeight="1" x14ac:dyDescent="0.2">
      <c r="A8" s="16" t="s">
        <v>1348</v>
      </c>
      <c r="E8" s="19"/>
      <c r="F8" s="19" t="s">
        <v>209</v>
      </c>
    </row>
    <row r="9" spans="1:6" s="16" customFormat="1" ht="20.100000000000001" customHeight="1" x14ac:dyDescent="0.2">
      <c r="A9" s="18" t="s">
        <v>233</v>
      </c>
      <c r="E9" s="20"/>
      <c r="F9" s="20" t="s">
        <v>1148</v>
      </c>
    </row>
    <row r="10" spans="1:6" s="16" customFormat="1" ht="20.100000000000001" customHeight="1" x14ac:dyDescent="0.2"/>
    <row r="11" spans="1:6" ht="58.5" customHeight="1" x14ac:dyDescent="0.2">
      <c r="A11" s="45" t="s">
        <v>152</v>
      </c>
      <c r="B11" s="46" t="s">
        <v>234</v>
      </c>
      <c r="C11" s="45" t="s">
        <v>235</v>
      </c>
      <c r="D11" s="45" t="s">
        <v>236</v>
      </c>
      <c r="E11" s="45"/>
      <c r="F11" s="45" t="s">
        <v>237</v>
      </c>
    </row>
    <row r="12" spans="1:6" ht="23.1" customHeight="1" x14ac:dyDescent="0.2">
      <c r="A12" s="47"/>
      <c r="B12" s="48"/>
      <c r="C12" s="48"/>
      <c r="D12" s="49" t="s">
        <v>155</v>
      </c>
      <c r="E12" s="49"/>
      <c r="F12" s="49" t="s">
        <v>155</v>
      </c>
    </row>
    <row r="13" spans="1:6" ht="23.1" customHeight="1" x14ac:dyDescent="0.2">
      <c r="A13" s="22"/>
      <c r="B13" s="23" t="s">
        <v>238</v>
      </c>
      <c r="C13" s="27"/>
      <c r="D13" s="30"/>
      <c r="E13" s="30"/>
      <c r="F13" s="30"/>
    </row>
    <row r="14" spans="1:6" ht="18.95" customHeight="1" x14ac:dyDescent="0.2">
      <c r="A14" s="26">
        <v>1</v>
      </c>
      <c r="B14" s="23" t="s">
        <v>239</v>
      </c>
      <c r="C14" s="27" t="s">
        <v>240</v>
      </c>
      <c r="D14" s="24">
        <v>4587357258.6625986</v>
      </c>
      <c r="E14" s="24"/>
      <c r="F14" s="24">
        <v>4701305241.562973</v>
      </c>
    </row>
    <row r="15" spans="1:6" ht="18.95" customHeight="1" x14ac:dyDescent="0.2">
      <c r="A15" s="26">
        <v>2</v>
      </c>
      <c r="B15" s="23" t="s">
        <v>241</v>
      </c>
      <c r="C15" s="27" t="s">
        <v>242</v>
      </c>
      <c r="D15" s="24">
        <v>3120150.31</v>
      </c>
      <c r="E15" s="24"/>
      <c r="F15" s="24">
        <v>3120150.31</v>
      </c>
    </row>
    <row r="16" spans="1:6" ht="18.95" customHeight="1" x14ac:dyDescent="0.2">
      <c r="A16" s="26">
        <v>3</v>
      </c>
      <c r="B16" s="23" t="s">
        <v>243</v>
      </c>
      <c r="C16" s="27" t="s">
        <v>244</v>
      </c>
      <c r="D16" s="35">
        <v>-1738824360.2736006</v>
      </c>
      <c r="E16" s="24"/>
      <c r="F16" s="51">
        <v>-1767863579.3233097</v>
      </c>
    </row>
    <row r="17" spans="1:6" ht="18.95" customHeight="1" x14ac:dyDescent="0.2">
      <c r="A17" s="26">
        <v>4</v>
      </c>
      <c r="B17" s="23" t="s">
        <v>245</v>
      </c>
      <c r="C17" s="27"/>
      <c r="D17" s="24">
        <f>SUM(D14:D16)</f>
        <v>2851653048.6989985</v>
      </c>
      <c r="E17" s="24"/>
      <c r="F17" s="24">
        <f>SUM(F14:F16)</f>
        <v>2936561812.5496635</v>
      </c>
    </row>
    <row r="18" spans="1:6" ht="18.95" customHeight="1" x14ac:dyDescent="0.2">
      <c r="A18" s="26">
        <v>5</v>
      </c>
      <c r="B18" s="23" t="s">
        <v>246</v>
      </c>
      <c r="C18" s="27" t="s">
        <v>247</v>
      </c>
      <c r="D18" s="35">
        <v>41524197.269469291</v>
      </c>
      <c r="E18" s="24"/>
      <c r="F18" s="51">
        <v>79407597.266000345</v>
      </c>
    </row>
    <row r="19" spans="1:6" ht="18.95" customHeight="1" x14ac:dyDescent="0.2">
      <c r="A19" s="26">
        <v>6</v>
      </c>
      <c r="B19" s="23" t="s">
        <v>248</v>
      </c>
      <c r="C19" s="27"/>
      <c r="D19" s="24">
        <f>SUM(D17:D18)</f>
        <v>2893177245.9684677</v>
      </c>
      <c r="E19" s="24"/>
      <c r="F19" s="24">
        <f>SUM(F17:F18)</f>
        <v>3015969409.8156638</v>
      </c>
    </row>
    <row r="20" spans="1:6" ht="8.25" customHeight="1" x14ac:dyDescent="0.2">
      <c r="A20" s="26"/>
      <c r="B20" s="23"/>
      <c r="C20" s="27"/>
      <c r="D20" s="24"/>
      <c r="E20" s="24"/>
      <c r="F20" s="50"/>
    </row>
    <row r="21" spans="1:6" ht="18.95" customHeight="1" x14ac:dyDescent="0.2">
      <c r="A21" s="26">
        <v>7</v>
      </c>
      <c r="B21" s="23" t="s">
        <v>249</v>
      </c>
      <c r="C21" s="27" t="s">
        <v>250</v>
      </c>
      <c r="D21" s="24">
        <v>74076659.154820725</v>
      </c>
      <c r="E21" s="24"/>
      <c r="F21" s="50">
        <v>116889880.48765478</v>
      </c>
    </row>
    <row r="22" spans="1:6" ht="18.95" customHeight="1" x14ac:dyDescent="0.2">
      <c r="A22" s="26">
        <v>8</v>
      </c>
      <c r="B22" s="23" t="s">
        <v>251</v>
      </c>
      <c r="C22" s="27" t="s">
        <v>250</v>
      </c>
      <c r="D22" s="24">
        <v>90757342.837328017</v>
      </c>
      <c r="E22" s="24"/>
      <c r="F22" s="50">
        <v>86291870.818324223</v>
      </c>
    </row>
    <row r="23" spans="1:6" ht="18.95" customHeight="1" x14ac:dyDescent="0.2">
      <c r="A23" s="26">
        <v>9</v>
      </c>
      <c r="B23" s="23" t="s">
        <v>252</v>
      </c>
      <c r="C23" s="27" t="s">
        <v>253</v>
      </c>
      <c r="D23" s="24">
        <v>-6462454.9470801083</v>
      </c>
      <c r="E23" s="24"/>
      <c r="F23" s="50">
        <v>-6462454.9470801074</v>
      </c>
    </row>
    <row r="24" spans="1:6" ht="18.95" customHeight="1" x14ac:dyDescent="0.2">
      <c r="A24" s="26">
        <v>10</v>
      </c>
      <c r="B24" s="23" t="s">
        <v>254</v>
      </c>
      <c r="C24" s="27" t="s">
        <v>253</v>
      </c>
      <c r="D24" s="24">
        <v>-674498677.05776453</v>
      </c>
      <c r="E24" s="24"/>
      <c r="F24" s="50">
        <v>-672153827.35737145</v>
      </c>
    </row>
    <row r="25" spans="1:6" ht="18.95" customHeight="1" x14ac:dyDescent="0.2">
      <c r="A25" s="26">
        <v>11</v>
      </c>
      <c r="B25" s="23" t="s">
        <v>255</v>
      </c>
      <c r="C25" s="27" t="s">
        <v>253</v>
      </c>
      <c r="D25" s="24">
        <v>0</v>
      </c>
      <c r="E25" s="24"/>
      <c r="F25" s="50">
        <v>0</v>
      </c>
    </row>
    <row r="26" spans="1:6" ht="18.95" customHeight="1" x14ac:dyDescent="0.2">
      <c r="A26" s="26">
        <v>12</v>
      </c>
      <c r="B26" s="23" t="s">
        <v>256</v>
      </c>
      <c r="C26" s="27" t="s">
        <v>253</v>
      </c>
      <c r="D26" s="35">
        <v>0</v>
      </c>
      <c r="E26" s="24"/>
      <c r="F26" s="51">
        <v>0</v>
      </c>
    </row>
    <row r="27" spans="1:6" ht="18.95" customHeight="1" x14ac:dyDescent="0.2">
      <c r="A27" s="26"/>
      <c r="B27" s="23"/>
      <c r="C27" s="27"/>
      <c r="D27" s="24"/>
      <c r="E27" s="24"/>
      <c r="F27" s="50"/>
    </row>
    <row r="28" spans="1:6" ht="18.95" customHeight="1" thickBot="1" x14ac:dyDescent="0.25">
      <c r="A28" s="26">
        <v>13</v>
      </c>
      <c r="B28" s="23" t="s">
        <v>257</v>
      </c>
      <c r="C28" s="27"/>
      <c r="D28" s="39">
        <f>SUM(D19:D26)</f>
        <v>2377050115.9557719</v>
      </c>
      <c r="E28" s="24"/>
      <c r="F28" s="39">
        <f>SUM(F19:F26)</f>
        <v>2540534878.8171911</v>
      </c>
    </row>
    <row r="29" spans="1:6" ht="18.95" customHeight="1" thickTop="1" x14ac:dyDescent="0.2">
      <c r="A29" s="26"/>
      <c r="B29" s="23"/>
      <c r="C29" s="27"/>
      <c r="D29" s="24"/>
      <c r="E29" s="24"/>
      <c r="F29" s="50"/>
    </row>
    <row r="30" spans="1:6" ht="18.95" customHeight="1" x14ac:dyDescent="0.2">
      <c r="A30" s="26"/>
      <c r="B30" s="23"/>
      <c r="C30" s="27"/>
      <c r="D30" s="24"/>
      <c r="E30" s="24"/>
      <c r="F30" s="50"/>
    </row>
    <row r="31" spans="1:6" ht="18.95" customHeight="1" x14ac:dyDescent="0.2">
      <c r="A31" s="26"/>
      <c r="B31" s="23"/>
      <c r="C31" s="27"/>
      <c r="D31" s="24"/>
      <c r="E31" s="24"/>
      <c r="F31" s="24"/>
    </row>
    <row r="32" spans="1:6" ht="18.95" customHeight="1" x14ac:dyDescent="0.2">
      <c r="A32" s="26"/>
      <c r="B32" s="23"/>
      <c r="C32" s="27"/>
      <c r="D32" s="24"/>
      <c r="E32" s="24"/>
      <c r="F32" s="50"/>
    </row>
    <row r="33" spans="1:6" ht="18.95" customHeight="1" x14ac:dyDescent="0.2">
      <c r="A33" s="26"/>
      <c r="B33" s="23"/>
      <c r="C33" s="27"/>
      <c r="D33" s="24"/>
      <c r="E33" s="24"/>
      <c r="F33" s="50"/>
    </row>
    <row r="34" spans="1:6" ht="18.95" customHeight="1" x14ac:dyDescent="0.2">
      <c r="A34" s="26"/>
      <c r="B34" s="23"/>
      <c r="C34" s="27"/>
      <c r="D34" s="24"/>
      <c r="E34" s="24"/>
      <c r="F34" s="50"/>
    </row>
    <row r="35" spans="1:6" ht="18.95" customHeight="1" x14ac:dyDescent="0.2">
      <c r="A35" s="26"/>
      <c r="B35" s="23"/>
      <c r="C35" s="27"/>
      <c r="D35" s="24"/>
      <c r="E35" s="24"/>
      <c r="F35" s="50"/>
    </row>
    <row r="36" spans="1:6" ht="18.95" customHeight="1" x14ac:dyDescent="0.2">
      <c r="A36" s="26"/>
      <c r="B36" s="23"/>
      <c r="C36" s="27"/>
      <c r="D36" s="24"/>
      <c r="E36" s="24"/>
      <c r="F36" s="50"/>
    </row>
    <row r="37" spans="1:6" ht="18.95" customHeight="1" x14ac:dyDescent="0.2">
      <c r="A37" s="26"/>
      <c r="B37" s="23"/>
      <c r="C37" s="27"/>
      <c r="D37" s="24"/>
      <c r="E37" s="24"/>
      <c r="F37" s="50"/>
    </row>
    <row r="38" spans="1:6" ht="18.95" customHeight="1" x14ac:dyDescent="0.2">
      <c r="A38" s="26"/>
      <c r="B38" s="23"/>
      <c r="C38" s="27"/>
      <c r="D38" s="24"/>
      <c r="E38" s="24"/>
      <c r="F38" s="50"/>
    </row>
    <row r="39" spans="1:6" ht="18.95" customHeight="1" x14ac:dyDescent="0.2">
      <c r="A39" s="26"/>
      <c r="B39" s="23"/>
      <c r="C39" s="27"/>
      <c r="D39" s="24"/>
      <c r="E39" s="24"/>
      <c r="F39" s="50"/>
    </row>
    <row r="40" spans="1:6" ht="18.95" customHeight="1" x14ac:dyDescent="0.2">
      <c r="A40" s="26"/>
      <c r="B40" s="23"/>
      <c r="C40" s="27"/>
      <c r="D40" s="24"/>
      <c r="E40" s="24"/>
      <c r="F40" s="50"/>
    </row>
    <row r="41" spans="1:6" ht="18.95" customHeight="1" x14ac:dyDescent="0.2">
      <c r="A41" s="26"/>
      <c r="B41" s="23"/>
      <c r="C41" s="27"/>
      <c r="D41" s="24"/>
      <c r="E41" s="24"/>
      <c r="F41" s="50"/>
    </row>
    <row r="42" spans="1:6" ht="18.95" customHeight="1" x14ac:dyDescent="0.2">
      <c r="A42" s="26"/>
      <c r="B42" s="23"/>
      <c r="C42" s="27"/>
      <c r="D42" s="24"/>
      <c r="E42" s="24"/>
      <c r="F42" s="50"/>
    </row>
    <row r="43" spans="1:6" ht="18.95" customHeight="1" x14ac:dyDescent="0.2">
      <c r="A43" s="26"/>
      <c r="B43" s="23"/>
      <c r="C43" s="27"/>
      <c r="D43" s="24"/>
      <c r="E43" s="24"/>
      <c r="F43" s="50"/>
    </row>
    <row r="44" spans="1:6" ht="18.95" customHeight="1" x14ac:dyDescent="0.2">
      <c r="A44" s="26"/>
      <c r="B44" s="23"/>
      <c r="C44" s="27"/>
      <c r="D44" s="24"/>
      <c r="E44" s="24"/>
      <c r="F44" s="50"/>
    </row>
    <row r="45" spans="1:6" ht="18.95" customHeight="1" x14ac:dyDescent="0.2">
      <c r="A45" s="26"/>
      <c r="B45" s="23"/>
      <c r="C45" s="27"/>
      <c r="D45" s="24"/>
      <c r="E45" s="24"/>
      <c r="F45" s="50"/>
    </row>
    <row r="46" spans="1:6" ht="18.95" customHeight="1" x14ac:dyDescent="0.2">
      <c r="A46" s="26"/>
      <c r="B46" s="23"/>
      <c r="C46" s="27"/>
      <c r="D46" s="24"/>
      <c r="E46" s="24"/>
      <c r="F46" s="50"/>
    </row>
    <row r="47" spans="1:6" ht="18.95" customHeight="1" x14ac:dyDescent="0.2">
      <c r="A47" s="26"/>
      <c r="B47" s="23"/>
      <c r="C47" s="27"/>
      <c r="D47" s="24"/>
      <c r="E47" s="24"/>
      <c r="F47" s="50"/>
    </row>
  </sheetData>
  <mergeCells count="5">
    <mergeCell ref="A1:F1"/>
    <mergeCell ref="A2:F2"/>
    <mergeCell ref="A3:F3"/>
    <mergeCell ref="A4:F4"/>
    <mergeCell ref="A5:F5"/>
  </mergeCells>
  <pageMargins left="0.95" right="0.5"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402"/>
  <sheetViews>
    <sheetView topLeftCell="A224" zoomScaleNormal="100" workbookViewId="0">
      <selection activeCell="G234" sqref="G234"/>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80" t="str">
        <f>'Rate Case Constants'!C9</f>
        <v>LOUISVILLE GAS AND ELECTRIC COMPANY</v>
      </c>
      <c r="B1" s="379"/>
      <c r="C1" s="379"/>
      <c r="D1" s="379"/>
      <c r="E1" s="379"/>
      <c r="F1" s="379"/>
      <c r="G1" s="379"/>
      <c r="H1" s="379"/>
      <c r="I1" s="379"/>
    </row>
    <row r="2" spans="1:9" s="16" customFormat="1" ht="20.100000000000001" customHeight="1" x14ac:dyDescent="0.2">
      <c r="A2" s="380" t="str">
        <f>'Rate Case Constants'!C10</f>
        <v>CASE NO. 2018-00295 - ELECTRIC OPERATIONS - RESPONSE TO PSC 2-75 (SLIPPAGE FACTOR 97.153%)</v>
      </c>
      <c r="B2" s="379"/>
      <c r="C2" s="379"/>
      <c r="D2" s="379"/>
      <c r="E2" s="379"/>
      <c r="F2" s="379"/>
      <c r="G2" s="379"/>
      <c r="H2" s="379"/>
      <c r="I2" s="379"/>
    </row>
    <row r="3" spans="1:9" s="16" customFormat="1" ht="20.100000000000001" customHeight="1" x14ac:dyDescent="0.2">
      <c r="A3" s="379" t="s">
        <v>161</v>
      </c>
      <c r="B3" s="379"/>
      <c r="C3" s="379"/>
      <c r="D3" s="379"/>
      <c r="E3" s="379"/>
      <c r="F3" s="379"/>
      <c r="G3" s="379"/>
      <c r="H3" s="379"/>
      <c r="I3" s="379"/>
    </row>
    <row r="4" spans="1:9" s="16" customFormat="1" ht="20.100000000000001" customHeight="1" x14ac:dyDescent="0.2">
      <c r="A4" s="380" t="str">
        <f>'Rate Case Constants'!C16</f>
        <v>FOR THE 12 MONTHS ENDED DECEMBER 31, 2018</v>
      </c>
      <c r="B4" s="379"/>
      <c r="C4" s="379"/>
      <c r="D4" s="379"/>
      <c r="E4" s="379"/>
      <c r="F4" s="379"/>
      <c r="G4" s="379"/>
      <c r="H4" s="379"/>
      <c r="I4" s="379"/>
    </row>
    <row r="5" spans="1:9" s="16" customFormat="1" ht="20.100000000000001" customHeight="1" x14ac:dyDescent="0.2">
      <c r="A5" s="17"/>
      <c r="B5" s="17"/>
      <c r="C5" s="17"/>
      <c r="D5" s="17"/>
      <c r="E5" s="17"/>
      <c r="F5" s="17"/>
      <c r="G5" s="87"/>
      <c r="H5" s="87"/>
      <c r="I5" s="17"/>
    </row>
    <row r="6" spans="1:9" s="16" customFormat="1" ht="20.100000000000001" customHeight="1" x14ac:dyDescent="0.2">
      <c r="A6" s="18" t="s">
        <v>150</v>
      </c>
      <c r="B6" s="18"/>
      <c r="I6" s="19" t="s">
        <v>160</v>
      </c>
    </row>
    <row r="7" spans="1:9" s="16" customFormat="1" ht="20.100000000000001" customHeight="1" x14ac:dyDescent="0.2">
      <c r="A7" s="16" t="str">
        <f>'Rate Case Constants'!C29</f>
        <v>TYPE OF FILING: _____ ORIGINAL  _____ UPDATED  __X__ REVISED</v>
      </c>
      <c r="I7" s="19" t="s">
        <v>326</v>
      </c>
    </row>
    <row r="8" spans="1:9" s="16" customFormat="1" ht="20.100000000000001" customHeight="1" x14ac:dyDescent="0.2">
      <c r="A8" s="18" t="s">
        <v>151</v>
      </c>
      <c r="B8" s="18"/>
      <c r="F8" s="18"/>
      <c r="G8" s="18"/>
      <c r="H8" s="18"/>
      <c r="I8" s="20" t="str">
        <f>'Rate Case Constants'!C36</f>
        <v>WITNESS:   C. M. GARRETT</v>
      </c>
    </row>
    <row r="9" spans="1:9" s="16" customFormat="1" ht="18.95" customHeight="1" x14ac:dyDescent="0.2"/>
    <row r="10" spans="1:9" ht="58.5" customHeight="1" x14ac:dyDescent="0.2">
      <c r="A10" s="31" t="s">
        <v>152</v>
      </c>
      <c r="B10" s="31" t="s">
        <v>153</v>
      </c>
      <c r="C10" s="32" t="s">
        <v>157</v>
      </c>
      <c r="D10" s="31" t="s">
        <v>156</v>
      </c>
      <c r="E10" s="31" t="s">
        <v>154</v>
      </c>
      <c r="F10" s="31" t="s">
        <v>158</v>
      </c>
      <c r="G10" s="31" t="s">
        <v>364</v>
      </c>
      <c r="H10" s="31" t="s">
        <v>211</v>
      </c>
      <c r="I10" s="31" t="s">
        <v>159</v>
      </c>
    </row>
    <row r="11" spans="1:9" ht="18.95" customHeight="1" x14ac:dyDescent="0.2">
      <c r="A11" s="27"/>
      <c r="B11" s="27"/>
      <c r="C11" s="23"/>
      <c r="D11" s="33" t="s">
        <v>120</v>
      </c>
      <c r="E11" s="33" t="s">
        <v>121</v>
      </c>
      <c r="F11" s="33" t="s">
        <v>162</v>
      </c>
      <c r="G11" s="33" t="s">
        <v>163</v>
      </c>
      <c r="H11" s="33" t="s">
        <v>316</v>
      </c>
      <c r="I11" s="33" t="s">
        <v>122</v>
      </c>
    </row>
    <row r="12" spans="1:9" ht="18.95" customHeight="1" x14ac:dyDescent="0.2">
      <c r="A12" s="22"/>
      <c r="B12" s="22"/>
      <c r="C12" s="29"/>
      <c r="D12" s="30" t="s">
        <v>155</v>
      </c>
      <c r="E12" s="30"/>
      <c r="F12" s="30" t="s">
        <v>155</v>
      </c>
      <c r="G12" s="30" t="s">
        <v>155</v>
      </c>
      <c r="H12" s="30" t="s">
        <v>155</v>
      </c>
      <c r="I12" s="30" t="s">
        <v>596</v>
      </c>
    </row>
    <row r="13" spans="1:9" ht="18.95" customHeight="1" x14ac:dyDescent="0.2">
      <c r="A13" s="22">
        <v>1</v>
      </c>
      <c r="B13" s="22"/>
      <c r="C13" s="41" t="s">
        <v>123</v>
      </c>
      <c r="D13" s="24"/>
      <c r="E13" s="25"/>
      <c r="F13" s="24"/>
      <c r="G13" s="24"/>
      <c r="H13" s="24"/>
      <c r="I13" s="24"/>
    </row>
    <row r="14" spans="1:9" ht="18.95" customHeight="1" x14ac:dyDescent="0.2">
      <c r="A14" s="26">
        <f>A13+1</f>
        <v>2</v>
      </c>
      <c r="B14" s="27"/>
      <c r="C14" s="34" t="s">
        <v>165</v>
      </c>
      <c r="D14" s="24"/>
      <c r="E14" s="25"/>
      <c r="F14" s="24"/>
      <c r="G14" s="24"/>
      <c r="H14" s="24"/>
      <c r="I14" s="24"/>
    </row>
    <row r="15" spans="1:9" ht="18.95" customHeight="1" x14ac:dyDescent="0.2">
      <c r="A15" s="26">
        <f t="shared" ref="A15:A23" si="0">A14+1</f>
        <v>3</v>
      </c>
      <c r="B15" s="27">
        <v>440</v>
      </c>
      <c r="C15" s="23" t="s">
        <v>166</v>
      </c>
      <c r="D15" s="24">
        <f>SUMIFS('SCH C-2.2 B'!$P$11:$P$132,'SCH C-2.2 B'!$B$11:$B$132,'SCH C-2.1 B'!$B15)*-1</f>
        <v>444039559.5801543</v>
      </c>
      <c r="E15" s="25">
        <f>IF(D15=0,0,F15/D15)</f>
        <v>1</v>
      </c>
      <c r="F15" s="24">
        <f>SUMIFS('SCH C-2.2 B'!$P$11:$P$132,'SCH C-2.2 B'!$B$11:$B$132,'SCH C-2.1 B'!$B15)*-1</f>
        <v>444039559.5801543</v>
      </c>
      <c r="G15" s="24">
        <f>'SCH D-2 B'!K16</f>
        <v>-58302133.415830642</v>
      </c>
      <c r="H15" s="24">
        <f>SUM(F15:G15)</f>
        <v>385737426.16432369</v>
      </c>
      <c r="I15" s="40"/>
    </row>
    <row r="16" spans="1:9" ht="18.95" customHeight="1" x14ac:dyDescent="0.2">
      <c r="A16" s="26">
        <f t="shared" si="0"/>
        <v>4</v>
      </c>
      <c r="B16" s="27">
        <v>442.2</v>
      </c>
      <c r="C16" s="23" t="s">
        <v>167</v>
      </c>
      <c r="D16" s="24">
        <f>SUMIFS('SCH C-2.2 B'!$P$11:$P$132,'SCH C-2.2 B'!$B$11:$B$132,'SCH C-2.1 B'!$B16)*-1</f>
        <v>363291031.11034852</v>
      </c>
      <c r="E16" s="25">
        <f t="shared" ref="E16:E19" si="1">IF(D16=0,0,F16/D16)</f>
        <v>1</v>
      </c>
      <c r="F16" s="24">
        <f>SUMIFS('SCH C-2.2 B'!$P$11:$P$132,'SCH C-2.2 B'!$B$11:$B$132,'SCH C-2.1 B'!$B16)*-1</f>
        <v>363291031.11034852</v>
      </c>
      <c r="G16" s="24">
        <f>'SCH D-2 B'!K17</f>
        <v>-41967238.807854645</v>
      </c>
      <c r="H16" s="24">
        <f t="shared" ref="H16:H19" si="2">SUM(F16:G16)</f>
        <v>321323792.30249387</v>
      </c>
      <c r="I16" s="40"/>
    </row>
    <row r="17" spans="1:9" ht="18.95" customHeight="1" x14ac:dyDescent="0.2">
      <c r="A17" s="26">
        <f t="shared" si="0"/>
        <v>5</v>
      </c>
      <c r="B17" s="27">
        <v>442.3</v>
      </c>
      <c r="C17" s="23" t="s">
        <v>168</v>
      </c>
      <c r="D17" s="24">
        <f>SUMIFS('SCH C-2.2 B'!$P$11:$P$132,'SCH C-2.2 B'!$B$11:$B$132,'SCH C-2.1 B'!$B17)*-1</f>
        <v>165551353.86621279</v>
      </c>
      <c r="E17" s="25">
        <f t="shared" si="1"/>
        <v>1</v>
      </c>
      <c r="F17" s="24">
        <f>SUMIFS('SCH C-2.2 B'!$P$11:$P$132,'SCH C-2.2 B'!$B$11:$B$132,'SCH C-2.1 B'!$B17)*-1</f>
        <v>165551353.86621279</v>
      </c>
      <c r="G17" s="24">
        <f>'SCH D-2 B'!K18</f>
        <v>-16292236.061950628</v>
      </c>
      <c r="H17" s="24">
        <f t="shared" si="2"/>
        <v>149259117.80426216</v>
      </c>
      <c r="I17" s="40"/>
    </row>
    <row r="18" spans="1:9" ht="18.95" customHeight="1" x14ac:dyDescent="0.2">
      <c r="A18" s="26">
        <f t="shared" si="0"/>
        <v>6</v>
      </c>
      <c r="B18" s="26">
        <v>444</v>
      </c>
      <c r="C18" s="10" t="s">
        <v>170</v>
      </c>
      <c r="D18" s="24">
        <f>SUMIFS('SCH C-2.2 B'!$P$11:$P$132,'SCH C-2.2 B'!$B$11:$B$132,'SCH C-2.1 B'!$B18)*-1</f>
        <v>3133294.2393402513</v>
      </c>
      <c r="E18" s="25">
        <f t="shared" si="1"/>
        <v>1</v>
      </c>
      <c r="F18" s="24">
        <f>SUMIFS('SCH C-2.2 B'!$P$11:$P$132,'SCH C-2.2 B'!$B$11:$B$132,'SCH C-2.1 B'!$B18)*-1</f>
        <v>3133294.2393402513</v>
      </c>
      <c r="G18" s="24">
        <f>'SCH D-2 B'!K19</f>
        <v>-336505.73039262817</v>
      </c>
      <c r="H18" s="24">
        <f t="shared" si="2"/>
        <v>2796788.508947623</v>
      </c>
      <c r="I18" s="40"/>
    </row>
    <row r="19" spans="1:9" ht="18.95" customHeight="1" x14ac:dyDescent="0.2">
      <c r="A19" s="26">
        <f t="shared" si="0"/>
        <v>7</v>
      </c>
      <c r="B19" s="26">
        <v>445</v>
      </c>
      <c r="C19" s="10" t="s">
        <v>169</v>
      </c>
      <c r="D19" s="35">
        <f>SUMIFS('SCH C-2.2 B'!$P$11:$P$132,'SCH C-2.2 B'!$B$11:$B$132,'SCH C-2.1 B'!$B19)*-1</f>
        <v>91696689.116721809</v>
      </c>
      <c r="E19" s="25">
        <f t="shared" si="1"/>
        <v>1</v>
      </c>
      <c r="F19" s="35">
        <f>SUMIFS('SCH C-2.2 B'!$P$11:$P$132,'SCH C-2.2 B'!$B$11:$B$132,'SCH C-2.1 B'!$B19)*-1</f>
        <v>91696689.116721809</v>
      </c>
      <c r="G19" s="35">
        <f>'SCH D-2 B'!K20</f>
        <v>-10323800.785790816</v>
      </c>
      <c r="H19" s="35">
        <f t="shared" si="2"/>
        <v>81372888.330930993</v>
      </c>
      <c r="I19" s="40"/>
    </row>
    <row r="20" spans="1:9" ht="18.95" customHeight="1" x14ac:dyDescent="0.2">
      <c r="A20" s="26">
        <f t="shared" si="0"/>
        <v>8</v>
      </c>
      <c r="B20" s="26"/>
      <c r="C20" s="23" t="s">
        <v>171</v>
      </c>
      <c r="D20" s="24">
        <f>SUM(D15:D19)</f>
        <v>1067711927.9127779</v>
      </c>
      <c r="F20" s="24">
        <f>SUM(F15:F19)</f>
        <v>1067711927.9127779</v>
      </c>
      <c r="G20" s="24">
        <f>SUM(G15:G19)</f>
        <v>-127221914.80181937</v>
      </c>
      <c r="H20" s="24">
        <f>SUM(H15:H19)</f>
        <v>940490013.11095834</v>
      </c>
    </row>
    <row r="21" spans="1:9" ht="18.95" customHeight="1" x14ac:dyDescent="0.2">
      <c r="A21" s="26">
        <f t="shared" si="0"/>
        <v>9</v>
      </c>
      <c r="B21" s="26">
        <v>447</v>
      </c>
      <c r="C21" s="23" t="s">
        <v>172</v>
      </c>
      <c r="D21" s="24">
        <f>SUMIFS('SCH C-2.2 B'!$P$11:$P$132,'SCH C-2.2 B'!$B$11:$B$132,'SCH C-2.1 B'!$B21)*-1</f>
        <v>61686953.075656042</v>
      </c>
      <c r="E21" s="25">
        <f>IF(D21=0,1,F21/D21)</f>
        <v>1</v>
      </c>
      <c r="F21" s="24">
        <f>SUMIFS('SCH C-2.2 B'!$P$11:$P$132,'SCH C-2.2 B'!$B$11:$B$132,'SCH C-2.1 B'!$B21)*-1</f>
        <v>61686953.075656042</v>
      </c>
      <c r="G21" s="24">
        <f>'SCH D-2 B'!K22</f>
        <v>-29032692.495656047</v>
      </c>
      <c r="H21" s="24">
        <f t="shared" ref="H21:H22" si="3">SUM(F21:G21)</f>
        <v>32654260.579999994</v>
      </c>
      <c r="I21" s="40"/>
    </row>
    <row r="22" spans="1:9" ht="18.95" customHeight="1" x14ac:dyDescent="0.2">
      <c r="A22" s="26">
        <f t="shared" si="0"/>
        <v>10</v>
      </c>
      <c r="B22" s="27">
        <v>449.1</v>
      </c>
      <c r="C22" s="23" t="s">
        <v>173</v>
      </c>
      <c r="D22" s="35">
        <f>SUMIFS('SCH C-2.2 B'!$P$11:$P$132,'SCH C-2.2 B'!$B$11:$B$132,'SCH C-2.1 B'!$B22)*-1</f>
        <v>0</v>
      </c>
      <c r="E22" s="25">
        <f>IF(D22=0,1,F22/D22)</f>
        <v>1</v>
      </c>
      <c r="F22" s="35">
        <f>SUMIFS('SCH C-2.2 B'!$P$11:$P$132,'SCH C-2.2 B'!$B$11:$B$132,'SCH C-2.1 B'!$B22)*-1</f>
        <v>0</v>
      </c>
      <c r="G22" s="35">
        <f>'SCH D-2 B'!K23</f>
        <v>0</v>
      </c>
      <c r="H22" s="35">
        <f t="shared" si="3"/>
        <v>0</v>
      </c>
      <c r="I22" s="40"/>
    </row>
    <row r="23" spans="1:9" ht="18.95" customHeight="1" x14ac:dyDescent="0.2">
      <c r="A23" s="26">
        <f t="shared" si="0"/>
        <v>11</v>
      </c>
      <c r="C23" s="23" t="s">
        <v>174</v>
      </c>
      <c r="D23" s="36">
        <f>SUM(D20:D22)</f>
        <v>1129398880.9884338</v>
      </c>
      <c r="F23" s="36">
        <f>SUM(F20:F22)</f>
        <v>1129398880.9884338</v>
      </c>
      <c r="G23" s="36">
        <f>SUM(G20:G22)</f>
        <v>-156254607.29747543</v>
      </c>
      <c r="H23" s="36">
        <f>SUM(H20:H22)</f>
        <v>973144273.69095838</v>
      </c>
    </row>
    <row r="24" spans="1:9" ht="18.95" customHeight="1" x14ac:dyDescent="0.2"/>
    <row r="25" spans="1:9" ht="18.95" customHeight="1" x14ac:dyDescent="0.2">
      <c r="A25" s="26">
        <f>A23+1</f>
        <v>12</v>
      </c>
      <c r="B25" s="26"/>
      <c r="C25" s="34" t="s">
        <v>175</v>
      </c>
    </row>
    <row r="26" spans="1:9" ht="18.95" customHeight="1" x14ac:dyDescent="0.2">
      <c r="A26" s="26">
        <f>A25+1</f>
        <v>13</v>
      </c>
      <c r="B26" s="26">
        <v>450</v>
      </c>
      <c r="C26" s="23" t="s">
        <v>177</v>
      </c>
      <c r="D26" s="24">
        <f>SUMIFS('SCH C-2.2 B'!$P$11:$P$132,'SCH C-2.2 B'!$B$11:$B$132,'SCH C-2.1 B'!$B26)*-1</f>
        <v>2827112.2566666673</v>
      </c>
      <c r="E26" s="25">
        <f t="shared" ref="E26:E29" si="4">IF(D26=0,0,F26/D26)</f>
        <v>1</v>
      </c>
      <c r="F26" s="24">
        <f>SUMIFS('SCH C-2.2 B'!$P$11:$P$132,'SCH C-2.2 B'!$B$11:$B$132,'SCH C-2.1 B'!$B26)*-1</f>
        <v>2827112.2566666673</v>
      </c>
      <c r="G26" s="24">
        <f>'SCH D-2 B'!K27</f>
        <v>0</v>
      </c>
      <c r="H26" s="24">
        <f t="shared" ref="H26:H29" si="5">SUM(F26:G26)</f>
        <v>2827112.2566666673</v>
      </c>
      <c r="I26" s="40"/>
    </row>
    <row r="27" spans="1:9" ht="18.95" customHeight="1" x14ac:dyDescent="0.2">
      <c r="A27" s="26">
        <f t="shared" ref="A27:A30" si="6">A26+1</f>
        <v>14</v>
      </c>
      <c r="B27" s="26">
        <v>451</v>
      </c>
      <c r="C27" s="10" t="s">
        <v>176</v>
      </c>
      <c r="D27" s="24">
        <f>SUMIFS('SCH C-2.2 B'!$P$11:$P$132,'SCH C-2.2 B'!$B$11:$B$132,'SCH C-2.1 B'!$B27)*-1</f>
        <v>1655459.103333333</v>
      </c>
      <c r="E27" s="25">
        <f t="shared" si="4"/>
        <v>1</v>
      </c>
      <c r="F27" s="24">
        <f>SUMIFS('SCH C-2.2 B'!$P$11:$P$132,'SCH C-2.2 B'!$B$11:$B$132,'SCH C-2.1 B'!$B27)*-1</f>
        <v>1655459.103333333</v>
      </c>
      <c r="G27" s="24">
        <f>'SCH D-2 B'!K28</f>
        <v>0</v>
      </c>
      <c r="H27" s="24">
        <f t="shared" si="5"/>
        <v>1655459.103333333</v>
      </c>
      <c r="I27" s="40"/>
    </row>
    <row r="28" spans="1:9" ht="18.95" customHeight="1" x14ac:dyDescent="0.2">
      <c r="A28" s="26">
        <f t="shared" si="6"/>
        <v>15</v>
      </c>
      <c r="B28" s="26">
        <v>454</v>
      </c>
      <c r="C28" s="4" t="s">
        <v>17</v>
      </c>
      <c r="D28" s="24">
        <f>SUMIFS('SCH C-2.2 B'!$P$11:$P$132,'SCH C-2.2 B'!$B$11:$B$132,'SCH C-2.1 B'!$B28)*-1</f>
        <v>4252215.835</v>
      </c>
      <c r="E28" s="25">
        <f t="shared" si="4"/>
        <v>1</v>
      </c>
      <c r="F28" s="24">
        <f>SUMIFS('SCH C-2.2 B'!$P$11:$P$132,'SCH C-2.2 B'!$B$11:$B$132,'SCH C-2.1 B'!$B28)*-1</f>
        <v>4252215.835</v>
      </c>
      <c r="G28" s="24">
        <f>'SCH D-2 B'!K29</f>
        <v>0</v>
      </c>
      <c r="H28" s="24">
        <f t="shared" si="5"/>
        <v>4252215.835</v>
      </c>
      <c r="I28" s="40"/>
    </row>
    <row r="29" spans="1:9" ht="18.95" customHeight="1" x14ac:dyDescent="0.2">
      <c r="A29" s="26">
        <f t="shared" si="6"/>
        <v>16</v>
      </c>
      <c r="B29" s="26">
        <v>456</v>
      </c>
      <c r="C29" s="4" t="s">
        <v>18</v>
      </c>
      <c r="D29" s="35">
        <f>SUMIFS('SCH C-2.2 B'!$P$11:$P$132,'SCH C-2.2 B'!$B$11:$B$132,'SCH C-2.1 B'!$B29)*-1</f>
        <v>13525443.958488369</v>
      </c>
      <c r="E29" s="25">
        <f t="shared" si="4"/>
        <v>1</v>
      </c>
      <c r="F29" s="35">
        <f>SUMIFS('SCH C-2.2 B'!$P$11:$P$132,'SCH C-2.2 B'!$B$11:$B$132,'SCH C-2.1 B'!$B29)*-1</f>
        <v>13525443.958488369</v>
      </c>
      <c r="G29" s="35">
        <f>'SCH D-2 B'!K30</f>
        <v>0</v>
      </c>
      <c r="H29" s="35">
        <f t="shared" si="5"/>
        <v>13525443.958488369</v>
      </c>
      <c r="I29" s="40"/>
    </row>
    <row r="30" spans="1:9" ht="18.95" customHeight="1" x14ac:dyDescent="0.2">
      <c r="A30" s="26">
        <f t="shared" si="6"/>
        <v>17</v>
      </c>
      <c r="B30" s="26"/>
      <c r="C30" s="23" t="s">
        <v>201</v>
      </c>
      <c r="D30" s="36">
        <f>SUM(D26:D29)</f>
        <v>22260231.153488368</v>
      </c>
      <c r="F30" s="36">
        <f>SUM(F26:F29)</f>
        <v>22260231.153488368</v>
      </c>
      <c r="G30" s="36">
        <f>SUM(G26:G29)</f>
        <v>0</v>
      </c>
      <c r="H30" s="36">
        <f>SUM(H26:H29)</f>
        <v>22260231.153488368</v>
      </c>
    </row>
    <row r="31" spans="1:9" ht="18.95" customHeight="1" x14ac:dyDescent="0.2">
      <c r="A31" s="26"/>
      <c r="B31" s="26"/>
      <c r="C31" s="23"/>
    </row>
    <row r="32" spans="1:9" ht="18.95" customHeight="1" x14ac:dyDescent="0.2">
      <c r="A32" s="26">
        <f>A30+1</f>
        <v>18</v>
      </c>
      <c r="B32" s="26"/>
      <c r="C32" s="42" t="s">
        <v>127</v>
      </c>
      <c r="D32" s="35">
        <f>D23+D30</f>
        <v>1151659112.1419222</v>
      </c>
      <c r="F32" s="35">
        <f>F23+F30</f>
        <v>1151659112.1419222</v>
      </c>
      <c r="G32" s="35">
        <f>G23+G30</f>
        <v>-156254607.29747543</v>
      </c>
      <c r="H32" s="35">
        <f>H23+H30</f>
        <v>995404504.84444678</v>
      </c>
    </row>
    <row r="33" spans="1:9" ht="18.95" customHeight="1" x14ac:dyDescent="0.2">
      <c r="B33" s="26"/>
      <c r="C33" s="23"/>
    </row>
    <row r="34" spans="1:9" ht="18.95" customHeight="1" x14ac:dyDescent="0.2">
      <c r="A34" s="26">
        <f>A32+1</f>
        <v>19</v>
      </c>
      <c r="B34" s="26"/>
      <c r="C34" s="41" t="s">
        <v>124</v>
      </c>
    </row>
    <row r="35" spans="1:9" ht="18.95" customHeight="1" x14ac:dyDescent="0.2">
      <c r="A35" s="26">
        <f>A34+1</f>
        <v>20</v>
      </c>
      <c r="B35" s="26"/>
      <c r="C35" s="34" t="s">
        <v>194</v>
      </c>
    </row>
    <row r="36" spans="1:9" ht="18.95" customHeight="1" x14ac:dyDescent="0.2">
      <c r="A36" s="26">
        <f t="shared" ref="A36:A62" si="7">A35+1</f>
        <v>21</v>
      </c>
      <c r="B36" s="26"/>
      <c r="C36" s="34" t="s">
        <v>178</v>
      </c>
    </row>
    <row r="37" spans="1:9" ht="18.95" customHeight="1" x14ac:dyDescent="0.2">
      <c r="A37" s="26">
        <f t="shared" si="7"/>
        <v>22</v>
      </c>
      <c r="B37" s="3">
        <v>500</v>
      </c>
      <c r="C37" s="4" t="s">
        <v>31</v>
      </c>
      <c r="D37" s="24">
        <f>SUMIFS('SCH C-2.2 B'!$P$11:$P$132,'SCH C-2.2 B'!$B$11:$B$132,'SCH C-2.1 B'!$B37)</f>
        <v>5077718.2899999991</v>
      </c>
      <c r="E37" s="25">
        <f t="shared" ref="E37:E39" si="8">IF(D37=0,0,F37/D37)</f>
        <v>1</v>
      </c>
      <c r="F37" s="24">
        <f>SUMIFS('SCH C-2.2 B'!$P$11:$P$132,'SCH C-2.2 B'!$B$11:$B$132,'SCH C-2.1 B'!$B37)</f>
        <v>5077718.2899999991</v>
      </c>
      <c r="G37" s="24">
        <f>'SCH D-2 B'!K38</f>
        <v>0</v>
      </c>
      <c r="H37" s="24">
        <f t="shared" ref="H37:H61" si="9">SUM(F37:G37)</f>
        <v>5077718.2899999991</v>
      </c>
      <c r="I37" s="40"/>
    </row>
    <row r="38" spans="1:9" ht="18.95" customHeight="1" x14ac:dyDescent="0.2">
      <c r="A38" s="26">
        <f t="shared" si="7"/>
        <v>23</v>
      </c>
      <c r="B38" s="3">
        <v>501</v>
      </c>
      <c r="C38" s="4" t="s">
        <v>19</v>
      </c>
      <c r="D38" s="24">
        <f>SUMIFS('SCH C-2.2 B'!$P$11:$P$132,'SCH C-2.2 B'!$B$11:$B$132,'SCH C-2.1 B'!$B38)</f>
        <v>247545382.89294562</v>
      </c>
      <c r="E38" s="25">
        <f t="shared" si="8"/>
        <v>1</v>
      </c>
      <c r="F38" s="24">
        <f>SUMIFS('SCH C-2.2 B'!$P$11:$P$132,'SCH C-2.2 B'!$B$11:$B$132,'SCH C-2.1 B'!$B38)</f>
        <v>247545382.89294562</v>
      </c>
      <c r="G38" s="24">
        <f ca="1">'SCH D-2 B'!K39</f>
        <v>5103585.0637894478</v>
      </c>
      <c r="H38" s="24">
        <f t="shared" ca="1" si="9"/>
        <v>252648967.95673507</v>
      </c>
      <c r="I38" s="40"/>
    </row>
    <row r="39" spans="1:9" ht="18.95" customHeight="1" x14ac:dyDescent="0.2">
      <c r="A39" s="26">
        <f t="shared" si="7"/>
        <v>24</v>
      </c>
      <c r="B39" s="3">
        <v>502</v>
      </c>
      <c r="C39" s="4" t="s">
        <v>20</v>
      </c>
      <c r="D39" s="24">
        <f>SUMIFS('SCH C-2.2 B'!$P$11:$P$132,'SCH C-2.2 B'!$B$11:$B$132,'SCH C-2.1 B'!$B39)</f>
        <v>17558807.43999996</v>
      </c>
      <c r="E39" s="25">
        <f t="shared" si="8"/>
        <v>1</v>
      </c>
      <c r="F39" s="24">
        <f>SUMIFS('SCH C-2.2 B'!$P$11:$P$132,'SCH C-2.2 B'!$B$11:$B$132,'SCH C-2.1 B'!$B39)</f>
        <v>17558807.43999996</v>
      </c>
      <c r="G39" s="24">
        <f ca="1">'SCH D-2 B'!K40</f>
        <v>-660723.64913023566</v>
      </c>
      <c r="H39" s="24">
        <f t="shared" ca="1" si="9"/>
        <v>16898083.790869724</v>
      </c>
      <c r="I39" s="40"/>
    </row>
    <row r="40" spans="1:9" ht="18.95" customHeight="1" x14ac:dyDescent="0.2">
      <c r="A40" s="26">
        <f t="shared" si="7"/>
        <v>25</v>
      </c>
      <c r="B40" s="3">
        <v>504</v>
      </c>
      <c r="C40" s="4" t="s">
        <v>21</v>
      </c>
      <c r="D40" s="24">
        <f>SUMIFS('SCH C-2.2 B'!$P$11:$P$132,'SCH C-2.2 B'!$B$11:$B$132,'SCH C-2.1 B'!$B40)</f>
        <v>0</v>
      </c>
      <c r="E40" s="25">
        <v>1</v>
      </c>
      <c r="F40" s="24">
        <f>SUMIFS('SCH C-2.2 B'!$P$11:$P$132,'SCH C-2.2 B'!$B$11:$B$132,'SCH C-2.1 B'!$B40)</f>
        <v>0</v>
      </c>
      <c r="G40" s="24">
        <f>'SCH D-2 B'!K41</f>
        <v>0</v>
      </c>
      <c r="H40" s="24">
        <f t="shared" si="9"/>
        <v>0</v>
      </c>
      <c r="I40" s="40"/>
    </row>
    <row r="41" spans="1:9" s="16" customFormat="1" ht="20.100000000000001" customHeight="1" x14ac:dyDescent="0.2">
      <c r="A41" s="379" t="str">
        <f>$A$1</f>
        <v>LOUISVILLE GAS AND ELECTRIC COMPANY</v>
      </c>
      <c r="B41" s="379"/>
      <c r="C41" s="379"/>
      <c r="D41" s="379"/>
      <c r="E41" s="379"/>
      <c r="F41" s="379"/>
      <c r="G41" s="379"/>
      <c r="H41" s="379"/>
      <c r="I41" s="379"/>
    </row>
    <row r="42" spans="1:9" s="16" customFormat="1" ht="20.100000000000001" customHeight="1" x14ac:dyDescent="0.2">
      <c r="A42" s="379" t="str">
        <f>$A$2</f>
        <v>CASE NO. 2018-00295 - ELECTRIC OPERATIONS - RESPONSE TO PSC 2-75 (SLIPPAGE FACTOR 97.153%)</v>
      </c>
      <c r="B42" s="379"/>
      <c r="C42" s="379"/>
      <c r="D42" s="379"/>
      <c r="E42" s="379"/>
      <c r="F42" s="379"/>
      <c r="G42" s="379"/>
      <c r="H42" s="379"/>
      <c r="I42" s="379"/>
    </row>
    <row r="43" spans="1:9" s="16" customFormat="1" ht="20.100000000000001" customHeight="1" x14ac:dyDescent="0.2">
      <c r="A43" s="379" t="s">
        <v>161</v>
      </c>
      <c r="B43" s="379"/>
      <c r="C43" s="379"/>
      <c r="D43" s="379"/>
      <c r="E43" s="379"/>
      <c r="F43" s="379"/>
      <c r="G43" s="379"/>
      <c r="H43" s="379"/>
      <c r="I43" s="379"/>
    </row>
    <row r="44" spans="1:9" s="16" customFormat="1" ht="20.100000000000001" customHeight="1" x14ac:dyDescent="0.2">
      <c r="A44" s="379" t="str">
        <f>$A$4</f>
        <v>FOR THE 12 MONTHS ENDED DECEMBER 31, 2018</v>
      </c>
      <c r="B44" s="379"/>
      <c r="C44" s="379"/>
      <c r="D44" s="379"/>
      <c r="E44" s="379"/>
      <c r="F44" s="379"/>
      <c r="G44" s="379"/>
      <c r="H44" s="379"/>
      <c r="I44" s="379"/>
    </row>
    <row r="45" spans="1:9" s="16" customFormat="1" ht="20.100000000000001" customHeight="1" x14ac:dyDescent="0.2">
      <c r="A45" s="28"/>
      <c r="B45" s="28"/>
      <c r="C45" s="28"/>
      <c r="D45" s="28"/>
      <c r="E45" s="28"/>
      <c r="F45" s="28"/>
      <c r="G45" s="87"/>
      <c r="H45" s="87"/>
      <c r="I45" s="28"/>
    </row>
    <row r="46" spans="1:9" s="16" customFormat="1" ht="20.100000000000001" customHeight="1" x14ac:dyDescent="0.2">
      <c r="A46" s="18" t="s">
        <v>150</v>
      </c>
      <c r="B46" s="18"/>
      <c r="I46" s="19" t="s">
        <v>160</v>
      </c>
    </row>
    <row r="47" spans="1:9" s="16" customFormat="1" ht="20.100000000000001" customHeight="1" x14ac:dyDescent="0.2">
      <c r="A47" s="16" t="str">
        <f>$A$7</f>
        <v>TYPE OF FILING: _____ ORIGINAL  _____ UPDATED  __X__ REVISED</v>
      </c>
      <c r="I47" s="19" t="s">
        <v>327</v>
      </c>
    </row>
    <row r="48" spans="1:9" s="16" customFormat="1" ht="20.100000000000001" customHeight="1" x14ac:dyDescent="0.2">
      <c r="A48" s="18" t="s">
        <v>151</v>
      </c>
      <c r="B48" s="18"/>
      <c r="F48" s="18"/>
      <c r="G48" s="18"/>
      <c r="H48" s="18"/>
      <c r="I48" s="20" t="str">
        <f>$I$8</f>
        <v>WITNESS:   C. M. GARRETT</v>
      </c>
    </row>
    <row r="49" spans="1:9" s="16" customFormat="1" ht="20.100000000000001" customHeight="1" x14ac:dyDescent="0.2"/>
    <row r="50" spans="1:9" ht="58.5" customHeight="1" x14ac:dyDescent="0.2">
      <c r="A50" s="31" t="s">
        <v>152</v>
      </c>
      <c r="B50" s="31" t="s">
        <v>153</v>
      </c>
      <c r="C50" s="32" t="s">
        <v>157</v>
      </c>
      <c r="D50" s="31" t="s">
        <v>156</v>
      </c>
      <c r="E50" s="31" t="s">
        <v>154</v>
      </c>
      <c r="F50" s="31" t="s">
        <v>158</v>
      </c>
      <c r="G50" s="31" t="s">
        <v>364</v>
      </c>
      <c r="H50" s="31" t="s">
        <v>211</v>
      </c>
      <c r="I50" s="31" t="s">
        <v>159</v>
      </c>
    </row>
    <row r="51" spans="1:9" ht="18.95" customHeight="1" x14ac:dyDescent="0.2">
      <c r="A51" s="27"/>
      <c r="B51" s="27"/>
      <c r="C51" s="23"/>
      <c r="D51" s="33" t="s">
        <v>120</v>
      </c>
      <c r="E51" s="33" t="s">
        <v>121</v>
      </c>
      <c r="F51" s="33" t="s">
        <v>162</v>
      </c>
      <c r="G51" s="33" t="s">
        <v>163</v>
      </c>
      <c r="H51" s="33" t="s">
        <v>316</v>
      </c>
      <c r="I51" s="33" t="s">
        <v>122</v>
      </c>
    </row>
    <row r="52" spans="1:9" ht="23.1" customHeight="1" x14ac:dyDescent="0.2">
      <c r="A52" s="22"/>
      <c r="B52" s="22"/>
      <c r="C52" s="29"/>
      <c r="D52" s="30" t="s">
        <v>155</v>
      </c>
      <c r="E52" s="30"/>
      <c r="F52" s="30" t="s">
        <v>155</v>
      </c>
      <c r="G52" s="30" t="s">
        <v>155</v>
      </c>
      <c r="H52" s="30" t="s">
        <v>155</v>
      </c>
      <c r="I52" s="30" t="str">
        <f>$I$12</f>
        <v>ALL ELECTRIC 100%</v>
      </c>
    </row>
    <row r="53" spans="1:9" ht="18.95" customHeight="1" x14ac:dyDescent="0.2">
      <c r="A53" s="26">
        <f>A40+1</f>
        <v>26</v>
      </c>
      <c r="B53" s="3">
        <v>505</v>
      </c>
      <c r="C53" s="4" t="s">
        <v>22</v>
      </c>
      <c r="D53" s="24">
        <f>SUMIFS('SCH C-2.2 B'!$P$11:$P$132,'SCH C-2.2 B'!$B$11:$B$132,'SCH C-2.1 B'!$B53)</f>
        <v>2545928.2299999967</v>
      </c>
      <c r="E53" s="25">
        <f t="shared" ref="E53:E61" si="10">IF(D53=0,0,F53/D53)</f>
        <v>1</v>
      </c>
      <c r="F53" s="24">
        <f>SUMIFS('SCH C-2.2 B'!$P$11:$P$132,'SCH C-2.2 B'!$B$11:$B$132,'SCH C-2.1 B'!$B53)</f>
        <v>2545928.2299999967</v>
      </c>
      <c r="G53" s="24">
        <f>'SCH D-2 B'!K54</f>
        <v>0</v>
      </c>
      <c r="H53" s="24">
        <f t="shared" si="9"/>
        <v>2545928.2299999967</v>
      </c>
      <c r="I53" s="40"/>
    </row>
    <row r="54" spans="1:9" ht="18.95" customHeight="1" x14ac:dyDescent="0.2">
      <c r="A54" s="26">
        <f t="shared" si="7"/>
        <v>27</v>
      </c>
      <c r="B54" s="3">
        <v>506</v>
      </c>
      <c r="C54" s="4" t="s">
        <v>23</v>
      </c>
      <c r="D54" s="24">
        <f>SUMIFS('SCH C-2.2 B'!$P$11:$P$132,'SCH C-2.2 B'!$B$11:$B$132,'SCH C-2.1 B'!$B54)</f>
        <v>15027557.489999952</v>
      </c>
      <c r="E54" s="25">
        <f t="shared" si="10"/>
        <v>1</v>
      </c>
      <c r="F54" s="24">
        <f>SUMIFS('SCH C-2.2 B'!$P$11:$P$132,'SCH C-2.2 B'!$B$11:$B$132,'SCH C-2.1 B'!$B54)</f>
        <v>15027557.489999952</v>
      </c>
      <c r="G54" s="24">
        <f ca="1">'SCH D-2 B'!K55</f>
        <v>-5166829.9599999972</v>
      </c>
      <c r="H54" s="24">
        <f t="shared" ca="1" si="9"/>
        <v>9860727.5299999546</v>
      </c>
      <c r="I54" s="40"/>
    </row>
    <row r="55" spans="1:9" ht="18.95" customHeight="1" x14ac:dyDescent="0.2">
      <c r="A55" s="26">
        <f t="shared" si="7"/>
        <v>28</v>
      </c>
      <c r="B55" s="3">
        <v>507</v>
      </c>
      <c r="C55" s="4" t="s">
        <v>24</v>
      </c>
      <c r="D55" s="24">
        <f>SUMIFS('SCH C-2.2 B'!$P$11:$P$132,'SCH C-2.2 B'!$B$11:$B$132,'SCH C-2.1 B'!$B55)</f>
        <v>18000</v>
      </c>
      <c r="E55" s="25">
        <f t="shared" si="10"/>
        <v>1</v>
      </c>
      <c r="F55" s="24">
        <f>SUMIFS('SCH C-2.2 B'!$P$11:$P$132,'SCH C-2.2 B'!$B$11:$B$132,'SCH C-2.1 B'!$B55)</f>
        <v>18000</v>
      </c>
      <c r="G55" s="24">
        <f>'SCH D-2 B'!K56</f>
        <v>0</v>
      </c>
      <c r="H55" s="24">
        <f t="shared" si="9"/>
        <v>18000</v>
      </c>
      <c r="I55" s="40"/>
    </row>
    <row r="56" spans="1:9" ht="18.95" customHeight="1" x14ac:dyDescent="0.2">
      <c r="A56" s="26">
        <f t="shared" si="7"/>
        <v>29</v>
      </c>
      <c r="B56" s="3">
        <v>509</v>
      </c>
      <c r="C56" s="4" t="s">
        <v>25</v>
      </c>
      <c r="D56" s="24">
        <f>SUMIFS('SCH C-2.2 B'!$P$11:$P$132,'SCH C-2.2 B'!$B$11:$B$132,'SCH C-2.1 B'!$B56)</f>
        <v>2001.6100000000001</v>
      </c>
      <c r="E56" s="25">
        <f t="shared" si="10"/>
        <v>1</v>
      </c>
      <c r="F56" s="24">
        <f>SUMIFS('SCH C-2.2 B'!$P$11:$P$132,'SCH C-2.2 B'!$B$11:$B$132,'SCH C-2.1 B'!$B56)</f>
        <v>2001.6100000000001</v>
      </c>
      <c r="G56" s="24">
        <f ca="1">'SCH D-2 B'!K57</f>
        <v>-2000</v>
      </c>
      <c r="H56" s="24">
        <f t="shared" ca="1" si="9"/>
        <v>1.6100000000001273</v>
      </c>
      <c r="I56" s="40"/>
    </row>
    <row r="57" spans="1:9" ht="18.95" customHeight="1" x14ac:dyDescent="0.2">
      <c r="A57" s="26">
        <f t="shared" si="7"/>
        <v>30</v>
      </c>
      <c r="B57" s="3">
        <v>510</v>
      </c>
      <c r="C57" s="4" t="s">
        <v>26</v>
      </c>
      <c r="D57" s="24">
        <f>SUMIFS('SCH C-2.2 B'!$P$11:$P$132,'SCH C-2.2 B'!$B$11:$B$132,'SCH C-2.1 B'!$B57)</f>
        <v>5321803.1799999988</v>
      </c>
      <c r="E57" s="25">
        <f t="shared" si="10"/>
        <v>1</v>
      </c>
      <c r="F57" s="24">
        <f>SUMIFS('SCH C-2.2 B'!$P$11:$P$132,'SCH C-2.2 B'!$B$11:$B$132,'SCH C-2.1 B'!$B57)</f>
        <v>5321803.1799999988</v>
      </c>
      <c r="G57" s="24">
        <f>'SCH D-2 B'!K58</f>
        <v>0</v>
      </c>
      <c r="H57" s="24">
        <f t="shared" si="9"/>
        <v>5321803.1799999988</v>
      </c>
      <c r="I57" s="40"/>
    </row>
    <row r="58" spans="1:9" ht="18.95" customHeight="1" x14ac:dyDescent="0.2">
      <c r="A58" s="26">
        <f t="shared" si="7"/>
        <v>31</v>
      </c>
      <c r="B58" s="3">
        <v>511</v>
      </c>
      <c r="C58" s="4" t="s">
        <v>27</v>
      </c>
      <c r="D58" s="24">
        <f>SUMIFS('SCH C-2.2 B'!$P$11:$P$132,'SCH C-2.2 B'!$B$11:$B$132,'SCH C-2.1 B'!$B58)</f>
        <v>2861539.79</v>
      </c>
      <c r="E58" s="25">
        <f t="shared" si="10"/>
        <v>1</v>
      </c>
      <c r="F58" s="24">
        <f>SUMIFS('SCH C-2.2 B'!$P$11:$P$132,'SCH C-2.2 B'!$B$11:$B$132,'SCH C-2.1 B'!$B58)</f>
        <v>2861539.79</v>
      </c>
      <c r="G58" s="24">
        <f>'SCH D-2 B'!K59</f>
        <v>0</v>
      </c>
      <c r="H58" s="24">
        <f t="shared" si="9"/>
        <v>2861539.79</v>
      </c>
      <c r="I58" s="40"/>
    </row>
    <row r="59" spans="1:9" ht="18.95" customHeight="1" x14ac:dyDescent="0.2">
      <c r="A59" s="26">
        <f t="shared" si="7"/>
        <v>32</v>
      </c>
      <c r="B59" s="3">
        <v>512</v>
      </c>
      <c r="C59" s="4" t="s">
        <v>28</v>
      </c>
      <c r="D59" s="24">
        <f>SUMIFS('SCH C-2.2 B'!$P$11:$P$132,'SCH C-2.2 B'!$B$11:$B$132,'SCH C-2.1 B'!$B59)</f>
        <v>32341361.899999987</v>
      </c>
      <c r="E59" s="25">
        <f t="shared" si="10"/>
        <v>1</v>
      </c>
      <c r="F59" s="24">
        <f>SUMIFS('SCH C-2.2 B'!$P$11:$P$132,'SCH C-2.2 B'!$B$11:$B$132,'SCH C-2.1 B'!$B59)</f>
        <v>32341361.899999987</v>
      </c>
      <c r="G59" s="24">
        <f ca="1">'SCH D-2 B'!K60</f>
        <v>-3390973.09</v>
      </c>
      <c r="H59" s="24">
        <f t="shared" ca="1" si="9"/>
        <v>28950388.809999987</v>
      </c>
      <c r="I59" s="40"/>
    </row>
    <row r="60" spans="1:9" ht="18.95" customHeight="1" x14ac:dyDescent="0.2">
      <c r="A60" s="26">
        <f t="shared" si="7"/>
        <v>33</v>
      </c>
      <c r="B60" s="3">
        <v>513</v>
      </c>
      <c r="C60" s="4" t="s">
        <v>29</v>
      </c>
      <c r="D60" s="24">
        <f>SUMIFS('SCH C-2.2 B'!$P$11:$P$132,'SCH C-2.2 B'!$B$11:$B$132,'SCH C-2.1 B'!$B60)</f>
        <v>10054476.52</v>
      </c>
      <c r="E60" s="25">
        <f t="shared" si="10"/>
        <v>1</v>
      </c>
      <c r="F60" s="24">
        <f>SUMIFS('SCH C-2.2 B'!$P$11:$P$132,'SCH C-2.2 B'!$B$11:$B$132,'SCH C-2.1 B'!$B60)</f>
        <v>10054476.52</v>
      </c>
      <c r="G60" s="24">
        <f>'SCH D-2 B'!K61</f>
        <v>0</v>
      </c>
      <c r="H60" s="24">
        <f t="shared" si="9"/>
        <v>10054476.52</v>
      </c>
      <c r="I60" s="40"/>
    </row>
    <row r="61" spans="1:9" ht="18.95" customHeight="1" x14ac:dyDescent="0.2">
      <c r="A61" s="26">
        <f t="shared" si="7"/>
        <v>34</v>
      </c>
      <c r="B61" s="3">
        <v>514</v>
      </c>
      <c r="C61" s="4" t="s">
        <v>30</v>
      </c>
      <c r="D61" s="24">
        <f>SUMIFS('SCH C-2.2 B'!$P$11:$P$132,'SCH C-2.2 B'!$B$11:$B$132,'SCH C-2.1 B'!$B61)</f>
        <v>2141358.3099999987</v>
      </c>
      <c r="E61" s="25">
        <f t="shared" si="10"/>
        <v>1</v>
      </c>
      <c r="F61" s="24">
        <f>SUMIFS('SCH C-2.2 B'!$P$11:$P$132,'SCH C-2.2 B'!$B$11:$B$132,'SCH C-2.1 B'!$B61)</f>
        <v>2141358.3099999987</v>
      </c>
      <c r="G61" s="24">
        <f>'SCH D-2 B'!K62</f>
        <v>0</v>
      </c>
      <c r="H61" s="24">
        <f t="shared" si="9"/>
        <v>2141358.3099999987</v>
      </c>
      <c r="I61" s="40"/>
    </row>
    <row r="62" spans="1:9" ht="18.95" customHeight="1" x14ac:dyDescent="0.2">
      <c r="A62" s="26">
        <f t="shared" si="7"/>
        <v>35</v>
      </c>
      <c r="B62" s="3"/>
      <c r="C62" s="2" t="s">
        <v>128</v>
      </c>
      <c r="D62" s="36">
        <f>SUM(D37:D61)</f>
        <v>340495935.65294552</v>
      </c>
      <c r="F62" s="36">
        <f>SUM(F37:F61)</f>
        <v>340495935.65294552</v>
      </c>
      <c r="G62" s="36">
        <f ca="1">SUM(G37:G61)</f>
        <v>-4116941.6353407847</v>
      </c>
      <c r="H62" s="36">
        <f ca="1">SUM(H37:H61)</f>
        <v>336378994.01760483</v>
      </c>
      <c r="I62" s="40"/>
    </row>
    <row r="63" spans="1:9" ht="18.95" customHeight="1" x14ac:dyDescent="0.2">
      <c r="B63" s="3"/>
      <c r="C63" s="2"/>
      <c r="I63" s="40"/>
    </row>
    <row r="64" spans="1:9" ht="18.95" customHeight="1" x14ac:dyDescent="0.2">
      <c r="A64" s="26">
        <f>A62+1</f>
        <v>36</v>
      </c>
      <c r="B64" s="3"/>
      <c r="C64" s="37" t="s">
        <v>179</v>
      </c>
    </row>
    <row r="65" spans="1:9" ht="18.95" customHeight="1" x14ac:dyDescent="0.2">
      <c r="A65" s="26">
        <f>A64+1</f>
        <v>37</v>
      </c>
      <c r="B65" s="3">
        <v>535</v>
      </c>
      <c r="C65" s="4" t="s">
        <v>32</v>
      </c>
      <c r="D65" s="24">
        <f>SUMIFS('SCH C-2.2 B'!$P$11:$P$132,'SCH C-2.2 B'!$B$11:$B$132,'SCH C-2.1 B'!$B65)</f>
        <v>121490.93</v>
      </c>
      <c r="E65" s="25">
        <f t="shared" ref="E65:E74" si="11">IF(D65=0,0,F65/D65)</f>
        <v>1</v>
      </c>
      <c r="F65" s="24">
        <f>SUMIFS('SCH C-2.2 B'!$P$11:$P$132,'SCH C-2.2 B'!$B$11:$B$132,'SCH C-2.1 B'!$B65)</f>
        <v>121490.93</v>
      </c>
      <c r="G65" s="24">
        <f>'SCH D-2 B'!K66</f>
        <v>0</v>
      </c>
      <c r="H65" s="24">
        <f t="shared" ref="H65:H75" si="12">SUM(F65:G65)</f>
        <v>121490.93</v>
      </c>
      <c r="I65" s="40"/>
    </row>
    <row r="66" spans="1:9" ht="18.95" customHeight="1" x14ac:dyDescent="0.2">
      <c r="A66" s="26">
        <f t="shared" ref="A66:A107" si="13">A65+1</f>
        <v>38</v>
      </c>
      <c r="B66" s="3">
        <v>536</v>
      </c>
      <c r="C66" s="4" t="s">
        <v>33</v>
      </c>
      <c r="D66" s="24">
        <f>SUMIFS('SCH C-2.2 B'!$P$11:$P$132,'SCH C-2.2 B'!$B$11:$B$132,'SCH C-2.1 B'!$B66)</f>
        <v>40410.92</v>
      </c>
      <c r="E66" s="25">
        <f t="shared" si="11"/>
        <v>1</v>
      </c>
      <c r="F66" s="24">
        <f>SUMIFS('SCH C-2.2 B'!$P$11:$P$132,'SCH C-2.2 B'!$B$11:$B$132,'SCH C-2.1 B'!$B66)</f>
        <v>40410.92</v>
      </c>
      <c r="G66" s="24">
        <f>'SCH D-2 B'!K67</f>
        <v>0</v>
      </c>
      <c r="H66" s="24">
        <f t="shared" si="12"/>
        <v>40410.92</v>
      </c>
      <c r="I66" s="40"/>
    </row>
    <row r="67" spans="1:9" ht="18.95" customHeight="1" x14ac:dyDescent="0.2">
      <c r="A67" s="26">
        <f t="shared" si="13"/>
        <v>39</v>
      </c>
      <c r="B67" s="3">
        <v>537</v>
      </c>
      <c r="C67" s="4" t="s">
        <v>34</v>
      </c>
      <c r="D67" s="24">
        <f>SUMIFS('SCH C-2.2 B'!$P$11:$P$132,'SCH C-2.2 B'!$B$11:$B$132,'SCH C-2.1 B'!$B67)</f>
        <v>0</v>
      </c>
      <c r="E67" s="25">
        <v>1</v>
      </c>
      <c r="F67" s="24">
        <f>SUMIFS('SCH C-2.2 B'!$P$11:$P$132,'SCH C-2.2 B'!$B$11:$B$132,'SCH C-2.1 B'!$B67)</f>
        <v>0</v>
      </c>
      <c r="G67" s="24">
        <f>'SCH D-2 B'!K68</f>
        <v>0</v>
      </c>
      <c r="H67" s="24">
        <f t="shared" si="12"/>
        <v>0</v>
      </c>
      <c r="I67" s="40"/>
    </row>
    <row r="68" spans="1:9" ht="18.95" customHeight="1" x14ac:dyDescent="0.2">
      <c r="A68" s="26">
        <f t="shared" si="13"/>
        <v>40</v>
      </c>
      <c r="B68" s="3">
        <v>538</v>
      </c>
      <c r="C68" s="4" t="s">
        <v>22</v>
      </c>
      <c r="D68" s="24">
        <f>SUMIFS('SCH C-2.2 B'!$P$11:$P$132,'SCH C-2.2 B'!$B$11:$B$132,'SCH C-2.1 B'!$B68)</f>
        <v>401675.56000000006</v>
      </c>
      <c r="E68" s="25">
        <f t="shared" si="11"/>
        <v>1</v>
      </c>
      <c r="F68" s="24">
        <f>SUMIFS('SCH C-2.2 B'!$P$11:$P$132,'SCH C-2.2 B'!$B$11:$B$132,'SCH C-2.1 B'!$B68)</f>
        <v>401675.56000000006</v>
      </c>
      <c r="G68" s="24">
        <f>'SCH D-2 B'!K69</f>
        <v>0</v>
      </c>
      <c r="H68" s="24">
        <f t="shared" si="12"/>
        <v>401675.56000000006</v>
      </c>
      <c r="I68" s="40"/>
    </row>
    <row r="69" spans="1:9" ht="18.95" customHeight="1" x14ac:dyDescent="0.2">
      <c r="A69" s="26">
        <f t="shared" si="13"/>
        <v>41</v>
      </c>
      <c r="B69" s="3">
        <v>539</v>
      </c>
      <c r="C69" s="4" t="s">
        <v>35</v>
      </c>
      <c r="D69" s="24">
        <f>SUMIFS('SCH C-2.2 B'!$P$11:$P$132,'SCH C-2.2 B'!$B$11:$B$132,'SCH C-2.1 B'!$B69)</f>
        <v>251491.49</v>
      </c>
      <c r="E69" s="25">
        <f t="shared" si="11"/>
        <v>1</v>
      </c>
      <c r="F69" s="24">
        <f>SUMIFS('SCH C-2.2 B'!$P$11:$P$132,'SCH C-2.2 B'!$B$11:$B$132,'SCH C-2.1 B'!$B69)</f>
        <v>251491.49</v>
      </c>
      <c r="G69" s="24">
        <f>'SCH D-2 B'!K70</f>
        <v>0</v>
      </c>
      <c r="H69" s="24">
        <f t="shared" si="12"/>
        <v>251491.49</v>
      </c>
      <c r="I69" s="40"/>
    </row>
    <row r="70" spans="1:9" ht="18.95" customHeight="1" x14ac:dyDescent="0.2">
      <c r="A70" s="26">
        <f t="shared" si="13"/>
        <v>42</v>
      </c>
      <c r="B70" s="3">
        <v>540</v>
      </c>
      <c r="C70" s="4" t="s">
        <v>24</v>
      </c>
      <c r="D70" s="24">
        <f>SUMIFS('SCH C-2.2 B'!$P$11:$P$132,'SCH C-2.2 B'!$B$11:$B$132,'SCH C-2.1 B'!$B70)</f>
        <v>475122.25</v>
      </c>
      <c r="E70" s="25">
        <f t="shared" si="11"/>
        <v>1</v>
      </c>
      <c r="F70" s="24">
        <f>SUMIFS('SCH C-2.2 B'!$P$11:$P$132,'SCH C-2.2 B'!$B$11:$B$132,'SCH C-2.1 B'!$B70)</f>
        <v>475122.25</v>
      </c>
      <c r="G70" s="24">
        <f>'SCH D-2 B'!K71</f>
        <v>0</v>
      </c>
      <c r="H70" s="24">
        <f t="shared" si="12"/>
        <v>475122.25</v>
      </c>
      <c r="I70" s="40"/>
    </row>
    <row r="71" spans="1:9" ht="18.95" customHeight="1" x14ac:dyDescent="0.2">
      <c r="A71" s="26">
        <f t="shared" si="13"/>
        <v>43</v>
      </c>
      <c r="B71" s="3">
        <v>541</v>
      </c>
      <c r="C71" s="4" t="s">
        <v>36</v>
      </c>
      <c r="D71" s="24">
        <f>SUMIFS('SCH C-2.2 B'!$P$11:$P$132,'SCH C-2.2 B'!$B$11:$B$132,'SCH C-2.1 B'!$B71)</f>
        <v>0</v>
      </c>
      <c r="E71" s="25">
        <v>1</v>
      </c>
      <c r="F71" s="24">
        <f>SUMIFS('SCH C-2.2 B'!$P$11:$P$132,'SCH C-2.2 B'!$B$11:$B$132,'SCH C-2.1 B'!$B71)</f>
        <v>0</v>
      </c>
      <c r="G71" s="24">
        <f>'SCH D-2 B'!K72</f>
        <v>0</v>
      </c>
      <c r="H71" s="24">
        <f t="shared" si="12"/>
        <v>0</v>
      </c>
      <c r="I71" s="40"/>
    </row>
    <row r="72" spans="1:9" ht="18.95" customHeight="1" x14ac:dyDescent="0.2">
      <c r="A72" s="26">
        <f t="shared" si="13"/>
        <v>44</v>
      </c>
      <c r="B72" s="3">
        <v>542</v>
      </c>
      <c r="C72" s="4" t="s">
        <v>27</v>
      </c>
      <c r="D72" s="24">
        <f>SUMIFS('SCH C-2.2 B'!$P$11:$P$132,'SCH C-2.2 B'!$B$11:$B$132,'SCH C-2.1 B'!$B72)</f>
        <v>369748.17999999993</v>
      </c>
      <c r="E72" s="25">
        <f t="shared" si="11"/>
        <v>1</v>
      </c>
      <c r="F72" s="24">
        <f>SUMIFS('SCH C-2.2 B'!$P$11:$P$132,'SCH C-2.2 B'!$B$11:$B$132,'SCH C-2.1 B'!$B72)</f>
        <v>369748.17999999993</v>
      </c>
      <c r="G72" s="24">
        <f>'SCH D-2 B'!K73</f>
        <v>0</v>
      </c>
      <c r="H72" s="24">
        <f t="shared" si="12"/>
        <v>369748.17999999993</v>
      </c>
      <c r="I72" s="40"/>
    </row>
    <row r="73" spans="1:9" ht="18.95" customHeight="1" x14ac:dyDescent="0.2">
      <c r="A73" s="26">
        <f t="shared" si="13"/>
        <v>45</v>
      </c>
      <c r="B73" s="3">
        <v>543</v>
      </c>
      <c r="C73" s="4" t="s">
        <v>37</v>
      </c>
      <c r="D73" s="24">
        <f>SUMIFS('SCH C-2.2 B'!$P$11:$P$132,'SCH C-2.2 B'!$B$11:$B$132,'SCH C-2.1 B'!$B73)</f>
        <v>120788.58</v>
      </c>
      <c r="E73" s="25">
        <f t="shared" si="11"/>
        <v>1</v>
      </c>
      <c r="F73" s="24">
        <f>SUMIFS('SCH C-2.2 B'!$P$11:$P$132,'SCH C-2.2 B'!$B$11:$B$132,'SCH C-2.1 B'!$B73)</f>
        <v>120788.58</v>
      </c>
      <c r="G73" s="24">
        <f>'SCH D-2 B'!K74</f>
        <v>0</v>
      </c>
      <c r="H73" s="24">
        <f t="shared" si="12"/>
        <v>120788.58</v>
      </c>
      <c r="I73" s="40"/>
    </row>
    <row r="74" spans="1:9" ht="18.95" customHeight="1" x14ac:dyDescent="0.2">
      <c r="A74" s="26">
        <f t="shared" si="13"/>
        <v>46</v>
      </c>
      <c r="B74" s="3">
        <v>544</v>
      </c>
      <c r="C74" s="4" t="s">
        <v>29</v>
      </c>
      <c r="D74" s="24">
        <f>SUMIFS('SCH C-2.2 B'!$P$11:$P$132,'SCH C-2.2 B'!$B$11:$B$132,'SCH C-2.1 B'!$B74)</f>
        <v>428855.6</v>
      </c>
      <c r="E74" s="25">
        <f t="shared" si="11"/>
        <v>1</v>
      </c>
      <c r="F74" s="24">
        <f>SUMIFS('SCH C-2.2 B'!$P$11:$P$132,'SCH C-2.2 B'!$B$11:$B$132,'SCH C-2.1 B'!$B74)</f>
        <v>428855.6</v>
      </c>
      <c r="G74" s="24">
        <f>'SCH D-2 B'!K75</f>
        <v>0</v>
      </c>
      <c r="H74" s="24">
        <f t="shared" si="12"/>
        <v>428855.6</v>
      </c>
      <c r="I74" s="40"/>
    </row>
    <row r="75" spans="1:9" ht="18.95" customHeight="1" x14ac:dyDescent="0.2">
      <c r="A75" s="26">
        <f t="shared" si="13"/>
        <v>47</v>
      </c>
      <c r="B75" s="3">
        <v>545</v>
      </c>
      <c r="C75" s="4" t="s">
        <v>38</v>
      </c>
      <c r="D75" s="24">
        <f>SUMIFS('SCH C-2.2 B'!$P$11:$P$132,'SCH C-2.2 B'!$B$11:$B$132,'SCH C-2.1 B'!$B75)</f>
        <v>71738.76999999999</v>
      </c>
      <c r="E75" s="25">
        <v>1</v>
      </c>
      <c r="F75" s="24">
        <f>SUMIFS('SCH C-2.2 B'!$P$11:$P$132,'SCH C-2.2 B'!$B$11:$B$132,'SCH C-2.1 B'!$B75)</f>
        <v>71738.76999999999</v>
      </c>
      <c r="G75" s="24">
        <f>'SCH D-2 B'!K76</f>
        <v>0</v>
      </c>
      <c r="H75" s="24">
        <f t="shared" si="12"/>
        <v>71738.76999999999</v>
      </c>
      <c r="I75" s="40"/>
    </row>
    <row r="76" spans="1:9" ht="18.95" customHeight="1" x14ac:dyDescent="0.2">
      <c r="A76" s="26">
        <f t="shared" si="13"/>
        <v>48</v>
      </c>
      <c r="B76" s="3"/>
      <c r="C76" s="10" t="s">
        <v>180</v>
      </c>
      <c r="D76" s="36">
        <f>SUM(D65:D75)</f>
        <v>2281322.2799999998</v>
      </c>
      <c r="F76" s="36">
        <f>SUM(F65:F75)</f>
        <v>2281322.2799999998</v>
      </c>
      <c r="G76" s="36">
        <f>SUM(G65:G75)</f>
        <v>0</v>
      </c>
      <c r="H76" s="36">
        <f>SUM(H65:H75)</f>
        <v>2281322.2799999998</v>
      </c>
    </row>
    <row r="77" spans="1:9" ht="18.95" customHeight="1" x14ac:dyDescent="0.2">
      <c r="A77" s="26"/>
      <c r="B77" s="3"/>
      <c r="C77" s="2"/>
    </row>
    <row r="78" spans="1:9" ht="18.95" customHeight="1" x14ac:dyDescent="0.2">
      <c r="A78" s="26">
        <f>A76+1</f>
        <v>49</v>
      </c>
      <c r="B78" s="3"/>
      <c r="C78" s="37" t="s">
        <v>181</v>
      </c>
    </row>
    <row r="79" spans="1:9" ht="18.95" customHeight="1" x14ac:dyDescent="0.2">
      <c r="A79" s="26">
        <f>A78+1</f>
        <v>50</v>
      </c>
      <c r="B79" s="3">
        <v>546</v>
      </c>
      <c r="C79" s="4" t="s">
        <v>39</v>
      </c>
      <c r="D79" s="24">
        <f>SUMIFS('SCH C-2.2 B'!$P$11:$P$132,'SCH C-2.2 B'!$B$11:$B$132,'SCH C-2.1 B'!$B79)</f>
        <v>404362.48</v>
      </c>
      <c r="E79" s="25">
        <f t="shared" ref="E79:E81" si="14">IF(D79=0,0,F79/D79)</f>
        <v>1</v>
      </c>
      <c r="F79" s="24">
        <f>SUMIFS('SCH C-2.2 B'!$P$11:$P$132,'SCH C-2.2 B'!$B$11:$B$132,'SCH C-2.1 B'!$B79)</f>
        <v>404362.48</v>
      </c>
      <c r="G79" s="24">
        <f>'SCH D-2 B'!K80</f>
        <v>0</v>
      </c>
      <c r="H79" s="24">
        <f t="shared" ref="H79:H99" si="15">SUM(F79:G79)</f>
        <v>404362.48</v>
      </c>
      <c r="I79" s="40"/>
    </row>
    <row r="80" spans="1:9" ht="18.95" customHeight="1" x14ac:dyDescent="0.2">
      <c r="A80" s="26">
        <f t="shared" si="13"/>
        <v>51</v>
      </c>
      <c r="B80" s="3">
        <v>547</v>
      </c>
      <c r="C80" s="4" t="s">
        <v>40</v>
      </c>
      <c r="D80" s="24">
        <f>SUMIFS('SCH C-2.2 B'!$P$11:$P$132,'SCH C-2.2 B'!$B$11:$B$132,'SCH C-2.1 B'!$B80)</f>
        <v>55421400.560812011</v>
      </c>
      <c r="E80" s="25">
        <f t="shared" si="14"/>
        <v>1</v>
      </c>
      <c r="F80" s="24">
        <f>SUMIFS('SCH C-2.2 B'!$P$11:$P$132,'SCH C-2.2 B'!$B$11:$B$132,'SCH C-2.1 B'!$B80)</f>
        <v>55421400.560812011</v>
      </c>
      <c r="G80" s="24">
        <f>'SCH D-2 B'!K81</f>
        <v>-1408381.0299999902</v>
      </c>
      <c r="H80" s="24">
        <f t="shared" si="15"/>
        <v>54013019.530812018</v>
      </c>
      <c r="I80" s="40"/>
    </row>
    <row r="81" spans="1:9" ht="18.95" customHeight="1" x14ac:dyDescent="0.2">
      <c r="A81" s="26">
        <f t="shared" si="13"/>
        <v>52</v>
      </c>
      <c r="B81" s="3">
        <v>548</v>
      </c>
      <c r="C81" s="4" t="s">
        <v>41</v>
      </c>
      <c r="D81" s="24">
        <f>SUMIFS('SCH C-2.2 B'!$P$11:$P$132,'SCH C-2.2 B'!$B$11:$B$132,'SCH C-2.1 B'!$B81)</f>
        <v>232901.6599999998</v>
      </c>
      <c r="E81" s="25">
        <f t="shared" si="14"/>
        <v>1</v>
      </c>
      <c r="F81" s="24">
        <f>SUMIFS('SCH C-2.2 B'!$P$11:$P$132,'SCH C-2.2 B'!$B$11:$B$132,'SCH C-2.1 B'!$B81)</f>
        <v>232901.6599999998</v>
      </c>
      <c r="G81" s="24">
        <f>'SCH D-2 B'!K82</f>
        <v>0</v>
      </c>
      <c r="H81" s="24">
        <f t="shared" si="15"/>
        <v>232901.6599999998</v>
      </c>
      <c r="I81" s="40"/>
    </row>
    <row r="82" spans="1:9" s="16" customFormat="1" ht="20.100000000000001" customHeight="1" x14ac:dyDescent="0.2">
      <c r="A82" s="379" t="str">
        <f>$A$1</f>
        <v>LOUISVILLE GAS AND ELECTRIC COMPANY</v>
      </c>
      <c r="B82" s="379"/>
      <c r="C82" s="379"/>
      <c r="D82" s="379"/>
      <c r="E82" s="379"/>
      <c r="F82" s="379"/>
      <c r="G82" s="379"/>
      <c r="H82" s="379"/>
      <c r="I82" s="379"/>
    </row>
    <row r="83" spans="1:9" s="16" customFormat="1" ht="20.100000000000001" customHeight="1" x14ac:dyDescent="0.2">
      <c r="A83" s="379" t="str">
        <f>$A$2</f>
        <v>CASE NO. 2018-00295 - ELECTRIC OPERATIONS - RESPONSE TO PSC 2-75 (SLIPPAGE FACTOR 97.153%)</v>
      </c>
      <c r="B83" s="379"/>
      <c r="C83" s="379"/>
      <c r="D83" s="379"/>
      <c r="E83" s="379"/>
      <c r="F83" s="379"/>
      <c r="G83" s="379"/>
      <c r="H83" s="379"/>
      <c r="I83" s="379"/>
    </row>
    <row r="84" spans="1:9" s="16" customFormat="1" ht="20.100000000000001" customHeight="1" x14ac:dyDescent="0.2">
      <c r="A84" s="379" t="s">
        <v>161</v>
      </c>
      <c r="B84" s="379"/>
      <c r="C84" s="379"/>
      <c r="D84" s="379"/>
      <c r="E84" s="379"/>
      <c r="F84" s="379"/>
      <c r="G84" s="379"/>
      <c r="H84" s="379"/>
      <c r="I84" s="379"/>
    </row>
    <row r="85" spans="1:9" s="16" customFormat="1" ht="20.100000000000001" customHeight="1" x14ac:dyDescent="0.2">
      <c r="A85" s="379" t="str">
        <f>$A$4</f>
        <v>FOR THE 12 MONTHS ENDED DECEMBER 31, 2018</v>
      </c>
      <c r="B85" s="379"/>
      <c r="C85" s="379"/>
      <c r="D85" s="379"/>
      <c r="E85" s="379"/>
      <c r="F85" s="379"/>
      <c r="G85" s="379"/>
      <c r="H85" s="379"/>
      <c r="I85" s="379"/>
    </row>
    <row r="86" spans="1:9" s="16" customFormat="1" ht="20.100000000000001" customHeight="1" x14ac:dyDescent="0.2">
      <c r="A86" s="87"/>
      <c r="B86" s="87"/>
      <c r="C86" s="87"/>
      <c r="D86" s="87"/>
      <c r="E86" s="87"/>
      <c r="F86" s="87"/>
      <c r="G86" s="87"/>
      <c r="H86" s="87"/>
      <c r="I86" s="87"/>
    </row>
    <row r="87" spans="1:9" s="16" customFormat="1" ht="20.100000000000001" customHeight="1" x14ac:dyDescent="0.2">
      <c r="A87" s="18" t="s">
        <v>150</v>
      </c>
      <c r="B87" s="18"/>
      <c r="I87" s="19" t="s">
        <v>160</v>
      </c>
    </row>
    <row r="88" spans="1:9" s="16" customFormat="1" ht="20.100000000000001" customHeight="1" x14ac:dyDescent="0.2">
      <c r="A88" s="16" t="str">
        <f>$A$7</f>
        <v>TYPE OF FILING: _____ ORIGINAL  _____ UPDATED  __X__ REVISED</v>
      </c>
      <c r="I88" s="19" t="s">
        <v>328</v>
      </c>
    </row>
    <row r="89" spans="1:9" s="16" customFormat="1" ht="20.100000000000001" customHeight="1" x14ac:dyDescent="0.2">
      <c r="A89" s="18" t="s">
        <v>151</v>
      </c>
      <c r="B89" s="18"/>
      <c r="F89" s="18"/>
      <c r="G89" s="18"/>
      <c r="H89" s="18"/>
      <c r="I89" s="20" t="str">
        <f>$I$8</f>
        <v>WITNESS:   C. M. GARRETT</v>
      </c>
    </row>
    <row r="90" spans="1:9" s="16" customFormat="1" ht="20.100000000000001" customHeight="1" x14ac:dyDescent="0.2"/>
    <row r="91" spans="1:9" ht="58.5" customHeight="1" x14ac:dyDescent="0.2">
      <c r="A91" s="31" t="s">
        <v>152</v>
      </c>
      <c r="B91" s="31" t="s">
        <v>153</v>
      </c>
      <c r="C91" s="32" t="s">
        <v>157</v>
      </c>
      <c r="D91" s="31" t="s">
        <v>156</v>
      </c>
      <c r="E91" s="31" t="s">
        <v>154</v>
      </c>
      <c r="F91" s="31" t="s">
        <v>158</v>
      </c>
      <c r="G91" s="31" t="s">
        <v>364</v>
      </c>
      <c r="H91" s="31" t="s">
        <v>211</v>
      </c>
      <c r="I91" s="31" t="s">
        <v>159</v>
      </c>
    </row>
    <row r="92" spans="1:9" ht="18.95" customHeight="1" x14ac:dyDescent="0.2">
      <c r="A92" s="27"/>
      <c r="B92" s="27"/>
      <c r="C92" s="23"/>
      <c r="D92" s="33" t="s">
        <v>120</v>
      </c>
      <c r="E92" s="33" t="s">
        <v>121</v>
      </c>
      <c r="F92" s="33" t="s">
        <v>162</v>
      </c>
      <c r="G92" s="33" t="s">
        <v>163</v>
      </c>
      <c r="H92" s="33" t="s">
        <v>316</v>
      </c>
      <c r="I92" s="33" t="s">
        <v>122</v>
      </c>
    </row>
    <row r="93" spans="1:9" ht="23.1" customHeight="1" x14ac:dyDescent="0.2">
      <c r="A93" s="22"/>
      <c r="B93" s="22"/>
      <c r="C93" s="29"/>
      <c r="D93" s="30" t="s">
        <v>155</v>
      </c>
      <c r="E93" s="30"/>
      <c r="F93" s="30" t="s">
        <v>155</v>
      </c>
      <c r="G93" s="30" t="s">
        <v>155</v>
      </c>
      <c r="H93" s="30" t="s">
        <v>155</v>
      </c>
      <c r="I93" s="30" t="str">
        <f>$I$12</f>
        <v>ALL ELECTRIC 100%</v>
      </c>
    </row>
    <row r="94" spans="1:9" ht="18.95" customHeight="1" x14ac:dyDescent="0.2">
      <c r="A94" s="26">
        <f>A81+1</f>
        <v>53</v>
      </c>
      <c r="B94" s="3">
        <v>549</v>
      </c>
      <c r="C94" s="4" t="s">
        <v>42</v>
      </c>
      <c r="D94" s="24">
        <f>SUMIFS('SCH C-2.2 B'!$P$11:$P$132,'SCH C-2.2 B'!$B$11:$B$132,'SCH C-2.1 B'!$B94)</f>
        <v>1213475.06</v>
      </c>
      <c r="E94" s="25">
        <f t="shared" ref="E94:E99" si="16">IF(D94=0,0,F94/D94)</f>
        <v>1</v>
      </c>
      <c r="F94" s="24">
        <f>SUMIFS('SCH C-2.2 B'!$P$11:$P$132,'SCH C-2.2 B'!$B$11:$B$132,'SCH C-2.1 B'!$B94)</f>
        <v>1213475.06</v>
      </c>
      <c r="G94" s="24">
        <f>'SCH D-2 B'!K95</f>
        <v>0</v>
      </c>
      <c r="H94" s="24">
        <f t="shared" si="15"/>
        <v>1213475.06</v>
      </c>
      <c r="I94" s="40"/>
    </row>
    <row r="95" spans="1:9" ht="18.95" customHeight="1" x14ac:dyDescent="0.2">
      <c r="A95" s="26">
        <f t="shared" si="13"/>
        <v>54</v>
      </c>
      <c r="B95" s="3">
        <v>550</v>
      </c>
      <c r="C95" s="4" t="s">
        <v>24</v>
      </c>
      <c r="D95" s="24">
        <f>SUMIFS('SCH C-2.2 B'!$P$11:$P$132,'SCH C-2.2 B'!$B$11:$B$132,'SCH C-2.1 B'!$B95)</f>
        <v>13682.5</v>
      </c>
      <c r="E95" s="25">
        <f t="shared" si="16"/>
        <v>1</v>
      </c>
      <c r="F95" s="24">
        <f>SUMIFS('SCH C-2.2 B'!$P$11:$P$132,'SCH C-2.2 B'!$B$11:$B$132,'SCH C-2.1 B'!$B95)</f>
        <v>13682.5</v>
      </c>
      <c r="G95" s="24">
        <f>'SCH D-2 B'!K96</f>
        <v>0</v>
      </c>
      <c r="H95" s="24">
        <f t="shared" si="15"/>
        <v>13682.5</v>
      </c>
      <c r="I95" s="40"/>
    </row>
    <row r="96" spans="1:9" ht="18.95" customHeight="1" x14ac:dyDescent="0.2">
      <c r="A96" s="26">
        <f t="shared" si="13"/>
        <v>55</v>
      </c>
      <c r="B96" s="3">
        <v>551</v>
      </c>
      <c r="C96" s="4" t="s">
        <v>26</v>
      </c>
      <c r="D96" s="24">
        <f>SUMIFS('SCH C-2.2 B'!$P$11:$P$132,'SCH C-2.2 B'!$B$11:$B$132,'SCH C-2.1 B'!$B96)</f>
        <v>144346.02999999991</v>
      </c>
      <c r="E96" s="25">
        <f t="shared" si="16"/>
        <v>1</v>
      </c>
      <c r="F96" s="24">
        <f>SUMIFS('SCH C-2.2 B'!$P$11:$P$132,'SCH C-2.2 B'!$B$11:$B$132,'SCH C-2.1 B'!$B96)</f>
        <v>144346.02999999991</v>
      </c>
      <c r="G96" s="24">
        <f>'SCH D-2 B'!K97</f>
        <v>0</v>
      </c>
      <c r="H96" s="24">
        <f t="shared" si="15"/>
        <v>144346.02999999991</v>
      </c>
      <c r="I96" s="40"/>
    </row>
    <row r="97" spans="1:9" ht="18.95" customHeight="1" x14ac:dyDescent="0.2">
      <c r="A97" s="26">
        <f t="shared" si="13"/>
        <v>56</v>
      </c>
      <c r="B97" s="3">
        <v>552</v>
      </c>
      <c r="C97" s="4" t="s">
        <v>27</v>
      </c>
      <c r="D97" s="24">
        <f>SUMIFS('SCH C-2.2 B'!$P$11:$P$132,'SCH C-2.2 B'!$B$11:$B$132,'SCH C-2.1 B'!$B97)</f>
        <v>379036.44</v>
      </c>
      <c r="E97" s="25">
        <f t="shared" si="16"/>
        <v>1</v>
      </c>
      <c r="F97" s="24">
        <f>SUMIFS('SCH C-2.2 B'!$P$11:$P$132,'SCH C-2.2 B'!$B$11:$B$132,'SCH C-2.1 B'!$B97)</f>
        <v>379036.44</v>
      </c>
      <c r="G97" s="24">
        <f>'SCH D-2 B'!K98</f>
        <v>0</v>
      </c>
      <c r="H97" s="24">
        <f t="shared" si="15"/>
        <v>379036.44</v>
      </c>
      <c r="I97" s="40"/>
    </row>
    <row r="98" spans="1:9" ht="18.95" customHeight="1" x14ac:dyDescent="0.2">
      <c r="A98" s="26">
        <f t="shared" si="13"/>
        <v>57</v>
      </c>
      <c r="B98" s="3">
        <v>553</v>
      </c>
      <c r="C98" s="4" t="s">
        <v>43</v>
      </c>
      <c r="D98" s="24">
        <f>SUMIFS('SCH C-2.2 B'!$P$11:$P$132,'SCH C-2.2 B'!$B$11:$B$132,'SCH C-2.1 B'!$B98)</f>
        <v>1978773.38</v>
      </c>
      <c r="E98" s="25">
        <f t="shared" si="16"/>
        <v>1</v>
      </c>
      <c r="F98" s="24">
        <f>SUMIFS('SCH C-2.2 B'!$P$11:$P$132,'SCH C-2.2 B'!$B$11:$B$132,'SCH C-2.1 B'!$B98)</f>
        <v>1978773.38</v>
      </c>
      <c r="G98" s="24">
        <f>'SCH D-2 B'!K99</f>
        <v>0</v>
      </c>
      <c r="H98" s="24">
        <f t="shared" si="15"/>
        <v>1978773.38</v>
      </c>
      <c r="I98" s="40"/>
    </row>
    <row r="99" spans="1:9" ht="18.95" customHeight="1" x14ac:dyDescent="0.2">
      <c r="A99" s="26">
        <f t="shared" si="13"/>
        <v>58</v>
      </c>
      <c r="B99" s="3">
        <v>554</v>
      </c>
      <c r="C99" s="4" t="s">
        <v>44</v>
      </c>
      <c r="D99" s="24">
        <f>SUMIFS('SCH C-2.2 B'!$P$11:$P$132,'SCH C-2.2 B'!$B$11:$B$132,'SCH C-2.1 B'!$B99)</f>
        <v>1050984.1099999999</v>
      </c>
      <c r="E99" s="25">
        <f t="shared" si="16"/>
        <v>1</v>
      </c>
      <c r="F99" s="24">
        <f>SUMIFS('SCH C-2.2 B'!$P$11:$P$132,'SCH C-2.2 B'!$B$11:$B$132,'SCH C-2.1 B'!$B99)</f>
        <v>1050984.1099999999</v>
      </c>
      <c r="G99" s="24">
        <f>'SCH D-2 B'!K100</f>
        <v>0</v>
      </c>
      <c r="H99" s="24">
        <f t="shared" si="15"/>
        <v>1050984.1099999999</v>
      </c>
      <c r="I99" s="40"/>
    </row>
    <row r="100" spans="1:9" ht="18.95" customHeight="1" x14ac:dyDescent="0.2">
      <c r="A100" s="26">
        <f t="shared" si="13"/>
        <v>59</v>
      </c>
      <c r="B100" s="3"/>
      <c r="C100" s="10" t="s">
        <v>130</v>
      </c>
      <c r="D100" s="36">
        <f>SUM(D79:D99)</f>
        <v>60838962.220812008</v>
      </c>
      <c r="F100" s="36">
        <f>SUM(F79:F99)</f>
        <v>60838962.220812008</v>
      </c>
      <c r="G100" s="36">
        <f>SUM(G79:G99)</f>
        <v>-1408381.0299999902</v>
      </c>
      <c r="H100" s="36">
        <f>SUM(H79:H99)</f>
        <v>59430581.190812014</v>
      </c>
    </row>
    <row r="101" spans="1:9" ht="18.95" customHeight="1" x14ac:dyDescent="0.2">
      <c r="A101" s="26"/>
      <c r="B101" s="3"/>
      <c r="C101" s="10"/>
    </row>
    <row r="102" spans="1:9" ht="18.95" customHeight="1" x14ac:dyDescent="0.2">
      <c r="A102" s="26">
        <f>A100+1</f>
        <v>60</v>
      </c>
      <c r="B102" s="3"/>
      <c r="C102" s="37" t="s">
        <v>182</v>
      </c>
    </row>
    <row r="103" spans="1:9" ht="18.95" customHeight="1" x14ac:dyDescent="0.2">
      <c r="A103" s="26">
        <f>A102+1</f>
        <v>61</v>
      </c>
      <c r="B103" s="3">
        <v>555</v>
      </c>
      <c r="C103" s="4" t="s">
        <v>45</v>
      </c>
      <c r="D103" s="24">
        <f>SUMIFS('SCH C-2.2 B'!$P$11:$P$132,'SCH C-2.2 B'!$B$11:$B$132,'SCH C-2.1 B'!$B103)</f>
        <v>59316874.772985369</v>
      </c>
      <c r="E103" s="25">
        <f t="shared" ref="E103:E105" si="17">IF(D103=0,0,F103/D103)</f>
        <v>1</v>
      </c>
      <c r="F103" s="24">
        <f>SUMIFS('SCH C-2.2 B'!$P$11:$P$132,'SCH C-2.2 B'!$B$11:$B$132,'SCH C-2.1 B'!$B103)</f>
        <v>59316874.772985369</v>
      </c>
      <c r="G103" s="24">
        <f>'SCH D-2 B'!K104</f>
        <v>-7143983.2100000009</v>
      </c>
      <c r="H103" s="24">
        <f t="shared" ref="H103:H105" si="18">SUM(F103:G103)</f>
        <v>52172891.562985368</v>
      </c>
      <c r="I103" s="40"/>
    </row>
    <row r="104" spans="1:9" ht="18.95" customHeight="1" x14ac:dyDescent="0.2">
      <c r="A104" s="26">
        <f t="shared" si="13"/>
        <v>62</v>
      </c>
      <c r="B104" s="3">
        <v>556</v>
      </c>
      <c r="C104" s="4" t="s">
        <v>46</v>
      </c>
      <c r="D104" s="24">
        <f>SUMIFS('SCH C-2.2 B'!$P$11:$P$132,'SCH C-2.2 B'!$B$11:$B$132,'SCH C-2.1 B'!$B104)</f>
        <v>1163759.4899999998</v>
      </c>
      <c r="E104" s="25">
        <f t="shared" si="17"/>
        <v>1</v>
      </c>
      <c r="F104" s="24">
        <f>SUMIFS('SCH C-2.2 B'!$P$11:$P$132,'SCH C-2.2 B'!$B$11:$B$132,'SCH C-2.1 B'!$B104)</f>
        <v>1163759.4899999998</v>
      </c>
      <c r="G104" s="24">
        <f>'SCH D-2 B'!K105</f>
        <v>0</v>
      </c>
      <c r="H104" s="24">
        <f t="shared" si="18"/>
        <v>1163759.4899999998</v>
      </c>
      <c r="I104" s="40"/>
    </row>
    <row r="105" spans="1:9" ht="18.95" customHeight="1" x14ac:dyDescent="0.2">
      <c r="A105" s="26">
        <f t="shared" si="13"/>
        <v>63</v>
      </c>
      <c r="B105" s="3">
        <v>557</v>
      </c>
      <c r="C105" s="4" t="s">
        <v>47</v>
      </c>
      <c r="D105" s="24">
        <f>SUMIFS('SCH C-2.2 B'!$P$11:$P$132,'SCH C-2.2 B'!$B$11:$B$132,'SCH C-2.1 B'!$B105)</f>
        <v>783453.77999999991</v>
      </c>
      <c r="E105" s="25">
        <f t="shared" si="17"/>
        <v>1</v>
      </c>
      <c r="F105" s="24">
        <f>SUMIFS('SCH C-2.2 B'!$P$11:$P$132,'SCH C-2.2 B'!$B$11:$B$132,'SCH C-2.1 B'!$B105)</f>
        <v>783453.77999999991</v>
      </c>
      <c r="G105" s="24">
        <f>'SCH D-2 B'!K106</f>
        <v>-706895.02999999991</v>
      </c>
      <c r="H105" s="24">
        <f t="shared" si="18"/>
        <v>76558.75</v>
      </c>
      <c r="I105" s="40"/>
    </row>
    <row r="106" spans="1:9" ht="18.95" customHeight="1" x14ac:dyDescent="0.2">
      <c r="A106" s="26">
        <f t="shared" si="13"/>
        <v>64</v>
      </c>
      <c r="B106" s="3"/>
      <c r="C106" s="10" t="s">
        <v>183</v>
      </c>
      <c r="D106" s="36">
        <f>SUM(D103:D105)</f>
        <v>61264088.042985372</v>
      </c>
      <c r="F106" s="36">
        <f>SUM(F103:F105)</f>
        <v>61264088.042985372</v>
      </c>
      <c r="G106" s="36">
        <f>SUM(G103:G105)</f>
        <v>-7850878.2400000012</v>
      </c>
      <c r="H106" s="36">
        <f>SUM(H103:H105)</f>
        <v>53413209.80298537</v>
      </c>
      <c r="I106" s="40"/>
    </row>
    <row r="107" spans="1:9" ht="18.95" customHeight="1" x14ac:dyDescent="0.2">
      <c r="A107" s="26">
        <f t="shared" si="13"/>
        <v>65</v>
      </c>
      <c r="B107" s="3"/>
      <c r="C107" s="10" t="s">
        <v>133</v>
      </c>
      <c r="D107" s="36">
        <f>SUM(D62,D76,D100,D106)</f>
        <v>464880308.19674289</v>
      </c>
      <c r="F107" s="36">
        <f>SUM(F62,F76,F100,F106)</f>
        <v>464880308.19674289</v>
      </c>
      <c r="G107" s="36">
        <f ca="1">SUM(G62,G76,G100,G106)</f>
        <v>-13376200.905340776</v>
      </c>
      <c r="H107" s="36">
        <f ca="1">SUM(H62,H76,H100,H106)</f>
        <v>451504107.29140216</v>
      </c>
      <c r="I107" s="40"/>
    </row>
    <row r="108" spans="1:9" ht="18.95" customHeight="1" x14ac:dyDescent="0.2">
      <c r="B108" s="3"/>
      <c r="C108" s="10"/>
      <c r="I108" s="40"/>
    </row>
    <row r="109" spans="1:9" ht="18.95" customHeight="1" x14ac:dyDescent="0.2">
      <c r="A109" s="26">
        <f>A107+1</f>
        <v>66</v>
      </c>
      <c r="B109" s="3"/>
      <c r="C109" s="37" t="s">
        <v>184</v>
      </c>
      <c r="I109" s="40"/>
    </row>
    <row r="110" spans="1:9" ht="18.95" customHeight="1" x14ac:dyDescent="0.2">
      <c r="A110" s="26">
        <f>A109+1</f>
        <v>67</v>
      </c>
      <c r="B110" s="3">
        <v>560</v>
      </c>
      <c r="C110" s="4" t="s">
        <v>48</v>
      </c>
      <c r="D110" s="24">
        <f>SUMIFS('SCH C-2.2 B'!$P$11:$P$132,'SCH C-2.2 B'!$B$11:$B$132,'SCH C-2.1 B'!$B110)</f>
        <v>948356.7</v>
      </c>
      <c r="E110" s="25">
        <f t="shared" ref="E110:E113" si="19">IF(D110=0,0,F110/D110)</f>
        <v>1</v>
      </c>
      <c r="F110" s="24">
        <f>SUMIFS('SCH C-2.2 B'!$P$11:$P$132,'SCH C-2.2 B'!$B$11:$B$132,'SCH C-2.1 B'!$B110)</f>
        <v>948356.7</v>
      </c>
      <c r="G110" s="24">
        <f>'SCH D-2 B'!K111</f>
        <v>0</v>
      </c>
      <c r="H110" s="24">
        <f t="shared" ref="H110:H136" si="20">SUM(F110:G110)</f>
        <v>948356.7</v>
      </c>
      <c r="I110" s="40"/>
    </row>
    <row r="111" spans="1:9" ht="18.95" customHeight="1" x14ac:dyDescent="0.2">
      <c r="A111" s="26">
        <f t="shared" ref="A111:A137" si="21">A110+1</f>
        <v>68</v>
      </c>
      <c r="B111" s="3">
        <v>561</v>
      </c>
      <c r="C111" s="4" t="s">
        <v>49</v>
      </c>
      <c r="D111" s="24">
        <f>SUMIFS('SCH C-2.2 B'!$P$11:$P$132,'SCH C-2.2 B'!$B$11:$B$132,'SCH C-2.1 B'!$B111)</f>
        <v>2521720.0999999992</v>
      </c>
      <c r="E111" s="25">
        <f t="shared" si="19"/>
        <v>1</v>
      </c>
      <c r="F111" s="24">
        <f>SUMIFS('SCH C-2.2 B'!$P$11:$P$132,'SCH C-2.2 B'!$B$11:$B$132,'SCH C-2.1 B'!$B111)</f>
        <v>2521720.0999999992</v>
      </c>
      <c r="G111" s="24">
        <f>'SCH D-2 B'!K112</f>
        <v>0</v>
      </c>
      <c r="H111" s="24">
        <f t="shared" si="20"/>
        <v>2521720.0999999992</v>
      </c>
      <c r="I111" s="40"/>
    </row>
    <row r="112" spans="1:9" ht="18.95" customHeight="1" x14ac:dyDescent="0.2">
      <c r="A112" s="26">
        <f t="shared" si="21"/>
        <v>69</v>
      </c>
      <c r="B112" s="3">
        <v>562</v>
      </c>
      <c r="C112" s="4" t="s">
        <v>50</v>
      </c>
      <c r="D112" s="24">
        <f>SUMIFS('SCH C-2.2 B'!$P$11:$P$132,'SCH C-2.2 B'!$B$11:$B$132,'SCH C-2.1 B'!$B112)</f>
        <v>935681.82999999984</v>
      </c>
      <c r="E112" s="25">
        <f t="shared" si="19"/>
        <v>1</v>
      </c>
      <c r="F112" s="24">
        <f>SUMIFS('SCH C-2.2 B'!$P$11:$P$132,'SCH C-2.2 B'!$B$11:$B$132,'SCH C-2.1 B'!$B112)</f>
        <v>935681.82999999984</v>
      </c>
      <c r="G112" s="24">
        <f>'SCH D-2 B'!K113</f>
        <v>0</v>
      </c>
      <c r="H112" s="24">
        <f t="shared" si="20"/>
        <v>935681.82999999984</v>
      </c>
      <c r="I112" s="40"/>
    </row>
    <row r="113" spans="1:9" ht="18.95" customHeight="1" x14ac:dyDescent="0.2">
      <c r="A113" s="26">
        <f t="shared" si="21"/>
        <v>70</v>
      </c>
      <c r="B113" s="3">
        <v>563</v>
      </c>
      <c r="C113" s="4" t="s">
        <v>51</v>
      </c>
      <c r="D113" s="24">
        <f>SUMIFS('SCH C-2.2 B'!$P$11:$P$132,'SCH C-2.2 B'!$B$11:$B$132,'SCH C-2.1 B'!$B113)</f>
        <v>337078.42999999993</v>
      </c>
      <c r="E113" s="25">
        <f t="shared" si="19"/>
        <v>1</v>
      </c>
      <c r="F113" s="24">
        <f>SUMIFS('SCH C-2.2 B'!$P$11:$P$132,'SCH C-2.2 B'!$B$11:$B$132,'SCH C-2.1 B'!$B113)</f>
        <v>337078.42999999993</v>
      </c>
      <c r="G113" s="24">
        <f>'SCH D-2 B'!K114</f>
        <v>0</v>
      </c>
      <c r="H113" s="24">
        <f t="shared" si="20"/>
        <v>337078.42999999993</v>
      </c>
      <c r="I113" s="40"/>
    </row>
    <row r="114" spans="1:9" ht="18.95" customHeight="1" x14ac:dyDescent="0.2">
      <c r="A114" s="26">
        <f t="shared" si="21"/>
        <v>71</v>
      </c>
      <c r="B114" s="3">
        <v>564</v>
      </c>
      <c r="C114" s="4" t="s">
        <v>52</v>
      </c>
      <c r="D114" s="24">
        <f>SUMIFS('SCH C-2.2 B'!$P$11:$P$132,'SCH C-2.2 B'!$B$11:$B$132,'SCH C-2.1 B'!$B114)</f>
        <v>0</v>
      </c>
      <c r="E114" s="25">
        <f t="shared" ref="E114:E122" si="22">IF(D114=0,1,F114/D114)</f>
        <v>1</v>
      </c>
      <c r="F114" s="24">
        <f>SUMIFS('SCH C-2.2 B'!$P$11:$P$132,'SCH C-2.2 B'!$B$11:$B$132,'SCH C-2.1 B'!$B114)</f>
        <v>0</v>
      </c>
      <c r="G114" s="24">
        <f>'SCH D-2 B'!K115</f>
        <v>0</v>
      </c>
      <c r="H114" s="24">
        <f t="shared" si="20"/>
        <v>0</v>
      </c>
      <c r="I114" s="40"/>
    </row>
    <row r="115" spans="1:9" ht="18.95" customHeight="1" x14ac:dyDescent="0.2">
      <c r="A115" s="26">
        <f t="shared" si="21"/>
        <v>72</v>
      </c>
      <c r="B115" s="3">
        <v>565</v>
      </c>
      <c r="C115" s="4" t="s">
        <v>53</v>
      </c>
      <c r="D115" s="24">
        <f>SUMIFS('SCH C-2.2 B'!$P$11:$P$132,'SCH C-2.2 B'!$B$11:$B$132,'SCH C-2.1 B'!$B115)</f>
        <v>1656616.1500000001</v>
      </c>
      <c r="E115" s="25">
        <f t="shared" si="22"/>
        <v>1</v>
      </c>
      <c r="F115" s="24">
        <f>SUMIFS('SCH C-2.2 B'!$P$11:$P$132,'SCH C-2.2 B'!$B$11:$B$132,'SCH C-2.1 B'!$B115)</f>
        <v>1656616.1500000001</v>
      </c>
      <c r="G115" s="24">
        <f>'SCH D-2 B'!K116</f>
        <v>-2078963.1300000001</v>
      </c>
      <c r="H115" s="24">
        <f t="shared" si="20"/>
        <v>-422346.98</v>
      </c>
      <c r="I115" s="40"/>
    </row>
    <row r="116" spans="1:9" ht="18.95" customHeight="1" x14ac:dyDescent="0.2">
      <c r="A116" s="26">
        <f t="shared" si="21"/>
        <v>73</v>
      </c>
      <c r="B116" s="3">
        <v>566</v>
      </c>
      <c r="C116" s="4" t="s">
        <v>54</v>
      </c>
      <c r="D116" s="24">
        <f>SUMIFS('SCH C-2.2 B'!$P$11:$P$132,'SCH C-2.2 B'!$B$11:$B$132,'SCH C-2.1 B'!$B116)</f>
        <v>8964626.75</v>
      </c>
      <c r="E116" s="25">
        <f t="shared" si="22"/>
        <v>1</v>
      </c>
      <c r="F116" s="24">
        <f>SUMIFS('SCH C-2.2 B'!$P$11:$P$132,'SCH C-2.2 B'!$B$11:$B$132,'SCH C-2.1 B'!$B116)</f>
        <v>8964626.75</v>
      </c>
      <c r="G116" s="24">
        <f>'SCH D-2 B'!K117</f>
        <v>0</v>
      </c>
      <c r="H116" s="24">
        <f t="shared" si="20"/>
        <v>8964626.75</v>
      </c>
      <c r="I116" s="40"/>
    </row>
    <row r="117" spans="1:9" ht="18.95" customHeight="1" x14ac:dyDescent="0.2">
      <c r="A117" s="26">
        <f t="shared" si="21"/>
        <v>74</v>
      </c>
      <c r="B117" s="3">
        <v>567</v>
      </c>
      <c r="C117" s="4" t="s">
        <v>24</v>
      </c>
      <c r="D117" s="24">
        <f>SUMIFS('SCH C-2.2 B'!$P$11:$P$132,'SCH C-2.2 B'!$B$11:$B$132,'SCH C-2.1 B'!$B117)</f>
        <v>95748.819999999978</v>
      </c>
      <c r="E117" s="25">
        <f t="shared" si="22"/>
        <v>1</v>
      </c>
      <c r="F117" s="24">
        <f>SUMIFS('SCH C-2.2 B'!$P$11:$P$132,'SCH C-2.2 B'!$B$11:$B$132,'SCH C-2.1 B'!$B117)</f>
        <v>95748.819999999978</v>
      </c>
      <c r="G117" s="24">
        <f>'SCH D-2 B'!K118</f>
        <v>0</v>
      </c>
      <c r="H117" s="24">
        <f t="shared" si="20"/>
        <v>95748.819999999978</v>
      </c>
      <c r="I117" s="40"/>
    </row>
    <row r="118" spans="1:9" ht="18.95" customHeight="1" x14ac:dyDescent="0.2">
      <c r="A118" s="26">
        <f t="shared" si="21"/>
        <v>75</v>
      </c>
      <c r="B118" s="3">
        <v>568</v>
      </c>
      <c r="C118" s="4" t="s">
        <v>55</v>
      </c>
      <c r="D118" s="24">
        <f>SUMIFS('SCH C-2.2 B'!$P$11:$P$132,'SCH C-2.2 B'!$B$11:$B$132,'SCH C-2.1 B'!$B118)</f>
        <v>0</v>
      </c>
      <c r="E118" s="25">
        <f t="shared" si="22"/>
        <v>1</v>
      </c>
      <c r="F118" s="24">
        <f>SUMIFS('SCH C-2.2 B'!$P$11:$P$132,'SCH C-2.2 B'!$B$11:$B$132,'SCH C-2.1 B'!$B118)</f>
        <v>0</v>
      </c>
      <c r="G118" s="24">
        <f>'SCH D-2 B'!K119</f>
        <v>0</v>
      </c>
      <c r="H118" s="24">
        <f t="shared" si="20"/>
        <v>0</v>
      </c>
      <c r="I118" s="40"/>
    </row>
    <row r="119" spans="1:9" ht="18.95" customHeight="1" x14ac:dyDescent="0.2">
      <c r="A119" s="26">
        <f t="shared" si="21"/>
        <v>76</v>
      </c>
      <c r="B119" s="3">
        <v>569</v>
      </c>
      <c r="C119" s="4" t="s">
        <v>27</v>
      </c>
      <c r="D119" s="24">
        <f>SUMIFS('SCH C-2.2 B'!$P$11:$P$132,'SCH C-2.2 B'!$B$11:$B$132,'SCH C-2.1 B'!$B119)</f>
        <v>0</v>
      </c>
      <c r="E119" s="25">
        <f t="shared" si="22"/>
        <v>1</v>
      </c>
      <c r="F119" s="24">
        <f>SUMIFS('SCH C-2.2 B'!$P$11:$P$132,'SCH C-2.2 B'!$B$11:$B$132,'SCH C-2.1 B'!$B119)</f>
        <v>0</v>
      </c>
      <c r="G119" s="24">
        <f>'SCH D-2 B'!K120</f>
        <v>0</v>
      </c>
      <c r="H119" s="24">
        <f t="shared" si="20"/>
        <v>0</v>
      </c>
      <c r="I119" s="40"/>
    </row>
    <row r="120" spans="1:9" ht="18.95" customHeight="1" x14ac:dyDescent="0.2">
      <c r="A120" s="26">
        <f t="shared" si="21"/>
        <v>77</v>
      </c>
      <c r="B120" s="3">
        <v>570</v>
      </c>
      <c r="C120" s="4" t="s">
        <v>56</v>
      </c>
      <c r="D120" s="24">
        <f>SUMIFS('SCH C-2.2 B'!$P$11:$P$132,'SCH C-2.2 B'!$B$11:$B$132,'SCH C-2.1 B'!$B120)</f>
        <v>1859166.31</v>
      </c>
      <c r="E120" s="25">
        <f t="shared" si="22"/>
        <v>1</v>
      </c>
      <c r="F120" s="24">
        <f>SUMIFS('SCH C-2.2 B'!$P$11:$P$132,'SCH C-2.2 B'!$B$11:$B$132,'SCH C-2.1 B'!$B120)</f>
        <v>1859166.31</v>
      </c>
      <c r="G120" s="24">
        <f>'SCH D-2 B'!K121</f>
        <v>0</v>
      </c>
      <c r="H120" s="24">
        <f t="shared" si="20"/>
        <v>1859166.31</v>
      </c>
      <c r="I120" s="40"/>
    </row>
    <row r="121" spans="1:9" ht="18.95" customHeight="1" x14ac:dyDescent="0.2">
      <c r="A121" s="26">
        <f t="shared" si="21"/>
        <v>78</v>
      </c>
      <c r="B121" s="3">
        <v>571</v>
      </c>
      <c r="C121" s="4" t="s">
        <v>57</v>
      </c>
      <c r="D121" s="24">
        <f>SUMIFS('SCH C-2.2 B'!$P$11:$P$132,'SCH C-2.2 B'!$B$11:$B$132,'SCH C-2.1 B'!$B121)</f>
        <v>3580798.55</v>
      </c>
      <c r="E121" s="25">
        <f t="shared" si="22"/>
        <v>1</v>
      </c>
      <c r="F121" s="24">
        <f>SUMIFS('SCH C-2.2 B'!$P$11:$P$132,'SCH C-2.2 B'!$B$11:$B$132,'SCH C-2.1 B'!$B121)</f>
        <v>3580798.55</v>
      </c>
      <c r="G121" s="24">
        <f>'SCH D-2 B'!K122</f>
        <v>0</v>
      </c>
      <c r="H121" s="24">
        <f t="shared" si="20"/>
        <v>3580798.55</v>
      </c>
      <c r="I121" s="40"/>
    </row>
    <row r="122" spans="1:9" ht="18.95" customHeight="1" x14ac:dyDescent="0.2">
      <c r="A122" s="26">
        <f t="shared" si="21"/>
        <v>79</v>
      </c>
      <c r="B122" s="3">
        <v>572</v>
      </c>
      <c r="C122" s="4" t="s">
        <v>58</v>
      </c>
      <c r="D122" s="24">
        <f>SUMIFS('SCH C-2.2 B'!$P$11:$P$132,'SCH C-2.2 B'!$B$11:$B$132,'SCH C-2.1 B'!$B122)</f>
        <v>0</v>
      </c>
      <c r="E122" s="25">
        <f t="shared" si="22"/>
        <v>1</v>
      </c>
      <c r="F122" s="24">
        <f>SUMIFS('SCH C-2.2 B'!$P$11:$P$132,'SCH C-2.2 B'!$B$11:$B$132,'SCH C-2.1 B'!$B122)</f>
        <v>0</v>
      </c>
      <c r="G122" s="24">
        <f>'SCH D-2 B'!K123</f>
        <v>0</v>
      </c>
      <c r="H122" s="24">
        <f t="shared" si="20"/>
        <v>0</v>
      </c>
      <c r="I122" s="40"/>
    </row>
    <row r="123" spans="1:9" s="16" customFormat="1" ht="20.100000000000001" customHeight="1" x14ac:dyDescent="0.2">
      <c r="A123" s="379" t="str">
        <f>$A$1</f>
        <v>LOUISVILLE GAS AND ELECTRIC COMPANY</v>
      </c>
      <c r="B123" s="379"/>
      <c r="C123" s="379"/>
      <c r="D123" s="379"/>
      <c r="E123" s="379"/>
      <c r="F123" s="379"/>
      <c r="G123" s="379"/>
      <c r="H123" s="379"/>
      <c r="I123" s="379"/>
    </row>
    <row r="124" spans="1:9" s="16" customFormat="1" ht="20.100000000000001" customHeight="1" x14ac:dyDescent="0.2">
      <c r="A124" s="379" t="str">
        <f>$A$2</f>
        <v>CASE NO. 2018-00295 - ELECTRIC OPERATIONS - RESPONSE TO PSC 2-75 (SLIPPAGE FACTOR 97.153%)</v>
      </c>
      <c r="B124" s="379"/>
      <c r="C124" s="379"/>
      <c r="D124" s="379"/>
      <c r="E124" s="379"/>
      <c r="F124" s="379"/>
      <c r="G124" s="379"/>
      <c r="H124" s="379"/>
      <c r="I124" s="379"/>
    </row>
    <row r="125" spans="1:9" s="16" customFormat="1" ht="20.100000000000001" customHeight="1" x14ac:dyDescent="0.2">
      <c r="A125" s="379" t="s">
        <v>161</v>
      </c>
      <c r="B125" s="379"/>
      <c r="C125" s="379"/>
      <c r="D125" s="379"/>
      <c r="E125" s="379"/>
      <c r="F125" s="379"/>
      <c r="G125" s="379"/>
      <c r="H125" s="379"/>
      <c r="I125" s="379"/>
    </row>
    <row r="126" spans="1:9" s="16" customFormat="1" ht="20.100000000000001" customHeight="1" x14ac:dyDescent="0.2">
      <c r="A126" s="379" t="str">
        <f>$A$4</f>
        <v>FOR THE 12 MONTHS ENDED DECEMBER 31, 2018</v>
      </c>
      <c r="B126" s="379"/>
      <c r="C126" s="379"/>
      <c r="D126" s="379"/>
      <c r="E126" s="379"/>
      <c r="F126" s="379"/>
      <c r="G126" s="379"/>
      <c r="H126" s="379"/>
      <c r="I126" s="379"/>
    </row>
    <row r="127" spans="1:9" s="16" customFormat="1" ht="20.100000000000001" customHeight="1" x14ac:dyDescent="0.2">
      <c r="A127" s="28"/>
      <c r="B127" s="28"/>
      <c r="C127" s="28"/>
      <c r="D127" s="28"/>
      <c r="E127" s="28"/>
      <c r="F127" s="28"/>
      <c r="G127" s="87"/>
      <c r="H127" s="87"/>
      <c r="I127" s="28"/>
    </row>
    <row r="128" spans="1:9" s="16" customFormat="1" ht="20.100000000000001" customHeight="1" x14ac:dyDescent="0.2">
      <c r="A128" s="18" t="s">
        <v>150</v>
      </c>
      <c r="B128" s="18"/>
      <c r="I128" s="19" t="s">
        <v>160</v>
      </c>
    </row>
    <row r="129" spans="1:9" s="16" customFormat="1" ht="20.100000000000001" customHeight="1" x14ac:dyDescent="0.2">
      <c r="A129" s="16" t="str">
        <f>$A$7</f>
        <v>TYPE OF FILING: _____ ORIGINAL  _____ UPDATED  __X__ REVISED</v>
      </c>
      <c r="I129" s="19" t="s">
        <v>329</v>
      </c>
    </row>
    <row r="130" spans="1:9" s="16" customFormat="1" ht="20.100000000000001" customHeight="1" x14ac:dyDescent="0.2">
      <c r="A130" s="18" t="s">
        <v>151</v>
      </c>
      <c r="B130" s="18"/>
      <c r="F130" s="18"/>
      <c r="G130" s="18"/>
      <c r="H130" s="18"/>
      <c r="I130" s="20" t="str">
        <f>$I$8</f>
        <v>WITNESS:   C. M. GARRETT</v>
      </c>
    </row>
    <row r="131" spans="1:9" s="16" customFormat="1" ht="20.100000000000001" customHeight="1" x14ac:dyDescent="0.2"/>
    <row r="132" spans="1:9" ht="58.5" customHeight="1" x14ac:dyDescent="0.2">
      <c r="A132" s="31" t="s">
        <v>152</v>
      </c>
      <c r="B132" s="31" t="s">
        <v>153</v>
      </c>
      <c r="C132" s="32" t="s">
        <v>157</v>
      </c>
      <c r="D132" s="31" t="s">
        <v>156</v>
      </c>
      <c r="E132" s="31" t="s">
        <v>154</v>
      </c>
      <c r="F132" s="31" t="s">
        <v>158</v>
      </c>
      <c r="G132" s="31" t="s">
        <v>364</v>
      </c>
      <c r="H132" s="31" t="s">
        <v>211</v>
      </c>
      <c r="I132" s="31" t="s">
        <v>159</v>
      </c>
    </row>
    <row r="133" spans="1:9" ht="18.95" customHeight="1" x14ac:dyDescent="0.2">
      <c r="A133" s="27"/>
      <c r="B133" s="27"/>
      <c r="C133" s="23"/>
      <c r="D133" s="33" t="s">
        <v>120</v>
      </c>
      <c r="E133" s="33" t="s">
        <v>121</v>
      </c>
      <c r="F133" s="33" t="s">
        <v>162</v>
      </c>
      <c r="G133" s="33" t="s">
        <v>163</v>
      </c>
      <c r="H133" s="33" t="s">
        <v>316</v>
      </c>
      <c r="I133" s="33" t="s">
        <v>122</v>
      </c>
    </row>
    <row r="134" spans="1:9" ht="23.1" customHeight="1" x14ac:dyDescent="0.2">
      <c r="A134" s="22"/>
      <c r="B134" s="22"/>
      <c r="C134" s="29"/>
      <c r="D134" s="30" t="s">
        <v>155</v>
      </c>
      <c r="E134" s="30"/>
      <c r="F134" s="30" t="s">
        <v>155</v>
      </c>
      <c r="G134" s="30" t="s">
        <v>155</v>
      </c>
      <c r="H134" s="30" t="s">
        <v>155</v>
      </c>
      <c r="I134" s="30" t="str">
        <f>$I$12</f>
        <v>ALL ELECTRIC 100%</v>
      </c>
    </row>
    <row r="135" spans="1:9" ht="18.95" customHeight="1" x14ac:dyDescent="0.2">
      <c r="A135" s="26">
        <f>A122+1</f>
        <v>80</v>
      </c>
      <c r="B135" s="3">
        <v>573</v>
      </c>
      <c r="C135" s="4" t="s">
        <v>59</v>
      </c>
      <c r="D135" s="24">
        <f>SUMIFS('SCH C-2.2 B'!$P$11:$P$132,'SCH C-2.2 B'!$B$11:$B$132,'SCH C-2.1 B'!$B135)</f>
        <v>245251.54999999978</v>
      </c>
      <c r="E135" s="25">
        <f t="shared" ref="E135:E136" si="23">IF(D135=0,0,F135/D135)</f>
        <v>1</v>
      </c>
      <c r="F135" s="24">
        <f>SUMIFS('SCH C-2.2 B'!$P$11:$P$132,'SCH C-2.2 B'!$B$11:$B$132,'SCH C-2.1 B'!$B135)</f>
        <v>245251.54999999978</v>
      </c>
      <c r="G135" s="24">
        <f>'SCH D-2 B'!K136</f>
        <v>0</v>
      </c>
      <c r="H135" s="24">
        <f t="shared" si="20"/>
        <v>245251.54999999978</v>
      </c>
      <c r="I135" s="40"/>
    </row>
    <row r="136" spans="1:9" ht="18.95" customHeight="1" x14ac:dyDescent="0.2">
      <c r="A136" s="26">
        <f t="shared" si="21"/>
        <v>81</v>
      </c>
      <c r="B136" s="3">
        <v>575</v>
      </c>
      <c r="C136" s="4" t="s">
        <v>60</v>
      </c>
      <c r="D136" s="24">
        <f>SUMIFS('SCH C-2.2 B'!$P$11:$P$132,'SCH C-2.2 B'!$B$11:$B$132,'SCH C-2.1 B'!$B136)</f>
        <v>4609.5999999999894</v>
      </c>
      <c r="E136" s="25">
        <f t="shared" si="23"/>
        <v>1</v>
      </c>
      <c r="F136" s="24">
        <f>SUMIFS('SCH C-2.2 B'!$P$11:$P$132,'SCH C-2.2 B'!$B$11:$B$132,'SCH C-2.1 B'!$B136)</f>
        <v>4609.5999999999894</v>
      </c>
      <c r="G136" s="24">
        <f>'SCH D-2 B'!K137</f>
        <v>0</v>
      </c>
      <c r="H136" s="24">
        <f t="shared" si="20"/>
        <v>4609.5999999999894</v>
      </c>
      <c r="I136" s="40"/>
    </row>
    <row r="137" spans="1:9" ht="18.95" customHeight="1" x14ac:dyDescent="0.2">
      <c r="A137" s="26">
        <f t="shared" si="21"/>
        <v>82</v>
      </c>
      <c r="B137" s="3"/>
      <c r="C137" s="10" t="s">
        <v>134</v>
      </c>
      <c r="D137" s="36">
        <f>SUM(D110:D136)</f>
        <v>21149654.790000003</v>
      </c>
      <c r="F137" s="36">
        <f>SUM(F110:F136)</f>
        <v>21149654.790000003</v>
      </c>
      <c r="G137" s="36">
        <f>SUM(G110:G136)</f>
        <v>-2078963.1300000001</v>
      </c>
      <c r="H137" s="36">
        <f>SUM(H110:H136)</f>
        <v>19070691.66</v>
      </c>
      <c r="I137" s="40"/>
    </row>
    <row r="138" spans="1:9" ht="18.95" customHeight="1" x14ac:dyDescent="0.2">
      <c r="B138" s="3"/>
      <c r="C138" s="4"/>
      <c r="I138" s="40"/>
    </row>
    <row r="139" spans="1:9" ht="18.95" customHeight="1" x14ac:dyDescent="0.2">
      <c r="A139" s="26">
        <f>A137+1</f>
        <v>83</v>
      </c>
      <c r="B139" s="3"/>
      <c r="C139" s="37" t="s">
        <v>185</v>
      </c>
      <c r="I139" s="40"/>
    </row>
    <row r="140" spans="1:9" ht="18.95" customHeight="1" x14ac:dyDescent="0.2">
      <c r="A140" s="26">
        <f>A139+1</f>
        <v>84</v>
      </c>
      <c r="B140" s="3">
        <v>580</v>
      </c>
      <c r="C140" s="4" t="s">
        <v>61</v>
      </c>
      <c r="D140" s="24">
        <f>SUMIFS('SCH C-2.2 B'!$P$11:$P$132,'SCH C-2.2 B'!$B$11:$B$132,'SCH C-2.1 B'!$B140)</f>
        <v>2519488.83</v>
      </c>
      <c r="E140" s="25">
        <f t="shared" ref="E140:E158" si="24">IF(D140=0,0,F140/D140)</f>
        <v>1</v>
      </c>
      <c r="F140" s="24">
        <f>SUMIFS('SCH C-2.2 B'!$P$11:$P$132,'SCH C-2.2 B'!$B$11:$B$132,'SCH C-2.1 B'!$B140)</f>
        <v>2519488.83</v>
      </c>
      <c r="G140" s="24">
        <f>'SCH D-2 B'!K141</f>
        <v>0</v>
      </c>
      <c r="H140" s="24">
        <f t="shared" ref="H140:H154" si="25">SUM(F140:G140)</f>
        <v>2519488.83</v>
      </c>
      <c r="I140" s="40"/>
    </row>
    <row r="141" spans="1:9" ht="18.95" customHeight="1" x14ac:dyDescent="0.2">
      <c r="A141" s="26">
        <f t="shared" ref="A141:A159" si="26">A140+1</f>
        <v>85</v>
      </c>
      <c r="B141" s="3">
        <v>581</v>
      </c>
      <c r="C141" s="4" t="s">
        <v>49</v>
      </c>
      <c r="D141" s="24">
        <f>SUMIFS('SCH C-2.2 B'!$P$11:$P$132,'SCH C-2.2 B'!$B$11:$B$132,'SCH C-2.1 B'!$B141)</f>
        <v>321790.92999999993</v>
      </c>
      <c r="E141" s="25">
        <f t="shared" si="24"/>
        <v>1</v>
      </c>
      <c r="F141" s="24">
        <f>SUMIFS('SCH C-2.2 B'!$P$11:$P$132,'SCH C-2.2 B'!$B$11:$B$132,'SCH C-2.1 B'!$B141)</f>
        <v>321790.92999999993</v>
      </c>
      <c r="G141" s="24">
        <f>'SCH D-2 B'!K142</f>
        <v>0</v>
      </c>
      <c r="H141" s="24">
        <f t="shared" si="25"/>
        <v>321790.92999999993</v>
      </c>
      <c r="I141" s="40"/>
    </row>
    <row r="142" spans="1:9" ht="18.95" customHeight="1" x14ac:dyDescent="0.2">
      <c r="A142" s="26">
        <f t="shared" si="26"/>
        <v>86</v>
      </c>
      <c r="B142" s="3">
        <v>582</v>
      </c>
      <c r="C142" s="4" t="s">
        <v>50</v>
      </c>
      <c r="D142" s="24">
        <f>SUMIFS('SCH C-2.2 B'!$P$11:$P$132,'SCH C-2.2 B'!$B$11:$B$132,'SCH C-2.1 B'!$B142)</f>
        <v>1612170.17</v>
      </c>
      <c r="E142" s="25">
        <f t="shared" si="24"/>
        <v>1</v>
      </c>
      <c r="F142" s="24">
        <f>SUMIFS('SCH C-2.2 B'!$P$11:$P$132,'SCH C-2.2 B'!$B$11:$B$132,'SCH C-2.1 B'!$B142)</f>
        <v>1612170.17</v>
      </c>
      <c r="G142" s="24">
        <f>'SCH D-2 B'!K143</f>
        <v>0</v>
      </c>
      <c r="H142" s="24">
        <f t="shared" si="25"/>
        <v>1612170.17</v>
      </c>
      <c r="I142" s="40"/>
    </row>
    <row r="143" spans="1:9" ht="18.95" customHeight="1" x14ac:dyDescent="0.2">
      <c r="A143" s="26">
        <f t="shared" si="26"/>
        <v>87</v>
      </c>
      <c r="B143" s="3">
        <v>583</v>
      </c>
      <c r="C143" s="4" t="s">
        <v>51</v>
      </c>
      <c r="D143" s="24">
        <f>SUMIFS('SCH C-2.2 B'!$P$11:$P$132,'SCH C-2.2 B'!$B$11:$B$132,'SCH C-2.1 B'!$B143)</f>
        <v>7003985.1699999971</v>
      </c>
      <c r="E143" s="25">
        <f t="shared" si="24"/>
        <v>1</v>
      </c>
      <c r="F143" s="24">
        <f>SUMIFS('SCH C-2.2 B'!$P$11:$P$132,'SCH C-2.2 B'!$B$11:$B$132,'SCH C-2.1 B'!$B143)</f>
        <v>7003985.1699999971</v>
      </c>
      <c r="G143" s="24">
        <f>'SCH D-2 B'!K144</f>
        <v>0</v>
      </c>
      <c r="H143" s="24">
        <f t="shared" si="25"/>
        <v>7003985.1699999971</v>
      </c>
      <c r="I143" s="40"/>
    </row>
    <row r="144" spans="1:9" ht="18.95" customHeight="1" x14ac:dyDescent="0.2">
      <c r="A144" s="26">
        <f t="shared" si="26"/>
        <v>88</v>
      </c>
      <c r="B144" s="3">
        <v>584</v>
      </c>
      <c r="C144" s="4" t="s">
        <v>52</v>
      </c>
      <c r="D144" s="24">
        <f>SUMIFS('SCH C-2.2 B'!$P$11:$P$132,'SCH C-2.2 B'!$B$11:$B$132,'SCH C-2.1 B'!$B144)</f>
        <v>482966.52999999997</v>
      </c>
      <c r="E144" s="25">
        <f t="shared" si="24"/>
        <v>1</v>
      </c>
      <c r="F144" s="24">
        <f>SUMIFS('SCH C-2.2 B'!$P$11:$P$132,'SCH C-2.2 B'!$B$11:$B$132,'SCH C-2.1 B'!$B144)</f>
        <v>482966.52999999997</v>
      </c>
      <c r="G144" s="24">
        <f>'SCH D-2 B'!K145</f>
        <v>0</v>
      </c>
      <c r="H144" s="24">
        <f t="shared" si="25"/>
        <v>482966.52999999997</v>
      </c>
      <c r="I144" s="40"/>
    </row>
    <row r="145" spans="1:9" ht="18.95" customHeight="1" x14ac:dyDescent="0.2">
      <c r="A145" s="26">
        <f t="shared" si="26"/>
        <v>89</v>
      </c>
      <c r="B145" s="3">
        <v>585</v>
      </c>
      <c r="C145" s="4" t="s">
        <v>62</v>
      </c>
      <c r="D145" s="24">
        <f>SUMIFS('SCH C-2.2 B'!$P$11:$P$132,'SCH C-2.2 B'!$B$11:$B$132,'SCH C-2.1 B'!$B145)</f>
        <v>0</v>
      </c>
      <c r="E145" s="25">
        <v>1</v>
      </c>
      <c r="F145" s="24">
        <f>SUMIFS('SCH C-2.2 B'!$P$11:$P$132,'SCH C-2.2 B'!$B$11:$B$132,'SCH C-2.1 B'!$B145)</f>
        <v>0</v>
      </c>
      <c r="G145" s="24">
        <f>'SCH D-2 B'!K146</f>
        <v>0</v>
      </c>
      <c r="H145" s="24">
        <f t="shared" si="25"/>
        <v>0</v>
      </c>
      <c r="I145" s="40"/>
    </row>
    <row r="146" spans="1:9" ht="18.95" customHeight="1" x14ac:dyDescent="0.2">
      <c r="A146" s="26">
        <f t="shared" si="26"/>
        <v>90</v>
      </c>
      <c r="B146" s="3">
        <v>586</v>
      </c>
      <c r="C146" s="4" t="s">
        <v>63</v>
      </c>
      <c r="D146" s="24">
        <f>SUMIFS('SCH C-2.2 B'!$P$11:$P$132,'SCH C-2.2 B'!$B$11:$B$132,'SCH C-2.1 B'!$B146)</f>
        <v>6904663.3299999991</v>
      </c>
      <c r="E146" s="25">
        <f t="shared" si="24"/>
        <v>1</v>
      </c>
      <c r="F146" s="24">
        <f>SUMIFS('SCH C-2.2 B'!$P$11:$P$132,'SCH C-2.2 B'!$B$11:$B$132,'SCH C-2.1 B'!$B146)</f>
        <v>6904663.3299999991</v>
      </c>
      <c r="G146" s="24">
        <f>'SCH D-2 B'!K147</f>
        <v>0</v>
      </c>
      <c r="H146" s="24">
        <f t="shared" si="25"/>
        <v>6904663.3299999991</v>
      </c>
      <c r="I146" s="40"/>
    </row>
    <row r="147" spans="1:9" ht="18.95" customHeight="1" x14ac:dyDescent="0.2">
      <c r="A147" s="26">
        <f t="shared" si="26"/>
        <v>91</v>
      </c>
      <c r="B147" s="3">
        <v>587</v>
      </c>
      <c r="C147" s="4" t="s">
        <v>64</v>
      </c>
      <c r="D147" s="24">
        <f>SUMIFS('SCH C-2.2 B'!$P$11:$P$132,'SCH C-2.2 B'!$B$11:$B$132,'SCH C-2.1 B'!$B147)</f>
        <v>354.16</v>
      </c>
      <c r="E147" s="25">
        <f t="shared" si="24"/>
        <v>1</v>
      </c>
      <c r="F147" s="24">
        <f>SUMIFS('SCH C-2.2 B'!$P$11:$P$132,'SCH C-2.2 B'!$B$11:$B$132,'SCH C-2.1 B'!$B147)</f>
        <v>354.16</v>
      </c>
      <c r="G147" s="24">
        <f>'SCH D-2 B'!K148</f>
        <v>0</v>
      </c>
      <c r="H147" s="24">
        <f t="shared" si="25"/>
        <v>354.16</v>
      </c>
      <c r="I147" s="40"/>
    </row>
    <row r="148" spans="1:9" ht="18.95" customHeight="1" x14ac:dyDescent="0.2">
      <c r="A148" s="26">
        <f t="shared" si="26"/>
        <v>92</v>
      </c>
      <c r="B148" s="3">
        <v>588</v>
      </c>
      <c r="C148" s="4" t="s">
        <v>65</v>
      </c>
      <c r="D148" s="24">
        <f>SUMIFS('SCH C-2.2 B'!$P$11:$P$132,'SCH C-2.2 B'!$B$11:$B$132,'SCH C-2.1 B'!$B148)</f>
        <v>5948855.3599999975</v>
      </c>
      <c r="E148" s="25">
        <f t="shared" si="24"/>
        <v>1</v>
      </c>
      <c r="F148" s="24">
        <f>SUMIFS('SCH C-2.2 B'!$P$11:$P$132,'SCH C-2.2 B'!$B$11:$B$132,'SCH C-2.1 B'!$B148)</f>
        <v>5948855.3599999975</v>
      </c>
      <c r="G148" s="24">
        <f>'SCH D-2 B'!K149</f>
        <v>0</v>
      </c>
      <c r="H148" s="24">
        <f t="shared" si="25"/>
        <v>5948855.3599999975</v>
      </c>
      <c r="I148" s="40"/>
    </row>
    <row r="149" spans="1:9" ht="18.95" customHeight="1" x14ac:dyDescent="0.2">
      <c r="A149" s="26">
        <f t="shared" si="26"/>
        <v>93</v>
      </c>
      <c r="B149" s="3">
        <v>589</v>
      </c>
      <c r="C149" s="4" t="s">
        <v>24</v>
      </c>
      <c r="D149" s="24">
        <f>SUMIFS('SCH C-2.2 B'!$P$11:$P$132,'SCH C-2.2 B'!$B$11:$B$132,'SCH C-2.1 B'!$B149)</f>
        <v>20022.690000000002</v>
      </c>
      <c r="E149" s="25">
        <f t="shared" si="24"/>
        <v>1</v>
      </c>
      <c r="F149" s="24">
        <f>SUMIFS('SCH C-2.2 B'!$P$11:$P$132,'SCH C-2.2 B'!$B$11:$B$132,'SCH C-2.1 B'!$B149)</f>
        <v>20022.690000000002</v>
      </c>
      <c r="G149" s="24">
        <f>'SCH D-2 B'!K150</f>
        <v>0</v>
      </c>
      <c r="H149" s="24">
        <f t="shared" si="25"/>
        <v>20022.690000000002</v>
      </c>
      <c r="I149" s="40"/>
    </row>
    <row r="150" spans="1:9" ht="18.95" customHeight="1" x14ac:dyDescent="0.2">
      <c r="A150" s="26">
        <f t="shared" si="26"/>
        <v>94</v>
      </c>
      <c r="B150" s="3">
        <v>590</v>
      </c>
      <c r="C150" s="4" t="s">
        <v>66</v>
      </c>
      <c r="D150" s="24">
        <f>SUMIFS('SCH C-2.2 B'!$P$11:$P$132,'SCH C-2.2 B'!$B$11:$B$132,'SCH C-2.1 B'!$B150)</f>
        <v>61447.939999999988</v>
      </c>
      <c r="E150" s="25">
        <f t="shared" si="24"/>
        <v>1</v>
      </c>
      <c r="F150" s="24">
        <f>SUMIFS('SCH C-2.2 B'!$P$11:$P$132,'SCH C-2.2 B'!$B$11:$B$132,'SCH C-2.1 B'!$B150)</f>
        <v>61447.939999999988</v>
      </c>
      <c r="G150" s="24">
        <f>'SCH D-2 B'!K151</f>
        <v>0</v>
      </c>
      <c r="H150" s="24">
        <f t="shared" si="25"/>
        <v>61447.939999999988</v>
      </c>
      <c r="I150" s="40"/>
    </row>
    <row r="151" spans="1:9" ht="18.95" customHeight="1" x14ac:dyDescent="0.2">
      <c r="A151" s="26">
        <f t="shared" si="26"/>
        <v>95</v>
      </c>
      <c r="B151" s="3">
        <v>591</v>
      </c>
      <c r="C151" s="4" t="s">
        <v>27</v>
      </c>
      <c r="D151" s="24">
        <f>SUMIFS('SCH C-2.2 B'!$P$11:$P$132,'SCH C-2.2 B'!$B$11:$B$132,'SCH C-2.1 B'!$B151)</f>
        <v>1411.93</v>
      </c>
      <c r="E151" s="25">
        <f t="shared" si="24"/>
        <v>1</v>
      </c>
      <c r="F151" s="24">
        <f>SUMIFS('SCH C-2.2 B'!$P$11:$P$132,'SCH C-2.2 B'!$B$11:$B$132,'SCH C-2.1 B'!$B151)</f>
        <v>1411.93</v>
      </c>
      <c r="G151" s="24">
        <f>'SCH D-2 B'!K152</f>
        <v>0</v>
      </c>
      <c r="H151" s="24">
        <f t="shared" si="25"/>
        <v>1411.93</v>
      </c>
      <c r="I151" s="40"/>
    </row>
    <row r="152" spans="1:9" ht="18.95" customHeight="1" x14ac:dyDescent="0.2">
      <c r="A152" s="26">
        <f t="shared" si="26"/>
        <v>96</v>
      </c>
      <c r="B152" s="3">
        <v>592</v>
      </c>
      <c r="C152" s="4" t="s">
        <v>56</v>
      </c>
      <c r="D152" s="24">
        <f>SUMIFS('SCH C-2.2 B'!$P$11:$P$132,'SCH C-2.2 B'!$B$11:$B$132,'SCH C-2.1 B'!$B152)</f>
        <v>1561142.0499999998</v>
      </c>
      <c r="E152" s="25">
        <f t="shared" si="24"/>
        <v>1</v>
      </c>
      <c r="F152" s="24">
        <f>SUMIFS('SCH C-2.2 B'!$P$11:$P$132,'SCH C-2.2 B'!$B$11:$B$132,'SCH C-2.1 B'!$B152)</f>
        <v>1561142.0499999998</v>
      </c>
      <c r="G152" s="24">
        <f>'SCH D-2 B'!K153</f>
        <v>0</v>
      </c>
      <c r="H152" s="24">
        <f t="shared" si="25"/>
        <v>1561142.0499999998</v>
      </c>
      <c r="I152" s="40"/>
    </row>
    <row r="153" spans="1:9" ht="18.95" customHeight="1" x14ac:dyDescent="0.2">
      <c r="A153" s="26">
        <f t="shared" si="26"/>
        <v>97</v>
      </c>
      <c r="B153" s="3">
        <v>593</v>
      </c>
      <c r="C153" s="4" t="s">
        <v>57</v>
      </c>
      <c r="D153" s="24">
        <f>SUMIFS('SCH C-2.2 B'!$P$11:$P$132,'SCH C-2.2 B'!$B$11:$B$132,'SCH C-2.1 B'!$B153)</f>
        <v>22792433.73999998</v>
      </c>
      <c r="E153" s="25">
        <f t="shared" si="24"/>
        <v>1</v>
      </c>
      <c r="F153" s="24">
        <f>SUMIFS('SCH C-2.2 B'!$P$11:$P$132,'SCH C-2.2 B'!$B$11:$B$132,'SCH C-2.1 B'!$B153)</f>
        <v>22792433.73999998</v>
      </c>
      <c r="G153" s="24">
        <f>'SCH D-2 B'!K154</f>
        <v>0</v>
      </c>
      <c r="H153" s="24">
        <f t="shared" si="25"/>
        <v>22792433.73999998</v>
      </c>
      <c r="I153" s="40"/>
    </row>
    <row r="154" spans="1:9" ht="18.95" customHeight="1" x14ac:dyDescent="0.2">
      <c r="A154" s="26">
        <f t="shared" si="26"/>
        <v>98</v>
      </c>
      <c r="B154" s="3">
        <v>594</v>
      </c>
      <c r="C154" s="4" t="s">
        <v>58</v>
      </c>
      <c r="D154" s="24">
        <f>SUMIFS('SCH C-2.2 B'!$P$11:$P$132,'SCH C-2.2 B'!$B$11:$B$132,'SCH C-2.1 B'!$B154)</f>
        <v>1347662.08</v>
      </c>
      <c r="E154" s="25">
        <f t="shared" si="24"/>
        <v>1</v>
      </c>
      <c r="F154" s="24">
        <f>SUMIFS('SCH C-2.2 B'!$P$11:$P$132,'SCH C-2.2 B'!$B$11:$B$132,'SCH C-2.1 B'!$B154)</f>
        <v>1347662.08</v>
      </c>
      <c r="G154" s="24">
        <f>'SCH D-2 B'!K155</f>
        <v>0</v>
      </c>
      <c r="H154" s="24">
        <f t="shared" si="25"/>
        <v>1347662.08</v>
      </c>
      <c r="I154" s="40"/>
    </row>
    <row r="155" spans="1:9" ht="18.95" customHeight="1" x14ac:dyDescent="0.2">
      <c r="A155" s="26">
        <f>A154+1</f>
        <v>99</v>
      </c>
      <c r="B155" s="3">
        <v>595</v>
      </c>
      <c r="C155" s="4" t="s">
        <v>67</v>
      </c>
      <c r="D155" s="24">
        <f>SUMIFS('SCH C-2.2 B'!$P$11:$P$132,'SCH C-2.2 B'!$B$11:$B$132,'SCH C-2.1 B'!$B155)</f>
        <v>199014.5</v>
      </c>
      <c r="E155" s="25">
        <f t="shared" si="24"/>
        <v>1</v>
      </c>
      <c r="F155" s="24">
        <f>SUMIFS('SCH C-2.2 B'!$P$11:$P$132,'SCH C-2.2 B'!$B$11:$B$132,'SCH C-2.1 B'!$B155)</f>
        <v>199014.5</v>
      </c>
      <c r="G155" s="24">
        <f>'SCH D-2 B'!K156</f>
        <v>0</v>
      </c>
      <c r="H155" s="24">
        <f t="shared" ref="H155:H158" si="27">SUM(F155:G155)</f>
        <v>199014.5</v>
      </c>
      <c r="I155" s="40"/>
    </row>
    <row r="156" spans="1:9" ht="18.95" customHeight="1" x14ac:dyDescent="0.2">
      <c r="A156" s="26">
        <f t="shared" si="26"/>
        <v>100</v>
      </c>
      <c r="B156" s="3">
        <v>596</v>
      </c>
      <c r="C156" s="4" t="s">
        <v>68</v>
      </c>
      <c r="D156" s="24">
        <f>SUMIFS('SCH C-2.2 B'!$P$11:$P$132,'SCH C-2.2 B'!$B$11:$B$132,'SCH C-2.1 B'!$B156)</f>
        <v>327769.14</v>
      </c>
      <c r="E156" s="25">
        <f t="shared" si="24"/>
        <v>1</v>
      </c>
      <c r="F156" s="24">
        <f>SUMIFS('SCH C-2.2 B'!$P$11:$P$132,'SCH C-2.2 B'!$B$11:$B$132,'SCH C-2.1 B'!$B156)</f>
        <v>327769.14</v>
      </c>
      <c r="G156" s="24">
        <f>'SCH D-2 B'!K157</f>
        <v>0</v>
      </c>
      <c r="H156" s="24">
        <f t="shared" si="27"/>
        <v>327769.14</v>
      </c>
      <c r="I156" s="40"/>
    </row>
    <row r="157" spans="1:9" ht="18.95" customHeight="1" x14ac:dyDescent="0.2">
      <c r="A157" s="26">
        <f t="shared" si="26"/>
        <v>101</v>
      </c>
      <c r="B157" s="3">
        <v>597</v>
      </c>
      <c r="C157" s="4" t="s">
        <v>69</v>
      </c>
      <c r="D157" s="24">
        <f>SUMIFS('SCH C-2.2 B'!$P$11:$P$132,'SCH C-2.2 B'!$B$11:$B$132,'SCH C-2.1 B'!$B157)</f>
        <v>0</v>
      </c>
      <c r="E157" s="25">
        <v>1</v>
      </c>
      <c r="F157" s="24">
        <f>SUMIFS('SCH C-2.2 B'!$P$11:$P$132,'SCH C-2.2 B'!$B$11:$B$132,'SCH C-2.1 B'!$B157)</f>
        <v>0</v>
      </c>
      <c r="G157" s="24">
        <f>'SCH D-2 B'!K158</f>
        <v>0</v>
      </c>
      <c r="H157" s="24">
        <f t="shared" si="27"/>
        <v>0</v>
      </c>
      <c r="I157" s="40"/>
    </row>
    <row r="158" spans="1:9" ht="18.95" customHeight="1" x14ac:dyDescent="0.2">
      <c r="A158" s="26">
        <f t="shared" si="26"/>
        <v>102</v>
      </c>
      <c r="B158" s="3">
        <v>598</v>
      </c>
      <c r="C158" s="4" t="s">
        <v>70</v>
      </c>
      <c r="D158" s="24">
        <f>SUMIFS('SCH C-2.2 B'!$P$11:$P$132,'SCH C-2.2 B'!$B$11:$B$132,'SCH C-2.1 B'!$B158)</f>
        <v>642298.46</v>
      </c>
      <c r="E158" s="25">
        <f t="shared" si="24"/>
        <v>1</v>
      </c>
      <c r="F158" s="24">
        <f>SUMIFS('SCH C-2.2 B'!$P$11:$P$132,'SCH C-2.2 B'!$B$11:$B$132,'SCH C-2.1 B'!$B158)</f>
        <v>642298.46</v>
      </c>
      <c r="G158" s="24">
        <f>'SCH D-2 B'!K159</f>
        <v>0</v>
      </c>
      <c r="H158" s="24">
        <f t="shared" si="27"/>
        <v>642298.46</v>
      </c>
      <c r="I158" s="40"/>
    </row>
    <row r="159" spans="1:9" ht="18.95" customHeight="1" x14ac:dyDescent="0.2">
      <c r="A159" s="26">
        <f t="shared" si="26"/>
        <v>103</v>
      </c>
      <c r="B159" s="3"/>
      <c r="C159" s="10" t="s">
        <v>135</v>
      </c>
      <c r="D159" s="36">
        <f>SUM(D140:D158)</f>
        <v>51747477.009999983</v>
      </c>
      <c r="F159" s="36">
        <f>SUM(F140:F158)</f>
        <v>51747477.009999983</v>
      </c>
      <c r="G159" s="36">
        <f>SUM(G140:G158)</f>
        <v>0</v>
      </c>
      <c r="H159" s="36">
        <f>SUM(H140:H158)</f>
        <v>51747477.009999983</v>
      </c>
      <c r="I159" s="40"/>
    </row>
    <row r="160" spans="1:9" ht="18.95" customHeight="1" x14ac:dyDescent="0.2">
      <c r="B160" s="3"/>
      <c r="C160" s="4"/>
      <c r="I160" s="40"/>
    </row>
    <row r="161" spans="1:9" ht="18.95" customHeight="1" x14ac:dyDescent="0.2">
      <c r="A161" s="26">
        <f>A159+1</f>
        <v>104</v>
      </c>
      <c r="B161" s="3"/>
      <c r="C161" s="37" t="s">
        <v>186</v>
      </c>
      <c r="I161" s="40"/>
    </row>
    <row r="162" spans="1:9" ht="18.95" customHeight="1" x14ac:dyDescent="0.2">
      <c r="A162" s="26">
        <f>A161+1</f>
        <v>105</v>
      </c>
      <c r="B162" s="3">
        <v>901</v>
      </c>
      <c r="C162" s="4" t="s">
        <v>75</v>
      </c>
      <c r="D162" s="24">
        <f>SUMIFS('SCH C-2.2 B'!$P$11:$P$132,'SCH C-2.2 B'!$B$11:$B$132,'SCH C-2.1 B'!$B162)</f>
        <v>1428254.9999999998</v>
      </c>
      <c r="E162" s="25">
        <f t="shared" ref="E162:E163" si="28">IF(D162=0,0,F162/D162)</f>
        <v>1</v>
      </c>
      <c r="F162" s="24">
        <f>SUMIFS('SCH C-2.2 B'!$P$11:$P$132,'SCH C-2.2 B'!$B$11:$B$132,'SCH C-2.1 B'!$B162)</f>
        <v>1428254.9999999998</v>
      </c>
      <c r="G162" s="24">
        <f>'SCH D-2 B'!K163</f>
        <v>0</v>
      </c>
      <c r="H162" s="24">
        <f t="shared" ref="H162:H178" si="29">SUM(F162:G162)</f>
        <v>1428254.9999999998</v>
      </c>
      <c r="I162" s="40"/>
    </row>
    <row r="163" spans="1:9" ht="18.95" customHeight="1" x14ac:dyDescent="0.2">
      <c r="A163" s="26">
        <f t="shared" ref="A163:A179" si="30">A162+1</f>
        <v>106</v>
      </c>
      <c r="B163" s="3">
        <v>902</v>
      </c>
      <c r="C163" s="4" t="s">
        <v>71</v>
      </c>
      <c r="D163" s="24">
        <f>SUMIFS('SCH C-2.2 B'!$P$11:$P$132,'SCH C-2.2 B'!$B$11:$B$132,'SCH C-2.1 B'!$B163)</f>
        <v>2514154.4999999981</v>
      </c>
      <c r="E163" s="25">
        <f t="shared" si="28"/>
        <v>1</v>
      </c>
      <c r="F163" s="24">
        <f>SUMIFS('SCH C-2.2 B'!$P$11:$P$132,'SCH C-2.2 B'!$B$11:$B$132,'SCH C-2.1 B'!$B163)</f>
        <v>2514154.4999999981</v>
      </c>
      <c r="G163" s="24">
        <f>'SCH D-2 B'!K164</f>
        <v>0</v>
      </c>
      <c r="H163" s="24">
        <f t="shared" si="29"/>
        <v>2514154.4999999981</v>
      </c>
      <c r="I163" s="40"/>
    </row>
    <row r="164" spans="1:9" s="16" customFormat="1" ht="20.100000000000001" customHeight="1" x14ac:dyDescent="0.2">
      <c r="A164" s="379" t="str">
        <f>$A$1</f>
        <v>LOUISVILLE GAS AND ELECTRIC COMPANY</v>
      </c>
      <c r="B164" s="379"/>
      <c r="C164" s="379"/>
      <c r="D164" s="379"/>
      <c r="E164" s="379"/>
      <c r="F164" s="379"/>
      <c r="G164" s="379"/>
      <c r="H164" s="379"/>
      <c r="I164" s="379"/>
    </row>
    <row r="165" spans="1:9" s="16" customFormat="1" ht="20.100000000000001" customHeight="1" x14ac:dyDescent="0.2">
      <c r="A165" s="379" t="str">
        <f>$A$2</f>
        <v>CASE NO. 2018-00295 - ELECTRIC OPERATIONS - RESPONSE TO PSC 2-75 (SLIPPAGE FACTOR 97.153%)</v>
      </c>
      <c r="B165" s="379"/>
      <c r="C165" s="379"/>
      <c r="D165" s="379"/>
      <c r="E165" s="379"/>
      <c r="F165" s="379"/>
      <c r="G165" s="379"/>
      <c r="H165" s="379"/>
      <c r="I165" s="379"/>
    </row>
    <row r="166" spans="1:9" s="16" customFormat="1" ht="20.100000000000001" customHeight="1" x14ac:dyDescent="0.2">
      <c r="A166" s="379" t="s">
        <v>161</v>
      </c>
      <c r="B166" s="379"/>
      <c r="C166" s="379"/>
      <c r="D166" s="379"/>
      <c r="E166" s="379"/>
      <c r="F166" s="379"/>
      <c r="G166" s="379"/>
      <c r="H166" s="379"/>
      <c r="I166" s="379"/>
    </row>
    <row r="167" spans="1:9" s="16" customFormat="1" ht="20.100000000000001" customHeight="1" x14ac:dyDescent="0.2">
      <c r="A167" s="379" t="str">
        <f>$A$4</f>
        <v>FOR THE 12 MONTHS ENDED DECEMBER 31, 2018</v>
      </c>
      <c r="B167" s="379"/>
      <c r="C167" s="379"/>
      <c r="D167" s="379"/>
      <c r="E167" s="379"/>
      <c r="F167" s="379"/>
      <c r="G167" s="379"/>
      <c r="H167" s="379"/>
      <c r="I167" s="379"/>
    </row>
    <row r="168" spans="1:9" s="16" customFormat="1" ht="20.100000000000001" customHeight="1" x14ac:dyDescent="0.2">
      <c r="A168" s="87"/>
      <c r="B168" s="87"/>
      <c r="C168" s="87"/>
      <c r="D168" s="87"/>
      <c r="E168" s="87"/>
      <c r="F168" s="87"/>
      <c r="G168" s="87"/>
      <c r="H168" s="87"/>
      <c r="I168" s="87"/>
    </row>
    <row r="169" spans="1:9" s="16" customFormat="1" ht="20.100000000000001" customHeight="1" x14ac:dyDescent="0.2">
      <c r="A169" s="18" t="s">
        <v>150</v>
      </c>
      <c r="B169" s="18"/>
      <c r="I169" s="19" t="s">
        <v>160</v>
      </c>
    </row>
    <row r="170" spans="1:9" s="16" customFormat="1" ht="20.100000000000001" customHeight="1" x14ac:dyDescent="0.2">
      <c r="A170" s="16" t="str">
        <f>$A$7</f>
        <v>TYPE OF FILING: _____ ORIGINAL  _____ UPDATED  __X__ REVISED</v>
      </c>
      <c r="I170" s="19" t="s">
        <v>330</v>
      </c>
    </row>
    <row r="171" spans="1:9" s="16" customFormat="1" ht="20.100000000000001" customHeight="1" x14ac:dyDescent="0.2">
      <c r="A171" s="18" t="s">
        <v>151</v>
      </c>
      <c r="B171" s="18"/>
      <c r="F171" s="18"/>
      <c r="G171" s="18"/>
      <c r="H171" s="18"/>
      <c r="I171" s="20" t="str">
        <f>$I$8</f>
        <v>WITNESS:   C. M. GARRETT</v>
      </c>
    </row>
    <row r="172" spans="1:9" s="16" customFormat="1" ht="20.100000000000001" customHeight="1" x14ac:dyDescent="0.2"/>
    <row r="173" spans="1:9" ht="58.5" customHeight="1" x14ac:dyDescent="0.2">
      <c r="A173" s="31" t="s">
        <v>152</v>
      </c>
      <c r="B173" s="31" t="s">
        <v>153</v>
      </c>
      <c r="C173" s="32" t="s">
        <v>157</v>
      </c>
      <c r="D173" s="31" t="s">
        <v>156</v>
      </c>
      <c r="E173" s="31" t="s">
        <v>154</v>
      </c>
      <c r="F173" s="31" t="s">
        <v>158</v>
      </c>
      <c r="G173" s="31" t="s">
        <v>364</v>
      </c>
      <c r="H173" s="31" t="s">
        <v>211</v>
      </c>
      <c r="I173" s="31" t="s">
        <v>159</v>
      </c>
    </row>
    <row r="174" spans="1:9" ht="18.95" customHeight="1" x14ac:dyDescent="0.2">
      <c r="A174" s="27"/>
      <c r="B174" s="27"/>
      <c r="C174" s="23"/>
      <c r="D174" s="33" t="s">
        <v>120</v>
      </c>
      <c r="E174" s="33" t="s">
        <v>121</v>
      </c>
      <c r="F174" s="33" t="s">
        <v>162</v>
      </c>
      <c r="G174" s="33" t="s">
        <v>163</v>
      </c>
      <c r="H174" s="33" t="s">
        <v>316</v>
      </c>
      <c r="I174" s="33" t="s">
        <v>122</v>
      </c>
    </row>
    <row r="175" spans="1:9" ht="23.1" customHeight="1" x14ac:dyDescent="0.2">
      <c r="A175" s="22"/>
      <c r="B175" s="22"/>
      <c r="C175" s="29"/>
      <c r="D175" s="30" t="s">
        <v>155</v>
      </c>
      <c r="E175" s="30"/>
      <c r="F175" s="30" t="s">
        <v>155</v>
      </c>
      <c r="G175" s="30" t="s">
        <v>155</v>
      </c>
      <c r="H175" s="30" t="s">
        <v>155</v>
      </c>
      <c r="I175" s="30" t="str">
        <f>$I$12</f>
        <v>ALL ELECTRIC 100%</v>
      </c>
    </row>
    <row r="176" spans="1:9" ht="18.95" customHeight="1" x14ac:dyDescent="0.2">
      <c r="A176" s="26">
        <f>A163+1</f>
        <v>107</v>
      </c>
      <c r="B176" s="3">
        <v>903</v>
      </c>
      <c r="C176" s="4" t="s">
        <v>72</v>
      </c>
      <c r="D176" s="24">
        <f>SUMIFS('SCH C-2.2 B'!$P$11:$P$132,'SCH C-2.2 B'!$B$11:$B$132,'SCH C-2.1 B'!$B176)</f>
        <v>7098799.9199999981</v>
      </c>
      <c r="E176" s="25">
        <f t="shared" ref="E176:E178" si="31">IF(D176=0,0,F176/D176)</f>
        <v>1</v>
      </c>
      <c r="F176" s="24">
        <f>SUMIFS('SCH C-2.2 B'!$P$11:$P$132,'SCH C-2.2 B'!$B$11:$B$132,'SCH C-2.1 B'!$B176)</f>
        <v>7098799.9199999981</v>
      </c>
      <c r="G176" s="24">
        <f>'SCH D-2 B'!K177</f>
        <v>0</v>
      </c>
      <c r="H176" s="24">
        <f t="shared" si="29"/>
        <v>7098799.9199999981</v>
      </c>
      <c r="I176" s="40"/>
    </row>
    <row r="177" spans="1:9" ht="18.95" customHeight="1" x14ac:dyDescent="0.2">
      <c r="A177" s="26">
        <f t="shared" si="30"/>
        <v>108</v>
      </c>
      <c r="B177" s="3">
        <v>904</v>
      </c>
      <c r="C177" s="4" t="s">
        <v>73</v>
      </c>
      <c r="D177" s="24">
        <f>SUMIFS('SCH C-2.2 B'!$P$11:$P$132,'SCH C-2.2 B'!$B$11:$B$132,'SCH C-2.1 B'!$B177)</f>
        <v>2515453.6099999971</v>
      </c>
      <c r="E177" s="25">
        <f t="shared" si="31"/>
        <v>1</v>
      </c>
      <c r="F177" s="24">
        <f>SUMIFS('SCH C-2.2 B'!$P$11:$P$132,'SCH C-2.2 B'!$B$11:$B$132,'SCH C-2.1 B'!$B177)</f>
        <v>2515453.6099999971</v>
      </c>
      <c r="G177" s="24">
        <f>'SCH D-2 B'!K178</f>
        <v>0</v>
      </c>
      <c r="H177" s="24">
        <f t="shared" si="29"/>
        <v>2515453.6099999971</v>
      </c>
      <c r="I177" s="40"/>
    </row>
    <row r="178" spans="1:9" ht="18.95" customHeight="1" x14ac:dyDescent="0.2">
      <c r="A178" s="26">
        <f t="shared" si="30"/>
        <v>109</v>
      </c>
      <c r="B178" s="3">
        <v>905</v>
      </c>
      <c r="C178" s="4" t="s">
        <v>74</v>
      </c>
      <c r="D178" s="24">
        <f>SUMIFS('SCH C-2.2 B'!$P$11:$P$132,'SCH C-2.2 B'!$B$11:$B$132,'SCH C-2.1 B'!$B178)</f>
        <v>25636.93</v>
      </c>
      <c r="E178" s="25">
        <f t="shared" si="31"/>
        <v>1</v>
      </c>
      <c r="F178" s="24">
        <f>SUMIFS('SCH C-2.2 B'!$P$11:$P$132,'SCH C-2.2 B'!$B$11:$B$132,'SCH C-2.1 B'!$B178)</f>
        <v>25636.93</v>
      </c>
      <c r="G178" s="24">
        <f>'SCH D-2 B'!K179</f>
        <v>0</v>
      </c>
      <c r="H178" s="24">
        <f t="shared" si="29"/>
        <v>25636.93</v>
      </c>
      <c r="I178" s="40"/>
    </row>
    <row r="179" spans="1:9" ht="18.95" customHeight="1" x14ac:dyDescent="0.2">
      <c r="A179" s="26">
        <f t="shared" si="30"/>
        <v>110</v>
      </c>
      <c r="B179" s="3"/>
      <c r="C179" s="10" t="s">
        <v>187</v>
      </c>
      <c r="D179" s="36">
        <f>SUM(D162:D178)</f>
        <v>13582299.959999993</v>
      </c>
      <c r="F179" s="36">
        <f>SUM(F162:F178)</f>
        <v>13582299.959999993</v>
      </c>
      <c r="G179" s="36">
        <f>SUM(G162:G178)</f>
        <v>0</v>
      </c>
      <c r="H179" s="36">
        <f>SUM(H162:H178)</f>
        <v>13582299.959999993</v>
      </c>
      <c r="I179" s="40"/>
    </row>
    <row r="180" spans="1:9" ht="18.95" customHeight="1" x14ac:dyDescent="0.2">
      <c r="B180" s="3"/>
      <c r="C180" s="4"/>
      <c r="I180" s="40"/>
    </row>
    <row r="181" spans="1:9" ht="18.95" customHeight="1" x14ac:dyDescent="0.2">
      <c r="A181" s="26">
        <f>A179+1</f>
        <v>111</v>
      </c>
      <c r="B181" s="3"/>
      <c r="C181" s="37" t="s">
        <v>188</v>
      </c>
      <c r="I181" s="40"/>
    </row>
    <row r="182" spans="1:9" ht="18.95" customHeight="1" x14ac:dyDescent="0.2">
      <c r="A182" s="26">
        <f>A181+1</f>
        <v>112</v>
      </c>
      <c r="B182" s="3">
        <v>907</v>
      </c>
      <c r="C182" s="4" t="s">
        <v>76</v>
      </c>
      <c r="D182" s="24">
        <f>SUMIFS('SCH C-2.2 B'!$P$11:$P$132,'SCH C-2.2 B'!$B$11:$B$132,'SCH C-2.1 B'!$B182)</f>
        <v>343542.0400000001</v>
      </c>
      <c r="E182" s="25">
        <f t="shared" ref="E182:E185" si="32">IF(D182=0,0,F182/D182)</f>
        <v>1</v>
      </c>
      <c r="F182" s="24">
        <f>SUMIFS('SCH C-2.2 B'!$P$11:$P$132,'SCH C-2.2 B'!$B$11:$B$132,'SCH C-2.1 B'!$B182)</f>
        <v>343542.0400000001</v>
      </c>
      <c r="G182" s="24">
        <f>'SCH D-2 B'!K183</f>
        <v>0</v>
      </c>
      <c r="H182" s="24">
        <f t="shared" ref="H182:H185" si="33">SUM(F182:G182)</f>
        <v>343542.0400000001</v>
      </c>
      <c r="I182" s="40"/>
    </row>
    <row r="183" spans="1:9" ht="18.95" customHeight="1" x14ac:dyDescent="0.2">
      <c r="A183" s="26">
        <f t="shared" ref="A183:A186" si="34">A182+1</f>
        <v>113</v>
      </c>
      <c r="B183" s="3">
        <v>908</v>
      </c>
      <c r="C183" s="4" t="s">
        <v>77</v>
      </c>
      <c r="D183" s="24">
        <f>SUMIFS('SCH C-2.2 B'!$P$11:$P$132,'SCH C-2.2 B'!$B$11:$B$132,'SCH C-2.1 B'!$B183)</f>
        <v>14048175.09</v>
      </c>
      <c r="E183" s="25">
        <f t="shared" si="32"/>
        <v>1</v>
      </c>
      <c r="F183" s="24">
        <f>SUMIFS('SCH C-2.2 B'!$P$11:$P$132,'SCH C-2.2 B'!$B$11:$B$132,'SCH C-2.1 B'!$B183)</f>
        <v>14048175.09</v>
      </c>
      <c r="G183" s="24">
        <f>'SCH D-2 B'!K184</f>
        <v>-13799648.619999999</v>
      </c>
      <c r="H183" s="24">
        <f t="shared" si="33"/>
        <v>248526.47000000067</v>
      </c>
      <c r="I183" s="40"/>
    </row>
    <row r="184" spans="1:9" ht="18.95" customHeight="1" x14ac:dyDescent="0.2">
      <c r="A184" s="26">
        <f t="shared" si="34"/>
        <v>114</v>
      </c>
      <c r="B184" s="3">
        <v>909</v>
      </c>
      <c r="C184" s="4" t="s">
        <v>78</v>
      </c>
      <c r="D184" s="24">
        <f>SUMIFS('SCH C-2.2 B'!$P$11:$P$132,'SCH C-2.2 B'!$B$11:$B$132,'SCH C-2.1 B'!$B184)</f>
        <v>426145.31999999995</v>
      </c>
      <c r="E184" s="25">
        <f t="shared" si="32"/>
        <v>1</v>
      </c>
      <c r="F184" s="24">
        <f>SUMIFS('SCH C-2.2 B'!$P$11:$P$132,'SCH C-2.2 B'!$B$11:$B$132,'SCH C-2.1 B'!$B184)</f>
        <v>426145.31999999995</v>
      </c>
      <c r="G184" s="24">
        <f>'SCH D-2 B'!K185</f>
        <v>0</v>
      </c>
      <c r="H184" s="24">
        <f t="shared" si="33"/>
        <v>426145.31999999995</v>
      </c>
      <c r="I184" s="40"/>
    </row>
    <row r="185" spans="1:9" ht="18.95" customHeight="1" x14ac:dyDescent="0.2">
      <c r="A185" s="26">
        <f t="shared" si="34"/>
        <v>115</v>
      </c>
      <c r="B185" s="3">
        <v>910</v>
      </c>
      <c r="C185" s="4" t="s">
        <v>79</v>
      </c>
      <c r="D185" s="24">
        <f>SUMIFS('SCH C-2.2 B'!$P$11:$P$132,'SCH C-2.2 B'!$B$11:$B$132,'SCH C-2.1 B'!$B185)</f>
        <v>688547.20999999973</v>
      </c>
      <c r="E185" s="25">
        <f t="shared" si="32"/>
        <v>1</v>
      </c>
      <c r="F185" s="24">
        <f>SUMIFS('SCH C-2.2 B'!$P$11:$P$132,'SCH C-2.2 B'!$B$11:$B$132,'SCH C-2.1 B'!$B185)</f>
        <v>688547.20999999973</v>
      </c>
      <c r="G185" s="24">
        <f>'SCH D-2 B'!K186</f>
        <v>0</v>
      </c>
      <c r="H185" s="24">
        <f t="shared" si="33"/>
        <v>688547.20999999973</v>
      </c>
      <c r="I185" s="40"/>
    </row>
    <row r="186" spans="1:9" ht="18.95" customHeight="1" x14ac:dyDescent="0.2">
      <c r="A186" s="26">
        <f t="shared" si="34"/>
        <v>116</v>
      </c>
      <c r="B186" s="3"/>
      <c r="C186" s="10" t="s">
        <v>189</v>
      </c>
      <c r="D186" s="36">
        <f>SUM(D182:D185)</f>
        <v>15506409.66</v>
      </c>
      <c r="F186" s="36">
        <f>SUM(F182:F185)</f>
        <v>15506409.66</v>
      </c>
      <c r="G186" s="36">
        <f>SUM(G182:G185)</f>
        <v>-13799648.619999999</v>
      </c>
      <c r="H186" s="36">
        <f>SUM(H182:H185)</f>
        <v>1706761.0400000005</v>
      </c>
      <c r="I186" s="40"/>
    </row>
    <row r="187" spans="1:9" ht="18.95" customHeight="1" x14ac:dyDescent="0.2">
      <c r="A187" s="26"/>
      <c r="B187" s="3"/>
      <c r="C187" s="4"/>
      <c r="I187" s="40"/>
    </row>
    <row r="188" spans="1:9" ht="18.95" customHeight="1" x14ac:dyDescent="0.2">
      <c r="A188" s="26">
        <f>A186+1</f>
        <v>117</v>
      </c>
      <c r="B188" s="3"/>
      <c r="C188" s="37" t="s">
        <v>190</v>
      </c>
      <c r="I188" s="40"/>
    </row>
    <row r="189" spans="1:9" ht="18.95" customHeight="1" x14ac:dyDescent="0.2">
      <c r="A189" s="26">
        <f>A188+1</f>
        <v>118</v>
      </c>
      <c r="B189" s="3">
        <v>911</v>
      </c>
      <c r="C189" s="4" t="s">
        <v>80</v>
      </c>
      <c r="D189" s="24">
        <f>SUMIFS('SCH C-2.2 B'!$P$11:$P$132,'SCH C-2.2 B'!$B$11:$B$132,'SCH C-2.1 B'!$B189)</f>
        <v>0</v>
      </c>
      <c r="E189" s="25">
        <v>1</v>
      </c>
      <c r="F189" s="24">
        <f>SUMIFS('SCH C-2.2 B'!$P$11:$P$132,'SCH C-2.2 B'!$B$11:$B$132,'SCH C-2.1 B'!$B189)</f>
        <v>0</v>
      </c>
      <c r="G189" s="24">
        <f>'SCH D-2 B'!K190</f>
        <v>0</v>
      </c>
      <c r="H189" s="24">
        <f t="shared" ref="H189:H192" si="35">SUM(F189:G189)</f>
        <v>0</v>
      </c>
      <c r="I189" s="40"/>
    </row>
    <row r="190" spans="1:9" ht="18.95" customHeight="1" x14ac:dyDescent="0.2">
      <c r="A190" s="26">
        <f t="shared" ref="A190:A193" si="36">A189+1</f>
        <v>119</v>
      </c>
      <c r="B190" s="3">
        <v>912</v>
      </c>
      <c r="C190" s="4" t="s">
        <v>81</v>
      </c>
      <c r="D190" s="24">
        <f>SUMIFS('SCH C-2.2 B'!$P$11:$P$132,'SCH C-2.2 B'!$B$11:$B$132,'SCH C-2.1 B'!$B190)</f>
        <v>0</v>
      </c>
      <c r="E190" s="25">
        <v>1</v>
      </c>
      <c r="F190" s="24">
        <f>SUMIFS('SCH C-2.2 B'!$P$11:$P$132,'SCH C-2.2 B'!$B$11:$B$132,'SCH C-2.1 B'!$B190)</f>
        <v>0</v>
      </c>
      <c r="G190" s="24">
        <f>'SCH D-2 B'!K191</f>
        <v>0</v>
      </c>
      <c r="H190" s="24">
        <f t="shared" si="35"/>
        <v>0</v>
      </c>
      <c r="I190" s="40"/>
    </row>
    <row r="191" spans="1:9" ht="18.95" customHeight="1" x14ac:dyDescent="0.2">
      <c r="A191" s="26">
        <f t="shared" si="36"/>
        <v>120</v>
      </c>
      <c r="B191" s="3">
        <v>913</v>
      </c>
      <c r="C191" s="4" t="s">
        <v>82</v>
      </c>
      <c r="D191" s="24">
        <f>SUMIFS('SCH C-2.2 B'!$P$11:$P$132,'SCH C-2.2 B'!$B$11:$B$132,'SCH C-2.1 B'!$B191)</f>
        <v>1071475.0699999989</v>
      </c>
      <c r="E191" s="25">
        <f t="shared" ref="E191" si="37">IF(D191=0,0,F191/D191)</f>
        <v>1</v>
      </c>
      <c r="F191" s="24">
        <f>SUMIFS('SCH C-2.2 B'!$P$11:$P$132,'SCH C-2.2 B'!$B$11:$B$132,'SCH C-2.1 B'!$B191)</f>
        <v>1071475.0699999989</v>
      </c>
      <c r="G191" s="24">
        <f>'SCH D-2 B'!K192</f>
        <v>0</v>
      </c>
      <c r="H191" s="24">
        <f t="shared" si="35"/>
        <v>1071475.0699999989</v>
      </c>
      <c r="I191" s="40"/>
    </row>
    <row r="192" spans="1:9" ht="18.95" customHeight="1" x14ac:dyDescent="0.2">
      <c r="A192" s="26">
        <f t="shared" si="36"/>
        <v>121</v>
      </c>
      <c r="B192" s="3">
        <v>916</v>
      </c>
      <c r="C192" s="4" t="s">
        <v>83</v>
      </c>
      <c r="D192" s="24">
        <f>SUMIFS('SCH C-2.2 B'!$P$11:$P$132,'SCH C-2.2 B'!$B$11:$B$132,'SCH C-2.1 B'!$B192)</f>
        <v>0</v>
      </c>
      <c r="E192" s="25">
        <v>1</v>
      </c>
      <c r="F192" s="24">
        <f>SUMIFS('SCH C-2.2 B'!$P$11:$P$132,'SCH C-2.2 B'!$B$11:$B$132,'SCH C-2.1 B'!$B192)</f>
        <v>0</v>
      </c>
      <c r="G192" s="24">
        <f>'SCH D-2 B'!K193</f>
        <v>0</v>
      </c>
      <c r="H192" s="24">
        <f t="shared" si="35"/>
        <v>0</v>
      </c>
      <c r="I192" s="40"/>
    </row>
    <row r="193" spans="1:9" ht="18.95" customHeight="1" x14ac:dyDescent="0.2">
      <c r="A193" s="26">
        <f t="shared" si="36"/>
        <v>122</v>
      </c>
      <c r="B193" s="3"/>
      <c r="C193" s="2" t="s">
        <v>191</v>
      </c>
      <c r="D193" s="36">
        <f>SUM(D189:D192)</f>
        <v>1071475.0699999989</v>
      </c>
      <c r="F193" s="36">
        <f>SUM(F189:F192)</f>
        <v>1071475.0699999989</v>
      </c>
      <c r="G193" s="36">
        <f>SUM(G189:G192)</f>
        <v>0</v>
      </c>
      <c r="H193" s="36">
        <f>SUM(H189:H192)</f>
        <v>1071475.0699999989</v>
      </c>
      <c r="I193" s="40"/>
    </row>
    <row r="194" spans="1:9" ht="18.95" customHeight="1" x14ac:dyDescent="0.2">
      <c r="B194" s="3"/>
      <c r="C194" s="4"/>
      <c r="I194" s="40"/>
    </row>
    <row r="195" spans="1:9" ht="18.95" customHeight="1" x14ac:dyDescent="0.2">
      <c r="A195" s="26">
        <f>A193+1</f>
        <v>123</v>
      </c>
      <c r="B195" s="3"/>
      <c r="C195" s="37" t="s">
        <v>192</v>
      </c>
      <c r="I195" s="40"/>
    </row>
    <row r="196" spans="1:9" ht="18.95" customHeight="1" x14ac:dyDescent="0.2">
      <c r="A196" s="26">
        <f>A195+1</f>
        <v>124</v>
      </c>
      <c r="B196" s="3">
        <v>920</v>
      </c>
      <c r="C196" s="4" t="s">
        <v>84</v>
      </c>
      <c r="D196" s="24">
        <f>SUMIFS('SCH C-2.2 B'!$P$11:$P$132,'SCH C-2.2 B'!$B$11:$B$132,'SCH C-2.1 B'!$B196)</f>
        <v>25159047.21115157</v>
      </c>
      <c r="E196" s="25">
        <f t="shared" ref="E196:E204" si="38">IF(D196=0,0,F196/D196)</f>
        <v>1</v>
      </c>
      <c r="F196" s="24">
        <f>SUMIFS('SCH C-2.2 B'!$P$11:$P$132,'SCH C-2.2 B'!$B$11:$B$132,'SCH C-2.1 B'!$B196)</f>
        <v>25159047.21115157</v>
      </c>
      <c r="G196" s="24">
        <f>'SCH D-2 B'!K197</f>
        <v>0</v>
      </c>
      <c r="H196" s="24">
        <f t="shared" ref="H196:H221" si="39">SUM(F196:G196)</f>
        <v>25159047.21115157</v>
      </c>
      <c r="I196" s="40"/>
    </row>
    <row r="197" spans="1:9" ht="18.95" customHeight="1" x14ac:dyDescent="0.2">
      <c r="A197" s="26">
        <f t="shared" ref="A197:A230" si="40">A196+1</f>
        <v>125</v>
      </c>
      <c r="B197" s="3">
        <v>921</v>
      </c>
      <c r="C197" s="4" t="s">
        <v>85</v>
      </c>
      <c r="D197" s="24">
        <f>SUMIFS('SCH C-2.2 B'!$P$11:$P$132,'SCH C-2.2 B'!$B$11:$B$132,'SCH C-2.1 B'!$B197)</f>
        <v>6980264.9715230828</v>
      </c>
      <c r="E197" s="25">
        <f t="shared" si="38"/>
        <v>1</v>
      </c>
      <c r="F197" s="24">
        <f>SUMIFS('SCH C-2.2 B'!$P$11:$P$132,'SCH C-2.2 B'!$B$11:$B$132,'SCH C-2.1 B'!$B197)</f>
        <v>6980264.9715230828</v>
      </c>
      <c r="G197" s="24">
        <f>'SCH D-2 B'!K198</f>
        <v>0</v>
      </c>
      <c r="H197" s="24">
        <f t="shared" si="39"/>
        <v>6980264.9715230828</v>
      </c>
      <c r="I197" s="40"/>
    </row>
    <row r="198" spans="1:9" ht="18.95" customHeight="1" x14ac:dyDescent="0.2">
      <c r="A198" s="26">
        <f t="shared" si="40"/>
        <v>126</v>
      </c>
      <c r="B198" s="3">
        <v>922</v>
      </c>
      <c r="C198" s="4" t="s">
        <v>86</v>
      </c>
      <c r="D198" s="24">
        <f>SUMIFS('SCH C-2.2 B'!$P$11:$P$132,'SCH C-2.2 B'!$B$11:$B$132,'SCH C-2.1 B'!$B198)</f>
        <v>-4497295.7299999967</v>
      </c>
      <c r="E198" s="25">
        <f t="shared" si="38"/>
        <v>1</v>
      </c>
      <c r="F198" s="24">
        <f>SUMIFS('SCH C-2.2 B'!$P$11:$P$132,'SCH C-2.2 B'!$B$11:$B$132,'SCH C-2.1 B'!$B198)</f>
        <v>-4497295.7299999967</v>
      </c>
      <c r="G198" s="24">
        <f>'SCH D-2 B'!K199</f>
        <v>0</v>
      </c>
      <c r="H198" s="24">
        <f t="shared" si="39"/>
        <v>-4497295.7299999967</v>
      </c>
      <c r="I198" s="40"/>
    </row>
    <row r="199" spans="1:9" ht="18.95" customHeight="1" x14ac:dyDescent="0.2">
      <c r="A199" s="26">
        <f t="shared" si="40"/>
        <v>127</v>
      </c>
      <c r="B199" s="3">
        <v>923</v>
      </c>
      <c r="C199" s="4" t="s">
        <v>87</v>
      </c>
      <c r="D199" s="24">
        <f>SUMIFS('SCH C-2.2 B'!$P$11:$P$132,'SCH C-2.2 B'!$B$11:$B$132,'SCH C-2.1 B'!$B199)</f>
        <v>14636134.870000001</v>
      </c>
      <c r="E199" s="25">
        <f t="shared" si="38"/>
        <v>1</v>
      </c>
      <c r="F199" s="24">
        <f>SUMIFS('SCH C-2.2 B'!$P$11:$P$132,'SCH C-2.2 B'!$B$11:$B$132,'SCH C-2.1 B'!$B199)</f>
        <v>14636134.870000001</v>
      </c>
      <c r="G199" s="24">
        <f>'SCH D-2 B'!K200</f>
        <v>-3252.4</v>
      </c>
      <c r="H199" s="24">
        <f t="shared" si="39"/>
        <v>14632882.470000001</v>
      </c>
      <c r="I199" s="40"/>
    </row>
    <row r="200" spans="1:9" ht="18.95" customHeight="1" x14ac:dyDescent="0.2">
      <c r="A200" s="26">
        <f t="shared" si="40"/>
        <v>128</v>
      </c>
      <c r="B200" s="3">
        <v>924</v>
      </c>
      <c r="C200" s="4" t="s">
        <v>0</v>
      </c>
      <c r="D200" s="24">
        <f>SUMIFS('SCH C-2.2 B'!$P$11:$P$132,'SCH C-2.2 B'!$B$11:$B$132,'SCH C-2.1 B'!$B200)</f>
        <v>3800351.1199999969</v>
      </c>
      <c r="E200" s="25">
        <f t="shared" si="38"/>
        <v>1</v>
      </c>
      <c r="F200" s="24">
        <f>SUMIFS('SCH C-2.2 B'!$P$11:$P$132,'SCH C-2.2 B'!$B$11:$B$132,'SCH C-2.1 B'!$B200)</f>
        <v>3800351.1199999969</v>
      </c>
      <c r="G200" s="24">
        <f>'SCH D-2 B'!K201</f>
        <v>0</v>
      </c>
      <c r="H200" s="24">
        <f t="shared" si="39"/>
        <v>3800351.1199999969</v>
      </c>
      <c r="I200" s="40"/>
    </row>
    <row r="201" spans="1:9" ht="18.95" customHeight="1" x14ac:dyDescent="0.2">
      <c r="A201" s="26">
        <f t="shared" si="40"/>
        <v>129</v>
      </c>
      <c r="B201" s="3">
        <v>925</v>
      </c>
      <c r="C201" s="4" t="s">
        <v>88</v>
      </c>
      <c r="D201" s="24">
        <f>SUMIFS('SCH C-2.2 B'!$P$11:$P$132,'SCH C-2.2 B'!$B$11:$B$132,'SCH C-2.1 B'!$B201)</f>
        <v>2108031.4199999948</v>
      </c>
      <c r="E201" s="25">
        <f t="shared" si="38"/>
        <v>1</v>
      </c>
      <c r="F201" s="24">
        <f>SUMIFS('SCH C-2.2 B'!$P$11:$P$132,'SCH C-2.2 B'!$B$11:$B$132,'SCH C-2.1 B'!$B201)</f>
        <v>2108031.4199999948</v>
      </c>
      <c r="G201" s="24">
        <f>'SCH D-2 B'!K202</f>
        <v>0</v>
      </c>
      <c r="H201" s="24">
        <f t="shared" si="39"/>
        <v>2108031.4199999948</v>
      </c>
      <c r="I201" s="40"/>
    </row>
    <row r="202" spans="1:9" ht="18.95" customHeight="1" x14ac:dyDescent="0.2">
      <c r="A202" s="26">
        <f t="shared" si="40"/>
        <v>130</v>
      </c>
      <c r="B202" s="3">
        <v>926</v>
      </c>
      <c r="C202" s="4" t="s">
        <v>89</v>
      </c>
      <c r="D202" s="24">
        <f>SUMIFS('SCH C-2.2 B'!$P$11:$P$132,'SCH C-2.2 B'!$B$11:$B$132,'SCH C-2.1 B'!$B202)</f>
        <v>22451217.499999937</v>
      </c>
      <c r="E202" s="25">
        <f t="shared" si="38"/>
        <v>1</v>
      </c>
      <c r="F202" s="24">
        <f>SUMIFS('SCH C-2.2 B'!$P$11:$P$132,'SCH C-2.2 B'!$B$11:$B$132,'SCH C-2.1 B'!$B202)</f>
        <v>22451217.499999937</v>
      </c>
      <c r="G202" s="24">
        <f>'SCH D-2 B'!K203</f>
        <v>0</v>
      </c>
      <c r="H202" s="24">
        <f t="shared" si="39"/>
        <v>22451217.499999937</v>
      </c>
      <c r="I202" s="40"/>
    </row>
    <row r="203" spans="1:9" ht="18.95" customHeight="1" x14ac:dyDescent="0.2">
      <c r="A203" s="26">
        <f t="shared" si="40"/>
        <v>131</v>
      </c>
      <c r="B203" s="3">
        <v>927</v>
      </c>
      <c r="C203" s="4" t="s">
        <v>90</v>
      </c>
      <c r="D203" s="24">
        <f>SUMIFS('SCH C-2.2 B'!$P$11:$P$132,'SCH C-2.2 B'!$B$11:$B$132,'SCH C-2.1 B'!$B203)</f>
        <v>18026.45</v>
      </c>
      <c r="E203" s="25">
        <f t="shared" si="38"/>
        <v>1</v>
      </c>
      <c r="F203" s="24">
        <f>SUMIFS('SCH C-2.2 B'!$P$11:$P$132,'SCH C-2.2 B'!$B$11:$B$132,'SCH C-2.1 B'!$B203)</f>
        <v>18026.45</v>
      </c>
      <c r="G203" s="24">
        <f>'SCH D-2 B'!K204</f>
        <v>0</v>
      </c>
      <c r="H203" s="24">
        <f t="shared" si="39"/>
        <v>18026.45</v>
      </c>
      <c r="I203" s="40"/>
    </row>
    <row r="204" spans="1:9" ht="18.95" customHeight="1" x14ac:dyDescent="0.2">
      <c r="A204" s="26">
        <f t="shared" si="40"/>
        <v>132</v>
      </c>
      <c r="B204" s="3">
        <v>928</v>
      </c>
      <c r="C204" s="4" t="s">
        <v>91</v>
      </c>
      <c r="D204" s="24">
        <f>SUMIFS('SCH C-2.2 B'!$P$11:$P$132,'SCH C-2.2 B'!$B$11:$B$132,'SCH C-2.1 B'!$B204)</f>
        <v>1441639.2099999986</v>
      </c>
      <c r="E204" s="25">
        <f t="shared" si="38"/>
        <v>1</v>
      </c>
      <c r="F204" s="24">
        <f>SUMIFS('SCH C-2.2 B'!$P$11:$P$132,'SCH C-2.2 B'!$B$11:$B$132,'SCH C-2.1 B'!$B204)</f>
        <v>1441639.2099999986</v>
      </c>
      <c r="G204" s="24">
        <f>'SCH D-2 B'!K205</f>
        <v>0</v>
      </c>
      <c r="H204" s="24">
        <f t="shared" si="39"/>
        <v>1441639.2099999986</v>
      </c>
      <c r="I204" s="40"/>
    </row>
    <row r="205" spans="1:9" s="16" customFormat="1" ht="20.100000000000001" customHeight="1" x14ac:dyDescent="0.2">
      <c r="A205" s="379" t="str">
        <f>$A$1</f>
        <v>LOUISVILLE GAS AND ELECTRIC COMPANY</v>
      </c>
      <c r="B205" s="379"/>
      <c r="C205" s="379"/>
      <c r="D205" s="379"/>
      <c r="E205" s="379"/>
      <c r="F205" s="379"/>
      <c r="G205" s="379"/>
      <c r="H205" s="379"/>
      <c r="I205" s="379"/>
    </row>
    <row r="206" spans="1:9" s="16" customFormat="1" ht="20.100000000000001" customHeight="1" x14ac:dyDescent="0.2">
      <c r="A206" s="379" t="str">
        <f>$A$2</f>
        <v>CASE NO. 2018-00295 - ELECTRIC OPERATIONS - RESPONSE TO PSC 2-75 (SLIPPAGE FACTOR 97.153%)</v>
      </c>
      <c r="B206" s="379"/>
      <c r="C206" s="379"/>
      <c r="D206" s="379"/>
      <c r="E206" s="379"/>
      <c r="F206" s="379"/>
      <c r="G206" s="379"/>
      <c r="H206" s="379"/>
      <c r="I206" s="379"/>
    </row>
    <row r="207" spans="1:9" s="16" customFormat="1" ht="20.100000000000001" customHeight="1" x14ac:dyDescent="0.2">
      <c r="A207" s="379" t="s">
        <v>161</v>
      </c>
      <c r="B207" s="379"/>
      <c r="C207" s="379"/>
      <c r="D207" s="379"/>
      <c r="E207" s="379"/>
      <c r="F207" s="379"/>
      <c r="G207" s="379"/>
      <c r="H207" s="379"/>
      <c r="I207" s="379"/>
    </row>
    <row r="208" spans="1:9" s="16" customFormat="1" ht="20.100000000000001" customHeight="1" x14ac:dyDescent="0.2">
      <c r="A208" s="379" t="str">
        <f>$A$4</f>
        <v>FOR THE 12 MONTHS ENDED DECEMBER 31, 2018</v>
      </c>
      <c r="B208" s="379"/>
      <c r="C208" s="379"/>
      <c r="D208" s="379"/>
      <c r="E208" s="379"/>
      <c r="F208" s="379"/>
      <c r="G208" s="379"/>
      <c r="H208" s="379"/>
      <c r="I208" s="379"/>
    </row>
    <row r="209" spans="1:9" s="16" customFormat="1" ht="20.100000000000001" customHeight="1" x14ac:dyDescent="0.2">
      <c r="A209" s="28"/>
      <c r="B209" s="28"/>
      <c r="C209" s="28"/>
      <c r="D209" s="28"/>
      <c r="E209" s="28"/>
      <c r="F209" s="28"/>
      <c r="G209" s="87"/>
      <c r="H209" s="87"/>
      <c r="I209" s="28"/>
    </row>
    <row r="210" spans="1:9" s="16" customFormat="1" ht="20.100000000000001" customHeight="1" x14ac:dyDescent="0.2">
      <c r="A210" s="18" t="s">
        <v>150</v>
      </c>
      <c r="B210" s="18"/>
      <c r="I210" s="19" t="s">
        <v>160</v>
      </c>
    </row>
    <row r="211" spans="1:9" s="16" customFormat="1" ht="20.100000000000001" customHeight="1" x14ac:dyDescent="0.2">
      <c r="A211" s="16" t="str">
        <f>$A$7</f>
        <v>TYPE OF FILING: _____ ORIGINAL  _____ UPDATED  __X__ REVISED</v>
      </c>
      <c r="I211" s="19" t="s">
        <v>331</v>
      </c>
    </row>
    <row r="212" spans="1:9" s="16" customFormat="1" ht="20.100000000000001" customHeight="1" x14ac:dyDescent="0.2">
      <c r="A212" s="18" t="s">
        <v>151</v>
      </c>
      <c r="B212" s="18"/>
      <c r="F212" s="18"/>
      <c r="G212" s="18"/>
      <c r="H212" s="18"/>
      <c r="I212" s="20" t="str">
        <f>$I$8</f>
        <v>WITNESS:   C. M. GARRETT</v>
      </c>
    </row>
    <row r="213" spans="1:9" s="16" customFormat="1" ht="20.100000000000001" customHeight="1" x14ac:dyDescent="0.2"/>
    <row r="214" spans="1:9" ht="58.5" customHeight="1" x14ac:dyDescent="0.2">
      <c r="A214" s="31" t="s">
        <v>152</v>
      </c>
      <c r="B214" s="31" t="s">
        <v>153</v>
      </c>
      <c r="C214" s="32" t="s">
        <v>157</v>
      </c>
      <c r="D214" s="31" t="s">
        <v>156</v>
      </c>
      <c r="E214" s="31" t="s">
        <v>154</v>
      </c>
      <c r="F214" s="31" t="s">
        <v>158</v>
      </c>
      <c r="G214" s="31" t="s">
        <v>364</v>
      </c>
      <c r="H214" s="31" t="s">
        <v>211</v>
      </c>
      <c r="I214" s="31" t="s">
        <v>159</v>
      </c>
    </row>
    <row r="215" spans="1:9" ht="18.95" customHeight="1" x14ac:dyDescent="0.2">
      <c r="A215" s="27"/>
      <c r="B215" s="27"/>
      <c r="C215" s="23"/>
      <c r="D215" s="33" t="s">
        <v>120</v>
      </c>
      <c r="E215" s="33" t="s">
        <v>121</v>
      </c>
      <c r="F215" s="33" t="s">
        <v>162</v>
      </c>
      <c r="G215" s="33" t="s">
        <v>163</v>
      </c>
      <c r="H215" s="33" t="s">
        <v>316</v>
      </c>
      <c r="I215" s="33" t="s">
        <v>122</v>
      </c>
    </row>
    <row r="216" spans="1:9" ht="23.1" customHeight="1" x14ac:dyDescent="0.2">
      <c r="A216" s="22"/>
      <c r="B216" s="22"/>
      <c r="C216" s="29"/>
      <c r="D216" s="30" t="s">
        <v>155</v>
      </c>
      <c r="E216" s="30"/>
      <c r="F216" s="30" t="s">
        <v>155</v>
      </c>
      <c r="G216" s="30" t="s">
        <v>155</v>
      </c>
      <c r="H216" s="30" t="s">
        <v>155</v>
      </c>
      <c r="I216" s="30" t="str">
        <f>$I$12</f>
        <v>ALL ELECTRIC 100%</v>
      </c>
    </row>
    <row r="217" spans="1:9" ht="18.95" customHeight="1" x14ac:dyDescent="0.2">
      <c r="A217" s="26">
        <f>A204+1</f>
        <v>133</v>
      </c>
      <c r="B217" s="3">
        <v>929</v>
      </c>
      <c r="C217" s="4" t="s">
        <v>92</v>
      </c>
      <c r="D217" s="24">
        <f>SUMIFS('SCH C-2.2 B'!$P$11:$P$132,'SCH C-2.2 B'!$B$11:$B$132,'SCH C-2.1 B'!$B217)</f>
        <v>-241882.32</v>
      </c>
      <c r="E217" s="25">
        <f t="shared" ref="E217:E221" si="41">IF(D217=0,0,F217/D217)</f>
        <v>1</v>
      </c>
      <c r="F217" s="24">
        <f>SUMIFS('SCH C-2.2 B'!$P$11:$P$132,'SCH C-2.2 B'!$B$11:$B$132,'SCH C-2.1 B'!$B217)</f>
        <v>-241882.32</v>
      </c>
      <c r="G217" s="24">
        <f>'SCH D-2 B'!K218</f>
        <v>0</v>
      </c>
      <c r="H217" s="24">
        <f t="shared" si="39"/>
        <v>-241882.32</v>
      </c>
      <c r="I217" s="40"/>
    </row>
    <row r="218" spans="1:9" ht="18.95" customHeight="1" x14ac:dyDescent="0.2">
      <c r="A218" s="26">
        <f t="shared" si="40"/>
        <v>134</v>
      </c>
      <c r="B218" s="3">
        <v>930.1</v>
      </c>
      <c r="C218" s="4" t="s">
        <v>93</v>
      </c>
      <c r="D218" s="24">
        <f>SUMIFS('SCH C-2.2 B'!$P$11:$P$132,'SCH C-2.2 B'!$B$11:$B$132,'SCH C-2.1 B'!$B218)</f>
        <v>31408.919999999991</v>
      </c>
      <c r="E218" s="25">
        <f t="shared" si="41"/>
        <v>1</v>
      </c>
      <c r="F218" s="24">
        <f>SUMIFS('SCH C-2.2 B'!$P$11:$P$132,'SCH C-2.2 B'!$B$11:$B$132,'SCH C-2.1 B'!$B218)</f>
        <v>31408.919999999991</v>
      </c>
      <c r="G218" s="24">
        <f>'SCH D-2 B'!K219</f>
        <v>0</v>
      </c>
      <c r="H218" s="24">
        <f t="shared" si="39"/>
        <v>31408.919999999991</v>
      </c>
      <c r="I218" s="40"/>
    </row>
    <row r="219" spans="1:9" ht="18.95" customHeight="1" x14ac:dyDescent="0.2">
      <c r="A219" s="26">
        <f t="shared" si="40"/>
        <v>135</v>
      </c>
      <c r="B219" s="3">
        <v>930.2</v>
      </c>
      <c r="C219" s="4" t="s">
        <v>94</v>
      </c>
      <c r="D219" s="24">
        <f>SUMIFS('SCH C-2.2 B'!$P$11:$P$132,'SCH C-2.2 B'!$B$11:$B$132,'SCH C-2.1 B'!$B219)</f>
        <v>3166949.3899999936</v>
      </c>
      <c r="E219" s="25">
        <f t="shared" si="41"/>
        <v>1</v>
      </c>
      <c r="F219" s="24">
        <f>SUMIFS('SCH C-2.2 B'!$P$11:$P$132,'SCH C-2.2 B'!$B$11:$B$132,'SCH C-2.1 B'!$B219)</f>
        <v>3166949.3899999936</v>
      </c>
      <c r="G219" s="24">
        <f>'SCH D-2 B'!K220</f>
        <v>0</v>
      </c>
      <c r="H219" s="24">
        <f t="shared" si="39"/>
        <v>3166949.3899999936</v>
      </c>
      <c r="I219" s="40"/>
    </row>
    <row r="220" spans="1:9" ht="18.95" customHeight="1" x14ac:dyDescent="0.2">
      <c r="A220" s="26">
        <f t="shared" si="40"/>
        <v>136</v>
      </c>
      <c r="B220" s="3">
        <v>931</v>
      </c>
      <c r="C220" s="4" t="s">
        <v>24</v>
      </c>
      <c r="D220" s="24">
        <f>SUMIFS('SCH C-2.2 B'!$P$11:$P$132,'SCH C-2.2 B'!$B$11:$B$132,'SCH C-2.1 B'!$B220)</f>
        <v>1741509.4399999997</v>
      </c>
      <c r="E220" s="25">
        <f t="shared" si="41"/>
        <v>1</v>
      </c>
      <c r="F220" s="24">
        <f>SUMIFS('SCH C-2.2 B'!$P$11:$P$132,'SCH C-2.2 B'!$B$11:$B$132,'SCH C-2.1 B'!$B220)</f>
        <v>1741509.4399999997</v>
      </c>
      <c r="G220" s="24">
        <f>'SCH D-2 B'!K221</f>
        <v>0</v>
      </c>
      <c r="H220" s="24">
        <f t="shared" si="39"/>
        <v>1741509.4399999997</v>
      </c>
      <c r="I220" s="40"/>
    </row>
    <row r="221" spans="1:9" ht="18.95" customHeight="1" x14ac:dyDescent="0.2">
      <c r="A221" s="26">
        <f t="shared" si="40"/>
        <v>137</v>
      </c>
      <c r="B221" s="3">
        <v>935</v>
      </c>
      <c r="C221" s="4" t="s">
        <v>95</v>
      </c>
      <c r="D221" s="24">
        <f>SUMIFS('SCH C-2.2 B'!$P$11:$P$132,'SCH C-2.2 B'!$B$11:$B$132,'SCH C-2.1 B'!$B221)</f>
        <v>827796.29257189645</v>
      </c>
      <c r="E221" s="25">
        <f t="shared" si="41"/>
        <v>1</v>
      </c>
      <c r="F221" s="24">
        <f>SUMIFS('SCH C-2.2 B'!$P$11:$P$132,'SCH C-2.2 B'!$B$11:$B$132,'SCH C-2.1 B'!$B221)</f>
        <v>827796.29257189645</v>
      </c>
      <c r="G221" s="24">
        <f>'SCH D-2 B'!K222</f>
        <v>0</v>
      </c>
      <c r="H221" s="24">
        <f t="shared" si="39"/>
        <v>827796.29257189645</v>
      </c>
      <c r="I221" s="40"/>
    </row>
    <row r="222" spans="1:9" ht="18.95" customHeight="1" x14ac:dyDescent="0.2">
      <c r="A222" s="26">
        <f t="shared" si="40"/>
        <v>138</v>
      </c>
      <c r="C222" s="10" t="s">
        <v>193</v>
      </c>
      <c r="D222" s="36">
        <f>SUM(D196:D221)</f>
        <v>77623198.7452465</v>
      </c>
      <c r="F222" s="36">
        <f>SUM(F196:F221)</f>
        <v>77623198.7452465</v>
      </c>
      <c r="G222" s="36">
        <f>SUM(G196:G221)</f>
        <v>-3252.4</v>
      </c>
      <c r="H222" s="36">
        <f>SUM(H196:H221)</f>
        <v>77619946.345246494</v>
      </c>
      <c r="I222" s="40"/>
    </row>
    <row r="223" spans="1:9" ht="18.95" customHeight="1" x14ac:dyDescent="0.2">
      <c r="A223" s="26"/>
      <c r="I223" s="40"/>
    </row>
    <row r="224" spans="1:9" ht="18.95" customHeight="1" x14ac:dyDescent="0.2">
      <c r="A224" s="26">
        <f>A222+1</f>
        <v>139</v>
      </c>
      <c r="C224" s="10" t="s">
        <v>195</v>
      </c>
      <c r="D224" s="35">
        <f>SUM(D107,D137,D159,D179,D186,D193,D222)</f>
        <v>645560823.43198943</v>
      </c>
      <c r="F224" s="35">
        <f>SUM(F107,F137,F159,F179,F186,F193,F222)</f>
        <v>645560823.43198943</v>
      </c>
      <c r="G224" s="35">
        <f ca="1">SUM(G107,G137,G159,G179,G186,G193,G222)</f>
        <v>-29258065.055340774</v>
      </c>
      <c r="H224" s="35">
        <f ca="1">SUM(H107,H137,H159,H179,H186,H193,H222)</f>
        <v>616302758.37664866</v>
      </c>
      <c r="I224" s="40"/>
    </row>
    <row r="225" spans="1:11" ht="18.95" customHeight="1" x14ac:dyDescent="0.2">
      <c r="A225" s="26"/>
      <c r="C225" s="10"/>
      <c r="I225" s="40"/>
    </row>
    <row r="226" spans="1:11" ht="18.95" customHeight="1" x14ac:dyDescent="0.2">
      <c r="A226" s="26">
        <f>A224+1</f>
        <v>140</v>
      </c>
      <c r="B226" s="38" t="s">
        <v>196</v>
      </c>
      <c r="C226" s="10" t="s">
        <v>197</v>
      </c>
      <c r="D226" s="24">
        <f>SUMIFS('SCH C-2.2 B'!$P$11:$P$132,'SCH C-2.2 B'!$B$11:$B$132,'SCH C-2.1 B'!$B226)</f>
        <v>159430776.23783451</v>
      </c>
      <c r="E226" s="25">
        <f t="shared" ref="E226:E232" si="42">IF(D226=0,0,F226/D226)</f>
        <v>1</v>
      </c>
      <c r="F226" s="24">
        <f>SUMIFS('SCH C-2.2 B'!$P$11:$P$132,'SCH C-2.2 B'!$B$11:$B$132,'SCH C-2.1 B'!$B226)</f>
        <v>159430776.23783451</v>
      </c>
      <c r="G226" s="24">
        <f>'SCH D-2 B'!K227</f>
        <v>-30156677.714664541</v>
      </c>
      <c r="H226" s="24">
        <f t="shared" ref="H226:H232" si="43">SUM(F226:G226)</f>
        <v>129274098.52316996</v>
      </c>
      <c r="I226" s="40"/>
    </row>
    <row r="227" spans="1:11" ht="18.95" customHeight="1" x14ac:dyDescent="0.2">
      <c r="A227" s="26">
        <f t="shared" si="40"/>
        <v>141</v>
      </c>
      <c r="B227" s="139">
        <v>407.3</v>
      </c>
      <c r="C227" s="10" t="s">
        <v>1080</v>
      </c>
      <c r="D227" s="24">
        <f>SUMIFS('SCH C-2.2 B'!$P$11:$P$132,'SCH C-2.2 B'!$B$11:$B$132,'SCH C-2.1 B'!$B227)</f>
        <v>564492.15995498886</v>
      </c>
      <c r="E227" s="25">
        <f t="shared" ref="E227" si="44">IF(D227=0,0,F227/D227)</f>
        <v>1</v>
      </c>
      <c r="F227" s="24">
        <f>SUMIFS('SCH C-2.2 B'!$P$11:$P$132,'SCH C-2.2 B'!$B$11:$B$132,'SCH C-2.1 B'!$B227)</f>
        <v>564492.15995498886</v>
      </c>
      <c r="G227" s="24">
        <f ca="1">'SCH D-2 B'!K228</f>
        <v>-564492.16503087583</v>
      </c>
      <c r="H227" s="24">
        <f ca="1">ROUND(SUM(F227:G227),0)</f>
        <v>0</v>
      </c>
      <c r="I227" s="40"/>
    </row>
    <row r="228" spans="1:11" ht="18.95" customHeight="1" x14ac:dyDescent="0.2">
      <c r="A228" s="26">
        <f t="shared" si="40"/>
        <v>142</v>
      </c>
      <c r="B228" s="3">
        <v>408.1</v>
      </c>
      <c r="C228" s="10" t="s">
        <v>10</v>
      </c>
      <c r="D228" s="24">
        <f>SUMIFS('SCH C-2.2 B'!$P$11:$P$132,'SCH C-2.2 B'!$B$11:$B$132,'SCH C-2.1 B'!$B228)</f>
        <v>34353326.323789433</v>
      </c>
      <c r="E228" s="25">
        <f t="shared" si="42"/>
        <v>1</v>
      </c>
      <c r="F228" s="24">
        <f>SUMIFS('SCH C-2.2 B'!$P$11:$P$132,'SCH C-2.2 B'!$B$11:$B$132,'SCH C-2.1 B'!$B228)</f>
        <v>34353326.323789433</v>
      </c>
      <c r="G228" s="24">
        <f ca="1">'SCH D-2 B'!K229</f>
        <v>-1649175.7304837147</v>
      </c>
      <c r="H228" s="24">
        <f t="shared" ca="1" si="43"/>
        <v>32704150.593305718</v>
      </c>
      <c r="I228" s="40"/>
    </row>
    <row r="229" spans="1:11" ht="18.95" customHeight="1" x14ac:dyDescent="0.2">
      <c r="A229" s="26">
        <f t="shared" si="40"/>
        <v>143</v>
      </c>
      <c r="B229" s="38" t="s">
        <v>198</v>
      </c>
      <c r="C229" s="10" t="s">
        <v>199</v>
      </c>
      <c r="D229" s="24">
        <f>'TaxProvision_Elec B'!C41-D231</f>
        <v>42654276.782527819</v>
      </c>
      <c r="E229" s="25">
        <v>1</v>
      </c>
      <c r="F229" s="24">
        <f>D229*E229</f>
        <v>42654276.782527819</v>
      </c>
      <c r="G229" s="24">
        <f ca="1">'SCH D-2 B'!K230</f>
        <v>-15265709.00628092</v>
      </c>
      <c r="H229" s="24">
        <f t="shared" ca="1" si="43"/>
        <v>27388567.776246898</v>
      </c>
      <c r="I229" s="40"/>
      <c r="K229" s="24"/>
    </row>
    <row r="230" spans="1:11" ht="18.95" customHeight="1" x14ac:dyDescent="0.2">
      <c r="A230" s="26">
        <f t="shared" si="40"/>
        <v>144</v>
      </c>
      <c r="B230" s="38" t="s">
        <v>198</v>
      </c>
      <c r="C230" s="10" t="s">
        <v>200</v>
      </c>
      <c r="D230" s="24">
        <f>'TaxProvision_Elec B'!D41</f>
        <v>11386533.868851447</v>
      </c>
      <c r="E230" s="25">
        <v>1</v>
      </c>
      <c r="F230" s="24">
        <f t="shared" ref="F230:F231" si="45">D230*E230</f>
        <v>11386533.868851447</v>
      </c>
      <c r="G230" s="24">
        <f ca="1">'SCH D-2 B'!K231</f>
        <v>-3847406.1731317034</v>
      </c>
      <c r="H230" s="24">
        <f t="shared" ca="1" si="43"/>
        <v>7539127.6957197441</v>
      </c>
      <c r="I230" s="40"/>
      <c r="K230" s="24"/>
    </row>
    <row r="231" spans="1:11" ht="18.95" customHeight="1" x14ac:dyDescent="0.2">
      <c r="A231" s="26">
        <f t="shared" ref="A231" si="46">A230+1</f>
        <v>145</v>
      </c>
      <c r="B231" s="38">
        <v>411.4</v>
      </c>
      <c r="C231" s="10" t="s">
        <v>203</v>
      </c>
      <c r="D231" s="24">
        <f>'TaxProvision_Elec B'!C36</f>
        <v>-1102488</v>
      </c>
      <c r="E231" s="25">
        <v>1</v>
      </c>
      <c r="F231" s="24">
        <f t="shared" si="45"/>
        <v>-1102488</v>
      </c>
      <c r="G231" s="24">
        <f>'SCH D-2 B'!K232</f>
        <v>0</v>
      </c>
      <c r="H231" s="24">
        <f t="shared" si="43"/>
        <v>-1102488</v>
      </c>
      <c r="I231" s="40"/>
    </row>
    <row r="232" spans="1:11" ht="18.95" customHeight="1" x14ac:dyDescent="0.2">
      <c r="A232" s="26">
        <f t="shared" ref="A232" si="47">A231+1</f>
        <v>146</v>
      </c>
      <c r="B232" s="38">
        <v>411.8</v>
      </c>
      <c r="C232" s="10" t="s">
        <v>204</v>
      </c>
      <c r="D232" s="35">
        <f>SUMIFS('SCH C-2.2 B'!$P$11:$P$132,'SCH C-2.2 B'!$B$11:$B$132,'SCH C-2.1 B'!$B232)</f>
        <v>-17792.759999999998</v>
      </c>
      <c r="E232" s="25">
        <f t="shared" si="42"/>
        <v>1</v>
      </c>
      <c r="F232" s="35">
        <f>SUMIFS('SCH C-2.2 B'!$P$11:$P$132,'SCH C-2.2 B'!$B$11:$B$132,'SCH C-2.1 B'!$B232)</f>
        <v>-17792.759999999998</v>
      </c>
      <c r="G232" s="35">
        <f ca="1">'SCH D-2 B'!K233</f>
        <v>0</v>
      </c>
      <c r="H232" s="35">
        <f t="shared" ca="1" si="43"/>
        <v>-17792.759999999998</v>
      </c>
      <c r="I232" s="40"/>
    </row>
    <row r="233" spans="1:11" ht="18.95" customHeight="1" x14ac:dyDescent="0.2">
      <c r="B233" s="3"/>
      <c r="C233" s="10"/>
      <c r="I233" s="40"/>
    </row>
    <row r="234" spans="1:11" ht="18.95" customHeight="1" thickBot="1" x14ac:dyDescent="0.25">
      <c r="A234" s="26">
        <f>A232+1</f>
        <v>147</v>
      </c>
      <c r="B234" s="3"/>
      <c r="C234" s="43" t="s">
        <v>100</v>
      </c>
      <c r="D234" s="39">
        <f>SUM(D224:D232)</f>
        <v>892829948.04494762</v>
      </c>
      <c r="F234" s="39">
        <f>SUM(F224:F232)</f>
        <v>892829948.04494762</v>
      </c>
      <c r="G234" s="39">
        <f ca="1">SUM(G224:G232)</f>
        <v>-80741525.844932526</v>
      </c>
      <c r="H234" s="39">
        <f ca="1">SUM(H224:H232)</f>
        <v>812088422.205091</v>
      </c>
      <c r="I234" s="40"/>
    </row>
    <row r="235" spans="1:11" ht="18.95" customHeight="1" thickTop="1" x14ac:dyDescent="0.2">
      <c r="B235" s="3"/>
      <c r="C235" s="43"/>
      <c r="I235" s="40"/>
    </row>
    <row r="236" spans="1:11" ht="18.95" customHeight="1" thickBot="1" x14ac:dyDescent="0.25">
      <c r="A236" s="26">
        <f>A234+1</f>
        <v>148</v>
      </c>
      <c r="B236" s="3"/>
      <c r="C236" s="43" t="s">
        <v>101</v>
      </c>
      <c r="D236" s="39">
        <f>D32-D234</f>
        <v>258829164.09697461</v>
      </c>
      <c r="F236" s="39">
        <f>F32-F234</f>
        <v>258829164.09697461</v>
      </c>
      <c r="G236" s="39">
        <f ca="1">G32-G234</f>
        <v>-75513081.452542901</v>
      </c>
      <c r="H236" s="39">
        <f ca="1">H32-H234</f>
        <v>183316082.63935578</v>
      </c>
      <c r="I236" s="40"/>
    </row>
    <row r="237" spans="1:11" ht="18.95" customHeight="1" thickTop="1" x14ac:dyDescent="0.2">
      <c r="B237" s="3"/>
    </row>
    <row r="238" spans="1:11" ht="18.95" customHeight="1" x14ac:dyDescent="0.2">
      <c r="B238" s="3"/>
      <c r="F238" s="24">
        <f>-'SCH C-2.2 B'!P134</f>
        <v>311767486.74835432</v>
      </c>
      <c r="G238" s="24">
        <f ca="1">'SCH D-2 B'!K237</f>
        <v>-75513081.452542901</v>
      </c>
      <c r="H238" s="24"/>
    </row>
    <row r="239" spans="1:11" ht="18.95" customHeight="1" x14ac:dyDescent="0.2">
      <c r="B239" s="3"/>
      <c r="D239" s="24"/>
      <c r="F239" s="24">
        <f>F236+F229+F230+F231</f>
        <v>311767486.74835384</v>
      </c>
      <c r="G239" s="122"/>
      <c r="H239" s="24">
        <f ca="1">H236+H229+H230+H231</f>
        <v>217141290.11132243</v>
      </c>
    </row>
    <row r="240" spans="1:11" ht="18.95" customHeight="1" x14ac:dyDescent="0.2">
      <c r="B240" s="3"/>
      <c r="F240" s="24">
        <f>F239-F238</f>
        <v>-4.76837158203125E-7</v>
      </c>
      <c r="G240" s="24"/>
    </row>
    <row r="241" spans="2:7" ht="18.95" customHeight="1" x14ac:dyDescent="0.2">
      <c r="B241" s="3"/>
      <c r="G241" s="122"/>
    </row>
    <row r="242" spans="2:7" ht="18.95" customHeight="1" x14ac:dyDescent="0.2">
      <c r="B242" s="3"/>
      <c r="G242" s="24"/>
    </row>
    <row r="243" spans="2:7" ht="18.95" customHeight="1" x14ac:dyDescent="0.2">
      <c r="B243" s="3"/>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1:I1"/>
    <mergeCell ref="A2:I2"/>
    <mergeCell ref="A3:I3"/>
    <mergeCell ref="A4:I4"/>
    <mergeCell ref="A41:I41"/>
    <mergeCell ref="A42:I42"/>
    <mergeCell ref="A43:I43"/>
    <mergeCell ref="A44:I44"/>
    <mergeCell ref="A123:I123"/>
    <mergeCell ref="A124:I124"/>
    <mergeCell ref="A82:I82"/>
    <mergeCell ref="A83:I83"/>
    <mergeCell ref="A84:I84"/>
    <mergeCell ref="A85:I85"/>
    <mergeCell ref="A208:I208"/>
    <mergeCell ref="A125:I125"/>
    <mergeCell ref="A126:I126"/>
    <mergeCell ref="A205:I205"/>
    <mergeCell ref="A206:I206"/>
    <mergeCell ref="A207:I207"/>
    <mergeCell ref="A164:I164"/>
    <mergeCell ref="A165:I165"/>
    <mergeCell ref="A166:I166"/>
    <mergeCell ref="A167:I167"/>
  </mergeCells>
  <pageMargins left="0.7" right="0.7" top="1" bottom="0.75" header="0.3" footer="0.3"/>
  <pageSetup scale="60" fitToHeight="0" orientation="landscape" r:id="rId1"/>
  <rowBreaks count="1" manualBreakCount="1">
    <brk id="40"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402"/>
  <sheetViews>
    <sheetView topLeftCell="A220" zoomScaleNormal="100" workbookViewId="0">
      <selection activeCell="G243" sqref="G243"/>
    </sheetView>
  </sheetViews>
  <sheetFormatPr defaultColWidth="9.140625" defaultRowHeight="12.75" x14ac:dyDescent="0.2"/>
  <cols>
    <col min="1" max="1" width="6.85546875" style="21" customWidth="1"/>
    <col min="2" max="2" width="13.42578125" style="21" customWidth="1"/>
    <col min="3" max="3" width="58.140625" style="21" customWidth="1"/>
    <col min="4" max="4" width="15.28515625" style="21" customWidth="1"/>
    <col min="5" max="5" width="15.5703125" style="21" customWidth="1"/>
    <col min="6" max="6" width="15.28515625" style="21" customWidth="1"/>
    <col min="7" max="7" width="16.42578125" style="21" customWidth="1"/>
    <col min="8" max="8" width="20.140625" style="21" customWidth="1"/>
    <col min="9" max="9" width="28.42578125" style="21" customWidth="1"/>
    <col min="10" max="10" width="1.85546875" style="21" customWidth="1"/>
    <col min="11" max="16384" width="9.140625" style="21"/>
  </cols>
  <sheetData>
    <row r="1" spans="1:9" s="16" customFormat="1" ht="20.100000000000001" customHeight="1" x14ac:dyDescent="0.2">
      <c r="A1" s="380" t="str">
        <f>'Rate Case Constants'!C9</f>
        <v>LOUISVILLE GAS AND ELECTRIC COMPANY</v>
      </c>
      <c r="B1" s="379"/>
      <c r="C1" s="379"/>
      <c r="D1" s="379"/>
      <c r="E1" s="379"/>
      <c r="F1" s="379"/>
      <c r="G1" s="379"/>
      <c r="H1" s="379"/>
      <c r="I1" s="379"/>
    </row>
    <row r="2" spans="1:9" s="16" customFormat="1" ht="20.100000000000001" customHeight="1" x14ac:dyDescent="0.2">
      <c r="A2" s="380" t="str">
        <f>'Rate Case Constants'!C10</f>
        <v>CASE NO. 2018-00295 - ELECTRIC OPERATIONS - RESPONSE TO PSC 2-75 (SLIPPAGE FACTOR 97.153%)</v>
      </c>
      <c r="B2" s="379"/>
      <c r="C2" s="379"/>
      <c r="D2" s="379"/>
      <c r="E2" s="379"/>
      <c r="F2" s="379"/>
      <c r="G2" s="379"/>
      <c r="H2" s="379"/>
      <c r="I2" s="379"/>
    </row>
    <row r="3" spans="1:9" s="16" customFormat="1" ht="20.100000000000001" customHeight="1" x14ac:dyDescent="0.2">
      <c r="A3" s="379" t="s">
        <v>161</v>
      </c>
      <c r="B3" s="379"/>
      <c r="C3" s="379"/>
      <c r="D3" s="379"/>
      <c r="E3" s="379"/>
      <c r="F3" s="379"/>
      <c r="G3" s="379"/>
      <c r="H3" s="379"/>
      <c r="I3" s="379"/>
    </row>
    <row r="4" spans="1:9" s="16" customFormat="1" ht="20.100000000000001" customHeight="1" x14ac:dyDescent="0.2">
      <c r="A4" s="379" t="str">
        <f>'Rate Case Constants'!C22</f>
        <v>FOR THE 12 MONTHS ENDED APRIL 30, 2020</v>
      </c>
      <c r="B4" s="379"/>
      <c r="C4" s="379"/>
      <c r="D4" s="379"/>
      <c r="E4" s="379"/>
      <c r="F4" s="379"/>
      <c r="G4" s="379"/>
      <c r="H4" s="379"/>
      <c r="I4" s="379"/>
    </row>
    <row r="5" spans="1:9" s="16" customFormat="1" ht="20.100000000000001" customHeight="1" x14ac:dyDescent="0.2">
      <c r="A5" s="138"/>
      <c r="B5" s="138"/>
      <c r="C5" s="138"/>
      <c r="D5" s="138"/>
      <c r="E5" s="138"/>
      <c r="F5" s="138"/>
      <c r="G5" s="138"/>
      <c r="H5" s="138"/>
      <c r="I5" s="138"/>
    </row>
    <row r="6" spans="1:9" s="16" customFormat="1" ht="20.100000000000001" customHeight="1" x14ac:dyDescent="0.2">
      <c r="A6" s="18" t="s">
        <v>205</v>
      </c>
      <c r="B6" s="18"/>
      <c r="I6" s="19" t="s">
        <v>160</v>
      </c>
    </row>
    <row r="7" spans="1:9" s="16" customFormat="1" ht="20.100000000000001" customHeight="1" x14ac:dyDescent="0.2">
      <c r="A7" s="16" t="str">
        <f>'Rate Case Constants'!C29</f>
        <v>TYPE OF FILING: _____ ORIGINAL  _____ UPDATED  __X__ REVISED</v>
      </c>
      <c r="I7" s="19" t="s">
        <v>345</v>
      </c>
    </row>
    <row r="8" spans="1:9" s="16" customFormat="1" ht="20.100000000000001" customHeight="1" x14ac:dyDescent="0.2">
      <c r="A8" s="18" t="s">
        <v>151</v>
      </c>
      <c r="B8" s="18"/>
      <c r="F8" s="18"/>
      <c r="G8" s="18"/>
      <c r="H8" s="18"/>
      <c r="I8" s="20" t="str">
        <f>'Rate Case Constants'!C36</f>
        <v>WITNESS:   C. M. GARRETT</v>
      </c>
    </row>
    <row r="9" spans="1:9" s="16" customFormat="1" ht="18.95" customHeight="1" x14ac:dyDescent="0.2"/>
    <row r="10" spans="1:9" ht="57" customHeight="1" x14ac:dyDescent="0.2">
      <c r="A10" s="31" t="s">
        <v>152</v>
      </c>
      <c r="B10" s="31" t="s">
        <v>153</v>
      </c>
      <c r="C10" s="31" t="s">
        <v>157</v>
      </c>
      <c r="D10" s="31" t="s">
        <v>156</v>
      </c>
      <c r="E10" s="31" t="s">
        <v>154</v>
      </c>
      <c r="F10" s="31" t="s">
        <v>158</v>
      </c>
      <c r="G10" s="31" t="s">
        <v>364</v>
      </c>
      <c r="H10" s="31" t="s">
        <v>946</v>
      </c>
      <c r="I10" s="31" t="s">
        <v>159</v>
      </c>
    </row>
    <row r="11" spans="1:9" ht="18.95" customHeight="1" x14ac:dyDescent="0.2">
      <c r="A11" s="27"/>
      <c r="B11" s="27"/>
      <c r="C11" s="23"/>
      <c r="D11" s="33" t="s">
        <v>120</v>
      </c>
      <c r="E11" s="33" t="s">
        <v>121</v>
      </c>
      <c r="F11" s="33" t="s">
        <v>162</v>
      </c>
      <c r="G11" s="33" t="s">
        <v>163</v>
      </c>
      <c r="H11" s="33" t="s">
        <v>316</v>
      </c>
      <c r="I11" s="33" t="s">
        <v>122</v>
      </c>
    </row>
    <row r="12" spans="1:9" ht="18.95" customHeight="1" x14ac:dyDescent="0.2">
      <c r="A12" s="22"/>
      <c r="B12" s="22"/>
      <c r="C12" s="29"/>
      <c r="D12" s="30" t="s">
        <v>155</v>
      </c>
      <c r="E12" s="30"/>
      <c r="F12" s="30" t="s">
        <v>155</v>
      </c>
      <c r="G12" s="30" t="s">
        <v>155</v>
      </c>
      <c r="H12" s="30" t="s">
        <v>155</v>
      </c>
      <c r="I12" s="30" t="s">
        <v>596</v>
      </c>
    </row>
    <row r="13" spans="1:9" ht="18.95" customHeight="1" x14ac:dyDescent="0.2">
      <c r="A13" s="22">
        <v>1</v>
      </c>
      <c r="B13" s="22"/>
      <c r="C13" s="41" t="s">
        <v>123</v>
      </c>
      <c r="D13" s="24"/>
      <c r="E13" s="25"/>
      <c r="F13" s="24"/>
      <c r="G13" s="24"/>
      <c r="H13" s="24"/>
      <c r="I13" s="24"/>
    </row>
    <row r="14" spans="1:9" ht="18.95" customHeight="1" x14ac:dyDescent="0.2">
      <c r="A14" s="26">
        <f>A13+1</f>
        <v>2</v>
      </c>
      <c r="B14" s="27"/>
      <c r="C14" s="34" t="s">
        <v>165</v>
      </c>
      <c r="D14" s="24"/>
      <c r="E14" s="25"/>
      <c r="F14" s="24"/>
      <c r="G14" s="24"/>
      <c r="H14" s="24"/>
      <c r="I14" s="24"/>
    </row>
    <row r="15" spans="1:9" ht="18.95" customHeight="1" x14ac:dyDescent="0.2">
      <c r="A15" s="26">
        <f t="shared" ref="A15:A23" si="0">A14+1</f>
        <v>3</v>
      </c>
      <c r="B15" s="27">
        <v>440</v>
      </c>
      <c r="C15" s="23" t="s">
        <v>166</v>
      </c>
      <c r="D15" s="24">
        <f>SUMIFS('SCH C-2.2 F'!$P$11:$P$132,'SCH C-2.2 F'!$B$11:$B$132,'SCH C-2.1 F'!$B15)*-1</f>
        <v>461145843.45253247</v>
      </c>
      <c r="E15" s="25">
        <f>IF(D15=0,0,F15/D15)</f>
        <v>1</v>
      </c>
      <c r="F15" s="24">
        <f>SUMIFS('SCH C-2.2 F'!$P$11:$P$132,'SCH C-2.2 F'!$B$11:$B$132,'SCH C-2.1 F'!$B15)*-1</f>
        <v>461145843.45253247</v>
      </c>
      <c r="G15" s="24">
        <f>'SCH D-2 F'!K16</f>
        <v>-72302938.158821478</v>
      </c>
      <c r="H15" s="24">
        <f>SUM(F15:G15)</f>
        <v>388842905.29371101</v>
      </c>
      <c r="I15" s="40"/>
    </row>
    <row r="16" spans="1:9" ht="18.95" customHeight="1" x14ac:dyDescent="0.2">
      <c r="A16" s="26">
        <f t="shared" si="0"/>
        <v>4</v>
      </c>
      <c r="B16" s="27">
        <v>442.2</v>
      </c>
      <c r="C16" s="23" t="s">
        <v>167</v>
      </c>
      <c r="D16" s="24">
        <f>SUMIFS('SCH C-2.2 F'!$P$11:$P$132,'SCH C-2.2 F'!$B$11:$B$132,'SCH C-2.1 F'!$B16)*-1</f>
        <v>394648004.05491406</v>
      </c>
      <c r="E16" s="25">
        <f t="shared" ref="E16:E19" si="1">IF(D16=0,0,F16/D16)</f>
        <v>1</v>
      </c>
      <c r="F16" s="24">
        <f>SUMIFS('SCH C-2.2 F'!$P$11:$P$132,'SCH C-2.2 F'!$B$11:$B$132,'SCH C-2.1 F'!$B16)*-1</f>
        <v>394648004.05491406</v>
      </c>
      <c r="G16" s="24">
        <f>'SCH D-2 F'!K17</f>
        <v>-61843244.825885557</v>
      </c>
      <c r="H16" s="24">
        <f t="shared" ref="H16:H19" si="2">SUM(F16:G16)</f>
        <v>332804759.22902852</v>
      </c>
      <c r="I16" s="40"/>
    </row>
    <row r="17" spans="1:9" ht="18.95" customHeight="1" x14ac:dyDescent="0.2">
      <c r="A17" s="26">
        <f t="shared" si="0"/>
        <v>5</v>
      </c>
      <c r="B17" s="27">
        <v>442.3</v>
      </c>
      <c r="C17" s="23" t="s">
        <v>168</v>
      </c>
      <c r="D17" s="24">
        <f>SUMIFS('SCH C-2.2 F'!$P$11:$P$132,'SCH C-2.2 F'!$B$11:$B$132,'SCH C-2.1 F'!$B17)*-1</f>
        <v>185575853.97483718</v>
      </c>
      <c r="E17" s="25">
        <f t="shared" si="1"/>
        <v>1</v>
      </c>
      <c r="F17" s="24">
        <f>SUMIFS('SCH C-2.2 F'!$P$11:$P$132,'SCH C-2.2 F'!$B$11:$B$132,'SCH C-2.1 F'!$B17)*-1</f>
        <v>185575853.97483718</v>
      </c>
      <c r="G17" s="24">
        <f>'SCH D-2 F'!K18</f>
        <v>-26549215.542636197</v>
      </c>
      <c r="H17" s="24">
        <f t="shared" si="2"/>
        <v>159026638.432201</v>
      </c>
      <c r="I17" s="40"/>
    </row>
    <row r="18" spans="1:9" ht="18.95" customHeight="1" x14ac:dyDescent="0.2">
      <c r="A18" s="26">
        <f t="shared" si="0"/>
        <v>6</v>
      </c>
      <c r="B18" s="26">
        <v>444</v>
      </c>
      <c r="C18" s="10" t="s">
        <v>170</v>
      </c>
      <c r="D18" s="24">
        <f>SUMIFS('SCH C-2.2 F'!$P$11:$P$132,'SCH C-2.2 F'!$B$11:$B$132,'SCH C-2.1 F'!$B18)*-1</f>
        <v>3528871.722659491</v>
      </c>
      <c r="E18" s="25">
        <f t="shared" si="1"/>
        <v>1</v>
      </c>
      <c r="F18" s="24">
        <f>SUMIFS('SCH C-2.2 F'!$P$11:$P$132,'SCH C-2.2 F'!$B$11:$B$132,'SCH C-2.1 F'!$B18)*-1</f>
        <v>3528871.722659491</v>
      </c>
      <c r="G18" s="24">
        <f>'SCH D-2 F'!K19</f>
        <v>-517837.64523833169</v>
      </c>
      <c r="H18" s="24">
        <f t="shared" si="2"/>
        <v>3011034.0774211595</v>
      </c>
      <c r="I18" s="40"/>
    </row>
    <row r="19" spans="1:9" ht="18.95" customHeight="1" x14ac:dyDescent="0.2">
      <c r="A19" s="26">
        <f t="shared" si="0"/>
        <v>7</v>
      </c>
      <c r="B19" s="26">
        <v>445</v>
      </c>
      <c r="C19" s="10" t="s">
        <v>169</v>
      </c>
      <c r="D19" s="35">
        <f>SUMIFS('SCH C-2.2 F'!$P$11:$P$132,'SCH C-2.2 F'!$B$11:$B$132,'SCH C-2.1 F'!$B19)*-1</f>
        <v>93616503.373895109</v>
      </c>
      <c r="E19" s="25">
        <f t="shared" si="1"/>
        <v>1</v>
      </c>
      <c r="F19" s="35">
        <f>SUMIFS('SCH C-2.2 F'!$P$11:$P$132,'SCH C-2.2 F'!$B$11:$B$132,'SCH C-2.1 F'!$B19)*-1</f>
        <v>93616503.373895109</v>
      </c>
      <c r="G19" s="35">
        <f>'SCH D-2 F'!K20</f>
        <v>-14654291.205302548</v>
      </c>
      <c r="H19" s="35">
        <f t="shared" si="2"/>
        <v>78962212.168592557</v>
      </c>
      <c r="I19" s="40"/>
    </row>
    <row r="20" spans="1:9" ht="18.95" customHeight="1" x14ac:dyDescent="0.2">
      <c r="A20" s="26">
        <f t="shared" si="0"/>
        <v>8</v>
      </c>
      <c r="B20" s="26"/>
      <c r="C20" s="23" t="s">
        <v>171</v>
      </c>
      <c r="D20" s="24">
        <f>SUM(D15:D19)</f>
        <v>1138515076.5788383</v>
      </c>
      <c r="F20" s="24">
        <f>SUM(F15:F19)</f>
        <v>1138515076.5788383</v>
      </c>
      <c r="G20" s="24">
        <f>SUM(G15:G19)</f>
        <v>-175867527.37788409</v>
      </c>
      <c r="H20" s="24">
        <f>SUM(H15:H19)</f>
        <v>962647549.20095432</v>
      </c>
    </row>
    <row r="21" spans="1:9" ht="18.95" customHeight="1" x14ac:dyDescent="0.2">
      <c r="A21" s="26">
        <f t="shared" si="0"/>
        <v>9</v>
      </c>
      <c r="B21" s="26">
        <v>447</v>
      </c>
      <c r="C21" s="23" t="s">
        <v>172</v>
      </c>
      <c r="D21" s="24">
        <f>SUMIFS('SCH C-2.2 F'!$P$11:$P$132,'SCH C-2.2 F'!$B$11:$B$132,'SCH C-2.1 F'!$B21)*-1</f>
        <v>44529219.045518585</v>
      </c>
      <c r="E21" s="25">
        <f t="shared" ref="E21" si="3">IF(D21=0,0,F21/D21)</f>
        <v>1</v>
      </c>
      <c r="F21" s="24">
        <f>SUMIFS('SCH C-2.2 F'!$P$11:$P$132,'SCH C-2.2 F'!$B$11:$B$132,'SCH C-2.1 F'!$B21)*-1</f>
        <v>44529219.045518585</v>
      </c>
      <c r="G21" s="24">
        <f>'SCH D-2 F'!K22</f>
        <v>-6966827.1455186456</v>
      </c>
      <c r="H21" s="24">
        <f t="shared" ref="H21:H22" si="4">SUM(F21:G21)</f>
        <v>37562391.899999939</v>
      </c>
      <c r="I21" s="40"/>
    </row>
    <row r="22" spans="1:9" ht="18.95" customHeight="1" x14ac:dyDescent="0.2">
      <c r="A22" s="26">
        <f t="shared" si="0"/>
        <v>10</v>
      </c>
      <c r="B22" s="27">
        <v>449.1</v>
      </c>
      <c r="C22" s="23" t="s">
        <v>173</v>
      </c>
      <c r="D22" s="35">
        <f>SUMIFS('SCH C-2.2 F'!$P$11:$P$132,'SCH C-2.2 F'!$B$11:$B$132,'SCH C-2.1 F'!$B22)*-1</f>
        <v>0</v>
      </c>
      <c r="E22" s="25">
        <f>IF(D22=0,1,F22/D22)</f>
        <v>1</v>
      </c>
      <c r="F22" s="35">
        <f>SUMIFS('SCH C-2.2 F'!$P$11:$P$132,'SCH C-2.2 F'!$B$11:$B$132,'SCH C-2.1 F'!$B22)*-1</f>
        <v>0</v>
      </c>
      <c r="G22" s="35">
        <f>'SCH D-2 F'!K23</f>
        <v>0</v>
      </c>
      <c r="H22" s="35">
        <f t="shared" si="4"/>
        <v>0</v>
      </c>
      <c r="I22" s="40"/>
    </row>
    <row r="23" spans="1:9" ht="18.95" customHeight="1" x14ac:dyDescent="0.2">
      <c r="A23" s="26">
        <f t="shared" si="0"/>
        <v>11</v>
      </c>
      <c r="C23" s="23" t="s">
        <v>174</v>
      </c>
      <c r="D23" s="36">
        <f>SUM(D20:D22)</f>
        <v>1183044295.624357</v>
      </c>
      <c r="F23" s="36">
        <f>SUM(F20:F22)</f>
        <v>1183044295.624357</v>
      </c>
      <c r="G23" s="36">
        <f>SUM(G20:G22)</f>
        <v>-182834354.52340275</v>
      </c>
      <c r="H23" s="36">
        <f>SUM(H20:H22)</f>
        <v>1000209941.1009543</v>
      </c>
    </row>
    <row r="24" spans="1:9" ht="18.95" customHeight="1" x14ac:dyDescent="0.2"/>
    <row r="25" spans="1:9" ht="18.95" customHeight="1" x14ac:dyDescent="0.2">
      <c r="A25" s="26">
        <f>A23+1</f>
        <v>12</v>
      </c>
      <c r="B25" s="26"/>
      <c r="C25" s="34" t="s">
        <v>175</v>
      </c>
    </row>
    <row r="26" spans="1:9" ht="18.95" customHeight="1" x14ac:dyDescent="0.2">
      <c r="A26" s="26">
        <f>A25+1</f>
        <v>13</v>
      </c>
      <c r="B26" s="26">
        <v>450</v>
      </c>
      <c r="C26" s="23" t="s">
        <v>177</v>
      </c>
      <c r="D26" s="24">
        <f>SUMIFS('SCH C-2.2 F'!$P$11:$P$132,'SCH C-2.2 F'!$B$11:$B$132,'SCH C-2.1 F'!$B26)*-1</f>
        <v>2710126.0333333327</v>
      </c>
      <c r="E26" s="25">
        <f t="shared" ref="E26:E29" si="5">IF(D26=0,0,F26/D26)</f>
        <v>1</v>
      </c>
      <c r="F26" s="24">
        <f>SUMIFS('SCH C-2.2 F'!$P$11:$P$132,'SCH C-2.2 F'!$B$11:$B$132,'SCH C-2.1 F'!$B26)*-1</f>
        <v>2710126.0333333327</v>
      </c>
      <c r="G26" s="24">
        <f>'SCH D-2 F'!K27</f>
        <v>0</v>
      </c>
      <c r="H26" s="24">
        <f t="shared" ref="H26:H29" si="6">SUM(F26:G26)</f>
        <v>2710126.0333333327</v>
      </c>
      <c r="I26" s="40"/>
    </row>
    <row r="27" spans="1:9" ht="18.95" customHeight="1" x14ac:dyDescent="0.2">
      <c r="A27" s="26">
        <f t="shared" ref="A27:A30" si="7">A26+1</f>
        <v>14</v>
      </c>
      <c r="B27" s="26">
        <v>451</v>
      </c>
      <c r="C27" s="10" t="s">
        <v>176</v>
      </c>
      <c r="D27" s="24">
        <f>SUMIFS('SCH C-2.2 F'!$P$11:$P$132,'SCH C-2.2 F'!$B$11:$B$132,'SCH C-2.1 F'!$B27)*-1</f>
        <v>1473099.3166666664</v>
      </c>
      <c r="E27" s="25">
        <f t="shared" si="5"/>
        <v>1</v>
      </c>
      <c r="F27" s="24">
        <f>SUMIFS('SCH C-2.2 F'!$P$11:$P$132,'SCH C-2.2 F'!$B$11:$B$132,'SCH C-2.1 F'!$B27)*-1</f>
        <v>1473099.3166666664</v>
      </c>
      <c r="G27" s="24">
        <f>'SCH D-2 F'!K28</f>
        <v>0</v>
      </c>
      <c r="H27" s="24">
        <f t="shared" si="6"/>
        <v>1473099.3166666664</v>
      </c>
      <c r="I27" s="40"/>
    </row>
    <row r="28" spans="1:9" ht="18.95" customHeight="1" x14ac:dyDescent="0.2">
      <c r="A28" s="26">
        <f t="shared" si="7"/>
        <v>15</v>
      </c>
      <c r="B28" s="26">
        <v>454</v>
      </c>
      <c r="C28" s="4" t="s">
        <v>17</v>
      </c>
      <c r="D28" s="24">
        <f>SUMIFS('SCH C-2.2 F'!$P$11:$P$132,'SCH C-2.2 F'!$B$11:$B$132,'SCH C-2.1 F'!$B28)*-1</f>
        <v>4212272.2700000014</v>
      </c>
      <c r="E28" s="25">
        <f t="shared" si="5"/>
        <v>1</v>
      </c>
      <c r="F28" s="24">
        <f>SUMIFS('SCH C-2.2 F'!$P$11:$P$132,'SCH C-2.2 F'!$B$11:$B$132,'SCH C-2.1 F'!$B28)*-1</f>
        <v>4212272.2700000014</v>
      </c>
      <c r="G28" s="24">
        <f>'SCH D-2 F'!K29</f>
        <v>0</v>
      </c>
      <c r="H28" s="24">
        <f t="shared" si="6"/>
        <v>4212272.2700000014</v>
      </c>
      <c r="I28" s="40"/>
    </row>
    <row r="29" spans="1:9" ht="18.95" customHeight="1" x14ac:dyDescent="0.2">
      <c r="A29" s="26">
        <f t="shared" si="7"/>
        <v>16</v>
      </c>
      <c r="B29" s="26">
        <v>456</v>
      </c>
      <c r="C29" s="4" t="s">
        <v>18</v>
      </c>
      <c r="D29" s="35">
        <f>SUMIFS('SCH C-2.2 F'!$P$11:$P$132,'SCH C-2.2 F'!$B$11:$B$132,'SCH C-2.1 F'!$B29)*-1</f>
        <v>13378759.106033998</v>
      </c>
      <c r="E29" s="25">
        <f t="shared" si="5"/>
        <v>1</v>
      </c>
      <c r="F29" s="35">
        <f>SUMIFS('SCH C-2.2 F'!$P$11:$P$132,'SCH C-2.2 F'!$B$11:$B$132,'SCH C-2.1 F'!$B29)*-1</f>
        <v>13378759.106033998</v>
      </c>
      <c r="G29" s="35">
        <f>'SCH D-2 F'!K30</f>
        <v>0</v>
      </c>
      <c r="H29" s="35">
        <f t="shared" si="6"/>
        <v>13378759.106033998</v>
      </c>
      <c r="I29" s="40"/>
    </row>
    <row r="30" spans="1:9" ht="18.95" customHeight="1" x14ac:dyDescent="0.2">
      <c r="A30" s="26">
        <f t="shared" si="7"/>
        <v>17</v>
      </c>
      <c r="B30" s="26"/>
      <c r="C30" s="23" t="s">
        <v>201</v>
      </c>
      <c r="D30" s="36">
        <f>SUM(D26:D29)</f>
        <v>21774256.726034001</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127</v>
      </c>
      <c r="D32" s="35">
        <f>D23+D30</f>
        <v>1204818552.3503909</v>
      </c>
      <c r="F32" s="35">
        <f>F23+F30</f>
        <v>1204818552.3503909</v>
      </c>
      <c r="G32" s="35">
        <f>G23+G30</f>
        <v>-182834354.52340275</v>
      </c>
      <c r="H32" s="35">
        <f>H23+H30</f>
        <v>1021984197.8269883</v>
      </c>
    </row>
    <row r="33" spans="1:9" ht="18.95" customHeight="1" x14ac:dyDescent="0.2">
      <c r="B33" s="26"/>
      <c r="C33" s="23"/>
    </row>
    <row r="34" spans="1:9" ht="18.95" customHeight="1" x14ac:dyDescent="0.2">
      <c r="A34" s="26">
        <f>A32+1</f>
        <v>19</v>
      </c>
      <c r="B34" s="26"/>
      <c r="C34" s="41" t="s">
        <v>124</v>
      </c>
    </row>
    <row r="35" spans="1:9" ht="18.95" customHeight="1" x14ac:dyDescent="0.2">
      <c r="A35" s="26">
        <f>A34+1</f>
        <v>20</v>
      </c>
      <c r="B35" s="26"/>
      <c r="C35" s="34" t="s">
        <v>194</v>
      </c>
    </row>
    <row r="36" spans="1:9" ht="18.95" customHeight="1" x14ac:dyDescent="0.2">
      <c r="A36" s="26">
        <f t="shared" ref="A36:A62" si="8">A35+1</f>
        <v>21</v>
      </c>
      <c r="B36" s="26"/>
      <c r="C36" s="34" t="s">
        <v>178</v>
      </c>
    </row>
    <row r="37" spans="1:9" ht="18.95" customHeight="1" x14ac:dyDescent="0.2">
      <c r="A37" s="26">
        <f t="shared" si="8"/>
        <v>22</v>
      </c>
      <c r="B37" s="139">
        <v>500</v>
      </c>
      <c r="C37" s="4" t="s">
        <v>31</v>
      </c>
      <c r="D37" s="24">
        <f>SUMIFS('SCH C-2.2 F'!$P$11:$P$132,'SCH C-2.2 F'!$B$11:$B$132,'SCH C-2.1 F'!$B37)</f>
        <v>5245333</v>
      </c>
      <c r="E37" s="25">
        <f t="shared" ref="E37:E39" si="9">IF(D37=0,0,F37/D37)</f>
        <v>1</v>
      </c>
      <c r="F37" s="24">
        <f>SUMIFS('SCH C-2.2 F'!$P$11:$P$132,'SCH C-2.2 F'!$B$11:$B$132,'SCH C-2.1 F'!$B37)</f>
        <v>5245333</v>
      </c>
      <c r="G37" s="24">
        <f>'SCH D-2 F'!K38</f>
        <v>0</v>
      </c>
      <c r="H37" s="24">
        <f t="shared" ref="H37:H61" si="10">SUM(F37:G37)</f>
        <v>5245333</v>
      </c>
      <c r="I37" s="40"/>
    </row>
    <row r="38" spans="1:9" ht="18.95" customHeight="1" x14ac:dyDescent="0.2">
      <c r="A38" s="26">
        <f t="shared" si="8"/>
        <v>23</v>
      </c>
      <c r="B38" s="139">
        <v>501</v>
      </c>
      <c r="C38" s="4" t="s">
        <v>19</v>
      </c>
      <c r="D38" s="24">
        <f>SUMIFS('SCH C-2.2 F'!$P$11:$P$132,'SCH C-2.2 F'!$B$11:$B$132,'SCH C-2.1 F'!$B38)</f>
        <v>249923014.71824455</v>
      </c>
      <c r="E38" s="25">
        <f t="shared" si="9"/>
        <v>1</v>
      </c>
      <c r="F38" s="24">
        <f>SUMIFS('SCH C-2.2 F'!$P$11:$P$132,'SCH C-2.2 F'!$B$11:$B$132,'SCH C-2.1 F'!$B38)</f>
        <v>249923014.71824455</v>
      </c>
      <c r="G38" s="24">
        <f>'SCH D-2 F'!K39</f>
        <v>5226757.588387588</v>
      </c>
      <c r="H38" s="24">
        <f t="shared" si="10"/>
        <v>255149772.30663213</v>
      </c>
      <c r="I38" s="40"/>
    </row>
    <row r="39" spans="1:9" ht="18.95" customHeight="1" x14ac:dyDescent="0.2">
      <c r="A39" s="26">
        <f t="shared" si="8"/>
        <v>24</v>
      </c>
      <c r="B39" s="139">
        <v>502</v>
      </c>
      <c r="C39" s="4" t="s">
        <v>20</v>
      </c>
      <c r="D39" s="24">
        <f>SUMIFS('SCH C-2.2 F'!$P$11:$P$132,'SCH C-2.2 F'!$B$11:$B$132,'SCH C-2.1 F'!$B39)</f>
        <v>22356626.999999937</v>
      </c>
      <c r="E39" s="25">
        <f t="shared" si="9"/>
        <v>1</v>
      </c>
      <c r="F39" s="24">
        <f>SUMIFS('SCH C-2.2 F'!$P$11:$P$132,'SCH C-2.2 F'!$B$11:$B$132,'SCH C-2.1 F'!$B39)</f>
        <v>22356626.999999937</v>
      </c>
      <c r="G39" s="24">
        <f>'SCH D-2 F'!K40</f>
        <v>-635647.42105114402</v>
      </c>
      <c r="H39" s="24">
        <f t="shared" si="10"/>
        <v>21720979.578948792</v>
      </c>
      <c r="I39" s="40"/>
    </row>
    <row r="40" spans="1:9" ht="18.95" customHeight="1" x14ac:dyDescent="0.2">
      <c r="A40" s="26">
        <f t="shared" si="8"/>
        <v>25</v>
      </c>
      <c r="B40" s="139">
        <v>504</v>
      </c>
      <c r="C40" s="4" t="s">
        <v>21</v>
      </c>
      <c r="D40" s="24">
        <f>SUMIFS('SCH C-2.2 F'!$P$11:$P$132,'SCH C-2.2 F'!$B$11:$B$132,'SCH C-2.1 F'!$B40)</f>
        <v>0</v>
      </c>
      <c r="E40" s="25">
        <f>IF(D40=0,1,F40/D40)</f>
        <v>1</v>
      </c>
      <c r="F40" s="24">
        <f>SUMIFS('SCH C-2.2 F'!$P$11:$P$132,'SCH C-2.2 F'!$B$11:$B$132,'SCH C-2.1 F'!$B40)</f>
        <v>0</v>
      </c>
      <c r="G40" s="24">
        <f>'SCH D-2 F'!K41</f>
        <v>0</v>
      </c>
      <c r="H40" s="24">
        <f t="shared" si="10"/>
        <v>0</v>
      </c>
      <c r="I40" s="40"/>
    </row>
    <row r="41" spans="1:9" s="16" customFormat="1" ht="20.100000000000001" customHeight="1" x14ac:dyDescent="0.2">
      <c r="A41" s="379" t="str">
        <f>$A$1</f>
        <v>LOUISVILLE GAS AND ELECTRIC COMPANY</v>
      </c>
      <c r="B41" s="379"/>
      <c r="C41" s="379"/>
      <c r="D41" s="379"/>
      <c r="E41" s="379"/>
      <c r="F41" s="379"/>
      <c r="G41" s="379"/>
      <c r="H41" s="379"/>
      <c r="I41" s="379"/>
    </row>
    <row r="42" spans="1:9" s="16" customFormat="1" ht="20.100000000000001" customHeight="1" x14ac:dyDescent="0.2">
      <c r="A42" s="379" t="str">
        <f>$A$2</f>
        <v>CASE NO. 2018-00295 - ELECTRIC OPERATIONS - RESPONSE TO PSC 2-75 (SLIPPAGE FACTOR 97.153%)</v>
      </c>
      <c r="B42" s="379"/>
      <c r="C42" s="379"/>
      <c r="D42" s="379"/>
      <c r="E42" s="379"/>
      <c r="F42" s="379"/>
      <c r="G42" s="379"/>
      <c r="H42" s="379"/>
      <c r="I42" s="379"/>
    </row>
    <row r="43" spans="1:9" s="16" customFormat="1" ht="20.100000000000001" customHeight="1" x14ac:dyDescent="0.2">
      <c r="A43" s="379" t="s">
        <v>161</v>
      </c>
      <c r="B43" s="379"/>
      <c r="C43" s="379"/>
      <c r="D43" s="379"/>
      <c r="E43" s="379"/>
      <c r="F43" s="379"/>
      <c r="G43" s="379"/>
      <c r="H43" s="379"/>
      <c r="I43" s="379"/>
    </row>
    <row r="44" spans="1:9" s="16" customFormat="1" ht="20.100000000000001" customHeight="1" x14ac:dyDescent="0.2">
      <c r="A44" s="379" t="str">
        <f>$A$4</f>
        <v>FOR THE 12 MONTHS ENDED APRIL 30, 2020</v>
      </c>
      <c r="B44" s="379"/>
      <c r="C44" s="379"/>
      <c r="D44" s="379"/>
      <c r="E44" s="379"/>
      <c r="F44" s="379"/>
      <c r="G44" s="379"/>
      <c r="H44" s="379"/>
      <c r="I44" s="379"/>
    </row>
    <row r="45" spans="1:9" s="16" customFormat="1" ht="20.100000000000001" customHeight="1" x14ac:dyDescent="0.2">
      <c r="A45" s="138"/>
      <c r="B45" s="138"/>
      <c r="C45" s="138"/>
      <c r="D45" s="138"/>
      <c r="E45" s="138"/>
      <c r="F45" s="138"/>
      <c r="G45" s="138"/>
      <c r="H45" s="138"/>
      <c r="I45" s="138"/>
    </row>
    <row r="46" spans="1:9" s="16" customFormat="1" ht="20.100000000000001" customHeight="1" x14ac:dyDescent="0.2">
      <c r="A46" s="16" t="str">
        <f>$A$6</f>
        <v>DATA:____BASE  PERIOD__X__FORECASTED  PERIOD</v>
      </c>
      <c r="B46" s="18"/>
      <c r="I46" s="19" t="s">
        <v>160</v>
      </c>
    </row>
    <row r="47" spans="1:9" s="16" customFormat="1" ht="20.100000000000001" customHeight="1" x14ac:dyDescent="0.2">
      <c r="A47" s="16" t="str">
        <f>$A$7</f>
        <v>TYPE OF FILING: _____ ORIGINAL  _____ UPDATED  __X__ REVISED</v>
      </c>
      <c r="I47" s="19" t="s">
        <v>344</v>
      </c>
    </row>
    <row r="48" spans="1:9" s="16" customFormat="1" ht="20.100000000000001" customHeight="1" x14ac:dyDescent="0.2">
      <c r="A48" s="18" t="s">
        <v>151</v>
      </c>
      <c r="B48" s="18"/>
      <c r="F48" s="18"/>
      <c r="G48" s="18"/>
      <c r="H48" s="18"/>
      <c r="I48" s="20" t="str">
        <f>$I$8</f>
        <v>WITNESS:   C. M. GARRETT</v>
      </c>
    </row>
    <row r="49" spans="1:9" s="16" customFormat="1" ht="20.100000000000001" customHeight="1" x14ac:dyDescent="0.2"/>
    <row r="50" spans="1:9" ht="58.5" customHeight="1" x14ac:dyDescent="0.2">
      <c r="A50" s="31" t="s">
        <v>152</v>
      </c>
      <c r="B50" s="31" t="s">
        <v>153</v>
      </c>
      <c r="C50" s="32" t="s">
        <v>157</v>
      </c>
      <c r="D50" s="31" t="s">
        <v>156</v>
      </c>
      <c r="E50" s="31" t="s">
        <v>154</v>
      </c>
      <c r="F50" s="31" t="s">
        <v>158</v>
      </c>
      <c r="G50" s="31" t="s">
        <v>364</v>
      </c>
      <c r="H50" s="31" t="s">
        <v>946</v>
      </c>
      <c r="I50" s="31" t="s">
        <v>159</v>
      </c>
    </row>
    <row r="51" spans="1:9" ht="18.95" customHeight="1" x14ac:dyDescent="0.2">
      <c r="A51" s="27"/>
      <c r="B51" s="27"/>
      <c r="C51" s="23"/>
      <c r="D51" s="33" t="s">
        <v>120</v>
      </c>
      <c r="E51" s="33" t="s">
        <v>121</v>
      </c>
      <c r="F51" s="33" t="s">
        <v>162</v>
      </c>
      <c r="G51" s="33" t="s">
        <v>163</v>
      </c>
      <c r="H51" s="33" t="s">
        <v>316</v>
      </c>
      <c r="I51" s="33" t="s">
        <v>122</v>
      </c>
    </row>
    <row r="52" spans="1:9" ht="23.1" customHeight="1" x14ac:dyDescent="0.2">
      <c r="A52" s="22"/>
      <c r="B52" s="22"/>
      <c r="C52" s="29"/>
      <c r="D52" s="30" t="s">
        <v>155</v>
      </c>
      <c r="E52" s="30"/>
      <c r="F52" s="30" t="s">
        <v>155</v>
      </c>
      <c r="G52" s="30" t="s">
        <v>155</v>
      </c>
      <c r="H52" s="30" t="s">
        <v>155</v>
      </c>
      <c r="I52" s="30" t="str">
        <f>$I$12</f>
        <v>ALL ELECTRIC 100%</v>
      </c>
    </row>
    <row r="53" spans="1:9" ht="18.95" customHeight="1" x14ac:dyDescent="0.2">
      <c r="A53" s="26">
        <f>A40+1</f>
        <v>26</v>
      </c>
      <c r="B53" s="139">
        <v>505</v>
      </c>
      <c r="C53" s="4" t="s">
        <v>22</v>
      </c>
      <c r="D53" s="24">
        <f>SUMIFS('SCH C-2.2 F'!$P$11:$P$132,'SCH C-2.2 F'!$B$11:$B$132,'SCH C-2.1 F'!$B53)</f>
        <v>2266885</v>
      </c>
      <c r="E53" s="25">
        <f t="shared" ref="E53:E61" si="11">IF(D53=0,0,F53/D53)</f>
        <v>1</v>
      </c>
      <c r="F53" s="24">
        <f>SUMIFS('SCH C-2.2 F'!$P$11:$P$132,'SCH C-2.2 F'!$B$11:$B$132,'SCH C-2.1 F'!$B53)</f>
        <v>2266885</v>
      </c>
      <c r="G53" s="24">
        <f>'SCH D-2 F'!K54</f>
        <v>0</v>
      </c>
      <c r="H53" s="24">
        <f t="shared" si="10"/>
        <v>2266885</v>
      </c>
      <c r="I53" s="40"/>
    </row>
    <row r="54" spans="1:9" ht="18.95" customHeight="1" x14ac:dyDescent="0.2">
      <c r="A54" s="26">
        <f t="shared" si="8"/>
        <v>27</v>
      </c>
      <c r="B54" s="139">
        <v>506</v>
      </c>
      <c r="C54" s="4" t="s">
        <v>23</v>
      </c>
      <c r="D54" s="24">
        <f>SUMIFS('SCH C-2.2 F'!$P$11:$P$132,'SCH C-2.2 F'!$B$11:$B$132,'SCH C-2.1 F'!$B54)</f>
        <v>14915615.999999989</v>
      </c>
      <c r="E54" s="25">
        <f t="shared" si="11"/>
        <v>1</v>
      </c>
      <c r="F54" s="24">
        <f>SUMIFS('SCH C-2.2 F'!$P$11:$P$132,'SCH C-2.2 F'!$B$11:$B$132,'SCH C-2.1 F'!$B54)</f>
        <v>14915615.999999989</v>
      </c>
      <c r="G54" s="24">
        <f>'SCH D-2 F'!K55</f>
        <v>-5680293.9999999953</v>
      </c>
      <c r="H54" s="24">
        <f t="shared" si="10"/>
        <v>9235321.9999999925</v>
      </c>
      <c r="I54" s="40"/>
    </row>
    <row r="55" spans="1:9" ht="18.95" customHeight="1" x14ac:dyDescent="0.2">
      <c r="A55" s="26">
        <f t="shared" si="8"/>
        <v>28</v>
      </c>
      <c r="B55" s="139">
        <v>507</v>
      </c>
      <c r="C55" s="4" t="s">
        <v>24</v>
      </c>
      <c r="D55" s="24">
        <f>SUMIFS('SCH C-2.2 F'!$P$11:$P$132,'SCH C-2.2 F'!$B$11:$B$132,'SCH C-2.1 F'!$B55)</f>
        <v>0</v>
      </c>
      <c r="E55" s="25">
        <f>IF(D55=0,1,F55/D55)</f>
        <v>1</v>
      </c>
      <c r="F55" s="24">
        <f>SUMIFS('SCH C-2.2 F'!$P$11:$P$132,'SCH C-2.2 F'!$B$11:$B$132,'SCH C-2.1 F'!$B55)</f>
        <v>0</v>
      </c>
      <c r="G55" s="24">
        <f>'SCH D-2 F'!K56</f>
        <v>0</v>
      </c>
      <c r="H55" s="24">
        <f t="shared" si="10"/>
        <v>0</v>
      </c>
      <c r="I55" s="40"/>
    </row>
    <row r="56" spans="1:9" ht="18.95" customHeight="1" x14ac:dyDescent="0.2">
      <c r="A56" s="26">
        <f t="shared" si="8"/>
        <v>29</v>
      </c>
      <c r="B56" s="139">
        <v>509</v>
      </c>
      <c r="C56" s="4" t="s">
        <v>25</v>
      </c>
      <c r="D56" s="24">
        <f>SUMIFS('SCH C-2.2 F'!$P$11:$P$132,'SCH C-2.2 F'!$B$11:$B$132,'SCH C-2.1 F'!$B56)</f>
        <v>0</v>
      </c>
      <c r="E56" s="25">
        <f>IF(D56=0,1,F56/D56)</f>
        <v>1</v>
      </c>
      <c r="F56" s="24">
        <f>SUMIFS('SCH C-2.2 F'!$P$11:$P$132,'SCH C-2.2 F'!$B$11:$B$132,'SCH C-2.1 F'!$B56)</f>
        <v>0</v>
      </c>
      <c r="G56" s="24">
        <f>'SCH D-2 F'!K57</f>
        <v>0</v>
      </c>
      <c r="H56" s="24">
        <f t="shared" si="10"/>
        <v>0</v>
      </c>
      <c r="I56" s="40"/>
    </row>
    <row r="57" spans="1:9" ht="18.95" customHeight="1" x14ac:dyDescent="0.2">
      <c r="A57" s="26">
        <f t="shared" si="8"/>
        <v>30</v>
      </c>
      <c r="B57" s="139">
        <v>510</v>
      </c>
      <c r="C57" s="4" t="s">
        <v>26</v>
      </c>
      <c r="D57" s="24">
        <f>SUMIFS('SCH C-2.2 F'!$P$11:$P$132,'SCH C-2.2 F'!$B$11:$B$132,'SCH C-2.1 F'!$B57)</f>
        <v>5612576.9999999981</v>
      </c>
      <c r="E57" s="25">
        <f t="shared" si="11"/>
        <v>1</v>
      </c>
      <c r="F57" s="24">
        <f>SUMIFS('SCH C-2.2 F'!$P$11:$P$132,'SCH C-2.2 F'!$B$11:$B$132,'SCH C-2.1 F'!$B57)</f>
        <v>5612576.9999999981</v>
      </c>
      <c r="G57" s="24">
        <f>'SCH D-2 F'!K58</f>
        <v>0</v>
      </c>
      <c r="H57" s="24">
        <f t="shared" si="10"/>
        <v>5612576.9999999981</v>
      </c>
      <c r="I57" s="40"/>
    </row>
    <row r="58" spans="1:9" ht="18.95" customHeight="1" x14ac:dyDescent="0.2">
      <c r="A58" s="26">
        <f t="shared" si="8"/>
        <v>31</v>
      </c>
      <c r="B58" s="139">
        <v>511</v>
      </c>
      <c r="C58" s="4" t="s">
        <v>27</v>
      </c>
      <c r="D58" s="24">
        <f>SUMIFS('SCH C-2.2 F'!$P$11:$P$132,'SCH C-2.2 F'!$B$11:$B$132,'SCH C-2.1 F'!$B58)</f>
        <v>2881080</v>
      </c>
      <c r="E58" s="25">
        <f t="shared" si="11"/>
        <v>1</v>
      </c>
      <c r="F58" s="24">
        <f>SUMIFS('SCH C-2.2 F'!$P$11:$P$132,'SCH C-2.2 F'!$B$11:$B$132,'SCH C-2.1 F'!$B58)</f>
        <v>2881080</v>
      </c>
      <c r="G58" s="24">
        <f>'SCH D-2 F'!K59</f>
        <v>0</v>
      </c>
      <c r="H58" s="24">
        <f t="shared" si="10"/>
        <v>2881080</v>
      </c>
      <c r="I58" s="40"/>
    </row>
    <row r="59" spans="1:9" ht="18.95" customHeight="1" x14ac:dyDescent="0.2">
      <c r="A59" s="26">
        <f t="shared" si="8"/>
        <v>32</v>
      </c>
      <c r="B59" s="139">
        <v>512</v>
      </c>
      <c r="C59" s="4" t="s">
        <v>28</v>
      </c>
      <c r="D59" s="24">
        <f>SUMIFS('SCH C-2.2 F'!$P$11:$P$132,'SCH C-2.2 F'!$B$11:$B$132,'SCH C-2.1 F'!$B59)</f>
        <v>35634387</v>
      </c>
      <c r="E59" s="25">
        <f t="shared" si="11"/>
        <v>1</v>
      </c>
      <c r="F59" s="24">
        <f>SUMIFS('SCH C-2.2 F'!$P$11:$P$132,'SCH C-2.2 F'!$B$11:$B$132,'SCH C-2.1 F'!$B59)</f>
        <v>35634387</v>
      </c>
      <c r="G59" s="24">
        <f>'SCH D-2 F'!K60</f>
        <v>-4287647.9999999972</v>
      </c>
      <c r="H59" s="24">
        <f t="shared" si="10"/>
        <v>31346739.000000004</v>
      </c>
      <c r="I59" s="40"/>
    </row>
    <row r="60" spans="1:9" ht="18.95" customHeight="1" x14ac:dyDescent="0.2">
      <c r="A60" s="26">
        <f t="shared" si="8"/>
        <v>33</v>
      </c>
      <c r="B60" s="139">
        <v>513</v>
      </c>
      <c r="C60" s="4" t="s">
        <v>29</v>
      </c>
      <c r="D60" s="24">
        <f>SUMIFS('SCH C-2.2 F'!$P$11:$P$132,'SCH C-2.2 F'!$B$11:$B$132,'SCH C-2.1 F'!$B60)</f>
        <v>12216510.999999989</v>
      </c>
      <c r="E60" s="25">
        <f t="shared" si="11"/>
        <v>1</v>
      </c>
      <c r="F60" s="24">
        <f>SUMIFS('SCH C-2.2 F'!$P$11:$P$132,'SCH C-2.2 F'!$B$11:$B$132,'SCH C-2.1 F'!$B60)</f>
        <v>12216510.999999989</v>
      </c>
      <c r="G60" s="24">
        <f>'SCH D-2 F'!K61</f>
        <v>0</v>
      </c>
      <c r="H60" s="24">
        <f t="shared" si="10"/>
        <v>12216510.999999989</v>
      </c>
      <c r="I60" s="40"/>
    </row>
    <row r="61" spans="1:9" ht="18.95" customHeight="1" x14ac:dyDescent="0.2">
      <c r="A61" s="26">
        <f t="shared" si="8"/>
        <v>34</v>
      </c>
      <c r="B61" s="139">
        <v>514</v>
      </c>
      <c r="C61" s="4" t="s">
        <v>30</v>
      </c>
      <c r="D61" s="24">
        <f>SUMIFS('SCH C-2.2 F'!$P$11:$P$132,'SCH C-2.2 F'!$B$11:$B$132,'SCH C-2.1 F'!$B61)</f>
        <v>1628282</v>
      </c>
      <c r="E61" s="25">
        <f t="shared" si="11"/>
        <v>1</v>
      </c>
      <c r="F61" s="24">
        <f>SUMIFS('SCH C-2.2 F'!$P$11:$P$132,'SCH C-2.2 F'!$B$11:$B$132,'SCH C-2.1 F'!$B61)</f>
        <v>1628282</v>
      </c>
      <c r="G61" s="24">
        <f>'SCH D-2 F'!K62</f>
        <v>0</v>
      </c>
      <c r="H61" s="24">
        <f t="shared" si="10"/>
        <v>1628282</v>
      </c>
      <c r="I61" s="40"/>
    </row>
    <row r="62" spans="1:9" ht="18.95" customHeight="1" x14ac:dyDescent="0.2">
      <c r="A62" s="26">
        <f t="shared" si="8"/>
        <v>35</v>
      </c>
      <c r="B62" s="139"/>
      <c r="C62" s="2" t="s">
        <v>128</v>
      </c>
      <c r="D62" s="36">
        <f>SUM(D37:D61)</f>
        <v>352680312.71824449</v>
      </c>
      <c r="F62" s="36">
        <f>SUM(F37:F61)</f>
        <v>352680312.71824449</v>
      </c>
      <c r="G62" s="36">
        <f>SUM(G37:G61)</f>
        <v>-5376831.8326635482</v>
      </c>
      <c r="H62" s="36">
        <f>SUM(H37:H61)</f>
        <v>347303480.8855809</v>
      </c>
      <c r="I62" s="40"/>
    </row>
    <row r="63" spans="1:9" ht="18.95" customHeight="1" x14ac:dyDescent="0.2">
      <c r="B63" s="139"/>
      <c r="C63" s="2"/>
      <c r="I63" s="40"/>
    </row>
    <row r="64" spans="1:9" ht="18.95" customHeight="1" x14ac:dyDescent="0.2">
      <c r="A64" s="26">
        <f>A62+1</f>
        <v>36</v>
      </c>
      <c r="B64" s="139"/>
      <c r="C64" s="37" t="s">
        <v>179</v>
      </c>
    </row>
    <row r="65" spans="1:9" ht="18.95" customHeight="1" x14ac:dyDescent="0.2">
      <c r="A65" s="26">
        <f>A64+1</f>
        <v>37</v>
      </c>
      <c r="B65" s="139">
        <v>535</v>
      </c>
      <c r="C65" s="4" t="s">
        <v>32</v>
      </c>
      <c r="D65" s="24">
        <f>SUMIFS('SCH C-2.2 F'!$P$11:$P$132,'SCH C-2.2 F'!$B$11:$B$132,'SCH C-2.1 F'!$B65)</f>
        <v>130582</v>
      </c>
      <c r="E65" s="25">
        <f t="shared" ref="E65:E74" si="12">IF(D65=0,0,F65/D65)</f>
        <v>1</v>
      </c>
      <c r="F65" s="24">
        <f>SUMIFS('SCH C-2.2 F'!$P$11:$P$132,'SCH C-2.2 F'!$B$11:$B$132,'SCH C-2.1 F'!$B65)</f>
        <v>130582</v>
      </c>
      <c r="G65" s="24">
        <f>'SCH D-2 F'!K66</f>
        <v>0</v>
      </c>
      <c r="H65" s="24">
        <f t="shared" ref="H65:H75" si="13">SUM(F65:G65)</f>
        <v>130582</v>
      </c>
      <c r="I65" s="40"/>
    </row>
    <row r="66" spans="1:9" ht="18.95" customHeight="1" x14ac:dyDescent="0.2">
      <c r="A66" s="26">
        <f t="shared" ref="A66:A107" si="14">A65+1</f>
        <v>38</v>
      </c>
      <c r="B66" s="139">
        <v>536</v>
      </c>
      <c r="C66" s="4" t="s">
        <v>33</v>
      </c>
      <c r="D66" s="24">
        <f>SUMIFS('SCH C-2.2 F'!$P$11:$P$132,'SCH C-2.2 F'!$B$11:$B$132,'SCH C-2.1 F'!$B66)</f>
        <v>41836</v>
      </c>
      <c r="E66" s="25">
        <f t="shared" si="12"/>
        <v>1</v>
      </c>
      <c r="F66" s="24">
        <f>SUMIFS('SCH C-2.2 F'!$P$11:$P$132,'SCH C-2.2 F'!$B$11:$B$132,'SCH C-2.1 F'!$B66)</f>
        <v>41836</v>
      </c>
      <c r="G66" s="24">
        <f>'SCH D-2 F'!K67</f>
        <v>0</v>
      </c>
      <c r="H66" s="24">
        <f t="shared" si="13"/>
        <v>41836</v>
      </c>
      <c r="I66" s="40"/>
    </row>
    <row r="67" spans="1:9" ht="18.95" customHeight="1" x14ac:dyDescent="0.2">
      <c r="A67" s="26">
        <f t="shared" si="14"/>
        <v>39</v>
      </c>
      <c r="B67" s="139">
        <v>537</v>
      </c>
      <c r="C67" s="4" t="s">
        <v>34</v>
      </c>
      <c r="D67" s="24">
        <f>SUMIFS('SCH C-2.2 F'!$P$11:$P$132,'SCH C-2.2 F'!$B$11:$B$132,'SCH C-2.1 F'!$B67)</f>
        <v>0</v>
      </c>
      <c r="E67" s="25">
        <f>IF(D67=0,1,F67/D67)</f>
        <v>1</v>
      </c>
      <c r="F67" s="24">
        <f>SUMIFS('SCH C-2.2 F'!$P$11:$P$132,'SCH C-2.2 F'!$B$11:$B$132,'SCH C-2.1 F'!$B67)</f>
        <v>0</v>
      </c>
      <c r="G67" s="24">
        <f>'SCH D-2 F'!K68</f>
        <v>0</v>
      </c>
      <c r="H67" s="24">
        <f t="shared" si="13"/>
        <v>0</v>
      </c>
      <c r="I67" s="40"/>
    </row>
    <row r="68" spans="1:9" ht="18.95" customHeight="1" x14ac:dyDescent="0.2">
      <c r="A68" s="26">
        <f t="shared" si="14"/>
        <v>40</v>
      </c>
      <c r="B68" s="139">
        <v>538</v>
      </c>
      <c r="C68" s="4" t="s">
        <v>22</v>
      </c>
      <c r="D68" s="24">
        <f>SUMIFS('SCH C-2.2 F'!$P$11:$P$132,'SCH C-2.2 F'!$B$11:$B$132,'SCH C-2.1 F'!$B68)</f>
        <v>341222</v>
      </c>
      <c r="E68" s="25">
        <f t="shared" si="12"/>
        <v>1</v>
      </c>
      <c r="F68" s="24">
        <f>SUMIFS('SCH C-2.2 F'!$P$11:$P$132,'SCH C-2.2 F'!$B$11:$B$132,'SCH C-2.1 F'!$B68)</f>
        <v>341222</v>
      </c>
      <c r="G68" s="24">
        <f>'SCH D-2 F'!K69</f>
        <v>0</v>
      </c>
      <c r="H68" s="24">
        <f t="shared" si="13"/>
        <v>341222</v>
      </c>
      <c r="I68" s="40"/>
    </row>
    <row r="69" spans="1:9" ht="18.95" customHeight="1" x14ac:dyDescent="0.2">
      <c r="A69" s="26">
        <f t="shared" si="14"/>
        <v>41</v>
      </c>
      <c r="B69" s="139">
        <v>539</v>
      </c>
      <c r="C69" s="4" t="s">
        <v>35</v>
      </c>
      <c r="D69" s="24">
        <f>SUMIFS('SCH C-2.2 F'!$P$11:$P$132,'SCH C-2.2 F'!$B$11:$B$132,'SCH C-2.1 F'!$B69)</f>
        <v>182805</v>
      </c>
      <c r="E69" s="25">
        <f t="shared" si="12"/>
        <v>1</v>
      </c>
      <c r="F69" s="24">
        <f>SUMIFS('SCH C-2.2 F'!$P$11:$P$132,'SCH C-2.2 F'!$B$11:$B$132,'SCH C-2.1 F'!$B69)</f>
        <v>182805</v>
      </c>
      <c r="G69" s="24">
        <f>'SCH D-2 F'!K70</f>
        <v>0</v>
      </c>
      <c r="H69" s="24">
        <f t="shared" si="13"/>
        <v>182805</v>
      </c>
      <c r="I69" s="40"/>
    </row>
    <row r="70" spans="1:9" ht="18.95" customHeight="1" x14ac:dyDescent="0.2">
      <c r="A70" s="26">
        <f t="shared" si="14"/>
        <v>42</v>
      </c>
      <c r="B70" s="139">
        <v>540</v>
      </c>
      <c r="C70" s="4" t="s">
        <v>24</v>
      </c>
      <c r="D70" s="24">
        <f>SUMIFS('SCH C-2.2 F'!$P$11:$P$132,'SCH C-2.2 F'!$B$11:$B$132,'SCH C-2.1 F'!$B70)</f>
        <v>550840</v>
      </c>
      <c r="E70" s="25">
        <f t="shared" si="12"/>
        <v>1</v>
      </c>
      <c r="F70" s="24">
        <f>SUMIFS('SCH C-2.2 F'!$P$11:$P$132,'SCH C-2.2 F'!$B$11:$B$132,'SCH C-2.1 F'!$B70)</f>
        <v>550840</v>
      </c>
      <c r="G70" s="24">
        <f>'SCH D-2 F'!K71</f>
        <v>0</v>
      </c>
      <c r="H70" s="24">
        <f t="shared" si="13"/>
        <v>550840</v>
      </c>
      <c r="I70" s="40"/>
    </row>
    <row r="71" spans="1:9" ht="18.95" customHeight="1" x14ac:dyDescent="0.2">
      <c r="A71" s="26">
        <f t="shared" si="14"/>
        <v>43</v>
      </c>
      <c r="B71" s="139">
        <v>541</v>
      </c>
      <c r="C71" s="4" t="s">
        <v>36</v>
      </c>
      <c r="D71" s="24">
        <f>SUMIFS('SCH C-2.2 F'!$P$11:$P$132,'SCH C-2.2 F'!$B$11:$B$132,'SCH C-2.1 F'!$B71)</f>
        <v>0</v>
      </c>
      <c r="E71" s="25">
        <f>IF(D71=0,1,F71/D71)</f>
        <v>1</v>
      </c>
      <c r="F71" s="24">
        <f>SUMIFS('SCH C-2.2 F'!$P$11:$P$132,'SCH C-2.2 F'!$B$11:$B$132,'SCH C-2.1 F'!$B71)</f>
        <v>0</v>
      </c>
      <c r="G71" s="24">
        <f>'SCH D-2 F'!K72</f>
        <v>0</v>
      </c>
      <c r="H71" s="24">
        <f t="shared" si="13"/>
        <v>0</v>
      </c>
      <c r="I71" s="40"/>
    </row>
    <row r="72" spans="1:9" ht="18.95" customHeight="1" x14ac:dyDescent="0.2">
      <c r="A72" s="26">
        <f t="shared" si="14"/>
        <v>44</v>
      </c>
      <c r="B72" s="139">
        <v>542</v>
      </c>
      <c r="C72" s="4" t="s">
        <v>27</v>
      </c>
      <c r="D72" s="24">
        <f>SUMIFS('SCH C-2.2 F'!$P$11:$P$132,'SCH C-2.2 F'!$B$11:$B$132,'SCH C-2.1 F'!$B72)</f>
        <v>346343</v>
      </c>
      <c r="E72" s="25">
        <f t="shared" si="12"/>
        <v>1</v>
      </c>
      <c r="F72" s="24">
        <f>SUMIFS('SCH C-2.2 F'!$P$11:$P$132,'SCH C-2.2 F'!$B$11:$B$132,'SCH C-2.1 F'!$B72)</f>
        <v>346343</v>
      </c>
      <c r="G72" s="24">
        <f>'SCH D-2 F'!K73</f>
        <v>0</v>
      </c>
      <c r="H72" s="24">
        <f t="shared" si="13"/>
        <v>346343</v>
      </c>
      <c r="I72" s="40"/>
    </row>
    <row r="73" spans="1:9" ht="18.95" customHeight="1" x14ac:dyDescent="0.2">
      <c r="A73" s="26">
        <f t="shared" si="14"/>
        <v>45</v>
      </c>
      <c r="B73" s="139">
        <v>543</v>
      </c>
      <c r="C73" s="4" t="s">
        <v>37</v>
      </c>
      <c r="D73" s="24">
        <f>SUMIFS('SCH C-2.2 F'!$P$11:$P$132,'SCH C-2.2 F'!$B$11:$B$132,'SCH C-2.1 F'!$B73)</f>
        <v>210945</v>
      </c>
      <c r="E73" s="25">
        <f t="shared" si="12"/>
        <v>1</v>
      </c>
      <c r="F73" s="24">
        <f>SUMIFS('SCH C-2.2 F'!$P$11:$P$132,'SCH C-2.2 F'!$B$11:$B$132,'SCH C-2.1 F'!$B73)</f>
        <v>210945</v>
      </c>
      <c r="G73" s="24">
        <f>'SCH D-2 F'!K74</f>
        <v>0</v>
      </c>
      <c r="H73" s="24">
        <f t="shared" si="13"/>
        <v>210945</v>
      </c>
      <c r="I73" s="40"/>
    </row>
    <row r="74" spans="1:9" ht="18.95" customHeight="1" x14ac:dyDescent="0.2">
      <c r="A74" s="26">
        <f t="shared" si="14"/>
        <v>46</v>
      </c>
      <c r="B74" s="139">
        <v>544</v>
      </c>
      <c r="C74" s="4" t="s">
        <v>29</v>
      </c>
      <c r="D74" s="24">
        <f>SUMIFS('SCH C-2.2 F'!$P$11:$P$132,'SCH C-2.2 F'!$B$11:$B$132,'SCH C-2.1 F'!$B74)</f>
        <v>264928</v>
      </c>
      <c r="E74" s="25">
        <f t="shared" si="12"/>
        <v>1</v>
      </c>
      <c r="F74" s="24">
        <f>SUMIFS('SCH C-2.2 F'!$P$11:$P$132,'SCH C-2.2 F'!$B$11:$B$132,'SCH C-2.1 F'!$B74)</f>
        <v>264928</v>
      </c>
      <c r="G74" s="24">
        <f>'SCH D-2 F'!K75</f>
        <v>0</v>
      </c>
      <c r="H74" s="24">
        <f t="shared" si="13"/>
        <v>264928</v>
      </c>
      <c r="I74" s="40"/>
    </row>
    <row r="75" spans="1:9" ht="18.95" customHeight="1" x14ac:dyDescent="0.2">
      <c r="A75" s="26">
        <f t="shared" si="14"/>
        <v>47</v>
      </c>
      <c r="B75" s="139">
        <v>545</v>
      </c>
      <c r="C75" s="4" t="s">
        <v>38</v>
      </c>
      <c r="D75" s="24">
        <f>SUMIFS('SCH C-2.2 F'!$P$11:$P$132,'SCH C-2.2 F'!$B$11:$B$132,'SCH C-2.1 F'!$B75)</f>
        <v>75728</v>
      </c>
      <c r="E75" s="25">
        <f>IF(D75=0,1,F75/D75)</f>
        <v>1</v>
      </c>
      <c r="F75" s="24">
        <f>SUMIFS('SCH C-2.2 F'!$P$11:$P$132,'SCH C-2.2 F'!$B$11:$B$132,'SCH C-2.1 F'!$B75)</f>
        <v>75728</v>
      </c>
      <c r="G75" s="24">
        <f>'SCH D-2 F'!K76</f>
        <v>0</v>
      </c>
      <c r="H75" s="24">
        <f t="shared" si="13"/>
        <v>75728</v>
      </c>
      <c r="I75" s="40"/>
    </row>
    <row r="76" spans="1:9" ht="18.95" customHeight="1" x14ac:dyDescent="0.2">
      <c r="A76" s="26">
        <f t="shared" si="14"/>
        <v>48</v>
      </c>
      <c r="B76" s="139"/>
      <c r="C76" s="10" t="s">
        <v>180</v>
      </c>
      <c r="D76" s="36">
        <f>SUM(D65:D75)</f>
        <v>2145229</v>
      </c>
      <c r="F76" s="36">
        <f>SUM(F65:F75)</f>
        <v>2145229</v>
      </c>
      <c r="G76" s="36">
        <f>SUM(G65:G75)</f>
        <v>0</v>
      </c>
      <c r="H76" s="36">
        <f>SUM(H65:H75)</f>
        <v>2145229</v>
      </c>
    </row>
    <row r="77" spans="1:9" ht="18.95" customHeight="1" x14ac:dyDescent="0.2">
      <c r="A77" s="26"/>
      <c r="B77" s="139"/>
      <c r="C77" s="2"/>
    </row>
    <row r="78" spans="1:9" ht="18.95" customHeight="1" x14ac:dyDescent="0.2">
      <c r="A78" s="26">
        <f>A76+1</f>
        <v>49</v>
      </c>
      <c r="B78" s="139"/>
      <c r="C78" s="37" t="s">
        <v>181</v>
      </c>
    </row>
    <row r="79" spans="1:9" ht="18.95" customHeight="1" x14ac:dyDescent="0.2">
      <c r="A79" s="26">
        <f>A78+1</f>
        <v>50</v>
      </c>
      <c r="B79" s="139">
        <v>546</v>
      </c>
      <c r="C79" s="4" t="s">
        <v>39</v>
      </c>
      <c r="D79" s="24">
        <f>SUMIFS('SCH C-2.2 F'!$P$11:$P$132,'SCH C-2.2 F'!$B$11:$B$132,'SCH C-2.1 F'!$B79)</f>
        <v>362462.99999999977</v>
      </c>
      <c r="E79" s="25">
        <f t="shared" ref="E79:E81" si="15">IF(D79=0,0,F79/D79)</f>
        <v>1</v>
      </c>
      <c r="F79" s="24">
        <f>SUMIFS('SCH C-2.2 F'!$P$11:$P$132,'SCH C-2.2 F'!$B$11:$B$132,'SCH C-2.1 F'!$B79)</f>
        <v>362462.99999999977</v>
      </c>
      <c r="G79" s="24">
        <f>'SCH D-2 F'!K80</f>
        <v>0</v>
      </c>
      <c r="H79" s="24">
        <f t="shared" ref="H79:H99" si="16">SUM(F79:G79)</f>
        <v>362462.99999999977</v>
      </c>
      <c r="I79" s="40"/>
    </row>
    <row r="80" spans="1:9" ht="18.95" customHeight="1" x14ac:dyDescent="0.2">
      <c r="A80" s="26">
        <f t="shared" si="14"/>
        <v>51</v>
      </c>
      <c r="B80" s="139">
        <v>547</v>
      </c>
      <c r="C80" s="4" t="s">
        <v>40</v>
      </c>
      <c r="D80" s="24">
        <f>SUMIFS('SCH C-2.2 F'!$P$11:$P$132,'SCH C-2.2 F'!$B$11:$B$132,'SCH C-2.1 F'!$B80)</f>
        <v>49892673.697033383</v>
      </c>
      <c r="E80" s="25">
        <f t="shared" si="15"/>
        <v>1</v>
      </c>
      <c r="F80" s="24">
        <f>SUMIFS('SCH C-2.2 F'!$P$11:$P$132,'SCH C-2.2 F'!$B$11:$B$132,'SCH C-2.1 F'!$B80)</f>
        <v>49892673.697033383</v>
      </c>
      <c r="G80" s="24">
        <f>'SCH D-2 F'!K81</f>
        <v>0</v>
      </c>
      <c r="H80" s="24">
        <f t="shared" si="16"/>
        <v>49892673.697033383</v>
      </c>
      <c r="I80" s="40"/>
    </row>
    <row r="81" spans="1:9" ht="18.95" customHeight="1" x14ac:dyDescent="0.2">
      <c r="A81" s="26">
        <f t="shared" si="14"/>
        <v>52</v>
      </c>
      <c r="B81" s="139">
        <v>548</v>
      </c>
      <c r="C81" s="4" t="s">
        <v>41</v>
      </c>
      <c r="D81" s="24">
        <f>SUMIFS('SCH C-2.2 F'!$P$11:$P$132,'SCH C-2.2 F'!$B$11:$B$132,'SCH C-2.1 F'!$B81)</f>
        <v>256302</v>
      </c>
      <c r="E81" s="25">
        <f t="shared" si="15"/>
        <v>1</v>
      </c>
      <c r="F81" s="24">
        <f>SUMIFS('SCH C-2.2 F'!$P$11:$P$132,'SCH C-2.2 F'!$B$11:$B$132,'SCH C-2.1 F'!$B81)</f>
        <v>256302</v>
      </c>
      <c r="G81" s="24">
        <f>'SCH D-2 F'!K82</f>
        <v>0</v>
      </c>
      <c r="H81" s="24">
        <f t="shared" si="16"/>
        <v>256302</v>
      </c>
      <c r="I81" s="40"/>
    </row>
    <row r="82" spans="1:9" s="16" customFormat="1" ht="20.100000000000001" customHeight="1" x14ac:dyDescent="0.2">
      <c r="A82" s="379" t="str">
        <f>$A$1</f>
        <v>LOUISVILLE GAS AND ELECTRIC COMPANY</v>
      </c>
      <c r="B82" s="379"/>
      <c r="C82" s="379"/>
      <c r="D82" s="379"/>
      <c r="E82" s="379"/>
      <c r="F82" s="379"/>
      <c r="G82" s="379"/>
      <c r="H82" s="379"/>
      <c r="I82" s="379"/>
    </row>
    <row r="83" spans="1:9" s="16" customFormat="1" ht="20.100000000000001" customHeight="1" x14ac:dyDescent="0.2">
      <c r="A83" s="379" t="str">
        <f>$A$2</f>
        <v>CASE NO. 2018-00295 - ELECTRIC OPERATIONS - RESPONSE TO PSC 2-75 (SLIPPAGE FACTOR 97.153%)</v>
      </c>
      <c r="B83" s="379"/>
      <c r="C83" s="379"/>
      <c r="D83" s="379"/>
      <c r="E83" s="379"/>
      <c r="F83" s="379"/>
      <c r="G83" s="379"/>
      <c r="H83" s="379"/>
      <c r="I83" s="379"/>
    </row>
    <row r="84" spans="1:9" s="16" customFormat="1" ht="20.100000000000001" customHeight="1" x14ac:dyDescent="0.2">
      <c r="A84" s="379" t="s">
        <v>161</v>
      </c>
      <c r="B84" s="379"/>
      <c r="C84" s="379"/>
      <c r="D84" s="379"/>
      <c r="E84" s="379"/>
      <c r="F84" s="379"/>
      <c r="G84" s="379"/>
      <c r="H84" s="379"/>
      <c r="I84" s="379"/>
    </row>
    <row r="85" spans="1:9" s="16" customFormat="1" ht="20.100000000000001" customHeight="1" x14ac:dyDescent="0.2">
      <c r="A85" s="379" t="str">
        <f>$A$4</f>
        <v>FOR THE 12 MONTHS ENDED APRIL 30, 2020</v>
      </c>
      <c r="B85" s="379"/>
      <c r="C85" s="379"/>
      <c r="D85" s="379"/>
      <c r="E85" s="379"/>
      <c r="F85" s="379"/>
      <c r="G85" s="379"/>
      <c r="H85" s="379"/>
      <c r="I85" s="379"/>
    </row>
    <row r="86" spans="1:9" s="16" customFormat="1" ht="20.100000000000001" customHeight="1" x14ac:dyDescent="0.2">
      <c r="A86" s="138"/>
      <c r="B86" s="138"/>
      <c r="C86" s="138"/>
      <c r="D86" s="138"/>
      <c r="E86" s="138"/>
      <c r="F86" s="138"/>
      <c r="G86" s="138"/>
      <c r="H86" s="138"/>
      <c r="I86" s="138"/>
    </row>
    <row r="87" spans="1:9" s="16" customFormat="1" ht="20.100000000000001" customHeight="1" x14ac:dyDescent="0.2">
      <c r="A87" s="16" t="str">
        <f>$A$6</f>
        <v>DATA:____BASE  PERIOD__X__FORECASTED  PERIOD</v>
      </c>
      <c r="B87" s="18"/>
      <c r="I87" s="19" t="s">
        <v>160</v>
      </c>
    </row>
    <row r="88" spans="1:9" s="16" customFormat="1" ht="20.100000000000001" customHeight="1" x14ac:dyDescent="0.2">
      <c r="A88" s="16" t="str">
        <f>$A$7</f>
        <v>TYPE OF FILING: _____ ORIGINAL  _____ UPDATED  __X__ REVISED</v>
      </c>
      <c r="I88" s="19" t="s">
        <v>343</v>
      </c>
    </row>
    <row r="89" spans="1:9" s="16" customFormat="1" ht="20.100000000000001" customHeight="1" x14ac:dyDescent="0.2">
      <c r="A89" s="18" t="s">
        <v>151</v>
      </c>
      <c r="B89" s="18"/>
      <c r="F89" s="18"/>
      <c r="G89" s="18"/>
      <c r="H89" s="18"/>
      <c r="I89" s="20" t="str">
        <f>$I$8</f>
        <v>WITNESS:   C. M. GARRETT</v>
      </c>
    </row>
    <row r="90" spans="1:9" s="16" customFormat="1" ht="20.100000000000001" customHeight="1" x14ac:dyDescent="0.2"/>
    <row r="91" spans="1:9" ht="58.5" customHeight="1" x14ac:dyDescent="0.2">
      <c r="A91" s="31" t="s">
        <v>152</v>
      </c>
      <c r="B91" s="31" t="s">
        <v>153</v>
      </c>
      <c r="C91" s="32" t="s">
        <v>157</v>
      </c>
      <c r="D91" s="31" t="s">
        <v>156</v>
      </c>
      <c r="E91" s="31" t="s">
        <v>154</v>
      </c>
      <c r="F91" s="31" t="s">
        <v>158</v>
      </c>
      <c r="G91" s="31" t="s">
        <v>364</v>
      </c>
      <c r="H91" s="31" t="s">
        <v>946</v>
      </c>
      <c r="I91" s="31" t="s">
        <v>159</v>
      </c>
    </row>
    <row r="92" spans="1:9" ht="18.95" customHeight="1" x14ac:dyDescent="0.2">
      <c r="A92" s="27"/>
      <c r="B92" s="27"/>
      <c r="C92" s="23"/>
      <c r="D92" s="33" t="s">
        <v>120</v>
      </c>
      <c r="E92" s="33" t="s">
        <v>121</v>
      </c>
      <c r="F92" s="33" t="s">
        <v>162</v>
      </c>
      <c r="G92" s="33" t="s">
        <v>163</v>
      </c>
      <c r="H92" s="33" t="s">
        <v>316</v>
      </c>
      <c r="I92" s="33" t="s">
        <v>122</v>
      </c>
    </row>
    <row r="93" spans="1:9" ht="23.1" customHeight="1" x14ac:dyDescent="0.2">
      <c r="A93" s="22"/>
      <c r="B93" s="22"/>
      <c r="C93" s="29"/>
      <c r="D93" s="30" t="s">
        <v>155</v>
      </c>
      <c r="E93" s="30"/>
      <c r="F93" s="30" t="s">
        <v>155</v>
      </c>
      <c r="G93" s="30" t="s">
        <v>155</v>
      </c>
      <c r="H93" s="30" t="s">
        <v>155</v>
      </c>
      <c r="I93" s="30" t="str">
        <f>$I$12</f>
        <v>ALL ELECTRIC 100%</v>
      </c>
    </row>
    <row r="94" spans="1:9" ht="18.95" customHeight="1" x14ac:dyDescent="0.2">
      <c r="A94" s="26">
        <f>A81+1</f>
        <v>53</v>
      </c>
      <c r="B94" s="139">
        <v>549</v>
      </c>
      <c r="C94" s="4" t="s">
        <v>42</v>
      </c>
      <c r="D94" s="24">
        <f>SUMIFS('SCH C-2.2 F'!$P$11:$P$132,'SCH C-2.2 F'!$B$11:$B$132,'SCH C-2.1 F'!$B94)</f>
        <v>1377328</v>
      </c>
      <c r="E94" s="25">
        <f t="shared" ref="E94:E96" si="17">IF(D94=0,1,F94/D94)</f>
        <v>1</v>
      </c>
      <c r="F94" s="24">
        <f>SUMIFS('SCH C-2.2 F'!$P$11:$P$132,'SCH C-2.2 F'!$B$11:$B$132,'SCH C-2.1 F'!$B94)</f>
        <v>1377328</v>
      </c>
      <c r="G94" s="24">
        <f>'SCH D-2 F'!K95</f>
        <v>0</v>
      </c>
      <c r="H94" s="24">
        <f t="shared" si="16"/>
        <v>1377328</v>
      </c>
      <c r="I94" s="40"/>
    </row>
    <row r="95" spans="1:9" ht="18.95" customHeight="1" x14ac:dyDescent="0.2">
      <c r="A95" s="26">
        <f t="shared" si="14"/>
        <v>54</v>
      </c>
      <c r="B95" s="139">
        <v>550</v>
      </c>
      <c r="C95" s="4" t="s">
        <v>24</v>
      </c>
      <c r="D95" s="24">
        <f>SUMIFS('SCH C-2.2 F'!$P$11:$P$132,'SCH C-2.2 F'!$B$11:$B$132,'SCH C-2.1 F'!$B95)</f>
        <v>11276</v>
      </c>
      <c r="E95" s="25">
        <f t="shared" si="17"/>
        <v>1</v>
      </c>
      <c r="F95" s="24">
        <f>SUMIFS('SCH C-2.2 F'!$P$11:$P$132,'SCH C-2.2 F'!$B$11:$B$132,'SCH C-2.1 F'!$B95)</f>
        <v>11276</v>
      </c>
      <c r="G95" s="24">
        <f>'SCH D-2 F'!K96</f>
        <v>0</v>
      </c>
      <c r="H95" s="24">
        <f t="shared" si="16"/>
        <v>11276</v>
      </c>
      <c r="I95" s="40"/>
    </row>
    <row r="96" spans="1:9" ht="18.95" customHeight="1" x14ac:dyDescent="0.2">
      <c r="A96" s="26">
        <f t="shared" si="14"/>
        <v>55</v>
      </c>
      <c r="B96" s="139">
        <v>551</v>
      </c>
      <c r="C96" s="4" t="s">
        <v>26</v>
      </c>
      <c r="D96" s="24">
        <f>SUMIFS('SCH C-2.2 F'!$P$11:$P$132,'SCH C-2.2 F'!$B$11:$B$132,'SCH C-2.1 F'!$B96)</f>
        <v>119676.99999999999</v>
      </c>
      <c r="E96" s="25">
        <f t="shared" si="17"/>
        <v>1</v>
      </c>
      <c r="F96" s="24">
        <f>SUMIFS('SCH C-2.2 F'!$P$11:$P$132,'SCH C-2.2 F'!$B$11:$B$132,'SCH C-2.1 F'!$B96)</f>
        <v>119676.99999999999</v>
      </c>
      <c r="G96" s="24">
        <f>'SCH D-2 F'!K97</f>
        <v>0</v>
      </c>
      <c r="H96" s="24">
        <f t="shared" si="16"/>
        <v>119676.99999999999</v>
      </c>
      <c r="I96" s="40"/>
    </row>
    <row r="97" spans="1:9" ht="18.95" customHeight="1" x14ac:dyDescent="0.2">
      <c r="A97" s="26">
        <f t="shared" si="14"/>
        <v>56</v>
      </c>
      <c r="B97" s="139">
        <v>552</v>
      </c>
      <c r="C97" s="4" t="s">
        <v>27</v>
      </c>
      <c r="D97" s="24">
        <f>SUMIFS('SCH C-2.2 F'!$P$11:$P$132,'SCH C-2.2 F'!$B$11:$B$132,'SCH C-2.1 F'!$B97)</f>
        <v>216286</v>
      </c>
      <c r="E97" s="25">
        <f t="shared" ref="E97:E99" si="18">IF(D97=0,0,F97/D97)</f>
        <v>1</v>
      </c>
      <c r="F97" s="24">
        <f>SUMIFS('SCH C-2.2 F'!$P$11:$P$132,'SCH C-2.2 F'!$B$11:$B$132,'SCH C-2.1 F'!$B97)</f>
        <v>216286</v>
      </c>
      <c r="G97" s="24">
        <f>'SCH D-2 F'!K98</f>
        <v>0</v>
      </c>
      <c r="H97" s="24">
        <f t="shared" si="16"/>
        <v>216286</v>
      </c>
      <c r="I97" s="40"/>
    </row>
    <row r="98" spans="1:9" ht="18.95" customHeight="1" x14ac:dyDescent="0.2">
      <c r="A98" s="26">
        <f t="shared" si="14"/>
        <v>57</v>
      </c>
      <c r="B98" s="139">
        <v>553</v>
      </c>
      <c r="C98" s="4" t="s">
        <v>43</v>
      </c>
      <c r="D98" s="24">
        <f>SUMIFS('SCH C-2.2 F'!$P$11:$P$132,'SCH C-2.2 F'!$B$11:$B$132,'SCH C-2.1 F'!$B98)</f>
        <v>2456569</v>
      </c>
      <c r="E98" s="25">
        <f t="shared" si="18"/>
        <v>1</v>
      </c>
      <c r="F98" s="24">
        <f>SUMIFS('SCH C-2.2 F'!$P$11:$P$132,'SCH C-2.2 F'!$B$11:$B$132,'SCH C-2.1 F'!$B98)</f>
        <v>2456569</v>
      </c>
      <c r="G98" s="24">
        <f>'SCH D-2 F'!K99</f>
        <v>0</v>
      </c>
      <c r="H98" s="24">
        <f t="shared" si="16"/>
        <v>2456569</v>
      </c>
      <c r="I98" s="40"/>
    </row>
    <row r="99" spans="1:9" ht="18.95" customHeight="1" x14ac:dyDescent="0.2">
      <c r="A99" s="26">
        <f t="shared" si="14"/>
        <v>58</v>
      </c>
      <c r="B99" s="139">
        <v>554</v>
      </c>
      <c r="C99" s="4" t="s">
        <v>44</v>
      </c>
      <c r="D99" s="24">
        <f>SUMIFS('SCH C-2.2 F'!$P$11:$P$132,'SCH C-2.2 F'!$B$11:$B$132,'SCH C-2.1 F'!$B99)</f>
        <v>1720577</v>
      </c>
      <c r="E99" s="25">
        <f t="shared" si="18"/>
        <v>1</v>
      </c>
      <c r="F99" s="24">
        <f>SUMIFS('SCH C-2.2 F'!$P$11:$P$132,'SCH C-2.2 F'!$B$11:$B$132,'SCH C-2.1 F'!$B99)</f>
        <v>1720577</v>
      </c>
      <c r="G99" s="24">
        <f>'SCH D-2 F'!K100</f>
        <v>0</v>
      </c>
      <c r="H99" s="24">
        <f t="shared" si="16"/>
        <v>1720577</v>
      </c>
      <c r="I99" s="40"/>
    </row>
    <row r="100" spans="1:9" ht="18.95" customHeight="1" x14ac:dyDescent="0.2">
      <c r="A100" s="26">
        <f t="shared" si="14"/>
        <v>59</v>
      </c>
      <c r="B100" s="139"/>
      <c r="C100" s="10" t="s">
        <v>130</v>
      </c>
      <c r="D100" s="36">
        <f>SUM(D79:D99)</f>
        <v>56413151.697033383</v>
      </c>
      <c r="F100" s="36">
        <f>SUM(F79:F99)</f>
        <v>56413151.697033383</v>
      </c>
      <c r="G100" s="36">
        <f>SUM(G79:G99)</f>
        <v>0</v>
      </c>
      <c r="H100" s="36">
        <f>SUM(H79:H99)</f>
        <v>56413151.697033383</v>
      </c>
    </row>
    <row r="101" spans="1:9" ht="18.95" customHeight="1" x14ac:dyDescent="0.2">
      <c r="A101" s="26"/>
      <c r="B101" s="139"/>
      <c r="C101" s="10"/>
    </row>
    <row r="102" spans="1:9" ht="18.95" customHeight="1" x14ac:dyDescent="0.2">
      <c r="A102" s="26">
        <f>A100+1</f>
        <v>60</v>
      </c>
      <c r="B102" s="139"/>
      <c r="C102" s="37" t="s">
        <v>182</v>
      </c>
    </row>
    <row r="103" spans="1:9" ht="18.95" customHeight="1" x14ac:dyDescent="0.2">
      <c r="A103" s="26">
        <f>A102+1</f>
        <v>61</v>
      </c>
      <c r="B103" s="139">
        <v>555</v>
      </c>
      <c r="C103" s="4" t="s">
        <v>45</v>
      </c>
      <c r="D103" s="24">
        <f>SUMIFS('SCH C-2.2 F'!$P$11:$P$132,'SCH C-2.2 F'!$B$11:$B$132,'SCH C-2.1 F'!$B103)</f>
        <v>49827806.296580851</v>
      </c>
      <c r="E103" s="25">
        <f t="shared" ref="E103:E105" si="19">IF(D103=0,0,F103/D103)</f>
        <v>1</v>
      </c>
      <c r="F103" s="24">
        <f>SUMIFS('SCH C-2.2 F'!$P$11:$P$132,'SCH C-2.2 F'!$B$11:$B$132,'SCH C-2.1 F'!$B103)</f>
        <v>49827806.296580851</v>
      </c>
      <c r="G103" s="24">
        <f>'SCH D-2 F'!K104</f>
        <v>-764831.44375259208</v>
      </c>
      <c r="H103" s="24">
        <f t="shared" ref="H103:H105" si="20">SUM(F103:G103)</f>
        <v>49062974.852828257</v>
      </c>
      <c r="I103" s="40"/>
    </row>
    <row r="104" spans="1:9" ht="18.95" customHeight="1" x14ac:dyDescent="0.2">
      <c r="A104" s="26">
        <f t="shared" si="14"/>
        <v>62</v>
      </c>
      <c r="B104" s="139">
        <v>556</v>
      </c>
      <c r="C104" s="4" t="s">
        <v>46</v>
      </c>
      <c r="D104" s="24">
        <f>SUMIFS('SCH C-2.2 F'!$P$11:$P$132,'SCH C-2.2 F'!$B$11:$B$132,'SCH C-2.1 F'!$B104)</f>
        <v>1221517</v>
      </c>
      <c r="E104" s="25">
        <f t="shared" si="19"/>
        <v>1</v>
      </c>
      <c r="F104" s="24">
        <f>SUMIFS('SCH C-2.2 F'!$P$11:$P$132,'SCH C-2.2 F'!$B$11:$B$132,'SCH C-2.1 F'!$B104)</f>
        <v>1221517</v>
      </c>
      <c r="G104" s="24">
        <f>'SCH D-2 F'!K105</f>
        <v>0</v>
      </c>
      <c r="H104" s="24">
        <f t="shared" si="20"/>
        <v>1221517</v>
      </c>
      <c r="I104" s="40"/>
    </row>
    <row r="105" spans="1:9" ht="18.95" customHeight="1" x14ac:dyDescent="0.2">
      <c r="A105" s="26">
        <f t="shared" si="14"/>
        <v>63</v>
      </c>
      <c r="B105" s="139">
        <v>557</v>
      </c>
      <c r="C105" s="4" t="s">
        <v>47</v>
      </c>
      <c r="D105" s="24">
        <f>SUMIFS('SCH C-2.2 F'!$P$11:$P$132,'SCH C-2.2 F'!$B$11:$B$132,'SCH C-2.1 F'!$B105)</f>
        <v>208576.99999999968</v>
      </c>
      <c r="E105" s="25">
        <f t="shared" si="19"/>
        <v>1</v>
      </c>
      <c r="F105" s="24">
        <f>SUMIFS('SCH C-2.2 F'!$P$11:$P$132,'SCH C-2.2 F'!$B$11:$B$132,'SCH C-2.1 F'!$B105)</f>
        <v>208576.99999999968</v>
      </c>
      <c r="G105" s="24">
        <f>'SCH D-2 F'!K106</f>
        <v>-111087</v>
      </c>
      <c r="H105" s="24">
        <f t="shared" si="20"/>
        <v>97489.99999999968</v>
      </c>
      <c r="I105" s="40"/>
    </row>
    <row r="106" spans="1:9" ht="18.95" customHeight="1" x14ac:dyDescent="0.2">
      <c r="A106" s="26">
        <f t="shared" si="14"/>
        <v>64</v>
      </c>
      <c r="B106" s="139"/>
      <c r="C106" s="10" t="s">
        <v>183</v>
      </c>
      <c r="D106" s="36">
        <f>SUM(D103:D105)</f>
        <v>51257900.296580851</v>
      </c>
      <c r="F106" s="36">
        <f>SUM(F103:F105)</f>
        <v>51257900.296580851</v>
      </c>
      <c r="G106" s="36">
        <f>SUM(G103:G105)</f>
        <v>-875918.44375259208</v>
      </c>
      <c r="H106" s="36">
        <f>SUM(H103:H105)</f>
        <v>50381981.852828257</v>
      </c>
      <c r="I106" s="40"/>
    </row>
    <row r="107" spans="1:9" ht="18.95" customHeight="1" x14ac:dyDescent="0.2">
      <c r="A107" s="26">
        <f t="shared" si="14"/>
        <v>65</v>
      </c>
      <c r="B107" s="139"/>
      <c r="C107" s="10" t="s">
        <v>133</v>
      </c>
      <c r="D107" s="36">
        <f>SUM(D62,D76,D100,D106)</f>
        <v>462496593.71185875</v>
      </c>
      <c r="F107" s="36">
        <f>SUM(F62,F76,F100,F106)</f>
        <v>462496593.71185875</v>
      </c>
      <c r="G107" s="36">
        <f>SUM(G62,G76,G100,G106)</f>
        <v>-6252750.2764161406</v>
      </c>
      <c r="H107" s="36">
        <f>SUM(H62,H76,H100,H106)</f>
        <v>456243843.43544257</v>
      </c>
      <c r="I107" s="40"/>
    </row>
    <row r="108" spans="1:9" ht="18.95" customHeight="1" x14ac:dyDescent="0.2">
      <c r="B108" s="139"/>
      <c r="C108" s="10"/>
      <c r="I108" s="40"/>
    </row>
    <row r="109" spans="1:9" ht="18.95" customHeight="1" x14ac:dyDescent="0.2">
      <c r="A109" s="26">
        <f>A107+1</f>
        <v>66</v>
      </c>
      <c r="B109" s="139"/>
      <c r="C109" s="37" t="s">
        <v>184</v>
      </c>
      <c r="I109" s="40"/>
    </row>
    <row r="110" spans="1:9" ht="18.95" customHeight="1" x14ac:dyDescent="0.2">
      <c r="A110" s="26">
        <f>A109+1</f>
        <v>67</v>
      </c>
      <c r="B110" s="139">
        <v>560</v>
      </c>
      <c r="C110" s="4" t="s">
        <v>48</v>
      </c>
      <c r="D110" s="24">
        <f>SUMIFS('SCH C-2.2 F'!$P$11:$P$132,'SCH C-2.2 F'!$B$11:$B$132,'SCH C-2.1 F'!$B110)</f>
        <v>1137829</v>
      </c>
      <c r="E110" s="25">
        <f t="shared" ref="E110:E111" si="21">IF(D110=0,0,F110/D110)</f>
        <v>1</v>
      </c>
      <c r="F110" s="24">
        <f>SUMIFS('SCH C-2.2 F'!$P$11:$P$132,'SCH C-2.2 F'!$B$11:$B$132,'SCH C-2.1 F'!$B110)</f>
        <v>1137829</v>
      </c>
      <c r="G110" s="24">
        <f>'SCH D-2 F'!K111</f>
        <v>0</v>
      </c>
      <c r="H110" s="24">
        <f t="shared" ref="H110:H136" si="22">SUM(F110:G110)</f>
        <v>1137829</v>
      </c>
      <c r="I110" s="40"/>
    </row>
    <row r="111" spans="1:9" ht="18.95" customHeight="1" x14ac:dyDescent="0.2">
      <c r="A111" s="26">
        <f t="shared" ref="A111:A137" si="23">A110+1</f>
        <v>68</v>
      </c>
      <c r="B111" s="139">
        <v>561</v>
      </c>
      <c r="C111" s="4" t="s">
        <v>49</v>
      </c>
      <c r="D111" s="24">
        <f>SUMIFS('SCH C-2.2 F'!$P$11:$P$132,'SCH C-2.2 F'!$B$11:$B$132,'SCH C-2.1 F'!$B111)</f>
        <v>2820946.9999999981</v>
      </c>
      <c r="E111" s="25">
        <f t="shared" si="21"/>
        <v>1</v>
      </c>
      <c r="F111" s="24">
        <f>SUMIFS('SCH C-2.2 F'!$P$11:$P$132,'SCH C-2.2 F'!$B$11:$B$132,'SCH C-2.1 F'!$B111)</f>
        <v>2820946.9999999981</v>
      </c>
      <c r="G111" s="24">
        <f>'SCH D-2 F'!K112</f>
        <v>0</v>
      </c>
      <c r="H111" s="24">
        <f t="shared" si="22"/>
        <v>2820946.9999999981</v>
      </c>
      <c r="I111" s="40"/>
    </row>
    <row r="112" spans="1:9" ht="18.95" customHeight="1" x14ac:dyDescent="0.2">
      <c r="A112" s="26">
        <f t="shared" si="23"/>
        <v>69</v>
      </c>
      <c r="B112" s="139">
        <v>562</v>
      </c>
      <c r="C112" s="4" t="s">
        <v>50</v>
      </c>
      <c r="D112" s="24">
        <f>SUMIFS('SCH C-2.2 F'!$P$11:$P$132,'SCH C-2.2 F'!$B$11:$B$132,'SCH C-2.1 F'!$B112)</f>
        <v>879604</v>
      </c>
      <c r="E112" s="25">
        <f t="shared" ref="E112:E122" si="24">IF(D112=0,1,F112/D112)</f>
        <v>1</v>
      </c>
      <c r="F112" s="24">
        <f>SUMIFS('SCH C-2.2 F'!$P$11:$P$132,'SCH C-2.2 F'!$B$11:$B$132,'SCH C-2.1 F'!$B112)</f>
        <v>879604</v>
      </c>
      <c r="G112" s="24">
        <f>'SCH D-2 F'!K113</f>
        <v>0</v>
      </c>
      <c r="H112" s="24">
        <f t="shared" si="22"/>
        <v>879604</v>
      </c>
      <c r="I112" s="40"/>
    </row>
    <row r="113" spans="1:9" ht="18.95" customHeight="1" x14ac:dyDescent="0.2">
      <c r="A113" s="26">
        <f t="shared" si="23"/>
        <v>70</v>
      </c>
      <c r="B113" s="139">
        <v>563</v>
      </c>
      <c r="C113" s="4" t="s">
        <v>51</v>
      </c>
      <c r="D113" s="24">
        <f>SUMIFS('SCH C-2.2 F'!$P$11:$P$132,'SCH C-2.2 F'!$B$11:$B$132,'SCH C-2.1 F'!$B113)</f>
        <v>282836</v>
      </c>
      <c r="E113" s="25">
        <f t="shared" si="24"/>
        <v>1</v>
      </c>
      <c r="F113" s="24">
        <f>SUMIFS('SCH C-2.2 F'!$P$11:$P$132,'SCH C-2.2 F'!$B$11:$B$132,'SCH C-2.1 F'!$B113)</f>
        <v>282836</v>
      </c>
      <c r="G113" s="24">
        <f>'SCH D-2 F'!K114</f>
        <v>0</v>
      </c>
      <c r="H113" s="24">
        <f t="shared" si="22"/>
        <v>282836</v>
      </c>
      <c r="I113" s="40"/>
    </row>
    <row r="114" spans="1:9" ht="18.95" customHeight="1" x14ac:dyDescent="0.2">
      <c r="A114" s="26">
        <f t="shared" si="23"/>
        <v>71</v>
      </c>
      <c r="B114" s="139">
        <v>564</v>
      </c>
      <c r="C114" s="4" t="s">
        <v>52</v>
      </c>
      <c r="D114" s="24">
        <f>SUMIFS('SCH C-2.2 F'!$P$11:$P$132,'SCH C-2.2 F'!$B$11:$B$132,'SCH C-2.1 F'!$B114)</f>
        <v>0</v>
      </c>
      <c r="E114" s="25">
        <f t="shared" si="24"/>
        <v>1</v>
      </c>
      <c r="F114" s="24">
        <f>SUMIFS('SCH C-2.2 F'!$P$11:$P$132,'SCH C-2.2 F'!$B$11:$B$132,'SCH C-2.1 F'!$B114)</f>
        <v>0</v>
      </c>
      <c r="G114" s="24">
        <f>'SCH D-2 F'!K115</f>
        <v>0</v>
      </c>
      <c r="H114" s="24">
        <f t="shared" si="22"/>
        <v>0</v>
      </c>
      <c r="I114" s="40"/>
    </row>
    <row r="115" spans="1:9" ht="18.95" customHeight="1" x14ac:dyDescent="0.2">
      <c r="A115" s="26">
        <f t="shared" si="23"/>
        <v>72</v>
      </c>
      <c r="B115" s="139">
        <v>565</v>
      </c>
      <c r="C115" s="4" t="s">
        <v>53</v>
      </c>
      <c r="D115" s="24">
        <f>SUMIFS('SCH C-2.2 F'!$P$11:$P$132,'SCH C-2.2 F'!$B$11:$B$132,'SCH C-2.1 F'!$B115)</f>
        <v>893766.99999999988</v>
      </c>
      <c r="E115" s="25">
        <f t="shared" si="24"/>
        <v>1</v>
      </c>
      <c r="F115" s="24">
        <f>SUMIFS('SCH C-2.2 F'!$P$11:$P$132,'SCH C-2.2 F'!$B$11:$B$132,'SCH C-2.1 F'!$B115)</f>
        <v>893766.99999999988</v>
      </c>
      <c r="G115" s="24">
        <f>'SCH D-2 F'!K116</f>
        <v>-819285.00000000012</v>
      </c>
      <c r="H115" s="24">
        <f t="shared" si="22"/>
        <v>74481.999999999767</v>
      </c>
      <c r="I115" s="40"/>
    </row>
    <row r="116" spans="1:9" ht="18.95" customHeight="1" x14ac:dyDescent="0.2">
      <c r="A116" s="26">
        <f t="shared" si="23"/>
        <v>73</v>
      </c>
      <c r="B116" s="139">
        <v>566</v>
      </c>
      <c r="C116" s="4" t="s">
        <v>54</v>
      </c>
      <c r="D116" s="24">
        <f>SUMIFS('SCH C-2.2 F'!$P$11:$P$132,'SCH C-2.2 F'!$B$11:$B$132,'SCH C-2.1 F'!$B116)</f>
        <v>12483912</v>
      </c>
      <c r="E116" s="25">
        <f t="shared" si="24"/>
        <v>1</v>
      </c>
      <c r="F116" s="24">
        <f>SUMIFS('SCH C-2.2 F'!$P$11:$P$132,'SCH C-2.2 F'!$B$11:$B$132,'SCH C-2.1 F'!$B116)</f>
        <v>12483912</v>
      </c>
      <c r="G116" s="24">
        <f>'SCH D-2 F'!K117</f>
        <v>0</v>
      </c>
      <c r="H116" s="24">
        <f t="shared" si="22"/>
        <v>12483912</v>
      </c>
      <c r="I116" s="40"/>
    </row>
    <row r="117" spans="1:9" ht="18.95" customHeight="1" x14ac:dyDescent="0.2">
      <c r="A117" s="26">
        <f t="shared" si="23"/>
        <v>74</v>
      </c>
      <c r="B117" s="139">
        <v>567</v>
      </c>
      <c r="C117" s="4" t="s">
        <v>24</v>
      </c>
      <c r="D117" s="24">
        <f>SUMIFS('SCH C-2.2 F'!$P$11:$P$132,'SCH C-2.2 F'!$B$11:$B$132,'SCH C-2.1 F'!$B117)</f>
        <v>106235.99999999996</v>
      </c>
      <c r="E117" s="25">
        <f t="shared" si="24"/>
        <v>1</v>
      </c>
      <c r="F117" s="24">
        <f>SUMIFS('SCH C-2.2 F'!$P$11:$P$132,'SCH C-2.2 F'!$B$11:$B$132,'SCH C-2.1 F'!$B117)</f>
        <v>106235.99999999996</v>
      </c>
      <c r="G117" s="24">
        <f>'SCH D-2 F'!K118</f>
        <v>0</v>
      </c>
      <c r="H117" s="24">
        <f t="shared" si="22"/>
        <v>106235.99999999996</v>
      </c>
      <c r="I117" s="40"/>
    </row>
    <row r="118" spans="1:9" ht="18.95" customHeight="1" x14ac:dyDescent="0.2">
      <c r="A118" s="26">
        <f t="shared" si="23"/>
        <v>75</v>
      </c>
      <c r="B118" s="139">
        <v>568</v>
      </c>
      <c r="C118" s="4" t="s">
        <v>55</v>
      </c>
      <c r="D118" s="24">
        <f>SUMIFS('SCH C-2.2 F'!$P$11:$P$132,'SCH C-2.2 F'!$B$11:$B$132,'SCH C-2.1 F'!$B118)</f>
        <v>0</v>
      </c>
      <c r="E118" s="25">
        <f t="shared" si="24"/>
        <v>1</v>
      </c>
      <c r="F118" s="24">
        <f>SUMIFS('SCH C-2.2 F'!$P$11:$P$132,'SCH C-2.2 F'!$B$11:$B$132,'SCH C-2.1 F'!$B118)</f>
        <v>0</v>
      </c>
      <c r="G118" s="24">
        <f>'SCH D-2 F'!K119</f>
        <v>0</v>
      </c>
      <c r="H118" s="24">
        <f t="shared" si="22"/>
        <v>0</v>
      </c>
      <c r="I118" s="40"/>
    </row>
    <row r="119" spans="1:9" ht="18.95" customHeight="1" x14ac:dyDescent="0.2">
      <c r="A119" s="26">
        <f t="shared" si="23"/>
        <v>76</v>
      </c>
      <c r="B119" s="139">
        <v>569</v>
      </c>
      <c r="C119" s="4" t="s">
        <v>27</v>
      </c>
      <c r="D119" s="24">
        <f>SUMIFS('SCH C-2.2 F'!$P$11:$P$132,'SCH C-2.2 F'!$B$11:$B$132,'SCH C-2.1 F'!$B119)</f>
        <v>0</v>
      </c>
      <c r="E119" s="25">
        <f t="shared" si="24"/>
        <v>1</v>
      </c>
      <c r="F119" s="24">
        <f>SUMIFS('SCH C-2.2 F'!$P$11:$P$132,'SCH C-2.2 F'!$B$11:$B$132,'SCH C-2.1 F'!$B119)</f>
        <v>0</v>
      </c>
      <c r="G119" s="24">
        <f>'SCH D-2 F'!K120</f>
        <v>0</v>
      </c>
      <c r="H119" s="24">
        <f t="shared" si="22"/>
        <v>0</v>
      </c>
      <c r="I119" s="40"/>
    </row>
    <row r="120" spans="1:9" ht="18.95" customHeight="1" x14ac:dyDescent="0.2">
      <c r="A120" s="26">
        <f t="shared" si="23"/>
        <v>77</v>
      </c>
      <c r="B120" s="139">
        <v>570</v>
      </c>
      <c r="C120" s="4" t="s">
        <v>56</v>
      </c>
      <c r="D120" s="24">
        <f>SUMIFS('SCH C-2.2 F'!$P$11:$P$132,'SCH C-2.2 F'!$B$11:$B$132,'SCH C-2.1 F'!$B120)</f>
        <v>1626847</v>
      </c>
      <c r="E120" s="25">
        <f t="shared" si="24"/>
        <v>1</v>
      </c>
      <c r="F120" s="24">
        <f>SUMIFS('SCH C-2.2 F'!$P$11:$P$132,'SCH C-2.2 F'!$B$11:$B$132,'SCH C-2.1 F'!$B120)</f>
        <v>1626847</v>
      </c>
      <c r="G120" s="24">
        <f>'SCH D-2 F'!K121</f>
        <v>0</v>
      </c>
      <c r="H120" s="24">
        <f t="shared" si="22"/>
        <v>1626847</v>
      </c>
      <c r="I120" s="40"/>
    </row>
    <row r="121" spans="1:9" ht="18.95" customHeight="1" x14ac:dyDescent="0.2">
      <c r="A121" s="26">
        <f t="shared" si="23"/>
        <v>78</v>
      </c>
      <c r="B121" s="139">
        <v>571</v>
      </c>
      <c r="C121" s="4" t="s">
        <v>57</v>
      </c>
      <c r="D121" s="24">
        <f>SUMIFS('SCH C-2.2 F'!$P$11:$P$132,'SCH C-2.2 F'!$B$11:$B$132,'SCH C-2.1 F'!$B121)</f>
        <v>4036038</v>
      </c>
      <c r="E121" s="25">
        <f t="shared" si="24"/>
        <v>1</v>
      </c>
      <c r="F121" s="24">
        <f>SUMIFS('SCH C-2.2 F'!$P$11:$P$132,'SCH C-2.2 F'!$B$11:$B$132,'SCH C-2.1 F'!$B121)</f>
        <v>4036038</v>
      </c>
      <c r="G121" s="24">
        <f>'SCH D-2 F'!K122</f>
        <v>0</v>
      </c>
      <c r="H121" s="24">
        <f t="shared" si="22"/>
        <v>4036038</v>
      </c>
      <c r="I121" s="40"/>
    </row>
    <row r="122" spans="1:9" ht="18.95" customHeight="1" x14ac:dyDescent="0.2">
      <c r="A122" s="26">
        <f t="shared" si="23"/>
        <v>79</v>
      </c>
      <c r="B122" s="139">
        <v>572</v>
      </c>
      <c r="C122" s="4" t="s">
        <v>58</v>
      </c>
      <c r="D122" s="24">
        <f>SUMIFS('SCH C-2.2 F'!$P$11:$P$132,'SCH C-2.2 F'!$B$11:$B$132,'SCH C-2.1 F'!$B122)</f>
        <v>0</v>
      </c>
      <c r="E122" s="25">
        <f t="shared" si="24"/>
        <v>1</v>
      </c>
      <c r="F122" s="24">
        <f>SUMIFS('SCH C-2.2 F'!$P$11:$P$132,'SCH C-2.2 F'!$B$11:$B$132,'SCH C-2.1 F'!$B122)</f>
        <v>0</v>
      </c>
      <c r="G122" s="24">
        <f>'SCH D-2 F'!K123</f>
        <v>0</v>
      </c>
      <c r="H122" s="24">
        <f t="shared" si="22"/>
        <v>0</v>
      </c>
      <c r="I122" s="40"/>
    </row>
    <row r="123" spans="1:9" s="16" customFormat="1" ht="20.100000000000001" customHeight="1" x14ac:dyDescent="0.2">
      <c r="A123" s="379" t="str">
        <f>$A$1</f>
        <v>LOUISVILLE GAS AND ELECTRIC COMPANY</v>
      </c>
      <c r="B123" s="379"/>
      <c r="C123" s="379"/>
      <c r="D123" s="379"/>
      <c r="E123" s="379"/>
      <c r="F123" s="379"/>
      <c r="G123" s="379"/>
      <c r="H123" s="379"/>
      <c r="I123" s="379"/>
    </row>
    <row r="124" spans="1:9" s="16" customFormat="1" ht="20.100000000000001" customHeight="1" x14ac:dyDescent="0.2">
      <c r="A124" s="379" t="str">
        <f>$A$2</f>
        <v>CASE NO. 2018-00295 - ELECTRIC OPERATIONS - RESPONSE TO PSC 2-75 (SLIPPAGE FACTOR 97.153%)</v>
      </c>
      <c r="B124" s="379"/>
      <c r="C124" s="379"/>
      <c r="D124" s="379"/>
      <c r="E124" s="379"/>
      <c r="F124" s="379"/>
      <c r="G124" s="379"/>
      <c r="H124" s="379"/>
      <c r="I124" s="379"/>
    </row>
    <row r="125" spans="1:9" s="16" customFormat="1" ht="20.100000000000001" customHeight="1" x14ac:dyDescent="0.2">
      <c r="A125" s="379" t="s">
        <v>161</v>
      </c>
      <c r="B125" s="379"/>
      <c r="C125" s="379"/>
      <c r="D125" s="379"/>
      <c r="E125" s="379"/>
      <c r="F125" s="379"/>
      <c r="G125" s="379"/>
      <c r="H125" s="379"/>
      <c r="I125" s="379"/>
    </row>
    <row r="126" spans="1:9" s="16" customFormat="1" ht="20.100000000000001" customHeight="1" x14ac:dyDescent="0.2">
      <c r="A126" s="379" t="str">
        <f>$A$4</f>
        <v>FOR THE 12 MONTHS ENDED APRIL 30, 2020</v>
      </c>
      <c r="B126" s="379"/>
      <c r="C126" s="379"/>
      <c r="D126" s="379"/>
      <c r="E126" s="379"/>
      <c r="F126" s="379"/>
      <c r="G126" s="379"/>
      <c r="H126" s="379"/>
      <c r="I126" s="379"/>
    </row>
    <row r="127" spans="1:9" s="16" customFormat="1" ht="20.100000000000001" customHeight="1" x14ac:dyDescent="0.2">
      <c r="A127" s="138"/>
      <c r="B127" s="138"/>
      <c r="C127" s="138"/>
      <c r="D127" s="138"/>
      <c r="E127" s="138"/>
      <c r="F127" s="138"/>
      <c r="G127" s="138"/>
      <c r="H127" s="138"/>
      <c r="I127" s="138"/>
    </row>
    <row r="128" spans="1:9" s="16" customFormat="1" ht="20.100000000000001" customHeight="1" x14ac:dyDescent="0.2">
      <c r="A128" s="16" t="str">
        <f>$A$6</f>
        <v>DATA:____BASE  PERIOD__X__FORECASTED  PERIOD</v>
      </c>
      <c r="B128" s="18"/>
      <c r="I128" s="19" t="s">
        <v>160</v>
      </c>
    </row>
    <row r="129" spans="1:9" s="16" customFormat="1" ht="20.100000000000001" customHeight="1" x14ac:dyDescent="0.2">
      <c r="A129" s="16" t="str">
        <f>$A$7</f>
        <v>TYPE OF FILING: _____ ORIGINAL  _____ UPDATED  __X__ REVISED</v>
      </c>
      <c r="I129" s="19" t="s">
        <v>342</v>
      </c>
    </row>
    <row r="130" spans="1:9" s="16" customFormat="1" ht="20.100000000000001" customHeight="1" x14ac:dyDescent="0.2">
      <c r="A130" s="18" t="s">
        <v>151</v>
      </c>
      <c r="B130" s="18"/>
      <c r="F130" s="18"/>
      <c r="G130" s="18"/>
      <c r="H130" s="18"/>
      <c r="I130" s="20" t="str">
        <f>$I$8</f>
        <v>WITNESS:   C. M. GARRETT</v>
      </c>
    </row>
    <row r="131" spans="1:9" s="16" customFormat="1" ht="20.100000000000001" customHeight="1" x14ac:dyDescent="0.2"/>
    <row r="132" spans="1:9" ht="58.5" customHeight="1" x14ac:dyDescent="0.2">
      <c r="A132" s="31" t="s">
        <v>152</v>
      </c>
      <c r="B132" s="31" t="s">
        <v>153</v>
      </c>
      <c r="C132" s="32" t="s">
        <v>157</v>
      </c>
      <c r="D132" s="31" t="s">
        <v>156</v>
      </c>
      <c r="E132" s="31" t="s">
        <v>154</v>
      </c>
      <c r="F132" s="31" t="s">
        <v>158</v>
      </c>
      <c r="G132" s="31" t="s">
        <v>364</v>
      </c>
      <c r="H132" s="31" t="s">
        <v>946</v>
      </c>
      <c r="I132" s="31" t="s">
        <v>159</v>
      </c>
    </row>
    <row r="133" spans="1:9" ht="18.95" customHeight="1" x14ac:dyDescent="0.2">
      <c r="A133" s="27"/>
      <c r="B133" s="27"/>
      <c r="C133" s="23"/>
      <c r="D133" s="33" t="s">
        <v>120</v>
      </c>
      <c r="E133" s="33" t="s">
        <v>121</v>
      </c>
      <c r="F133" s="33" t="s">
        <v>162</v>
      </c>
      <c r="G133" s="33" t="s">
        <v>163</v>
      </c>
      <c r="H133" s="33" t="s">
        <v>316</v>
      </c>
      <c r="I133" s="33" t="s">
        <v>122</v>
      </c>
    </row>
    <row r="134" spans="1:9" ht="23.1" customHeight="1" x14ac:dyDescent="0.2">
      <c r="A134" s="22"/>
      <c r="B134" s="22"/>
      <c r="C134" s="29"/>
      <c r="D134" s="30" t="s">
        <v>155</v>
      </c>
      <c r="E134" s="30"/>
      <c r="F134" s="30" t="s">
        <v>155</v>
      </c>
      <c r="G134" s="30" t="s">
        <v>155</v>
      </c>
      <c r="H134" s="30" t="s">
        <v>155</v>
      </c>
      <c r="I134" s="30" t="str">
        <f>$I$12</f>
        <v>ALL ELECTRIC 100%</v>
      </c>
    </row>
    <row r="135" spans="1:9" ht="18.95" customHeight="1" x14ac:dyDescent="0.2">
      <c r="A135" s="26">
        <f>A122+1</f>
        <v>80</v>
      </c>
      <c r="B135" s="139">
        <v>573</v>
      </c>
      <c r="C135" s="4" t="s">
        <v>59</v>
      </c>
      <c r="D135" s="24">
        <f>SUMIFS('SCH C-2.2 F'!$P$11:$P$132,'SCH C-2.2 F'!$B$11:$B$132,'SCH C-2.1 F'!$B135)</f>
        <v>241427</v>
      </c>
      <c r="E135" s="25">
        <f t="shared" ref="E135" si="25">IF(D135=0,0,F135/D135)</f>
        <v>1</v>
      </c>
      <c r="F135" s="24">
        <f>SUMIFS('SCH C-2.2 F'!$P$11:$P$132,'SCH C-2.2 F'!$B$11:$B$132,'SCH C-2.1 F'!$B135)</f>
        <v>241427</v>
      </c>
      <c r="G135" s="24">
        <f>'SCH D-2 F'!K136</f>
        <v>0</v>
      </c>
      <c r="H135" s="24">
        <f t="shared" si="22"/>
        <v>241427</v>
      </c>
      <c r="I135" s="40"/>
    </row>
    <row r="136" spans="1:9" ht="18.95" customHeight="1" x14ac:dyDescent="0.2">
      <c r="A136" s="26">
        <f t="shared" si="23"/>
        <v>81</v>
      </c>
      <c r="B136" s="139">
        <v>575</v>
      </c>
      <c r="C136" s="4" t="s">
        <v>60</v>
      </c>
      <c r="D136" s="24">
        <f>SUMIFS('SCH C-2.2 F'!$P$11:$P$132,'SCH C-2.2 F'!$B$11:$B$132,'SCH C-2.1 F'!$B136)</f>
        <v>0</v>
      </c>
      <c r="E136" s="25">
        <f>IF(D136=0,1,F136/D136)</f>
        <v>1</v>
      </c>
      <c r="F136" s="24">
        <f>SUMIFS('SCH C-2.2 F'!$P$11:$P$132,'SCH C-2.2 F'!$B$11:$B$132,'SCH C-2.1 F'!$B136)</f>
        <v>0</v>
      </c>
      <c r="G136" s="24">
        <f>'SCH D-2 F'!K137</f>
        <v>0</v>
      </c>
      <c r="H136" s="24">
        <f t="shared" si="22"/>
        <v>0</v>
      </c>
      <c r="I136" s="40"/>
    </row>
    <row r="137" spans="1:9" ht="18.95" customHeight="1" x14ac:dyDescent="0.2">
      <c r="A137" s="26">
        <f t="shared" si="23"/>
        <v>82</v>
      </c>
      <c r="B137" s="139"/>
      <c r="C137" s="10" t="s">
        <v>134</v>
      </c>
      <c r="D137" s="36">
        <f>SUM(D110:D136)</f>
        <v>24509443</v>
      </c>
      <c r="F137" s="36">
        <f>SUM(F110:F136)</f>
        <v>24509443</v>
      </c>
      <c r="G137" s="36">
        <f>SUM(G110:G136)</f>
        <v>-819285.00000000012</v>
      </c>
      <c r="H137" s="36">
        <f>SUM(H110:H136)</f>
        <v>23690158</v>
      </c>
      <c r="I137" s="40"/>
    </row>
    <row r="138" spans="1:9" ht="18.95" customHeight="1" x14ac:dyDescent="0.2">
      <c r="B138" s="139"/>
      <c r="C138" s="4"/>
      <c r="I138" s="40"/>
    </row>
    <row r="139" spans="1:9" ht="18.95" customHeight="1" x14ac:dyDescent="0.2">
      <c r="A139" s="26">
        <f>A137+1</f>
        <v>83</v>
      </c>
      <c r="B139" s="139"/>
      <c r="C139" s="37" t="s">
        <v>185</v>
      </c>
      <c r="I139" s="40"/>
    </row>
    <row r="140" spans="1:9" ht="18.95" customHeight="1" x14ac:dyDescent="0.2">
      <c r="A140" s="26">
        <f>A139+1</f>
        <v>84</v>
      </c>
      <c r="B140" s="139">
        <v>580</v>
      </c>
      <c r="C140" s="4" t="s">
        <v>61</v>
      </c>
      <c r="D140" s="24">
        <f>SUMIFS('SCH C-2.2 F'!$P$11:$P$132,'SCH C-2.2 F'!$B$11:$B$132,'SCH C-2.1 F'!$B140)</f>
        <v>2214909.9999999991</v>
      </c>
      <c r="E140" s="25">
        <f t="shared" ref="E140:E158" si="26">IF(D140=0,0,F140/D140)</f>
        <v>1</v>
      </c>
      <c r="F140" s="24">
        <f>SUMIFS('SCH C-2.2 F'!$P$11:$P$132,'SCH C-2.2 F'!$B$11:$B$132,'SCH C-2.1 F'!$B140)</f>
        <v>2214909.9999999991</v>
      </c>
      <c r="G140" s="24">
        <f>'SCH D-2 F'!K141</f>
        <v>0</v>
      </c>
      <c r="H140" s="24">
        <f t="shared" ref="H140:H158" si="27">SUM(F140:G140)</f>
        <v>2214909.9999999991</v>
      </c>
      <c r="I140" s="40"/>
    </row>
    <row r="141" spans="1:9" ht="18.95" customHeight="1" x14ac:dyDescent="0.2">
      <c r="A141" s="26">
        <f t="shared" ref="A141:A159" si="28">A140+1</f>
        <v>85</v>
      </c>
      <c r="B141" s="139">
        <v>581</v>
      </c>
      <c r="C141" s="4" t="s">
        <v>49</v>
      </c>
      <c r="D141" s="24">
        <f>SUMIFS('SCH C-2.2 F'!$P$11:$P$132,'SCH C-2.2 F'!$B$11:$B$132,'SCH C-2.1 F'!$B141)</f>
        <v>206349.99999999991</v>
      </c>
      <c r="E141" s="25">
        <f t="shared" si="26"/>
        <v>1</v>
      </c>
      <c r="F141" s="24">
        <f>SUMIFS('SCH C-2.2 F'!$P$11:$P$132,'SCH C-2.2 F'!$B$11:$B$132,'SCH C-2.1 F'!$B141)</f>
        <v>206349.99999999991</v>
      </c>
      <c r="G141" s="24">
        <f>'SCH D-2 F'!K142</f>
        <v>0</v>
      </c>
      <c r="H141" s="24">
        <f t="shared" si="27"/>
        <v>206349.99999999991</v>
      </c>
      <c r="I141" s="40"/>
    </row>
    <row r="142" spans="1:9" ht="18.95" customHeight="1" x14ac:dyDescent="0.2">
      <c r="A142" s="26">
        <f t="shared" si="28"/>
        <v>86</v>
      </c>
      <c r="B142" s="139">
        <v>582</v>
      </c>
      <c r="C142" s="4" t="s">
        <v>50</v>
      </c>
      <c r="D142" s="24">
        <f>SUMIFS('SCH C-2.2 F'!$P$11:$P$132,'SCH C-2.2 F'!$B$11:$B$132,'SCH C-2.1 F'!$B142)</f>
        <v>1704223</v>
      </c>
      <c r="E142" s="25">
        <f t="shared" si="26"/>
        <v>1</v>
      </c>
      <c r="F142" s="24">
        <f>SUMIFS('SCH C-2.2 F'!$P$11:$P$132,'SCH C-2.2 F'!$B$11:$B$132,'SCH C-2.1 F'!$B142)</f>
        <v>1704223</v>
      </c>
      <c r="G142" s="24">
        <f>'SCH D-2 F'!K143</f>
        <v>0</v>
      </c>
      <c r="H142" s="24">
        <f t="shared" si="27"/>
        <v>1704223</v>
      </c>
      <c r="I142" s="40"/>
    </row>
    <row r="143" spans="1:9" ht="18.95" customHeight="1" x14ac:dyDescent="0.2">
      <c r="A143" s="26">
        <f t="shared" si="28"/>
        <v>87</v>
      </c>
      <c r="B143" s="139">
        <v>583</v>
      </c>
      <c r="C143" s="4" t="s">
        <v>51</v>
      </c>
      <c r="D143" s="24">
        <f>SUMIFS('SCH C-2.2 F'!$P$11:$P$132,'SCH C-2.2 F'!$B$11:$B$132,'SCH C-2.1 F'!$B143)</f>
        <v>8116042.9999999991</v>
      </c>
      <c r="E143" s="25">
        <f t="shared" si="26"/>
        <v>1</v>
      </c>
      <c r="F143" s="24">
        <f>SUMIFS('SCH C-2.2 F'!$P$11:$P$132,'SCH C-2.2 F'!$B$11:$B$132,'SCH C-2.1 F'!$B143)</f>
        <v>8116042.9999999991</v>
      </c>
      <c r="G143" s="24">
        <f>'SCH D-2 F'!K144</f>
        <v>0</v>
      </c>
      <c r="H143" s="24">
        <f t="shared" si="27"/>
        <v>8116042.9999999991</v>
      </c>
      <c r="I143" s="40"/>
    </row>
    <row r="144" spans="1:9" ht="18.95" customHeight="1" x14ac:dyDescent="0.2">
      <c r="A144" s="26">
        <f t="shared" si="28"/>
        <v>88</v>
      </c>
      <c r="B144" s="139">
        <v>584</v>
      </c>
      <c r="C144" s="4" t="s">
        <v>52</v>
      </c>
      <c r="D144" s="24">
        <f>SUMIFS('SCH C-2.2 F'!$P$11:$P$132,'SCH C-2.2 F'!$B$11:$B$132,'SCH C-2.1 F'!$B144)</f>
        <v>535265</v>
      </c>
      <c r="E144" s="25">
        <f t="shared" si="26"/>
        <v>1</v>
      </c>
      <c r="F144" s="24">
        <f>SUMIFS('SCH C-2.2 F'!$P$11:$P$132,'SCH C-2.2 F'!$B$11:$B$132,'SCH C-2.1 F'!$B144)</f>
        <v>535265</v>
      </c>
      <c r="G144" s="24">
        <f>'SCH D-2 F'!K145</f>
        <v>0</v>
      </c>
      <c r="H144" s="24">
        <f t="shared" si="27"/>
        <v>535265</v>
      </c>
      <c r="I144" s="40"/>
    </row>
    <row r="145" spans="1:9" ht="18.95" customHeight="1" x14ac:dyDescent="0.2">
      <c r="A145" s="26">
        <f t="shared" si="28"/>
        <v>89</v>
      </c>
      <c r="B145" s="139">
        <v>585</v>
      </c>
      <c r="C145" s="4" t="s">
        <v>62</v>
      </c>
      <c r="D145" s="24">
        <f>SUMIFS('SCH C-2.2 F'!$P$11:$P$132,'SCH C-2.2 F'!$B$11:$B$132,'SCH C-2.1 F'!$B145)</f>
        <v>0</v>
      </c>
      <c r="E145" s="25">
        <f t="shared" ref="E145:E157" si="29">IF(D145=0,1,F145/D145)</f>
        <v>1</v>
      </c>
      <c r="F145" s="24">
        <f>SUMIFS('SCH C-2.2 F'!$P$11:$P$132,'SCH C-2.2 F'!$B$11:$B$132,'SCH C-2.1 F'!$B145)</f>
        <v>0</v>
      </c>
      <c r="G145" s="24">
        <f>'SCH D-2 F'!K146</f>
        <v>0</v>
      </c>
      <c r="H145" s="24">
        <f t="shared" si="27"/>
        <v>0</v>
      </c>
      <c r="I145" s="40"/>
    </row>
    <row r="146" spans="1:9" ht="18.95" customHeight="1" x14ac:dyDescent="0.2">
      <c r="A146" s="26">
        <f t="shared" si="28"/>
        <v>90</v>
      </c>
      <c r="B146" s="139">
        <v>586</v>
      </c>
      <c r="C146" s="4" t="s">
        <v>63</v>
      </c>
      <c r="D146" s="24">
        <f>SUMIFS('SCH C-2.2 F'!$P$11:$P$132,'SCH C-2.2 F'!$B$11:$B$132,'SCH C-2.1 F'!$B146)</f>
        <v>8418826</v>
      </c>
      <c r="E146" s="25">
        <f t="shared" si="29"/>
        <v>1</v>
      </c>
      <c r="F146" s="24">
        <f>SUMIFS('SCH C-2.2 F'!$P$11:$P$132,'SCH C-2.2 F'!$B$11:$B$132,'SCH C-2.1 F'!$B146)</f>
        <v>8418826</v>
      </c>
      <c r="G146" s="24">
        <f>'SCH D-2 F'!K147</f>
        <v>0</v>
      </c>
      <c r="H146" s="24">
        <f t="shared" si="27"/>
        <v>8418826</v>
      </c>
      <c r="I146" s="40"/>
    </row>
    <row r="147" spans="1:9" ht="18.95" customHeight="1" x14ac:dyDescent="0.2">
      <c r="A147" s="26">
        <f t="shared" si="28"/>
        <v>91</v>
      </c>
      <c r="B147" s="139">
        <v>587</v>
      </c>
      <c r="C147" s="4" t="s">
        <v>64</v>
      </c>
      <c r="D147" s="24">
        <f>SUMIFS('SCH C-2.2 F'!$P$11:$P$132,'SCH C-2.2 F'!$B$11:$B$132,'SCH C-2.1 F'!$B147)</f>
        <v>0</v>
      </c>
      <c r="E147" s="25">
        <f t="shared" si="29"/>
        <v>1</v>
      </c>
      <c r="F147" s="24">
        <f>SUMIFS('SCH C-2.2 F'!$P$11:$P$132,'SCH C-2.2 F'!$B$11:$B$132,'SCH C-2.1 F'!$B147)</f>
        <v>0</v>
      </c>
      <c r="G147" s="24">
        <f>'SCH D-2 F'!K148</f>
        <v>0</v>
      </c>
      <c r="H147" s="24">
        <f t="shared" si="27"/>
        <v>0</v>
      </c>
      <c r="I147" s="40"/>
    </row>
    <row r="148" spans="1:9" ht="18.95" customHeight="1" x14ac:dyDescent="0.2">
      <c r="A148" s="26">
        <f t="shared" si="28"/>
        <v>92</v>
      </c>
      <c r="B148" s="139">
        <v>588</v>
      </c>
      <c r="C148" s="4" t="s">
        <v>65</v>
      </c>
      <c r="D148" s="24">
        <f>SUMIFS('SCH C-2.2 F'!$P$11:$P$132,'SCH C-2.2 F'!$B$11:$B$132,'SCH C-2.1 F'!$B148)</f>
        <v>6162192.9999999991</v>
      </c>
      <c r="E148" s="25">
        <f t="shared" si="29"/>
        <v>1</v>
      </c>
      <c r="F148" s="24">
        <f>SUMIFS('SCH C-2.2 F'!$P$11:$P$132,'SCH C-2.2 F'!$B$11:$B$132,'SCH C-2.1 F'!$B148)</f>
        <v>6162192.9999999991</v>
      </c>
      <c r="G148" s="24">
        <f>'SCH D-2 F'!K149</f>
        <v>0</v>
      </c>
      <c r="H148" s="24">
        <f t="shared" si="27"/>
        <v>6162192.9999999991</v>
      </c>
      <c r="I148" s="40"/>
    </row>
    <row r="149" spans="1:9" ht="18.95" customHeight="1" x14ac:dyDescent="0.2">
      <c r="A149" s="26">
        <f t="shared" si="28"/>
        <v>93</v>
      </c>
      <c r="B149" s="139">
        <v>589</v>
      </c>
      <c r="C149" s="4" t="s">
        <v>24</v>
      </c>
      <c r="D149" s="24">
        <f>SUMIFS('SCH C-2.2 F'!$P$11:$P$132,'SCH C-2.2 F'!$B$11:$B$132,'SCH C-2.1 F'!$B149)</f>
        <v>20000</v>
      </c>
      <c r="E149" s="25">
        <f t="shared" si="29"/>
        <v>1</v>
      </c>
      <c r="F149" s="24">
        <f>SUMIFS('SCH C-2.2 F'!$P$11:$P$132,'SCH C-2.2 F'!$B$11:$B$132,'SCH C-2.1 F'!$B149)</f>
        <v>20000</v>
      </c>
      <c r="G149" s="24">
        <f>'SCH D-2 F'!K150</f>
        <v>0</v>
      </c>
      <c r="H149" s="24">
        <f t="shared" si="27"/>
        <v>20000</v>
      </c>
      <c r="I149" s="40"/>
    </row>
    <row r="150" spans="1:9" ht="18.95" customHeight="1" x14ac:dyDescent="0.2">
      <c r="A150" s="26">
        <f t="shared" si="28"/>
        <v>94</v>
      </c>
      <c r="B150" s="139">
        <v>590</v>
      </c>
      <c r="C150" s="4" t="s">
        <v>66</v>
      </c>
      <c r="D150" s="24">
        <f>SUMIFS('SCH C-2.2 F'!$P$11:$P$132,'SCH C-2.2 F'!$B$11:$B$132,'SCH C-2.1 F'!$B150)</f>
        <v>48021</v>
      </c>
      <c r="E150" s="25">
        <f t="shared" si="29"/>
        <v>1</v>
      </c>
      <c r="F150" s="24">
        <f>SUMIFS('SCH C-2.2 F'!$P$11:$P$132,'SCH C-2.2 F'!$B$11:$B$132,'SCH C-2.1 F'!$B150)</f>
        <v>48021</v>
      </c>
      <c r="G150" s="24">
        <f>'SCH D-2 F'!K151</f>
        <v>0</v>
      </c>
      <c r="H150" s="24">
        <f t="shared" si="27"/>
        <v>48021</v>
      </c>
      <c r="I150" s="40"/>
    </row>
    <row r="151" spans="1:9" ht="18.95" customHeight="1" x14ac:dyDescent="0.2">
      <c r="A151" s="26">
        <f t="shared" si="28"/>
        <v>95</v>
      </c>
      <c r="B151" s="139">
        <v>591</v>
      </c>
      <c r="C151" s="4" t="s">
        <v>27</v>
      </c>
      <c r="D151" s="24">
        <f>SUMIFS('SCH C-2.2 F'!$P$11:$P$132,'SCH C-2.2 F'!$B$11:$B$132,'SCH C-2.1 F'!$B151)</f>
        <v>0</v>
      </c>
      <c r="E151" s="25">
        <f t="shared" si="29"/>
        <v>1</v>
      </c>
      <c r="F151" s="24">
        <f>SUMIFS('SCH C-2.2 F'!$P$11:$P$132,'SCH C-2.2 F'!$B$11:$B$132,'SCH C-2.1 F'!$B151)</f>
        <v>0</v>
      </c>
      <c r="G151" s="24">
        <f>'SCH D-2 F'!K152</f>
        <v>0</v>
      </c>
      <c r="H151" s="24">
        <f t="shared" si="27"/>
        <v>0</v>
      </c>
      <c r="I151" s="40"/>
    </row>
    <row r="152" spans="1:9" ht="18.95" customHeight="1" x14ac:dyDescent="0.2">
      <c r="A152" s="26">
        <f t="shared" si="28"/>
        <v>96</v>
      </c>
      <c r="B152" s="139">
        <v>592</v>
      </c>
      <c r="C152" s="4" t="s">
        <v>56</v>
      </c>
      <c r="D152" s="24">
        <f>SUMIFS('SCH C-2.2 F'!$P$11:$P$132,'SCH C-2.2 F'!$B$11:$B$132,'SCH C-2.1 F'!$B152)</f>
        <v>1805482</v>
      </c>
      <c r="E152" s="25">
        <f t="shared" si="29"/>
        <v>1</v>
      </c>
      <c r="F152" s="24">
        <f>SUMIFS('SCH C-2.2 F'!$P$11:$P$132,'SCH C-2.2 F'!$B$11:$B$132,'SCH C-2.1 F'!$B152)</f>
        <v>1805482</v>
      </c>
      <c r="G152" s="24">
        <f>'SCH D-2 F'!K153</f>
        <v>0</v>
      </c>
      <c r="H152" s="24">
        <f t="shared" si="27"/>
        <v>1805482</v>
      </c>
      <c r="I152" s="40"/>
    </row>
    <row r="153" spans="1:9" ht="18.95" customHeight="1" x14ac:dyDescent="0.2">
      <c r="A153" s="26">
        <f t="shared" si="28"/>
        <v>97</v>
      </c>
      <c r="B153" s="139">
        <v>593</v>
      </c>
      <c r="C153" s="4" t="s">
        <v>57</v>
      </c>
      <c r="D153" s="24">
        <f>SUMIFS('SCH C-2.2 F'!$P$11:$P$132,'SCH C-2.2 F'!$B$11:$B$132,'SCH C-2.1 F'!$B153)</f>
        <v>18161826.999999989</v>
      </c>
      <c r="E153" s="25">
        <f t="shared" si="29"/>
        <v>1</v>
      </c>
      <c r="F153" s="24">
        <f>SUMIFS('SCH C-2.2 F'!$P$11:$P$132,'SCH C-2.2 F'!$B$11:$B$132,'SCH C-2.1 F'!$B153)</f>
        <v>18161826.999999989</v>
      </c>
      <c r="G153" s="24">
        <f>'SCH D-2 F'!K154</f>
        <v>0</v>
      </c>
      <c r="H153" s="24">
        <f t="shared" si="27"/>
        <v>18161826.999999989</v>
      </c>
      <c r="I153" s="40"/>
    </row>
    <row r="154" spans="1:9" ht="18.95" customHeight="1" x14ac:dyDescent="0.2">
      <c r="A154" s="26">
        <f t="shared" si="28"/>
        <v>98</v>
      </c>
      <c r="B154" s="139">
        <v>594</v>
      </c>
      <c r="C154" s="4" t="s">
        <v>58</v>
      </c>
      <c r="D154" s="24">
        <f>SUMIFS('SCH C-2.2 F'!$P$11:$P$132,'SCH C-2.2 F'!$B$11:$B$132,'SCH C-2.1 F'!$B154)</f>
        <v>1475026</v>
      </c>
      <c r="E154" s="25">
        <f t="shared" si="29"/>
        <v>1</v>
      </c>
      <c r="F154" s="24">
        <f>SUMIFS('SCH C-2.2 F'!$P$11:$P$132,'SCH C-2.2 F'!$B$11:$B$132,'SCH C-2.1 F'!$B154)</f>
        <v>1475026</v>
      </c>
      <c r="G154" s="24">
        <f>'SCH D-2 F'!K155</f>
        <v>0</v>
      </c>
      <c r="H154" s="24">
        <f t="shared" si="27"/>
        <v>1475026</v>
      </c>
      <c r="I154" s="40"/>
    </row>
    <row r="155" spans="1:9" ht="18.95" customHeight="1" x14ac:dyDescent="0.2">
      <c r="A155" s="26">
        <f>A154+1</f>
        <v>99</v>
      </c>
      <c r="B155" s="139">
        <v>595</v>
      </c>
      <c r="C155" s="4" t="s">
        <v>67</v>
      </c>
      <c r="D155" s="24">
        <f>SUMIFS('SCH C-2.2 F'!$P$11:$P$132,'SCH C-2.2 F'!$B$11:$B$132,'SCH C-2.1 F'!$B155)</f>
        <v>175876</v>
      </c>
      <c r="E155" s="25">
        <f t="shared" si="29"/>
        <v>1</v>
      </c>
      <c r="F155" s="24">
        <f>SUMIFS('SCH C-2.2 F'!$P$11:$P$132,'SCH C-2.2 F'!$B$11:$B$132,'SCH C-2.1 F'!$B155)</f>
        <v>175876</v>
      </c>
      <c r="G155" s="24">
        <f>'SCH D-2 F'!K156</f>
        <v>0</v>
      </c>
      <c r="H155" s="24">
        <f t="shared" si="27"/>
        <v>175876</v>
      </c>
      <c r="I155" s="40"/>
    </row>
    <row r="156" spans="1:9" ht="18.95" customHeight="1" x14ac:dyDescent="0.2">
      <c r="A156" s="26">
        <f t="shared" si="28"/>
        <v>100</v>
      </c>
      <c r="B156" s="139">
        <v>596</v>
      </c>
      <c r="C156" s="4" t="s">
        <v>68</v>
      </c>
      <c r="D156" s="24">
        <f>SUMIFS('SCH C-2.2 F'!$P$11:$P$132,'SCH C-2.2 F'!$B$11:$B$132,'SCH C-2.1 F'!$B156)</f>
        <v>449923</v>
      </c>
      <c r="E156" s="25">
        <f t="shared" si="29"/>
        <v>1</v>
      </c>
      <c r="F156" s="24">
        <f>SUMIFS('SCH C-2.2 F'!$P$11:$P$132,'SCH C-2.2 F'!$B$11:$B$132,'SCH C-2.1 F'!$B156)</f>
        <v>449923</v>
      </c>
      <c r="G156" s="24">
        <f>'SCH D-2 F'!K157</f>
        <v>0</v>
      </c>
      <c r="H156" s="24">
        <f t="shared" si="27"/>
        <v>449923</v>
      </c>
      <c r="I156" s="40"/>
    </row>
    <row r="157" spans="1:9" ht="18.95" customHeight="1" x14ac:dyDescent="0.2">
      <c r="A157" s="26">
        <f t="shared" si="28"/>
        <v>101</v>
      </c>
      <c r="B157" s="139">
        <v>597</v>
      </c>
      <c r="C157" s="4" t="s">
        <v>69</v>
      </c>
      <c r="D157" s="24">
        <f>SUMIFS('SCH C-2.2 F'!$P$11:$P$132,'SCH C-2.2 F'!$B$11:$B$132,'SCH C-2.1 F'!$B157)</f>
        <v>0</v>
      </c>
      <c r="E157" s="25">
        <f t="shared" si="29"/>
        <v>1</v>
      </c>
      <c r="F157" s="24">
        <f>SUMIFS('SCH C-2.2 F'!$P$11:$P$132,'SCH C-2.2 F'!$B$11:$B$132,'SCH C-2.1 F'!$B157)</f>
        <v>0</v>
      </c>
      <c r="G157" s="24">
        <f>'SCH D-2 F'!K158</f>
        <v>0</v>
      </c>
      <c r="H157" s="24">
        <f t="shared" si="27"/>
        <v>0</v>
      </c>
      <c r="I157" s="40"/>
    </row>
    <row r="158" spans="1:9" ht="18.95" customHeight="1" x14ac:dyDescent="0.2">
      <c r="A158" s="26">
        <f t="shared" si="28"/>
        <v>102</v>
      </c>
      <c r="B158" s="139">
        <v>598</v>
      </c>
      <c r="C158" s="4" t="s">
        <v>70</v>
      </c>
      <c r="D158" s="24">
        <f>SUMIFS('SCH C-2.2 F'!$P$11:$P$132,'SCH C-2.2 F'!$B$11:$B$132,'SCH C-2.1 F'!$B158)</f>
        <v>607016</v>
      </c>
      <c r="E158" s="25">
        <f t="shared" si="26"/>
        <v>1</v>
      </c>
      <c r="F158" s="24">
        <f>SUMIFS('SCH C-2.2 F'!$P$11:$P$132,'SCH C-2.2 F'!$B$11:$B$132,'SCH C-2.1 F'!$B158)</f>
        <v>607016</v>
      </c>
      <c r="G158" s="24">
        <f>'SCH D-2 F'!K159</f>
        <v>0</v>
      </c>
      <c r="H158" s="24">
        <f t="shared" si="27"/>
        <v>607016</v>
      </c>
      <c r="I158" s="40"/>
    </row>
    <row r="159" spans="1:9" ht="18.95" customHeight="1" x14ac:dyDescent="0.2">
      <c r="A159" s="26">
        <f t="shared" si="28"/>
        <v>103</v>
      </c>
      <c r="B159" s="139"/>
      <c r="C159" s="10" t="s">
        <v>135</v>
      </c>
      <c r="D159" s="36">
        <f>SUM(D140:D158)</f>
        <v>50100980.999999985</v>
      </c>
      <c r="F159" s="36">
        <f>SUM(F140:F158)</f>
        <v>50100980.999999985</v>
      </c>
      <c r="G159" s="36">
        <f>SUM(G140:G158)</f>
        <v>0</v>
      </c>
      <c r="H159" s="36">
        <f>SUM(H140:H158)</f>
        <v>50100980.999999985</v>
      </c>
      <c r="I159" s="40"/>
    </row>
    <row r="160" spans="1:9" ht="18.95" customHeight="1" x14ac:dyDescent="0.2">
      <c r="B160" s="139"/>
      <c r="C160" s="4"/>
      <c r="I160" s="40"/>
    </row>
    <row r="161" spans="1:9" ht="18.95" customHeight="1" x14ac:dyDescent="0.2">
      <c r="A161" s="26">
        <f>A159+1</f>
        <v>104</v>
      </c>
      <c r="B161" s="139"/>
      <c r="C161" s="37" t="s">
        <v>186</v>
      </c>
      <c r="I161" s="40"/>
    </row>
    <row r="162" spans="1:9" ht="18.95" customHeight="1" x14ac:dyDescent="0.2">
      <c r="A162" s="26">
        <f>A161+1</f>
        <v>105</v>
      </c>
      <c r="B162" s="139">
        <v>901</v>
      </c>
      <c r="C162" s="4" t="s">
        <v>75</v>
      </c>
      <c r="D162" s="24">
        <f>SUMIFS('SCH C-2.2 F'!$P$11:$P$132,'SCH C-2.2 F'!$B$11:$B$132,'SCH C-2.1 F'!$B162)</f>
        <v>1574018.32</v>
      </c>
      <c r="E162" s="25">
        <f t="shared" ref="E162:E163" si="30">IF(D162=0,0,F162/D162)</f>
        <v>1</v>
      </c>
      <c r="F162" s="24">
        <f>SUMIFS('SCH C-2.2 F'!$P$11:$P$132,'SCH C-2.2 F'!$B$11:$B$132,'SCH C-2.1 F'!$B162)</f>
        <v>1574018.32</v>
      </c>
      <c r="G162" s="24">
        <f>'SCH D-2 F'!K163</f>
        <v>0</v>
      </c>
      <c r="H162" s="24">
        <f t="shared" ref="H162:H178" si="31">SUM(F162:G162)</f>
        <v>1574018.32</v>
      </c>
      <c r="I162" s="40"/>
    </row>
    <row r="163" spans="1:9" ht="18.95" customHeight="1" x14ac:dyDescent="0.2">
      <c r="A163" s="26">
        <f t="shared" ref="A163:A179" si="32">A162+1</f>
        <v>106</v>
      </c>
      <c r="B163" s="139">
        <v>902</v>
      </c>
      <c r="C163" s="4" t="s">
        <v>71</v>
      </c>
      <c r="D163" s="24">
        <f>SUMIFS('SCH C-2.2 F'!$P$11:$P$132,'SCH C-2.2 F'!$B$11:$B$132,'SCH C-2.1 F'!$B163)</f>
        <v>3447792.3200000003</v>
      </c>
      <c r="E163" s="25">
        <f t="shared" si="30"/>
        <v>1</v>
      </c>
      <c r="F163" s="24">
        <f>SUMIFS('SCH C-2.2 F'!$P$11:$P$132,'SCH C-2.2 F'!$B$11:$B$132,'SCH C-2.1 F'!$B163)</f>
        <v>3447792.3200000003</v>
      </c>
      <c r="G163" s="24">
        <f>'SCH D-2 F'!K164</f>
        <v>0</v>
      </c>
      <c r="H163" s="24">
        <f t="shared" si="31"/>
        <v>3447792.3200000003</v>
      </c>
      <c r="I163" s="40"/>
    </row>
    <row r="164" spans="1:9" s="16" customFormat="1" ht="20.100000000000001" customHeight="1" x14ac:dyDescent="0.2">
      <c r="A164" s="379" t="str">
        <f>$A$1</f>
        <v>LOUISVILLE GAS AND ELECTRIC COMPANY</v>
      </c>
      <c r="B164" s="379"/>
      <c r="C164" s="379"/>
      <c r="D164" s="379"/>
      <c r="E164" s="379"/>
      <c r="F164" s="379"/>
      <c r="G164" s="379"/>
      <c r="H164" s="379"/>
      <c r="I164" s="379"/>
    </row>
    <row r="165" spans="1:9" s="16" customFormat="1" ht="20.100000000000001" customHeight="1" x14ac:dyDescent="0.2">
      <c r="A165" s="379" t="str">
        <f>$A$2</f>
        <v>CASE NO. 2018-00295 - ELECTRIC OPERATIONS - RESPONSE TO PSC 2-75 (SLIPPAGE FACTOR 97.153%)</v>
      </c>
      <c r="B165" s="379"/>
      <c r="C165" s="379"/>
      <c r="D165" s="379"/>
      <c r="E165" s="379"/>
      <c r="F165" s="379"/>
      <c r="G165" s="379"/>
      <c r="H165" s="379"/>
      <c r="I165" s="379"/>
    </row>
    <row r="166" spans="1:9" s="16" customFormat="1" ht="20.100000000000001" customHeight="1" x14ac:dyDescent="0.2">
      <c r="A166" s="379" t="s">
        <v>161</v>
      </c>
      <c r="B166" s="379"/>
      <c r="C166" s="379"/>
      <c r="D166" s="379"/>
      <c r="E166" s="379"/>
      <c r="F166" s="379"/>
      <c r="G166" s="379"/>
      <c r="H166" s="379"/>
      <c r="I166" s="379"/>
    </row>
    <row r="167" spans="1:9" s="16" customFormat="1" ht="20.100000000000001" customHeight="1" x14ac:dyDescent="0.2">
      <c r="A167" s="379" t="str">
        <f>$A$4</f>
        <v>FOR THE 12 MONTHS ENDED APRIL 30, 2020</v>
      </c>
      <c r="B167" s="379"/>
      <c r="C167" s="379"/>
      <c r="D167" s="379"/>
      <c r="E167" s="379"/>
      <c r="F167" s="379"/>
      <c r="G167" s="379"/>
      <c r="H167" s="379"/>
      <c r="I167" s="379"/>
    </row>
    <row r="168" spans="1:9" s="16" customFormat="1" ht="20.100000000000001" customHeight="1" x14ac:dyDescent="0.2">
      <c r="A168" s="138"/>
      <c r="B168" s="138"/>
      <c r="C168" s="138"/>
      <c r="D168" s="138"/>
      <c r="E168" s="138"/>
      <c r="F168" s="138"/>
      <c r="G168" s="138"/>
      <c r="H168" s="138"/>
      <c r="I168" s="138"/>
    </row>
    <row r="169" spans="1:9" s="16" customFormat="1" ht="20.100000000000001" customHeight="1" x14ac:dyDescent="0.2">
      <c r="A169" s="16" t="str">
        <f>$A$6</f>
        <v>DATA:____BASE  PERIOD__X__FORECASTED  PERIOD</v>
      </c>
      <c r="B169" s="18"/>
      <c r="I169" s="19" t="s">
        <v>160</v>
      </c>
    </row>
    <row r="170" spans="1:9" s="16" customFormat="1" ht="20.100000000000001" customHeight="1" x14ac:dyDescent="0.2">
      <c r="A170" s="16" t="str">
        <f>$A$7</f>
        <v>TYPE OF FILING: _____ ORIGINAL  _____ UPDATED  __X__ REVISED</v>
      </c>
      <c r="I170" s="19" t="s">
        <v>346</v>
      </c>
    </row>
    <row r="171" spans="1:9" s="16" customFormat="1" ht="20.100000000000001" customHeight="1" x14ac:dyDescent="0.2">
      <c r="A171" s="18" t="s">
        <v>151</v>
      </c>
      <c r="B171" s="18"/>
      <c r="F171" s="18"/>
      <c r="G171" s="18"/>
      <c r="H171" s="18"/>
      <c r="I171" s="20" t="str">
        <f>$I$8</f>
        <v>WITNESS:   C. M. GARRETT</v>
      </c>
    </row>
    <row r="172" spans="1:9" s="16" customFormat="1" ht="20.100000000000001" customHeight="1" x14ac:dyDescent="0.2"/>
    <row r="173" spans="1:9" ht="58.5" customHeight="1" x14ac:dyDescent="0.2">
      <c r="A173" s="31" t="s">
        <v>152</v>
      </c>
      <c r="B173" s="31" t="s">
        <v>153</v>
      </c>
      <c r="C173" s="32" t="s">
        <v>157</v>
      </c>
      <c r="D173" s="31" t="s">
        <v>156</v>
      </c>
      <c r="E173" s="31" t="s">
        <v>154</v>
      </c>
      <c r="F173" s="31" t="s">
        <v>158</v>
      </c>
      <c r="G173" s="31" t="s">
        <v>364</v>
      </c>
      <c r="H173" s="31" t="s">
        <v>946</v>
      </c>
      <c r="I173" s="31" t="s">
        <v>159</v>
      </c>
    </row>
    <row r="174" spans="1:9" ht="18.95" customHeight="1" x14ac:dyDescent="0.2">
      <c r="A174" s="27"/>
      <c r="B174" s="27"/>
      <c r="C174" s="23"/>
      <c r="D174" s="33" t="s">
        <v>120</v>
      </c>
      <c r="E174" s="33" t="s">
        <v>121</v>
      </c>
      <c r="F174" s="33" t="s">
        <v>162</v>
      </c>
      <c r="G174" s="33" t="s">
        <v>163</v>
      </c>
      <c r="H174" s="33" t="s">
        <v>316</v>
      </c>
      <c r="I174" s="33" t="s">
        <v>122</v>
      </c>
    </row>
    <row r="175" spans="1:9" ht="23.1" customHeight="1" x14ac:dyDescent="0.2">
      <c r="A175" s="22"/>
      <c r="B175" s="22"/>
      <c r="C175" s="29"/>
      <c r="D175" s="30" t="s">
        <v>155</v>
      </c>
      <c r="E175" s="30"/>
      <c r="F175" s="30" t="s">
        <v>155</v>
      </c>
      <c r="G175" s="30" t="s">
        <v>155</v>
      </c>
      <c r="H175" s="30" t="s">
        <v>155</v>
      </c>
      <c r="I175" s="30" t="str">
        <f>$I$12</f>
        <v>ALL ELECTRIC 100%</v>
      </c>
    </row>
    <row r="176" spans="1:9" ht="18.95" customHeight="1" x14ac:dyDescent="0.2">
      <c r="A176" s="26">
        <f>A163+1</f>
        <v>107</v>
      </c>
      <c r="B176" s="139">
        <v>903</v>
      </c>
      <c r="C176" s="4" t="s">
        <v>72</v>
      </c>
      <c r="D176" s="24">
        <f>SUMIFS('SCH C-2.2 F'!$P$11:$P$132,'SCH C-2.2 F'!$B$11:$B$132,'SCH C-2.1 F'!$B176)</f>
        <v>7045716.1599999983</v>
      </c>
      <c r="E176" s="25">
        <f t="shared" ref="E176:E177" si="33">IF(D176=0,0,F176/D176)</f>
        <v>1</v>
      </c>
      <c r="F176" s="24">
        <f>SUMIFS('SCH C-2.2 F'!$P$11:$P$132,'SCH C-2.2 F'!$B$11:$B$132,'SCH C-2.1 F'!$B176)</f>
        <v>7045716.1599999983</v>
      </c>
      <c r="G176" s="24">
        <f>'SCH D-2 F'!K177</f>
        <v>0</v>
      </c>
      <c r="H176" s="24">
        <f t="shared" si="31"/>
        <v>7045716.1599999983</v>
      </c>
      <c r="I176" s="40"/>
    </row>
    <row r="177" spans="1:9" ht="18.95" customHeight="1" x14ac:dyDescent="0.2">
      <c r="A177" s="26">
        <f t="shared" si="32"/>
        <v>108</v>
      </c>
      <c r="B177" s="139">
        <v>904</v>
      </c>
      <c r="C177" s="4" t="s">
        <v>73</v>
      </c>
      <c r="D177" s="24">
        <f>SUMIFS('SCH C-2.2 F'!$P$11:$P$132,'SCH C-2.2 F'!$B$11:$B$132,'SCH C-2.1 F'!$B177)</f>
        <v>2034192.1499999959</v>
      </c>
      <c r="E177" s="25">
        <f t="shared" si="33"/>
        <v>1</v>
      </c>
      <c r="F177" s="24">
        <f>SUMIFS('SCH C-2.2 F'!$P$11:$P$132,'SCH C-2.2 F'!$B$11:$B$132,'SCH C-2.1 F'!$B177)</f>
        <v>2034192.1499999959</v>
      </c>
      <c r="G177" s="24">
        <f>'SCH D-2 F'!K178</f>
        <v>0</v>
      </c>
      <c r="H177" s="24">
        <f t="shared" si="31"/>
        <v>2034192.1499999959</v>
      </c>
      <c r="I177" s="40"/>
    </row>
    <row r="178" spans="1:9" ht="18.95" customHeight="1" x14ac:dyDescent="0.2">
      <c r="A178" s="26">
        <f t="shared" si="32"/>
        <v>109</v>
      </c>
      <c r="B178" s="139">
        <v>905</v>
      </c>
      <c r="C178" s="4" t="s">
        <v>74</v>
      </c>
      <c r="D178" s="24">
        <f>SUMIFS('SCH C-2.2 F'!$P$11:$P$132,'SCH C-2.2 F'!$B$11:$B$132,'SCH C-2.1 F'!$B178)</f>
        <v>0</v>
      </c>
      <c r="E178" s="25">
        <f>IF(D178=0,1,F178/D178)</f>
        <v>1</v>
      </c>
      <c r="F178" s="24">
        <f>SUMIFS('SCH C-2.2 F'!$P$11:$P$132,'SCH C-2.2 F'!$B$11:$B$132,'SCH C-2.1 F'!$B178)</f>
        <v>0</v>
      </c>
      <c r="G178" s="24">
        <f>'SCH D-2 F'!K179</f>
        <v>0</v>
      </c>
      <c r="H178" s="24">
        <f t="shared" si="31"/>
        <v>0</v>
      </c>
      <c r="I178" s="40"/>
    </row>
    <row r="179" spans="1:9" ht="18.95" customHeight="1" x14ac:dyDescent="0.2">
      <c r="A179" s="26">
        <f t="shared" si="32"/>
        <v>110</v>
      </c>
      <c r="B179" s="139"/>
      <c r="C179" s="10" t="s">
        <v>187</v>
      </c>
      <c r="D179" s="36">
        <f>SUM(D162:D178)</f>
        <v>14101718.949999996</v>
      </c>
      <c r="F179" s="36">
        <f>SUM(F162:F178)</f>
        <v>14101718.949999996</v>
      </c>
      <c r="G179" s="36">
        <f>SUM(G162:G178)</f>
        <v>0</v>
      </c>
      <c r="H179" s="36">
        <f>SUM(H162:H178)</f>
        <v>14101718.949999996</v>
      </c>
      <c r="I179" s="40"/>
    </row>
    <row r="180" spans="1:9" ht="18.95" customHeight="1" x14ac:dyDescent="0.2">
      <c r="B180" s="139"/>
      <c r="C180" s="4"/>
      <c r="I180" s="40"/>
    </row>
    <row r="181" spans="1:9" ht="18.95" customHeight="1" x14ac:dyDescent="0.2">
      <c r="A181" s="26">
        <f>A179+1</f>
        <v>111</v>
      </c>
      <c r="B181" s="139"/>
      <c r="C181" s="37" t="s">
        <v>188</v>
      </c>
      <c r="I181" s="40"/>
    </row>
    <row r="182" spans="1:9" ht="18.95" customHeight="1" x14ac:dyDescent="0.2">
      <c r="A182" s="26">
        <f>A181+1</f>
        <v>112</v>
      </c>
      <c r="B182" s="139">
        <v>907</v>
      </c>
      <c r="C182" s="4" t="s">
        <v>76</v>
      </c>
      <c r="D182" s="24">
        <f>SUMIFS('SCH C-2.2 F'!$P$11:$P$132,'SCH C-2.2 F'!$B$11:$B$132,'SCH C-2.1 F'!$B182)</f>
        <v>372338.85000000003</v>
      </c>
      <c r="E182" s="25">
        <f t="shared" ref="E182:E185" si="34">IF(D182=0,0,F182/D182)</f>
        <v>1</v>
      </c>
      <c r="F182" s="24">
        <f>SUMIFS('SCH C-2.2 F'!$P$11:$P$132,'SCH C-2.2 F'!$B$11:$B$132,'SCH C-2.1 F'!$B182)</f>
        <v>372338.85000000003</v>
      </c>
      <c r="G182" s="24">
        <f>'SCH D-2 F'!K183</f>
        <v>0</v>
      </c>
      <c r="H182" s="24">
        <f t="shared" ref="H182:H185" si="35">SUM(F182:G182)</f>
        <v>372338.85000000003</v>
      </c>
      <c r="I182" s="40"/>
    </row>
    <row r="183" spans="1:9" ht="18.95" customHeight="1" x14ac:dyDescent="0.2">
      <c r="A183" s="26">
        <f t="shared" ref="A183:A186" si="36">A182+1</f>
        <v>113</v>
      </c>
      <c r="B183" s="139">
        <v>908</v>
      </c>
      <c r="C183" s="4" t="s">
        <v>77</v>
      </c>
      <c r="D183" s="24">
        <f>SUMIFS('SCH C-2.2 F'!$P$11:$P$132,'SCH C-2.2 F'!$B$11:$B$132,'SCH C-2.1 F'!$B183)</f>
        <v>5986632.7599999988</v>
      </c>
      <c r="E183" s="25">
        <f t="shared" si="34"/>
        <v>1</v>
      </c>
      <c r="F183" s="24">
        <f>SUMIFS('SCH C-2.2 F'!$P$11:$P$132,'SCH C-2.2 F'!$B$11:$B$132,'SCH C-2.1 F'!$B183)</f>
        <v>5986632.7599999988</v>
      </c>
      <c r="G183" s="24">
        <f>'SCH D-2 F'!K184</f>
        <v>-5533059</v>
      </c>
      <c r="H183" s="24">
        <f t="shared" si="35"/>
        <v>453573.75999999885</v>
      </c>
      <c r="I183" s="40"/>
    </row>
    <row r="184" spans="1:9" ht="18.95" customHeight="1" x14ac:dyDescent="0.2">
      <c r="A184" s="26">
        <f t="shared" si="36"/>
        <v>114</v>
      </c>
      <c r="B184" s="139">
        <v>909</v>
      </c>
      <c r="C184" s="4" t="s">
        <v>78</v>
      </c>
      <c r="D184" s="24">
        <f>SUMIFS('SCH C-2.2 F'!$P$11:$P$132,'SCH C-2.2 F'!$B$11:$B$132,'SCH C-2.1 F'!$B184)</f>
        <v>1231414.239999996</v>
      </c>
      <c r="E184" s="25">
        <f t="shared" si="34"/>
        <v>1</v>
      </c>
      <c r="F184" s="24">
        <f>SUMIFS('SCH C-2.2 F'!$P$11:$P$132,'SCH C-2.2 F'!$B$11:$B$132,'SCH C-2.1 F'!$B184)</f>
        <v>1231414.239999996</v>
      </c>
      <c r="G184" s="24">
        <f>'SCH D-2 F'!K185</f>
        <v>0</v>
      </c>
      <c r="H184" s="24">
        <f t="shared" si="35"/>
        <v>1231414.239999996</v>
      </c>
      <c r="I184" s="40"/>
    </row>
    <row r="185" spans="1:9" ht="18.95" customHeight="1" x14ac:dyDescent="0.2">
      <c r="A185" s="26">
        <f t="shared" si="36"/>
        <v>115</v>
      </c>
      <c r="B185" s="139">
        <v>910</v>
      </c>
      <c r="C185" s="4" t="s">
        <v>79</v>
      </c>
      <c r="D185" s="24">
        <f>SUMIFS('SCH C-2.2 F'!$P$11:$P$132,'SCH C-2.2 F'!$B$11:$B$132,'SCH C-2.1 F'!$B185)</f>
        <v>726137.19000000006</v>
      </c>
      <c r="E185" s="25">
        <f t="shared" si="34"/>
        <v>1</v>
      </c>
      <c r="F185" s="24">
        <f>SUMIFS('SCH C-2.2 F'!$P$11:$P$132,'SCH C-2.2 F'!$B$11:$B$132,'SCH C-2.1 F'!$B185)</f>
        <v>726137.19000000006</v>
      </c>
      <c r="G185" s="24">
        <f>'SCH D-2 F'!K186</f>
        <v>0</v>
      </c>
      <c r="H185" s="24">
        <f t="shared" si="35"/>
        <v>726137.19000000006</v>
      </c>
      <c r="I185" s="40"/>
    </row>
    <row r="186" spans="1:9" ht="18.95" customHeight="1" x14ac:dyDescent="0.2">
      <c r="A186" s="26">
        <f t="shared" si="36"/>
        <v>116</v>
      </c>
      <c r="B186" s="139"/>
      <c r="C186" s="10" t="s">
        <v>189</v>
      </c>
      <c r="D186" s="36">
        <f>SUM(D182:D185)</f>
        <v>8316523.0399999944</v>
      </c>
      <c r="F186" s="36">
        <f>SUM(F182:F185)</f>
        <v>8316523.0399999944</v>
      </c>
      <c r="G186" s="36">
        <f>SUM(G182:G185)</f>
        <v>-5533059</v>
      </c>
      <c r="H186" s="36">
        <f>SUM(H182:H185)</f>
        <v>2783464.0399999949</v>
      </c>
      <c r="I186" s="40"/>
    </row>
    <row r="187" spans="1:9" ht="18.95" customHeight="1" x14ac:dyDescent="0.2">
      <c r="A187" s="26"/>
      <c r="B187" s="139"/>
      <c r="C187" s="4"/>
      <c r="I187" s="40"/>
    </row>
    <row r="188" spans="1:9" ht="18.95" customHeight="1" x14ac:dyDescent="0.2">
      <c r="A188" s="26">
        <f>A186+1</f>
        <v>117</v>
      </c>
      <c r="B188" s="139"/>
      <c r="C188" s="37" t="s">
        <v>190</v>
      </c>
      <c r="I188" s="40"/>
    </row>
    <row r="189" spans="1:9" ht="18.95" customHeight="1" x14ac:dyDescent="0.2">
      <c r="A189" s="26">
        <f>A188+1</f>
        <v>118</v>
      </c>
      <c r="B189" s="139">
        <v>911</v>
      </c>
      <c r="C189" s="4" t="s">
        <v>80</v>
      </c>
      <c r="D189" s="24">
        <f>SUMIFS('SCH C-2.2 F'!$P$11:$P$132,'SCH C-2.2 F'!$B$11:$B$132,'SCH C-2.1 F'!$B189)</f>
        <v>0</v>
      </c>
      <c r="E189" s="25">
        <f t="shared" ref="E189:E192" si="37">IF(D189=0,1,F189/D189)</f>
        <v>1</v>
      </c>
      <c r="F189" s="24">
        <f>SUMIFS('SCH C-2.2 F'!$P$11:$P$132,'SCH C-2.2 F'!$B$11:$B$132,'SCH C-2.1 F'!$B189)</f>
        <v>0</v>
      </c>
      <c r="G189" s="24">
        <f>'SCH D-2 F'!K190</f>
        <v>0</v>
      </c>
      <c r="H189" s="24">
        <f t="shared" ref="H189:H192" si="38">SUM(F189:G189)</f>
        <v>0</v>
      </c>
      <c r="I189" s="40"/>
    </row>
    <row r="190" spans="1:9" ht="18.95" customHeight="1" x14ac:dyDescent="0.2">
      <c r="A190" s="26">
        <f t="shared" ref="A190:A193" si="39">A189+1</f>
        <v>119</v>
      </c>
      <c r="B190" s="139">
        <v>912</v>
      </c>
      <c r="C190" s="4" t="s">
        <v>81</v>
      </c>
      <c r="D190" s="24">
        <f>SUMIFS('SCH C-2.2 F'!$P$11:$P$132,'SCH C-2.2 F'!$B$11:$B$132,'SCH C-2.1 F'!$B190)</f>
        <v>0</v>
      </c>
      <c r="E190" s="25">
        <f t="shared" si="37"/>
        <v>1</v>
      </c>
      <c r="F190" s="24">
        <f>SUMIFS('SCH C-2.2 F'!$P$11:$P$132,'SCH C-2.2 F'!$B$11:$B$132,'SCH C-2.1 F'!$B190)</f>
        <v>0</v>
      </c>
      <c r="G190" s="24">
        <f>'SCH D-2 F'!K191</f>
        <v>0</v>
      </c>
      <c r="H190" s="24">
        <f t="shared" si="38"/>
        <v>0</v>
      </c>
      <c r="I190" s="40"/>
    </row>
    <row r="191" spans="1:9" ht="18.95" customHeight="1" x14ac:dyDescent="0.2">
      <c r="A191" s="26">
        <f t="shared" si="39"/>
        <v>120</v>
      </c>
      <c r="B191" s="139">
        <v>913</v>
      </c>
      <c r="C191" s="4" t="s">
        <v>82</v>
      </c>
      <c r="D191" s="24">
        <f>SUMIFS('SCH C-2.2 F'!$P$11:$P$132,'SCH C-2.2 F'!$B$11:$B$132,'SCH C-2.1 F'!$B191)</f>
        <v>1048541.7199999997</v>
      </c>
      <c r="E191" s="25">
        <f t="shared" si="37"/>
        <v>1</v>
      </c>
      <c r="F191" s="24">
        <f>SUMIFS('SCH C-2.2 F'!$P$11:$P$132,'SCH C-2.2 F'!$B$11:$B$132,'SCH C-2.1 F'!$B191)</f>
        <v>1048541.7199999997</v>
      </c>
      <c r="G191" s="24">
        <f>'SCH D-2 F'!K192</f>
        <v>0</v>
      </c>
      <c r="H191" s="24">
        <f t="shared" si="38"/>
        <v>1048541.7199999997</v>
      </c>
      <c r="I191" s="40"/>
    </row>
    <row r="192" spans="1:9" ht="18.95" customHeight="1" x14ac:dyDescent="0.2">
      <c r="A192" s="26">
        <f t="shared" si="39"/>
        <v>121</v>
      </c>
      <c r="B192" s="139">
        <v>916</v>
      </c>
      <c r="C192" s="4" t="s">
        <v>83</v>
      </c>
      <c r="D192" s="24">
        <f>SUMIFS('SCH C-2.2 F'!$P$11:$P$132,'SCH C-2.2 F'!$B$11:$B$132,'SCH C-2.1 F'!$B192)</f>
        <v>0</v>
      </c>
      <c r="E192" s="25">
        <f t="shared" si="37"/>
        <v>1</v>
      </c>
      <c r="F192" s="24">
        <f>SUMIFS('SCH C-2.2 F'!$P$11:$P$132,'SCH C-2.2 F'!$B$11:$B$132,'SCH C-2.1 F'!$B192)</f>
        <v>0</v>
      </c>
      <c r="G192" s="24">
        <f>'SCH D-2 F'!K193</f>
        <v>0</v>
      </c>
      <c r="H192" s="24">
        <f t="shared" si="38"/>
        <v>0</v>
      </c>
      <c r="I192" s="40"/>
    </row>
    <row r="193" spans="1:9" ht="18.95" customHeight="1" x14ac:dyDescent="0.2">
      <c r="A193" s="26">
        <f t="shared" si="39"/>
        <v>122</v>
      </c>
      <c r="B193" s="139"/>
      <c r="C193" s="2" t="s">
        <v>191</v>
      </c>
      <c r="D193" s="36">
        <f>SUM(D189:D192)</f>
        <v>1048541.7199999997</v>
      </c>
      <c r="F193" s="36">
        <f>SUM(F189:F192)</f>
        <v>1048541.7199999997</v>
      </c>
      <c r="G193" s="36">
        <f>SUM(G189:G192)</f>
        <v>0</v>
      </c>
      <c r="H193" s="36">
        <f>SUM(H189:H192)</f>
        <v>1048541.7199999997</v>
      </c>
      <c r="I193" s="40"/>
    </row>
    <row r="194" spans="1:9" ht="18.95" customHeight="1" x14ac:dyDescent="0.2">
      <c r="B194" s="139"/>
      <c r="C194" s="4"/>
      <c r="I194" s="40"/>
    </row>
    <row r="195" spans="1:9" ht="18.95" customHeight="1" x14ac:dyDescent="0.2">
      <c r="A195" s="26">
        <f>A193+1</f>
        <v>123</v>
      </c>
      <c r="B195" s="139"/>
      <c r="C195" s="37" t="s">
        <v>192</v>
      </c>
      <c r="I195" s="40"/>
    </row>
    <row r="196" spans="1:9" ht="18.95" customHeight="1" x14ac:dyDescent="0.2">
      <c r="A196" s="26">
        <f>A195+1</f>
        <v>124</v>
      </c>
      <c r="B196" s="139">
        <v>920</v>
      </c>
      <c r="C196" s="4" t="s">
        <v>84</v>
      </c>
      <c r="D196" s="24">
        <f>SUMIFS('SCH C-2.2 F'!$P$11:$P$132,'SCH C-2.2 F'!$B$11:$B$132,'SCH C-2.1 F'!$B196)</f>
        <v>26605960.919894449</v>
      </c>
      <c r="E196" s="25">
        <f t="shared" ref="E196:E204" si="40">IF(D196=0,0,F196/D196)</f>
        <v>1</v>
      </c>
      <c r="F196" s="24">
        <f>SUMIFS('SCH C-2.2 F'!$P$11:$P$132,'SCH C-2.2 F'!$B$11:$B$132,'SCH C-2.1 F'!$B196)</f>
        <v>26605960.919894449</v>
      </c>
      <c r="G196" s="24">
        <f>'SCH D-2 F'!K197</f>
        <v>0</v>
      </c>
      <c r="H196" s="24">
        <f t="shared" ref="H196:H221" si="41">SUM(F196:G196)</f>
        <v>26605960.919894449</v>
      </c>
      <c r="I196" s="40"/>
    </row>
    <row r="197" spans="1:9" ht="18.95" customHeight="1" x14ac:dyDescent="0.2">
      <c r="A197" s="26">
        <f t="shared" ref="A197:A232" si="42">A196+1</f>
        <v>125</v>
      </c>
      <c r="B197" s="139">
        <v>921</v>
      </c>
      <c r="C197" s="4" t="s">
        <v>85</v>
      </c>
      <c r="D197" s="24">
        <f>SUMIFS('SCH C-2.2 F'!$P$11:$P$132,'SCH C-2.2 F'!$B$11:$B$132,'SCH C-2.1 F'!$B197)</f>
        <v>7294109.8183823768</v>
      </c>
      <c r="E197" s="25">
        <f t="shared" si="40"/>
        <v>1</v>
      </c>
      <c r="F197" s="24">
        <f>SUMIFS('SCH C-2.2 F'!$P$11:$P$132,'SCH C-2.2 F'!$B$11:$B$132,'SCH C-2.1 F'!$B197)</f>
        <v>7294109.8183823768</v>
      </c>
      <c r="G197" s="24">
        <f>'SCH D-2 F'!K198</f>
        <v>0</v>
      </c>
      <c r="H197" s="24">
        <f t="shared" si="41"/>
        <v>7294109.8183823768</v>
      </c>
      <c r="I197" s="40"/>
    </row>
    <row r="198" spans="1:9" ht="18.95" customHeight="1" x14ac:dyDescent="0.2">
      <c r="A198" s="26">
        <f t="shared" si="42"/>
        <v>126</v>
      </c>
      <c r="B198" s="139">
        <v>922</v>
      </c>
      <c r="C198" s="4" t="s">
        <v>86</v>
      </c>
      <c r="D198" s="24">
        <f>SUMIFS('SCH C-2.2 F'!$P$11:$P$132,'SCH C-2.2 F'!$B$11:$B$132,'SCH C-2.1 F'!$B198)</f>
        <v>-4417049.43518213</v>
      </c>
      <c r="E198" s="25">
        <f t="shared" si="40"/>
        <v>1</v>
      </c>
      <c r="F198" s="24">
        <f>SUMIFS('SCH C-2.2 F'!$P$11:$P$132,'SCH C-2.2 F'!$B$11:$B$132,'SCH C-2.1 F'!$B198)</f>
        <v>-4417049.43518213</v>
      </c>
      <c r="G198" s="24">
        <f>'SCH D-2 F'!K199</f>
        <v>0</v>
      </c>
      <c r="H198" s="24">
        <f t="shared" si="41"/>
        <v>-4417049.43518213</v>
      </c>
      <c r="I198" s="40"/>
    </row>
    <row r="199" spans="1:9" ht="18.95" customHeight="1" x14ac:dyDescent="0.2">
      <c r="A199" s="26">
        <f t="shared" si="42"/>
        <v>127</v>
      </c>
      <c r="B199" s="139">
        <v>923</v>
      </c>
      <c r="C199" s="4" t="s">
        <v>87</v>
      </c>
      <c r="D199" s="24">
        <f>SUMIFS('SCH C-2.2 F'!$P$11:$P$132,'SCH C-2.2 F'!$B$11:$B$132,'SCH C-2.1 F'!$B199)</f>
        <v>15879770.59999999</v>
      </c>
      <c r="E199" s="25">
        <f t="shared" si="40"/>
        <v>1</v>
      </c>
      <c r="F199" s="24">
        <f>SUMIFS('SCH C-2.2 F'!$P$11:$P$132,'SCH C-2.2 F'!$B$11:$B$132,'SCH C-2.1 F'!$B199)</f>
        <v>15879770.59999999</v>
      </c>
      <c r="G199" s="24">
        <f>'SCH D-2 F'!K200</f>
        <v>0</v>
      </c>
      <c r="H199" s="24">
        <f t="shared" si="41"/>
        <v>15879770.59999999</v>
      </c>
      <c r="I199" s="40"/>
    </row>
    <row r="200" spans="1:9" ht="18.95" customHeight="1" x14ac:dyDescent="0.2">
      <c r="A200" s="26">
        <f t="shared" si="42"/>
        <v>128</v>
      </c>
      <c r="B200" s="139">
        <v>924</v>
      </c>
      <c r="C200" s="4" t="s">
        <v>0</v>
      </c>
      <c r="D200" s="24">
        <f>SUMIFS('SCH C-2.2 F'!$P$11:$P$132,'SCH C-2.2 F'!$B$11:$B$132,'SCH C-2.1 F'!$B200)</f>
        <v>4891049.3599999938</v>
      </c>
      <c r="E200" s="25">
        <f t="shared" si="40"/>
        <v>1</v>
      </c>
      <c r="F200" s="24">
        <f>SUMIFS('SCH C-2.2 F'!$P$11:$P$132,'SCH C-2.2 F'!$B$11:$B$132,'SCH C-2.1 F'!$B200)</f>
        <v>4891049.3599999938</v>
      </c>
      <c r="G200" s="24">
        <f>'SCH D-2 F'!K201</f>
        <v>0</v>
      </c>
      <c r="H200" s="24">
        <f t="shared" si="41"/>
        <v>4891049.3599999938</v>
      </c>
      <c r="I200" s="40"/>
    </row>
    <row r="201" spans="1:9" ht="18.95" customHeight="1" x14ac:dyDescent="0.2">
      <c r="A201" s="26">
        <f t="shared" si="42"/>
        <v>129</v>
      </c>
      <c r="B201" s="139">
        <v>925</v>
      </c>
      <c r="C201" s="4" t="s">
        <v>88</v>
      </c>
      <c r="D201" s="24">
        <f>SUMIFS('SCH C-2.2 F'!$P$11:$P$132,'SCH C-2.2 F'!$B$11:$B$132,'SCH C-2.1 F'!$B201)</f>
        <v>2666967.3999999939</v>
      </c>
      <c r="E201" s="25">
        <f t="shared" si="40"/>
        <v>1</v>
      </c>
      <c r="F201" s="24">
        <f>SUMIFS('SCH C-2.2 F'!$P$11:$P$132,'SCH C-2.2 F'!$B$11:$B$132,'SCH C-2.1 F'!$B201)</f>
        <v>2666967.3999999939</v>
      </c>
      <c r="G201" s="24">
        <f>'SCH D-2 F'!K202</f>
        <v>0</v>
      </c>
      <c r="H201" s="24">
        <f t="shared" si="41"/>
        <v>2666967.3999999939</v>
      </c>
      <c r="I201" s="40"/>
    </row>
    <row r="202" spans="1:9" ht="18.95" customHeight="1" x14ac:dyDescent="0.2">
      <c r="A202" s="26">
        <f t="shared" si="42"/>
        <v>130</v>
      </c>
      <c r="B202" s="139">
        <v>926</v>
      </c>
      <c r="C202" s="4" t="s">
        <v>89</v>
      </c>
      <c r="D202" s="24">
        <f>SUMIFS('SCH C-2.2 F'!$P$11:$P$132,'SCH C-2.2 F'!$B$11:$B$132,'SCH C-2.1 F'!$B202)</f>
        <v>20921160.39999995</v>
      </c>
      <c r="E202" s="25">
        <f t="shared" ref="E202:E203" si="43">IF(D202=0,1,F202/D202)</f>
        <v>1</v>
      </c>
      <c r="F202" s="24">
        <f>SUMIFS('SCH C-2.2 F'!$P$11:$P$132,'SCH C-2.2 F'!$B$11:$B$132,'SCH C-2.1 F'!$B202)</f>
        <v>20921160.39999995</v>
      </c>
      <c r="G202" s="24">
        <f>'SCH D-2 F'!K203</f>
        <v>0</v>
      </c>
      <c r="H202" s="24">
        <f t="shared" si="41"/>
        <v>20921160.39999995</v>
      </c>
      <c r="I202" s="40"/>
    </row>
    <row r="203" spans="1:9" ht="18.95" customHeight="1" x14ac:dyDescent="0.2">
      <c r="A203" s="26">
        <f t="shared" si="42"/>
        <v>131</v>
      </c>
      <c r="B203" s="139">
        <v>927</v>
      </c>
      <c r="C203" s="4" t="s">
        <v>90</v>
      </c>
      <c r="D203" s="24">
        <f>SUMIFS('SCH C-2.2 F'!$P$11:$P$132,'SCH C-2.2 F'!$B$11:$B$132,'SCH C-2.1 F'!$B203)</f>
        <v>0</v>
      </c>
      <c r="E203" s="25">
        <f t="shared" si="43"/>
        <v>1</v>
      </c>
      <c r="F203" s="24">
        <f>SUMIFS('SCH C-2.2 F'!$P$11:$P$132,'SCH C-2.2 F'!$B$11:$B$132,'SCH C-2.1 F'!$B203)</f>
        <v>0</v>
      </c>
      <c r="G203" s="24">
        <f>'SCH D-2 F'!K204</f>
        <v>0</v>
      </c>
      <c r="H203" s="24">
        <f t="shared" si="41"/>
        <v>0</v>
      </c>
      <c r="I203" s="40"/>
    </row>
    <row r="204" spans="1:9" ht="18.95" customHeight="1" x14ac:dyDescent="0.2">
      <c r="A204" s="26">
        <f t="shared" si="42"/>
        <v>132</v>
      </c>
      <c r="B204" s="139">
        <v>928</v>
      </c>
      <c r="C204" s="4" t="s">
        <v>91</v>
      </c>
      <c r="D204" s="24">
        <f>SUMIFS('SCH C-2.2 F'!$P$11:$P$132,'SCH C-2.2 F'!$B$11:$B$132,'SCH C-2.1 F'!$B204)</f>
        <v>1537950.4999999974</v>
      </c>
      <c r="E204" s="25">
        <f t="shared" si="40"/>
        <v>1</v>
      </c>
      <c r="F204" s="24">
        <f>SUMIFS('SCH C-2.2 F'!$P$11:$P$132,'SCH C-2.2 F'!$B$11:$B$132,'SCH C-2.1 F'!$B204)</f>
        <v>1537950.4999999974</v>
      </c>
      <c r="G204" s="24">
        <f>'SCH D-2 F'!K205</f>
        <v>0</v>
      </c>
      <c r="H204" s="24">
        <f t="shared" si="41"/>
        <v>1537950.4999999974</v>
      </c>
      <c r="I204" s="40"/>
    </row>
    <row r="205" spans="1:9" s="16" customFormat="1" ht="20.100000000000001" customHeight="1" x14ac:dyDescent="0.2">
      <c r="A205" s="379" t="str">
        <f>$A$1</f>
        <v>LOUISVILLE GAS AND ELECTRIC COMPANY</v>
      </c>
      <c r="B205" s="379"/>
      <c r="C205" s="379"/>
      <c r="D205" s="379"/>
      <c r="E205" s="379"/>
      <c r="F205" s="379"/>
      <c r="G205" s="379"/>
      <c r="H205" s="379"/>
      <c r="I205" s="379"/>
    </row>
    <row r="206" spans="1:9" s="16" customFormat="1" ht="20.100000000000001" customHeight="1" x14ac:dyDescent="0.2">
      <c r="A206" s="379" t="str">
        <f>$A$2</f>
        <v>CASE NO. 2018-00295 - ELECTRIC OPERATIONS - RESPONSE TO PSC 2-75 (SLIPPAGE FACTOR 97.153%)</v>
      </c>
      <c r="B206" s="379"/>
      <c r="C206" s="379"/>
      <c r="D206" s="379"/>
      <c r="E206" s="379"/>
      <c r="F206" s="379"/>
      <c r="G206" s="379"/>
      <c r="H206" s="379"/>
      <c r="I206" s="379"/>
    </row>
    <row r="207" spans="1:9" s="16" customFormat="1" ht="20.100000000000001" customHeight="1" x14ac:dyDescent="0.2">
      <c r="A207" s="379" t="s">
        <v>161</v>
      </c>
      <c r="B207" s="379"/>
      <c r="C207" s="379"/>
      <c r="D207" s="379"/>
      <c r="E207" s="379"/>
      <c r="F207" s="379"/>
      <c r="G207" s="379"/>
      <c r="H207" s="379"/>
      <c r="I207" s="379"/>
    </row>
    <row r="208" spans="1:9" s="16" customFormat="1" ht="20.100000000000001" customHeight="1" x14ac:dyDescent="0.2">
      <c r="A208" s="379" t="str">
        <f>$A$4</f>
        <v>FOR THE 12 MONTHS ENDED APRIL 30, 2020</v>
      </c>
      <c r="B208" s="379"/>
      <c r="C208" s="379"/>
      <c r="D208" s="379"/>
      <c r="E208" s="379"/>
      <c r="F208" s="379"/>
      <c r="G208" s="379"/>
      <c r="H208" s="379"/>
      <c r="I208" s="379"/>
    </row>
    <row r="209" spans="1:9" s="16" customFormat="1" ht="20.100000000000001" customHeight="1" x14ac:dyDescent="0.2">
      <c r="A209" s="138"/>
      <c r="B209" s="138"/>
      <c r="C209" s="138"/>
      <c r="D209" s="138"/>
      <c r="E209" s="138"/>
      <c r="F209" s="138"/>
      <c r="G209" s="138"/>
      <c r="H209" s="138"/>
      <c r="I209" s="138"/>
    </row>
    <row r="210" spans="1:9" s="16" customFormat="1" ht="20.100000000000001" customHeight="1" x14ac:dyDescent="0.2">
      <c r="A210" s="16" t="str">
        <f>$A$6</f>
        <v>DATA:____BASE  PERIOD__X__FORECASTED  PERIOD</v>
      </c>
      <c r="B210" s="18"/>
      <c r="I210" s="19" t="s">
        <v>160</v>
      </c>
    </row>
    <row r="211" spans="1:9" s="16" customFormat="1" ht="20.100000000000001" customHeight="1" x14ac:dyDescent="0.2">
      <c r="A211" s="16" t="str">
        <f>$A$7</f>
        <v>TYPE OF FILING: _____ ORIGINAL  _____ UPDATED  __X__ REVISED</v>
      </c>
      <c r="I211" s="19" t="s">
        <v>341</v>
      </c>
    </row>
    <row r="212" spans="1:9" s="16" customFormat="1" ht="20.100000000000001" customHeight="1" x14ac:dyDescent="0.2">
      <c r="A212" s="18" t="s">
        <v>151</v>
      </c>
      <c r="B212" s="18"/>
      <c r="F212" s="18"/>
      <c r="G212" s="18"/>
      <c r="H212" s="18"/>
      <c r="I212" s="20" t="str">
        <f>$I$8</f>
        <v>WITNESS:   C. M. GARRETT</v>
      </c>
    </row>
    <row r="213" spans="1:9" s="16" customFormat="1" ht="20.100000000000001" customHeight="1" x14ac:dyDescent="0.2"/>
    <row r="214" spans="1:9" ht="58.5" customHeight="1" x14ac:dyDescent="0.2">
      <c r="A214" s="31" t="s">
        <v>152</v>
      </c>
      <c r="B214" s="31" t="s">
        <v>153</v>
      </c>
      <c r="C214" s="32" t="s">
        <v>157</v>
      </c>
      <c r="D214" s="31" t="s">
        <v>156</v>
      </c>
      <c r="E214" s="31" t="s">
        <v>154</v>
      </c>
      <c r="F214" s="31" t="s">
        <v>158</v>
      </c>
      <c r="G214" s="31" t="s">
        <v>364</v>
      </c>
      <c r="H214" s="31" t="s">
        <v>946</v>
      </c>
      <c r="I214" s="31" t="s">
        <v>159</v>
      </c>
    </row>
    <row r="215" spans="1:9" ht="18.95" customHeight="1" x14ac:dyDescent="0.2">
      <c r="A215" s="27"/>
      <c r="B215" s="27"/>
      <c r="C215" s="23"/>
      <c r="D215" s="33" t="s">
        <v>120</v>
      </c>
      <c r="E215" s="33" t="s">
        <v>121</v>
      </c>
      <c r="F215" s="33" t="s">
        <v>162</v>
      </c>
      <c r="G215" s="33" t="s">
        <v>163</v>
      </c>
      <c r="H215" s="33" t="s">
        <v>316</v>
      </c>
      <c r="I215" s="33" t="s">
        <v>122</v>
      </c>
    </row>
    <row r="216" spans="1:9" ht="23.1" customHeight="1" x14ac:dyDescent="0.2">
      <c r="A216" s="22"/>
      <c r="B216" s="22"/>
      <c r="C216" s="29"/>
      <c r="D216" s="30" t="s">
        <v>155</v>
      </c>
      <c r="E216" s="30"/>
      <c r="F216" s="30" t="s">
        <v>155</v>
      </c>
      <c r="G216" s="30" t="s">
        <v>155</v>
      </c>
      <c r="H216" s="30" t="s">
        <v>155</v>
      </c>
      <c r="I216" s="30" t="str">
        <f>$I$12</f>
        <v>ALL ELECTRIC 100%</v>
      </c>
    </row>
    <row r="217" spans="1:9" ht="18.95" customHeight="1" x14ac:dyDescent="0.2">
      <c r="A217" s="26">
        <f>A204+1</f>
        <v>133</v>
      </c>
      <c r="B217" s="139">
        <v>929</v>
      </c>
      <c r="C217" s="4" t="s">
        <v>92</v>
      </c>
      <c r="D217" s="24">
        <f>SUMIFS('SCH C-2.2 F'!$P$11:$P$132,'SCH C-2.2 F'!$B$11:$B$132,'SCH C-2.1 F'!$B217)</f>
        <v>-216193</v>
      </c>
      <c r="E217" s="25">
        <v>1</v>
      </c>
      <c r="F217" s="24">
        <f>SUMIFS('SCH C-2.2 F'!$P$11:$P$132,'SCH C-2.2 F'!$B$11:$B$132,'SCH C-2.1 F'!$B217)</f>
        <v>-216193</v>
      </c>
      <c r="G217" s="24">
        <f>'SCH D-2 F'!K218</f>
        <v>0</v>
      </c>
      <c r="H217" s="24">
        <f t="shared" si="41"/>
        <v>-216193</v>
      </c>
      <c r="I217" s="40"/>
    </row>
    <row r="218" spans="1:9" ht="18.95" customHeight="1" x14ac:dyDescent="0.2">
      <c r="A218" s="26">
        <f t="shared" si="42"/>
        <v>134</v>
      </c>
      <c r="B218" s="139">
        <v>930.1</v>
      </c>
      <c r="C218" s="4" t="s">
        <v>93</v>
      </c>
      <c r="D218" s="24">
        <f>SUMIFS('SCH C-2.2 F'!$P$11:$P$132,'SCH C-2.2 F'!$B$11:$B$132,'SCH C-2.1 F'!$B218)</f>
        <v>6221.99999999999</v>
      </c>
      <c r="E218" s="25">
        <f t="shared" ref="E218:E221" si="44">IF(D218=0,0,F218/D218)</f>
        <v>1</v>
      </c>
      <c r="F218" s="24">
        <f>SUMIFS('SCH C-2.2 F'!$P$11:$P$132,'SCH C-2.2 F'!$B$11:$B$132,'SCH C-2.1 F'!$B218)</f>
        <v>6221.99999999999</v>
      </c>
      <c r="G218" s="24">
        <f>'SCH D-2 F'!K219</f>
        <v>0</v>
      </c>
      <c r="H218" s="24">
        <f t="shared" si="41"/>
        <v>6221.99999999999</v>
      </c>
      <c r="I218" s="40"/>
    </row>
    <row r="219" spans="1:9" ht="18.95" customHeight="1" x14ac:dyDescent="0.2">
      <c r="A219" s="26">
        <f t="shared" si="42"/>
        <v>135</v>
      </c>
      <c r="B219" s="139">
        <v>930.2</v>
      </c>
      <c r="C219" s="4" t="s">
        <v>94</v>
      </c>
      <c r="D219" s="24">
        <f>SUMIFS('SCH C-2.2 F'!$P$11:$P$132,'SCH C-2.2 F'!$B$11:$B$132,'SCH C-2.1 F'!$B219)</f>
        <v>2562355.0599999945</v>
      </c>
      <c r="E219" s="25">
        <f t="shared" si="44"/>
        <v>1</v>
      </c>
      <c r="F219" s="24">
        <f>SUMIFS('SCH C-2.2 F'!$P$11:$P$132,'SCH C-2.2 F'!$B$11:$B$132,'SCH C-2.1 F'!$B219)</f>
        <v>2562355.0599999945</v>
      </c>
      <c r="G219" s="24">
        <f>'SCH D-2 F'!K220</f>
        <v>0</v>
      </c>
      <c r="H219" s="24">
        <f t="shared" si="41"/>
        <v>2562355.0599999945</v>
      </c>
      <c r="I219" s="40"/>
    </row>
    <row r="220" spans="1:9" ht="18.95" customHeight="1" x14ac:dyDescent="0.2">
      <c r="A220" s="26">
        <f t="shared" si="42"/>
        <v>136</v>
      </c>
      <c r="B220" s="139">
        <v>931</v>
      </c>
      <c r="C220" s="4" t="s">
        <v>24</v>
      </c>
      <c r="D220" s="24">
        <f>SUMIFS('SCH C-2.2 F'!$P$11:$P$132,'SCH C-2.2 F'!$B$11:$B$132,'SCH C-2.1 F'!$B220)</f>
        <v>1862066.1199999999</v>
      </c>
      <c r="E220" s="25">
        <f t="shared" si="44"/>
        <v>1</v>
      </c>
      <c r="F220" s="24">
        <f>SUMIFS('SCH C-2.2 F'!$P$11:$P$132,'SCH C-2.2 F'!$B$11:$B$132,'SCH C-2.1 F'!$B220)</f>
        <v>1862066.1199999999</v>
      </c>
      <c r="G220" s="24">
        <f>'SCH D-2 F'!K221</f>
        <v>0</v>
      </c>
      <c r="H220" s="24">
        <f t="shared" si="41"/>
        <v>1862066.1199999999</v>
      </c>
      <c r="I220" s="40"/>
    </row>
    <row r="221" spans="1:9" ht="18.95" customHeight="1" x14ac:dyDescent="0.2">
      <c r="A221" s="26">
        <f t="shared" si="42"/>
        <v>137</v>
      </c>
      <c r="B221" s="139">
        <v>935</v>
      </c>
      <c r="C221" s="4" t="s">
        <v>95</v>
      </c>
      <c r="D221" s="24">
        <f>SUMIFS('SCH C-2.2 F'!$P$11:$P$132,'SCH C-2.2 F'!$B$11:$B$132,'SCH C-2.1 F'!$B221)</f>
        <v>784180.85999999987</v>
      </c>
      <c r="E221" s="25">
        <f t="shared" si="44"/>
        <v>1</v>
      </c>
      <c r="F221" s="24">
        <f>SUMIFS('SCH C-2.2 F'!$P$11:$P$132,'SCH C-2.2 F'!$B$11:$B$132,'SCH C-2.1 F'!$B221)</f>
        <v>784180.85999999987</v>
      </c>
      <c r="G221" s="24">
        <f>'SCH D-2 F'!K222</f>
        <v>0</v>
      </c>
      <c r="H221" s="24">
        <f t="shared" si="41"/>
        <v>784180.85999999987</v>
      </c>
      <c r="I221" s="40"/>
    </row>
    <row r="222" spans="1:9" ht="18.95" customHeight="1" x14ac:dyDescent="0.2">
      <c r="A222" s="26">
        <f t="shared" si="42"/>
        <v>138</v>
      </c>
      <c r="C222" s="10" t="s">
        <v>193</v>
      </c>
      <c r="D222" s="36">
        <f>SUM(D196:D221)</f>
        <v>80378550.603094608</v>
      </c>
      <c r="F222" s="36">
        <f>SUM(F196:F221)</f>
        <v>80378550.603094608</v>
      </c>
      <c r="G222" s="36">
        <f>SUM(G196:G221)</f>
        <v>0</v>
      </c>
      <c r="H222" s="36">
        <f>SUM(H196:H221)</f>
        <v>80378550.603094608</v>
      </c>
      <c r="I222" s="40"/>
    </row>
    <row r="223" spans="1:9" ht="18.95" customHeight="1" x14ac:dyDescent="0.2">
      <c r="A223" s="26"/>
      <c r="I223" s="40"/>
    </row>
    <row r="224" spans="1:9" ht="18.95" customHeight="1" x14ac:dyDescent="0.2">
      <c r="A224" s="26">
        <f>A222+1</f>
        <v>139</v>
      </c>
      <c r="C224" s="10" t="s">
        <v>195</v>
      </c>
      <c r="D224" s="35">
        <f>SUM(D107,D137,D159,D179,D186,D193,D222)</f>
        <v>640952352.02495337</v>
      </c>
      <c r="F224" s="35">
        <f>SUM(F107,F137,F159,F179,F186,F193,F222)</f>
        <v>640952352.02495337</v>
      </c>
      <c r="G224" s="35">
        <f>SUM(G107,G137,G159,G179,G186,G193,G222)</f>
        <v>-12605094.276416142</v>
      </c>
      <c r="H224" s="35">
        <f>SUM(H107,H137,H159,H179,H186,H193,H222)</f>
        <v>628347257.74853718</v>
      </c>
      <c r="I224" s="40"/>
    </row>
    <row r="225" spans="1:11" ht="18.95" customHeight="1" x14ac:dyDescent="0.2">
      <c r="A225" s="26"/>
      <c r="C225" s="10"/>
      <c r="I225" s="40"/>
    </row>
    <row r="226" spans="1:11" ht="18.95" customHeight="1" x14ac:dyDescent="0.2">
      <c r="A226" s="26">
        <f>A224+1</f>
        <v>140</v>
      </c>
      <c r="B226" s="38" t="s">
        <v>196</v>
      </c>
      <c r="C226" s="10" t="s">
        <v>197</v>
      </c>
      <c r="D226" s="24">
        <f>SUMIFS('SCH C-2.2 F'!$P$11:$P$132,'SCH C-2.2 F'!$B$11:$B$132,'SCH C-2.1 F'!$B226)</f>
        <v>221174257.00905824</v>
      </c>
      <c r="E226" s="25">
        <f t="shared" ref="E226:E228" si="45">IF(D226=0,0,F226/D226)</f>
        <v>1</v>
      </c>
      <c r="F226" s="24">
        <f>SUMIFS('SCH C-2.2 F'!$P$11:$P$132,'SCH C-2.2 F'!$B$11:$B$132,'SCH C-2.1 F'!$B226)</f>
        <v>221174257.00905824</v>
      </c>
      <c r="G226" s="24">
        <f>'SCH D-2 F'!K227</f>
        <v>-65694674.483308159</v>
      </c>
      <c r="H226" s="24">
        <f t="shared" ref="H226:H232" si="46">SUM(F226:G226)</f>
        <v>155479582.52575007</v>
      </c>
      <c r="I226" s="40"/>
    </row>
    <row r="227" spans="1:11" ht="18.95" customHeight="1" x14ac:dyDescent="0.2">
      <c r="A227" s="26">
        <f t="shared" si="42"/>
        <v>141</v>
      </c>
      <c r="B227" s="139">
        <v>407.3</v>
      </c>
      <c r="C227" s="10" t="s">
        <v>1080</v>
      </c>
      <c r="D227" s="24">
        <f>SUMIFS('SCH C-2.2 F'!$P$11:$P$132,'SCH C-2.2 F'!$B$11:$B$132,'SCH C-2.1 F'!$B227)</f>
        <v>1546256.5516944402</v>
      </c>
      <c r="E227" s="25">
        <f t="shared" ref="E227" si="47">IF(D227=0,0,F227/D227)</f>
        <v>1</v>
      </c>
      <c r="F227" s="24">
        <f>SUMIFS('SCH C-2.2 F'!$P$11:$P$132,'SCH C-2.2 F'!$B$11:$B$132,'SCH C-2.1 F'!$B227)</f>
        <v>1546256.5516944402</v>
      </c>
      <c r="G227" s="24">
        <f>'SCH D-2 F'!K228</f>
        <v>-1546256.5516944404</v>
      </c>
      <c r="H227" s="24">
        <f t="shared" ref="H227" si="48">SUM(F227:G227)</f>
        <v>0</v>
      </c>
      <c r="I227" s="40"/>
    </row>
    <row r="228" spans="1:11" ht="18.95" customHeight="1" x14ac:dyDescent="0.2">
      <c r="A228" s="26">
        <f t="shared" si="42"/>
        <v>142</v>
      </c>
      <c r="B228" s="139">
        <v>408.1</v>
      </c>
      <c r="C228" s="10" t="s">
        <v>10</v>
      </c>
      <c r="D228" s="24">
        <f>SUMIFS('SCH C-2.2 F'!$P$11:$P$132,'SCH C-2.2 F'!$B$11:$B$132,'SCH C-2.1 F'!$B228)</f>
        <v>36710725.10227298</v>
      </c>
      <c r="E228" s="25">
        <f t="shared" si="45"/>
        <v>1</v>
      </c>
      <c r="F228" s="24">
        <f>SUMIFS('SCH C-2.2 F'!$P$11:$P$132,'SCH C-2.2 F'!$B$11:$B$132,'SCH C-2.1 F'!$B228)</f>
        <v>36710725.10227298</v>
      </c>
      <c r="G228" s="24">
        <f>'SCH D-2 F'!K229</f>
        <v>-1840968.4926703649</v>
      </c>
      <c r="H228" s="24">
        <f t="shared" si="46"/>
        <v>34869756.609602615</v>
      </c>
      <c r="I228" s="40"/>
    </row>
    <row r="229" spans="1:11" ht="18.95" customHeight="1" x14ac:dyDescent="0.2">
      <c r="A229" s="26">
        <f t="shared" si="42"/>
        <v>143</v>
      </c>
      <c r="B229" s="38" t="s">
        <v>198</v>
      </c>
      <c r="C229" s="10" t="s">
        <v>199</v>
      </c>
      <c r="D229" s="24">
        <f>'TaxProvision_Elec F'!C40-D231</f>
        <v>36121424.175255157</v>
      </c>
      <c r="E229" s="25">
        <v>1</v>
      </c>
      <c r="F229" s="24">
        <f>D229*E229</f>
        <v>36121424.175255157</v>
      </c>
      <c r="G229" s="24">
        <f>'SCH D-2 F'!K230</f>
        <v>-15088354.581150739</v>
      </c>
      <c r="H229" s="24">
        <f t="shared" si="46"/>
        <v>21033069.594104417</v>
      </c>
      <c r="I229" s="40"/>
      <c r="K229" s="24"/>
    </row>
    <row r="230" spans="1:11" ht="18.95" customHeight="1" x14ac:dyDescent="0.2">
      <c r="A230" s="26">
        <f t="shared" si="42"/>
        <v>144</v>
      </c>
      <c r="B230" s="38" t="s">
        <v>198</v>
      </c>
      <c r="C230" s="10" t="s">
        <v>200</v>
      </c>
      <c r="D230" s="24">
        <f>'TaxProvision_Elec F'!D40</f>
        <v>9994598.0818976741</v>
      </c>
      <c r="E230" s="25">
        <v>1</v>
      </c>
      <c r="F230" s="24">
        <f t="shared" ref="F230:F231" si="49">D230*E230</f>
        <v>9994598.0818976741</v>
      </c>
      <c r="G230" s="24">
        <f>'SCH D-2 F'!K231</f>
        <v>-3805541.7166368305</v>
      </c>
      <c r="H230" s="24">
        <f t="shared" si="46"/>
        <v>6189056.3652608432</v>
      </c>
      <c r="I230" s="40"/>
      <c r="K230" s="24"/>
    </row>
    <row r="231" spans="1:11" ht="18.95" customHeight="1" x14ac:dyDescent="0.2">
      <c r="A231" s="26">
        <f t="shared" si="42"/>
        <v>145</v>
      </c>
      <c r="B231" s="38">
        <v>411.4</v>
      </c>
      <c r="C231" s="10" t="s">
        <v>203</v>
      </c>
      <c r="D231" s="24">
        <f>'TaxProvision_Elec F'!C35</f>
        <v>-1004120.6926301915</v>
      </c>
      <c r="E231" s="25">
        <v>1</v>
      </c>
      <c r="F231" s="24">
        <f t="shared" si="49"/>
        <v>-1004120.6926301915</v>
      </c>
      <c r="G231" s="24">
        <f>'SCH D-2 F'!K232</f>
        <v>0</v>
      </c>
      <c r="H231" s="24">
        <f t="shared" si="46"/>
        <v>-1004120.6926301915</v>
      </c>
      <c r="I231" s="40"/>
    </row>
    <row r="232" spans="1:11" ht="18.95" customHeight="1" x14ac:dyDescent="0.2">
      <c r="A232" s="26">
        <f t="shared" si="42"/>
        <v>146</v>
      </c>
      <c r="B232" s="38">
        <v>411.8</v>
      </c>
      <c r="C232" s="10" t="s">
        <v>204</v>
      </c>
      <c r="D232" s="35">
        <f>SUMIFS('SCH C-2.2 F'!$P$11:$P$132,'SCH C-2.2 F'!$B$11:$B$132,'SCH C-2.1 F'!$B232)</f>
        <v>0</v>
      </c>
      <c r="E232" s="25">
        <v>1</v>
      </c>
      <c r="F232" s="35">
        <f>SUMIFS('SCH C-2.2 F'!$P$11:$P$132,'SCH C-2.2 F'!$B$11:$B$132,'SCH C-2.1 F'!$B232)</f>
        <v>0</v>
      </c>
      <c r="G232" s="35">
        <f>'SCH D-2 F'!K233</f>
        <v>0</v>
      </c>
      <c r="H232" s="35">
        <f t="shared" si="46"/>
        <v>0</v>
      </c>
      <c r="I232" s="40"/>
    </row>
    <row r="233" spans="1:11" ht="18.95" customHeight="1" x14ac:dyDescent="0.2">
      <c r="B233" s="139"/>
      <c r="C233" s="10"/>
      <c r="I233" s="40"/>
    </row>
    <row r="234" spans="1:11" ht="18.95" customHeight="1" thickBot="1" x14ac:dyDescent="0.25">
      <c r="A234" s="26">
        <f>A232+1</f>
        <v>147</v>
      </c>
      <c r="B234" s="139"/>
      <c r="C234" s="43" t="s">
        <v>100</v>
      </c>
      <c r="D234" s="39">
        <f>SUM(D224:D232)</f>
        <v>945495492.25250161</v>
      </c>
      <c r="F234" s="39">
        <f>SUM(F224:F232)</f>
        <v>945495492.25250161</v>
      </c>
      <c r="G234" s="39">
        <f>SUM(G224:G232)</f>
        <v>-100580890.10187669</v>
      </c>
      <c r="H234" s="39">
        <f>SUM(H224:H232)</f>
        <v>844914602.15062487</v>
      </c>
      <c r="I234" s="40"/>
    </row>
    <row r="235" spans="1:11" ht="18.95" customHeight="1" thickTop="1" x14ac:dyDescent="0.2">
      <c r="B235" s="139"/>
      <c r="C235" s="43"/>
      <c r="I235" s="40"/>
    </row>
    <row r="236" spans="1:11" ht="18.95" customHeight="1" thickBot="1" x14ac:dyDescent="0.25">
      <c r="A236" s="26">
        <f>A234+1</f>
        <v>148</v>
      </c>
      <c r="B236" s="139"/>
      <c r="C236" s="43" t="s">
        <v>101</v>
      </c>
      <c r="D236" s="39">
        <f>D32-D234</f>
        <v>259323060.0978893</v>
      </c>
      <c r="F236" s="39">
        <f>F32-F234</f>
        <v>259323060.0978893</v>
      </c>
      <c r="G236" s="39">
        <f>G32-G234</f>
        <v>-82253464.42152606</v>
      </c>
      <c r="H236" s="39">
        <f>H32-H234</f>
        <v>177069595.67636347</v>
      </c>
      <c r="I236" s="40"/>
    </row>
    <row r="237" spans="1:11" ht="18.95" customHeight="1" thickTop="1" x14ac:dyDescent="0.2">
      <c r="B237" s="139"/>
    </row>
    <row r="238" spans="1:11" ht="18.95" customHeight="1" x14ac:dyDescent="0.2">
      <c r="B238" s="139"/>
      <c r="F238" s="24">
        <f>-'SCH C-2.2 F'!P134</f>
        <v>304434961.66241205</v>
      </c>
      <c r="G238" s="24">
        <f>'SCH D-2 F'!K237</f>
        <v>-82253464.42152606</v>
      </c>
      <c r="H238" s="24"/>
    </row>
    <row r="239" spans="1:11" ht="18.95" customHeight="1" x14ac:dyDescent="0.2">
      <c r="B239" s="139"/>
      <c r="F239" s="24">
        <f>F236+F229+F230+F231</f>
        <v>304434961.66241199</v>
      </c>
      <c r="G239" s="122"/>
    </row>
    <row r="240" spans="1:11" ht="18.95" customHeight="1" x14ac:dyDescent="0.2">
      <c r="B240" s="139"/>
      <c r="G240" s="24"/>
    </row>
    <row r="241" spans="2:7" ht="18.95" customHeight="1" x14ac:dyDescent="0.2">
      <c r="B241" s="139"/>
      <c r="G241" s="122"/>
    </row>
    <row r="242" spans="2:7" ht="18.95" customHeight="1" x14ac:dyDescent="0.2">
      <c r="B242" s="139"/>
      <c r="G242" s="24"/>
    </row>
    <row r="243" spans="2:7" ht="18.95" customHeight="1" x14ac:dyDescent="0.2">
      <c r="B243" s="139"/>
      <c r="G243" s="24"/>
    </row>
    <row r="244" spans="2:7" ht="18.95" customHeight="1" x14ac:dyDescent="0.2"/>
    <row r="245" spans="2:7" ht="18.95" customHeight="1" x14ac:dyDescent="0.2"/>
    <row r="246" spans="2:7" ht="18.95" customHeight="1" x14ac:dyDescent="0.2"/>
    <row r="247" spans="2:7" ht="18.95" customHeight="1" x14ac:dyDescent="0.2"/>
    <row r="248" spans="2:7" ht="18.95" customHeight="1" x14ac:dyDescent="0.2"/>
    <row r="249" spans="2:7" ht="18.95" customHeight="1" x14ac:dyDescent="0.2"/>
    <row r="250" spans="2:7" ht="18.95" customHeight="1" x14ac:dyDescent="0.2"/>
    <row r="251" spans="2:7" ht="18.95" customHeight="1" x14ac:dyDescent="0.2"/>
    <row r="252" spans="2:7" ht="18.95" customHeight="1" x14ac:dyDescent="0.2"/>
    <row r="253" spans="2:7" ht="18.95" customHeight="1" x14ac:dyDescent="0.2"/>
    <row r="254" spans="2:7" ht="18.95" customHeight="1" x14ac:dyDescent="0.2"/>
    <row r="255" spans="2:7" ht="18.95" customHeight="1" x14ac:dyDescent="0.2"/>
    <row r="256" spans="2:7"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sheetData>
  <mergeCells count="24">
    <mergeCell ref="A208:I208"/>
    <mergeCell ref="A123:I123"/>
    <mergeCell ref="A124:I124"/>
    <mergeCell ref="A125:I125"/>
    <mergeCell ref="A126:I126"/>
    <mergeCell ref="A164:I164"/>
    <mergeCell ref="A165:I165"/>
    <mergeCell ref="A166:I166"/>
    <mergeCell ref="A167:I167"/>
    <mergeCell ref="A205:I205"/>
    <mergeCell ref="A206:I206"/>
    <mergeCell ref="A207:I207"/>
    <mergeCell ref="A85:I85"/>
    <mergeCell ref="A1:I1"/>
    <mergeCell ref="A2:I2"/>
    <mergeCell ref="A3:I3"/>
    <mergeCell ref="A4:I4"/>
    <mergeCell ref="A41:I41"/>
    <mergeCell ref="A42:I42"/>
    <mergeCell ref="A43:I43"/>
    <mergeCell ref="A44:I44"/>
    <mergeCell ref="A82:I82"/>
    <mergeCell ref="A83:I83"/>
    <mergeCell ref="A84:I84"/>
  </mergeCells>
  <pageMargins left="0.7" right="0.7" top="1" bottom="0.75" header="0.3" footer="0.3"/>
  <pageSetup scale="60" fitToHeight="0" orientation="landscape" r:id="rId1"/>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D143"/>
  <sheetViews>
    <sheetView topLeftCell="A88" zoomScale="70" zoomScaleNormal="70" workbookViewId="0">
      <selection activeCell="J138" sqref="J138"/>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384" x14ac:dyDescent="0.2">
      <c r="A1" s="385" t="str">
        <f>'Rate Case Constants'!C9</f>
        <v>LOUISVILLE GAS AND ELECTRIC COMPANY</v>
      </c>
      <c r="B1" s="386"/>
      <c r="C1" s="386"/>
      <c r="D1" s="386"/>
      <c r="E1" s="386"/>
      <c r="F1" s="386"/>
      <c r="G1" s="386"/>
      <c r="H1" s="386"/>
      <c r="I1" s="386"/>
      <c r="J1" s="386"/>
      <c r="K1" s="386"/>
      <c r="L1" s="386"/>
      <c r="M1" s="386"/>
      <c r="N1" s="386"/>
      <c r="O1" s="386"/>
      <c r="P1" s="386"/>
      <c r="Q1" s="385"/>
      <c r="R1" s="386"/>
      <c r="S1" s="386"/>
      <c r="T1" s="386"/>
      <c r="U1" s="386"/>
      <c r="V1" s="386"/>
      <c r="W1" s="386"/>
      <c r="X1" s="386"/>
      <c r="Y1" s="386"/>
      <c r="Z1" s="386"/>
      <c r="AA1" s="386"/>
      <c r="AB1" s="386"/>
      <c r="AC1" s="386"/>
      <c r="AD1" s="386"/>
      <c r="AE1" s="386"/>
      <c r="AF1" s="386"/>
      <c r="AG1" s="385"/>
      <c r="AH1" s="386"/>
      <c r="AI1" s="386"/>
      <c r="AJ1" s="386"/>
      <c r="AK1" s="386"/>
      <c r="AL1" s="386"/>
      <c r="AM1" s="386"/>
      <c r="AN1" s="386"/>
      <c r="AO1" s="386"/>
      <c r="AP1" s="386"/>
      <c r="AQ1" s="386"/>
      <c r="AR1" s="386"/>
      <c r="AS1" s="386"/>
      <c r="AT1" s="386"/>
      <c r="AU1" s="386"/>
      <c r="AV1" s="386"/>
      <c r="AW1" s="385"/>
      <c r="AX1" s="386"/>
      <c r="AY1" s="386"/>
      <c r="AZ1" s="386"/>
      <c r="BA1" s="386"/>
      <c r="BB1" s="386"/>
      <c r="BC1" s="386"/>
      <c r="BD1" s="386"/>
      <c r="BE1" s="386"/>
      <c r="BF1" s="386"/>
      <c r="BG1" s="386"/>
      <c r="BH1" s="386"/>
      <c r="BI1" s="386"/>
      <c r="BJ1" s="386"/>
      <c r="BK1" s="386"/>
      <c r="BL1" s="386"/>
      <c r="BM1" s="385"/>
      <c r="BN1" s="386"/>
      <c r="BO1" s="386"/>
      <c r="BP1" s="386"/>
      <c r="BQ1" s="386"/>
      <c r="BR1" s="386"/>
      <c r="BS1" s="386"/>
      <c r="BT1" s="386"/>
      <c r="BU1" s="386"/>
      <c r="BV1" s="386"/>
      <c r="BW1" s="386"/>
      <c r="BX1" s="386"/>
      <c r="BY1" s="386"/>
      <c r="BZ1" s="386"/>
      <c r="CA1" s="386"/>
      <c r="CB1" s="386"/>
      <c r="CC1" s="385"/>
      <c r="CD1" s="386"/>
      <c r="CE1" s="386"/>
      <c r="CF1" s="386"/>
      <c r="CG1" s="386"/>
      <c r="CH1" s="386"/>
      <c r="CI1" s="386"/>
      <c r="CJ1" s="386"/>
      <c r="CK1" s="386"/>
      <c r="CL1" s="386"/>
      <c r="CM1" s="386"/>
      <c r="CN1" s="386"/>
      <c r="CO1" s="386"/>
      <c r="CP1" s="386"/>
      <c r="CQ1" s="386"/>
      <c r="CR1" s="386"/>
      <c r="CS1" s="385"/>
      <c r="CT1" s="386"/>
      <c r="CU1" s="386"/>
      <c r="CV1" s="386"/>
      <c r="CW1" s="386"/>
      <c r="CX1" s="386"/>
      <c r="CY1" s="386"/>
      <c r="CZ1" s="386"/>
      <c r="DA1" s="386"/>
      <c r="DB1" s="386"/>
      <c r="DC1" s="386"/>
      <c r="DD1" s="386"/>
      <c r="DE1" s="386"/>
      <c r="DF1" s="386"/>
      <c r="DG1" s="386"/>
      <c r="DH1" s="386"/>
      <c r="DI1" s="385"/>
      <c r="DJ1" s="386"/>
      <c r="DK1" s="386"/>
      <c r="DL1" s="386"/>
      <c r="DM1" s="386"/>
      <c r="DN1" s="386"/>
      <c r="DO1" s="386"/>
      <c r="DP1" s="386"/>
      <c r="DQ1" s="386"/>
      <c r="DR1" s="386"/>
      <c r="DS1" s="386"/>
      <c r="DT1" s="386"/>
      <c r="DU1" s="386"/>
      <c r="DV1" s="386"/>
      <c r="DW1" s="386"/>
      <c r="DX1" s="386"/>
      <c r="DY1" s="385"/>
      <c r="DZ1" s="386"/>
      <c r="EA1" s="386"/>
      <c r="EB1" s="386"/>
      <c r="EC1" s="386"/>
      <c r="ED1" s="386"/>
      <c r="EE1" s="386"/>
      <c r="EF1" s="386"/>
      <c r="EG1" s="386"/>
      <c r="EH1" s="386"/>
      <c r="EI1" s="386"/>
      <c r="EJ1" s="386"/>
      <c r="EK1" s="386"/>
      <c r="EL1" s="386"/>
      <c r="EM1" s="386"/>
      <c r="EN1" s="386"/>
      <c r="EO1" s="385"/>
      <c r="EP1" s="386"/>
      <c r="EQ1" s="386"/>
      <c r="ER1" s="386"/>
      <c r="ES1" s="386"/>
      <c r="ET1" s="386"/>
      <c r="EU1" s="386"/>
      <c r="EV1" s="386"/>
      <c r="EW1" s="386"/>
      <c r="EX1" s="386"/>
      <c r="EY1" s="386"/>
      <c r="EZ1" s="386"/>
      <c r="FA1" s="386"/>
      <c r="FB1" s="386"/>
      <c r="FC1" s="386"/>
      <c r="FD1" s="386"/>
      <c r="FE1" s="385"/>
      <c r="FF1" s="386"/>
      <c r="FG1" s="386"/>
      <c r="FH1" s="386"/>
      <c r="FI1" s="386"/>
      <c r="FJ1" s="386"/>
      <c r="FK1" s="386"/>
      <c r="FL1" s="386"/>
      <c r="FM1" s="386"/>
      <c r="FN1" s="386"/>
      <c r="FO1" s="386"/>
      <c r="FP1" s="386"/>
      <c r="FQ1" s="386"/>
      <c r="FR1" s="386"/>
      <c r="FS1" s="386"/>
      <c r="FT1" s="386"/>
      <c r="FU1" s="385"/>
      <c r="FV1" s="386"/>
      <c r="FW1" s="386"/>
      <c r="FX1" s="386"/>
      <c r="FY1" s="386"/>
      <c r="FZ1" s="386"/>
      <c r="GA1" s="386"/>
      <c r="GB1" s="386"/>
      <c r="GC1" s="386"/>
      <c r="GD1" s="386"/>
      <c r="GE1" s="386"/>
      <c r="GF1" s="386"/>
      <c r="GG1" s="386"/>
      <c r="GH1" s="386"/>
      <c r="GI1" s="386"/>
      <c r="GJ1" s="386"/>
      <c r="GK1" s="385"/>
      <c r="GL1" s="386"/>
      <c r="GM1" s="386"/>
      <c r="GN1" s="386"/>
      <c r="GO1" s="386"/>
      <c r="GP1" s="386"/>
      <c r="GQ1" s="386"/>
      <c r="GR1" s="386"/>
      <c r="GS1" s="386"/>
      <c r="GT1" s="386"/>
      <c r="GU1" s="386"/>
      <c r="GV1" s="386"/>
      <c r="GW1" s="386"/>
      <c r="GX1" s="386"/>
      <c r="GY1" s="386"/>
      <c r="GZ1" s="386"/>
      <c r="HA1" s="385"/>
      <c r="HB1" s="386"/>
      <c r="HC1" s="386"/>
      <c r="HD1" s="386"/>
      <c r="HE1" s="386"/>
      <c r="HF1" s="386"/>
      <c r="HG1" s="386"/>
      <c r="HH1" s="386"/>
      <c r="HI1" s="386"/>
      <c r="HJ1" s="386"/>
      <c r="HK1" s="386"/>
      <c r="HL1" s="386"/>
      <c r="HM1" s="386"/>
      <c r="HN1" s="386"/>
      <c r="HO1" s="386"/>
      <c r="HP1" s="386"/>
      <c r="HQ1" s="385"/>
      <c r="HR1" s="386"/>
      <c r="HS1" s="386"/>
      <c r="HT1" s="386"/>
      <c r="HU1" s="386"/>
      <c r="HV1" s="386"/>
      <c r="HW1" s="386"/>
      <c r="HX1" s="386"/>
      <c r="HY1" s="386"/>
      <c r="HZ1" s="386"/>
      <c r="IA1" s="386"/>
      <c r="IB1" s="386"/>
      <c r="IC1" s="386"/>
      <c r="ID1" s="386"/>
      <c r="IE1" s="386"/>
      <c r="IF1" s="386"/>
      <c r="IG1" s="385"/>
      <c r="IH1" s="386"/>
      <c r="II1" s="386"/>
      <c r="IJ1" s="386"/>
      <c r="IK1" s="386"/>
      <c r="IL1" s="386"/>
      <c r="IM1" s="386"/>
      <c r="IN1" s="386"/>
      <c r="IO1" s="386"/>
      <c r="IP1" s="386"/>
      <c r="IQ1" s="386"/>
      <c r="IR1" s="386"/>
      <c r="IS1" s="386"/>
      <c r="IT1" s="386"/>
      <c r="IU1" s="386"/>
      <c r="IV1" s="386"/>
      <c r="IW1" s="385"/>
      <c r="IX1" s="386"/>
      <c r="IY1" s="386"/>
      <c r="IZ1" s="386"/>
      <c r="JA1" s="386"/>
      <c r="JB1" s="386"/>
      <c r="JC1" s="386"/>
      <c r="JD1" s="386"/>
      <c r="JE1" s="386"/>
      <c r="JF1" s="386"/>
      <c r="JG1" s="386"/>
      <c r="JH1" s="386"/>
      <c r="JI1" s="386"/>
      <c r="JJ1" s="386"/>
      <c r="JK1" s="386"/>
      <c r="JL1" s="386"/>
      <c r="JM1" s="385"/>
      <c r="JN1" s="386"/>
      <c r="JO1" s="386"/>
      <c r="JP1" s="386"/>
      <c r="JQ1" s="386"/>
      <c r="JR1" s="386"/>
      <c r="JS1" s="386"/>
      <c r="JT1" s="386"/>
      <c r="JU1" s="386"/>
      <c r="JV1" s="386"/>
      <c r="JW1" s="386"/>
      <c r="JX1" s="386"/>
      <c r="JY1" s="386"/>
      <c r="JZ1" s="386"/>
      <c r="KA1" s="386"/>
      <c r="KB1" s="386"/>
      <c r="KC1" s="385"/>
      <c r="KD1" s="386"/>
      <c r="KE1" s="386"/>
      <c r="KF1" s="386"/>
      <c r="KG1" s="386"/>
      <c r="KH1" s="386"/>
      <c r="KI1" s="386"/>
      <c r="KJ1" s="386"/>
      <c r="KK1" s="386"/>
      <c r="KL1" s="386"/>
      <c r="KM1" s="386"/>
      <c r="KN1" s="386"/>
      <c r="KO1" s="386"/>
      <c r="KP1" s="386"/>
      <c r="KQ1" s="386"/>
      <c r="KR1" s="386"/>
      <c r="KS1" s="385"/>
      <c r="KT1" s="386"/>
      <c r="KU1" s="386"/>
      <c r="KV1" s="386"/>
      <c r="KW1" s="386"/>
      <c r="KX1" s="386"/>
      <c r="KY1" s="386"/>
      <c r="KZ1" s="386"/>
      <c r="LA1" s="386"/>
      <c r="LB1" s="386"/>
      <c r="LC1" s="386"/>
      <c r="LD1" s="386"/>
      <c r="LE1" s="386"/>
      <c r="LF1" s="386"/>
      <c r="LG1" s="386"/>
      <c r="LH1" s="386"/>
      <c r="LI1" s="385"/>
      <c r="LJ1" s="386"/>
      <c r="LK1" s="386"/>
      <c r="LL1" s="386"/>
      <c r="LM1" s="386"/>
      <c r="LN1" s="386"/>
      <c r="LO1" s="386"/>
      <c r="LP1" s="386"/>
      <c r="LQ1" s="386"/>
      <c r="LR1" s="386"/>
      <c r="LS1" s="386"/>
      <c r="LT1" s="386"/>
      <c r="LU1" s="386"/>
      <c r="LV1" s="386"/>
      <c r="LW1" s="386"/>
      <c r="LX1" s="386"/>
      <c r="LY1" s="385"/>
      <c r="LZ1" s="386"/>
      <c r="MA1" s="386"/>
      <c r="MB1" s="386"/>
      <c r="MC1" s="386"/>
      <c r="MD1" s="386"/>
      <c r="ME1" s="386"/>
      <c r="MF1" s="386"/>
      <c r="MG1" s="386"/>
      <c r="MH1" s="386"/>
      <c r="MI1" s="386"/>
      <c r="MJ1" s="386"/>
      <c r="MK1" s="386"/>
      <c r="ML1" s="386"/>
      <c r="MM1" s="386"/>
      <c r="MN1" s="386"/>
      <c r="MO1" s="385"/>
      <c r="MP1" s="386"/>
      <c r="MQ1" s="386"/>
      <c r="MR1" s="386"/>
      <c r="MS1" s="386"/>
      <c r="MT1" s="386"/>
      <c r="MU1" s="386"/>
      <c r="MV1" s="386"/>
      <c r="MW1" s="386"/>
      <c r="MX1" s="386"/>
      <c r="MY1" s="386"/>
      <c r="MZ1" s="386"/>
      <c r="NA1" s="386"/>
      <c r="NB1" s="386"/>
      <c r="NC1" s="386"/>
      <c r="ND1" s="386"/>
      <c r="NE1" s="385"/>
      <c r="NF1" s="386"/>
      <c r="NG1" s="386"/>
      <c r="NH1" s="386"/>
      <c r="NI1" s="386"/>
      <c r="NJ1" s="386"/>
      <c r="NK1" s="386"/>
      <c r="NL1" s="386"/>
      <c r="NM1" s="386"/>
      <c r="NN1" s="386"/>
      <c r="NO1" s="386"/>
      <c r="NP1" s="386"/>
      <c r="NQ1" s="386"/>
      <c r="NR1" s="386"/>
      <c r="NS1" s="386"/>
      <c r="NT1" s="386"/>
      <c r="NU1" s="385"/>
      <c r="NV1" s="386"/>
      <c r="NW1" s="386"/>
      <c r="NX1" s="386"/>
      <c r="NY1" s="386"/>
      <c r="NZ1" s="386"/>
      <c r="OA1" s="386"/>
      <c r="OB1" s="386"/>
      <c r="OC1" s="386"/>
      <c r="OD1" s="386"/>
      <c r="OE1" s="386"/>
      <c r="OF1" s="386"/>
      <c r="OG1" s="386"/>
      <c r="OH1" s="386"/>
      <c r="OI1" s="386"/>
      <c r="OJ1" s="386"/>
      <c r="OK1" s="385"/>
      <c r="OL1" s="386"/>
      <c r="OM1" s="386"/>
      <c r="ON1" s="386"/>
      <c r="OO1" s="386"/>
      <c r="OP1" s="386"/>
      <c r="OQ1" s="386"/>
      <c r="OR1" s="386"/>
      <c r="OS1" s="386"/>
      <c r="OT1" s="386"/>
      <c r="OU1" s="386"/>
      <c r="OV1" s="386"/>
      <c r="OW1" s="386"/>
      <c r="OX1" s="386"/>
      <c r="OY1" s="386"/>
      <c r="OZ1" s="386"/>
      <c r="PA1" s="385"/>
      <c r="PB1" s="386"/>
      <c r="PC1" s="386"/>
      <c r="PD1" s="386"/>
      <c r="PE1" s="386"/>
      <c r="PF1" s="386"/>
      <c r="PG1" s="386"/>
      <c r="PH1" s="386"/>
      <c r="PI1" s="386"/>
      <c r="PJ1" s="386"/>
      <c r="PK1" s="386"/>
      <c r="PL1" s="386"/>
      <c r="PM1" s="386"/>
      <c r="PN1" s="386"/>
      <c r="PO1" s="386"/>
      <c r="PP1" s="386"/>
      <c r="PQ1" s="385"/>
      <c r="PR1" s="386"/>
      <c r="PS1" s="386"/>
      <c r="PT1" s="386"/>
      <c r="PU1" s="386"/>
      <c r="PV1" s="386"/>
      <c r="PW1" s="386"/>
      <c r="PX1" s="386"/>
      <c r="PY1" s="386"/>
      <c r="PZ1" s="386"/>
      <c r="QA1" s="386"/>
      <c r="QB1" s="386"/>
      <c r="QC1" s="386"/>
      <c r="QD1" s="386"/>
      <c r="QE1" s="386"/>
      <c r="QF1" s="386"/>
      <c r="QG1" s="385"/>
      <c r="QH1" s="386"/>
      <c r="QI1" s="386"/>
      <c r="QJ1" s="386"/>
      <c r="QK1" s="386"/>
      <c r="QL1" s="386"/>
      <c r="QM1" s="386"/>
      <c r="QN1" s="386"/>
      <c r="QO1" s="386"/>
      <c r="QP1" s="386"/>
      <c r="QQ1" s="386"/>
      <c r="QR1" s="386"/>
      <c r="QS1" s="386"/>
      <c r="QT1" s="386"/>
      <c r="QU1" s="386"/>
      <c r="QV1" s="386"/>
      <c r="QW1" s="385"/>
      <c r="QX1" s="386"/>
      <c r="QY1" s="386"/>
      <c r="QZ1" s="386"/>
      <c r="RA1" s="386"/>
      <c r="RB1" s="386"/>
      <c r="RC1" s="386"/>
      <c r="RD1" s="386"/>
      <c r="RE1" s="386"/>
      <c r="RF1" s="386"/>
      <c r="RG1" s="386"/>
      <c r="RH1" s="386"/>
      <c r="RI1" s="386"/>
      <c r="RJ1" s="386"/>
      <c r="RK1" s="386"/>
      <c r="RL1" s="386"/>
      <c r="RM1" s="385"/>
      <c r="RN1" s="386"/>
      <c r="RO1" s="386"/>
      <c r="RP1" s="386"/>
      <c r="RQ1" s="386"/>
      <c r="RR1" s="386"/>
      <c r="RS1" s="386"/>
      <c r="RT1" s="386"/>
      <c r="RU1" s="386"/>
      <c r="RV1" s="386"/>
      <c r="RW1" s="386"/>
      <c r="RX1" s="386"/>
      <c r="RY1" s="386"/>
      <c r="RZ1" s="386"/>
      <c r="SA1" s="386"/>
      <c r="SB1" s="386"/>
      <c r="SC1" s="385"/>
      <c r="SD1" s="386"/>
      <c r="SE1" s="386"/>
      <c r="SF1" s="386"/>
      <c r="SG1" s="386"/>
      <c r="SH1" s="386"/>
      <c r="SI1" s="386"/>
      <c r="SJ1" s="386"/>
      <c r="SK1" s="386"/>
      <c r="SL1" s="386"/>
      <c r="SM1" s="386"/>
      <c r="SN1" s="386"/>
      <c r="SO1" s="386"/>
      <c r="SP1" s="386"/>
      <c r="SQ1" s="386"/>
      <c r="SR1" s="386"/>
      <c r="SS1" s="385"/>
      <c r="ST1" s="386"/>
      <c r="SU1" s="386"/>
      <c r="SV1" s="386"/>
      <c r="SW1" s="386"/>
      <c r="SX1" s="386"/>
      <c r="SY1" s="386"/>
      <c r="SZ1" s="386"/>
      <c r="TA1" s="386"/>
      <c r="TB1" s="386"/>
      <c r="TC1" s="386"/>
      <c r="TD1" s="386"/>
      <c r="TE1" s="386"/>
      <c r="TF1" s="386"/>
      <c r="TG1" s="386"/>
      <c r="TH1" s="386"/>
      <c r="TI1" s="385"/>
      <c r="TJ1" s="386"/>
      <c r="TK1" s="386"/>
      <c r="TL1" s="386"/>
      <c r="TM1" s="386"/>
      <c r="TN1" s="386"/>
      <c r="TO1" s="386"/>
      <c r="TP1" s="386"/>
      <c r="TQ1" s="386"/>
      <c r="TR1" s="386"/>
      <c r="TS1" s="386"/>
      <c r="TT1" s="386"/>
      <c r="TU1" s="386"/>
      <c r="TV1" s="386"/>
      <c r="TW1" s="386"/>
      <c r="TX1" s="386"/>
      <c r="TY1" s="385"/>
      <c r="TZ1" s="386"/>
      <c r="UA1" s="386"/>
      <c r="UB1" s="386"/>
      <c r="UC1" s="386"/>
      <c r="UD1" s="386"/>
      <c r="UE1" s="386"/>
      <c r="UF1" s="386"/>
      <c r="UG1" s="386"/>
      <c r="UH1" s="386"/>
      <c r="UI1" s="386"/>
      <c r="UJ1" s="386"/>
      <c r="UK1" s="386"/>
      <c r="UL1" s="386"/>
      <c r="UM1" s="386"/>
      <c r="UN1" s="386"/>
      <c r="UO1" s="385"/>
      <c r="UP1" s="386"/>
      <c r="UQ1" s="386"/>
      <c r="UR1" s="386"/>
      <c r="US1" s="386"/>
      <c r="UT1" s="386"/>
      <c r="UU1" s="386"/>
      <c r="UV1" s="386"/>
      <c r="UW1" s="386"/>
      <c r="UX1" s="386"/>
      <c r="UY1" s="386"/>
      <c r="UZ1" s="386"/>
      <c r="VA1" s="386"/>
      <c r="VB1" s="386"/>
      <c r="VC1" s="386"/>
      <c r="VD1" s="386"/>
      <c r="VE1" s="385"/>
      <c r="VF1" s="386"/>
      <c r="VG1" s="386"/>
      <c r="VH1" s="386"/>
      <c r="VI1" s="386"/>
      <c r="VJ1" s="386"/>
      <c r="VK1" s="386"/>
      <c r="VL1" s="386"/>
      <c r="VM1" s="386"/>
      <c r="VN1" s="386"/>
      <c r="VO1" s="386"/>
      <c r="VP1" s="386"/>
      <c r="VQ1" s="386"/>
      <c r="VR1" s="386"/>
      <c r="VS1" s="386"/>
      <c r="VT1" s="386"/>
      <c r="VU1" s="385"/>
      <c r="VV1" s="386"/>
      <c r="VW1" s="386"/>
      <c r="VX1" s="386"/>
      <c r="VY1" s="386"/>
      <c r="VZ1" s="386"/>
      <c r="WA1" s="386"/>
      <c r="WB1" s="386"/>
      <c r="WC1" s="386"/>
      <c r="WD1" s="386"/>
      <c r="WE1" s="386"/>
      <c r="WF1" s="386"/>
      <c r="WG1" s="386"/>
      <c r="WH1" s="386"/>
      <c r="WI1" s="386"/>
      <c r="WJ1" s="386"/>
      <c r="WK1" s="385"/>
      <c r="WL1" s="386"/>
      <c r="WM1" s="386"/>
      <c r="WN1" s="386"/>
      <c r="WO1" s="386"/>
      <c r="WP1" s="386"/>
      <c r="WQ1" s="386"/>
      <c r="WR1" s="386"/>
      <c r="WS1" s="386"/>
      <c r="WT1" s="386"/>
      <c r="WU1" s="386"/>
      <c r="WV1" s="386"/>
      <c r="WW1" s="386"/>
      <c r="WX1" s="386"/>
      <c r="WY1" s="386"/>
      <c r="WZ1" s="386"/>
      <c r="XA1" s="385"/>
      <c r="XB1" s="386"/>
      <c r="XC1" s="386"/>
      <c r="XD1" s="386"/>
      <c r="XE1" s="386"/>
      <c r="XF1" s="386"/>
      <c r="XG1" s="386"/>
      <c r="XH1" s="386"/>
      <c r="XI1" s="386"/>
      <c r="XJ1" s="386"/>
      <c r="XK1" s="386"/>
      <c r="XL1" s="386"/>
      <c r="XM1" s="386"/>
      <c r="XN1" s="386"/>
      <c r="XO1" s="386"/>
      <c r="XP1" s="386"/>
      <c r="XQ1" s="385"/>
      <c r="XR1" s="386"/>
      <c r="XS1" s="386"/>
      <c r="XT1" s="386"/>
      <c r="XU1" s="386"/>
      <c r="XV1" s="386"/>
      <c r="XW1" s="386"/>
      <c r="XX1" s="386"/>
      <c r="XY1" s="386"/>
      <c r="XZ1" s="386"/>
      <c r="YA1" s="386"/>
      <c r="YB1" s="386"/>
      <c r="YC1" s="386"/>
      <c r="YD1" s="386"/>
      <c r="YE1" s="386"/>
      <c r="YF1" s="386"/>
      <c r="YG1" s="385"/>
      <c r="YH1" s="386"/>
      <c r="YI1" s="386"/>
      <c r="YJ1" s="386"/>
      <c r="YK1" s="386"/>
      <c r="YL1" s="386"/>
      <c r="YM1" s="386"/>
      <c r="YN1" s="386"/>
      <c r="YO1" s="386"/>
      <c r="YP1" s="386"/>
      <c r="YQ1" s="386"/>
      <c r="YR1" s="386"/>
      <c r="YS1" s="386"/>
      <c r="YT1" s="386"/>
      <c r="YU1" s="386"/>
      <c r="YV1" s="386"/>
      <c r="YW1" s="385"/>
      <c r="YX1" s="386"/>
      <c r="YY1" s="386"/>
      <c r="YZ1" s="386"/>
      <c r="ZA1" s="386"/>
      <c r="ZB1" s="386"/>
      <c r="ZC1" s="386"/>
      <c r="ZD1" s="386"/>
      <c r="ZE1" s="386"/>
      <c r="ZF1" s="386"/>
      <c r="ZG1" s="386"/>
      <c r="ZH1" s="386"/>
      <c r="ZI1" s="386"/>
      <c r="ZJ1" s="386"/>
      <c r="ZK1" s="386"/>
      <c r="ZL1" s="386"/>
      <c r="ZM1" s="385"/>
      <c r="ZN1" s="386"/>
      <c r="ZO1" s="386"/>
      <c r="ZP1" s="386"/>
      <c r="ZQ1" s="386"/>
      <c r="ZR1" s="386"/>
      <c r="ZS1" s="386"/>
      <c r="ZT1" s="386"/>
      <c r="ZU1" s="386"/>
      <c r="ZV1" s="386"/>
      <c r="ZW1" s="386"/>
      <c r="ZX1" s="386"/>
      <c r="ZY1" s="386"/>
      <c r="ZZ1" s="386"/>
      <c r="AAA1" s="386"/>
      <c r="AAB1" s="386"/>
      <c r="AAC1" s="385"/>
      <c r="AAD1" s="386"/>
      <c r="AAE1" s="386"/>
      <c r="AAF1" s="386"/>
      <c r="AAG1" s="386"/>
      <c r="AAH1" s="386"/>
      <c r="AAI1" s="386"/>
      <c r="AAJ1" s="386"/>
      <c r="AAK1" s="386"/>
      <c r="AAL1" s="386"/>
      <c r="AAM1" s="386"/>
      <c r="AAN1" s="386"/>
      <c r="AAO1" s="386"/>
      <c r="AAP1" s="386"/>
      <c r="AAQ1" s="386"/>
      <c r="AAR1" s="386"/>
      <c r="AAS1" s="385"/>
      <c r="AAT1" s="386"/>
      <c r="AAU1" s="386"/>
      <c r="AAV1" s="386"/>
      <c r="AAW1" s="386"/>
      <c r="AAX1" s="386"/>
      <c r="AAY1" s="386"/>
      <c r="AAZ1" s="386"/>
      <c r="ABA1" s="386"/>
      <c r="ABB1" s="386"/>
      <c r="ABC1" s="386"/>
      <c r="ABD1" s="386"/>
      <c r="ABE1" s="386"/>
      <c r="ABF1" s="386"/>
      <c r="ABG1" s="386"/>
      <c r="ABH1" s="386"/>
      <c r="ABI1" s="385"/>
      <c r="ABJ1" s="386"/>
      <c r="ABK1" s="386"/>
      <c r="ABL1" s="386"/>
      <c r="ABM1" s="386"/>
      <c r="ABN1" s="386"/>
      <c r="ABO1" s="386"/>
      <c r="ABP1" s="386"/>
      <c r="ABQ1" s="386"/>
      <c r="ABR1" s="386"/>
      <c r="ABS1" s="386"/>
      <c r="ABT1" s="386"/>
      <c r="ABU1" s="386"/>
      <c r="ABV1" s="386"/>
      <c r="ABW1" s="386"/>
      <c r="ABX1" s="386"/>
      <c r="ABY1" s="385"/>
      <c r="ABZ1" s="386"/>
      <c r="ACA1" s="386"/>
      <c r="ACB1" s="386"/>
      <c r="ACC1" s="386"/>
      <c r="ACD1" s="386"/>
      <c r="ACE1" s="386"/>
      <c r="ACF1" s="386"/>
      <c r="ACG1" s="386"/>
      <c r="ACH1" s="386"/>
      <c r="ACI1" s="386"/>
      <c r="ACJ1" s="386"/>
      <c r="ACK1" s="386"/>
      <c r="ACL1" s="386"/>
      <c r="ACM1" s="386"/>
      <c r="ACN1" s="386"/>
      <c r="ACO1" s="385"/>
      <c r="ACP1" s="386"/>
      <c r="ACQ1" s="386"/>
      <c r="ACR1" s="386"/>
      <c r="ACS1" s="386"/>
      <c r="ACT1" s="386"/>
      <c r="ACU1" s="386"/>
      <c r="ACV1" s="386"/>
      <c r="ACW1" s="386"/>
      <c r="ACX1" s="386"/>
      <c r="ACY1" s="386"/>
      <c r="ACZ1" s="386"/>
      <c r="ADA1" s="386"/>
      <c r="ADB1" s="386"/>
      <c r="ADC1" s="386"/>
      <c r="ADD1" s="386"/>
      <c r="ADE1" s="385"/>
      <c r="ADF1" s="386"/>
      <c r="ADG1" s="386"/>
      <c r="ADH1" s="386"/>
      <c r="ADI1" s="386"/>
      <c r="ADJ1" s="386"/>
      <c r="ADK1" s="386"/>
      <c r="ADL1" s="386"/>
      <c r="ADM1" s="386"/>
      <c r="ADN1" s="386"/>
      <c r="ADO1" s="386"/>
      <c r="ADP1" s="386"/>
      <c r="ADQ1" s="386"/>
      <c r="ADR1" s="386"/>
      <c r="ADS1" s="386"/>
      <c r="ADT1" s="386"/>
      <c r="ADU1" s="385"/>
      <c r="ADV1" s="386"/>
      <c r="ADW1" s="386"/>
      <c r="ADX1" s="386"/>
      <c r="ADY1" s="386"/>
      <c r="ADZ1" s="386"/>
      <c r="AEA1" s="386"/>
      <c r="AEB1" s="386"/>
      <c r="AEC1" s="386"/>
      <c r="AED1" s="386"/>
      <c r="AEE1" s="386"/>
      <c r="AEF1" s="386"/>
      <c r="AEG1" s="386"/>
      <c r="AEH1" s="386"/>
      <c r="AEI1" s="386"/>
      <c r="AEJ1" s="386"/>
      <c r="AEK1" s="385"/>
      <c r="AEL1" s="386"/>
      <c r="AEM1" s="386"/>
      <c r="AEN1" s="386"/>
      <c r="AEO1" s="386"/>
      <c r="AEP1" s="386"/>
      <c r="AEQ1" s="386"/>
      <c r="AER1" s="386"/>
      <c r="AES1" s="386"/>
      <c r="AET1" s="386"/>
      <c r="AEU1" s="386"/>
      <c r="AEV1" s="386"/>
      <c r="AEW1" s="386"/>
      <c r="AEX1" s="386"/>
      <c r="AEY1" s="386"/>
      <c r="AEZ1" s="386"/>
      <c r="AFA1" s="385"/>
      <c r="AFB1" s="386"/>
      <c r="AFC1" s="386"/>
      <c r="AFD1" s="386"/>
      <c r="AFE1" s="386"/>
      <c r="AFF1" s="386"/>
      <c r="AFG1" s="386"/>
      <c r="AFH1" s="386"/>
      <c r="AFI1" s="386"/>
      <c r="AFJ1" s="386"/>
      <c r="AFK1" s="386"/>
      <c r="AFL1" s="386"/>
      <c r="AFM1" s="386"/>
      <c r="AFN1" s="386"/>
      <c r="AFO1" s="386"/>
      <c r="AFP1" s="386"/>
      <c r="AFQ1" s="385"/>
      <c r="AFR1" s="386"/>
      <c r="AFS1" s="386"/>
      <c r="AFT1" s="386"/>
      <c r="AFU1" s="386"/>
      <c r="AFV1" s="386"/>
      <c r="AFW1" s="386"/>
      <c r="AFX1" s="386"/>
      <c r="AFY1" s="386"/>
      <c r="AFZ1" s="386"/>
      <c r="AGA1" s="386"/>
      <c r="AGB1" s="386"/>
      <c r="AGC1" s="386"/>
      <c r="AGD1" s="386"/>
      <c r="AGE1" s="386"/>
      <c r="AGF1" s="386"/>
      <c r="AGG1" s="385"/>
      <c r="AGH1" s="386"/>
      <c r="AGI1" s="386"/>
      <c r="AGJ1" s="386"/>
      <c r="AGK1" s="386"/>
      <c r="AGL1" s="386"/>
      <c r="AGM1" s="386"/>
      <c r="AGN1" s="386"/>
      <c r="AGO1" s="386"/>
      <c r="AGP1" s="386"/>
      <c r="AGQ1" s="386"/>
      <c r="AGR1" s="386"/>
      <c r="AGS1" s="386"/>
      <c r="AGT1" s="386"/>
      <c r="AGU1" s="386"/>
      <c r="AGV1" s="386"/>
      <c r="AGW1" s="385"/>
      <c r="AGX1" s="386"/>
      <c r="AGY1" s="386"/>
      <c r="AGZ1" s="386"/>
      <c r="AHA1" s="386"/>
      <c r="AHB1" s="386"/>
      <c r="AHC1" s="386"/>
      <c r="AHD1" s="386"/>
      <c r="AHE1" s="386"/>
      <c r="AHF1" s="386"/>
      <c r="AHG1" s="386"/>
      <c r="AHH1" s="386"/>
      <c r="AHI1" s="386"/>
      <c r="AHJ1" s="386"/>
      <c r="AHK1" s="386"/>
      <c r="AHL1" s="386"/>
      <c r="AHM1" s="385"/>
      <c r="AHN1" s="386"/>
      <c r="AHO1" s="386"/>
      <c r="AHP1" s="386"/>
      <c r="AHQ1" s="386"/>
      <c r="AHR1" s="386"/>
      <c r="AHS1" s="386"/>
      <c r="AHT1" s="386"/>
      <c r="AHU1" s="386"/>
      <c r="AHV1" s="386"/>
      <c r="AHW1" s="386"/>
      <c r="AHX1" s="386"/>
      <c r="AHY1" s="386"/>
      <c r="AHZ1" s="386"/>
      <c r="AIA1" s="386"/>
      <c r="AIB1" s="386"/>
      <c r="AIC1" s="385"/>
      <c r="AID1" s="386"/>
      <c r="AIE1" s="386"/>
      <c r="AIF1" s="386"/>
      <c r="AIG1" s="386"/>
      <c r="AIH1" s="386"/>
      <c r="AII1" s="386"/>
      <c r="AIJ1" s="386"/>
      <c r="AIK1" s="386"/>
      <c r="AIL1" s="386"/>
      <c r="AIM1" s="386"/>
      <c r="AIN1" s="386"/>
      <c r="AIO1" s="386"/>
      <c r="AIP1" s="386"/>
      <c r="AIQ1" s="386"/>
      <c r="AIR1" s="386"/>
      <c r="AIS1" s="385"/>
      <c r="AIT1" s="386"/>
      <c r="AIU1" s="386"/>
      <c r="AIV1" s="386"/>
      <c r="AIW1" s="386"/>
      <c r="AIX1" s="386"/>
      <c r="AIY1" s="386"/>
      <c r="AIZ1" s="386"/>
      <c r="AJA1" s="386"/>
      <c r="AJB1" s="386"/>
      <c r="AJC1" s="386"/>
      <c r="AJD1" s="386"/>
      <c r="AJE1" s="386"/>
      <c r="AJF1" s="386"/>
      <c r="AJG1" s="386"/>
      <c r="AJH1" s="386"/>
      <c r="AJI1" s="385"/>
      <c r="AJJ1" s="386"/>
      <c r="AJK1" s="386"/>
      <c r="AJL1" s="386"/>
      <c r="AJM1" s="386"/>
      <c r="AJN1" s="386"/>
      <c r="AJO1" s="386"/>
      <c r="AJP1" s="386"/>
      <c r="AJQ1" s="386"/>
      <c r="AJR1" s="386"/>
      <c r="AJS1" s="386"/>
      <c r="AJT1" s="386"/>
      <c r="AJU1" s="386"/>
      <c r="AJV1" s="386"/>
      <c r="AJW1" s="386"/>
      <c r="AJX1" s="386"/>
      <c r="AJY1" s="385"/>
      <c r="AJZ1" s="386"/>
      <c r="AKA1" s="386"/>
      <c r="AKB1" s="386"/>
      <c r="AKC1" s="386"/>
      <c r="AKD1" s="386"/>
      <c r="AKE1" s="386"/>
      <c r="AKF1" s="386"/>
      <c r="AKG1" s="386"/>
      <c r="AKH1" s="386"/>
      <c r="AKI1" s="386"/>
      <c r="AKJ1" s="386"/>
      <c r="AKK1" s="386"/>
      <c r="AKL1" s="386"/>
      <c r="AKM1" s="386"/>
      <c r="AKN1" s="386"/>
      <c r="AKO1" s="385"/>
      <c r="AKP1" s="386"/>
      <c r="AKQ1" s="386"/>
      <c r="AKR1" s="386"/>
      <c r="AKS1" s="386"/>
      <c r="AKT1" s="386"/>
      <c r="AKU1" s="386"/>
      <c r="AKV1" s="386"/>
      <c r="AKW1" s="386"/>
      <c r="AKX1" s="386"/>
      <c r="AKY1" s="386"/>
      <c r="AKZ1" s="386"/>
      <c r="ALA1" s="386"/>
      <c r="ALB1" s="386"/>
      <c r="ALC1" s="386"/>
      <c r="ALD1" s="386"/>
      <c r="ALE1" s="385"/>
      <c r="ALF1" s="386"/>
      <c r="ALG1" s="386"/>
      <c r="ALH1" s="386"/>
      <c r="ALI1" s="386"/>
      <c r="ALJ1" s="386"/>
      <c r="ALK1" s="386"/>
      <c r="ALL1" s="386"/>
      <c r="ALM1" s="386"/>
      <c r="ALN1" s="386"/>
      <c r="ALO1" s="386"/>
      <c r="ALP1" s="386"/>
      <c r="ALQ1" s="386"/>
      <c r="ALR1" s="386"/>
      <c r="ALS1" s="386"/>
      <c r="ALT1" s="386"/>
      <c r="ALU1" s="385"/>
      <c r="ALV1" s="386"/>
      <c r="ALW1" s="386"/>
      <c r="ALX1" s="386"/>
      <c r="ALY1" s="386"/>
      <c r="ALZ1" s="386"/>
      <c r="AMA1" s="386"/>
      <c r="AMB1" s="386"/>
      <c r="AMC1" s="386"/>
      <c r="AMD1" s="386"/>
      <c r="AME1" s="386"/>
      <c r="AMF1" s="386"/>
      <c r="AMG1" s="386"/>
      <c r="AMH1" s="386"/>
      <c r="AMI1" s="386"/>
      <c r="AMJ1" s="386"/>
      <c r="AMK1" s="385"/>
      <c r="AML1" s="386"/>
      <c r="AMM1" s="386"/>
      <c r="AMN1" s="386"/>
      <c r="AMO1" s="386"/>
      <c r="AMP1" s="386"/>
      <c r="AMQ1" s="386"/>
      <c r="AMR1" s="386"/>
      <c r="AMS1" s="386"/>
      <c r="AMT1" s="386"/>
      <c r="AMU1" s="386"/>
      <c r="AMV1" s="386"/>
      <c r="AMW1" s="386"/>
      <c r="AMX1" s="386"/>
      <c r="AMY1" s="386"/>
      <c r="AMZ1" s="386"/>
      <c r="ANA1" s="385"/>
      <c r="ANB1" s="386"/>
      <c r="ANC1" s="386"/>
      <c r="AND1" s="386"/>
      <c r="ANE1" s="386"/>
      <c r="ANF1" s="386"/>
      <c r="ANG1" s="386"/>
      <c r="ANH1" s="386"/>
      <c r="ANI1" s="386"/>
      <c r="ANJ1" s="386"/>
      <c r="ANK1" s="386"/>
      <c r="ANL1" s="386"/>
      <c r="ANM1" s="386"/>
      <c r="ANN1" s="386"/>
      <c r="ANO1" s="386"/>
      <c r="ANP1" s="386"/>
      <c r="ANQ1" s="385"/>
      <c r="ANR1" s="386"/>
      <c r="ANS1" s="386"/>
      <c r="ANT1" s="386"/>
      <c r="ANU1" s="386"/>
      <c r="ANV1" s="386"/>
      <c r="ANW1" s="386"/>
      <c r="ANX1" s="386"/>
      <c r="ANY1" s="386"/>
      <c r="ANZ1" s="386"/>
      <c r="AOA1" s="386"/>
      <c r="AOB1" s="386"/>
      <c r="AOC1" s="386"/>
      <c r="AOD1" s="386"/>
      <c r="AOE1" s="386"/>
      <c r="AOF1" s="386"/>
      <c r="AOG1" s="385"/>
      <c r="AOH1" s="386"/>
      <c r="AOI1" s="386"/>
      <c r="AOJ1" s="386"/>
      <c r="AOK1" s="386"/>
      <c r="AOL1" s="386"/>
      <c r="AOM1" s="386"/>
      <c r="AON1" s="386"/>
      <c r="AOO1" s="386"/>
      <c r="AOP1" s="386"/>
      <c r="AOQ1" s="386"/>
      <c r="AOR1" s="386"/>
      <c r="AOS1" s="386"/>
      <c r="AOT1" s="386"/>
      <c r="AOU1" s="386"/>
      <c r="AOV1" s="386"/>
      <c r="AOW1" s="385"/>
      <c r="AOX1" s="386"/>
      <c r="AOY1" s="386"/>
      <c r="AOZ1" s="386"/>
      <c r="APA1" s="386"/>
      <c r="APB1" s="386"/>
      <c r="APC1" s="386"/>
      <c r="APD1" s="386"/>
      <c r="APE1" s="386"/>
      <c r="APF1" s="386"/>
      <c r="APG1" s="386"/>
      <c r="APH1" s="386"/>
      <c r="API1" s="386"/>
      <c r="APJ1" s="386"/>
      <c r="APK1" s="386"/>
      <c r="APL1" s="386"/>
      <c r="APM1" s="385"/>
      <c r="APN1" s="386"/>
      <c r="APO1" s="386"/>
      <c r="APP1" s="386"/>
      <c r="APQ1" s="386"/>
      <c r="APR1" s="386"/>
      <c r="APS1" s="386"/>
      <c r="APT1" s="386"/>
      <c r="APU1" s="386"/>
      <c r="APV1" s="386"/>
      <c r="APW1" s="386"/>
      <c r="APX1" s="386"/>
      <c r="APY1" s="386"/>
      <c r="APZ1" s="386"/>
      <c r="AQA1" s="386"/>
      <c r="AQB1" s="386"/>
      <c r="AQC1" s="385"/>
      <c r="AQD1" s="386"/>
      <c r="AQE1" s="386"/>
      <c r="AQF1" s="386"/>
      <c r="AQG1" s="386"/>
      <c r="AQH1" s="386"/>
      <c r="AQI1" s="386"/>
      <c r="AQJ1" s="386"/>
      <c r="AQK1" s="386"/>
      <c r="AQL1" s="386"/>
      <c r="AQM1" s="386"/>
      <c r="AQN1" s="386"/>
      <c r="AQO1" s="386"/>
      <c r="AQP1" s="386"/>
      <c r="AQQ1" s="386"/>
      <c r="AQR1" s="386"/>
      <c r="AQS1" s="385"/>
      <c r="AQT1" s="386"/>
      <c r="AQU1" s="386"/>
      <c r="AQV1" s="386"/>
      <c r="AQW1" s="386"/>
      <c r="AQX1" s="386"/>
      <c r="AQY1" s="386"/>
      <c r="AQZ1" s="386"/>
      <c r="ARA1" s="386"/>
      <c r="ARB1" s="386"/>
      <c r="ARC1" s="386"/>
      <c r="ARD1" s="386"/>
      <c r="ARE1" s="386"/>
      <c r="ARF1" s="386"/>
      <c r="ARG1" s="386"/>
      <c r="ARH1" s="386"/>
      <c r="ARI1" s="385"/>
      <c r="ARJ1" s="386"/>
      <c r="ARK1" s="386"/>
      <c r="ARL1" s="386"/>
      <c r="ARM1" s="386"/>
      <c r="ARN1" s="386"/>
      <c r="ARO1" s="386"/>
      <c r="ARP1" s="386"/>
      <c r="ARQ1" s="386"/>
      <c r="ARR1" s="386"/>
      <c r="ARS1" s="386"/>
      <c r="ART1" s="386"/>
      <c r="ARU1" s="386"/>
      <c r="ARV1" s="386"/>
      <c r="ARW1" s="386"/>
      <c r="ARX1" s="386"/>
      <c r="ARY1" s="385"/>
      <c r="ARZ1" s="386"/>
      <c r="ASA1" s="386"/>
      <c r="ASB1" s="386"/>
      <c r="ASC1" s="386"/>
      <c r="ASD1" s="386"/>
      <c r="ASE1" s="386"/>
      <c r="ASF1" s="386"/>
      <c r="ASG1" s="386"/>
      <c r="ASH1" s="386"/>
      <c r="ASI1" s="386"/>
      <c r="ASJ1" s="386"/>
      <c r="ASK1" s="386"/>
      <c r="ASL1" s="386"/>
      <c r="ASM1" s="386"/>
      <c r="ASN1" s="386"/>
      <c r="ASO1" s="385"/>
      <c r="ASP1" s="386"/>
      <c r="ASQ1" s="386"/>
      <c r="ASR1" s="386"/>
      <c r="ASS1" s="386"/>
      <c r="AST1" s="386"/>
      <c r="ASU1" s="386"/>
      <c r="ASV1" s="386"/>
      <c r="ASW1" s="386"/>
      <c r="ASX1" s="386"/>
      <c r="ASY1" s="386"/>
      <c r="ASZ1" s="386"/>
      <c r="ATA1" s="386"/>
      <c r="ATB1" s="386"/>
      <c r="ATC1" s="386"/>
      <c r="ATD1" s="386"/>
      <c r="ATE1" s="385"/>
      <c r="ATF1" s="386"/>
      <c r="ATG1" s="386"/>
      <c r="ATH1" s="386"/>
      <c r="ATI1" s="386"/>
      <c r="ATJ1" s="386"/>
      <c r="ATK1" s="386"/>
      <c r="ATL1" s="386"/>
      <c r="ATM1" s="386"/>
      <c r="ATN1" s="386"/>
      <c r="ATO1" s="386"/>
      <c r="ATP1" s="386"/>
      <c r="ATQ1" s="386"/>
      <c r="ATR1" s="386"/>
      <c r="ATS1" s="386"/>
      <c r="ATT1" s="386"/>
      <c r="ATU1" s="385"/>
      <c r="ATV1" s="386"/>
      <c r="ATW1" s="386"/>
      <c r="ATX1" s="386"/>
      <c r="ATY1" s="386"/>
      <c r="ATZ1" s="386"/>
      <c r="AUA1" s="386"/>
      <c r="AUB1" s="386"/>
      <c r="AUC1" s="386"/>
      <c r="AUD1" s="386"/>
      <c r="AUE1" s="386"/>
      <c r="AUF1" s="386"/>
      <c r="AUG1" s="386"/>
      <c r="AUH1" s="386"/>
      <c r="AUI1" s="386"/>
      <c r="AUJ1" s="386"/>
      <c r="AUK1" s="385"/>
      <c r="AUL1" s="386"/>
      <c r="AUM1" s="386"/>
      <c r="AUN1" s="386"/>
      <c r="AUO1" s="386"/>
      <c r="AUP1" s="386"/>
      <c r="AUQ1" s="386"/>
      <c r="AUR1" s="386"/>
      <c r="AUS1" s="386"/>
      <c r="AUT1" s="386"/>
      <c r="AUU1" s="386"/>
      <c r="AUV1" s="386"/>
      <c r="AUW1" s="386"/>
      <c r="AUX1" s="386"/>
      <c r="AUY1" s="386"/>
      <c r="AUZ1" s="386"/>
      <c r="AVA1" s="385"/>
      <c r="AVB1" s="386"/>
      <c r="AVC1" s="386"/>
      <c r="AVD1" s="386"/>
      <c r="AVE1" s="386"/>
      <c r="AVF1" s="386"/>
      <c r="AVG1" s="386"/>
      <c r="AVH1" s="386"/>
      <c r="AVI1" s="386"/>
      <c r="AVJ1" s="386"/>
      <c r="AVK1" s="386"/>
      <c r="AVL1" s="386"/>
      <c r="AVM1" s="386"/>
      <c r="AVN1" s="386"/>
      <c r="AVO1" s="386"/>
      <c r="AVP1" s="386"/>
      <c r="AVQ1" s="385"/>
      <c r="AVR1" s="386"/>
      <c r="AVS1" s="386"/>
      <c r="AVT1" s="386"/>
      <c r="AVU1" s="386"/>
      <c r="AVV1" s="386"/>
      <c r="AVW1" s="386"/>
      <c r="AVX1" s="386"/>
      <c r="AVY1" s="386"/>
      <c r="AVZ1" s="386"/>
      <c r="AWA1" s="386"/>
      <c r="AWB1" s="386"/>
      <c r="AWC1" s="386"/>
      <c r="AWD1" s="386"/>
      <c r="AWE1" s="386"/>
      <c r="AWF1" s="386"/>
      <c r="AWG1" s="385"/>
      <c r="AWH1" s="386"/>
      <c r="AWI1" s="386"/>
      <c r="AWJ1" s="386"/>
      <c r="AWK1" s="386"/>
      <c r="AWL1" s="386"/>
      <c r="AWM1" s="386"/>
      <c r="AWN1" s="386"/>
      <c r="AWO1" s="386"/>
      <c r="AWP1" s="386"/>
      <c r="AWQ1" s="386"/>
      <c r="AWR1" s="386"/>
      <c r="AWS1" s="386"/>
      <c r="AWT1" s="386"/>
      <c r="AWU1" s="386"/>
      <c r="AWV1" s="386"/>
      <c r="AWW1" s="385"/>
      <c r="AWX1" s="386"/>
      <c r="AWY1" s="386"/>
      <c r="AWZ1" s="386"/>
      <c r="AXA1" s="386"/>
      <c r="AXB1" s="386"/>
      <c r="AXC1" s="386"/>
      <c r="AXD1" s="386"/>
      <c r="AXE1" s="386"/>
      <c r="AXF1" s="386"/>
      <c r="AXG1" s="386"/>
      <c r="AXH1" s="386"/>
      <c r="AXI1" s="386"/>
      <c r="AXJ1" s="386"/>
      <c r="AXK1" s="386"/>
      <c r="AXL1" s="386"/>
      <c r="AXM1" s="385"/>
      <c r="AXN1" s="386"/>
      <c r="AXO1" s="386"/>
      <c r="AXP1" s="386"/>
      <c r="AXQ1" s="386"/>
      <c r="AXR1" s="386"/>
      <c r="AXS1" s="386"/>
      <c r="AXT1" s="386"/>
      <c r="AXU1" s="386"/>
      <c r="AXV1" s="386"/>
      <c r="AXW1" s="386"/>
      <c r="AXX1" s="386"/>
      <c r="AXY1" s="386"/>
      <c r="AXZ1" s="386"/>
      <c r="AYA1" s="386"/>
      <c r="AYB1" s="386"/>
      <c r="AYC1" s="385"/>
      <c r="AYD1" s="386"/>
      <c r="AYE1" s="386"/>
      <c r="AYF1" s="386"/>
      <c r="AYG1" s="386"/>
      <c r="AYH1" s="386"/>
      <c r="AYI1" s="386"/>
      <c r="AYJ1" s="386"/>
      <c r="AYK1" s="386"/>
      <c r="AYL1" s="386"/>
      <c r="AYM1" s="386"/>
      <c r="AYN1" s="386"/>
      <c r="AYO1" s="386"/>
      <c r="AYP1" s="386"/>
      <c r="AYQ1" s="386"/>
      <c r="AYR1" s="386"/>
      <c r="AYS1" s="385"/>
      <c r="AYT1" s="386"/>
      <c r="AYU1" s="386"/>
      <c r="AYV1" s="386"/>
      <c r="AYW1" s="386"/>
      <c r="AYX1" s="386"/>
      <c r="AYY1" s="386"/>
      <c r="AYZ1" s="386"/>
      <c r="AZA1" s="386"/>
      <c r="AZB1" s="386"/>
      <c r="AZC1" s="386"/>
      <c r="AZD1" s="386"/>
      <c r="AZE1" s="386"/>
      <c r="AZF1" s="386"/>
      <c r="AZG1" s="386"/>
      <c r="AZH1" s="386"/>
      <c r="AZI1" s="385"/>
      <c r="AZJ1" s="386"/>
      <c r="AZK1" s="386"/>
      <c r="AZL1" s="386"/>
      <c r="AZM1" s="386"/>
      <c r="AZN1" s="386"/>
      <c r="AZO1" s="386"/>
      <c r="AZP1" s="386"/>
      <c r="AZQ1" s="386"/>
      <c r="AZR1" s="386"/>
      <c r="AZS1" s="386"/>
      <c r="AZT1" s="386"/>
      <c r="AZU1" s="386"/>
      <c r="AZV1" s="386"/>
      <c r="AZW1" s="386"/>
      <c r="AZX1" s="386"/>
      <c r="AZY1" s="385"/>
      <c r="AZZ1" s="386"/>
      <c r="BAA1" s="386"/>
      <c r="BAB1" s="386"/>
      <c r="BAC1" s="386"/>
      <c r="BAD1" s="386"/>
      <c r="BAE1" s="386"/>
      <c r="BAF1" s="386"/>
      <c r="BAG1" s="386"/>
      <c r="BAH1" s="386"/>
      <c r="BAI1" s="386"/>
      <c r="BAJ1" s="386"/>
      <c r="BAK1" s="386"/>
      <c r="BAL1" s="386"/>
      <c r="BAM1" s="386"/>
      <c r="BAN1" s="386"/>
      <c r="BAO1" s="385"/>
      <c r="BAP1" s="386"/>
      <c r="BAQ1" s="386"/>
      <c r="BAR1" s="386"/>
      <c r="BAS1" s="386"/>
      <c r="BAT1" s="386"/>
      <c r="BAU1" s="386"/>
      <c r="BAV1" s="386"/>
      <c r="BAW1" s="386"/>
      <c r="BAX1" s="386"/>
      <c r="BAY1" s="386"/>
      <c r="BAZ1" s="386"/>
      <c r="BBA1" s="386"/>
      <c r="BBB1" s="386"/>
      <c r="BBC1" s="386"/>
      <c r="BBD1" s="386"/>
      <c r="BBE1" s="385"/>
      <c r="BBF1" s="386"/>
      <c r="BBG1" s="386"/>
      <c r="BBH1" s="386"/>
      <c r="BBI1" s="386"/>
      <c r="BBJ1" s="386"/>
      <c r="BBK1" s="386"/>
      <c r="BBL1" s="386"/>
      <c r="BBM1" s="386"/>
      <c r="BBN1" s="386"/>
      <c r="BBO1" s="386"/>
      <c r="BBP1" s="386"/>
      <c r="BBQ1" s="386"/>
      <c r="BBR1" s="386"/>
      <c r="BBS1" s="386"/>
      <c r="BBT1" s="386"/>
      <c r="BBU1" s="385"/>
      <c r="BBV1" s="386"/>
      <c r="BBW1" s="386"/>
      <c r="BBX1" s="386"/>
      <c r="BBY1" s="386"/>
      <c r="BBZ1" s="386"/>
      <c r="BCA1" s="386"/>
      <c r="BCB1" s="386"/>
      <c r="BCC1" s="386"/>
      <c r="BCD1" s="386"/>
      <c r="BCE1" s="386"/>
      <c r="BCF1" s="386"/>
      <c r="BCG1" s="386"/>
      <c r="BCH1" s="386"/>
      <c r="BCI1" s="386"/>
      <c r="BCJ1" s="386"/>
      <c r="BCK1" s="385"/>
      <c r="BCL1" s="386"/>
      <c r="BCM1" s="386"/>
      <c r="BCN1" s="386"/>
      <c r="BCO1" s="386"/>
      <c r="BCP1" s="386"/>
      <c r="BCQ1" s="386"/>
      <c r="BCR1" s="386"/>
      <c r="BCS1" s="386"/>
      <c r="BCT1" s="386"/>
      <c r="BCU1" s="386"/>
      <c r="BCV1" s="386"/>
      <c r="BCW1" s="386"/>
      <c r="BCX1" s="386"/>
      <c r="BCY1" s="386"/>
      <c r="BCZ1" s="386"/>
      <c r="BDA1" s="385"/>
      <c r="BDB1" s="386"/>
      <c r="BDC1" s="386"/>
      <c r="BDD1" s="386"/>
      <c r="BDE1" s="386"/>
      <c r="BDF1" s="386"/>
      <c r="BDG1" s="386"/>
      <c r="BDH1" s="386"/>
      <c r="BDI1" s="386"/>
      <c r="BDJ1" s="386"/>
      <c r="BDK1" s="386"/>
      <c r="BDL1" s="386"/>
      <c r="BDM1" s="386"/>
      <c r="BDN1" s="386"/>
      <c r="BDO1" s="386"/>
      <c r="BDP1" s="386"/>
      <c r="BDQ1" s="385"/>
      <c r="BDR1" s="386"/>
      <c r="BDS1" s="386"/>
      <c r="BDT1" s="386"/>
      <c r="BDU1" s="386"/>
      <c r="BDV1" s="386"/>
      <c r="BDW1" s="386"/>
      <c r="BDX1" s="386"/>
      <c r="BDY1" s="386"/>
      <c r="BDZ1" s="386"/>
      <c r="BEA1" s="386"/>
      <c r="BEB1" s="386"/>
      <c r="BEC1" s="386"/>
      <c r="BED1" s="386"/>
      <c r="BEE1" s="386"/>
      <c r="BEF1" s="386"/>
      <c r="BEG1" s="385"/>
      <c r="BEH1" s="386"/>
      <c r="BEI1" s="386"/>
      <c r="BEJ1" s="386"/>
      <c r="BEK1" s="386"/>
      <c r="BEL1" s="386"/>
      <c r="BEM1" s="386"/>
      <c r="BEN1" s="386"/>
      <c r="BEO1" s="386"/>
      <c r="BEP1" s="386"/>
      <c r="BEQ1" s="386"/>
      <c r="BER1" s="386"/>
      <c r="BES1" s="386"/>
      <c r="BET1" s="386"/>
      <c r="BEU1" s="386"/>
      <c r="BEV1" s="386"/>
      <c r="BEW1" s="385"/>
      <c r="BEX1" s="386"/>
      <c r="BEY1" s="386"/>
      <c r="BEZ1" s="386"/>
      <c r="BFA1" s="386"/>
      <c r="BFB1" s="386"/>
      <c r="BFC1" s="386"/>
      <c r="BFD1" s="386"/>
      <c r="BFE1" s="386"/>
      <c r="BFF1" s="386"/>
      <c r="BFG1" s="386"/>
      <c r="BFH1" s="386"/>
      <c r="BFI1" s="386"/>
      <c r="BFJ1" s="386"/>
      <c r="BFK1" s="386"/>
      <c r="BFL1" s="386"/>
      <c r="BFM1" s="385"/>
      <c r="BFN1" s="386"/>
      <c r="BFO1" s="386"/>
      <c r="BFP1" s="386"/>
      <c r="BFQ1" s="386"/>
      <c r="BFR1" s="386"/>
      <c r="BFS1" s="386"/>
      <c r="BFT1" s="386"/>
      <c r="BFU1" s="386"/>
      <c r="BFV1" s="386"/>
      <c r="BFW1" s="386"/>
      <c r="BFX1" s="386"/>
      <c r="BFY1" s="386"/>
      <c r="BFZ1" s="386"/>
      <c r="BGA1" s="386"/>
      <c r="BGB1" s="386"/>
      <c r="BGC1" s="385"/>
      <c r="BGD1" s="386"/>
      <c r="BGE1" s="386"/>
      <c r="BGF1" s="386"/>
      <c r="BGG1" s="386"/>
      <c r="BGH1" s="386"/>
      <c r="BGI1" s="386"/>
      <c r="BGJ1" s="386"/>
      <c r="BGK1" s="386"/>
      <c r="BGL1" s="386"/>
      <c r="BGM1" s="386"/>
      <c r="BGN1" s="386"/>
      <c r="BGO1" s="386"/>
      <c r="BGP1" s="386"/>
      <c r="BGQ1" s="386"/>
      <c r="BGR1" s="386"/>
      <c r="BGS1" s="385"/>
      <c r="BGT1" s="386"/>
      <c r="BGU1" s="386"/>
      <c r="BGV1" s="386"/>
      <c r="BGW1" s="386"/>
      <c r="BGX1" s="386"/>
      <c r="BGY1" s="386"/>
      <c r="BGZ1" s="386"/>
      <c r="BHA1" s="386"/>
      <c r="BHB1" s="386"/>
      <c r="BHC1" s="386"/>
      <c r="BHD1" s="386"/>
      <c r="BHE1" s="386"/>
      <c r="BHF1" s="386"/>
      <c r="BHG1" s="386"/>
      <c r="BHH1" s="386"/>
      <c r="BHI1" s="385"/>
      <c r="BHJ1" s="386"/>
      <c r="BHK1" s="386"/>
      <c r="BHL1" s="386"/>
      <c r="BHM1" s="386"/>
      <c r="BHN1" s="386"/>
      <c r="BHO1" s="386"/>
      <c r="BHP1" s="386"/>
      <c r="BHQ1" s="386"/>
      <c r="BHR1" s="386"/>
      <c r="BHS1" s="386"/>
      <c r="BHT1" s="386"/>
      <c r="BHU1" s="386"/>
      <c r="BHV1" s="386"/>
      <c r="BHW1" s="386"/>
      <c r="BHX1" s="386"/>
      <c r="BHY1" s="385"/>
      <c r="BHZ1" s="386"/>
      <c r="BIA1" s="386"/>
      <c r="BIB1" s="386"/>
      <c r="BIC1" s="386"/>
      <c r="BID1" s="386"/>
      <c r="BIE1" s="386"/>
      <c r="BIF1" s="386"/>
      <c r="BIG1" s="386"/>
      <c r="BIH1" s="386"/>
      <c r="BII1" s="386"/>
      <c r="BIJ1" s="386"/>
      <c r="BIK1" s="386"/>
      <c r="BIL1" s="386"/>
      <c r="BIM1" s="386"/>
      <c r="BIN1" s="386"/>
      <c r="BIO1" s="385"/>
      <c r="BIP1" s="386"/>
      <c r="BIQ1" s="386"/>
      <c r="BIR1" s="386"/>
      <c r="BIS1" s="386"/>
      <c r="BIT1" s="386"/>
      <c r="BIU1" s="386"/>
      <c r="BIV1" s="386"/>
      <c r="BIW1" s="386"/>
      <c r="BIX1" s="386"/>
      <c r="BIY1" s="386"/>
      <c r="BIZ1" s="386"/>
      <c r="BJA1" s="386"/>
      <c r="BJB1" s="386"/>
      <c r="BJC1" s="386"/>
      <c r="BJD1" s="386"/>
      <c r="BJE1" s="385"/>
      <c r="BJF1" s="386"/>
      <c r="BJG1" s="386"/>
      <c r="BJH1" s="386"/>
      <c r="BJI1" s="386"/>
      <c r="BJJ1" s="386"/>
      <c r="BJK1" s="386"/>
      <c r="BJL1" s="386"/>
      <c r="BJM1" s="386"/>
      <c r="BJN1" s="386"/>
      <c r="BJO1" s="386"/>
      <c r="BJP1" s="386"/>
      <c r="BJQ1" s="386"/>
      <c r="BJR1" s="386"/>
      <c r="BJS1" s="386"/>
      <c r="BJT1" s="386"/>
      <c r="BJU1" s="385"/>
      <c r="BJV1" s="386"/>
      <c r="BJW1" s="386"/>
      <c r="BJX1" s="386"/>
      <c r="BJY1" s="386"/>
      <c r="BJZ1" s="386"/>
      <c r="BKA1" s="386"/>
      <c r="BKB1" s="386"/>
      <c r="BKC1" s="386"/>
      <c r="BKD1" s="386"/>
      <c r="BKE1" s="386"/>
      <c r="BKF1" s="386"/>
      <c r="BKG1" s="386"/>
      <c r="BKH1" s="386"/>
      <c r="BKI1" s="386"/>
      <c r="BKJ1" s="386"/>
      <c r="BKK1" s="385"/>
      <c r="BKL1" s="386"/>
      <c r="BKM1" s="386"/>
      <c r="BKN1" s="386"/>
      <c r="BKO1" s="386"/>
      <c r="BKP1" s="386"/>
      <c r="BKQ1" s="386"/>
      <c r="BKR1" s="386"/>
      <c r="BKS1" s="386"/>
      <c r="BKT1" s="386"/>
      <c r="BKU1" s="386"/>
      <c r="BKV1" s="386"/>
      <c r="BKW1" s="386"/>
      <c r="BKX1" s="386"/>
      <c r="BKY1" s="386"/>
      <c r="BKZ1" s="386"/>
      <c r="BLA1" s="385"/>
      <c r="BLB1" s="386"/>
      <c r="BLC1" s="386"/>
      <c r="BLD1" s="386"/>
      <c r="BLE1" s="386"/>
      <c r="BLF1" s="386"/>
      <c r="BLG1" s="386"/>
      <c r="BLH1" s="386"/>
      <c r="BLI1" s="386"/>
      <c r="BLJ1" s="386"/>
      <c r="BLK1" s="386"/>
      <c r="BLL1" s="386"/>
      <c r="BLM1" s="386"/>
      <c r="BLN1" s="386"/>
      <c r="BLO1" s="386"/>
      <c r="BLP1" s="386"/>
      <c r="BLQ1" s="385"/>
      <c r="BLR1" s="386"/>
      <c r="BLS1" s="386"/>
      <c r="BLT1" s="386"/>
      <c r="BLU1" s="386"/>
      <c r="BLV1" s="386"/>
      <c r="BLW1" s="386"/>
      <c r="BLX1" s="386"/>
      <c r="BLY1" s="386"/>
      <c r="BLZ1" s="386"/>
      <c r="BMA1" s="386"/>
      <c r="BMB1" s="386"/>
      <c r="BMC1" s="386"/>
      <c r="BMD1" s="386"/>
      <c r="BME1" s="386"/>
      <c r="BMF1" s="386"/>
      <c r="BMG1" s="385"/>
      <c r="BMH1" s="386"/>
      <c r="BMI1" s="386"/>
      <c r="BMJ1" s="386"/>
      <c r="BMK1" s="386"/>
      <c r="BML1" s="386"/>
      <c r="BMM1" s="386"/>
      <c r="BMN1" s="386"/>
      <c r="BMO1" s="386"/>
      <c r="BMP1" s="386"/>
      <c r="BMQ1" s="386"/>
      <c r="BMR1" s="386"/>
      <c r="BMS1" s="386"/>
      <c r="BMT1" s="386"/>
      <c r="BMU1" s="386"/>
      <c r="BMV1" s="386"/>
      <c r="BMW1" s="385"/>
      <c r="BMX1" s="386"/>
      <c r="BMY1" s="386"/>
      <c r="BMZ1" s="386"/>
      <c r="BNA1" s="386"/>
      <c r="BNB1" s="386"/>
      <c r="BNC1" s="386"/>
      <c r="BND1" s="386"/>
      <c r="BNE1" s="386"/>
      <c r="BNF1" s="386"/>
      <c r="BNG1" s="386"/>
      <c r="BNH1" s="386"/>
      <c r="BNI1" s="386"/>
      <c r="BNJ1" s="386"/>
      <c r="BNK1" s="386"/>
      <c r="BNL1" s="386"/>
      <c r="BNM1" s="385"/>
      <c r="BNN1" s="386"/>
      <c r="BNO1" s="386"/>
      <c r="BNP1" s="386"/>
      <c r="BNQ1" s="386"/>
      <c r="BNR1" s="386"/>
      <c r="BNS1" s="386"/>
      <c r="BNT1" s="386"/>
      <c r="BNU1" s="386"/>
      <c r="BNV1" s="386"/>
      <c r="BNW1" s="386"/>
      <c r="BNX1" s="386"/>
      <c r="BNY1" s="386"/>
      <c r="BNZ1" s="386"/>
      <c r="BOA1" s="386"/>
      <c r="BOB1" s="386"/>
      <c r="BOC1" s="385"/>
      <c r="BOD1" s="386"/>
      <c r="BOE1" s="386"/>
      <c r="BOF1" s="386"/>
      <c r="BOG1" s="386"/>
      <c r="BOH1" s="386"/>
      <c r="BOI1" s="386"/>
      <c r="BOJ1" s="386"/>
      <c r="BOK1" s="386"/>
      <c r="BOL1" s="386"/>
      <c r="BOM1" s="386"/>
      <c r="BON1" s="386"/>
      <c r="BOO1" s="386"/>
      <c r="BOP1" s="386"/>
      <c r="BOQ1" s="386"/>
      <c r="BOR1" s="386"/>
      <c r="BOS1" s="385"/>
      <c r="BOT1" s="386"/>
      <c r="BOU1" s="386"/>
      <c r="BOV1" s="386"/>
      <c r="BOW1" s="386"/>
      <c r="BOX1" s="386"/>
      <c r="BOY1" s="386"/>
      <c r="BOZ1" s="386"/>
      <c r="BPA1" s="386"/>
      <c r="BPB1" s="386"/>
      <c r="BPC1" s="386"/>
      <c r="BPD1" s="386"/>
      <c r="BPE1" s="386"/>
      <c r="BPF1" s="386"/>
      <c r="BPG1" s="386"/>
      <c r="BPH1" s="386"/>
      <c r="BPI1" s="385"/>
      <c r="BPJ1" s="386"/>
      <c r="BPK1" s="386"/>
      <c r="BPL1" s="386"/>
      <c r="BPM1" s="386"/>
      <c r="BPN1" s="386"/>
      <c r="BPO1" s="386"/>
      <c r="BPP1" s="386"/>
      <c r="BPQ1" s="386"/>
      <c r="BPR1" s="386"/>
      <c r="BPS1" s="386"/>
      <c r="BPT1" s="386"/>
      <c r="BPU1" s="386"/>
      <c r="BPV1" s="386"/>
      <c r="BPW1" s="386"/>
      <c r="BPX1" s="386"/>
      <c r="BPY1" s="385"/>
      <c r="BPZ1" s="386"/>
      <c r="BQA1" s="386"/>
      <c r="BQB1" s="386"/>
      <c r="BQC1" s="386"/>
      <c r="BQD1" s="386"/>
      <c r="BQE1" s="386"/>
      <c r="BQF1" s="386"/>
      <c r="BQG1" s="386"/>
      <c r="BQH1" s="386"/>
      <c r="BQI1" s="386"/>
      <c r="BQJ1" s="386"/>
      <c r="BQK1" s="386"/>
      <c r="BQL1" s="386"/>
      <c r="BQM1" s="386"/>
      <c r="BQN1" s="386"/>
      <c r="BQO1" s="385"/>
      <c r="BQP1" s="386"/>
      <c r="BQQ1" s="386"/>
      <c r="BQR1" s="386"/>
      <c r="BQS1" s="386"/>
      <c r="BQT1" s="386"/>
      <c r="BQU1" s="386"/>
      <c r="BQV1" s="386"/>
      <c r="BQW1" s="386"/>
      <c r="BQX1" s="386"/>
      <c r="BQY1" s="386"/>
      <c r="BQZ1" s="386"/>
      <c r="BRA1" s="386"/>
      <c r="BRB1" s="386"/>
      <c r="BRC1" s="386"/>
      <c r="BRD1" s="386"/>
      <c r="BRE1" s="385"/>
      <c r="BRF1" s="386"/>
      <c r="BRG1" s="386"/>
      <c r="BRH1" s="386"/>
      <c r="BRI1" s="386"/>
      <c r="BRJ1" s="386"/>
      <c r="BRK1" s="386"/>
      <c r="BRL1" s="386"/>
      <c r="BRM1" s="386"/>
      <c r="BRN1" s="386"/>
      <c r="BRO1" s="386"/>
      <c r="BRP1" s="386"/>
      <c r="BRQ1" s="386"/>
      <c r="BRR1" s="386"/>
      <c r="BRS1" s="386"/>
      <c r="BRT1" s="386"/>
      <c r="BRU1" s="385"/>
      <c r="BRV1" s="386"/>
      <c r="BRW1" s="386"/>
      <c r="BRX1" s="386"/>
      <c r="BRY1" s="386"/>
      <c r="BRZ1" s="386"/>
      <c r="BSA1" s="386"/>
      <c r="BSB1" s="386"/>
      <c r="BSC1" s="386"/>
      <c r="BSD1" s="386"/>
      <c r="BSE1" s="386"/>
      <c r="BSF1" s="386"/>
      <c r="BSG1" s="386"/>
      <c r="BSH1" s="386"/>
      <c r="BSI1" s="386"/>
      <c r="BSJ1" s="386"/>
      <c r="BSK1" s="385"/>
      <c r="BSL1" s="386"/>
      <c r="BSM1" s="386"/>
      <c r="BSN1" s="386"/>
      <c r="BSO1" s="386"/>
      <c r="BSP1" s="386"/>
      <c r="BSQ1" s="386"/>
      <c r="BSR1" s="386"/>
      <c r="BSS1" s="386"/>
      <c r="BST1" s="386"/>
      <c r="BSU1" s="386"/>
      <c r="BSV1" s="386"/>
      <c r="BSW1" s="386"/>
      <c r="BSX1" s="386"/>
      <c r="BSY1" s="386"/>
      <c r="BSZ1" s="386"/>
      <c r="BTA1" s="385"/>
      <c r="BTB1" s="386"/>
      <c r="BTC1" s="386"/>
      <c r="BTD1" s="386"/>
      <c r="BTE1" s="386"/>
      <c r="BTF1" s="386"/>
      <c r="BTG1" s="386"/>
      <c r="BTH1" s="386"/>
      <c r="BTI1" s="386"/>
      <c r="BTJ1" s="386"/>
      <c r="BTK1" s="386"/>
      <c r="BTL1" s="386"/>
      <c r="BTM1" s="386"/>
      <c r="BTN1" s="386"/>
      <c r="BTO1" s="386"/>
      <c r="BTP1" s="386"/>
      <c r="BTQ1" s="385"/>
      <c r="BTR1" s="386"/>
      <c r="BTS1" s="386"/>
      <c r="BTT1" s="386"/>
      <c r="BTU1" s="386"/>
      <c r="BTV1" s="386"/>
      <c r="BTW1" s="386"/>
      <c r="BTX1" s="386"/>
      <c r="BTY1" s="386"/>
      <c r="BTZ1" s="386"/>
      <c r="BUA1" s="386"/>
      <c r="BUB1" s="386"/>
      <c r="BUC1" s="386"/>
      <c r="BUD1" s="386"/>
      <c r="BUE1" s="386"/>
      <c r="BUF1" s="386"/>
      <c r="BUG1" s="385"/>
      <c r="BUH1" s="386"/>
      <c r="BUI1" s="386"/>
      <c r="BUJ1" s="386"/>
      <c r="BUK1" s="386"/>
      <c r="BUL1" s="386"/>
      <c r="BUM1" s="386"/>
      <c r="BUN1" s="386"/>
      <c r="BUO1" s="386"/>
      <c r="BUP1" s="386"/>
      <c r="BUQ1" s="386"/>
      <c r="BUR1" s="386"/>
      <c r="BUS1" s="386"/>
      <c r="BUT1" s="386"/>
      <c r="BUU1" s="386"/>
      <c r="BUV1" s="386"/>
      <c r="BUW1" s="385"/>
      <c r="BUX1" s="386"/>
      <c r="BUY1" s="386"/>
      <c r="BUZ1" s="386"/>
      <c r="BVA1" s="386"/>
      <c r="BVB1" s="386"/>
      <c r="BVC1" s="386"/>
      <c r="BVD1" s="386"/>
      <c r="BVE1" s="386"/>
      <c r="BVF1" s="386"/>
      <c r="BVG1" s="386"/>
      <c r="BVH1" s="386"/>
      <c r="BVI1" s="386"/>
      <c r="BVJ1" s="386"/>
      <c r="BVK1" s="386"/>
      <c r="BVL1" s="386"/>
      <c r="BVM1" s="385"/>
      <c r="BVN1" s="386"/>
      <c r="BVO1" s="386"/>
      <c r="BVP1" s="386"/>
      <c r="BVQ1" s="386"/>
      <c r="BVR1" s="386"/>
      <c r="BVS1" s="386"/>
      <c r="BVT1" s="386"/>
      <c r="BVU1" s="386"/>
      <c r="BVV1" s="386"/>
      <c r="BVW1" s="386"/>
      <c r="BVX1" s="386"/>
      <c r="BVY1" s="386"/>
      <c r="BVZ1" s="386"/>
      <c r="BWA1" s="386"/>
      <c r="BWB1" s="386"/>
      <c r="BWC1" s="385"/>
      <c r="BWD1" s="386"/>
      <c r="BWE1" s="386"/>
      <c r="BWF1" s="386"/>
      <c r="BWG1" s="386"/>
      <c r="BWH1" s="386"/>
      <c r="BWI1" s="386"/>
      <c r="BWJ1" s="386"/>
      <c r="BWK1" s="386"/>
      <c r="BWL1" s="386"/>
      <c r="BWM1" s="386"/>
      <c r="BWN1" s="386"/>
      <c r="BWO1" s="386"/>
      <c r="BWP1" s="386"/>
      <c r="BWQ1" s="386"/>
      <c r="BWR1" s="386"/>
      <c r="BWS1" s="385"/>
      <c r="BWT1" s="386"/>
      <c r="BWU1" s="386"/>
      <c r="BWV1" s="386"/>
      <c r="BWW1" s="386"/>
      <c r="BWX1" s="386"/>
      <c r="BWY1" s="386"/>
      <c r="BWZ1" s="386"/>
      <c r="BXA1" s="386"/>
      <c r="BXB1" s="386"/>
      <c r="BXC1" s="386"/>
      <c r="BXD1" s="386"/>
      <c r="BXE1" s="386"/>
      <c r="BXF1" s="386"/>
      <c r="BXG1" s="386"/>
      <c r="BXH1" s="386"/>
      <c r="BXI1" s="385"/>
      <c r="BXJ1" s="386"/>
      <c r="BXK1" s="386"/>
      <c r="BXL1" s="386"/>
      <c r="BXM1" s="386"/>
      <c r="BXN1" s="386"/>
      <c r="BXO1" s="386"/>
      <c r="BXP1" s="386"/>
      <c r="BXQ1" s="386"/>
      <c r="BXR1" s="386"/>
      <c r="BXS1" s="386"/>
      <c r="BXT1" s="386"/>
      <c r="BXU1" s="386"/>
      <c r="BXV1" s="386"/>
      <c r="BXW1" s="386"/>
      <c r="BXX1" s="386"/>
      <c r="BXY1" s="385"/>
      <c r="BXZ1" s="386"/>
      <c r="BYA1" s="386"/>
      <c r="BYB1" s="386"/>
      <c r="BYC1" s="386"/>
      <c r="BYD1" s="386"/>
      <c r="BYE1" s="386"/>
      <c r="BYF1" s="386"/>
      <c r="BYG1" s="386"/>
      <c r="BYH1" s="386"/>
      <c r="BYI1" s="386"/>
      <c r="BYJ1" s="386"/>
      <c r="BYK1" s="386"/>
      <c r="BYL1" s="386"/>
      <c r="BYM1" s="386"/>
      <c r="BYN1" s="386"/>
      <c r="BYO1" s="385"/>
      <c r="BYP1" s="386"/>
      <c r="BYQ1" s="386"/>
      <c r="BYR1" s="386"/>
      <c r="BYS1" s="386"/>
      <c r="BYT1" s="386"/>
      <c r="BYU1" s="386"/>
      <c r="BYV1" s="386"/>
      <c r="BYW1" s="386"/>
      <c r="BYX1" s="386"/>
      <c r="BYY1" s="386"/>
      <c r="BYZ1" s="386"/>
      <c r="BZA1" s="386"/>
      <c r="BZB1" s="386"/>
      <c r="BZC1" s="386"/>
      <c r="BZD1" s="386"/>
      <c r="BZE1" s="385"/>
      <c r="BZF1" s="386"/>
      <c r="BZG1" s="386"/>
      <c r="BZH1" s="386"/>
      <c r="BZI1" s="386"/>
      <c r="BZJ1" s="386"/>
      <c r="BZK1" s="386"/>
      <c r="BZL1" s="386"/>
      <c r="BZM1" s="386"/>
      <c r="BZN1" s="386"/>
      <c r="BZO1" s="386"/>
      <c r="BZP1" s="386"/>
      <c r="BZQ1" s="386"/>
      <c r="BZR1" s="386"/>
      <c r="BZS1" s="386"/>
      <c r="BZT1" s="386"/>
      <c r="BZU1" s="385"/>
      <c r="BZV1" s="386"/>
      <c r="BZW1" s="386"/>
      <c r="BZX1" s="386"/>
      <c r="BZY1" s="386"/>
      <c r="BZZ1" s="386"/>
      <c r="CAA1" s="386"/>
      <c r="CAB1" s="386"/>
      <c r="CAC1" s="386"/>
      <c r="CAD1" s="386"/>
      <c r="CAE1" s="386"/>
      <c r="CAF1" s="386"/>
      <c r="CAG1" s="386"/>
      <c r="CAH1" s="386"/>
      <c r="CAI1" s="386"/>
      <c r="CAJ1" s="386"/>
      <c r="CAK1" s="385"/>
      <c r="CAL1" s="386"/>
      <c r="CAM1" s="386"/>
      <c r="CAN1" s="386"/>
      <c r="CAO1" s="386"/>
      <c r="CAP1" s="386"/>
      <c r="CAQ1" s="386"/>
      <c r="CAR1" s="386"/>
      <c r="CAS1" s="386"/>
      <c r="CAT1" s="386"/>
      <c r="CAU1" s="386"/>
      <c r="CAV1" s="386"/>
      <c r="CAW1" s="386"/>
      <c r="CAX1" s="386"/>
      <c r="CAY1" s="386"/>
      <c r="CAZ1" s="386"/>
      <c r="CBA1" s="385"/>
      <c r="CBB1" s="386"/>
      <c r="CBC1" s="386"/>
      <c r="CBD1" s="386"/>
      <c r="CBE1" s="386"/>
      <c r="CBF1" s="386"/>
      <c r="CBG1" s="386"/>
      <c r="CBH1" s="386"/>
      <c r="CBI1" s="386"/>
      <c r="CBJ1" s="386"/>
      <c r="CBK1" s="386"/>
      <c r="CBL1" s="386"/>
      <c r="CBM1" s="386"/>
      <c r="CBN1" s="386"/>
      <c r="CBO1" s="386"/>
      <c r="CBP1" s="386"/>
      <c r="CBQ1" s="385"/>
      <c r="CBR1" s="386"/>
      <c r="CBS1" s="386"/>
      <c r="CBT1" s="386"/>
      <c r="CBU1" s="386"/>
      <c r="CBV1" s="386"/>
      <c r="CBW1" s="386"/>
      <c r="CBX1" s="386"/>
      <c r="CBY1" s="386"/>
      <c r="CBZ1" s="386"/>
      <c r="CCA1" s="386"/>
      <c r="CCB1" s="386"/>
      <c r="CCC1" s="386"/>
      <c r="CCD1" s="386"/>
      <c r="CCE1" s="386"/>
      <c r="CCF1" s="386"/>
      <c r="CCG1" s="385"/>
      <c r="CCH1" s="386"/>
      <c r="CCI1" s="386"/>
      <c r="CCJ1" s="386"/>
      <c r="CCK1" s="386"/>
      <c r="CCL1" s="386"/>
      <c r="CCM1" s="386"/>
      <c r="CCN1" s="386"/>
      <c r="CCO1" s="386"/>
      <c r="CCP1" s="386"/>
      <c r="CCQ1" s="386"/>
      <c r="CCR1" s="386"/>
      <c r="CCS1" s="386"/>
      <c r="CCT1" s="386"/>
      <c r="CCU1" s="386"/>
      <c r="CCV1" s="386"/>
      <c r="CCW1" s="385"/>
      <c r="CCX1" s="386"/>
      <c r="CCY1" s="386"/>
      <c r="CCZ1" s="386"/>
      <c r="CDA1" s="386"/>
      <c r="CDB1" s="386"/>
      <c r="CDC1" s="386"/>
      <c r="CDD1" s="386"/>
      <c r="CDE1" s="386"/>
      <c r="CDF1" s="386"/>
      <c r="CDG1" s="386"/>
      <c r="CDH1" s="386"/>
      <c r="CDI1" s="386"/>
      <c r="CDJ1" s="386"/>
      <c r="CDK1" s="386"/>
      <c r="CDL1" s="386"/>
      <c r="CDM1" s="385"/>
      <c r="CDN1" s="386"/>
      <c r="CDO1" s="386"/>
      <c r="CDP1" s="386"/>
      <c r="CDQ1" s="386"/>
      <c r="CDR1" s="386"/>
      <c r="CDS1" s="386"/>
      <c r="CDT1" s="386"/>
      <c r="CDU1" s="386"/>
      <c r="CDV1" s="386"/>
      <c r="CDW1" s="386"/>
      <c r="CDX1" s="386"/>
      <c r="CDY1" s="386"/>
      <c r="CDZ1" s="386"/>
      <c r="CEA1" s="386"/>
      <c r="CEB1" s="386"/>
      <c r="CEC1" s="385"/>
      <c r="CED1" s="386"/>
      <c r="CEE1" s="386"/>
      <c r="CEF1" s="386"/>
      <c r="CEG1" s="386"/>
      <c r="CEH1" s="386"/>
      <c r="CEI1" s="386"/>
      <c r="CEJ1" s="386"/>
      <c r="CEK1" s="386"/>
      <c r="CEL1" s="386"/>
      <c r="CEM1" s="386"/>
      <c r="CEN1" s="386"/>
      <c r="CEO1" s="386"/>
      <c r="CEP1" s="386"/>
      <c r="CEQ1" s="386"/>
      <c r="CER1" s="386"/>
      <c r="CES1" s="385"/>
      <c r="CET1" s="386"/>
      <c r="CEU1" s="386"/>
      <c r="CEV1" s="386"/>
      <c r="CEW1" s="386"/>
      <c r="CEX1" s="386"/>
      <c r="CEY1" s="386"/>
      <c r="CEZ1" s="386"/>
      <c r="CFA1" s="386"/>
      <c r="CFB1" s="386"/>
      <c r="CFC1" s="386"/>
      <c r="CFD1" s="386"/>
      <c r="CFE1" s="386"/>
      <c r="CFF1" s="386"/>
      <c r="CFG1" s="386"/>
      <c r="CFH1" s="386"/>
      <c r="CFI1" s="385"/>
      <c r="CFJ1" s="386"/>
      <c r="CFK1" s="386"/>
      <c r="CFL1" s="386"/>
      <c r="CFM1" s="386"/>
      <c r="CFN1" s="386"/>
      <c r="CFO1" s="386"/>
      <c r="CFP1" s="386"/>
      <c r="CFQ1" s="386"/>
      <c r="CFR1" s="386"/>
      <c r="CFS1" s="386"/>
      <c r="CFT1" s="386"/>
      <c r="CFU1" s="386"/>
      <c r="CFV1" s="386"/>
      <c r="CFW1" s="386"/>
      <c r="CFX1" s="386"/>
      <c r="CFY1" s="385"/>
      <c r="CFZ1" s="386"/>
      <c r="CGA1" s="386"/>
      <c r="CGB1" s="386"/>
      <c r="CGC1" s="386"/>
      <c r="CGD1" s="386"/>
      <c r="CGE1" s="386"/>
      <c r="CGF1" s="386"/>
      <c r="CGG1" s="386"/>
      <c r="CGH1" s="386"/>
      <c r="CGI1" s="386"/>
      <c r="CGJ1" s="386"/>
      <c r="CGK1" s="386"/>
      <c r="CGL1" s="386"/>
      <c r="CGM1" s="386"/>
      <c r="CGN1" s="386"/>
      <c r="CGO1" s="385"/>
      <c r="CGP1" s="386"/>
      <c r="CGQ1" s="386"/>
      <c r="CGR1" s="386"/>
      <c r="CGS1" s="386"/>
      <c r="CGT1" s="386"/>
      <c r="CGU1" s="386"/>
      <c r="CGV1" s="386"/>
      <c r="CGW1" s="386"/>
      <c r="CGX1" s="386"/>
      <c r="CGY1" s="386"/>
      <c r="CGZ1" s="386"/>
      <c r="CHA1" s="386"/>
      <c r="CHB1" s="386"/>
      <c r="CHC1" s="386"/>
      <c r="CHD1" s="386"/>
      <c r="CHE1" s="385"/>
      <c r="CHF1" s="386"/>
      <c r="CHG1" s="386"/>
      <c r="CHH1" s="386"/>
      <c r="CHI1" s="386"/>
      <c r="CHJ1" s="386"/>
      <c r="CHK1" s="386"/>
      <c r="CHL1" s="386"/>
      <c r="CHM1" s="386"/>
      <c r="CHN1" s="386"/>
      <c r="CHO1" s="386"/>
      <c r="CHP1" s="386"/>
      <c r="CHQ1" s="386"/>
      <c r="CHR1" s="386"/>
      <c r="CHS1" s="386"/>
      <c r="CHT1" s="386"/>
      <c r="CHU1" s="385"/>
      <c r="CHV1" s="386"/>
      <c r="CHW1" s="386"/>
      <c r="CHX1" s="386"/>
      <c r="CHY1" s="386"/>
      <c r="CHZ1" s="386"/>
      <c r="CIA1" s="386"/>
      <c r="CIB1" s="386"/>
      <c r="CIC1" s="386"/>
      <c r="CID1" s="386"/>
      <c r="CIE1" s="386"/>
      <c r="CIF1" s="386"/>
      <c r="CIG1" s="386"/>
      <c r="CIH1" s="386"/>
      <c r="CII1" s="386"/>
      <c r="CIJ1" s="386"/>
      <c r="CIK1" s="385"/>
      <c r="CIL1" s="386"/>
      <c r="CIM1" s="386"/>
      <c r="CIN1" s="386"/>
      <c r="CIO1" s="386"/>
      <c r="CIP1" s="386"/>
      <c r="CIQ1" s="386"/>
      <c r="CIR1" s="386"/>
      <c r="CIS1" s="386"/>
      <c r="CIT1" s="386"/>
      <c r="CIU1" s="386"/>
      <c r="CIV1" s="386"/>
      <c r="CIW1" s="386"/>
      <c r="CIX1" s="386"/>
      <c r="CIY1" s="386"/>
      <c r="CIZ1" s="386"/>
      <c r="CJA1" s="385"/>
      <c r="CJB1" s="386"/>
      <c r="CJC1" s="386"/>
      <c r="CJD1" s="386"/>
      <c r="CJE1" s="386"/>
      <c r="CJF1" s="386"/>
      <c r="CJG1" s="386"/>
      <c r="CJH1" s="386"/>
      <c r="CJI1" s="386"/>
      <c r="CJJ1" s="386"/>
      <c r="CJK1" s="386"/>
      <c r="CJL1" s="386"/>
      <c r="CJM1" s="386"/>
      <c r="CJN1" s="386"/>
      <c r="CJO1" s="386"/>
      <c r="CJP1" s="386"/>
      <c r="CJQ1" s="385"/>
      <c r="CJR1" s="386"/>
      <c r="CJS1" s="386"/>
      <c r="CJT1" s="386"/>
      <c r="CJU1" s="386"/>
      <c r="CJV1" s="386"/>
      <c r="CJW1" s="386"/>
      <c r="CJX1" s="386"/>
      <c r="CJY1" s="386"/>
      <c r="CJZ1" s="386"/>
      <c r="CKA1" s="386"/>
      <c r="CKB1" s="386"/>
      <c r="CKC1" s="386"/>
      <c r="CKD1" s="386"/>
      <c r="CKE1" s="386"/>
      <c r="CKF1" s="386"/>
      <c r="CKG1" s="385"/>
      <c r="CKH1" s="386"/>
      <c r="CKI1" s="386"/>
      <c r="CKJ1" s="386"/>
      <c r="CKK1" s="386"/>
      <c r="CKL1" s="386"/>
      <c r="CKM1" s="386"/>
      <c r="CKN1" s="386"/>
      <c r="CKO1" s="386"/>
      <c r="CKP1" s="386"/>
      <c r="CKQ1" s="386"/>
      <c r="CKR1" s="386"/>
      <c r="CKS1" s="386"/>
      <c r="CKT1" s="386"/>
      <c r="CKU1" s="386"/>
      <c r="CKV1" s="386"/>
      <c r="CKW1" s="385"/>
      <c r="CKX1" s="386"/>
      <c r="CKY1" s="386"/>
      <c r="CKZ1" s="386"/>
      <c r="CLA1" s="386"/>
      <c r="CLB1" s="386"/>
      <c r="CLC1" s="386"/>
      <c r="CLD1" s="386"/>
      <c r="CLE1" s="386"/>
      <c r="CLF1" s="386"/>
      <c r="CLG1" s="386"/>
      <c r="CLH1" s="386"/>
      <c r="CLI1" s="386"/>
      <c r="CLJ1" s="386"/>
      <c r="CLK1" s="386"/>
      <c r="CLL1" s="386"/>
      <c r="CLM1" s="385"/>
      <c r="CLN1" s="386"/>
      <c r="CLO1" s="386"/>
      <c r="CLP1" s="386"/>
      <c r="CLQ1" s="386"/>
      <c r="CLR1" s="386"/>
      <c r="CLS1" s="386"/>
      <c r="CLT1" s="386"/>
      <c r="CLU1" s="386"/>
      <c r="CLV1" s="386"/>
      <c r="CLW1" s="386"/>
      <c r="CLX1" s="386"/>
      <c r="CLY1" s="386"/>
      <c r="CLZ1" s="386"/>
      <c r="CMA1" s="386"/>
      <c r="CMB1" s="386"/>
      <c r="CMC1" s="385"/>
      <c r="CMD1" s="386"/>
      <c r="CME1" s="386"/>
      <c r="CMF1" s="386"/>
      <c r="CMG1" s="386"/>
      <c r="CMH1" s="386"/>
      <c r="CMI1" s="386"/>
      <c r="CMJ1" s="386"/>
      <c r="CMK1" s="386"/>
      <c r="CML1" s="386"/>
      <c r="CMM1" s="386"/>
      <c r="CMN1" s="386"/>
      <c r="CMO1" s="386"/>
      <c r="CMP1" s="386"/>
      <c r="CMQ1" s="386"/>
      <c r="CMR1" s="386"/>
      <c r="CMS1" s="385"/>
      <c r="CMT1" s="386"/>
      <c r="CMU1" s="386"/>
      <c r="CMV1" s="386"/>
      <c r="CMW1" s="386"/>
      <c r="CMX1" s="386"/>
      <c r="CMY1" s="386"/>
      <c r="CMZ1" s="386"/>
      <c r="CNA1" s="386"/>
      <c r="CNB1" s="386"/>
      <c r="CNC1" s="386"/>
      <c r="CND1" s="386"/>
      <c r="CNE1" s="386"/>
      <c r="CNF1" s="386"/>
      <c r="CNG1" s="386"/>
      <c r="CNH1" s="386"/>
      <c r="CNI1" s="385"/>
      <c r="CNJ1" s="386"/>
      <c r="CNK1" s="386"/>
      <c r="CNL1" s="386"/>
      <c r="CNM1" s="386"/>
      <c r="CNN1" s="386"/>
      <c r="CNO1" s="386"/>
      <c r="CNP1" s="386"/>
      <c r="CNQ1" s="386"/>
      <c r="CNR1" s="386"/>
      <c r="CNS1" s="386"/>
      <c r="CNT1" s="386"/>
      <c r="CNU1" s="386"/>
      <c r="CNV1" s="386"/>
      <c r="CNW1" s="386"/>
      <c r="CNX1" s="386"/>
      <c r="CNY1" s="385"/>
      <c r="CNZ1" s="386"/>
      <c r="COA1" s="386"/>
      <c r="COB1" s="386"/>
      <c r="COC1" s="386"/>
      <c r="COD1" s="386"/>
      <c r="COE1" s="386"/>
      <c r="COF1" s="386"/>
      <c r="COG1" s="386"/>
      <c r="COH1" s="386"/>
      <c r="COI1" s="386"/>
      <c r="COJ1" s="386"/>
      <c r="COK1" s="386"/>
      <c r="COL1" s="386"/>
      <c r="COM1" s="386"/>
      <c r="CON1" s="386"/>
      <c r="COO1" s="385"/>
      <c r="COP1" s="386"/>
      <c r="COQ1" s="386"/>
      <c r="COR1" s="386"/>
      <c r="COS1" s="386"/>
      <c r="COT1" s="386"/>
      <c r="COU1" s="386"/>
      <c r="COV1" s="386"/>
      <c r="COW1" s="386"/>
      <c r="COX1" s="386"/>
      <c r="COY1" s="386"/>
      <c r="COZ1" s="386"/>
      <c r="CPA1" s="386"/>
      <c r="CPB1" s="386"/>
      <c r="CPC1" s="386"/>
      <c r="CPD1" s="386"/>
      <c r="CPE1" s="385"/>
      <c r="CPF1" s="386"/>
      <c r="CPG1" s="386"/>
      <c r="CPH1" s="386"/>
      <c r="CPI1" s="386"/>
      <c r="CPJ1" s="386"/>
      <c r="CPK1" s="386"/>
      <c r="CPL1" s="386"/>
      <c r="CPM1" s="386"/>
      <c r="CPN1" s="386"/>
      <c r="CPO1" s="386"/>
      <c r="CPP1" s="386"/>
      <c r="CPQ1" s="386"/>
      <c r="CPR1" s="386"/>
      <c r="CPS1" s="386"/>
      <c r="CPT1" s="386"/>
      <c r="CPU1" s="385"/>
      <c r="CPV1" s="386"/>
      <c r="CPW1" s="386"/>
      <c r="CPX1" s="386"/>
      <c r="CPY1" s="386"/>
      <c r="CPZ1" s="386"/>
      <c r="CQA1" s="386"/>
      <c r="CQB1" s="386"/>
      <c r="CQC1" s="386"/>
      <c r="CQD1" s="386"/>
      <c r="CQE1" s="386"/>
      <c r="CQF1" s="386"/>
      <c r="CQG1" s="386"/>
      <c r="CQH1" s="386"/>
      <c r="CQI1" s="386"/>
      <c r="CQJ1" s="386"/>
      <c r="CQK1" s="385"/>
      <c r="CQL1" s="386"/>
      <c r="CQM1" s="386"/>
      <c r="CQN1" s="386"/>
      <c r="CQO1" s="386"/>
      <c r="CQP1" s="386"/>
      <c r="CQQ1" s="386"/>
      <c r="CQR1" s="386"/>
      <c r="CQS1" s="386"/>
      <c r="CQT1" s="386"/>
      <c r="CQU1" s="386"/>
      <c r="CQV1" s="386"/>
      <c r="CQW1" s="386"/>
      <c r="CQX1" s="386"/>
      <c r="CQY1" s="386"/>
      <c r="CQZ1" s="386"/>
      <c r="CRA1" s="385"/>
      <c r="CRB1" s="386"/>
      <c r="CRC1" s="386"/>
      <c r="CRD1" s="386"/>
      <c r="CRE1" s="386"/>
      <c r="CRF1" s="386"/>
      <c r="CRG1" s="386"/>
      <c r="CRH1" s="386"/>
      <c r="CRI1" s="386"/>
      <c r="CRJ1" s="386"/>
      <c r="CRK1" s="386"/>
      <c r="CRL1" s="386"/>
      <c r="CRM1" s="386"/>
      <c r="CRN1" s="386"/>
      <c r="CRO1" s="386"/>
      <c r="CRP1" s="386"/>
      <c r="CRQ1" s="385"/>
      <c r="CRR1" s="386"/>
      <c r="CRS1" s="386"/>
      <c r="CRT1" s="386"/>
      <c r="CRU1" s="386"/>
      <c r="CRV1" s="386"/>
      <c r="CRW1" s="386"/>
      <c r="CRX1" s="386"/>
      <c r="CRY1" s="386"/>
      <c r="CRZ1" s="386"/>
      <c r="CSA1" s="386"/>
      <c r="CSB1" s="386"/>
      <c r="CSC1" s="386"/>
      <c r="CSD1" s="386"/>
      <c r="CSE1" s="386"/>
      <c r="CSF1" s="386"/>
      <c r="CSG1" s="385"/>
      <c r="CSH1" s="386"/>
      <c r="CSI1" s="386"/>
      <c r="CSJ1" s="386"/>
      <c r="CSK1" s="386"/>
      <c r="CSL1" s="386"/>
      <c r="CSM1" s="386"/>
      <c r="CSN1" s="386"/>
      <c r="CSO1" s="386"/>
      <c r="CSP1" s="386"/>
      <c r="CSQ1" s="386"/>
      <c r="CSR1" s="386"/>
      <c r="CSS1" s="386"/>
      <c r="CST1" s="386"/>
      <c r="CSU1" s="386"/>
      <c r="CSV1" s="386"/>
      <c r="CSW1" s="385"/>
      <c r="CSX1" s="386"/>
      <c r="CSY1" s="386"/>
      <c r="CSZ1" s="386"/>
      <c r="CTA1" s="386"/>
      <c r="CTB1" s="386"/>
      <c r="CTC1" s="386"/>
      <c r="CTD1" s="386"/>
      <c r="CTE1" s="386"/>
      <c r="CTF1" s="386"/>
      <c r="CTG1" s="386"/>
      <c r="CTH1" s="386"/>
      <c r="CTI1" s="386"/>
      <c r="CTJ1" s="386"/>
      <c r="CTK1" s="386"/>
      <c r="CTL1" s="386"/>
      <c r="CTM1" s="385"/>
      <c r="CTN1" s="386"/>
      <c r="CTO1" s="386"/>
      <c r="CTP1" s="386"/>
      <c r="CTQ1" s="386"/>
      <c r="CTR1" s="386"/>
      <c r="CTS1" s="386"/>
      <c r="CTT1" s="386"/>
      <c r="CTU1" s="386"/>
      <c r="CTV1" s="386"/>
      <c r="CTW1" s="386"/>
      <c r="CTX1" s="386"/>
      <c r="CTY1" s="386"/>
      <c r="CTZ1" s="386"/>
      <c r="CUA1" s="386"/>
      <c r="CUB1" s="386"/>
      <c r="CUC1" s="385"/>
      <c r="CUD1" s="386"/>
      <c r="CUE1" s="386"/>
      <c r="CUF1" s="386"/>
      <c r="CUG1" s="386"/>
      <c r="CUH1" s="386"/>
      <c r="CUI1" s="386"/>
      <c r="CUJ1" s="386"/>
      <c r="CUK1" s="386"/>
      <c r="CUL1" s="386"/>
      <c r="CUM1" s="386"/>
      <c r="CUN1" s="386"/>
      <c r="CUO1" s="386"/>
      <c r="CUP1" s="386"/>
      <c r="CUQ1" s="386"/>
      <c r="CUR1" s="386"/>
      <c r="CUS1" s="385"/>
      <c r="CUT1" s="386"/>
      <c r="CUU1" s="386"/>
      <c r="CUV1" s="386"/>
      <c r="CUW1" s="386"/>
      <c r="CUX1" s="386"/>
      <c r="CUY1" s="386"/>
      <c r="CUZ1" s="386"/>
      <c r="CVA1" s="386"/>
      <c r="CVB1" s="386"/>
      <c r="CVC1" s="386"/>
      <c r="CVD1" s="386"/>
      <c r="CVE1" s="386"/>
      <c r="CVF1" s="386"/>
      <c r="CVG1" s="386"/>
      <c r="CVH1" s="386"/>
      <c r="CVI1" s="385"/>
      <c r="CVJ1" s="386"/>
      <c r="CVK1" s="386"/>
      <c r="CVL1" s="386"/>
      <c r="CVM1" s="386"/>
      <c r="CVN1" s="386"/>
      <c r="CVO1" s="386"/>
      <c r="CVP1" s="386"/>
      <c r="CVQ1" s="386"/>
      <c r="CVR1" s="386"/>
      <c r="CVS1" s="386"/>
      <c r="CVT1" s="386"/>
      <c r="CVU1" s="386"/>
      <c r="CVV1" s="386"/>
      <c r="CVW1" s="386"/>
      <c r="CVX1" s="386"/>
      <c r="CVY1" s="385"/>
      <c r="CVZ1" s="386"/>
      <c r="CWA1" s="386"/>
      <c r="CWB1" s="386"/>
      <c r="CWC1" s="386"/>
      <c r="CWD1" s="386"/>
      <c r="CWE1" s="386"/>
      <c r="CWF1" s="386"/>
      <c r="CWG1" s="386"/>
      <c r="CWH1" s="386"/>
      <c r="CWI1" s="386"/>
      <c r="CWJ1" s="386"/>
      <c r="CWK1" s="386"/>
      <c r="CWL1" s="386"/>
      <c r="CWM1" s="386"/>
      <c r="CWN1" s="386"/>
      <c r="CWO1" s="385"/>
      <c r="CWP1" s="386"/>
      <c r="CWQ1" s="386"/>
      <c r="CWR1" s="386"/>
      <c r="CWS1" s="386"/>
      <c r="CWT1" s="386"/>
      <c r="CWU1" s="386"/>
      <c r="CWV1" s="386"/>
      <c r="CWW1" s="386"/>
      <c r="CWX1" s="386"/>
      <c r="CWY1" s="386"/>
      <c r="CWZ1" s="386"/>
      <c r="CXA1" s="386"/>
      <c r="CXB1" s="386"/>
      <c r="CXC1" s="386"/>
      <c r="CXD1" s="386"/>
      <c r="CXE1" s="385"/>
      <c r="CXF1" s="386"/>
      <c r="CXG1" s="386"/>
      <c r="CXH1" s="386"/>
      <c r="CXI1" s="386"/>
      <c r="CXJ1" s="386"/>
      <c r="CXK1" s="386"/>
      <c r="CXL1" s="386"/>
      <c r="CXM1" s="386"/>
      <c r="CXN1" s="386"/>
      <c r="CXO1" s="386"/>
      <c r="CXP1" s="386"/>
      <c r="CXQ1" s="386"/>
      <c r="CXR1" s="386"/>
      <c r="CXS1" s="386"/>
      <c r="CXT1" s="386"/>
      <c r="CXU1" s="385"/>
      <c r="CXV1" s="386"/>
      <c r="CXW1" s="386"/>
      <c r="CXX1" s="386"/>
      <c r="CXY1" s="386"/>
      <c r="CXZ1" s="386"/>
      <c r="CYA1" s="386"/>
      <c r="CYB1" s="386"/>
      <c r="CYC1" s="386"/>
      <c r="CYD1" s="386"/>
      <c r="CYE1" s="386"/>
      <c r="CYF1" s="386"/>
      <c r="CYG1" s="386"/>
      <c r="CYH1" s="386"/>
      <c r="CYI1" s="386"/>
      <c r="CYJ1" s="386"/>
      <c r="CYK1" s="385"/>
      <c r="CYL1" s="386"/>
      <c r="CYM1" s="386"/>
      <c r="CYN1" s="386"/>
      <c r="CYO1" s="386"/>
      <c r="CYP1" s="386"/>
      <c r="CYQ1" s="386"/>
      <c r="CYR1" s="386"/>
      <c r="CYS1" s="386"/>
      <c r="CYT1" s="386"/>
      <c r="CYU1" s="386"/>
      <c r="CYV1" s="386"/>
      <c r="CYW1" s="386"/>
      <c r="CYX1" s="386"/>
      <c r="CYY1" s="386"/>
      <c r="CYZ1" s="386"/>
      <c r="CZA1" s="385"/>
      <c r="CZB1" s="386"/>
      <c r="CZC1" s="386"/>
      <c r="CZD1" s="386"/>
      <c r="CZE1" s="386"/>
      <c r="CZF1" s="386"/>
      <c r="CZG1" s="386"/>
      <c r="CZH1" s="386"/>
      <c r="CZI1" s="386"/>
      <c r="CZJ1" s="386"/>
      <c r="CZK1" s="386"/>
      <c r="CZL1" s="386"/>
      <c r="CZM1" s="386"/>
      <c r="CZN1" s="386"/>
      <c r="CZO1" s="386"/>
      <c r="CZP1" s="386"/>
      <c r="CZQ1" s="385"/>
      <c r="CZR1" s="386"/>
      <c r="CZS1" s="386"/>
      <c r="CZT1" s="386"/>
      <c r="CZU1" s="386"/>
      <c r="CZV1" s="386"/>
      <c r="CZW1" s="386"/>
      <c r="CZX1" s="386"/>
      <c r="CZY1" s="386"/>
      <c r="CZZ1" s="386"/>
      <c r="DAA1" s="386"/>
      <c r="DAB1" s="386"/>
      <c r="DAC1" s="386"/>
      <c r="DAD1" s="386"/>
      <c r="DAE1" s="386"/>
      <c r="DAF1" s="386"/>
      <c r="DAG1" s="385"/>
      <c r="DAH1" s="386"/>
      <c r="DAI1" s="386"/>
      <c r="DAJ1" s="386"/>
      <c r="DAK1" s="386"/>
      <c r="DAL1" s="386"/>
      <c r="DAM1" s="386"/>
      <c r="DAN1" s="386"/>
      <c r="DAO1" s="386"/>
      <c r="DAP1" s="386"/>
      <c r="DAQ1" s="386"/>
      <c r="DAR1" s="386"/>
      <c r="DAS1" s="386"/>
      <c r="DAT1" s="386"/>
      <c r="DAU1" s="386"/>
      <c r="DAV1" s="386"/>
      <c r="DAW1" s="385"/>
      <c r="DAX1" s="386"/>
      <c r="DAY1" s="386"/>
      <c r="DAZ1" s="386"/>
      <c r="DBA1" s="386"/>
      <c r="DBB1" s="386"/>
      <c r="DBC1" s="386"/>
      <c r="DBD1" s="386"/>
      <c r="DBE1" s="386"/>
      <c r="DBF1" s="386"/>
      <c r="DBG1" s="386"/>
      <c r="DBH1" s="386"/>
      <c r="DBI1" s="386"/>
      <c r="DBJ1" s="386"/>
      <c r="DBK1" s="386"/>
      <c r="DBL1" s="386"/>
      <c r="DBM1" s="385"/>
      <c r="DBN1" s="386"/>
      <c r="DBO1" s="386"/>
      <c r="DBP1" s="386"/>
      <c r="DBQ1" s="386"/>
      <c r="DBR1" s="386"/>
      <c r="DBS1" s="386"/>
      <c r="DBT1" s="386"/>
      <c r="DBU1" s="386"/>
      <c r="DBV1" s="386"/>
      <c r="DBW1" s="386"/>
      <c r="DBX1" s="386"/>
      <c r="DBY1" s="386"/>
      <c r="DBZ1" s="386"/>
      <c r="DCA1" s="386"/>
      <c r="DCB1" s="386"/>
      <c r="DCC1" s="385"/>
      <c r="DCD1" s="386"/>
      <c r="DCE1" s="386"/>
      <c r="DCF1" s="386"/>
      <c r="DCG1" s="386"/>
      <c r="DCH1" s="386"/>
      <c r="DCI1" s="386"/>
      <c r="DCJ1" s="386"/>
      <c r="DCK1" s="386"/>
      <c r="DCL1" s="386"/>
      <c r="DCM1" s="386"/>
      <c r="DCN1" s="386"/>
      <c r="DCO1" s="386"/>
      <c r="DCP1" s="386"/>
      <c r="DCQ1" s="386"/>
      <c r="DCR1" s="386"/>
      <c r="DCS1" s="385"/>
      <c r="DCT1" s="386"/>
      <c r="DCU1" s="386"/>
      <c r="DCV1" s="386"/>
      <c r="DCW1" s="386"/>
      <c r="DCX1" s="386"/>
      <c r="DCY1" s="386"/>
      <c r="DCZ1" s="386"/>
      <c r="DDA1" s="386"/>
      <c r="DDB1" s="386"/>
      <c r="DDC1" s="386"/>
      <c r="DDD1" s="386"/>
      <c r="DDE1" s="386"/>
      <c r="DDF1" s="386"/>
      <c r="DDG1" s="386"/>
      <c r="DDH1" s="386"/>
      <c r="DDI1" s="385"/>
      <c r="DDJ1" s="386"/>
      <c r="DDK1" s="386"/>
      <c r="DDL1" s="386"/>
      <c r="DDM1" s="386"/>
      <c r="DDN1" s="386"/>
      <c r="DDO1" s="386"/>
      <c r="DDP1" s="386"/>
      <c r="DDQ1" s="386"/>
      <c r="DDR1" s="386"/>
      <c r="DDS1" s="386"/>
      <c r="DDT1" s="386"/>
      <c r="DDU1" s="386"/>
      <c r="DDV1" s="386"/>
      <c r="DDW1" s="386"/>
      <c r="DDX1" s="386"/>
      <c r="DDY1" s="385"/>
      <c r="DDZ1" s="386"/>
      <c r="DEA1" s="386"/>
      <c r="DEB1" s="386"/>
      <c r="DEC1" s="386"/>
      <c r="DED1" s="386"/>
      <c r="DEE1" s="386"/>
      <c r="DEF1" s="386"/>
      <c r="DEG1" s="386"/>
      <c r="DEH1" s="386"/>
      <c r="DEI1" s="386"/>
      <c r="DEJ1" s="386"/>
      <c r="DEK1" s="386"/>
      <c r="DEL1" s="386"/>
      <c r="DEM1" s="386"/>
      <c r="DEN1" s="386"/>
      <c r="DEO1" s="385"/>
      <c r="DEP1" s="386"/>
      <c r="DEQ1" s="386"/>
      <c r="DER1" s="386"/>
      <c r="DES1" s="386"/>
      <c r="DET1" s="386"/>
      <c r="DEU1" s="386"/>
      <c r="DEV1" s="386"/>
      <c r="DEW1" s="386"/>
      <c r="DEX1" s="386"/>
      <c r="DEY1" s="386"/>
      <c r="DEZ1" s="386"/>
      <c r="DFA1" s="386"/>
      <c r="DFB1" s="386"/>
      <c r="DFC1" s="386"/>
      <c r="DFD1" s="386"/>
      <c r="DFE1" s="385"/>
      <c r="DFF1" s="386"/>
      <c r="DFG1" s="386"/>
      <c r="DFH1" s="386"/>
      <c r="DFI1" s="386"/>
      <c r="DFJ1" s="386"/>
      <c r="DFK1" s="386"/>
      <c r="DFL1" s="386"/>
      <c r="DFM1" s="386"/>
      <c r="DFN1" s="386"/>
      <c r="DFO1" s="386"/>
      <c r="DFP1" s="386"/>
      <c r="DFQ1" s="386"/>
      <c r="DFR1" s="386"/>
      <c r="DFS1" s="386"/>
      <c r="DFT1" s="386"/>
      <c r="DFU1" s="385"/>
      <c r="DFV1" s="386"/>
      <c r="DFW1" s="386"/>
      <c r="DFX1" s="386"/>
      <c r="DFY1" s="386"/>
      <c r="DFZ1" s="386"/>
      <c r="DGA1" s="386"/>
      <c r="DGB1" s="386"/>
      <c r="DGC1" s="386"/>
      <c r="DGD1" s="386"/>
      <c r="DGE1" s="386"/>
      <c r="DGF1" s="386"/>
      <c r="DGG1" s="386"/>
      <c r="DGH1" s="386"/>
      <c r="DGI1" s="386"/>
      <c r="DGJ1" s="386"/>
      <c r="DGK1" s="385"/>
      <c r="DGL1" s="386"/>
      <c r="DGM1" s="386"/>
      <c r="DGN1" s="386"/>
      <c r="DGO1" s="386"/>
      <c r="DGP1" s="386"/>
      <c r="DGQ1" s="386"/>
      <c r="DGR1" s="386"/>
      <c r="DGS1" s="386"/>
      <c r="DGT1" s="386"/>
      <c r="DGU1" s="386"/>
      <c r="DGV1" s="386"/>
      <c r="DGW1" s="386"/>
      <c r="DGX1" s="386"/>
      <c r="DGY1" s="386"/>
      <c r="DGZ1" s="386"/>
      <c r="DHA1" s="385"/>
      <c r="DHB1" s="386"/>
      <c r="DHC1" s="386"/>
      <c r="DHD1" s="386"/>
      <c r="DHE1" s="386"/>
      <c r="DHF1" s="386"/>
      <c r="DHG1" s="386"/>
      <c r="DHH1" s="386"/>
      <c r="DHI1" s="386"/>
      <c r="DHJ1" s="386"/>
      <c r="DHK1" s="386"/>
      <c r="DHL1" s="386"/>
      <c r="DHM1" s="386"/>
      <c r="DHN1" s="386"/>
      <c r="DHO1" s="386"/>
      <c r="DHP1" s="386"/>
      <c r="DHQ1" s="385"/>
      <c r="DHR1" s="386"/>
      <c r="DHS1" s="386"/>
      <c r="DHT1" s="386"/>
      <c r="DHU1" s="386"/>
      <c r="DHV1" s="386"/>
      <c r="DHW1" s="386"/>
      <c r="DHX1" s="386"/>
      <c r="DHY1" s="386"/>
      <c r="DHZ1" s="386"/>
      <c r="DIA1" s="386"/>
      <c r="DIB1" s="386"/>
      <c r="DIC1" s="386"/>
      <c r="DID1" s="386"/>
      <c r="DIE1" s="386"/>
      <c r="DIF1" s="386"/>
      <c r="DIG1" s="385"/>
      <c r="DIH1" s="386"/>
      <c r="DII1" s="386"/>
      <c r="DIJ1" s="386"/>
      <c r="DIK1" s="386"/>
      <c r="DIL1" s="386"/>
      <c r="DIM1" s="386"/>
      <c r="DIN1" s="386"/>
      <c r="DIO1" s="386"/>
      <c r="DIP1" s="386"/>
      <c r="DIQ1" s="386"/>
      <c r="DIR1" s="386"/>
      <c r="DIS1" s="386"/>
      <c r="DIT1" s="386"/>
      <c r="DIU1" s="386"/>
      <c r="DIV1" s="386"/>
      <c r="DIW1" s="385"/>
      <c r="DIX1" s="386"/>
      <c r="DIY1" s="386"/>
      <c r="DIZ1" s="386"/>
      <c r="DJA1" s="386"/>
      <c r="DJB1" s="386"/>
      <c r="DJC1" s="386"/>
      <c r="DJD1" s="386"/>
      <c r="DJE1" s="386"/>
      <c r="DJF1" s="386"/>
      <c r="DJG1" s="386"/>
      <c r="DJH1" s="386"/>
      <c r="DJI1" s="386"/>
      <c r="DJJ1" s="386"/>
      <c r="DJK1" s="386"/>
      <c r="DJL1" s="386"/>
      <c r="DJM1" s="385"/>
      <c r="DJN1" s="386"/>
      <c r="DJO1" s="386"/>
      <c r="DJP1" s="386"/>
      <c r="DJQ1" s="386"/>
      <c r="DJR1" s="386"/>
      <c r="DJS1" s="386"/>
      <c r="DJT1" s="386"/>
      <c r="DJU1" s="386"/>
      <c r="DJV1" s="386"/>
      <c r="DJW1" s="386"/>
      <c r="DJX1" s="386"/>
      <c r="DJY1" s="386"/>
      <c r="DJZ1" s="386"/>
      <c r="DKA1" s="386"/>
      <c r="DKB1" s="386"/>
      <c r="DKC1" s="385"/>
      <c r="DKD1" s="386"/>
      <c r="DKE1" s="386"/>
      <c r="DKF1" s="386"/>
      <c r="DKG1" s="386"/>
      <c r="DKH1" s="386"/>
      <c r="DKI1" s="386"/>
      <c r="DKJ1" s="386"/>
      <c r="DKK1" s="386"/>
      <c r="DKL1" s="386"/>
      <c r="DKM1" s="386"/>
      <c r="DKN1" s="386"/>
      <c r="DKO1" s="386"/>
      <c r="DKP1" s="386"/>
      <c r="DKQ1" s="386"/>
      <c r="DKR1" s="386"/>
      <c r="DKS1" s="385"/>
      <c r="DKT1" s="386"/>
      <c r="DKU1" s="386"/>
      <c r="DKV1" s="386"/>
      <c r="DKW1" s="386"/>
      <c r="DKX1" s="386"/>
      <c r="DKY1" s="386"/>
      <c r="DKZ1" s="386"/>
      <c r="DLA1" s="386"/>
      <c r="DLB1" s="386"/>
      <c r="DLC1" s="386"/>
      <c r="DLD1" s="386"/>
      <c r="DLE1" s="386"/>
      <c r="DLF1" s="386"/>
      <c r="DLG1" s="386"/>
      <c r="DLH1" s="386"/>
      <c r="DLI1" s="385"/>
      <c r="DLJ1" s="386"/>
      <c r="DLK1" s="386"/>
      <c r="DLL1" s="386"/>
      <c r="DLM1" s="386"/>
      <c r="DLN1" s="386"/>
      <c r="DLO1" s="386"/>
      <c r="DLP1" s="386"/>
      <c r="DLQ1" s="386"/>
      <c r="DLR1" s="386"/>
      <c r="DLS1" s="386"/>
      <c r="DLT1" s="386"/>
      <c r="DLU1" s="386"/>
      <c r="DLV1" s="386"/>
      <c r="DLW1" s="386"/>
      <c r="DLX1" s="386"/>
      <c r="DLY1" s="385"/>
      <c r="DLZ1" s="386"/>
      <c r="DMA1" s="386"/>
      <c r="DMB1" s="386"/>
      <c r="DMC1" s="386"/>
      <c r="DMD1" s="386"/>
      <c r="DME1" s="386"/>
      <c r="DMF1" s="386"/>
      <c r="DMG1" s="386"/>
      <c r="DMH1" s="386"/>
      <c r="DMI1" s="386"/>
      <c r="DMJ1" s="386"/>
      <c r="DMK1" s="386"/>
      <c r="DML1" s="386"/>
      <c r="DMM1" s="386"/>
      <c r="DMN1" s="386"/>
      <c r="DMO1" s="385"/>
      <c r="DMP1" s="386"/>
      <c r="DMQ1" s="386"/>
      <c r="DMR1" s="386"/>
      <c r="DMS1" s="386"/>
      <c r="DMT1" s="386"/>
      <c r="DMU1" s="386"/>
      <c r="DMV1" s="386"/>
      <c r="DMW1" s="386"/>
      <c r="DMX1" s="386"/>
      <c r="DMY1" s="386"/>
      <c r="DMZ1" s="386"/>
      <c r="DNA1" s="386"/>
      <c r="DNB1" s="386"/>
      <c r="DNC1" s="386"/>
      <c r="DND1" s="386"/>
      <c r="DNE1" s="385"/>
      <c r="DNF1" s="386"/>
      <c r="DNG1" s="386"/>
      <c r="DNH1" s="386"/>
      <c r="DNI1" s="386"/>
      <c r="DNJ1" s="386"/>
      <c r="DNK1" s="386"/>
      <c r="DNL1" s="386"/>
      <c r="DNM1" s="386"/>
      <c r="DNN1" s="386"/>
      <c r="DNO1" s="386"/>
      <c r="DNP1" s="386"/>
      <c r="DNQ1" s="386"/>
      <c r="DNR1" s="386"/>
      <c r="DNS1" s="386"/>
      <c r="DNT1" s="386"/>
      <c r="DNU1" s="385"/>
      <c r="DNV1" s="386"/>
      <c r="DNW1" s="386"/>
      <c r="DNX1" s="386"/>
      <c r="DNY1" s="386"/>
      <c r="DNZ1" s="386"/>
      <c r="DOA1" s="386"/>
      <c r="DOB1" s="386"/>
      <c r="DOC1" s="386"/>
      <c r="DOD1" s="386"/>
      <c r="DOE1" s="386"/>
      <c r="DOF1" s="386"/>
      <c r="DOG1" s="386"/>
      <c r="DOH1" s="386"/>
      <c r="DOI1" s="386"/>
      <c r="DOJ1" s="386"/>
      <c r="DOK1" s="385"/>
      <c r="DOL1" s="386"/>
      <c r="DOM1" s="386"/>
      <c r="DON1" s="386"/>
      <c r="DOO1" s="386"/>
      <c r="DOP1" s="386"/>
      <c r="DOQ1" s="386"/>
      <c r="DOR1" s="386"/>
      <c r="DOS1" s="386"/>
      <c r="DOT1" s="386"/>
      <c r="DOU1" s="386"/>
      <c r="DOV1" s="386"/>
      <c r="DOW1" s="386"/>
      <c r="DOX1" s="386"/>
      <c r="DOY1" s="386"/>
      <c r="DOZ1" s="386"/>
      <c r="DPA1" s="385"/>
      <c r="DPB1" s="386"/>
      <c r="DPC1" s="386"/>
      <c r="DPD1" s="386"/>
      <c r="DPE1" s="386"/>
      <c r="DPF1" s="386"/>
      <c r="DPG1" s="386"/>
      <c r="DPH1" s="386"/>
      <c r="DPI1" s="386"/>
      <c r="DPJ1" s="386"/>
      <c r="DPK1" s="386"/>
      <c r="DPL1" s="386"/>
      <c r="DPM1" s="386"/>
      <c r="DPN1" s="386"/>
      <c r="DPO1" s="386"/>
      <c r="DPP1" s="386"/>
      <c r="DPQ1" s="385"/>
      <c r="DPR1" s="386"/>
      <c r="DPS1" s="386"/>
      <c r="DPT1" s="386"/>
      <c r="DPU1" s="386"/>
      <c r="DPV1" s="386"/>
      <c r="DPW1" s="386"/>
      <c r="DPX1" s="386"/>
      <c r="DPY1" s="386"/>
      <c r="DPZ1" s="386"/>
      <c r="DQA1" s="386"/>
      <c r="DQB1" s="386"/>
      <c r="DQC1" s="386"/>
      <c r="DQD1" s="386"/>
      <c r="DQE1" s="386"/>
      <c r="DQF1" s="386"/>
      <c r="DQG1" s="385"/>
      <c r="DQH1" s="386"/>
      <c r="DQI1" s="386"/>
      <c r="DQJ1" s="386"/>
      <c r="DQK1" s="386"/>
      <c r="DQL1" s="386"/>
      <c r="DQM1" s="386"/>
      <c r="DQN1" s="386"/>
      <c r="DQO1" s="386"/>
      <c r="DQP1" s="386"/>
      <c r="DQQ1" s="386"/>
      <c r="DQR1" s="386"/>
      <c r="DQS1" s="386"/>
      <c r="DQT1" s="386"/>
      <c r="DQU1" s="386"/>
      <c r="DQV1" s="386"/>
      <c r="DQW1" s="385"/>
      <c r="DQX1" s="386"/>
      <c r="DQY1" s="386"/>
      <c r="DQZ1" s="386"/>
      <c r="DRA1" s="386"/>
      <c r="DRB1" s="386"/>
      <c r="DRC1" s="386"/>
      <c r="DRD1" s="386"/>
      <c r="DRE1" s="386"/>
      <c r="DRF1" s="386"/>
      <c r="DRG1" s="386"/>
      <c r="DRH1" s="386"/>
      <c r="DRI1" s="386"/>
      <c r="DRJ1" s="386"/>
      <c r="DRK1" s="386"/>
      <c r="DRL1" s="386"/>
      <c r="DRM1" s="385"/>
      <c r="DRN1" s="386"/>
      <c r="DRO1" s="386"/>
      <c r="DRP1" s="386"/>
      <c r="DRQ1" s="386"/>
      <c r="DRR1" s="386"/>
      <c r="DRS1" s="386"/>
      <c r="DRT1" s="386"/>
      <c r="DRU1" s="386"/>
      <c r="DRV1" s="386"/>
      <c r="DRW1" s="386"/>
      <c r="DRX1" s="386"/>
      <c r="DRY1" s="386"/>
      <c r="DRZ1" s="386"/>
      <c r="DSA1" s="386"/>
      <c r="DSB1" s="386"/>
      <c r="DSC1" s="385"/>
      <c r="DSD1" s="386"/>
      <c r="DSE1" s="386"/>
      <c r="DSF1" s="386"/>
      <c r="DSG1" s="386"/>
      <c r="DSH1" s="386"/>
      <c r="DSI1" s="386"/>
      <c r="DSJ1" s="386"/>
      <c r="DSK1" s="386"/>
      <c r="DSL1" s="386"/>
      <c r="DSM1" s="386"/>
      <c r="DSN1" s="386"/>
      <c r="DSO1" s="386"/>
      <c r="DSP1" s="386"/>
      <c r="DSQ1" s="386"/>
      <c r="DSR1" s="386"/>
      <c r="DSS1" s="385"/>
      <c r="DST1" s="386"/>
      <c r="DSU1" s="386"/>
      <c r="DSV1" s="386"/>
      <c r="DSW1" s="386"/>
      <c r="DSX1" s="386"/>
      <c r="DSY1" s="386"/>
      <c r="DSZ1" s="386"/>
      <c r="DTA1" s="386"/>
      <c r="DTB1" s="386"/>
      <c r="DTC1" s="386"/>
      <c r="DTD1" s="386"/>
      <c r="DTE1" s="386"/>
      <c r="DTF1" s="386"/>
      <c r="DTG1" s="386"/>
      <c r="DTH1" s="386"/>
      <c r="DTI1" s="385"/>
      <c r="DTJ1" s="386"/>
      <c r="DTK1" s="386"/>
      <c r="DTL1" s="386"/>
      <c r="DTM1" s="386"/>
      <c r="DTN1" s="386"/>
      <c r="DTO1" s="386"/>
      <c r="DTP1" s="386"/>
      <c r="DTQ1" s="386"/>
      <c r="DTR1" s="386"/>
      <c r="DTS1" s="386"/>
      <c r="DTT1" s="386"/>
      <c r="DTU1" s="386"/>
      <c r="DTV1" s="386"/>
      <c r="DTW1" s="386"/>
      <c r="DTX1" s="386"/>
      <c r="DTY1" s="385"/>
      <c r="DTZ1" s="386"/>
      <c r="DUA1" s="386"/>
      <c r="DUB1" s="386"/>
      <c r="DUC1" s="386"/>
      <c r="DUD1" s="386"/>
      <c r="DUE1" s="386"/>
      <c r="DUF1" s="386"/>
      <c r="DUG1" s="386"/>
      <c r="DUH1" s="386"/>
      <c r="DUI1" s="386"/>
      <c r="DUJ1" s="386"/>
      <c r="DUK1" s="386"/>
      <c r="DUL1" s="386"/>
      <c r="DUM1" s="386"/>
      <c r="DUN1" s="386"/>
      <c r="DUO1" s="385"/>
      <c r="DUP1" s="386"/>
      <c r="DUQ1" s="386"/>
      <c r="DUR1" s="386"/>
      <c r="DUS1" s="386"/>
      <c r="DUT1" s="386"/>
      <c r="DUU1" s="386"/>
      <c r="DUV1" s="386"/>
      <c r="DUW1" s="386"/>
      <c r="DUX1" s="386"/>
      <c r="DUY1" s="386"/>
      <c r="DUZ1" s="386"/>
      <c r="DVA1" s="386"/>
      <c r="DVB1" s="386"/>
      <c r="DVC1" s="386"/>
      <c r="DVD1" s="386"/>
      <c r="DVE1" s="385"/>
      <c r="DVF1" s="386"/>
      <c r="DVG1" s="386"/>
      <c r="DVH1" s="386"/>
      <c r="DVI1" s="386"/>
      <c r="DVJ1" s="386"/>
      <c r="DVK1" s="386"/>
      <c r="DVL1" s="386"/>
      <c r="DVM1" s="386"/>
      <c r="DVN1" s="386"/>
      <c r="DVO1" s="386"/>
      <c r="DVP1" s="386"/>
      <c r="DVQ1" s="386"/>
      <c r="DVR1" s="386"/>
      <c r="DVS1" s="386"/>
      <c r="DVT1" s="386"/>
      <c r="DVU1" s="385"/>
      <c r="DVV1" s="386"/>
      <c r="DVW1" s="386"/>
      <c r="DVX1" s="386"/>
      <c r="DVY1" s="386"/>
      <c r="DVZ1" s="386"/>
      <c r="DWA1" s="386"/>
      <c r="DWB1" s="386"/>
      <c r="DWC1" s="386"/>
      <c r="DWD1" s="386"/>
      <c r="DWE1" s="386"/>
      <c r="DWF1" s="386"/>
      <c r="DWG1" s="386"/>
      <c r="DWH1" s="386"/>
      <c r="DWI1" s="386"/>
      <c r="DWJ1" s="386"/>
      <c r="DWK1" s="385"/>
      <c r="DWL1" s="386"/>
      <c r="DWM1" s="386"/>
      <c r="DWN1" s="386"/>
      <c r="DWO1" s="386"/>
      <c r="DWP1" s="386"/>
      <c r="DWQ1" s="386"/>
      <c r="DWR1" s="386"/>
      <c r="DWS1" s="386"/>
      <c r="DWT1" s="386"/>
      <c r="DWU1" s="386"/>
      <c r="DWV1" s="386"/>
      <c r="DWW1" s="386"/>
      <c r="DWX1" s="386"/>
      <c r="DWY1" s="386"/>
      <c r="DWZ1" s="386"/>
      <c r="DXA1" s="385"/>
      <c r="DXB1" s="386"/>
      <c r="DXC1" s="386"/>
      <c r="DXD1" s="386"/>
      <c r="DXE1" s="386"/>
      <c r="DXF1" s="386"/>
      <c r="DXG1" s="386"/>
      <c r="DXH1" s="386"/>
      <c r="DXI1" s="386"/>
      <c r="DXJ1" s="386"/>
      <c r="DXK1" s="386"/>
      <c r="DXL1" s="386"/>
      <c r="DXM1" s="386"/>
      <c r="DXN1" s="386"/>
      <c r="DXO1" s="386"/>
      <c r="DXP1" s="386"/>
      <c r="DXQ1" s="385"/>
      <c r="DXR1" s="386"/>
      <c r="DXS1" s="386"/>
      <c r="DXT1" s="386"/>
      <c r="DXU1" s="386"/>
      <c r="DXV1" s="386"/>
      <c r="DXW1" s="386"/>
      <c r="DXX1" s="386"/>
      <c r="DXY1" s="386"/>
      <c r="DXZ1" s="386"/>
      <c r="DYA1" s="386"/>
      <c r="DYB1" s="386"/>
      <c r="DYC1" s="386"/>
      <c r="DYD1" s="386"/>
      <c r="DYE1" s="386"/>
      <c r="DYF1" s="386"/>
      <c r="DYG1" s="385"/>
      <c r="DYH1" s="386"/>
      <c r="DYI1" s="386"/>
      <c r="DYJ1" s="386"/>
      <c r="DYK1" s="386"/>
      <c r="DYL1" s="386"/>
      <c r="DYM1" s="386"/>
      <c r="DYN1" s="386"/>
      <c r="DYO1" s="386"/>
      <c r="DYP1" s="386"/>
      <c r="DYQ1" s="386"/>
      <c r="DYR1" s="386"/>
      <c r="DYS1" s="386"/>
      <c r="DYT1" s="386"/>
      <c r="DYU1" s="386"/>
      <c r="DYV1" s="386"/>
      <c r="DYW1" s="385"/>
      <c r="DYX1" s="386"/>
      <c r="DYY1" s="386"/>
      <c r="DYZ1" s="386"/>
      <c r="DZA1" s="386"/>
      <c r="DZB1" s="386"/>
      <c r="DZC1" s="386"/>
      <c r="DZD1" s="386"/>
      <c r="DZE1" s="386"/>
      <c r="DZF1" s="386"/>
      <c r="DZG1" s="386"/>
      <c r="DZH1" s="386"/>
      <c r="DZI1" s="386"/>
      <c r="DZJ1" s="386"/>
      <c r="DZK1" s="386"/>
      <c r="DZL1" s="386"/>
      <c r="DZM1" s="385"/>
      <c r="DZN1" s="386"/>
      <c r="DZO1" s="386"/>
      <c r="DZP1" s="386"/>
      <c r="DZQ1" s="386"/>
      <c r="DZR1" s="386"/>
      <c r="DZS1" s="386"/>
      <c r="DZT1" s="386"/>
      <c r="DZU1" s="386"/>
      <c r="DZV1" s="386"/>
      <c r="DZW1" s="386"/>
      <c r="DZX1" s="386"/>
      <c r="DZY1" s="386"/>
      <c r="DZZ1" s="386"/>
      <c r="EAA1" s="386"/>
      <c r="EAB1" s="386"/>
      <c r="EAC1" s="385"/>
      <c r="EAD1" s="386"/>
      <c r="EAE1" s="386"/>
      <c r="EAF1" s="386"/>
      <c r="EAG1" s="386"/>
      <c r="EAH1" s="386"/>
      <c r="EAI1" s="386"/>
      <c r="EAJ1" s="386"/>
      <c r="EAK1" s="386"/>
      <c r="EAL1" s="386"/>
      <c r="EAM1" s="386"/>
      <c r="EAN1" s="386"/>
      <c r="EAO1" s="386"/>
      <c r="EAP1" s="386"/>
      <c r="EAQ1" s="386"/>
      <c r="EAR1" s="386"/>
      <c r="EAS1" s="385"/>
      <c r="EAT1" s="386"/>
      <c r="EAU1" s="386"/>
      <c r="EAV1" s="386"/>
      <c r="EAW1" s="386"/>
      <c r="EAX1" s="386"/>
      <c r="EAY1" s="386"/>
      <c r="EAZ1" s="386"/>
      <c r="EBA1" s="386"/>
      <c r="EBB1" s="386"/>
      <c r="EBC1" s="386"/>
      <c r="EBD1" s="386"/>
      <c r="EBE1" s="386"/>
      <c r="EBF1" s="386"/>
      <c r="EBG1" s="386"/>
      <c r="EBH1" s="386"/>
      <c r="EBI1" s="385"/>
      <c r="EBJ1" s="386"/>
      <c r="EBK1" s="386"/>
      <c r="EBL1" s="386"/>
      <c r="EBM1" s="386"/>
      <c r="EBN1" s="386"/>
      <c r="EBO1" s="386"/>
      <c r="EBP1" s="386"/>
      <c r="EBQ1" s="386"/>
      <c r="EBR1" s="386"/>
      <c r="EBS1" s="386"/>
      <c r="EBT1" s="386"/>
      <c r="EBU1" s="386"/>
      <c r="EBV1" s="386"/>
      <c r="EBW1" s="386"/>
      <c r="EBX1" s="386"/>
      <c r="EBY1" s="385"/>
      <c r="EBZ1" s="386"/>
      <c r="ECA1" s="386"/>
      <c r="ECB1" s="386"/>
      <c r="ECC1" s="386"/>
      <c r="ECD1" s="386"/>
      <c r="ECE1" s="386"/>
      <c r="ECF1" s="386"/>
      <c r="ECG1" s="386"/>
      <c r="ECH1" s="386"/>
      <c r="ECI1" s="386"/>
      <c r="ECJ1" s="386"/>
      <c r="ECK1" s="386"/>
      <c r="ECL1" s="386"/>
      <c r="ECM1" s="386"/>
      <c r="ECN1" s="386"/>
      <c r="ECO1" s="385"/>
      <c r="ECP1" s="386"/>
      <c r="ECQ1" s="386"/>
      <c r="ECR1" s="386"/>
      <c r="ECS1" s="386"/>
      <c r="ECT1" s="386"/>
      <c r="ECU1" s="386"/>
      <c r="ECV1" s="386"/>
      <c r="ECW1" s="386"/>
      <c r="ECX1" s="386"/>
      <c r="ECY1" s="386"/>
      <c r="ECZ1" s="386"/>
      <c r="EDA1" s="386"/>
      <c r="EDB1" s="386"/>
      <c r="EDC1" s="386"/>
      <c r="EDD1" s="386"/>
      <c r="EDE1" s="385"/>
      <c r="EDF1" s="386"/>
      <c r="EDG1" s="386"/>
      <c r="EDH1" s="386"/>
      <c r="EDI1" s="386"/>
      <c r="EDJ1" s="386"/>
      <c r="EDK1" s="386"/>
      <c r="EDL1" s="386"/>
      <c r="EDM1" s="386"/>
      <c r="EDN1" s="386"/>
      <c r="EDO1" s="386"/>
      <c r="EDP1" s="386"/>
      <c r="EDQ1" s="386"/>
      <c r="EDR1" s="386"/>
      <c r="EDS1" s="386"/>
      <c r="EDT1" s="386"/>
      <c r="EDU1" s="385"/>
      <c r="EDV1" s="386"/>
      <c r="EDW1" s="386"/>
      <c r="EDX1" s="386"/>
      <c r="EDY1" s="386"/>
      <c r="EDZ1" s="386"/>
      <c r="EEA1" s="386"/>
      <c r="EEB1" s="386"/>
      <c r="EEC1" s="386"/>
      <c r="EED1" s="386"/>
      <c r="EEE1" s="386"/>
      <c r="EEF1" s="386"/>
      <c r="EEG1" s="386"/>
      <c r="EEH1" s="386"/>
      <c r="EEI1" s="386"/>
      <c r="EEJ1" s="386"/>
      <c r="EEK1" s="385"/>
      <c r="EEL1" s="386"/>
      <c r="EEM1" s="386"/>
      <c r="EEN1" s="386"/>
      <c r="EEO1" s="386"/>
      <c r="EEP1" s="386"/>
      <c r="EEQ1" s="386"/>
      <c r="EER1" s="386"/>
      <c r="EES1" s="386"/>
      <c r="EET1" s="386"/>
      <c r="EEU1" s="386"/>
      <c r="EEV1" s="386"/>
      <c r="EEW1" s="386"/>
      <c r="EEX1" s="386"/>
      <c r="EEY1" s="386"/>
      <c r="EEZ1" s="386"/>
      <c r="EFA1" s="385"/>
      <c r="EFB1" s="386"/>
      <c r="EFC1" s="386"/>
      <c r="EFD1" s="386"/>
      <c r="EFE1" s="386"/>
      <c r="EFF1" s="386"/>
      <c r="EFG1" s="386"/>
      <c r="EFH1" s="386"/>
      <c r="EFI1" s="386"/>
      <c r="EFJ1" s="386"/>
      <c r="EFK1" s="386"/>
      <c r="EFL1" s="386"/>
      <c r="EFM1" s="386"/>
      <c r="EFN1" s="386"/>
      <c r="EFO1" s="386"/>
      <c r="EFP1" s="386"/>
      <c r="EFQ1" s="385"/>
      <c r="EFR1" s="386"/>
      <c r="EFS1" s="386"/>
      <c r="EFT1" s="386"/>
      <c r="EFU1" s="386"/>
      <c r="EFV1" s="386"/>
      <c r="EFW1" s="386"/>
      <c r="EFX1" s="386"/>
      <c r="EFY1" s="386"/>
      <c r="EFZ1" s="386"/>
      <c r="EGA1" s="386"/>
      <c r="EGB1" s="386"/>
      <c r="EGC1" s="386"/>
      <c r="EGD1" s="386"/>
      <c r="EGE1" s="386"/>
      <c r="EGF1" s="386"/>
      <c r="EGG1" s="385"/>
      <c r="EGH1" s="386"/>
      <c r="EGI1" s="386"/>
      <c r="EGJ1" s="386"/>
      <c r="EGK1" s="386"/>
      <c r="EGL1" s="386"/>
      <c r="EGM1" s="386"/>
      <c r="EGN1" s="386"/>
      <c r="EGO1" s="386"/>
      <c r="EGP1" s="386"/>
      <c r="EGQ1" s="386"/>
      <c r="EGR1" s="386"/>
      <c r="EGS1" s="386"/>
      <c r="EGT1" s="386"/>
      <c r="EGU1" s="386"/>
      <c r="EGV1" s="386"/>
      <c r="EGW1" s="385"/>
      <c r="EGX1" s="386"/>
      <c r="EGY1" s="386"/>
      <c r="EGZ1" s="386"/>
      <c r="EHA1" s="386"/>
      <c r="EHB1" s="386"/>
      <c r="EHC1" s="386"/>
      <c r="EHD1" s="386"/>
      <c r="EHE1" s="386"/>
      <c r="EHF1" s="386"/>
      <c r="EHG1" s="386"/>
      <c r="EHH1" s="386"/>
      <c r="EHI1" s="386"/>
      <c r="EHJ1" s="386"/>
      <c r="EHK1" s="386"/>
      <c r="EHL1" s="386"/>
      <c r="EHM1" s="385"/>
      <c r="EHN1" s="386"/>
      <c r="EHO1" s="386"/>
      <c r="EHP1" s="386"/>
      <c r="EHQ1" s="386"/>
      <c r="EHR1" s="386"/>
      <c r="EHS1" s="386"/>
      <c r="EHT1" s="386"/>
      <c r="EHU1" s="386"/>
      <c r="EHV1" s="386"/>
      <c r="EHW1" s="386"/>
      <c r="EHX1" s="386"/>
      <c r="EHY1" s="386"/>
      <c r="EHZ1" s="386"/>
      <c r="EIA1" s="386"/>
      <c r="EIB1" s="386"/>
      <c r="EIC1" s="385"/>
      <c r="EID1" s="386"/>
      <c r="EIE1" s="386"/>
      <c r="EIF1" s="386"/>
      <c r="EIG1" s="386"/>
      <c r="EIH1" s="386"/>
      <c r="EII1" s="386"/>
      <c r="EIJ1" s="386"/>
      <c r="EIK1" s="386"/>
      <c r="EIL1" s="386"/>
      <c r="EIM1" s="386"/>
      <c r="EIN1" s="386"/>
      <c r="EIO1" s="386"/>
      <c r="EIP1" s="386"/>
      <c r="EIQ1" s="386"/>
      <c r="EIR1" s="386"/>
      <c r="EIS1" s="385"/>
      <c r="EIT1" s="386"/>
      <c r="EIU1" s="386"/>
      <c r="EIV1" s="386"/>
      <c r="EIW1" s="386"/>
      <c r="EIX1" s="386"/>
      <c r="EIY1" s="386"/>
      <c r="EIZ1" s="386"/>
      <c r="EJA1" s="386"/>
      <c r="EJB1" s="386"/>
      <c r="EJC1" s="386"/>
      <c r="EJD1" s="386"/>
      <c r="EJE1" s="386"/>
      <c r="EJF1" s="386"/>
      <c r="EJG1" s="386"/>
      <c r="EJH1" s="386"/>
      <c r="EJI1" s="385"/>
      <c r="EJJ1" s="386"/>
      <c r="EJK1" s="386"/>
      <c r="EJL1" s="386"/>
      <c r="EJM1" s="386"/>
      <c r="EJN1" s="386"/>
      <c r="EJO1" s="386"/>
      <c r="EJP1" s="386"/>
      <c r="EJQ1" s="386"/>
      <c r="EJR1" s="386"/>
      <c r="EJS1" s="386"/>
      <c r="EJT1" s="386"/>
      <c r="EJU1" s="386"/>
      <c r="EJV1" s="386"/>
      <c r="EJW1" s="386"/>
      <c r="EJX1" s="386"/>
      <c r="EJY1" s="385"/>
      <c r="EJZ1" s="386"/>
      <c r="EKA1" s="386"/>
      <c r="EKB1" s="386"/>
      <c r="EKC1" s="386"/>
      <c r="EKD1" s="386"/>
      <c r="EKE1" s="386"/>
      <c r="EKF1" s="386"/>
      <c r="EKG1" s="386"/>
      <c r="EKH1" s="386"/>
      <c r="EKI1" s="386"/>
      <c r="EKJ1" s="386"/>
      <c r="EKK1" s="386"/>
      <c r="EKL1" s="386"/>
      <c r="EKM1" s="386"/>
      <c r="EKN1" s="386"/>
      <c r="EKO1" s="385"/>
      <c r="EKP1" s="386"/>
      <c r="EKQ1" s="386"/>
      <c r="EKR1" s="386"/>
      <c r="EKS1" s="386"/>
      <c r="EKT1" s="386"/>
      <c r="EKU1" s="386"/>
      <c r="EKV1" s="386"/>
      <c r="EKW1" s="386"/>
      <c r="EKX1" s="386"/>
      <c r="EKY1" s="386"/>
      <c r="EKZ1" s="386"/>
      <c r="ELA1" s="386"/>
      <c r="ELB1" s="386"/>
      <c r="ELC1" s="386"/>
      <c r="ELD1" s="386"/>
      <c r="ELE1" s="385"/>
      <c r="ELF1" s="386"/>
      <c r="ELG1" s="386"/>
      <c r="ELH1" s="386"/>
      <c r="ELI1" s="386"/>
      <c r="ELJ1" s="386"/>
      <c r="ELK1" s="386"/>
      <c r="ELL1" s="386"/>
      <c r="ELM1" s="386"/>
      <c r="ELN1" s="386"/>
      <c r="ELO1" s="386"/>
      <c r="ELP1" s="386"/>
      <c r="ELQ1" s="386"/>
      <c r="ELR1" s="386"/>
      <c r="ELS1" s="386"/>
      <c r="ELT1" s="386"/>
      <c r="ELU1" s="385"/>
      <c r="ELV1" s="386"/>
      <c r="ELW1" s="386"/>
      <c r="ELX1" s="386"/>
      <c r="ELY1" s="386"/>
      <c r="ELZ1" s="386"/>
      <c r="EMA1" s="386"/>
      <c r="EMB1" s="386"/>
      <c r="EMC1" s="386"/>
      <c r="EMD1" s="386"/>
      <c r="EME1" s="386"/>
      <c r="EMF1" s="386"/>
      <c r="EMG1" s="386"/>
      <c r="EMH1" s="386"/>
      <c r="EMI1" s="386"/>
      <c r="EMJ1" s="386"/>
      <c r="EMK1" s="385"/>
      <c r="EML1" s="386"/>
      <c r="EMM1" s="386"/>
      <c r="EMN1" s="386"/>
      <c r="EMO1" s="386"/>
      <c r="EMP1" s="386"/>
      <c r="EMQ1" s="386"/>
      <c r="EMR1" s="386"/>
      <c r="EMS1" s="386"/>
      <c r="EMT1" s="386"/>
      <c r="EMU1" s="386"/>
      <c r="EMV1" s="386"/>
      <c r="EMW1" s="386"/>
      <c r="EMX1" s="386"/>
      <c r="EMY1" s="386"/>
      <c r="EMZ1" s="386"/>
      <c r="ENA1" s="385"/>
      <c r="ENB1" s="386"/>
      <c r="ENC1" s="386"/>
      <c r="END1" s="386"/>
      <c r="ENE1" s="386"/>
      <c r="ENF1" s="386"/>
      <c r="ENG1" s="386"/>
      <c r="ENH1" s="386"/>
      <c r="ENI1" s="386"/>
      <c r="ENJ1" s="386"/>
      <c r="ENK1" s="386"/>
      <c r="ENL1" s="386"/>
      <c r="ENM1" s="386"/>
      <c r="ENN1" s="386"/>
      <c r="ENO1" s="386"/>
      <c r="ENP1" s="386"/>
      <c r="ENQ1" s="385"/>
      <c r="ENR1" s="386"/>
      <c r="ENS1" s="386"/>
      <c r="ENT1" s="386"/>
      <c r="ENU1" s="386"/>
      <c r="ENV1" s="386"/>
      <c r="ENW1" s="386"/>
      <c r="ENX1" s="386"/>
      <c r="ENY1" s="386"/>
      <c r="ENZ1" s="386"/>
      <c r="EOA1" s="386"/>
      <c r="EOB1" s="386"/>
      <c r="EOC1" s="386"/>
      <c r="EOD1" s="386"/>
      <c r="EOE1" s="386"/>
      <c r="EOF1" s="386"/>
      <c r="EOG1" s="385"/>
      <c r="EOH1" s="386"/>
      <c r="EOI1" s="386"/>
      <c r="EOJ1" s="386"/>
      <c r="EOK1" s="386"/>
      <c r="EOL1" s="386"/>
      <c r="EOM1" s="386"/>
      <c r="EON1" s="386"/>
      <c r="EOO1" s="386"/>
      <c r="EOP1" s="386"/>
      <c r="EOQ1" s="386"/>
      <c r="EOR1" s="386"/>
      <c r="EOS1" s="386"/>
      <c r="EOT1" s="386"/>
      <c r="EOU1" s="386"/>
      <c r="EOV1" s="386"/>
      <c r="EOW1" s="385"/>
      <c r="EOX1" s="386"/>
      <c r="EOY1" s="386"/>
      <c r="EOZ1" s="386"/>
      <c r="EPA1" s="386"/>
      <c r="EPB1" s="386"/>
      <c r="EPC1" s="386"/>
      <c r="EPD1" s="386"/>
      <c r="EPE1" s="386"/>
      <c r="EPF1" s="386"/>
      <c r="EPG1" s="386"/>
      <c r="EPH1" s="386"/>
      <c r="EPI1" s="386"/>
      <c r="EPJ1" s="386"/>
      <c r="EPK1" s="386"/>
      <c r="EPL1" s="386"/>
      <c r="EPM1" s="385"/>
      <c r="EPN1" s="386"/>
      <c r="EPO1" s="386"/>
      <c r="EPP1" s="386"/>
      <c r="EPQ1" s="386"/>
      <c r="EPR1" s="386"/>
      <c r="EPS1" s="386"/>
      <c r="EPT1" s="386"/>
      <c r="EPU1" s="386"/>
      <c r="EPV1" s="386"/>
      <c r="EPW1" s="386"/>
      <c r="EPX1" s="386"/>
      <c r="EPY1" s="386"/>
      <c r="EPZ1" s="386"/>
      <c r="EQA1" s="386"/>
      <c r="EQB1" s="386"/>
      <c r="EQC1" s="385"/>
      <c r="EQD1" s="386"/>
      <c r="EQE1" s="386"/>
      <c r="EQF1" s="386"/>
      <c r="EQG1" s="386"/>
      <c r="EQH1" s="386"/>
      <c r="EQI1" s="386"/>
      <c r="EQJ1" s="386"/>
      <c r="EQK1" s="386"/>
      <c r="EQL1" s="386"/>
      <c r="EQM1" s="386"/>
      <c r="EQN1" s="386"/>
      <c r="EQO1" s="386"/>
      <c r="EQP1" s="386"/>
      <c r="EQQ1" s="386"/>
      <c r="EQR1" s="386"/>
      <c r="EQS1" s="385"/>
      <c r="EQT1" s="386"/>
      <c r="EQU1" s="386"/>
      <c r="EQV1" s="386"/>
      <c r="EQW1" s="386"/>
      <c r="EQX1" s="386"/>
      <c r="EQY1" s="386"/>
      <c r="EQZ1" s="386"/>
      <c r="ERA1" s="386"/>
      <c r="ERB1" s="386"/>
      <c r="ERC1" s="386"/>
      <c r="ERD1" s="386"/>
      <c r="ERE1" s="386"/>
      <c r="ERF1" s="386"/>
      <c r="ERG1" s="386"/>
      <c r="ERH1" s="386"/>
      <c r="ERI1" s="385"/>
      <c r="ERJ1" s="386"/>
      <c r="ERK1" s="386"/>
      <c r="ERL1" s="386"/>
      <c r="ERM1" s="386"/>
      <c r="ERN1" s="386"/>
      <c r="ERO1" s="386"/>
      <c r="ERP1" s="386"/>
      <c r="ERQ1" s="386"/>
      <c r="ERR1" s="386"/>
      <c r="ERS1" s="386"/>
      <c r="ERT1" s="386"/>
      <c r="ERU1" s="386"/>
      <c r="ERV1" s="386"/>
      <c r="ERW1" s="386"/>
      <c r="ERX1" s="386"/>
      <c r="ERY1" s="385"/>
      <c r="ERZ1" s="386"/>
      <c r="ESA1" s="386"/>
      <c r="ESB1" s="386"/>
      <c r="ESC1" s="386"/>
      <c r="ESD1" s="386"/>
      <c r="ESE1" s="386"/>
      <c r="ESF1" s="386"/>
      <c r="ESG1" s="386"/>
      <c r="ESH1" s="386"/>
      <c r="ESI1" s="386"/>
      <c r="ESJ1" s="386"/>
      <c r="ESK1" s="386"/>
      <c r="ESL1" s="386"/>
      <c r="ESM1" s="386"/>
      <c r="ESN1" s="386"/>
      <c r="ESO1" s="385"/>
      <c r="ESP1" s="386"/>
      <c r="ESQ1" s="386"/>
      <c r="ESR1" s="386"/>
      <c r="ESS1" s="386"/>
      <c r="EST1" s="386"/>
      <c r="ESU1" s="386"/>
      <c r="ESV1" s="386"/>
      <c r="ESW1" s="386"/>
      <c r="ESX1" s="386"/>
      <c r="ESY1" s="386"/>
      <c r="ESZ1" s="386"/>
      <c r="ETA1" s="386"/>
      <c r="ETB1" s="386"/>
      <c r="ETC1" s="386"/>
      <c r="ETD1" s="386"/>
      <c r="ETE1" s="385"/>
      <c r="ETF1" s="386"/>
      <c r="ETG1" s="386"/>
      <c r="ETH1" s="386"/>
      <c r="ETI1" s="386"/>
      <c r="ETJ1" s="386"/>
      <c r="ETK1" s="386"/>
      <c r="ETL1" s="386"/>
      <c r="ETM1" s="386"/>
      <c r="ETN1" s="386"/>
      <c r="ETO1" s="386"/>
      <c r="ETP1" s="386"/>
      <c r="ETQ1" s="386"/>
      <c r="ETR1" s="386"/>
      <c r="ETS1" s="386"/>
      <c r="ETT1" s="386"/>
      <c r="ETU1" s="385"/>
      <c r="ETV1" s="386"/>
      <c r="ETW1" s="386"/>
      <c r="ETX1" s="386"/>
      <c r="ETY1" s="386"/>
      <c r="ETZ1" s="386"/>
      <c r="EUA1" s="386"/>
      <c r="EUB1" s="386"/>
      <c r="EUC1" s="386"/>
      <c r="EUD1" s="386"/>
      <c r="EUE1" s="386"/>
      <c r="EUF1" s="386"/>
      <c r="EUG1" s="386"/>
      <c r="EUH1" s="386"/>
      <c r="EUI1" s="386"/>
      <c r="EUJ1" s="386"/>
      <c r="EUK1" s="385"/>
      <c r="EUL1" s="386"/>
      <c r="EUM1" s="386"/>
      <c r="EUN1" s="386"/>
      <c r="EUO1" s="386"/>
      <c r="EUP1" s="386"/>
      <c r="EUQ1" s="386"/>
      <c r="EUR1" s="386"/>
      <c r="EUS1" s="386"/>
      <c r="EUT1" s="386"/>
      <c r="EUU1" s="386"/>
      <c r="EUV1" s="386"/>
      <c r="EUW1" s="386"/>
      <c r="EUX1" s="386"/>
      <c r="EUY1" s="386"/>
      <c r="EUZ1" s="386"/>
      <c r="EVA1" s="385"/>
      <c r="EVB1" s="386"/>
      <c r="EVC1" s="386"/>
      <c r="EVD1" s="386"/>
      <c r="EVE1" s="386"/>
      <c r="EVF1" s="386"/>
      <c r="EVG1" s="386"/>
      <c r="EVH1" s="386"/>
      <c r="EVI1" s="386"/>
      <c r="EVJ1" s="386"/>
      <c r="EVK1" s="386"/>
      <c r="EVL1" s="386"/>
      <c r="EVM1" s="386"/>
      <c r="EVN1" s="386"/>
      <c r="EVO1" s="386"/>
      <c r="EVP1" s="386"/>
      <c r="EVQ1" s="385"/>
      <c r="EVR1" s="386"/>
      <c r="EVS1" s="386"/>
      <c r="EVT1" s="386"/>
      <c r="EVU1" s="386"/>
      <c r="EVV1" s="386"/>
      <c r="EVW1" s="386"/>
      <c r="EVX1" s="386"/>
      <c r="EVY1" s="386"/>
      <c r="EVZ1" s="386"/>
      <c r="EWA1" s="386"/>
      <c r="EWB1" s="386"/>
      <c r="EWC1" s="386"/>
      <c r="EWD1" s="386"/>
      <c r="EWE1" s="386"/>
      <c r="EWF1" s="386"/>
      <c r="EWG1" s="385"/>
      <c r="EWH1" s="386"/>
      <c r="EWI1" s="386"/>
      <c r="EWJ1" s="386"/>
      <c r="EWK1" s="386"/>
      <c r="EWL1" s="386"/>
      <c r="EWM1" s="386"/>
      <c r="EWN1" s="386"/>
      <c r="EWO1" s="386"/>
      <c r="EWP1" s="386"/>
      <c r="EWQ1" s="386"/>
      <c r="EWR1" s="386"/>
      <c r="EWS1" s="386"/>
      <c r="EWT1" s="386"/>
      <c r="EWU1" s="386"/>
      <c r="EWV1" s="386"/>
      <c r="EWW1" s="385"/>
      <c r="EWX1" s="386"/>
      <c r="EWY1" s="386"/>
      <c r="EWZ1" s="386"/>
      <c r="EXA1" s="386"/>
      <c r="EXB1" s="386"/>
      <c r="EXC1" s="386"/>
      <c r="EXD1" s="386"/>
      <c r="EXE1" s="386"/>
      <c r="EXF1" s="386"/>
      <c r="EXG1" s="386"/>
      <c r="EXH1" s="386"/>
      <c r="EXI1" s="386"/>
      <c r="EXJ1" s="386"/>
      <c r="EXK1" s="386"/>
      <c r="EXL1" s="386"/>
      <c r="EXM1" s="385"/>
      <c r="EXN1" s="386"/>
      <c r="EXO1" s="386"/>
      <c r="EXP1" s="386"/>
      <c r="EXQ1" s="386"/>
      <c r="EXR1" s="386"/>
      <c r="EXS1" s="386"/>
      <c r="EXT1" s="386"/>
      <c r="EXU1" s="386"/>
      <c r="EXV1" s="386"/>
      <c r="EXW1" s="386"/>
      <c r="EXX1" s="386"/>
      <c r="EXY1" s="386"/>
      <c r="EXZ1" s="386"/>
      <c r="EYA1" s="386"/>
      <c r="EYB1" s="386"/>
      <c r="EYC1" s="385"/>
      <c r="EYD1" s="386"/>
      <c r="EYE1" s="386"/>
      <c r="EYF1" s="386"/>
      <c r="EYG1" s="386"/>
      <c r="EYH1" s="386"/>
      <c r="EYI1" s="386"/>
      <c r="EYJ1" s="386"/>
      <c r="EYK1" s="386"/>
      <c r="EYL1" s="386"/>
      <c r="EYM1" s="386"/>
      <c r="EYN1" s="386"/>
      <c r="EYO1" s="386"/>
      <c r="EYP1" s="386"/>
      <c r="EYQ1" s="386"/>
      <c r="EYR1" s="386"/>
      <c r="EYS1" s="385"/>
      <c r="EYT1" s="386"/>
      <c r="EYU1" s="386"/>
      <c r="EYV1" s="386"/>
      <c r="EYW1" s="386"/>
      <c r="EYX1" s="386"/>
      <c r="EYY1" s="386"/>
      <c r="EYZ1" s="386"/>
      <c r="EZA1" s="386"/>
      <c r="EZB1" s="386"/>
      <c r="EZC1" s="386"/>
      <c r="EZD1" s="386"/>
      <c r="EZE1" s="386"/>
      <c r="EZF1" s="386"/>
      <c r="EZG1" s="386"/>
      <c r="EZH1" s="386"/>
      <c r="EZI1" s="385"/>
      <c r="EZJ1" s="386"/>
      <c r="EZK1" s="386"/>
      <c r="EZL1" s="386"/>
      <c r="EZM1" s="386"/>
      <c r="EZN1" s="386"/>
      <c r="EZO1" s="386"/>
      <c r="EZP1" s="386"/>
      <c r="EZQ1" s="386"/>
      <c r="EZR1" s="386"/>
      <c r="EZS1" s="386"/>
      <c r="EZT1" s="386"/>
      <c r="EZU1" s="386"/>
      <c r="EZV1" s="386"/>
      <c r="EZW1" s="386"/>
      <c r="EZX1" s="386"/>
      <c r="EZY1" s="385"/>
      <c r="EZZ1" s="386"/>
      <c r="FAA1" s="386"/>
      <c r="FAB1" s="386"/>
      <c r="FAC1" s="386"/>
      <c r="FAD1" s="386"/>
      <c r="FAE1" s="386"/>
      <c r="FAF1" s="386"/>
      <c r="FAG1" s="386"/>
      <c r="FAH1" s="386"/>
      <c r="FAI1" s="386"/>
      <c r="FAJ1" s="386"/>
      <c r="FAK1" s="386"/>
      <c r="FAL1" s="386"/>
      <c r="FAM1" s="386"/>
      <c r="FAN1" s="386"/>
      <c r="FAO1" s="385"/>
      <c r="FAP1" s="386"/>
      <c r="FAQ1" s="386"/>
      <c r="FAR1" s="386"/>
      <c r="FAS1" s="386"/>
      <c r="FAT1" s="386"/>
      <c r="FAU1" s="386"/>
      <c r="FAV1" s="386"/>
      <c r="FAW1" s="386"/>
      <c r="FAX1" s="386"/>
      <c r="FAY1" s="386"/>
      <c r="FAZ1" s="386"/>
      <c r="FBA1" s="386"/>
      <c r="FBB1" s="386"/>
      <c r="FBC1" s="386"/>
      <c r="FBD1" s="386"/>
      <c r="FBE1" s="385"/>
      <c r="FBF1" s="386"/>
      <c r="FBG1" s="386"/>
      <c r="FBH1" s="386"/>
      <c r="FBI1" s="386"/>
      <c r="FBJ1" s="386"/>
      <c r="FBK1" s="386"/>
      <c r="FBL1" s="386"/>
      <c r="FBM1" s="386"/>
      <c r="FBN1" s="386"/>
      <c r="FBO1" s="386"/>
      <c r="FBP1" s="386"/>
      <c r="FBQ1" s="386"/>
      <c r="FBR1" s="386"/>
      <c r="FBS1" s="386"/>
      <c r="FBT1" s="386"/>
      <c r="FBU1" s="385"/>
      <c r="FBV1" s="386"/>
      <c r="FBW1" s="386"/>
      <c r="FBX1" s="386"/>
      <c r="FBY1" s="386"/>
      <c r="FBZ1" s="386"/>
      <c r="FCA1" s="386"/>
      <c r="FCB1" s="386"/>
      <c r="FCC1" s="386"/>
      <c r="FCD1" s="386"/>
      <c r="FCE1" s="386"/>
      <c r="FCF1" s="386"/>
      <c r="FCG1" s="386"/>
      <c r="FCH1" s="386"/>
      <c r="FCI1" s="386"/>
      <c r="FCJ1" s="386"/>
      <c r="FCK1" s="385"/>
      <c r="FCL1" s="386"/>
      <c r="FCM1" s="386"/>
      <c r="FCN1" s="386"/>
      <c r="FCO1" s="386"/>
      <c r="FCP1" s="386"/>
      <c r="FCQ1" s="386"/>
      <c r="FCR1" s="386"/>
      <c r="FCS1" s="386"/>
      <c r="FCT1" s="386"/>
      <c r="FCU1" s="386"/>
      <c r="FCV1" s="386"/>
      <c r="FCW1" s="386"/>
      <c r="FCX1" s="386"/>
      <c r="FCY1" s="386"/>
      <c r="FCZ1" s="386"/>
      <c r="FDA1" s="385"/>
      <c r="FDB1" s="386"/>
      <c r="FDC1" s="386"/>
      <c r="FDD1" s="386"/>
      <c r="FDE1" s="386"/>
      <c r="FDF1" s="386"/>
      <c r="FDG1" s="386"/>
      <c r="FDH1" s="386"/>
      <c r="FDI1" s="386"/>
      <c r="FDJ1" s="386"/>
      <c r="FDK1" s="386"/>
      <c r="FDL1" s="386"/>
      <c r="FDM1" s="386"/>
      <c r="FDN1" s="386"/>
      <c r="FDO1" s="386"/>
      <c r="FDP1" s="386"/>
      <c r="FDQ1" s="385"/>
      <c r="FDR1" s="386"/>
      <c r="FDS1" s="386"/>
      <c r="FDT1" s="386"/>
      <c r="FDU1" s="386"/>
      <c r="FDV1" s="386"/>
      <c r="FDW1" s="386"/>
      <c r="FDX1" s="386"/>
      <c r="FDY1" s="386"/>
      <c r="FDZ1" s="386"/>
      <c r="FEA1" s="386"/>
      <c r="FEB1" s="386"/>
      <c r="FEC1" s="386"/>
      <c r="FED1" s="386"/>
      <c r="FEE1" s="386"/>
      <c r="FEF1" s="386"/>
      <c r="FEG1" s="385"/>
      <c r="FEH1" s="386"/>
      <c r="FEI1" s="386"/>
      <c r="FEJ1" s="386"/>
      <c r="FEK1" s="386"/>
      <c r="FEL1" s="386"/>
      <c r="FEM1" s="386"/>
      <c r="FEN1" s="386"/>
      <c r="FEO1" s="386"/>
      <c r="FEP1" s="386"/>
      <c r="FEQ1" s="386"/>
      <c r="FER1" s="386"/>
      <c r="FES1" s="386"/>
      <c r="FET1" s="386"/>
      <c r="FEU1" s="386"/>
      <c r="FEV1" s="386"/>
      <c r="FEW1" s="385"/>
      <c r="FEX1" s="386"/>
      <c r="FEY1" s="386"/>
      <c r="FEZ1" s="386"/>
      <c r="FFA1" s="386"/>
      <c r="FFB1" s="386"/>
      <c r="FFC1" s="386"/>
      <c r="FFD1" s="386"/>
      <c r="FFE1" s="386"/>
      <c r="FFF1" s="386"/>
      <c r="FFG1" s="386"/>
      <c r="FFH1" s="386"/>
      <c r="FFI1" s="386"/>
      <c r="FFJ1" s="386"/>
      <c r="FFK1" s="386"/>
      <c r="FFL1" s="386"/>
      <c r="FFM1" s="385"/>
      <c r="FFN1" s="386"/>
      <c r="FFO1" s="386"/>
      <c r="FFP1" s="386"/>
      <c r="FFQ1" s="386"/>
      <c r="FFR1" s="386"/>
      <c r="FFS1" s="386"/>
      <c r="FFT1" s="386"/>
      <c r="FFU1" s="386"/>
      <c r="FFV1" s="386"/>
      <c r="FFW1" s="386"/>
      <c r="FFX1" s="386"/>
      <c r="FFY1" s="386"/>
      <c r="FFZ1" s="386"/>
      <c r="FGA1" s="386"/>
      <c r="FGB1" s="386"/>
      <c r="FGC1" s="385"/>
      <c r="FGD1" s="386"/>
      <c r="FGE1" s="386"/>
      <c r="FGF1" s="386"/>
      <c r="FGG1" s="386"/>
      <c r="FGH1" s="386"/>
      <c r="FGI1" s="386"/>
      <c r="FGJ1" s="386"/>
      <c r="FGK1" s="386"/>
      <c r="FGL1" s="386"/>
      <c r="FGM1" s="386"/>
      <c r="FGN1" s="386"/>
      <c r="FGO1" s="386"/>
      <c r="FGP1" s="386"/>
      <c r="FGQ1" s="386"/>
      <c r="FGR1" s="386"/>
      <c r="FGS1" s="385"/>
      <c r="FGT1" s="386"/>
      <c r="FGU1" s="386"/>
      <c r="FGV1" s="386"/>
      <c r="FGW1" s="386"/>
      <c r="FGX1" s="386"/>
      <c r="FGY1" s="386"/>
      <c r="FGZ1" s="386"/>
      <c r="FHA1" s="386"/>
      <c r="FHB1" s="386"/>
      <c r="FHC1" s="386"/>
      <c r="FHD1" s="386"/>
      <c r="FHE1" s="386"/>
      <c r="FHF1" s="386"/>
      <c r="FHG1" s="386"/>
      <c r="FHH1" s="386"/>
      <c r="FHI1" s="385"/>
      <c r="FHJ1" s="386"/>
      <c r="FHK1" s="386"/>
      <c r="FHL1" s="386"/>
      <c r="FHM1" s="386"/>
      <c r="FHN1" s="386"/>
      <c r="FHO1" s="386"/>
      <c r="FHP1" s="386"/>
      <c r="FHQ1" s="386"/>
      <c r="FHR1" s="386"/>
      <c r="FHS1" s="386"/>
      <c r="FHT1" s="386"/>
      <c r="FHU1" s="386"/>
      <c r="FHV1" s="386"/>
      <c r="FHW1" s="386"/>
      <c r="FHX1" s="386"/>
      <c r="FHY1" s="385"/>
      <c r="FHZ1" s="386"/>
      <c r="FIA1" s="386"/>
      <c r="FIB1" s="386"/>
      <c r="FIC1" s="386"/>
      <c r="FID1" s="386"/>
      <c r="FIE1" s="386"/>
      <c r="FIF1" s="386"/>
      <c r="FIG1" s="386"/>
      <c r="FIH1" s="386"/>
      <c r="FII1" s="386"/>
      <c r="FIJ1" s="386"/>
      <c r="FIK1" s="386"/>
      <c r="FIL1" s="386"/>
      <c r="FIM1" s="386"/>
      <c r="FIN1" s="386"/>
      <c r="FIO1" s="385"/>
      <c r="FIP1" s="386"/>
      <c r="FIQ1" s="386"/>
      <c r="FIR1" s="386"/>
      <c r="FIS1" s="386"/>
      <c r="FIT1" s="386"/>
      <c r="FIU1" s="386"/>
      <c r="FIV1" s="386"/>
      <c r="FIW1" s="386"/>
      <c r="FIX1" s="386"/>
      <c r="FIY1" s="386"/>
      <c r="FIZ1" s="386"/>
      <c r="FJA1" s="386"/>
      <c r="FJB1" s="386"/>
      <c r="FJC1" s="386"/>
      <c r="FJD1" s="386"/>
      <c r="FJE1" s="385"/>
      <c r="FJF1" s="386"/>
      <c r="FJG1" s="386"/>
      <c r="FJH1" s="386"/>
      <c r="FJI1" s="386"/>
      <c r="FJJ1" s="386"/>
      <c r="FJK1" s="386"/>
      <c r="FJL1" s="386"/>
      <c r="FJM1" s="386"/>
      <c r="FJN1" s="386"/>
      <c r="FJO1" s="386"/>
      <c r="FJP1" s="386"/>
      <c r="FJQ1" s="386"/>
      <c r="FJR1" s="386"/>
      <c r="FJS1" s="386"/>
      <c r="FJT1" s="386"/>
      <c r="FJU1" s="385"/>
      <c r="FJV1" s="386"/>
      <c r="FJW1" s="386"/>
      <c r="FJX1" s="386"/>
      <c r="FJY1" s="386"/>
      <c r="FJZ1" s="386"/>
      <c r="FKA1" s="386"/>
      <c r="FKB1" s="386"/>
      <c r="FKC1" s="386"/>
      <c r="FKD1" s="386"/>
      <c r="FKE1" s="386"/>
      <c r="FKF1" s="386"/>
      <c r="FKG1" s="386"/>
      <c r="FKH1" s="386"/>
      <c r="FKI1" s="386"/>
      <c r="FKJ1" s="386"/>
      <c r="FKK1" s="385"/>
      <c r="FKL1" s="386"/>
      <c r="FKM1" s="386"/>
      <c r="FKN1" s="386"/>
      <c r="FKO1" s="386"/>
      <c r="FKP1" s="386"/>
      <c r="FKQ1" s="386"/>
      <c r="FKR1" s="386"/>
      <c r="FKS1" s="386"/>
      <c r="FKT1" s="386"/>
      <c r="FKU1" s="386"/>
      <c r="FKV1" s="386"/>
      <c r="FKW1" s="386"/>
      <c r="FKX1" s="386"/>
      <c r="FKY1" s="386"/>
      <c r="FKZ1" s="386"/>
      <c r="FLA1" s="385"/>
      <c r="FLB1" s="386"/>
      <c r="FLC1" s="386"/>
      <c r="FLD1" s="386"/>
      <c r="FLE1" s="386"/>
      <c r="FLF1" s="386"/>
      <c r="FLG1" s="386"/>
      <c r="FLH1" s="386"/>
      <c r="FLI1" s="386"/>
      <c r="FLJ1" s="386"/>
      <c r="FLK1" s="386"/>
      <c r="FLL1" s="386"/>
      <c r="FLM1" s="386"/>
      <c r="FLN1" s="386"/>
      <c r="FLO1" s="386"/>
      <c r="FLP1" s="386"/>
      <c r="FLQ1" s="385"/>
      <c r="FLR1" s="386"/>
      <c r="FLS1" s="386"/>
      <c r="FLT1" s="386"/>
      <c r="FLU1" s="386"/>
      <c r="FLV1" s="386"/>
      <c r="FLW1" s="386"/>
      <c r="FLX1" s="386"/>
      <c r="FLY1" s="386"/>
      <c r="FLZ1" s="386"/>
      <c r="FMA1" s="386"/>
      <c r="FMB1" s="386"/>
      <c r="FMC1" s="386"/>
      <c r="FMD1" s="386"/>
      <c r="FME1" s="386"/>
      <c r="FMF1" s="386"/>
      <c r="FMG1" s="385"/>
      <c r="FMH1" s="386"/>
      <c r="FMI1" s="386"/>
      <c r="FMJ1" s="386"/>
      <c r="FMK1" s="386"/>
      <c r="FML1" s="386"/>
      <c r="FMM1" s="386"/>
      <c r="FMN1" s="386"/>
      <c r="FMO1" s="386"/>
      <c r="FMP1" s="386"/>
      <c r="FMQ1" s="386"/>
      <c r="FMR1" s="386"/>
      <c r="FMS1" s="386"/>
      <c r="FMT1" s="386"/>
      <c r="FMU1" s="386"/>
      <c r="FMV1" s="386"/>
      <c r="FMW1" s="385"/>
      <c r="FMX1" s="386"/>
      <c r="FMY1" s="386"/>
      <c r="FMZ1" s="386"/>
      <c r="FNA1" s="386"/>
      <c r="FNB1" s="386"/>
      <c r="FNC1" s="386"/>
      <c r="FND1" s="386"/>
      <c r="FNE1" s="386"/>
      <c r="FNF1" s="386"/>
      <c r="FNG1" s="386"/>
      <c r="FNH1" s="386"/>
      <c r="FNI1" s="386"/>
      <c r="FNJ1" s="386"/>
      <c r="FNK1" s="386"/>
      <c r="FNL1" s="386"/>
      <c r="FNM1" s="385"/>
      <c r="FNN1" s="386"/>
      <c r="FNO1" s="386"/>
      <c r="FNP1" s="386"/>
      <c r="FNQ1" s="386"/>
      <c r="FNR1" s="386"/>
      <c r="FNS1" s="386"/>
      <c r="FNT1" s="386"/>
      <c r="FNU1" s="386"/>
      <c r="FNV1" s="386"/>
      <c r="FNW1" s="386"/>
      <c r="FNX1" s="386"/>
      <c r="FNY1" s="386"/>
      <c r="FNZ1" s="386"/>
      <c r="FOA1" s="386"/>
      <c r="FOB1" s="386"/>
      <c r="FOC1" s="385"/>
      <c r="FOD1" s="386"/>
      <c r="FOE1" s="386"/>
      <c r="FOF1" s="386"/>
      <c r="FOG1" s="386"/>
      <c r="FOH1" s="386"/>
      <c r="FOI1" s="386"/>
      <c r="FOJ1" s="386"/>
      <c r="FOK1" s="386"/>
      <c r="FOL1" s="386"/>
      <c r="FOM1" s="386"/>
      <c r="FON1" s="386"/>
      <c r="FOO1" s="386"/>
      <c r="FOP1" s="386"/>
      <c r="FOQ1" s="386"/>
      <c r="FOR1" s="386"/>
      <c r="FOS1" s="385"/>
      <c r="FOT1" s="386"/>
      <c r="FOU1" s="386"/>
      <c r="FOV1" s="386"/>
      <c r="FOW1" s="386"/>
      <c r="FOX1" s="386"/>
      <c r="FOY1" s="386"/>
      <c r="FOZ1" s="386"/>
      <c r="FPA1" s="386"/>
      <c r="FPB1" s="386"/>
      <c r="FPC1" s="386"/>
      <c r="FPD1" s="386"/>
      <c r="FPE1" s="386"/>
      <c r="FPF1" s="386"/>
      <c r="FPG1" s="386"/>
      <c r="FPH1" s="386"/>
      <c r="FPI1" s="385"/>
      <c r="FPJ1" s="386"/>
      <c r="FPK1" s="386"/>
      <c r="FPL1" s="386"/>
      <c r="FPM1" s="386"/>
      <c r="FPN1" s="386"/>
      <c r="FPO1" s="386"/>
      <c r="FPP1" s="386"/>
      <c r="FPQ1" s="386"/>
      <c r="FPR1" s="386"/>
      <c r="FPS1" s="386"/>
      <c r="FPT1" s="386"/>
      <c r="FPU1" s="386"/>
      <c r="FPV1" s="386"/>
      <c r="FPW1" s="386"/>
      <c r="FPX1" s="386"/>
      <c r="FPY1" s="385"/>
      <c r="FPZ1" s="386"/>
      <c r="FQA1" s="386"/>
      <c r="FQB1" s="386"/>
      <c r="FQC1" s="386"/>
      <c r="FQD1" s="386"/>
      <c r="FQE1" s="386"/>
      <c r="FQF1" s="386"/>
      <c r="FQG1" s="386"/>
      <c r="FQH1" s="386"/>
      <c r="FQI1" s="386"/>
      <c r="FQJ1" s="386"/>
      <c r="FQK1" s="386"/>
      <c r="FQL1" s="386"/>
      <c r="FQM1" s="386"/>
      <c r="FQN1" s="386"/>
      <c r="FQO1" s="385"/>
      <c r="FQP1" s="386"/>
      <c r="FQQ1" s="386"/>
      <c r="FQR1" s="386"/>
      <c r="FQS1" s="386"/>
      <c r="FQT1" s="386"/>
      <c r="FQU1" s="386"/>
      <c r="FQV1" s="386"/>
      <c r="FQW1" s="386"/>
      <c r="FQX1" s="386"/>
      <c r="FQY1" s="386"/>
      <c r="FQZ1" s="386"/>
      <c r="FRA1" s="386"/>
      <c r="FRB1" s="386"/>
      <c r="FRC1" s="386"/>
      <c r="FRD1" s="386"/>
      <c r="FRE1" s="385"/>
      <c r="FRF1" s="386"/>
      <c r="FRG1" s="386"/>
      <c r="FRH1" s="386"/>
      <c r="FRI1" s="386"/>
      <c r="FRJ1" s="386"/>
      <c r="FRK1" s="386"/>
      <c r="FRL1" s="386"/>
      <c r="FRM1" s="386"/>
      <c r="FRN1" s="386"/>
      <c r="FRO1" s="386"/>
      <c r="FRP1" s="386"/>
      <c r="FRQ1" s="386"/>
      <c r="FRR1" s="386"/>
      <c r="FRS1" s="386"/>
      <c r="FRT1" s="386"/>
      <c r="FRU1" s="385"/>
      <c r="FRV1" s="386"/>
      <c r="FRW1" s="386"/>
      <c r="FRX1" s="386"/>
      <c r="FRY1" s="386"/>
      <c r="FRZ1" s="386"/>
      <c r="FSA1" s="386"/>
      <c r="FSB1" s="386"/>
      <c r="FSC1" s="386"/>
      <c r="FSD1" s="386"/>
      <c r="FSE1" s="386"/>
      <c r="FSF1" s="386"/>
      <c r="FSG1" s="386"/>
      <c r="FSH1" s="386"/>
      <c r="FSI1" s="386"/>
      <c r="FSJ1" s="386"/>
      <c r="FSK1" s="385"/>
      <c r="FSL1" s="386"/>
      <c r="FSM1" s="386"/>
      <c r="FSN1" s="386"/>
      <c r="FSO1" s="386"/>
      <c r="FSP1" s="386"/>
      <c r="FSQ1" s="386"/>
      <c r="FSR1" s="386"/>
      <c r="FSS1" s="386"/>
      <c r="FST1" s="386"/>
      <c r="FSU1" s="386"/>
      <c r="FSV1" s="386"/>
      <c r="FSW1" s="386"/>
      <c r="FSX1" s="386"/>
      <c r="FSY1" s="386"/>
      <c r="FSZ1" s="386"/>
      <c r="FTA1" s="385"/>
      <c r="FTB1" s="386"/>
      <c r="FTC1" s="386"/>
      <c r="FTD1" s="386"/>
      <c r="FTE1" s="386"/>
      <c r="FTF1" s="386"/>
      <c r="FTG1" s="386"/>
      <c r="FTH1" s="386"/>
      <c r="FTI1" s="386"/>
      <c r="FTJ1" s="386"/>
      <c r="FTK1" s="386"/>
      <c r="FTL1" s="386"/>
      <c r="FTM1" s="386"/>
      <c r="FTN1" s="386"/>
      <c r="FTO1" s="386"/>
      <c r="FTP1" s="386"/>
      <c r="FTQ1" s="385"/>
      <c r="FTR1" s="386"/>
      <c r="FTS1" s="386"/>
      <c r="FTT1" s="386"/>
      <c r="FTU1" s="386"/>
      <c r="FTV1" s="386"/>
      <c r="FTW1" s="386"/>
      <c r="FTX1" s="386"/>
      <c r="FTY1" s="386"/>
      <c r="FTZ1" s="386"/>
      <c r="FUA1" s="386"/>
      <c r="FUB1" s="386"/>
      <c r="FUC1" s="386"/>
      <c r="FUD1" s="386"/>
      <c r="FUE1" s="386"/>
      <c r="FUF1" s="386"/>
      <c r="FUG1" s="385"/>
      <c r="FUH1" s="386"/>
      <c r="FUI1" s="386"/>
      <c r="FUJ1" s="386"/>
      <c r="FUK1" s="386"/>
      <c r="FUL1" s="386"/>
      <c r="FUM1" s="386"/>
      <c r="FUN1" s="386"/>
      <c r="FUO1" s="386"/>
      <c r="FUP1" s="386"/>
      <c r="FUQ1" s="386"/>
      <c r="FUR1" s="386"/>
      <c r="FUS1" s="386"/>
      <c r="FUT1" s="386"/>
      <c r="FUU1" s="386"/>
      <c r="FUV1" s="386"/>
      <c r="FUW1" s="385"/>
      <c r="FUX1" s="386"/>
      <c r="FUY1" s="386"/>
      <c r="FUZ1" s="386"/>
      <c r="FVA1" s="386"/>
      <c r="FVB1" s="386"/>
      <c r="FVC1" s="386"/>
      <c r="FVD1" s="386"/>
      <c r="FVE1" s="386"/>
      <c r="FVF1" s="386"/>
      <c r="FVG1" s="386"/>
      <c r="FVH1" s="386"/>
      <c r="FVI1" s="386"/>
      <c r="FVJ1" s="386"/>
      <c r="FVK1" s="386"/>
      <c r="FVL1" s="386"/>
      <c r="FVM1" s="385"/>
      <c r="FVN1" s="386"/>
      <c r="FVO1" s="386"/>
      <c r="FVP1" s="386"/>
      <c r="FVQ1" s="386"/>
      <c r="FVR1" s="386"/>
      <c r="FVS1" s="386"/>
      <c r="FVT1" s="386"/>
      <c r="FVU1" s="386"/>
      <c r="FVV1" s="386"/>
      <c r="FVW1" s="386"/>
      <c r="FVX1" s="386"/>
      <c r="FVY1" s="386"/>
      <c r="FVZ1" s="386"/>
      <c r="FWA1" s="386"/>
      <c r="FWB1" s="386"/>
      <c r="FWC1" s="385"/>
      <c r="FWD1" s="386"/>
      <c r="FWE1" s="386"/>
      <c r="FWF1" s="386"/>
      <c r="FWG1" s="386"/>
      <c r="FWH1" s="386"/>
      <c r="FWI1" s="386"/>
      <c r="FWJ1" s="386"/>
      <c r="FWK1" s="386"/>
      <c r="FWL1" s="386"/>
      <c r="FWM1" s="386"/>
      <c r="FWN1" s="386"/>
      <c r="FWO1" s="386"/>
      <c r="FWP1" s="386"/>
      <c r="FWQ1" s="386"/>
      <c r="FWR1" s="386"/>
      <c r="FWS1" s="385"/>
      <c r="FWT1" s="386"/>
      <c r="FWU1" s="386"/>
      <c r="FWV1" s="386"/>
      <c r="FWW1" s="386"/>
      <c r="FWX1" s="386"/>
      <c r="FWY1" s="386"/>
      <c r="FWZ1" s="386"/>
      <c r="FXA1" s="386"/>
      <c r="FXB1" s="386"/>
      <c r="FXC1" s="386"/>
      <c r="FXD1" s="386"/>
      <c r="FXE1" s="386"/>
      <c r="FXF1" s="386"/>
      <c r="FXG1" s="386"/>
      <c r="FXH1" s="386"/>
      <c r="FXI1" s="385"/>
      <c r="FXJ1" s="386"/>
      <c r="FXK1" s="386"/>
      <c r="FXL1" s="386"/>
      <c r="FXM1" s="386"/>
      <c r="FXN1" s="386"/>
      <c r="FXO1" s="386"/>
      <c r="FXP1" s="386"/>
      <c r="FXQ1" s="386"/>
      <c r="FXR1" s="386"/>
      <c r="FXS1" s="386"/>
      <c r="FXT1" s="386"/>
      <c r="FXU1" s="386"/>
      <c r="FXV1" s="386"/>
      <c r="FXW1" s="386"/>
      <c r="FXX1" s="386"/>
      <c r="FXY1" s="385"/>
      <c r="FXZ1" s="386"/>
      <c r="FYA1" s="386"/>
      <c r="FYB1" s="386"/>
      <c r="FYC1" s="386"/>
      <c r="FYD1" s="386"/>
      <c r="FYE1" s="386"/>
      <c r="FYF1" s="386"/>
      <c r="FYG1" s="386"/>
      <c r="FYH1" s="386"/>
      <c r="FYI1" s="386"/>
      <c r="FYJ1" s="386"/>
      <c r="FYK1" s="386"/>
      <c r="FYL1" s="386"/>
      <c r="FYM1" s="386"/>
      <c r="FYN1" s="386"/>
      <c r="FYO1" s="385"/>
      <c r="FYP1" s="386"/>
      <c r="FYQ1" s="386"/>
      <c r="FYR1" s="386"/>
      <c r="FYS1" s="386"/>
      <c r="FYT1" s="386"/>
      <c r="FYU1" s="386"/>
      <c r="FYV1" s="386"/>
      <c r="FYW1" s="386"/>
      <c r="FYX1" s="386"/>
      <c r="FYY1" s="386"/>
      <c r="FYZ1" s="386"/>
      <c r="FZA1" s="386"/>
      <c r="FZB1" s="386"/>
      <c r="FZC1" s="386"/>
      <c r="FZD1" s="386"/>
      <c r="FZE1" s="385"/>
      <c r="FZF1" s="386"/>
      <c r="FZG1" s="386"/>
      <c r="FZH1" s="386"/>
      <c r="FZI1" s="386"/>
      <c r="FZJ1" s="386"/>
      <c r="FZK1" s="386"/>
      <c r="FZL1" s="386"/>
      <c r="FZM1" s="386"/>
      <c r="FZN1" s="386"/>
      <c r="FZO1" s="386"/>
      <c r="FZP1" s="386"/>
      <c r="FZQ1" s="386"/>
      <c r="FZR1" s="386"/>
      <c r="FZS1" s="386"/>
      <c r="FZT1" s="386"/>
      <c r="FZU1" s="385"/>
      <c r="FZV1" s="386"/>
      <c r="FZW1" s="386"/>
      <c r="FZX1" s="386"/>
      <c r="FZY1" s="386"/>
      <c r="FZZ1" s="386"/>
      <c r="GAA1" s="386"/>
      <c r="GAB1" s="386"/>
      <c r="GAC1" s="386"/>
      <c r="GAD1" s="386"/>
      <c r="GAE1" s="386"/>
      <c r="GAF1" s="386"/>
      <c r="GAG1" s="386"/>
      <c r="GAH1" s="386"/>
      <c r="GAI1" s="386"/>
      <c r="GAJ1" s="386"/>
      <c r="GAK1" s="385"/>
      <c r="GAL1" s="386"/>
      <c r="GAM1" s="386"/>
      <c r="GAN1" s="386"/>
      <c r="GAO1" s="386"/>
      <c r="GAP1" s="386"/>
      <c r="GAQ1" s="386"/>
      <c r="GAR1" s="386"/>
      <c r="GAS1" s="386"/>
      <c r="GAT1" s="386"/>
      <c r="GAU1" s="386"/>
      <c r="GAV1" s="386"/>
      <c r="GAW1" s="386"/>
      <c r="GAX1" s="386"/>
      <c r="GAY1" s="386"/>
      <c r="GAZ1" s="386"/>
      <c r="GBA1" s="385"/>
      <c r="GBB1" s="386"/>
      <c r="GBC1" s="386"/>
      <c r="GBD1" s="386"/>
      <c r="GBE1" s="386"/>
      <c r="GBF1" s="386"/>
      <c r="GBG1" s="386"/>
      <c r="GBH1" s="386"/>
      <c r="GBI1" s="386"/>
      <c r="GBJ1" s="386"/>
      <c r="GBK1" s="386"/>
      <c r="GBL1" s="386"/>
      <c r="GBM1" s="386"/>
      <c r="GBN1" s="386"/>
      <c r="GBO1" s="386"/>
      <c r="GBP1" s="386"/>
      <c r="GBQ1" s="385"/>
      <c r="GBR1" s="386"/>
      <c r="GBS1" s="386"/>
      <c r="GBT1" s="386"/>
      <c r="GBU1" s="386"/>
      <c r="GBV1" s="386"/>
      <c r="GBW1" s="386"/>
      <c r="GBX1" s="386"/>
      <c r="GBY1" s="386"/>
      <c r="GBZ1" s="386"/>
      <c r="GCA1" s="386"/>
      <c r="GCB1" s="386"/>
      <c r="GCC1" s="386"/>
      <c r="GCD1" s="386"/>
      <c r="GCE1" s="386"/>
      <c r="GCF1" s="386"/>
      <c r="GCG1" s="385"/>
      <c r="GCH1" s="386"/>
      <c r="GCI1" s="386"/>
      <c r="GCJ1" s="386"/>
      <c r="GCK1" s="386"/>
      <c r="GCL1" s="386"/>
      <c r="GCM1" s="386"/>
      <c r="GCN1" s="386"/>
      <c r="GCO1" s="386"/>
      <c r="GCP1" s="386"/>
      <c r="GCQ1" s="386"/>
      <c r="GCR1" s="386"/>
      <c r="GCS1" s="386"/>
      <c r="GCT1" s="386"/>
      <c r="GCU1" s="386"/>
      <c r="GCV1" s="386"/>
      <c r="GCW1" s="385"/>
      <c r="GCX1" s="386"/>
      <c r="GCY1" s="386"/>
      <c r="GCZ1" s="386"/>
      <c r="GDA1" s="386"/>
      <c r="GDB1" s="386"/>
      <c r="GDC1" s="386"/>
      <c r="GDD1" s="386"/>
      <c r="GDE1" s="386"/>
      <c r="GDF1" s="386"/>
      <c r="GDG1" s="386"/>
      <c r="GDH1" s="386"/>
      <c r="GDI1" s="386"/>
      <c r="GDJ1" s="386"/>
      <c r="GDK1" s="386"/>
      <c r="GDL1" s="386"/>
      <c r="GDM1" s="385"/>
      <c r="GDN1" s="386"/>
      <c r="GDO1" s="386"/>
      <c r="GDP1" s="386"/>
      <c r="GDQ1" s="386"/>
      <c r="GDR1" s="386"/>
      <c r="GDS1" s="386"/>
      <c r="GDT1" s="386"/>
      <c r="GDU1" s="386"/>
      <c r="GDV1" s="386"/>
      <c r="GDW1" s="386"/>
      <c r="GDX1" s="386"/>
      <c r="GDY1" s="386"/>
      <c r="GDZ1" s="386"/>
      <c r="GEA1" s="386"/>
      <c r="GEB1" s="386"/>
      <c r="GEC1" s="385"/>
      <c r="GED1" s="386"/>
      <c r="GEE1" s="386"/>
      <c r="GEF1" s="386"/>
      <c r="GEG1" s="386"/>
      <c r="GEH1" s="386"/>
      <c r="GEI1" s="386"/>
      <c r="GEJ1" s="386"/>
      <c r="GEK1" s="386"/>
      <c r="GEL1" s="386"/>
      <c r="GEM1" s="386"/>
      <c r="GEN1" s="386"/>
      <c r="GEO1" s="386"/>
      <c r="GEP1" s="386"/>
      <c r="GEQ1" s="386"/>
      <c r="GER1" s="386"/>
      <c r="GES1" s="385"/>
      <c r="GET1" s="386"/>
      <c r="GEU1" s="386"/>
      <c r="GEV1" s="386"/>
      <c r="GEW1" s="386"/>
      <c r="GEX1" s="386"/>
      <c r="GEY1" s="386"/>
      <c r="GEZ1" s="386"/>
      <c r="GFA1" s="386"/>
      <c r="GFB1" s="386"/>
      <c r="GFC1" s="386"/>
      <c r="GFD1" s="386"/>
      <c r="GFE1" s="386"/>
      <c r="GFF1" s="386"/>
      <c r="GFG1" s="386"/>
      <c r="GFH1" s="386"/>
      <c r="GFI1" s="385"/>
      <c r="GFJ1" s="386"/>
      <c r="GFK1" s="386"/>
      <c r="GFL1" s="386"/>
      <c r="GFM1" s="386"/>
      <c r="GFN1" s="386"/>
      <c r="GFO1" s="386"/>
      <c r="GFP1" s="386"/>
      <c r="GFQ1" s="386"/>
      <c r="GFR1" s="386"/>
      <c r="GFS1" s="386"/>
      <c r="GFT1" s="386"/>
      <c r="GFU1" s="386"/>
      <c r="GFV1" s="386"/>
      <c r="GFW1" s="386"/>
      <c r="GFX1" s="386"/>
      <c r="GFY1" s="385"/>
      <c r="GFZ1" s="386"/>
      <c r="GGA1" s="386"/>
      <c r="GGB1" s="386"/>
      <c r="GGC1" s="386"/>
      <c r="GGD1" s="386"/>
      <c r="GGE1" s="386"/>
      <c r="GGF1" s="386"/>
      <c r="GGG1" s="386"/>
      <c r="GGH1" s="386"/>
      <c r="GGI1" s="386"/>
      <c r="GGJ1" s="386"/>
      <c r="GGK1" s="386"/>
      <c r="GGL1" s="386"/>
      <c r="GGM1" s="386"/>
      <c r="GGN1" s="386"/>
      <c r="GGO1" s="385"/>
      <c r="GGP1" s="386"/>
      <c r="GGQ1" s="386"/>
      <c r="GGR1" s="386"/>
      <c r="GGS1" s="386"/>
      <c r="GGT1" s="386"/>
      <c r="GGU1" s="386"/>
      <c r="GGV1" s="386"/>
      <c r="GGW1" s="386"/>
      <c r="GGX1" s="386"/>
      <c r="GGY1" s="386"/>
      <c r="GGZ1" s="386"/>
      <c r="GHA1" s="386"/>
      <c r="GHB1" s="386"/>
      <c r="GHC1" s="386"/>
      <c r="GHD1" s="386"/>
      <c r="GHE1" s="385"/>
      <c r="GHF1" s="386"/>
      <c r="GHG1" s="386"/>
      <c r="GHH1" s="386"/>
      <c r="GHI1" s="386"/>
      <c r="GHJ1" s="386"/>
      <c r="GHK1" s="386"/>
      <c r="GHL1" s="386"/>
      <c r="GHM1" s="386"/>
      <c r="GHN1" s="386"/>
      <c r="GHO1" s="386"/>
      <c r="GHP1" s="386"/>
      <c r="GHQ1" s="386"/>
      <c r="GHR1" s="386"/>
      <c r="GHS1" s="386"/>
      <c r="GHT1" s="386"/>
      <c r="GHU1" s="385"/>
      <c r="GHV1" s="386"/>
      <c r="GHW1" s="386"/>
      <c r="GHX1" s="386"/>
      <c r="GHY1" s="386"/>
      <c r="GHZ1" s="386"/>
      <c r="GIA1" s="386"/>
      <c r="GIB1" s="386"/>
      <c r="GIC1" s="386"/>
      <c r="GID1" s="386"/>
      <c r="GIE1" s="386"/>
      <c r="GIF1" s="386"/>
      <c r="GIG1" s="386"/>
      <c r="GIH1" s="386"/>
      <c r="GII1" s="386"/>
      <c r="GIJ1" s="386"/>
      <c r="GIK1" s="385"/>
      <c r="GIL1" s="386"/>
      <c r="GIM1" s="386"/>
      <c r="GIN1" s="386"/>
      <c r="GIO1" s="386"/>
      <c r="GIP1" s="386"/>
      <c r="GIQ1" s="386"/>
      <c r="GIR1" s="386"/>
      <c r="GIS1" s="386"/>
      <c r="GIT1" s="386"/>
      <c r="GIU1" s="386"/>
      <c r="GIV1" s="386"/>
      <c r="GIW1" s="386"/>
      <c r="GIX1" s="386"/>
      <c r="GIY1" s="386"/>
      <c r="GIZ1" s="386"/>
      <c r="GJA1" s="385"/>
      <c r="GJB1" s="386"/>
      <c r="GJC1" s="386"/>
      <c r="GJD1" s="386"/>
      <c r="GJE1" s="386"/>
      <c r="GJF1" s="386"/>
      <c r="GJG1" s="386"/>
      <c r="GJH1" s="386"/>
      <c r="GJI1" s="386"/>
      <c r="GJJ1" s="386"/>
      <c r="GJK1" s="386"/>
      <c r="GJL1" s="386"/>
      <c r="GJM1" s="386"/>
      <c r="GJN1" s="386"/>
      <c r="GJO1" s="386"/>
      <c r="GJP1" s="386"/>
      <c r="GJQ1" s="385"/>
      <c r="GJR1" s="386"/>
      <c r="GJS1" s="386"/>
      <c r="GJT1" s="386"/>
      <c r="GJU1" s="386"/>
      <c r="GJV1" s="386"/>
      <c r="GJW1" s="386"/>
      <c r="GJX1" s="386"/>
      <c r="GJY1" s="386"/>
      <c r="GJZ1" s="386"/>
      <c r="GKA1" s="386"/>
      <c r="GKB1" s="386"/>
      <c r="GKC1" s="386"/>
      <c r="GKD1" s="386"/>
      <c r="GKE1" s="386"/>
      <c r="GKF1" s="386"/>
      <c r="GKG1" s="385"/>
      <c r="GKH1" s="386"/>
      <c r="GKI1" s="386"/>
      <c r="GKJ1" s="386"/>
      <c r="GKK1" s="386"/>
      <c r="GKL1" s="386"/>
      <c r="GKM1" s="386"/>
      <c r="GKN1" s="386"/>
      <c r="GKO1" s="386"/>
      <c r="GKP1" s="386"/>
      <c r="GKQ1" s="386"/>
      <c r="GKR1" s="386"/>
      <c r="GKS1" s="386"/>
      <c r="GKT1" s="386"/>
      <c r="GKU1" s="386"/>
      <c r="GKV1" s="386"/>
      <c r="GKW1" s="385"/>
      <c r="GKX1" s="386"/>
      <c r="GKY1" s="386"/>
      <c r="GKZ1" s="386"/>
      <c r="GLA1" s="386"/>
      <c r="GLB1" s="386"/>
      <c r="GLC1" s="386"/>
      <c r="GLD1" s="386"/>
      <c r="GLE1" s="386"/>
      <c r="GLF1" s="386"/>
      <c r="GLG1" s="386"/>
      <c r="GLH1" s="386"/>
      <c r="GLI1" s="386"/>
      <c r="GLJ1" s="386"/>
      <c r="GLK1" s="386"/>
      <c r="GLL1" s="386"/>
      <c r="GLM1" s="385"/>
      <c r="GLN1" s="386"/>
      <c r="GLO1" s="386"/>
      <c r="GLP1" s="386"/>
      <c r="GLQ1" s="386"/>
      <c r="GLR1" s="386"/>
      <c r="GLS1" s="386"/>
      <c r="GLT1" s="386"/>
      <c r="GLU1" s="386"/>
      <c r="GLV1" s="386"/>
      <c r="GLW1" s="386"/>
      <c r="GLX1" s="386"/>
      <c r="GLY1" s="386"/>
      <c r="GLZ1" s="386"/>
      <c r="GMA1" s="386"/>
      <c r="GMB1" s="386"/>
      <c r="GMC1" s="385"/>
      <c r="GMD1" s="386"/>
      <c r="GME1" s="386"/>
      <c r="GMF1" s="386"/>
      <c r="GMG1" s="386"/>
      <c r="GMH1" s="386"/>
      <c r="GMI1" s="386"/>
      <c r="GMJ1" s="386"/>
      <c r="GMK1" s="386"/>
      <c r="GML1" s="386"/>
      <c r="GMM1" s="386"/>
      <c r="GMN1" s="386"/>
      <c r="GMO1" s="386"/>
      <c r="GMP1" s="386"/>
      <c r="GMQ1" s="386"/>
      <c r="GMR1" s="386"/>
      <c r="GMS1" s="385"/>
      <c r="GMT1" s="386"/>
      <c r="GMU1" s="386"/>
      <c r="GMV1" s="386"/>
      <c r="GMW1" s="386"/>
      <c r="GMX1" s="386"/>
      <c r="GMY1" s="386"/>
      <c r="GMZ1" s="386"/>
      <c r="GNA1" s="386"/>
      <c r="GNB1" s="386"/>
      <c r="GNC1" s="386"/>
      <c r="GND1" s="386"/>
      <c r="GNE1" s="386"/>
      <c r="GNF1" s="386"/>
      <c r="GNG1" s="386"/>
      <c r="GNH1" s="386"/>
      <c r="GNI1" s="385"/>
      <c r="GNJ1" s="386"/>
      <c r="GNK1" s="386"/>
      <c r="GNL1" s="386"/>
      <c r="GNM1" s="386"/>
      <c r="GNN1" s="386"/>
      <c r="GNO1" s="386"/>
      <c r="GNP1" s="386"/>
      <c r="GNQ1" s="386"/>
      <c r="GNR1" s="386"/>
      <c r="GNS1" s="386"/>
      <c r="GNT1" s="386"/>
      <c r="GNU1" s="386"/>
      <c r="GNV1" s="386"/>
      <c r="GNW1" s="386"/>
      <c r="GNX1" s="386"/>
      <c r="GNY1" s="385"/>
      <c r="GNZ1" s="386"/>
      <c r="GOA1" s="386"/>
      <c r="GOB1" s="386"/>
      <c r="GOC1" s="386"/>
      <c r="GOD1" s="386"/>
      <c r="GOE1" s="386"/>
      <c r="GOF1" s="386"/>
      <c r="GOG1" s="386"/>
      <c r="GOH1" s="386"/>
      <c r="GOI1" s="386"/>
      <c r="GOJ1" s="386"/>
      <c r="GOK1" s="386"/>
      <c r="GOL1" s="386"/>
      <c r="GOM1" s="386"/>
      <c r="GON1" s="386"/>
      <c r="GOO1" s="385"/>
      <c r="GOP1" s="386"/>
      <c r="GOQ1" s="386"/>
      <c r="GOR1" s="386"/>
      <c r="GOS1" s="386"/>
      <c r="GOT1" s="386"/>
      <c r="GOU1" s="386"/>
      <c r="GOV1" s="386"/>
      <c r="GOW1" s="386"/>
      <c r="GOX1" s="386"/>
      <c r="GOY1" s="386"/>
      <c r="GOZ1" s="386"/>
      <c r="GPA1" s="386"/>
      <c r="GPB1" s="386"/>
      <c r="GPC1" s="386"/>
      <c r="GPD1" s="386"/>
      <c r="GPE1" s="385"/>
      <c r="GPF1" s="386"/>
      <c r="GPG1" s="386"/>
      <c r="GPH1" s="386"/>
      <c r="GPI1" s="386"/>
      <c r="GPJ1" s="386"/>
      <c r="GPK1" s="386"/>
      <c r="GPL1" s="386"/>
      <c r="GPM1" s="386"/>
      <c r="GPN1" s="386"/>
      <c r="GPO1" s="386"/>
      <c r="GPP1" s="386"/>
      <c r="GPQ1" s="386"/>
      <c r="GPR1" s="386"/>
      <c r="GPS1" s="386"/>
      <c r="GPT1" s="386"/>
      <c r="GPU1" s="385"/>
      <c r="GPV1" s="386"/>
      <c r="GPW1" s="386"/>
      <c r="GPX1" s="386"/>
      <c r="GPY1" s="386"/>
      <c r="GPZ1" s="386"/>
      <c r="GQA1" s="386"/>
      <c r="GQB1" s="386"/>
      <c r="GQC1" s="386"/>
      <c r="GQD1" s="386"/>
      <c r="GQE1" s="386"/>
      <c r="GQF1" s="386"/>
      <c r="GQG1" s="386"/>
      <c r="GQH1" s="386"/>
      <c r="GQI1" s="386"/>
      <c r="GQJ1" s="386"/>
      <c r="GQK1" s="385"/>
      <c r="GQL1" s="386"/>
      <c r="GQM1" s="386"/>
      <c r="GQN1" s="386"/>
      <c r="GQO1" s="386"/>
      <c r="GQP1" s="386"/>
      <c r="GQQ1" s="386"/>
      <c r="GQR1" s="386"/>
      <c r="GQS1" s="386"/>
      <c r="GQT1" s="386"/>
      <c r="GQU1" s="386"/>
      <c r="GQV1" s="386"/>
      <c r="GQW1" s="386"/>
      <c r="GQX1" s="386"/>
      <c r="GQY1" s="386"/>
      <c r="GQZ1" s="386"/>
      <c r="GRA1" s="385"/>
      <c r="GRB1" s="386"/>
      <c r="GRC1" s="386"/>
      <c r="GRD1" s="386"/>
      <c r="GRE1" s="386"/>
      <c r="GRF1" s="386"/>
      <c r="GRG1" s="386"/>
      <c r="GRH1" s="386"/>
      <c r="GRI1" s="386"/>
      <c r="GRJ1" s="386"/>
      <c r="GRK1" s="386"/>
      <c r="GRL1" s="386"/>
      <c r="GRM1" s="386"/>
      <c r="GRN1" s="386"/>
      <c r="GRO1" s="386"/>
      <c r="GRP1" s="386"/>
      <c r="GRQ1" s="385"/>
      <c r="GRR1" s="386"/>
      <c r="GRS1" s="386"/>
      <c r="GRT1" s="386"/>
      <c r="GRU1" s="386"/>
      <c r="GRV1" s="386"/>
      <c r="GRW1" s="386"/>
      <c r="GRX1" s="386"/>
      <c r="GRY1" s="386"/>
      <c r="GRZ1" s="386"/>
      <c r="GSA1" s="386"/>
      <c r="GSB1" s="386"/>
      <c r="GSC1" s="386"/>
      <c r="GSD1" s="386"/>
      <c r="GSE1" s="386"/>
      <c r="GSF1" s="386"/>
      <c r="GSG1" s="385"/>
      <c r="GSH1" s="386"/>
      <c r="GSI1" s="386"/>
      <c r="GSJ1" s="386"/>
      <c r="GSK1" s="386"/>
      <c r="GSL1" s="386"/>
      <c r="GSM1" s="386"/>
      <c r="GSN1" s="386"/>
      <c r="GSO1" s="386"/>
      <c r="GSP1" s="386"/>
      <c r="GSQ1" s="386"/>
      <c r="GSR1" s="386"/>
      <c r="GSS1" s="386"/>
      <c r="GST1" s="386"/>
      <c r="GSU1" s="386"/>
      <c r="GSV1" s="386"/>
      <c r="GSW1" s="385"/>
      <c r="GSX1" s="386"/>
      <c r="GSY1" s="386"/>
      <c r="GSZ1" s="386"/>
      <c r="GTA1" s="386"/>
      <c r="GTB1" s="386"/>
      <c r="GTC1" s="386"/>
      <c r="GTD1" s="386"/>
      <c r="GTE1" s="386"/>
      <c r="GTF1" s="386"/>
      <c r="GTG1" s="386"/>
      <c r="GTH1" s="386"/>
      <c r="GTI1" s="386"/>
      <c r="GTJ1" s="386"/>
      <c r="GTK1" s="386"/>
      <c r="GTL1" s="386"/>
      <c r="GTM1" s="385"/>
      <c r="GTN1" s="386"/>
      <c r="GTO1" s="386"/>
      <c r="GTP1" s="386"/>
      <c r="GTQ1" s="386"/>
      <c r="GTR1" s="386"/>
      <c r="GTS1" s="386"/>
      <c r="GTT1" s="386"/>
      <c r="GTU1" s="386"/>
      <c r="GTV1" s="386"/>
      <c r="GTW1" s="386"/>
      <c r="GTX1" s="386"/>
      <c r="GTY1" s="386"/>
      <c r="GTZ1" s="386"/>
      <c r="GUA1" s="386"/>
      <c r="GUB1" s="386"/>
      <c r="GUC1" s="385"/>
      <c r="GUD1" s="386"/>
      <c r="GUE1" s="386"/>
      <c r="GUF1" s="386"/>
      <c r="GUG1" s="386"/>
      <c r="GUH1" s="386"/>
      <c r="GUI1" s="386"/>
      <c r="GUJ1" s="386"/>
      <c r="GUK1" s="386"/>
      <c r="GUL1" s="386"/>
      <c r="GUM1" s="386"/>
      <c r="GUN1" s="386"/>
      <c r="GUO1" s="386"/>
      <c r="GUP1" s="386"/>
      <c r="GUQ1" s="386"/>
      <c r="GUR1" s="386"/>
      <c r="GUS1" s="385"/>
      <c r="GUT1" s="386"/>
      <c r="GUU1" s="386"/>
      <c r="GUV1" s="386"/>
      <c r="GUW1" s="386"/>
      <c r="GUX1" s="386"/>
      <c r="GUY1" s="386"/>
      <c r="GUZ1" s="386"/>
      <c r="GVA1" s="386"/>
      <c r="GVB1" s="386"/>
      <c r="GVC1" s="386"/>
      <c r="GVD1" s="386"/>
      <c r="GVE1" s="386"/>
      <c r="GVF1" s="386"/>
      <c r="GVG1" s="386"/>
      <c r="GVH1" s="386"/>
      <c r="GVI1" s="385"/>
      <c r="GVJ1" s="386"/>
      <c r="GVK1" s="386"/>
      <c r="GVL1" s="386"/>
      <c r="GVM1" s="386"/>
      <c r="GVN1" s="386"/>
      <c r="GVO1" s="386"/>
      <c r="GVP1" s="386"/>
      <c r="GVQ1" s="386"/>
      <c r="GVR1" s="386"/>
      <c r="GVS1" s="386"/>
      <c r="GVT1" s="386"/>
      <c r="GVU1" s="386"/>
      <c r="GVV1" s="386"/>
      <c r="GVW1" s="386"/>
      <c r="GVX1" s="386"/>
      <c r="GVY1" s="385"/>
      <c r="GVZ1" s="386"/>
      <c r="GWA1" s="386"/>
      <c r="GWB1" s="386"/>
      <c r="GWC1" s="386"/>
      <c r="GWD1" s="386"/>
      <c r="GWE1" s="386"/>
      <c r="GWF1" s="386"/>
      <c r="GWG1" s="386"/>
      <c r="GWH1" s="386"/>
      <c r="GWI1" s="386"/>
      <c r="GWJ1" s="386"/>
      <c r="GWK1" s="386"/>
      <c r="GWL1" s="386"/>
      <c r="GWM1" s="386"/>
      <c r="GWN1" s="386"/>
      <c r="GWO1" s="385"/>
      <c r="GWP1" s="386"/>
      <c r="GWQ1" s="386"/>
      <c r="GWR1" s="386"/>
      <c r="GWS1" s="386"/>
      <c r="GWT1" s="386"/>
      <c r="GWU1" s="386"/>
      <c r="GWV1" s="386"/>
      <c r="GWW1" s="386"/>
      <c r="GWX1" s="386"/>
      <c r="GWY1" s="386"/>
      <c r="GWZ1" s="386"/>
      <c r="GXA1" s="386"/>
      <c r="GXB1" s="386"/>
      <c r="GXC1" s="386"/>
      <c r="GXD1" s="386"/>
      <c r="GXE1" s="385"/>
      <c r="GXF1" s="386"/>
      <c r="GXG1" s="386"/>
      <c r="GXH1" s="386"/>
      <c r="GXI1" s="386"/>
      <c r="GXJ1" s="386"/>
      <c r="GXK1" s="386"/>
      <c r="GXL1" s="386"/>
      <c r="GXM1" s="386"/>
      <c r="GXN1" s="386"/>
      <c r="GXO1" s="386"/>
      <c r="GXP1" s="386"/>
      <c r="GXQ1" s="386"/>
      <c r="GXR1" s="386"/>
      <c r="GXS1" s="386"/>
      <c r="GXT1" s="386"/>
      <c r="GXU1" s="385"/>
      <c r="GXV1" s="386"/>
      <c r="GXW1" s="386"/>
      <c r="GXX1" s="386"/>
      <c r="GXY1" s="386"/>
      <c r="GXZ1" s="386"/>
      <c r="GYA1" s="386"/>
      <c r="GYB1" s="386"/>
      <c r="GYC1" s="386"/>
      <c r="GYD1" s="386"/>
      <c r="GYE1" s="386"/>
      <c r="GYF1" s="386"/>
      <c r="GYG1" s="386"/>
      <c r="GYH1" s="386"/>
      <c r="GYI1" s="386"/>
      <c r="GYJ1" s="386"/>
      <c r="GYK1" s="385"/>
      <c r="GYL1" s="386"/>
      <c r="GYM1" s="386"/>
      <c r="GYN1" s="386"/>
      <c r="GYO1" s="386"/>
      <c r="GYP1" s="386"/>
      <c r="GYQ1" s="386"/>
      <c r="GYR1" s="386"/>
      <c r="GYS1" s="386"/>
      <c r="GYT1" s="386"/>
      <c r="GYU1" s="386"/>
      <c r="GYV1" s="386"/>
      <c r="GYW1" s="386"/>
      <c r="GYX1" s="386"/>
      <c r="GYY1" s="386"/>
      <c r="GYZ1" s="386"/>
      <c r="GZA1" s="385"/>
      <c r="GZB1" s="386"/>
      <c r="GZC1" s="386"/>
      <c r="GZD1" s="386"/>
      <c r="GZE1" s="386"/>
      <c r="GZF1" s="386"/>
      <c r="GZG1" s="386"/>
      <c r="GZH1" s="386"/>
      <c r="GZI1" s="386"/>
      <c r="GZJ1" s="386"/>
      <c r="GZK1" s="386"/>
      <c r="GZL1" s="386"/>
      <c r="GZM1" s="386"/>
      <c r="GZN1" s="386"/>
      <c r="GZO1" s="386"/>
      <c r="GZP1" s="386"/>
      <c r="GZQ1" s="385"/>
      <c r="GZR1" s="386"/>
      <c r="GZS1" s="386"/>
      <c r="GZT1" s="386"/>
      <c r="GZU1" s="386"/>
      <c r="GZV1" s="386"/>
      <c r="GZW1" s="386"/>
      <c r="GZX1" s="386"/>
      <c r="GZY1" s="386"/>
      <c r="GZZ1" s="386"/>
      <c r="HAA1" s="386"/>
      <c r="HAB1" s="386"/>
      <c r="HAC1" s="386"/>
      <c r="HAD1" s="386"/>
      <c r="HAE1" s="386"/>
      <c r="HAF1" s="386"/>
      <c r="HAG1" s="385"/>
      <c r="HAH1" s="386"/>
      <c r="HAI1" s="386"/>
      <c r="HAJ1" s="386"/>
      <c r="HAK1" s="386"/>
      <c r="HAL1" s="386"/>
      <c r="HAM1" s="386"/>
      <c r="HAN1" s="386"/>
      <c r="HAO1" s="386"/>
      <c r="HAP1" s="386"/>
      <c r="HAQ1" s="386"/>
      <c r="HAR1" s="386"/>
      <c r="HAS1" s="386"/>
      <c r="HAT1" s="386"/>
      <c r="HAU1" s="386"/>
      <c r="HAV1" s="386"/>
      <c r="HAW1" s="385"/>
      <c r="HAX1" s="386"/>
      <c r="HAY1" s="386"/>
      <c r="HAZ1" s="386"/>
      <c r="HBA1" s="386"/>
      <c r="HBB1" s="386"/>
      <c r="HBC1" s="386"/>
      <c r="HBD1" s="386"/>
      <c r="HBE1" s="386"/>
      <c r="HBF1" s="386"/>
      <c r="HBG1" s="386"/>
      <c r="HBH1" s="386"/>
      <c r="HBI1" s="386"/>
      <c r="HBJ1" s="386"/>
      <c r="HBK1" s="386"/>
      <c r="HBL1" s="386"/>
      <c r="HBM1" s="385"/>
      <c r="HBN1" s="386"/>
      <c r="HBO1" s="386"/>
      <c r="HBP1" s="386"/>
      <c r="HBQ1" s="386"/>
      <c r="HBR1" s="386"/>
      <c r="HBS1" s="386"/>
      <c r="HBT1" s="386"/>
      <c r="HBU1" s="386"/>
      <c r="HBV1" s="386"/>
      <c r="HBW1" s="386"/>
      <c r="HBX1" s="386"/>
      <c r="HBY1" s="386"/>
      <c r="HBZ1" s="386"/>
      <c r="HCA1" s="386"/>
      <c r="HCB1" s="386"/>
      <c r="HCC1" s="385"/>
      <c r="HCD1" s="386"/>
      <c r="HCE1" s="386"/>
      <c r="HCF1" s="386"/>
      <c r="HCG1" s="386"/>
      <c r="HCH1" s="386"/>
      <c r="HCI1" s="386"/>
      <c r="HCJ1" s="386"/>
      <c r="HCK1" s="386"/>
      <c r="HCL1" s="386"/>
      <c r="HCM1" s="386"/>
      <c r="HCN1" s="386"/>
      <c r="HCO1" s="386"/>
      <c r="HCP1" s="386"/>
      <c r="HCQ1" s="386"/>
      <c r="HCR1" s="386"/>
      <c r="HCS1" s="385"/>
      <c r="HCT1" s="386"/>
      <c r="HCU1" s="386"/>
      <c r="HCV1" s="386"/>
      <c r="HCW1" s="386"/>
      <c r="HCX1" s="386"/>
      <c r="HCY1" s="386"/>
      <c r="HCZ1" s="386"/>
      <c r="HDA1" s="386"/>
      <c r="HDB1" s="386"/>
      <c r="HDC1" s="386"/>
      <c r="HDD1" s="386"/>
      <c r="HDE1" s="386"/>
      <c r="HDF1" s="386"/>
      <c r="HDG1" s="386"/>
      <c r="HDH1" s="386"/>
      <c r="HDI1" s="385"/>
      <c r="HDJ1" s="386"/>
      <c r="HDK1" s="386"/>
      <c r="HDL1" s="386"/>
      <c r="HDM1" s="386"/>
      <c r="HDN1" s="386"/>
      <c r="HDO1" s="386"/>
      <c r="HDP1" s="386"/>
      <c r="HDQ1" s="386"/>
      <c r="HDR1" s="386"/>
      <c r="HDS1" s="386"/>
      <c r="HDT1" s="386"/>
      <c r="HDU1" s="386"/>
      <c r="HDV1" s="386"/>
      <c r="HDW1" s="386"/>
      <c r="HDX1" s="386"/>
      <c r="HDY1" s="385"/>
      <c r="HDZ1" s="386"/>
      <c r="HEA1" s="386"/>
      <c r="HEB1" s="386"/>
      <c r="HEC1" s="386"/>
      <c r="HED1" s="386"/>
      <c r="HEE1" s="386"/>
      <c r="HEF1" s="386"/>
      <c r="HEG1" s="386"/>
      <c r="HEH1" s="386"/>
      <c r="HEI1" s="386"/>
      <c r="HEJ1" s="386"/>
      <c r="HEK1" s="386"/>
      <c r="HEL1" s="386"/>
      <c r="HEM1" s="386"/>
      <c r="HEN1" s="386"/>
      <c r="HEO1" s="385"/>
      <c r="HEP1" s="386"/>
      <c r="HEQ1" s="386"/>
      <c r="HER1" s="386"/>
      <c r="HES1" s="386"/>
      <c r="HET1" s="386"/>
      <c r="HEU1" s="386"/>
      <c r="HEV1" s="386"/>
      <c r="HEW1" s="386"/>
      <c r="HEX1" s="386"/>
      <c r="HEY1" s="386"/>
      <c r="HEZ1" s="386"/>
      <c r="HFA1" s="386"/>
      <c r="HFB1" s="386"/>
      <c r="HFC1" s="386"/>
      <c r="HFD1" s="386"/>
      <c r="HFE1" s="385"/>
      <c r="HFF1" s="386"/>
      <c r="HFG1" s="386"/>
      <c r="HFH1" s="386"/>
      <c r="HFI1" s="386"/>
      <c r="HFJ1" s="386"/>
      <c r="HFK1" s="386"/>
      <c r="HFL1" s="386"/>
      <c r="HFM1" s="386"/>
      <c r="HFN1" s="386"/>
      <c r="HFO1" s="386"/>
      <c r="HFP1" s="386"/>
      <c r="HFQ1" s="386"/>
      <c r="HFR1" s="386"/>
      <c r="HFS1" s="386"/>
      <c r="HFT1" s="386"/>
      <c r="HFU1" s="385"/>
      <c r="HFV1" s="386"/>
      <c r="HFW1" s="386"/>
      <c r="HFX1" s="386"/>
      <c r="HFY1" s="386"/>
      <c r="HFZ1" s="386"/>
      <c r="HGA1" s="386"/>
      <c r="HGB1" s="386"/>
      <c r="HGC1" s="386"/>
      <c r="HGD1" s="386"/>
      <c r="HGE1" s="386"/>
      <c r="HGF1" s="386"/>
      <c r="HGG1" s="386"/>
      <c r="HGH1" s="386"/>
      <c r="HGI1" s="386"/>
      <c r="HGJ1" s="386"/>
      <c r="HGK1" s="385"/>
      <c r="HGL1" s="386"/>
      <c r="HGM1" s="386"/>
      <c r="HGN1" s="386"/>
      <c r="HGO1" s="386"/>
      <c r="HGP1" s="386"/>
      <c r="HGQ1" s="386"/>
      <c r="HGR1" s="386"/>
      <c r="HGS1" s="386"/>
      <c r="HGT1" s="386"/>
      <c r="HGU1" s="386"/>
      <c r="HGV1" s="386"/>
      <c r="HGW1" s="386"/>
      <c r="HGX1" s="386"/>
      <c r="HGY1" s="386"/>
      <c r="HGZ1" s="386"/>
      <c r="HHA1" s="385"/>
      <c r="HHB1" s="386"/>
      <c r="HHC1" s="386"/>
      <c r="HHD1" s="386"/>
      <c r="HHE1" s="386"/>
      <c r="HHF1" s="386"/>
      <c r="HHG1" s="386"/>
      <c r="HHH1" s="386"/>
      <c r="HHI1" s="386"/>
      <c r="HHJ1" s="386"/>
      <c r="HHK1" s="386"/>
      <c r="HHL1" s="386"/>
      <c r="HHM1" s="386"/>
      <c r="HHN1" s="386"/>
      <c r="HHO1" s="386"/>
      <c r="HHP1" s="386"/>
      <c r="HHQ1" s="385"/>
      <c r="HHR1" s="386"/>
      <c r="HHS1" s="386"/>
      <c r="HHT1" s="386"/>
      <c r="HHU1" s="386"/>
      <c r="HHV1" s="386"/>
      <c r="HHW1" s="386"/>
      <c r="HHX1" s="386"/>
      <c r="HHY1" s="386"/>
      <c r="HHZ1" s="386"/>
      <c r="HIA1" s="386"/>
      <c r="HIB1" s="386"/>
      <c r="HIC1" s="386"/>
      <c r="HID1" s="386"/>
      <c r="HIE1" s="386"/>
      <c r="HIF1" s="386"/>
      <c r="HIG1" s="385"/>
      <c r="HIH1" s="386"/>
      <c r="HII1" s="386"/>
      <c r="HIJ1" s="386"/>
      <c r="HIK1" s="386"/>
      <c r="HIL1" s="386"/>
      <c r="HIM1" s="386"/>
      <c r="HIN1" s="386"/>
      <c r="HIO1" s="386"/>
      <c r="HIP1" s="386"/>
      <c r="HIQ1" s="386"/>
      <c r="HIR1" s="386"/>
      <c r="HIS1" s="386"/>
      <c r="HIT1" s="386"/>
      <c r="HIU1" s="386"/>
      <c r="HIV1" s="386"/>
      <c r="HIW1" s="385"/>
      <c r="HIX1" s="386"/>
      <c r="HIY1" s="386"/>
      <c r="HIZ1" s="386"/>
      <c r="HJA1" s="386"/>
      <c r="HJB1" s="386"/>
      <c r="HJC1" s="386"/>
      <c r="HJD1" s="386"/>
      <c r="HJE1" s="386"/>
      <c r="HJF1" s="386"/>
      <c r="HJG1" s="386"/>
      <c r="HJH1" s="386"/>
      <c r="HJI1" s="386"/>
      <c r="HJJ1" s="386"/>
      <c r="HJK1" s="386"/>
      <c r="HJL1" s="386"/>
      <c r="HJM1" s="385"/>
      <c r="HJN1" s="386"/>
      <c r="HJO1" s="386"/>
      <c r="HJP1" s="386"/>
      <c r="HJQ1" s="386"/>
      <c r="HJR1" s="386"/>
      <c r="HJS1" s="386"/>
      <c r="HJT1" s="386"/>
      <c r="HJU1" s="386"/>
      <c r="HJV1" s="386"/>
      <c r="HJW1" s="386"/>
      <c r="HJX1" s="386"/>
      <c r="HJY1" s="386"/>
      <c r="HJZ1" s="386"/>
      <c r="HKA1" s="386"/>
      <c r="HKB1" s="386"/>
      <c r="HKC1" s="385"/>
      <c r="HKD1" s="386"/>
      <c r="HKE1" s="386"/>
      <c r="HKF1" s="386"/>
      <c r="HKG1" s="386"/>
      <c r="HKH1" s="386"/>
      <c r="HKI1" s="386"/>
      <c r="HKJ1" s="386"/>
      <c r="HKK1" s="386"/>
      <c r="HKL1" s="386"/>
      <c r="HKM1" s="386"/>
      <c r="HKN1" s="386"/>
      <c r="HKO1" s="386"/>
      <c r="HKP1" s="386"/>
      <c r="HKQ1" s="386"/>
      <c r="HKR1" s="386"/>
      <c r="HKS1" s="385"/>
      <c r="HKT1" s="386"/>
      <c r="HKU1" s="386"/>
      <c r="HKV1" s="386"/>
      <c r="HKW1" s="386"/>
      <c r="HKX1" s="386"/>
      <c r="HKY1" s="386"/>
      <c r="HKZ1" s="386"/>
      <c r="HLA1" s="386"/>
      <c r="HLB1" s="386"/>
      <c r="HLC1" s="386"/>
      <c r="HLD1" s="386"/>
      <c r="HLE1" s="386"/>
      <c r="HLF1" s="386"/>
      <c r="HLG1" s="386"/>
      <c r="HLH1" s="386"/>
      <c r="HLI1" s="385"/>
      <c r="HLJ1" s="386"/>
      <c r="HLK1" s="386"/>
      <c r="HLL1" s="386"/>
      <c r="HLM1" s="386"/>
      <c r="HLN1" s="386"/>
      <c r="HLO1" s="386"/>
      <c r="HLP1" s="386"/>
      <c r="HLQ1" s="386"/>
      <c r="HLR1" s="386"/>
      <c r="HLS1" s="386"/>
      <c r="HLT1" s="386"/>
      <c r="HLU1" s="386"/>
      <c r="HLV1" s="386"/>
      <c r="HLW1" s="386"/>
      <c r="HLX1" s="386"/>
      <c r="HLY1" s="385"/>
      <c r="HLZ1" s="386"/>
      <c r="HMA1" s="386"/>
      <c r="HMB1" s="386"/>
      <c r="HMC1" s="386"/>
      <c r="HMD1" s="386"/>
      <c r="HME1" s="386"/>
      <c r="HMF1" s="386"/>
      <c r="HMG1" s="386"/>
      <c r="HMH1" s="386"/>
      <c r="HMI1" s="386"/>
      <c r="HMJ1" s="386"/>
      <c r="HMK1" s="386"/>
      <c r="HML1" s="386"/>
      <c r="HMM1" s="386"/>
      <c r="HMN1" s="386"/>
      <c r="HMO1" s="385"/>
      <c r="HMP1" s="386"/>
      <c r="HMQ1" s="386"/>
      <c r="HMR1" s="386"/>
      <c r="HMS1" s="386"/>
      <c r="HMT1" s="386"/>
      <c r="HMU1" s="386"/>
      <c r="HMV1" s="386"/>
      <c r="HMW1" s="386"/>
      <c r="HMX1" s="386"/>
      <c r="HMY1" s="386"/>
      <c r="HMZ1" s="386"/>
      <c r="HNA1" s="386"/>
      <c r="HNB1" s="386"/>
      <c r="HNC1" s="386"/>
      <c r="HND1" s="386"/>
      <c r="HNE1" s="385"/>
      <c r="HNF1" s="386"/>
      <c r="HNG1" s="386"/>
      <c r="HNH1" s="386"/>
      <c r="HNI1" s="386"/>
      <c r="HNJ1" s="386"/>
      <c r="HNK1" s="386"/>
      <c r="HNL1" s="386"/>
      <c r="HNM1" s="386"/>
      <c r="HNN1" s="386"/>
      <c r="HNO1" s="386"/>
      <c r="HNP1" s="386"/>
      <c r="HNQ1" s="386"/>
      <c r="HNR1" s="386"/>
      <c r="HNS1" s="386"/>
      <c r="HNT1" s="386"/>
      <c r="HNU1" s="385"/>
      <c r="HNV1" s="386"/>
      <c r="HNW1" s="386"/>
      <c r="HNX1" s="386"/>
      <c r="HNY1" s="386"/>
      <c r="HNZ1" s="386"/>
      <c r="HOA1" s="386"/>
      <c r="HOB1" s="386"/>
      <c r="HOC1" s="386"/>
      <c r="HOD1" s="386"/>
      <c r="HOE1" s="386"/>
      <c r="HOF1" s="386"/>
      <c r="HOG1" s="386"/>
      <c r="HOH1" s="386"/>
      <c r="HOI1" s="386"/>
      <c r="HOJ1" s="386"/>
      <c r="HOK1" s="385"/>
      <c r="HOL1" s="386"/>
      <c r="HOM1" s="386"/>
      <c r="HON1" s="386"/>
      <c r="HOO1" s="386"/>
      <c r="HOP1" s="386"/>
      <c r="HOQ1" s="386"/>
      <c r="HOR1" s="386"/>
      <c r="HOS1" s="386"/>
      <c r="HOT1" s="386"/>
      <c r="HOU1" s="386"/>
      <c r="HOV1" s="386"/>
      <c r="HOW1" s="386"/>
      <c r="HOX1" s="386"/>
      <c r="HOY1" s="386"/>
      <c r="HOZ1" s="386"/>
      <c r="HPA1" s="385"/>
      <c r="HPB1" s="386"/>
      <c r="HPC1" s="386"/>
      <c r="HPD1" s="386"/>
      <c r="HPE1" s="386"/>
      <c r="HPF1" s="386"/>
      <c r="HPG1" s="386"/>
      <c r="HPH1" s="386"/>
      <c r="HPI1" s="386"/>
      <c r="HPJ1" s="386"/>
      <c r="HPK1" s="386"/>
      <c r="HPL1" s="386"/>
      <c r="HPM1" s="386"/>
      <c r="HPN1" s="386"/>
      <c r="HPO1" s="386"/>
      <c r="HPP1" s="386"/>
      <c r="HPQ1" s="385"/>
      <c r="HPR1" s="386"/>
      <c r="HPS1" s="386"/>
      <c r="HPT1" s="386"/>
      <c r="HPU1" s="386"/>
      <c r="HPV1" s="386"/>
      <c r="HPW1" s="386"/>
      <c r="HPX1" s="386"/>
      <c r="HPY1" s="386"/>
      <c r="HPZ1" s="386"/>
      <c r="HQA1" s="386"/>
      <c r="HQB1" s="386"/>
      <c r="HQC1" s="386"/>
      <c r="HQD1" s="386"/>
      <c r="HQE1" s="386"/>
      <c r="HQF1" s="386"/>
      <c r="HQG1" s="385"/>
      <c r="HQH1" s="386"/>
      <c r="HQI1" s="386"/>
      <c r="HQJ1" s="386"/>
      <c r="HQK1" s="386"/>
      <c r="HQL1" s="386"/>
      <c r="HQM1" s="386"/>
      <c r="HQN1" s="386"/>
      <c r="HQO1" s="386"/>
      <c r="HQP1" s="386"/>
      <c r="HQQ1" s="386"/>
      <c r="HQR1" s="386"/>
      <c r="HQS1" s="386"/>
      <c r="HQT1" s="386"/>
      <c r="HQU1" s="386"/>
      <c r="HQV1" s="386"/>
      <c r="HQW1" s="385"/>
      <c r="HQX1" s="386"/>
      <c r="HQY1" s="386"/>
      <c r="HQZ1" s="386"/>
      <c r="HRA1" s="386"/>
      <c r="HRB1" s="386"/>
      <c r="HRC1" s="386"/>
      <c r="HRD1" s="386"/>
      <c r="HRE1" s="386"/>
      <c r="HRF1" s="386"/>
      <c r="HRG1" s="386"/>
      <c r="HRH1" s="386"/>
      <c r="HRI1" s="386"/>
      <c r="HRJ1" s="386"/>
      <c r="HRK1" s="386"/>
      <c r="HRL1" s="386"/>
      <c r="HRM1" s="385"/>
      <c r="HRN1" s="386"/>
      <c r="HRO1" s="386"/>
      <c r="HRP1" s="386"/>
      <c r="HRQ1" s="386"/>
      <c r="HRR1" s="386"/>
      <c r="HRS1" s="386"/>
      <c r="HRT1" s="386"/>
      <c r="HRU1" s="386"/>
      <c r="HRV1" s="386"/>
      <c r="HRW1" s="386"/>
      <c r="HRX1" s="386"/>
      <c r="HRY1" s="386"/>
      <c r="HRZ1" s="386"/>
      <c r="HSA1" s="386"/>
      <c r="HSB1" s="386"/>
      <c r="HSC1" s="385"/>
      <c r="HSD1" s="386"/>
      <c r="HSE1" s="386"/>
      <c r="HSF1" s="386"/>
      <c r="HSG1" s="386"/>
      <c r="HSH1" s="386"/>
      <c r="HSI1" s="386"/>
      <c r="HSJ1" s="386"/>
      <c r="HSK1" s="386"/>
      <c r="HSL1" s="386"/>
      <c r="HSM1" s="386"/>
      <c r="HSN1" s="386"/>
      <c r="HSO1" s="386"/>
      <c r="HSP1" s="386"/>
      <c r="HSQ1" s="386"/>
      <c r="HSR1" s="386"/>
      <c r="HSS1" s="385"/>
      <c r="HST1" s="386"/>
      <c r="HSU1" s="386"/>
      <c r="HSV1" s="386"/>
      <c r="HSW1" s="386"/>
      <c r="HSX1" s="386"/>
      <c r="HSY1" s="386"/>
      <c r="HSZ1" s="386"/>
      <c r="HTA1" s="386"/>
      <c r="HTB1" s="386"/>
      <c r="HTC1" s="386"/>
      <c r="HTD1" s="386"/>
      <c r="HTE1" s="386"/>
      <c r="HTF1" s="386"/>
      <c r="HTG1" s="386"/>
      <c r="HTH1" s="386"/>
      <c r="HTI1" s="385"/>
      <c r="HTJ1" s="386"/>
      <c r="HTK1" s="386"/>
      <c r="HTL1" s="386"/>
      <c r="HTM1" s="386"/>
      <c r="HTN1" s="386"/>
      <c r="HTO1" s="386"/>
      <c r="HTP1" s="386"/>
      <c r="HTQ1" s="386"/>
      <c r="HTR1" s="386"/>
      <c r="HTS1" s="386"/>
      <c r="HTT1" s="386"/>
      <c r="HTU1" s="386"/>
      <c r="HTV1" s="386"/>
      <c r="HTW1" s="386"/>
      <c r="HTX1" s="386"/>
      <c r="HTY1" s="385"/>
      <c r="HTZ1" s="386"/>
      <c r="HUA1" s="386"/>
      <c r="HUB1" s="386"/>
      <c r="HUC1" s="386"/>
      <c r="HUD1" s="386"/>
      <c r="HUE1" s="386"/>
      <c r="HUF1" s="386"/>
      <c r="HUG1" s="386"/>
      <c r="HUH1" s="386"/>
      <c r="HUI1" s="386"/>
      <c r="HUJ1" s="386"/>
      <c r="HUK1" s="386"/>
      <c r="HUL1" s="386"/>
      <c r="HUM1" s="386"/>
      <c r="HUN1" s="386"/>
      <c r="HUO1" s="385"/>
      <c r="HUP1" s="386"/>
      <c r="HUQ1" s="386"/>
      <c r="HUR1" s="386"/>
      <c r="HUS1" s="386"/>
      <c r="HUT1" s="386"/>
      <c r="HUU1" s="386"/>
      <c r="HUV1" s="386"/>
      <c r="HUW1" s="386"/>
      <c r="HUX1" s="386"/>
      <c r="HUY1" s="386"/>
      <c r="HUZ1" s="386"/>
      <c r="HVA1" s="386"/>
      <c r="HVB1" s="386"/>
      <c r="HVC1" s="386"/>
      <c r="HVD1" s="386"/>
      <c r="HVE1" s="385"/>
      <c r="HVF1" s="386"/>
      <c r="HVG1" s="386"/>
      <c r="HVH1" s="386"/>
      <c r="HVI1" s="386"/>
      <c r="HVJ1" s="386"/>
      <c r="HVK1" s="386"/>
      <c r="HVL1" s="386"/>
      <c r="HVM1" s="386"/>
      <c r="HVN1" s="386"/>
      <c r="HVO1" s="386"/>
      <c r="HVP1" s="386"/>
      <c r="HVQ1" s="386"/>
      <c r="HVR1" s="386"/>
      <c r="HVS1" s="386"/>
      <c r="HVT1" s="386"/>
      <c r="HVU1" s="385"/>
      <c r="HVV1" s="386"/>
      <c r="HVW1" s="386"/>
      <c r="HVX1" s="386"/>
      <c r="HVY1" s="386"/>
      <c r="HVZ1" s="386"/>
      <c r="HWA1" s="386"/>
      <c r="HWB1" s="386"/>
      <c r="HWC1" s="386"/>
      <c r="HWD1" s="386"/>
      <c r="HWE1" s="386"/>
      <c r="HWF1" s="386"/>
      <c r="HWG1" s="386"/>
      <c r="HWH1" s="386"/>
      <c r="HWI1" s="386"/>
      <c r="HWJ1" s="386"/>
      <c r="HWK1" s="385"/>
      <c r="HWL1" s="386"/>
      <c r="HWM1" s="386"/>
      <c r="HWN1" s="386"/>
      <c r="HWO1" s="386"/>
      <c r="HWP1" s="386"/>
      <c r="HWQ1" s="386"/>
      <c r="HWR1" s="386"/>
      <c r="HWS1" s="386"/>
      <c r="HWT1" s="386"/>
      <c r="HWU1" s="386"/>
      <c r="HWV1" s="386"/>
      <c r="HWW1" s="386"/>
      <c r="HWX1" s="386"/>
      <c r="HWY1" s="386"/>
      <c r="HWZ1" s="386"/>
      <c r="HXA1" s="385"/>
      <c r="HXB1" s="386"/>
      <c r="HXC1" s="386"/>
      <c r="HXD1" s="386"/>
      <c r="HXE1" s="386"/>
      <c r="HXF1" s="386"/>
      <c r="HXG1" s="386"/>
      <c r="HXH1" s="386"/>
      <c r="HXI1" s="386"/>
      <c r="HXJ1" s="386"/>
      <c r="HXK1" s="386"/>
      <c r="HXL1" s="386"/>
      <c r="HXM1" s="386"/>
      <c r="HXN1" s="386"/>
      <c r="HXO1" s="386"/>
      <c r="HXP1" s="386"/>
      <c r="HXQ1" s="385"/>
      <c r="HXR1" s="386"/>
      <c r="HXS1" s="386"/>
      <c r="HXT1" s="386"/>
      <c r="HXU1" s="386"/>
      <c r="HXV1" s="386"/>
      <c r="HXW1" s="386"/>
      <c r="HXX1" s="386"/>
      <c r="HXY1" s="386"/>
      <c r="HXZ1" s="386"/>
      <c r="HYA1" s="386"/>
      <c r="HYB1" s="386"/>
      <c r="HYC1" s="386"/>
      <c r="HYD1" s="386"/>
      <c r="HYE1" s="386"/>
      <c r="HYF1" s="386"/>
      <c r="HYG1" s="385"/>
      <c r="HYH1" s="386"/>
      <c r="HYI1" s="386"/>
      <c r="HYJ1" s="386"/>
      <c r="HYK1" s="386"/>
      <c r="HYL1" s="386"/>
      <c r="HYM1" s="386"/>
      <c r="HYN1" s="386"/>
      <c r="HYO1" s="386"/>
      <c r="HYP1" s="386"/>
      <c r="HYQ1" s="386"/>
      <c r="HYR1" s="386"/>
      <c r="HYS1" s="386"/>
      <c r="HYT1" s="386"/>
      <c r="HYU1" s="386"/>
      <c r="HYV1" s="386"/>
      <c r="HYW1" s="385"/>
      <c r="HYX1" s="386"/>
      <c r="HYY1" s="386"/>
      <c r="HYZ1" s="386"/>
      <c r="HZA1" s="386"/>
      <c r="HZB1" s="386"/>
      <c r="HZC1" s="386"/>
      <c r="HZD1" s="386"/>
      <c r="HZE1" s="386"/>
      <c r="HZF1" s="386"/>
      <c r="HZG1" s="386"/>
      <c r="HZH1" s="386"/>
      <c r="HZI1" s="386"/>
      <c r="HZJ1" s="386"/>
      <c r="HZK1" s="386"/>
      <c r="HZL1" s="386"/>
      <c r="HZM1" s="385"/>
      <c r="HZN1" s="386"/>
      <c r="HZO1" s="386"/>
      <c r="HZP1" s="386"/>
      <c r="HZQ1" s="386"/>
      <c r="HZR1" s="386"/>
      <c r="HZS1" s="386"/>
      <c r="HZT1" s="386"/>
      <c r="HZU1" s="386"/>
      <c r="HZV1" s="386"/>
      <c r="HZW1" s="386"/>
      <c r="HZX1" s="386"/>
      <c r="HZY1" s="386"/>
      <c r="HZZ1" s="386"/>
      <c r="IAA1" s="386"/>
      <c r="IAB1" s="386"/>
      <c r="IAC1" s="385"/>
      <c r="IAD1" s="386"/>
      <c r="IAE1" s="386"/>
      <c r="IAF1" s="386"/>
      <c r="IAG1" s="386"/>
      <c r="IAH1" s="386"/>
      <c r="IAI1" s="386"/>
      <c r="IAJ1" s="386"/>
      <c r="IAK1" s="386"/>
      <c r="IAL1" s="386"/>
      <c r="IAM1" s="386"/>
      <c r="IAN1" s="386"/>
      <c r="IAO1" s="386"/>
      <c r="IAP1" s="386"/>
      <c r="IAQ1" s="386"/>
      <c r="IAR1" s="386"/>
      <c r="IAS1" s="385"/>
      <c r="IAT1" s="386"/>
      <c r="IAU1" s="386"/>
      <c r="IAV1" s="386"/>
      <c r="IAW1" s="386"/>
      <c r="IAX1" s="386"/>
      <c r="IAY1" s="386"/>
      <c r="IAZ1" s="386"/>
      <c r="IBA1" s="386"/>
      <c r="IBB1" s="386"/>
      <c r="IBC1" s="386"/>
      <c r="IBD1" s="386"/>
      <c r="IBE1" s="386"/>
      <c r="IBF1" s="386"/>
      <c r="IBG1" s="386"/>
      <c r="IBH1" s="386"/>
      <c r="IBI1" s="385"/>
      <c r="IBJ1" s="386"/>
      <c r="IBK1" s="386"/>
      <c r="IBL1" s="386"/>
      <c r="IBM1" s="386"/>
      <c r="IBN1" s="386"/>
      <c r="IBO1" s="386"/>
      <c r="IBP1" s="386"/>
      <c r="IBQ1" s="386"/>
      <c r="IBR1" s="386"/>
      <c r="IBS1" s="386"/>
      <c r="IBT1" s="386"/>
      <c r="IBU1" s="386"/>
      <c r="IBV1" s="386"/>
      <c r="IBW1" s="386"/>
      <c r="IBX1" s="386"/>
      <c r="IBY1" s="385"/>
      <c r="IBZ1" s="386"/>
      <c r="ICA1" s="386"/>
      <c r="ICB1" s="386"/>
      <c r="ICC1" s="386"/>
      <c r="ICD1" s="386"/>
      <c r="ICE1" s="386"/>
      <c r="ICF1" s="386"/>
      <c r="ICG1" s="386"/>
      <c r="ICH1" s="386"/>
      <c r="ICI1" s="386"/>
      <c r="ICJ1" s="386"/>
      <c r="ICK1" s="386"/>
      <c r="ICL1" s="386"/>
      <c r="ICM1" s="386"/>
      <c r="ICN1" s="386"/>
      <c r="ICO1" s="385"/>
      <c r="ICP1" s="386"/>
      <c r="ICQ1" s="386"/>
      <c r="ICR1" s="386"/>
      <c r="ICS1" s="386"/>
      <c r="ICT1" s="386"/>
      <c r="ICU1" s="386"/>
      <c r="ICV1" s="386"/>
      <c r="ICW1" s="386"/>
      <c r="ICX1" s="386"/>
      <c r="ICY1" s="386"/>
      <c r="ICZ1" s="386"/>
      <c r="IDA1" s="386"/>
      <c r="IDB1" s="386"/>
      <c r="IDC1" s="386"/>
      <c r="IDD1" s="386"/>
      <c r="IDE1" s="385"/>
      <c r="IDF1" s="386"/>
      <c r="IDG1" s="386"/>
      <c r="IDH1" s="386"/>
      <c r="IDI1" s="386"/>
      <c r="IDJ1" s="386"/>
      <c r="IDK1" s="386"/>
      <c r="IDL1" s="386"/>
      <c r="IDM1" s="386"/>
      <c r="IDN1" s="386"/>
      <c r="IDO1" s="386"/>
      <c r="IDP1" s="386"/>
      <c r="IDQ1" s="386"/>
      <c r="IDR1" s="386"/>
      <c r="IDS1" s="386"/>
      <c r="IDT1" s="386"/>
      <c r="IDU1" s="385"/>
      <c r="IDV1" s="386"/>
      <c r="IDW1" s="386"/>
      <c r="IDX1" s="386"/>
      <c r="IDY1" s="386"/>
      <c r="IDZ1" s="386"/>
      <c r="IEA1" s="386"/>
      <c r="IEB1" s="386"/>
      <c r="IEC1" s="386"/>
      <c r="IED1" s="386"/>
      <c r="IEE1" s="386"/>
      <c r="IEF1" s="386"/>
      <c r="IEG1" s="386"/>
      <c r="IEH1" s="386"/>
      <c r="IEI1" s="386"/>
      <c r="IEJ1" s="386"/>
      <c r="IEK1" s="385"/>
      <c r="IEL1" s="386"/>
      <c r="IEM1" s="386"/>
      <c r="IEN1" s="386"/>
      <c r="IEO1" s="386"/>
      <c r="IEP1" s="386"/>
      <c r="IEQ1" s="386"/>
      <c r="IER1" s="386"/>
      <c r="IES1" s="386"/>
      <c r="IET1" s="386"/>
      <c r="IEU1" s="386"/>
      <c r="IEV1" s="386"/>
      <c r="IEW1" s="386"/>
      <c r="IEX1" s="386"/>
      <c r="IEY1" s="386"/>
      <c r="IEZ1" s="386"/>
      <c r="IFA1" s="385"/>
      <c r="IFB1" s="386"/>
      <c r="IFC1" s="386"/>
      <c r="IFD1" s="386"/>
      <c r="IFE1" s="386"/>
      <c r="IFF1" s="386"/>
      <c r="IFG1" s="386"/>
      <c r="IFH1" s="386"/>
      <c r="IFI1" s="386"/>
      <c r="IFJ1" s="386"/>
      <c r="IFK1" s="386"/>
      <c r="IFL1" s="386"/>
      <c r="IFM1" s="386"/>
      <c r="IFN1" s="386"/>
      <c r="IFO1" s="386"/>
      <c r="IFP1" s="386"/>
      <c r="IFQ1" s="385"/>
      <c r="IFR1" s="386"/>
      <c r="IFS1" s="386"/>
      <c r="IFT1" s="386"/>
      <c r="IFU1" s="386"/>
      <c r="IFV1" s="386"/>
      <c r="IFW1" s="386"/>
      <c r="IFX1" s="386"/>
      <c r="IFY1" s="386"/>
      <c r="IFZ1" s="386"/>
      <c r="IGA1" s="386"/>
      <c r="IGB1" s="386"/>
      <c r="IGC1" s="386"/>
      <c r="IGD1" s="386"/>
      <c r="IGE1" s="386"/>
      <c r="IGF1" s="386"/>
      <c r="IGG1" s="385"/>
      <c r="IGH1" s="386"/>
      <c r="IGI1" s="386"/>
      <c r="IGJ1" s="386"/>
      <c r="IGK1" s="386"/>
      <c r="IGL1" s="386"/>
      <c r="IGM1" s="386"/>
      <c r="IGN1" s="386"/>
      <c r="IGO1" s="386"/>
      <c r="IGP1" s="386"/>
      <c r="IGQ1" s="386"/>
      <c r="IGR1" s="386"/>
      <c r="IGS1" s="386"/>
      <c r="IGT1" s="386"/>
      <c r="IGU1" s="386"/>
      <c r="IGV1" s="386"/>
      <c r="IGW1" s="385"/>
      <c r="IGX1" s="386"/>
      <c r="IGY1" s="386"/>
      <c r="IGZ1" s="386"/>
      <c r="IHA1" s="386"/>
      <c r="IHB1" s="386"/>
      <c r="IHC1" s="386"/>
      <c r="IHD1" s="386"/>
      <c r="IHE1" s="386"/>
      <c r="IHF1" s="386"/>
      <c r="IHG1" s="386"/>
      <c r="IHH1" s="386"/>
      <c r="IHI1" s="386"/>
      <c r="IHJ1" s="386"/>
      <c r="IHK1" s="386"/>
      <c r="IHL1" s="386"/>
      <c r="IHM1" s="385"/>
      <c r="IHN1" s="386"/>
      <c r="IHO1" s="386"/>
      <c r="IHP1" s="386"/>
      <c r="IHQ1" s="386"/>
      <c r="IHR1" s="386"/>
      <c r="IHS1" s="386"/>
      <c r="IHT1" s="386"/>
      <c r="IHU1" s="386"/>
      <c r="IHV1" s="386"/>
      <c r="IHW1" s="386"/>
      <c r="IHX1" s="386"/>
      <c r="IHY1" s="386"/>
      <c r="IHZ1" s="386"/>
      <c r="IIA1" s="386"/>
      <c r="IIB1" s="386"/>
      <c r="IIC1" s="385"/>
      <c r="IID1" s="386"/>
      <c r="IIE1" s="386"/>
      <c r="IIF1" s="386"/>
      <c r="IIG1" s="386"/>
      <c r="IIH1" s="386"/>
      <c r="III1" s="386"/>
      <c r="IIJ1" s="386"/>
      <c r="IIK1" s="386"/>
      <c r="IIL1" s="386"/>
      <c r="IIM1" s="386"/>
      <c r="IIN1" s="386"/>
      <c r="IIO1" s="386"/>
      <c r="IIP1" s="386"/>
      <c r="IIQ1" s="386"/>
      <c r="IIR1" s="386"/>
      <c r="IIS1" s="385"/>
      <c r="IIT1" s="386"/>
      <c r="IIU1" s="386"/>
      <c r="IIV1" s="386"/>
      <c r="IIW1" s="386"/>
      <c r="IIX1" s="386"/>
      <c r="IIY1" s="386"/>
      <c r="IIZ1" s="386"/>
      <c r="IJA1" s="386"/>
      <c r="IJB1" s="386"/>
      <c r="IJC1" s="386"/>
      <c r="IJD1" s="386"/>
      <c r="IJE1" s="386"/>
      <c r="IJF1" s="386"/>
      <c r="IJG1" s="386"/>
      <c r="IJH1" s="386"/>
      <c r="IJI1" s="385"/>
      <c r="IJJ1" s="386"/>
      <c r="IJK1" s="386"/>
      <c r="IJL1" s="386"/>
      <c r="IJM1" s="386"/>
      <c r="IJN1" s="386"/>
      <c r="IJO1" s="386"/>
      <c r="IJP1" s="386"/>
      <c r="IJQ1" s="386"/>
      <c r="IJR1" s="386"/>
      <c r="IJS1" s="386"/>
      <c r="IJT1" s="386"/>
      <c r="IJU1" s="386"/>
      <c r="IJV1" s="386"/>
      <c r="IJW1" s="386"/>
      <c r="IJX1" s="386"/>
      <c r="IJY1" s="385"/>
      <c r="IJZ1" s="386"/>
      <c r="IKA1" s="386"/>
      <c r="IKB1" s="386"/>
      <c r="IKC1" s="386"/>
      <c r="IKD1" s="386"/>
      <c r="IKE1" s="386"/>
      <c r="IKF1" s="386"/>
      <c r="IKG1" s="386"/>
      <c r="IKH1" s="386"/>
      <c r="IKI1" s="386"/>
      <c r="IKJ1" s="386"/>
      <c r="IKK1" s="386"/>
      <c r="IKL1" s="386"/>
      <c r="IKM1" s="386"/>
      <c r="IKN1" s="386"/>
      <c r="IKO1" s="385"/>
      <c r="IKP1" s="386"/>
      <c r="IKQ1" s="386"/>
      <c r="IKR1" s="386"/>
      <c r="IKS1" s="386"/>
      <c r="IKT1" s="386"/>
      <c r="IKU1" s="386"/>
      <c r="IKV1" s="386"/>
      <c r="IKW1" s="386"/>
      <c r="IKX1" s="386"/>
      <c r="IKY1" s="386"/>
      <c r="IKZ1" s="386"/>
      <c r="ILA1" s="386"/>
      <c r="ILB1" s="386"/>
      <c r="ILC1" s="386"/>
      <c r="ILD1" s="386"/>
      <c r="ILE1" s="385"/>
      <c r="ILF1" s="386"/>
      <c r="ILG1" s="386"/>
      <c r="ILH1" s="386"/>
      <c r="ILI1" s="386"/>
      <c r="ILJ1" s="386"/>
      <c r="ILK1" s="386"/>
      <c r="ILL1" s="386"/>
      <c r="ILM1" s="386"/>
      <c r="ILN1" s="386"/>
      <c r="ILO1" s="386"/>
      <c r="ILP1" s="386"/>
      <c r="ILQ1" s="386"/>
      <c r="ILR1" s="386"/>
      <c r="ILS1" s="386"/>
      <c r="ILT1" s="386"/>
      <c r="ILU1" s="385"/>
      <c r="ILV1" s="386"/>
      <c r="ILW1" s="386"/>
      <c r="ILX1" s="386"/>
      <c r="ILY1" s="386"/>
      <c r="ILZ1" s="386"/>
      <c r="IMA1" s="386"/>
      <c r="IMB1" s="386"/>
      <c r="IMC1" s="386"/>
      <c r="IMD1" s="386"/>
      <c r="IME1" s="386"/>
      <c r="IMF1" s="386"/>
      <c r="IMG1" s="386"/>
      <c r="IMH1" s="386"/>
      <c r="IMI1" s="386"/>
      <c r="IMJ1" s="386"/>
      <c r="IMK1" s="385"/>
      <c r="IML1" s="386"/>
      <c r="IMM1" s="386"/>
      <c r="IMN1" s="386"/>
      <c r="IMO1" s="386"/>
      <c r="IMP1" s="386"/>
      <c r="IMQ1" s="386"/>
      <c r="IMR1" s="386"/>
      <c r="IMS1" s="386"/>
      <c r="IMT1" s="386"/>
      <c r="IMU1" s="386"/>
      <c r="IMV1" s="386"/>
      <c r="IMW1" s="386"/>
      <c r="IMX1" s="386"/>
      <c r="IMY1" s="386"/>
      <c r="IMZ1" s="386"/>
      <c r="INA1" s="385"/>
      <c r="INB1" s="386"/>
      <c r="INC1" s="386"/>
      <c r="IND1" s="386"/>
      <c r="INE1" s="386"/>
      <c r="INF1" s="386"/>
      <c r="ING1" s="386"/>
      <c r="INH1" s="386"/>
      <c r="INI1" s="386"/>
      <c r="INJ1" s="386"/>
      <c r="INK1" s="386"/>
      <c r="INL1" s="386"/>
      <c r="INM1" s="386"/>
      <c r="INN1" s="386"/>
      <c r="INO1" s="386"/>
      <c r="INP1" s="386"/>
      <c r="INQ1" s="385"/>
      <c r="INR1" s="386"/>
      <c r="INS1" s="386"/>
      <c r="INT1" s="386"/>
      <c r="INU1" s="386"/>
      <c r="INV1" s="386"/>
      <c r="INW1" s="386"/>
      <c r="INX1" s="386"/>
      <c r="INY1" s="386"/>
      <c r="INZ1" s="386"/>
      <c r="IOA1" s="386"/>
      <c r="IOB1" s="386"/>
      <c r="IOC1" s="386"/>
      <c r="IOD1" s="386"/>
      <c r="IOE1" s="386"/>
      <c r="IOF1" s="386"/>
      <c r="IOG1" s="385"/>
      <c r="IOH1" s="386"/>
      <c r="IOI1" s="386"/>
      <c r="IOJ1" s="386"/>
      <c r="IOK1" s="386"/>
      <c r="IOL1" s="386"/>
      <c r="IOM1" s="386"/>
      <c r="ION1" s="386"/>
      <c r="IOO1" s="386"/>
      <c r="IOP1" s="386"/>
      <c r="IOQ1" s="386"/>
      <c r="IOR1" s="386"/>
      <c r="IOS1" s="386"/>
      <c r="IOT1" s="386"/>
      <c r="IOU1" s="386"/>
      <c r="IOV1" s="386"/>
      <c r="IOW1" s="385"/>
      <c r="IOX1" s="386"/>
      <c r="IOY1" s="386"/>
      <c r="IOZ1" s="386"/>
      <c r="IPA1" s="386"/>
      <c r="IPB1" s="386"/>
      <c r="IPC1" s="386"/>
      <c r="IPD1" s="386"/>
      <c r="IPE1" s="386"/>
      <c r="IPF1" s="386"/>
      <c r="IPG1" s="386"/>
      <c r="IPH1" s="386"/>
      <c r="IPI1" s="386"/>
      <c r="IPJ1" s="386"/>
      <c r="IPK1" s="386"/>
      <c r="IPL1" s="386"/>
      <c r="IPM1" s="385"/>
      <c r="IPN1" s="386"/>
      <c r="IPO1" s="386"/>
      <c r="IPP1" s="386"/>
      <c r="IPQ1" s="386"/>
      <c r="IPR1" s="386"/>
      <c r="IPS1" s="386"/>
      <c r="IPT1" s="386"/>
      <c r="IPU1" s="386"/>
      <c r="IPV1" s="386"/>
      <c r="IPW1" s="386"/>
      <c r="IPX1" s="386"/>
      <c r="IPY1" s="386"/>
      <c r="IPZ1" s="386"/>
      <c r="IQA1" s="386"/>
      <c r="IQB1" s="386"/>
      <c r="IQC1" s="385"/>
      <c r="IQD1" s="386"/>
      <c r="IQE1" s="386"/>
      <c r="IQF1" s="386"/>
      <c r="IQG1" s="386"/>
      <c r="IQH1" s="386"/>
      <c r="IQI1" s="386"/>
      <c r="IQJ1" s="386"/>
      <c r="IQK1" s="386"/>
      <c r="IQL1" s="386"/>
      <c r="IQM1" s="386"/>
      <c r="IQN1" s="386"/>
      <c r="IQO1" s="386"/>
      <c r="IQP1" s="386"/>
      <c r="IQQ1" s="386"/>
      <c r="IQR1" s="386"/>
      <c r="IQS1" s="385"/>
      <c r="IQT1" s="386"/>
      <c r="IQU1" s="386"/>
      <c r="IQV1" s="386"/>
      <c r="IQW1" s="386"/>
      <c r="IQX1" s="386"/>
      <c r="IQY1" s="386"/>
      <c r="IQZ1" s="386"/>
      <c r="IRA1" s="386"/>
      <c r="IRB1" s="386"/>
      <c r="IRC1" s="386"/>
      <c r="IRD1" s="386"/>
      <c r="IRE1" s="386"/>
      <c r="IRF1" s="386"/>
      <c r="IRG1" s="386"/>
      <c r="IRH1" s="386"/>
      <c r="IRI1" s="385"/>
      <c r="IRJ1" s="386"/>
      <c r="IRK1" s="386"/>
      <c r="IRL1" s="386"/>
      <c r="IRM1" s="386"/>
      <c r="IRN1" s="386"/>
      <c r="IRO1" s="386"/>
      <c r="IRP1" s="386"/>
      <c r="IRQ1" s="386"/>
      <c r="IRR1" s="386"/>
      <c r="IRS1" s="386"/>
      <c r="IRT1" s="386"/>
      <c r="IRU1" s="386"/>
      <c r="IRV1" s="386"/>
      <c r="IRW1" s="386"/>
      <c r="IRX1" s="386"/>
      <c r="IRY1" s="385"/>
      <c r="IRZ1" s="386"/>
      <c r="ISA1" s="386"/>
      <c r="ISB1" s="386"/>
      <c r="ISC1" s="386"/>
      <c r="ISD1" s="386"/>
      <c r="ISE1" s="386"/>
      <c r="ISF1" s="386"/>
      <c r="ISG1" s="386"/>
      <c r="ISH1" s="386"/>
      <c r="ISI1" s="386"/>
      <c r="ISJ1" s="386"/>
      <c r="ISK1" s="386"/>
      <c r="ISL1" s="386"/>
      <c r="ISM1" s="386"/>
      <c r="ISN1" s="386"/>
      <c r="ISO1" s="385"/>
      <c r="ISP1" s="386"/>
      <c r="ISQ1" s="386"/>
      <c r="ISR1" s="386"/>
      <c r="ISS1" s="386"/>
      <c r="IST1" s="386"/>
      <c r="ISU1" s="386"/>
      <c r="ISV1" s="386"/>
      <c r="ISW1" s="386"/>
      <c r="ISX1" s="386"/>
      <c r="ISY1" s="386"/>
      <c r="ISZ1" s="386"/>
      <c r="ITA1" s="386"/>
      <c r="ITB1" s="386"/>
      <c r="ITC1" s="386"/>
      <c r="ITD1" s="386"/>
      <c r="ITE1" s="385"/>
      <c r="ITF1" s="386"/>
      <c r="ITG1" s="386"/>
      <c r="ITH1" s="386"/>
      <c r="ITI1" s="386"/>
      <c r="ITJ1" s="386"/>
      <c r="ITK1" s="386"/>
      <c r="ITL1" s="386"/>
      <c r="ITM1" s="386"/>
      <c r="ITN1" s="386"/>
      <c r="ITO1" s="386"/>
      <c r="ITP1" s="386"/>
      <c r="ITQ1" s="386"/>
      <c r="ITR1" s="386"/>
      <c r="ITS1" s="386"/>
      <c r="ITT1" s="386"/>
      <c r="ITU1" s="385"/>
      <c r="ITV1" s="386"/>
      <c r="ITW1" s="386"/>
      <c r="ITX1" s="386"/>
      <c r="ITY1" s="386"/>
      <c r="ITZ1" s="386"/>
      <c r="IUA1" s="386"/>
      <c r="IUB1" s="386"/>
      <c r="IUC1" s="386"/>
      <c r="IUD1" s="386"/>
      <c r="IUE1" s="386"/>
      <c r="IUF1" s="386"/>
      <c r="IUG1" s="386"/>
      <c r="IUH1" s="386"/>
      <c r="IUI1" s="386"/>
      <c r="IUJ1" s="386"/>
      <c r="IUK1" s="385"/>
      <c r="IUL1" s="386"/>
      <c r="IUM1" s="386"/>
      <c r="IUN1" s="386"/>
      <c r="IUO1" s="386"/>
      <c r="IUP1" s="386"/>
      <c r="IUQ1" s="386"/>
      <c r="IUR1" s="386"/>
      <c r="IUS1" s="386"/>
      <c r="IUT1" s="386"/>
      <c r="IUU1" s="386"/>
      <c r="IUV1" s="386"/>
      <c r="IUW1" s="386"/>
      <c r="IUX1" s="386"/>
      <c r="IUY1" s="386"/>
      <c r="IUZ1" s="386"/>
      <c r="IVA1" s="385"/>
      <c r="IVB1" s="386"/>
      <c r="IVC1" s="386"/>
      <c r="IVD1" s="386"/>
      <c r="IVE1" s="386"/>
      <c r="IVF1" s="386"/>
      <c r="IVG1" s="386"/>
      <c r="IVH1" s="386"/>
      <c r="IVI1" s="386"/>
      <c r="IVJ1" s="386"/>
      <c r="IVK1" s="386"/>
      <c r="IVL1" s="386"/>
      <c r="IVM1" s="386"/>
      <c r="IVN1" s="386"/>
      <c r="IVO1" s="386"/>
      <c r="IVP1" s="386"/>
      <c r="IVQ1" s="385"/>
      <c r="IVR1" s="386"/>
      <c r="IVS1" s="386"/>
      <c r="IVT1" s="386"/>
      <c r="IVU1" s="386"/>
      <c r="IVV1" s="386"/>
      <c r="IVW1" s="386"/>
      <c r="IVX1" s="386"/>
      <c r="IVY1" s="386"/>
      <c r="IVZ1" s="386"/>
      <c r="IWA1" s="386"/>
      <c r="IWB1" s="386"/>
      <c r="IWC1" s="386"/>
      <c r="IWD1" s="386"/>
      <c r="IWE1" s="386"/>
      <c r="IWF1" s="386"/>
      <c r="IWG1" s="385"/>
      <c r="IWH1" s="386"/>
      <c r="IWI1" s="386"/>
      <c r="IWJ1" s="386"/>
      <c r="IWK1" s="386"/>
      <c r="IWL1" s="386"/>
      <c r="IWM1" s="386"/>
      <c r="IWN1" s="386"/>
      <c r="IWO1" s="386"/>
      <c r="IWP1" s="386"/>
      <c r="IWQ1" s="386"/>
      <c r="IWR1" s="386"/>
      <c r="IWS1" s="386"/>
      <c r="IWT1" s="386"/>
      <c r="IWU1" s="386"/>
      <c r="IWV1" s="386"/>
      <c r="IWW1" s="385"/>
      <c r="IWX1" s="386"/>
      <c r="IWY1" s="386"/>
      <c r="IWZ1" s="386"/>
      <c r="IXA1" s="386"/>
      <c r="IXB1" s="386"/>
      <c r="IXC1" s="386"/>
      <c r="IXD1" s="386"/>
      <c r="IXE1" s="386"/>
      <c r="IXF1" s="386"/>
      <c r="IXG1" s="386"/>
      <c r="IXH1" s="386"/>
      <c r="IXI1" s="386"/>
      <c r="IXJ1" s="386"/>
      <c r="IXK1" s="386"/>
      <c r="IXL1" s="386"/>
      <c r="IXM1" s="385"/>
      <c r="IXN1" s="386"/>
      <c r="IXO1" s="386"/>
      <c r="IXP1" s="386"/>
      <c r="IXQ1" s="386"/>
      <c r="IXR1" s="386"/>
      <c r="IXS1" s="386"/>
      <c r="IXT1" s="386"/>
      <c r="IXU1" s="386"/>
      <c r="IXV1" s="386"/>
      <c r="IXW1" s="386"/>
      <c r="IXX1" s="386"/>
      <c r="IXY1" s="386"/>
      <c r="IXZ1" s="386"/>
      <c r="IYA1" s="386"/>
      <c r="IYB1" s="386"/>
      <c r="IYC1" s="385"/>
      <c r="IYD1" s="386"/>
      <c r="IYE1" s="386"/>
      <c r="IYF1" s="386"/>
      <c r="IYG1" s="386"/>
      <c r="IYH1" s="386"/>
      <c r="IYI1" s="386"/>
      <c r="IYJ1" s="386"/>
      <c r="IYK1" s="386"/>
      <c r="IYL1" s="386"/>
      <c r="IYM1" s="386"/>
      <c r="IYN1" s="386"/>
      <c r="IYO1" s="386"/>
      <c r="IYP1" s="386"/>
      <c r="IYQ1" s="386"/>
      <c r="IYR1" s="386"/>
      <c r="IYS1" s="385"/>
      <c r="IYT1" s="386"/>
      <c r="IYU1" s="386"/>
      <c r="IYV1" s="386"/>
      <c r="IYW1" s="386"/>
      <c r="IYX1" s="386"/>
      <c r="IYY1" s="386"/>
      <c r="IYZ1" s="386"/>
      <c r="IZA1" s="386"/>
      <c r="IZB1" s="386"/>
      <c r="IZC1" s="386"/>
      <c r="IZD1" s="386"/>
      <c r="IZE1" s="386"/>
      <c r="IZF1" s="386"/>
      <c r="IZG1" s="386"/>
      <c r="IZH1" s="386"/>
      <c r="IZI1" s="385"/>
      <c r="IZJ1" s="386"/>
      <c r="IZK1" s="386"/>
      <c r="IZL1" s="386"/>
      <c r="IZM1" s="386"/>
      <c r="IZN1" s="386"/>
      <c r="IZO1" s="386"/>
      <c r="IZP1" s="386"/>
      <c r="IZQ1" s="386"/>
      <c r="IZR1" s="386"/>
      <c r="IZS1" s="386"/>
      <c r="IZT1" s="386"/>
      <c r="IZU1" s="386"/>
      <c r="IZV1" s="386"/>
      <c r="IZW1" s="386"/>
      <c r="IZX1" s="386"/>
      <c r="IZY1" s="385"/>
      <c r="IZZ1" s="386"/>
      <c r="JAA1" s="386"/>
      <c r="JAB1" s="386"/>
      <c r="JAC1" s="386"/>
      <c r="JAD1" s="386"/>
      <c r="JAE1" s="386"/>
      <c r="JAF1" s="386"/>
      <c r="JAG1" s="386"/>
      <c r="JAH1" s="386"/>
      <c r="JAI1" s="386"/>
      <c r="JAJ1" s="386"/>
      <c r="JAK1" s="386"/>
      <c r="JAL1" s="386"/>
      <c r="JAM1" s="386"/>
      <c r="JAN1" s="386"/>
      <c r="JAO1" s="385"/>
      <c r="JAP1" s="386"/>
      <c r="JAQ1" s="386"/>
      <c r="JAR1" s="386"/>
      <c r="JAS1" s="386"/>
      <c r="JAT1" s="386"/>
      <c r="JAU1" s="386"/>
      <c r="JAV1" s="386"/>
      <c r="JAW1" s="386"/>
      <c r="JAX1" s="386"/>
      <c r="JAY1" s="386"/>
      <c r="JAZ1" s="386"/>
      <c r="JBA1" s="386"/>
      <c r="JBB1" s="386"/>
      <c r="JBC1" s="386"/>
      <c r="JBD1" s="386"/>
      <c r="JBE1" s="385"/>
      <c r="JBF1" s="386"/>
      <c r="JBG1" s="386"/>
      <c r="JBH1" s="386"/>
      <c r="JBI1" s="386"/>
      <c r="JBJ1" s="386"/>
      <c r="JBK1" s="386"/>
      <c r="JBL1" s="386"/>
      <c r="JBM1" s="386"/>
      <c r="JBN1" s="386"/>
      <c r="JBO1" s="386"/>
      <c r="JBP1" s="386"/>
      <c r="JBQ1" s="386"/>
      <c r="JBR1" s="386"/>
      <c r="JBS1" s="386"/>
      <c r="JBT1" s="386"/>
      <c r="JBU1" s="385"/>
      <c r="JBV1" s="386"/>
      <c r="JBW1" s="386"/>
      <c r="JBX1" s="386"/>
      <c r="JBY1" s="386"/>
      <c r="JBZ1" s="386"/>
      <c r="JCA1" s="386"/>
      <c r="JCB1" s="386"/>
      <c r="JCC1" s="386"/>
      <c r="JCD1" s="386"/>
      <c r="JCE1" s="386"/>
      <c r="JCF1" s="386"/>
      <c r="JCG1" s="386"/>
      <c r="JCH1" s="386"/>
      <c r="JCI1" s="386"/>
      <c r="JCJ1" s="386"/>
      <c r="JCK1" s="385"/>
      <c r="JCL1" s="386"/>
      <c r="JCM1" s="386"/>
      <c r="JCN1" s="386"/>
      <c r="JCO1" s="386"/>
      <c r="JCP1" s="386"/>
      <c r="JCQ1" s="386"/>
      <c r="JCR1" s="386"/>
      <c r="JCS1" s="386"/>
      <c r="JCT1" s="386"/>
      <c r="JCU1" s="386"/>
      <c r="JCV1" s="386"/>
      <c r="JCW1" s="386"/>
      <c r="JCX1" s="386"/>
      <c r="JCY1" s="386"/>
      <c r="JCZ1" s="386"/>
      <c r="JDA1" s="385"/>
      <c r="JDB1" s="386"/>
      <c r="JDC1" s="386"/>
      <c r="JDD1" s="386"/>
      <c r="JDE1" s="386"/>
      <c r="JDF1" s="386"/>
      <c r="JDG1" s="386"/>
      <c r="JDH1" s="386"/>
      <c r="JDI1" s="386"/>
      <c r="JDJ1" s="386"/>
      <c r="JDK1" s="386"/>
      <c r="JDL1" s="386"/>
      <c r="JDM1" s="386"/>
      <c r="JDN1" s="386"/>
      <c r="JDO1" s="386"/>
      <c r="JDP1" s="386"/>
      <c r="JDQ1" s="385"/>
      <c r="JDR1" s="386"/>
      <c r="JDS1" s="386"/>
      <c r="JDT1" s="386"/>
      <c r="JDU1" s="386"/>
      <c r="JDV1" s="386"/>
      <c r="JDW1" s="386"/>
      <c r="JDX1" s="386"/>
      <c r="JDY1" s="386"/>
      <c r="JDZ1" s="386"/>
      <c r="JEA1" s="386"/>
      <c r="JEB1" s="386"/>
      <c r="JEC1" s="386"/>
      <c r="JED1" s="386"/>
      <c r="JEE1" s="386"/>
      <c r="JEF1" s="386"/>
      <c r="JEG1" s="385"/>
      <c r="JEH1" s="386"/>
      <c r="JEI1" s="386"/>
      <c r="JEJ1" s="386"/>
      <c r="JEK1" s="386"/>
      <c r="JEL1" s="386"/>
      <c r="JEM1" s="386"/>
      <c r="JEN1" s="386"/>
      <c r="JEO1" s="386"/>
      <c r="JEP1" s="386"/>
      <c r="JEQ1" s="386"/>
      <c r="JER1" s="386"/>
      <c r="JES1" s="386"/>
      <c r="JET1" s="386"/>
      <c r="JEU1" s="386"/>
      <c r="JEV1" s="386"/>
      <c r="JEW1" s="385"/>
      <c r="JEX1" s="386"/>
      <c r="JEY1" s="386"/>
      <c r="JEZ1" s="386"/>
      <c r="JFA1" s="386"/>
      <c r="JFB1" s="386"/>
      <c r="JFC1" s="386"/>
      <c r="JFD1" s="386"/>
      <c r="JFE1" s="386"/>
      <c r="JFF1" s="386"/>
      <c r="JFG1" s="386"/>
      <c r="JFH1" s="386"/>
      <c r="JFI1" s="386"/>
      <c r="JFJ1" s="386"/>
      <c r="JFK1" s="386"/>
      <c r="JFL1" s="386"/>
      <c r="JFM1" s="385"/>
      <c r="JFN1" s="386"/>
      <c r="JFO1" s="386"/>
      <c r="JFP1" s="386"/>
      <c r="JFQ1" s="386"/>
      <c r="JFR1" s="386"/>
      <c r="JFS1" s="386"/>
      <c r="JFT1" s="386"/>
      <c r="JFU1" s="386"/>
      <c r="JFV1" s="386"/>
      <c r="JFW1" s="386"/>
      <c r="JFX1" s="386"/>
      <c r="JFY1" s="386"/>
      <c r="JFZ1" s="386"/>
      <c r="JGA1" s="386"/>
      <c r="JGB1" s="386"/>
      <c r="JGC1" s="385"/>
      <c r="JGD1" s="386"/>
      <c r="JGE1" s="386"/>
      <c r="JGF1" s="386"/>
      <c r="JGG1" s="386"/>
      <c r="JGH1" s="386"/>
      <c r="JGI1" s="386"/>
      <c r="JGJ1" s="386"/>
      <c r="JGK1" s="386"/>
      <c r="JGL1" s="386"/>
      <c r="JGM1" s="386"/>
      <c r="JGN1" s="386"/>
      <c r="JGO1" s="386"/>
      <c r="JGP1" s="386"/>
      <c r="JGQ1" s="386"/>
      <c r="JGR1" s="386"/>
      <c r="JGS1" s="385"/>
      <c r="JGT1" s="386"/>
      <c r="JGU1" s="386"/>
      <c r="JGV1" s="386"/>
      <c r="JGW1" s="386"/>
      <c r="JGX1" s="386"/>
      <c r="JGY1" s="386"/>
      <c r="JGZ1" s="386"/>
      <c r="JHA1" s="386"/>
      <c r="JHB1" s="386"/>
      <c r="JHC1" s="386"/>
      <c r="JHD1" s="386"/>
      <c r="JHE1" s="386"/>
      <c r="JHF1" s="386"/>
      <c r="JHG1" s="386"/>
      <c r="JHH1" s="386"/>
      <c r="JHI1" s="385"/>
      <c r="JHJ1" s="386"/>
      <c r="JHK1" s="386"/>
      <c r="JHL1" s="386"/>
      <c r="JHM1" s="386"/>
      <c r="JHN1" s="386"/>
      <c r="JHO1" s="386"/>
      <c r="JHP1" s="386"/>
      <c r="JHQ1" s="386"/>
      <c r="JHR1" s="386"/>
      <c r="JHS1" s="386"/>
      <c r="JHT1" s="386"/>
      <c r="JHU1" s="386"/>
      <c r="JHV1" s="386"/>
      <c r="JHW1" s="386"/>
      <c r="JHX1" s="386"/>
      <c r="JHY1" s="385"/>
      <c r="JHZ1" s="386"/>
      <c r="JIA1" s="386"/>
      <c r="JIB1" s="386"/>
      <c r="JIC1" s="386"/>
      <c r="JID1" s="386"/>
      <c r="JIE1" s="386"/>
      <c r="JIF1" s="386"/>
      <c r="JIG1" s="386"/>
      <c r="JIH1" s="386"/>
      <c r="JII1" s="386"/>
      <c r="JIJ1" s="386"/>
      <c r="JIK1" s="386"/>
      <c r="JIL1" s="386"/>
      <c r="JIM1" s="386"/>
      <c r="JIN1" s="386"/>
      <c r="JIO1" s="385"/>
      <c r="JIP1" s="386"/>
      <c r="JIQ1" s="386"/>
      <c r="JIR1" s="386"/>
      <c r="JIS1" s="386"/>
      <c r="JIT1" s="386"/>
      <c r="JIU1" s="386"/>
      <c r="JIV1" s="386"/>
      <c r="JIW1" s="386"/>
      <c r="JIX1" s="386"/>
      <c r="JIY1" s="386"/>
      <c r="JIZ1" s="386"/>
      <c r="JJA1" s="386"/>
      <c r="JJB1" s="386"/>
      <c r="JJC1" s="386"/>
      <c r="JJD1" s="386"/>
      <c r="JJE1" s="385"/>
      <c r="JJF1" s="386"/>
      <c r="JJG1" s="386"/>
      <c r="JJH1" s="386"/>
      <c r="JJI1" s="386"/>
      <c r="JJJ1" s="386"/>
      <c r="JJK1" s="386"/>
      <c r="JJL1" s="386"/>
      <c r="JJM1" s="386"/>
      <c r="JJN1" s="386"/>
      <c r="JJO1" s="386"/>
      <c r="JJP1" s="386"/>
      <c r="JJQ1" s="386"/>
      <c r="JJR1" s="386"/>
      <c r="JJS1" s="386"/>
      <c r="JJT1" s="386"/>
      <c r="JJU1" s="385"/>
      <c r="JJV1" s="386"/>
      <c r="JJW1" s="386"/>
      <c r="JJX1" s="386"/>
      <c r="JJY1" s="386"/>
      <c r="JJZ1" s="386"/>
      <c r="JKA1" s="386"/>
      <c r="JKB1" s="386"/>
      <c r="JKC1" s="386"/>
      <c r="JKD1" s="386"/>
      <c r="JKE1" s="386"/>
      <c r="JKF1" s="386"/>
      <c r="JKG1" s="386"/>
      <c r="JKH1" s="386"/>
      <c r="JKI1" s="386"/>
      <c r="JKJ1" s="386"/>
      <c r="JKK1" s="385"/>
      <c r="JKL1" s="386"/>
      <c r="JKM1" s="386"/>
      <c r="JKN1" s="386"/>
      <c r="JKO1" s="386"/>
      <c r="JKP1" s="386"/>
      <c r="JKQ1" s="386"/>
      <c r="JKR1" s="386"/>
      <c r="JKS1" s="386"/>
      <c r="JKT1" s="386"/>
      <c r="JKU1" s="386"/>
      <c r="JKV1" s="386"/>
      <c r="JKW1" s="386"/>
      <c r="JKX1" s="386"/>
      <c r="JKY1" s="386"/>
      <c r="JKZ1" s="386"/>
      <c r="JLA1" s="385"/>
      <c r="JLB1" s="386"/>
      <c r="JLC1" s="386"/>
      <c r="JLD1" s="386"/>
      <c r="JLE1" s="386"/>
      <c r="JLF1" s="386"/>
      <c r="JLG1" s="386"/>
      <c r="JLH1" s="386"/>
      <c r="JLI1" s="386"/>
      <c r="JLJ1" s="386"/>
      <c r="JLK1" s="386"/>
      <c r="JLL1" s="386"/>
      <c r="JLM1" s="386"/>
      <c r="JLN1" s="386"/>
      <c r="JLO1" s="386"/>
      <c r="JLP1" s="386"/>
      <c r="JLQ1" s="385"/>
      <c r="JLR1" s="386"/>
      <c r="JLS1" s="386"/>
      <c r="JLT1" s="386"/>
      <c r="JLU1" s="386"/>
      <c r="JLV1" s="386"/>
      <c r="JLW1" s="386"/>
      <c r="JLX1" s="386"/>
      <c r="JLY1" s="386"/>
      <c r="JLZ1" s="386"/>
      <c r="JMA1" s="386"/>
      <c r="JMB1" s="386"/>
      <c r="JMC1" s="386"/>
      <c r="JMD1" s="386"/>
      <c r="JME1" s="386"/>
      <c r="JMF1" s="386"/>
      <c r="JMG1" s="385"/>
      <c r="JMH1" s="386"/>
      <c r="JMI1" s="386"/>
      <c r="JMJ1" s="386"/>
      <c r="JMK1" s="386"/>
      <c r="JML1" s="386"/>
      <c r="JMM1" s="386"/>
      <c r="JMN1" s="386"/>
      <c r="JMO1" s="386"/>
      <c r="JMP1" s="386"/>
      <c r="JMQ1" s="386"/>
      <c r="JMR1" s="386"/>
      <c r="JMS1" s="386"/>
      <c r="JMT1" s="386"/>
      <c r="JMU1" s="386"/>
      <c r="JMV1" s="386"/>
      <c r="JMW1" s="385"/>
      <c r="JMX1" s="386"/>
      <c r="JMY1" s="386"/>
      <c r="JMZ1" s="386"/>
      <c r="JNA1" s="386"/>
      <c r="JNB1" s="386"/>
      <c r="JNC1" s="386"/>
      <c r="JND1" s="386"/>
      <c r="JNE1" s="386"/>
      <c r="JNF1" s="386"/>
      <c r="JNG1" s="386"/>
      <c r="JNH1" s="386"/>
      <c r="JNI1" s="386"/>
      <c r="JNJ1" s="386"/>
      <c r="JNK1" s="386"/>
      <c r="JNL1" s="386"/>
      <c r="JNM1" s="385"/>
      <c r="JNN1" s="386"/>
      <c r="JNO1" s="386"/>
      <c r="JNP1" s="386"/>
      <c r="JNQ1" s="386"/>
      <c r="JNR1" s="386"/>
      <c r="JNS1" s="386"/>
      <c r="JNT1" s="386"/>
      <c r="JNU1" s="386"/>
      <c r="JNV1" s="386"/>
      <c r="JNW1" s="386"/>
      <c r="JNX1" s="386"/>
      <c r="JNY1" s="386"/>
      <c r="JNZ1" s="386"/>
      <c r="JOA1" s="386"/>
      <c r="JOB1" s="386"/>
      <c r="JOC1" s="385"/>
      <c r="JOD1" s="386"/>
      <c r="JOE1" s="386"/>
      <c r="JOF1" s="386"/>
      <c r="JOG1" s="386"/>
      <c r="JOH1" s="386"/>
      <c r="JOI1" s="386"/>
      <c r="JOJ1" s="386"/>
      <c r="JOK1" s="386"/>
      <c r="JOL1" s="386"/>
      <c r="JOM1" s="386"/>
      <c r="JON1" s="386"/>
      <c r="JOO1" s="386"/>
      <c r="JOP1" s="386"/>
      <c r="JOQ1" s="386"/>
      <c r="JOR1" s="386"/>
      <c r="JOS1" s="385"/>
      <c r="JOT1" s="386"/>
      <c r="JOU1" s="386"/>
      <c r="JOV1" s="386"/>
      <c r="JOW1" s="386"/>
      <c r="JOX1" s="386"/>
      <c r="JOY1" s="386"/>
      <c r="JOZ1" s="386"/>
      <c r="JPA1" s="386"/>
      <c r="JPB1" s="386"/>
      <c r="JPC1" s="386"/>
      <c r="JPD1" s="386"/>
      <c r="JPE1" s="386"/>
      <c r="JPF1" s="386"/>
      <c r="JPG1" s="386"/>
      <c r="JPH1" s="386"/>
      <c r="JPI1" s="385"/>
      <c r="JPJ1" s="386"/>
      <c r="JPK1" s="386"/>
      <c r="JPL1" s="386"/>
      <c r="JPM1" s="386"/>
      <c r="JPN1" s="386"/>
      <c r="JPO1" s="386"/>
      <c r="JPP1" s="386"/>
      <c r="JPQ1" s="386"/>
      <c r="JPR1" s="386"/>
      <c r="JPS1" s="386"/>
      <c r="JPT1" s="386"/>
      <c r="JPU1" s="386"/>
      <c r="JPV1" s="386"/>
      <c r="JPW1" s="386"/>
      <c r="JPX1" s="386"/>
      <c r="JPY1" s="385"/>
      <c r="JPZ1" s="386"/>
      <c r="JQA1" s="386"/>
      <c r="JQB1" s="386"/>
      <c r="JQC1" s="386"/>
      <c r="JQD1" s="386"/>
      <c r="JQE1" s="386"/>
      <c r="JQF1" s="386"/>
      <c r="JQG1" s="386"/>
      <c r="JQH1" s="386"/>
      <c r="JQI1" s="386"/>
      <c r="JQJ1" s="386"/>
      <c r="JQK1" s="386"/>
      <c r="JQL1" s="386"/>
      <c r="JQM1" s="386"/>
      <c r="JQN1" s="386"/>
      <c r="JQO1" s="385"/>
      <c r="JQP1" s="386"/>
      <c r="JQQ1" s="386"/>
      <c r="JQR1" s="386"/>
      <c r="JQS1" s="386"/>
      <c r="JQT1" s="386"/>
      <c r="JQU1" s="386"/>
      <c r="JQV1" s="386"/>
      <c r="JQW1" s="386"/>
      <c r="JQX1" s="386"/>
      <c r="JQY1" s="386"/>
      <c r="JQZ1" s="386"/>
      <c r="JRA1" s="386"/>
      <c r="JRB1" s="386"/>
      <c r="JRC1" s="386"/>
      <c r="JRD1" s="386"/>
      <c r="JRE1" s="385"/>
      <c r="JRF1" s="386"/>
      <c r="JRG1" s="386"/>
      <c r="JRH1" s="386"/>
      <c r="JRI1" s="386"/>
      <c r="JRJ1" s="386"/>
      <c r="JRK1" s="386"/>
      <c r="JRL1" s="386"/>
      <c r="JRM1" s="386"/>
      <c r="JRN1" s="386"/>
      <c r="JRO1" s="386"/>
      <c r="JRP1" s="386"/>
      <c r="JRQ1" s="386"/>
      <c r="JRR1" s="386"/>
      <c r="JRS1" s="386"/>
      <c r="JRT1" s="386"/>
      <c r="JRU1" s="385"/>
      <c r="JRV1" s="386"/>
      <c r="JRW1" s="386"/>
      <c r="JRX1" s="386"/>
      <c r="JRY1" s="386"/>
      <c r="JRZ1" s="386"/>
      <c r="JSA1" s="386"/>
      <c r="JSB1" s="386"/>
      <c r="JSC1" s="386"/>
      <c r="JSD1" s="386"/>
      <c r="JSE1" s="386"/>
      <c r="JSF1" s="386"/>
      <c r="JSG1" s="386"/>
      <c r="JSH1" s="386"/>
      <c r="JSI1" s="386"/>
      <c r="JSJ1" s="386"/>
      <c r="JSK1" s="385"/>
      <c r="JSL1" s="386"/>
      <c r="JSM1" s="386"/>
      <c r="JSN1" s="386"/>
      <c r="JSO1" s="386"/>
      <c r="JSP1" s="386"/>
      <c r="JSQ1" s="386"/>
      <c r="JSR1" s="386"/>
      <c r="JSS1" s="386"/>
      <c r="JST1" s="386"/>
      <c r="JSU1" s="386"/>
      <c r="JSV1" s="386"/>
      <c r="JSW1" s="386"/>
      <c r="JSX1" s="386"/>
      <c r="JSY1" s="386"/>
      <c r="JSZ1" s="386"/>
      <c r="JTA1" s="385"/>
      <c r="JTB1" s="386"/>
      <c r="JTC1" s="386"/>
      <c r="JTD1" s="386"/>
      <c r="JTE1" s="386"/>
      <c r="JTF1" s="386"/>
      <c r="JTG1" s="386"/>
      <c r="JTH1" s="386"/>
      <c r="JTI1" s="386"/>
      <c r="JTJ1" s="386"/>
      <c r="JTK1" s="386"/>
      <c r="JTL1" s="386"/>
      <c r="JTM1" s="386"/>
      <c r="JTN1" s="386"/>
      <c r="JTO1" s="386"/>
      <c r="JTP1" s="386"/>
      <c r="JTQ1" s="385"/>
      <c r="JTR1" s="386"/>
      <c r="JTS1" s="386"/>
      <c r="JTT1" s="386"/>
      <c r="JTU1" s="386"/>
      <c r="JTV1" s="386"/>
      <c r="JTW1" s="386"/>
      <c r="JTX1" s="386"/>
      <c r="JTY1" s="386"/>
      <c r="JTZ1" s="386"/>
      <c r="JUA1" s="386"/>
      <c r="JUB1" s="386"/>
      <c r="JUC1" s="386"/>
      <c r="JUD1" s="386"/>
      <c r="JUE1" s="386"/>
      <c r="JUF1" s="386"/>
      <c r="JUG1" s="385"/>
      <c r="JUH1" s="386"/>
      <c r="JUI1" s="386"/>
      <c r="JUJ1" s="386"/>
      <c r="JUK1" s="386"/>
      <c r="JUL1" s="386"/>
      <c r="JUM1" s="386"/>
      <c r="JUN1" s="386"/>
      <c r="JUO1" s="386"/>
      <c r="JUP1" s="386"/>
      <c r="JUQ1" s="386"/>
      <c r="JUR1" s="386"/>
      <c r="JUS1" s="386"/>
      <c r="JUT1" s="386"/>
      <c r="JUU1" s="386"/>
      <c r="JUV1" s="386"/>
      <c r="JUW1" s="385"/>
      <c r="JUX1" s="386"/>
      <c r="JUY1" s="386"/>
      <c r="JUZ1" s="386"/>
      <c r="JVA1" s="386"/>
      <c r="JVB1" s="386"/>
      <c r="JVC1" s="386"/>
      <c r="JVD1" s="386"/>
      <c r="JVE1" s="386"/>
      <c r="JVF1" s="386"/>
      <c r="JVG1" s="386"/>
      <c r="JVH1" s="386"/>
      <c r="JVI1" s="386"/>
      <c r="JVJ1" s="386"/>
      <c r="JVK1" s="386"/>
      <c r="JVL1" s="386"/>
      <c r="JVM1" s="385"/>
      <c r="JVN1" s="386"/>
      <c r="JVO1" s="386"/>
      <c r="JVP1" s="386"/>
      <c r="JVQ1" s="386"/>
      <c r="JVR1" s="386"/>
      <c r="JVS1" s="386"/>
      <c r="JVT1" s="386"/>
      <c r="JVU1" s="386"/>
      <c r="JVV1" s="386"/>
      <c r="JVW1" s="386"/>
      <c r="JVX1" s="386"/>
      <c r="JVY1" s="386"/>
      <c r="JVZ1" s="386"/>
      <c r="JWA1" s="386"/>
      <c r="JWB1" s="386"/>
      <c r="JWC1" s="385"/>
      <c r="JWD1" s="386"/>
      <c r="JWE1" s="386"/>
      <c r="JWF1" s="386"/>
      <c r="JWG1" s="386"/>
      <c r="JWH1" s="386"/>
      <c r="JWI1" s="386"/>
      <c r="JWJ1" s="386"/>
      <c r="JWK1" s="386"/>
      <c r="JWL1" s="386"/>
      <c r="JWM1" s="386"/>
      <c r="JWN1" s="386"/>
      <c r="JWO1" s="386"/>
      <c r="JWP1" s="386"/>
      <c r="JWQ1" s="386"/>
      <c r="JWR1" s="386"/>
      <c r="JWS1" s="385"/>
      <c r="JWT1" s="386"/>
      <c r="JWU1" s="386"/>
      <c r="JWV1" s="386"/>
      <c r="JWW1" s="386"/>
      <c r="JWX1" s="386"/>
      <c r="JWY1" s="386"/>
      <c r="JWZ1" s="386"/>
      <c r="JXA1" s="386"/>
      <c r="JXB1" s="386"/>
      <c r="JXC1" s="386"/>
      <c r="JXD1" s="386"/>
      <c r="JXE1" s="386"/>
      <c r="JXF1" s="386"/>
      <c r="JXG1" s="386"/>
      <c r="JXH1" s="386"/>
      <c r="JXI1" s="385"/>
      <c r="JXJ1" s="386"/>
      <c r="JXK1" s="386"/>
      <c r="JXL1" s="386"/>
      <c r="JXM1" s="386"/>
      <c r="JXN1" s="386"/>
      <c r="JXO1" s="386"/>
      <c r="JXP1" s="386"/>
      <c r="JXQ1" s="386"/>
      <c r="JXR1" s="386"/>
      <c r="JXS1" s="386"/>
      <c r="JXT1" s="386"/>
      <c r="JXU1" s="386"/>
      <c r="JXV1" s="386"/>
      <c r="JXW1" s="386"/>
      <c r="JXX1" s="386"/>
      <c r="JXY1" s="385"/>
      <c r="JXZ1" s="386"/>
      <c r="JYA1" s="386"/>
      <c r="JYB1" s="386"/>
      <c r="JYC1" s="386"/>
      <c r="JYD1" s="386"/>
      <c r="JYE1" s="386"/>
      <c r="JYF1" s="386"/>
      <c r="JYG1" s="386"/>
      <c r="JYH1" s="386"/>
      <c r="JYI1" s="386"/>
      <c r="JYJ1" s="386"/>
      <c r="JYK1" s="386"/>
      <c r="JYL1" s="386"/>
      <c r="JYM1" s="386"/>
      <c r="JYN1" s="386"/>
      <c r="JYO1" s="385"/>
      <c r="JYP1" s="386"/>
      <c r="JYQ1" s="386"/>
      <c r="JYR1" s="386"/>
      <c r="JYS1" s="386"/>
      <c r="JYT1" s="386"/>
      <c r="JYU1" s="386"/>
      <c r="JYV1" s="386"/>
      <c r="JYW1" s="386"/>
      <c r="JYX1" s="386"/>
      <c r="JYY1" s="386"/>
      <c r="JYZ1" s="386"/>
      <c r="JZA1" s="386"/>
      <c r="JZB1" s="386"/>
      <c r="JZC1" s="386"/>
      <c r="JZD1" s="386"/>
      <c r="JZE1" s="385"/>
      <c r="JZF1" s="386"/>
      <c r="JZG1" s="386"/>
      <c r="JZH1" s="386"/>
      <c r="JZI1" s="386"/>
      <c r="JZJ1" s="386"/>
      <c r="JZK1" s="386"/>
      <c r="JZL1" s="386"/>
      <c r="JZM1" s="386"/>
      <c r="JZN1" s="386"/>
      <c r="JZO1" s="386"/>
      <c r="JZP1" s="386"/>
      <c r="JZQ1" s="386"/>
      <c r="JZR1" s="386"/>
      <c r="JZS1" s="386"/>
      <c r="JZT1" s="386"/>
      <c r="JZU1" s="385"/>
      <c r="JZV1" s="386"/>
      <c r="JZW1" s="386"/>
      <c r="JZX1" s="386"/>
      <c r="JZY1" s="386"/>
      <c r="JZZ1" s="386"/>
      <c r="KAA1" s="386"/>
      <c r="KAB1" s="386"/>
      <c r="KAC1" s="386"/>
      <c r="KAD1" s="386"/>
      <c r="KAE1" s="386"/>
      <c r="KAF1" s="386"/>
      <c r="KAG1" s="386"/>
      <c r="KAH1" s="386"/>
      <c r="KAI1" s="386"/>
      <c r="KAJ1" s="386"/>
      <c r="KAK1" s="385"/>
      <c r="KAL1" s="386"/>
      <c r="KAM1" s="386"/>
      <c r="KAN1" s="386"/>
      <c r="KAO1" s="386"/>
      <c r="KAP1" s="386"/>
      <c r="KAQ1" s="386"/>
      <c r="KAR1" s="386"/>
      <c r="KAS1" s="386"/>
      <c r="KAT1" s="386"/>
      <c r="KAU1" s="386"/>
      <c r="KAV1" s="386"/>
      <c r="KAW1" s="386"/>
      <c r="KAX1" s="386"/>
      <c r="KAY1" s="386"/>
      <c r="KAZ1" s="386"/>
      <c r="KBA1" s="385"/>
      <c r="KBB1" s="386"/>
      <c r="KBC1" s="386"/>
      <c r="KBD1" s="386"/>
      <c r="KBE1" s="386"/>
      <c r="KBF1" s="386"/>
      <c r="KBG1" s="386"/>
      <c r="KBH1" s="386"/>
      <c r="KBI1" s="386"/>
      <c r="KBJ1" s="386"/>
      <c r="KBK1" s="386"/>
      <c r="KBL1" s="386"/>
      <c r="KBM1" s="386"/>
      <c r="KBN1" s="386"/>
      <c r="KBO1" s="386"/>
      <c r="KBP1" s="386"/>
      <c r="KBQ1" s="385"/>
      <c r="KBR1" s="386"/>
      <c r="KBS1" s="386"/>
      <c r="KBT1" s="386"/>
      <c r="KBU1" s="386"/>
      <c r="KBV1" s="386"/>
      <c r="KBW1" s="386"/>
      <c r="KBX1" s="386"/>
      <c r="KBY1" s="386"/>
      <c r="KBZ1" s="386"/>
      <c r="KCA1" s="386"/>
      <c r="KCB1" s="386"/>
      <c r="KCC1" s="386"/>
      <c r="KCD1" s="386"/>
      <c r="KCE1" s="386"/>
      <c r="KCF1" s="386"/>
      <c r="KCG1" s="385"/>
      <c r="KCH1" s="386"/>
      <c r="KCI1" s="386"/>
      <c r="KCJ1" s="386"/>
      <c r="KCK1" s="386"/>
      <c r="KCL1" s="386"/>
      <c r="KCM1" s="386"/>
      <c r="KCN1" s="386"/>
      <c r="KCO1" s="386"/>
      <c r="KCP1" s="386"/>
      <c r="KCQ1" s="386"/>
      <c r="KCR1" s="386"/>
      <c r="KCS1" s="386"/>
      <c r="KCT1" s="386"/>
      <c r="KCU1" s="386"/>
      <c r="KCV1" s="386"/>
      <c r="KCW1" s="385"/>
      <c r="KCX1" s="386"/>
      <c r="KCY1" s="386"/>
      <c r="KCZ1" s="386"/>
      <c r="KDA1" s="386"/>
      <c r="KDB1" s="386"/>
      <c r="KDC1" s="386"/>
      <c r="KDD1" s="386"/>
      <c r="KDE1" s="386"/>
      <c r="KDF1" s="386"/>
      <c r="KDG1" s="386"/>
      <c r="KDH1" s="386"/>
      <c r="KDI1" s="386"/>
      <c r="KDJ1" s="386"/>
      <c r="KDK1" s="386"/>
      <c r="KDL1" s="386"/>
      <c r="KDM1" s="385"/>
      <c r="KDN1" s="386"/>
      <c r="KDO1" s="386"/>
      <c r="KDP1" s="386"/>
      <c r="KDQ1" s="386"/>
      <c r="KDR1" s="386"/>
      <c r="KDS1" s="386"/>
      <c r="KDT1" s="386"/>
      <c r="KDU1" s="386"/>
      <c r="KDV1" s="386"/>
      <c r="KDW1" s="386"/>
      <c r="KDX1" s="386"/>
      <c r="KDY1" s="386"/>
      <c r="KDZ1" s="386"/>
      <c r="KEA1" s="386"/>
      <c r="KEB1" s="386"/>
      <c r="KEC1" s="385"/>
      <c r="KED1" s="386"/>
      <c r="KEE1" s="386"/>
      <c r="KEF1" s="386"/>
      <c r="KEG1" s="386"/>
      <c r="KEH1" s="386"/>
      <c r="KEI1" s="386"/>
      <c r="KEJ1" s="386"/>
      <c r="KEK1" s="386"/>
      <c r="KEL1" s="386"/>
      <c r="KEM1" s="386"/>
      <c r="KEN1" s="386"/>
      <c r="KEO1" s="386"/>
      <c r="KEP1" s="386"/>
      <c r="KEQ1" s="386"/>
      <c r="KER1" s="386"/>
      <c r="KES1" s="385"/>
      <c r="KET1" s="386"/>
      <c r="KEU1" s="386"/>
      <c r="KEV1" s="386"/>
      <c r="KEW1" s="386"/>
      <c r="KEX1" s="386"/>
      <c r="KEY1" s="386"/>
      <c r="KEZ1" s="386"/>
      <c r="KFA1" s="386"/>
      <c r="KFB1" s="386"/>
      <c r="KFC1" s="386"/>
      <c r="KFD1" s="386"/>
      <c r="KFE1" s="386"/>
      <c r="KFF1" s="386"/>
      <c r="KFG1" s="386"/>
      <c r="KFH1" s="386"/>
      <c r="KFI1" s="385"/>
      <c r="KFJ1" s="386"/>
      <c r="KFK1" s="386"/>
      <c r="KFL1" s="386"/>
      <c r="KFM1" s="386"/>
      <c r="KFN1" s="386"/>
      <c r="KFO1" s="386"/>
      <c r="KFP1" s="386"/>
      <c r="KFQ1" s="386"/>
      <c r="KFR1" s="386"/>
      <c r="KFS1" s="386"/>
      <c r="KFT1" s="386"/>
      <c r="KFU1" s="386"/>
      <c r="KFV1" s="386"/>
      <c r="KFW1" s="386"/>
      <c r="KFX1" s="386"/>
      <c r="KFY1" s="385"/>
      <c r="KFZ1" s="386"/>
      <c r="KGA1" s="386"/>
      <c r="KGB1" s="386"/>
      <c r="KGC1" s="386"/>
      <c r="KGD1" s="386"/>
      <c r="KGE1" s="386"/>
      <c r="KGF1" s="386"/>
      <c r="KGG1" s="386"/>
      <c r="KGH1" s="386"/>
      <c r="KGI1" s="386"/>
      <c r="KGJ1" s="386"/>
      <c r="KGK1" s="386"/>
      <c r="KGL1" s="386"/>
      <c r="KGM1" s="386"/>
      <c r="KGN1" s="386"/>
      <c r="KGO1" s="385"/>
      <c r="KGP1" s="386"/>
      <c r="KGQ1" s="386"/>
      <c r="KGR1" s="386"/>
      <c r="KGS1" s="386"/>
      <c r="KGT1" s="386"/>
      <c r="KGU1" s="386"/>
      <c r="KGV1" s="386"/>
      <c r="KGW1" s="386"/>
      <c r="KGX1" s="386"/>
      <c r="KGY1" s="386"/>
      <c r="KGZ1" s="386"/>
      <c r="KHA1" s="386"/>
      <c r="KHB1" s="386"/>
      <c r="KHC1" s="386"/>
      <c r="KHD1" s="386"/>
      <c r="KHE1" s="385"/>
      <c r="KHF1" s="386"/>
      <c r="KHG1" s="386"/>
      <c r="KHH1" s="386"/>
      <c r="KHI1" s="386"/>
      <c r="KHJ1" s="386"/>
      <c r="KHK1" s="386"/>
      <c r="KHL1" s="386"/>
      <c r="KHM1" s="386"/>
      <c r="KHN1" s="386"/>
      <c r="KHO1" s="386"/>
      <c r="KHP1" s="386"/>
      <c r="KHQ1" s="386"/>
      <c r="KHR1" s="386"/>
      <c r="KHS1" s="386"/>
      <c r="KHT1" s="386"/>
      <c r="KHU1" s="385"/>
      <c r="KHV1" s="386"/>
      <c r="KHW1" s="386"/>
      <c r="KHX1" s="386"/>
      <c r="KHY1" s="386"/>
      <c r="KHZ1" s="386"/>
      <c r="KIA1" s="386"/>
      <c r="KIB1" s="386"/>
      <c r="KIC1" s="386"/>
      <c r="KID1" s="386"/>
      <c r="KIE1" s="386"/>
      <c r="KIF1" s="386"/>
      <c r="KIG1" s="386"/>
      <c r="KIH1" s="386"/>
      <c r="KII1" s="386"/>
      <c r="KIJ1" s="386"/>
      <c r="KIK1" s="385"/>
      <c r="KIL1" s="386"/>
      <c r="KIM1" s="386"/>
      <c r="KIN1" s="386"/>
      <c r="KIO1" s="386"/>
      <c r="KIP1" s="386"/>
      <c r="KIQ1" s="386"/>
      <c r="KIR1" s="386"/>
      <c r="KIS1" s="386"/>
      <c r="KIT1" s="386"/>
      <c r="KIU1" s="386"/>
      <c r="KIV1" s="386"/>
      <c r="KIW1" s="386"/>
      <c r="KIX1" s="386"/>
      <c r="KIY1" s="386"/>
      <c r="KIZ1" s="386"/>
      <c r="KJA1" s="385"/>
      <c r="KJB1" s="386"/>
      <c r="KJC1" s="386"/>
      <c r="KJD1" s="386"/>
      <c r="KJE1" s="386"/>
      <c r="KJF1" s="386"/>
      <c r="KJG1" s="386"/>
      <c r="KJH1" s="386"/>
      <c r="KJI1" s="386"/>
      <c r="KJJ1" s="386"/>
      <c r="KJK1" s="386"/>
      <c r="KJL1" s="386"/>
      <c r="KJM1" s="386"/>
      <c r="KJN1" s="386"/>
      <c r="KJO1" s="386"/>
      <c r="KJP1" s="386"/>
      <c r="KJQ1" s="385"/>
      <c r="KJR1" s="386"/>
      <c r="KJS1" s="386"/>
      <c r="KJT1" s="386"/>
      <c r="KJU1" s="386"/>
      <c r="KJV1" s="386"/>
      <c r="KJW1" s="386"/>
      <c r="KJX1" s="386"/>
      <c r="KJY1" s="386"/>
      <c r="KJZ1" s="386"/>
      <c r="KKA1" s="386"/>
      <c r="KKB1" s="386"/>
      <c r="KKC1" s="386"/>
      <c r="KKD1" s="386"/>
      <c r="KKE1" s="386"/>
      <c r="KKF1" s="386"/>
      <c r="KKG1" s="385"/>
      <c r="KKH1" s="386"/>
      <c r="KKI1" s="386"/>
      <c r="KKJ1" s="386"/>
      <c r="KKK1" s="386"/>
      <c r="KKL1" s="386"/>
      <c r="KKM1" s="386"/>
      <c r="KKN1" s="386"/>
      <c r="KKO1" s="386"/>
      <c r="KKP1" s="386"/>
      <c r="KKQ1" s="386"/>
      <c r="KKR1" s="386"/>
      <c r="KKS1" s="386"/>
      <c r="KKT1" s="386"/>
      <c r="KKU1" s="386"/>
      <c r="KKV1" s="386"/>
      <c r="KKW1" s="385"/>
      <c r="KKX1" s="386"/>
      <c r="KKY1" s="386"/>
      <c r="KKZ1" s="386"/>
      <c r="KLA1" s="386"/>
      <c r="KLB1" s="386"/>
      <c r="KLC1" s="386"/>
      <c r="KLD1" s="386"/>
      <c r="KLE1" s="386"/>
      <c r="KLF1" s="386"/>
      <c r="KLG1" s="386"/>
      <c r="KLH1" s="386"/>
      <c r="KLI1" s="386"/>
      <c r="KLJ1" s="386"/>
      <c r="KLK1" s="386"/>
      <c r="KLL1" s="386"/>
      <c r="KLM1" s="385"/>
      <c r="KLN1" s="386"/>
      <c r="KLO1" s="386"/>
      <c r="KLP1" s="386"/>
      <c r="KLQ1" s="386"/>
      <c r="KLR1" s="386"/>
      <c r="KLS1" s="386"/>
      <c r="KLT1" s="386"/>
      <c r="KLU1" s="386"/>
      <c r="KLV1" s="386"/>
      <c r="KLW1" s="386"/>
      <c r="KLX1" s="386"/>
      <c r="KLY1" s="386"/>
      <c r="KLZ1" s="386"/>
      <c r="KMA1" s="386"/>
      <c r="KMB1" s="386"/>
      <c r="KMC1" s="385"/>
      <c r="KMD1" s="386"/>
      <c r="KME1" s="386"/>
      <c r="KMF1" s="386"/>
      <c r="KMG1" s="386"/>
      <c r="KMH1" s="386"/>
      <c r="KMI1" s="386"/>
      <c r="KMJ1" s="386"/>
      <c r="KMK1" s="386"/>
      <c r="KML1" s="386"/>
      <c r="KMM1" s="386"/>
      <c r="KMN1" s="386"/>
      <c r="KMO1" s="386"/>
      <c r="KMP1" s="386"/>
      <c r="KMQ1" s="386"/>
      <c r="KMR1" s="386"/>
      <c r="KMS1" s="385"/>
      <c r="KMT1" s="386"/>
      <c r="KMU1" s="386"/>
      <c r="KMV1" s="386"/>
      <c r="KMW1" s="386"/>
      <c r="KMX1" s="386"/>
      <c r="KMY1" s="386"/>
      <c r="KMZ1" s="386"/>
      <c r="KNA1" s="386"/>
      <c r="KNB1" s="386"/>
      <c r="KNC1" s="386"/>
      <c r="KND1" s="386"/>
      <c r="KNE1" s="386"/>
      <c r="KNF1" s="386"/>
      <c r="KNG1" s="386"/>
      <c r="KNH1" s="386"/>
      <c r="KNI1" s="385"/>
      <c r="KNJ1" s="386"/>
      <c r="KNK1" s="386"/>
      <c r="KNL1" s="386"/>
      <c r="KNM1" s="386"/>
      <c r="KNN1" s="386"/>
      <c r="KNO1" s="386"/>
      <c r="KNP1" s="386"/>
      <c r="KNQ1" s="386"/>
      <c r="KNR1" s="386"/>
      <c r="KNS1" s="386"/>
      <c r="KNT1" s="386"/>
      <c r="KNU1" s="386"/>
      <c r="KNV1" s="386"/>
      <c r="KNW1" s="386"/>
      <c r="KNX1" s="386"/>
      <c r="KNY1" s="385"/>
      <c r="KNZ1" s="386"/>
      <c r="KOA1" s="386"/>
      <c r="KOB1" s="386"/>
      <c r="KOC1" s="386"/>
      <c r="KOD1" s="386"/>
      <c r="KOE1" s="386"/>
      <c r="KOF1" s="386"/>
      <c r="KOG1" s="386"/>
      <c r="KOH1" s="386"/>
      <c r="KOI1" s="386"/>
      <c r="KOJ1" s="386"/>
      <c r="KOK1" s="386"/>
      <c r="KOL1" s="386"/>
      <c r="KOM1" s="386"/>
      <c r="KON1" s="386"/>
      <c r="KOO1" s="385"/>
      <c r="KOP1" s="386"/>
      <c r="KOQ1" s="386"/>
      <c r="KOR1" s="386"/>
      <c r="KOS1" s="386"/>
      <c r="KOT1" s="386"/>
      <c r="KOU1" s="386"/>
      <c r="KOV1" s="386"/>
      <c r="KOW1" s="386"/>
      <c r="KOX1" s="386"/>
      <c r="KOY1" s="386"/>
      <c r="KOZ1" s="386"/>
      <c r="KPA1" s="386"/>
      <c r="KPB1" s="386"/>
      <c r="KPC1" s="386"/>
      <c r="KPD1" s="386"/>
      <c r="KPE1" s="385"/>
      <c r="KPF1" s="386"/>
      <c r="KPG1" s="386"/>
      <c r="KPH1" s="386"/>
      <c r="KPI1" s="386"/>
      <c r="KPJ1" s="386"/>
      <c r="KPK1" s="386"/>
      <c r="KPL1" s="386"/>
      <c r="KPM1" s="386"/>
      <c r="KPN1" s="386"/>
      <c r="KPO1" s="386"/>
      <c r="KPP1" s="386"/>
      <c r="KPQ1" s="386"/>
      <c r="KPR1" s="386"/>
      <c r="KPS1" s="386"/>
      <c r="KPT1" s="386"/>
      <c r="KPU1" s="385"/>
      <c r="KPV1" s="386"/>
      <c r="KPW1" s="386"/>
      <c r="KPX1" s="386"/>
      <c r="KPY1" s="386"/>
      <c r="KPZ1" s="386"/>
      <c r="KQA1" s="386"/>
      <c r="KQB1" s="386"/>
      <c r="KQC1" s="386"/>
      <c r="KQD1" s="386"/>
      <c r="KQE1" s="386"/>
      <c r="KQF1" s="386"/>
      <c r="KQG1" s="386"/>
      <c r="KQH1" s="386"/>
      <c r="KQI1" s="386"/>
      <c r="KQJ1" s="386"/>
      <c r="KQK1" s="385"/>
      <c r="KQL1" s="386"/>
      <c r="KQM1" s="386"/>
      <c r="KQN1" s="386"/>
      <c r="KQO1" s="386"/>
      <c r="KQP1" s="386"/>
      <c r="KQQ1" s="386"/>
      <c r="KQR1" s="386"/>
      <c r="KQS1" s="386"/>
      <c r="KQT1" s="386"/>
      <c r="KQU1" s="386"/>
      <c r="KQV1" s="386"/>
      <c r="KQW1" s="386"/>
      <c r="KQX1" s="386"/>
      <c r="KQY1" s="386"/>
      <c r="KQZ1" s="386"/>
      <c r="KRA1" s="385"/>
      <c r="KRB1" s="386"/>
      <c r="KRC1" s="386"/>
      <c r="KRD1" s="386"/>
      <c r="KRE1" s="386"/>
      <c r="KRF1" s="386"/>
      <c r="KRG1" s="386"/>
      <c r="KRH1" s="386"/>
      <c r="KRI1" s="386"/>
      <c r="KRJ1" s="386"/>
      <c r="KRK1" s="386"/>
      <c r="KRL1" s="386"/>
      <c r="KRM1" s="386"/>
      <c r="KRN1" s="386"/>
      <c r="KRO1" s="386"/>
      <c r="KRP1" s="386"/>
      <c r="KRQ1" s="385"/>
      <c r="KRR1" s="386"/>
      <c r="KRS1" s="386"/>
      <c r="KRT1" s="386"/>
      <c r="KRU1" s="386"/>
      <c r="KRV1" s="386"/>
      <c r="KRW1" s="386"/>
      <c r="KRX1" s="386"/>
      <c r="KRY1" s="386"/>
      <c r="KRZ1" s="386"/>
      <c r="KSA1" s="386"/>
      <c r="KSB1" s="386"/>
      <c r="KSC1" s="386"/>
      <c r="KSD1" s="386"/>
      <c r="KSE1" s="386"/>
      <c r="KSF1" s="386"/>
      <c r="KSG1" s="385"/>
      <c r="KSH1" s="386"/>
      <c r="KSI1" s="386"/>
      <c r="KSJ1" s="386"/>
      <c r="KSK1" s="386"/>
      <c r="KSL1" s="386"/>
      <c r="KSM1" s="386"/>
      <c r="KSN1" s="386"/>
      <c r="KSO1" s="386"/>
      <c r="KSP1" s="386"/>
      <c r="KSQ1" s="386"/>
      <c r="KSR1" s="386"/>
      <c r="KSS1" s="386"/>
      <c r="KST1" s="386"/>
      <c r="KSU1" s="386"/>
      <c r="KSV1" s="386"/>
      <c r="KSW1" s="385"/>
      <c r="KSX1" s="386"/>
      <c r="KSY1" s="386"/>
      <c r="KSZ1" s="386"/>
      <c r="KTA1" s="386"/>
      <c r="KTB1" s="386"/>
      <c r="KTC1" s="386"/>
      <c r="KTD1" s="386"/>
      <c r="KTE1" s="386"/>
      <c r="KTF1" s="386"/>
      <c r="KTG1" s="386"/>
      <c r="KTH1" s="386"/>
      <c r="KTI1" s="386"/>
      <c r="KTJ1" s="386"/>
      <c r="KTK1" s="386"/>
      <c r="KTL1" s="386"/>
      <c r="KTM1" s="385"/>
      <c r="KTN1" s="386"/>
      <c r="KTO1" s="386"/>
      <c r="KTP1" s="386"/>
      <c r="KTQ1" s="386"/>
      <c r="KTR1" s="386"/>
      <c r="KTS1" s="386"/>
      <c r="KTT1" s="386"/>
      <c r="KTU1" s="386"/>
      <c r="KTV1" s="386"/>
      <c r="KTW1" s="386"/>
      <c r="KTX1" s="386"/>
      <c r="KTY1" s="386"/>
      <c r="KTZ1" s="386"/>
      <c r="KUA1" s="386"/>
      <c r="KUB1" s="386"/>
      <c r="KUC1" s="385"/>
      <c r="KUD1" s="386"/>
      <c r="KUE1" s="386"/>
      <c r="KUF1" s="386"/>
      <c r="KUG1" s="386"/>
      <c r="KUH1" s="386"/>
      <c r="KUI1" s="386"/>
      <c r="KUJ1" s="386"/>
      <c r="KUK1" s="386"/>
      <c r="KUL1" s="386"/>
      <c r="KUM1" s="386"/>
      <c r="KUN1" s="386"/>
      <c r="KUO1" s="386"/>
      <c r="KUP1" s="386"/>
      <c r="KUQ1" s="386"/>
      <c r="KUR1" s="386"/>
      <c r="KUS1" s="385"/>
      <c r="KUT1" s="386"/>
      <c r="KUU1" s="386"/>
      <c r="KUV1" s="386"/>
      <c r="KUW1" s="386"/>
      <c r="KUX1" s="386"/>
      <c r="KUY1" s="386"/>
      <c r="KUZ1" s="386"/>
      <c r="KVA1" s="386"/>
      <c r="KVB1" s="386"/>
      <c r="KVC1" s="386"/>
      <c r="KVD1" s="386"/>
      <c r="KVE1" s="386"/>
      <c r="KVF1" s="386"/>
      <c r="KVG1" s="386"/>
      <c r="KVH1" s="386"/>
      <c r="KVI1" s="385"/>
      <c r="KVJ1" s="386"/>
      <c r="KVK1" s="386"/>
      <c r="KVL1" s="386"/>
      <c r="KVM1" s="386"/>
      <c r="KVN1" s="386"/>
      <c r="KVO1" s="386"/>
      <c r="KVP1" s="386"/>
      <c r="KVQ1" s="386"/>
      <c r="KVR1" s="386"/>
      <c r="KVS1" s="386"/>
      <c r="KVT1" s="386"/>
      <c r="KVU1" s="386"/>
      <c r="KVV1" s="386"/>
      <c r="KVW1" s="386"/>
      <c r="KVX1" s="386"/>
      <c r="KVY1" s="385"/>
      <c r="KVZ1" s="386"/>
      <c r="KWA1" s="386"/>
      <c r="KWB1" s="386"/>
      <c r="KWC1" s="386"/>
      <c r="KWD1" s="386"/>
      <c r="KWE1" s="386"/>
      <c r="KWF1" s="386"/>
      <c r="KWG1" s="386"/>
      <c r="KWH1" s="386"/>
      <c r="KWI1" s="386"/>
      <c r="KWJ1" s="386"/>
      <c r="KWK1" s="386"/>
      <c r="KWL1" s="386"/>
      <c r="KWM1" s="386"/>
      <c r="KWN1" s="386"/>
      <c r="KWO1" s="385"/>
      <c r="KWP1" s="386"/>
      <c r="KWQ1" s="386"/>
      <c r="KWR1" s="386"/>
      <c r="KWS1" s="386"/>
      <c r="KWT1" s="386"/>
      <c r="KWU1" s="386"/>
      <c r="KWV1" s="386"/>
      <c r="KWW1" s="386"/>
      <c r="KWX1" s="386"/>
      <c r="KWY1" s="386"/>
      <c r="KWZ1" s="386"/>
      <c r="KXA1" s="386"/>
      <c r="KXB1" s="386"/>
      <c r="KXC1" s="386"/>
      <c r="KXD1" s="386"/>
      <c r="KXE1" s="385"/>
      <c r="KXF1" s="386"/>
      <c r="KXG1" s="386"/>
      <c r="KXH1" s="386"/>
      <c r="KXI1" s="386"/>
      <c r="KXJ1" s="386"/>
      <c r="KXK1" s="386"/>
      <c r="KXL1" s="386"/>
      <c r="KXM1" s="386"/>
      <c r="KXN1" s="386"/>
      <c r="KXO1" s="386"/>
      <c r="KXP1" s="386"/>
      <c r="KXQ1" s="386"/>
      <c r="KXR1" s="386"/>
      <c r="KXS1" s="386"/>
      <c r="KXT1" s="386"/>
      <c r="KXU1" s="385"/>
      <c r="KXV1" s="386"/>
      <c r="KXW1" s="386"/>
      <c r="KXX1" s="386"/>
      <c r="KXY1" s="386"/>
      <c r="KXZ1" s="386"/>
      <c r="KYA1" s="386"/>
      <c r="KYB1" s="386"/>
      <c r="KYC1" s="386"/>
      <c r="KYD1" s="386"/>
      <c r="KYE1" s="386"/>
      <c r="KYF1" s="386"/>
      <c r="KYG1" s="386"/>
      <c r="KYH1" s="386"/>
      <c r="KYI1" s="386"/>
      <c r="KYJ1" s="386"/>
      <c r="KYK1" s="385"/>
      <c r="KYL1" s="386"/>
      <c r="KYM1" s="386"/>
      <c r="KYN1" s="386"/>
      <c r="KYO1" s="386"/>
      <c r="KYP1" s="386"/>
      <c r="KYQ1" s="386"/>
      <c r="KYR1" s="386"/>
      <c r="KYS1" s="386"/>
      <c r="KYT1" s="386"/>
      <c r="KYU1" s="386"/>
      <c r="KYV1" s="386"/>
      <c r="KYW1" s="386"/>
      <c r="KYX1" s="386"/>
      <c r="KYY1" s="386"/>
      <c r="KYZ1" s="386"/>
      <c r="KZA1" s="385"/>
      <c r="KZB1" s="386"/>
      <c r="KZC1" s="386"/>
      <c r="KZD1" s="386"/>
      <c r="KZE1" s="386"/>
      <c r="KZF1" s="386"/>
      <c r="KZG1" s="386"/>
      <c r="KZH1" s="386"/>
      <c r="KZI1" s="386"/>
      <c r="KZJ1" s="386"/>
      <c r="KZK1" s="386"/>
      <c r="KZL1" s="386"/>
      <c r="KZM1" s="386"/>
      <c r="KZN1" s="386"/>
      <c r="KZO1" s="386"/>
      <c r="KZP1" s="386"/>
      <c r="KZQ1" s="385"/>
      <c r="KZR1" s="386"/>
      <c r="KZS1" s="386"/>
      <c r="KZT1" s="386"/>
      <c r="KZU1" s="386"/>
      <c r="KZV1" s="386"/>
      <c r="KZW1" s="386"/>
      <c r="KZX1" s="386"/>
      <c r="KZY1" s="386"/>
      <c r="KZZ1" s="386"/>
      <c r="LAA1" s="386"/>
      <c r="LAB1" s="386"/>
      <c r="LAC1" s="386"/>
      <c r="LAD1" s="386"/>
      <c r="LAE1" s="386"/>
      <c r="LAF1" s="386"/>
      <c r="LAG1" s="385"/>
      <c r="LAH1" s="386"/>
      <c r="LAI1" s="386"/>
      <c r="LAJ1" s="386"/>
      <c r="LAK1" s="386"/>
      <c r="LAL1" s="386"/>
      <c r="LAM1" s="386"/>
      <c r="LAN1" s="386"/>
      <c r="LAO1" s="386"/>
      <c r="LAP1" s="386"/>
      <c r="LAQ1" s="386"/>
      <c r="LAR1" s="386"/>
      <c r="LAS1" s="386"/>
      <c r="LAT1" s="386"/>
      <c r="LAU1" s="386"/>
      <c r="LAV1" s="386"/>
      <c r="LAW1" s="385"/>
      <c r="LAX1" s="386"/>
      <c r="LAY1" s="386"/>
      <c r="LAZ1" s="386"/>
      <c r="LBA1" s="386"/>
      <c r="LBB1" s="386"/>
      <c r="LBC1" s="386"/>
      <c r="LBD1" s="386"/>
      <c r="LBE1" s="386"/>
      <c r="LBF1" s="386"/>
      <c r="LBG1" s="386"/>
      <c r="LBH1" s="386"/>
      <c r="LBI1" s="386"/>
      <c r="LBJ1" s="386"/>
      <c r="LBK1" s="386"/>
      <c r="LBL1" s="386"/>
      <c r="LBM1" s="385"/>
      <c r="LBN1" s="386"/>
      <c r="LBO1" s="386"/>
      <c r="LBP1" s="386"/>
      <c r="LBQ1" s="386"/>
      <c r="LBR1" s="386"/>
      <c r="LBS1" s="386"/>
      <c r="LBT1" s="386"/>
      <c r="LBU1" s="386"/>
      <c r="LBV1" s="386"/>
      <c r="LBW1" s="386"/>
      <c r="LBX1" s="386"/>
      <c r="LBY1" s="386"/>
      <c r="LBZ1" s="386"/>
      <c r="LCA1" s="386"/>
      <c r="LCB1" s="386"/>
      <c r="LCC1" s="385"/>
      <c r="LCD1" s="386"/>
      <c r="LCE1" s="386"/>
      <c r="LCF1" s="386"/>
      <c r="LCG1" s="386"/>
      <c r="LCH1" s="386"/>
      <c r="LCI1" s="386"/>
      <c r="LCJ1" s="386"/>
      <c r="LCK1" s="386"/>
      <c r="LCL1" s="386"/>
      <c r="LCM1" s="386"/>
      <c r="LCN1" s="386"/>
      <c r="LCO1" s="386"/>
      <c r="LCP1" s="386"/>
      <c r="LCQ1" s="386"/>
      <c r="LCR1" s="386"/>
      <c r="LCS1" s="385"/>
      <c r="LCT1" s="386"/>
      <c r="LCU1" s="386"/>
      <c r="LCV1" s="386"/>
      <c r="LCW1" s="386"/>
      <c r="LCX1" s="386"/>
      <c r="LCY1" s="386"/>
      <c r="LCZ1" s="386"/>
      <c r="LDA1" s="386"/>
      <c r="LDB1" s="386"/>
      <c r="LDC1" s="386"/>
      <c r="LDD1" s="386"/>
      <c r="LDE1" s="386"/>
      <c r="LDF1" s="386"/>
      <c r="LDG1" s="386"/>
      <c r="LDH1" s="386"/>
      <c r="LDI1" s="385"/>
      <c r="LDJ1" s="386"/>
      <c r="LDK1" s="386"/>
      <c r="LDL1" s="386"/>
      <c r="LDM1" s="386"/>
      <c r="LDN1" s="386"/>
      <c r="LDO1" s="386"/>
      <c r="LDP1" s="386"/>
      <c r="LDQ1" s="386"/>
      <c r="LDR1" s="386"/>
      <c r="LDS1" s="386"/>
      <c r="LDT1" s="386"/>
      <c r="LDU1" s="386"/>
      <c r="LDV1" s="386"/>
      <c r="LDW1" s="386"/>
      <c r="LDX1" s="386"/>
      <c r="LDY1" s="385"/>
      <c r="LDZ1" s="386"/>
      <c r="LEA1" s="386"/>
      <c r="LEB1" s="386"/>
      <c r="LEC1" s="386"/>
      <c r="LED1" s="386"/>
      <c r="LEE1" s="386"/>
      <c r="LEF1" s="386"/>
      <c r="LEG1" s="386"/>
      <c r="LEH1" s="386"/>
      <c r="LEI1" s="386"/>
      <c r="LEJ1" s="386"/>
      <c r="LEK1" s="386"/>
      <c r="LEL1" s="386"/>
      <c r="LEM1" s="386"/>
      <c r="LEN1" s="386"/>
      <c r="LEO1" s="385"/>
      <c r="LEP1" s="386"/>
      <c r="LEQ1" s="386"/>
      <c r="LER1" s="386"/>
      <c r="LES1" s="386"/>
      <c r="LET1" s="386"/>
      <c r="LEU1" s="386"/>
      <c r="LEV1" s="386"/>
      <c r="LEW1" s="386"/>
      <c r="LEX1" s="386"/>
      <c r="LEY1" s="386"/>
      <c r="LEZ1" s="386"/>
      <c r="LFA1" s="386"/>
      <c r="LFB1" s="386"/>
      <c r="LFC1" s="386"/>
      <c r="LFD1" s="386"/>
      <c r="LFE1" s="385"/>
      <c r="LFF1" s="386"/>
      <c r="LFG1" s="386"/>
      <c r="LFH1" s="386"/>
      <c r="LFI1" s="386"/>
      <c r="LFJ1" s="386"/>
      <c r="LFK1" s="386"/>
      <c r="LFL1" s="386"/>
      <c r="LFM1" s="386"/>
      <c r="LFN1" s="386"/>
      <c r="LFO1" s="386"/>
      <c r="LFP1" s="386"/>
      <c r="LFQ1" s="386"/>
      <c r="LFR1" s="386"/>
      <c r="LFS1" s="386"/>
      <c r="LFT1" s="386"/>
      <c r="LFU1" s="385"/>
      <c r="LFV1" s="386"/>
      <c r="LFW1" s="386"/>
      <c r="LFX1" s="386"/>
      <c r="LFY1" s="386"/>
      <c r="LFZ1" s="386"/>
      <c r="LGA1" s="386"/>
      <c r="LGB1" s="386"/>
      <c r="LGC1" s="386"/>
      <c r="LGD1" s="386"/>
      <c r="LGE1" s="386"/>
      <c r="LGF1" s="386"/>
      <c r="LGG1" s="386"/>
      <c r="LGH1" s="386"/>
      <c r="LGI1" s="386"/>
      <c r="LGJ1" s="386"/>
      <c r="LGK1" s="385"/>
      <c r="LGL1" s="386"/>
      <c r="LGM1" s="386"/>
      <c r="LGN1" s="386"/>
      <c r="LGO1" s="386"/>
      <c r="LGP1" s="386"/>
      <c r="LGQ1" s="386"/>
      <c r="LGR1" s="386"/>
      <c r="LGS1" s="386"/>
      <c r="LGT1" s="386"/>
      <c r="LGU1" s="386"/>
      <c r="LGV1" s="386"/>
      <c r="LGW1" s="386"/>
      <c r="LGX1" s="386"/>
      <c r="LGY1" s="386"/>
      <c r="LGZ1" s="386"/>
      <c r="LHA1" s="385"/>
      <c r="LHB1" s="386"/>
      <c r="LHC1" s="386"/>
      <c r="LHD1" s="386"/>
      <c r="LHE1" s="386"/>
      <c r="LHF1" s="386"/>
      <c r="LHG1" s="386"/>
      <c r="LHH1" s="386"/>
      <c r="LHI1" s="386"/>
      <c r="LHJ1" s="386"/>
      <c r="LHK1" s="386"/>
      <c r="LHL1" s="386"/>
      <c r="LHM1" s="386"/>
      <c r="LHN1" s="386"/>
      <c r="LHO1" s="386"/>
      <c r="LHP1" s="386"/>
      <c r="LHQ1" s="385"/>
      <c r="LHR1" s="386"/>
      <c r="LHS1" s="386"/>
      <c r="LHT1" s="386"/>
      <c r="LHU1" s="386"/>
      <c r="LHV1" s="386"/>
      <c r="LHW1" s="386"/>
      <c r="LHX1" s="386"/>
      <c r="LHY1" s="386"/>
      <c r="LHZ1" s="386"/>
      <c r="LIA1" s="386"/>
      <c r="LIB1" s="386"/>
      <c r="LIC1" s="386"/>
      <c r="LID1" s="386"/>
      <c r="LIE1" s="386"/>
      <c r="LIF1" s="386"/>
      <c r="LIG1" s="385"/>
      <c r="LIH1" s="386"/>
      <c r="LII1" s="386"/>
      <c r="LIJ1" s="386"/>
      <c r="LIK1" s="386"/>
      <c r="LIL1" s="386"/>
      <c r="LIM1" s="386"/>
      <c r="LIN1" s="386"/>
      <c r="LIO1" s="386"/>
      <c r="LIP1" s="386"/>
      <c r="LIQ1" s="386"/>
      <c r="LIR1" s="386"/>
      <c r="LIS1" s="386"/>
      <c r="LIT1" s="386"/>
      <c r="LIU1" s="386"/>
      <c r="LIV1" s="386"/>
      <c r="LIW1" s="385"/>
      <c r="LIX1" s="386"/>
      <c r="LIY1" s="386"/>
      <c r="LIZ1" s="386"/>
      <c r="LJA1" s="386"/>
      <c r="LJB1" s="386"/>
      <c r="LJC1" s="386"/>
      <c r="LJD1" s="386"/>
      <c r="LJE1" s="386"/>
      <c r="LJF1" s="386"/>
      <c r="LJG1" s="386"/>
      <c r="LJH1" s="386"/>
      <c r="LJI1" s="386"/>
      <c r="LJJ1" s="386"/>
      <c r="LJK1" s="386"/>
      <c r="LJL1" s="386"/>
      <c r="LJM1" s="385"/>
      <c r="LJN1" s="386"/>
      <c r="LJO1" s="386"/>
      <c r="LJP1" s="386"/>
      <c r="LJQ1" s="386"/>
      <c r="LJR1" s="386"/>
      <c r="LJS1" s="386"/>
      <c r="LJT1" s="386"/>
      <c r="LJU1" s="386"/>
      <c r="LJV1" s="386"/>
      <c r="LJW1" s="386"/>
      <c r="LJX1" s="386"/>
      <c r="LJY1" s="386"/>
      <c r="LJZ1" s="386"/>
      <c r="LKA1" s="386"/>
      <c r="LKB1" s="386"/>
      <c r="LKC1" s="385"/>
      <c r="LKD1" s="386"/>
      <c r="LKE1" s="386"/>
      <c r="LKF1" s="386"/>
      <c r="LKG1" s="386"/>
      <c r="LKH1" s="386"/>
      <c r="LKI1" s="386"/>
      <c r="LKJ1" s="386"/>
      <c r="LKK1" s="386"/>
      <c r="LKL1" s="386"/>
      <c r="LKM1" s="386"/>
      <c r="LKN1" s="386"/>
      <c r="LKO1" s="386"/>
      <c r="LKP1" s="386"/>
      <c r="LKQ1" s="386"/>
      <c r="LKR1" s="386"/>
      <c r="LKS1" s="385"/>
      <c r="LKT1" s="386"/>
      <c r="LKU1" s="386"/>
      <c r="LKV1" s="386"/>
      <c r="LKW1" s="386"/>
      <c r="LKX1" s="386"/>
      <c r="LKY1" s="386"/>
      <c r="LKZ1" s="386"/>
      <c r="LLA1" s="386"/>
      <c r="LLB1" s="386"/>
      <c r="LLC1" s="386"/>
      <c r="LLD1" s="386"/>
      <c r="LLE1" s="386"/>
      <c r="LLF1" s="386"/>
      <c r="LLG1" s="386"/>
      <c r="LLH1" s="386"/>
      <c r="LLI1" s="385"/>
      <c r="LLJ1" s="386"/>
      <c r="LLK1" s="386"/>
      <c r="LLL1" s="386"/>
      <c r="LLM1" s="386"/>
      <c r="LLN1" s="386"/>
      <c r="LLO1" s="386"/>
      <c r="LLP1" s="386"/>
      <c r="LLQ1" s="386"/>
      <c r="LLR1" s="386"/>
      <c r="LLS1" s="386"/>
      <c r="LLT1" s="386"/>
      <c r="LLU1" s="386"/>
      <c r="LLV1" s="386"/>
      <c r="LLW1" s="386"/>
      <c r="LLX1" s="386"/>
      <c r="LLY1" s="385"/>
      <c r="LLZ1" s="386"/>
      <c r="LMA1" s="386"/>
      <c r="LMB1" s="386"/>
      <c r="LMC1" s="386"/>
      <c r="LMD1" s="386"/>
      <c r="LME1" s="386"/>
      <c r="LMF1" s="386"/>
      <c r="LMG1" s="386"/>
      <c r="LMH1" s="386"/>
      <c r="LMI1" s="386"/>
      <c r="LMJ1" s="386"/>
      <c r="LMK1" s="386"/>
      <c r="LML1" s="386"/>
      <c r="LMM1" s="386"/>
      <c r="LMN1" s="386"/>
      <c r="LMO1" s="385"/>
      <c r="LMP1" s="386"/>
      <c r="LMQ1" s="386"/>
      <c r="LMR1" s="386"/>
      <c r="LMS1" s="386"/>
      <c r="LMT1" s="386"/>
      <c r="LMU1" s="386"/>
      <c r="LMV1" s="386"/>
      <c r="LMW1" s="386"/>
      <c r="LMX1" s="386"/>
      <c r="LMY1" s="386"/>
      <c r="LMZ1" s="386"/>
      <c r="LNA1" s="386"/>
      <c r="LNB1" s="386"/>
      <c r="LNC1" s="386"/>
      <c r="LND1" s="386"/>
      <c r="LNE1" s="385"/>
      <c r="LNF1" s="386"/>
      <c r="LNG1" s="386"/>
      <c r="LNH1" s="386"/>
      <c r="LNI1" s="386"/>
      <c r="LNJ1" s="386"/>
      <c r="LNK1" s="386"/>
      <c r="LNL1" s="386"/>
      <c r="LNM1" s="386"/>
      <c r="LNN1" s="386"/>
      <c r="LNO1" s="386"/>
      <c r="LNP1" s="386"/>
      <c r="LNQ1" s="386"/>
      <c r="LNR1" s="386"/>
      <c r="LNS1" s="386"/>
      <c r="LNT1" s="386"/>
      <c r="LNU1" s="385"/>
      <c r="LNV1" s="386"/>
      <c r="LNW1" s="386"/>
      <c r="LNX1" s="386"/>
      <c r="LNY1" s="386"/>
      <c r="LNZ1" s="386"/>
      <c r="LOA1" s="386"/>
      <c r="LOB1" s="386"/>
      <c r="LOC1" s="386"/>
      <c r="LOD1" s="386"/>
      <c r="LOE1" s="386"/>
      <c r="LOF1" s="386"/>
      <c r="LOG1" s="386"/>
      <c r="LOH1" s="386"/>
      <c r="LOI1" s="386"/>
      <c r="LOJ1" s="386"/>
      <c r="LOK1" s="385"/>
      <c r="LOL1" s="386"/>
      <c r="LOM1" s="386"/>
      <c r="LON1" s="386"/>
      <c r="LOO1" s="386"/>
      <c r="LOP1" s="386"/>
      <c r="LOQ1" s="386"/>
      <c r="LOR1" s="386"/>
      <c r="LOS1" s="386"/>
      <c r="LOT1" s="386"/>
      <c r="LOU1" s="386"/>
      <c r="LOV1" s="386"/>
      <c r="LOW1" s="386"/>
      <c r="LOX1" s="386"/>
      <c r="LOY1" s="386"/>
      <c r="LOZ1" s="386"/>
      <c r="LPA1" s="385"/>
      <c r="LPB1" s="386"/>
      <c r="LPC1" s="386"/>
      <c r="LPD1" s="386"/>
      <c r="LPE1" s="386"/>
      <c r="LPF1" s="386"/>
      <c r="LPG1" s="386"/>
      <c r="LPH1" s="386"/>
      <c r="LPI1" s="386"/>
      <c r="LPJ1" s="386"/>
      <c r="LPK1" s="386"/>
      <c r="LPL1" s="386"/>
      <c r="LPM1" s="386"/>
      <c r="LPN1" s="386"/>
      <c r="LPO1" s="386"/>
      <c r="LPP1" s="386"/>
      <c r="LPQ1" s="385"/>
      <c r="LPR1" s="386"/>
      <c r="LPS1" s="386"/>
      <c r="LPT1" s="386"/>
      <c r="LPU1" s="386"/>
      <c r="LPV1" s="386"/>
      <c r="LPW1" s="386"/>
      <c r="LPX1" s="386"/>
      <c r="LPY1" s="386"/>
      <c r="LPZ1" s="386"/>
      <c r="LQA1" s="386"/>
      <c r="LQB1" s="386"/>
      <c r="LQC1" s="386"/>
      <c r="LQD1" s="386"/>
      <c r="LQE1" s="386"/>
      <c r="LQF1" s="386"/>
      <c r="LQG1" s="385"/>
      <c r="LQH1" s="386"/>
      <c r="LQI1" s="386"/>
      <c r="LQJ1" s="386"/>
      <c r="LQK1" s="386"/>
      <c r="LQL1" s="386"/>
      <c r="LQM1" s="386"/>
      <c r="LQN1" s="386"/>
      <c r="LQO1" s="386"/>
      <c r="LQP1" s="386"/>
      <c r="LQQ1" s="386"/>
      <c r="LQR1" s="386"/>
      <c r="LQS1" s="386"/>
      <c r="LQT1" s="386"/>
      <c r="LQU1" s="386"/>
      <c r="LQV1" s="386"/>
      <c r="LQW1" s="385"/>
      <c r="LQX1" s="386"/>
      <c r="LQY1" s="386"/>
      <c r="LQZ1" s="386"/>
      <c r="LRA1" s="386"/>
      <c r="LRB1" s="386"/>
      <c r="LRC1" s="386"/>
      <c r="LRD1" s="386"/>
      <c r="LRE1" s="386"/>
      <c r="LRF1" s="386"/>
      <c r="LRG1" s="386"/>
      <c r="LRH1" s="386"/>
      <c r="LRI1" s="386"/>
      <c r="LRJ1" s="386"/>
      <c r="LRK1" s="386"/>
      <c r="LRL1" s="386"/>
      <c r="LRM1" s="385"/>
      <c r="LRN1" s="386"/>
      <c r="LRO1" s="386"/>
      <c r="LRP1" s="386"/>
      <c r="LRQ1" s="386"/>
      <c r="LRR1" s="386"/>
      <c r="LRS1" s="386"/>
      <c r="LRT1" s="386"/>
      <c r="LRU1" s="386"/>
      <c r="LRV1" s="386"/>
      <c r="LRW1" s="386"/>
      <c r="LRX1" s="386"/>
      <c r="LRY1" s="386"/>
      <c r="LRZ1" s="386"/>
      <c r="LSA1" s="386"/>
      <c r="LSB1" s="386"/>
      <c r="LSC1" s="385"/>
      <c r="LSD1" s="386"/>
      <c r="LSE1" s="386"/>
      <c r="LSF1" s="386"/>
      <c r="LSG1" s="386"/>
      <c r="LSH1" s="386"/>
      <c r="LSI1" s="386"/>
      <c r="LSJ1" s="386"/>
      <c r="LSK1" s="386"/>
      <c r="LSL1" s="386"/>
      <c r="LSM1" s="386"/>
      <c r="LSN1" s="386"/>
      <c r="LSO1" s="386"/>
      <c r="LSP1" s="386"/>
      <c r="LSQ1" s="386"/>
      <c r="LSR1" s="386"/>
      <c r="LSS1" s="385"/>
      <c r="LST1" s="386"/>
      <c r="LSU1" s="386"/>
      <c r="LSV1" s="386"/>
      <c r="LSW1" s="386"/>
      <c r="LSX1" s="386"/>
      <c r="LSY1" s="386"/>
      <c r="LSZ1" s="386"/>
      <c r="LTA1" s="386"/>
      <c r="LTB1" s="386"/>
      <c r="LTC1" s="386"/>
      <c r="LTD1" s="386"/>
      <c r="LTE1" s="386"/>
      <c r="LTF1" s="386"/>
      <c r="LTG1" s="386"/>
      <c r="LTH1" s="386"/>
      <c r="LTI1" s="385"/>
      <c r="LTJ1" s="386"/>
      <c r="LTK1" s="386"/>
      <c r="LTL1" s="386"/>
      <c r="LTM1" s="386"/>
      <c r="LTN1" s="386"/>
      <c r="LTO1" s="386"/>
      <c r="LTP1" s="386"/>
      <c r="LTQ1" s="386"/>
      <c r="LTR1" s="386"/>
      <c r="LTS1" s="386"/>
      <c r="LTT1" s="386"/>
      <c r="LTU1" s="386"/>
      <c r="LTV1" s="386"/>
      <c r="LTW1" s="386"/>
      <c r="LTX1" s="386"/>
      <c r="LTY1" s="385"/>
      <c r="LTZ1" s="386"/>
      <c r="LUA1" s="386"/>
      <c r="LUB1" s="386"/>
      <c r="LUC1" s="386"/>
      <c r="LUD1" s="386"/>
      <c r="LUE1" s="386"/>
      <c r="LUF1" s="386"/>
      <c r="LUG1" s="386"/>
      <c r="LUH1" s="386"/>
      <c r="LUI1" s="386"/>
      <c r="LUJ1" s="386"/>
      <c r="LUK1" s="386"/>
      <c r="LUL1" s="386"/>
      <c r="LUM1" s="386"/>
      <c r="LUN1" s="386"/>
      <c r="LUO1" s="385"/>
      <c r="LUP1" s="386"/>
      <c r="LUQ1" s="386"/>
      <c r="LUR1" s="386"/>
      <c r="LUS1" s="386"/>
      <c r="LUT1" s="386"/>
      <c r="LUU1" s="386"/>
      <c r="LUV1" s="386"/>
      <c r="LUW1" s="386"/>
      <c r="LUX1" s="386"/>
      <c r="LUY1" s="386"/>
      <c r="LUZ1" s="386"/>
      <c r="LVA1" s="386"/>
      <c r="LVB1" s="386"/>
      <c r="LVC1" s="386"/>
      <c r="LVD1" s="386"/>
      <c r="LVE1" s="385"/>
      <c r="LVF1" s="386"/>
      <c r="LVG1" s="386"/>
      <c r="LVH1" s="386"/>
      <c r="LVI1" s="386"/>
      <c r="LVJ1" s="386"/>
      <c r="LVK1" s="386"/>
      <c r="LVL1" s="386"/>
      <c r="LVM1" s="386"/>
      <c r="LVN1" s="386"/>
      <c r="LVO1" s="386"/>
      <c r="LVP1" s="386"/>
      <c r="LVQ1" s="386"/>
      <c r="LVR1" s="386"/>
      <c r="LVS1" s="386"/>
      <c r="LVT1" s="386"/>
      <c r="LVU1" s="385"/>
      <c r="LVV1" s="386"/>
      <c r="LVW1" s="386"/>
      <c r="LVX1" s="386"/>
      <c r="LVY1" s="386"/>
      <c r="LVZ1" s="386"/>
      <c r="LWA1" s="386"/>
      <c r="LWB1" s="386"/>
      <c r="LWC1" s="386"/>
      <c r="LWD1" s="386"/>
      <c r="LWE1" s="386"/>
      <c r="LWF1" s="386"/>
      <c r="LWG1" s="386"/>
      <c r="LWH1" s="386"/>
      <c r="LWI1" s="386"/>
      <c r="LWJ1" s="386"/>
      <c r="LWK1" s="385"/>
      <c r="LWL1" s="386"/>
      <c r="LWM1" s="386"/>
      <c r="LWN1" s="386"/>
      <c r="LWO1" s="386"/>
      <c r="LWP1" s="386"/>
      <c r="LWQ1" s="386"/>
      <c r="LWR1" s="386"/>
      <c r="LWS1" s="386"/>
      <c r="LWT1" s="386"/>
      <c r="LWU1" s="386"/>
      <c r="LWV1" s="386"/>
      <c r="LWW1" s="386"/>
      <c r="LWX1" s="386"/>
      <c r="LWY1" s="386"/>
      <c r="LWZ1" s="386"/>
      <c r="LXA1" s="385"/>
      <c r="LXB1" s="386"/>
      <c r="LXC1" s="386"/>
      <c r="LXD1" s="386"/>
      <c r="LXE1" s="386"/>
      <c r="LXF1" s="386"/>
      <c r="LXG1" s="386"/>
      <c r="LXH1" s="386"/>
      <c r="LXI1" s="386"/>
      <c r="LXJ1" s="386"/>
      <c r="LXK1" s="386"/>
      <c r="LXL1" s="386"/>
      <c r="LXM1" s="386"/>
      <c r="LXN1" s="386"/>
      <c r="LXO1" s="386"/>
      <c r="LXP1" s="386"/>
      <c r="LXQ1" s="385"/>
      <c r="LXR1" s="386"/>
      <c r="LXS1" s="386"/>
      <c r="LXT1" s="386"/>
      <c r="LXU1" s="386"/>
      <c r="LXV1" s="386"/>
      <c r="LXW1" s="386"/>
      <c r="LXX1" s="386"/>
      <c r="LXY1" s="386"/>
      <c r="LXZ1" s="386"/>
      <c r="LYA1" s="386"/>
      <c r="LYB1" s="386"/>
      <c r="LYC1" s="386"/>
      <c r="LYD1" s="386"/>
      <c r="LYE1" s="386"/>
      <c r="LYF1" s="386"/>
      <c r="LYG1" s="385"/>
      <c r="LYH1" s="386"/>
      <c r="LYI1" s="386"/>
      <c r="LYJ1" s="386"/>
      <c r="LYK1" s="386"/>
      <c r="LYL1" s="386"/>
      <c r="LYM1" s="386"/>
      <c r="LYN1" s="386"/>
      <c r="LYO1" s="386"/>
      <c r="LYP1" s="386"/>
      <c r="LYQ1" s="386"/>
      <c r="LYR1" s="386"/>
      <c r="LYS1" s="386"/>
      <c r="LYT1" s="386"/>
      <c r="LYU1" s="386"/>
      <c r="LYV1" s="386"/>
      <c r="LYW1" s="385"/>
      <c r="LYX1" s="386"/>
      <c r="LYY1" s="386"/>
      <c r="LYZ1" s="386"/>
      <c r="LZA1" s="386"/>
      <c r="LZB1" s="386"/>
      <c r="LZC1" s="386"/>
      <c r="LZD1" s="386"/>
      <c r="LZE1" s="386"/>
      <c r="LZF1" s="386"/>
      <c r="LZG1" s="386"/>
      <c r="LZH1" s="386"/>
      <c r="LZI1" s="386"/>
      <c r="LZJ1" s="386"/>
      <c r="LZK1" s="386"/>
      <c r="LZL1" s="386"/>
      <c r="LZM1" s="385"/>
      <c r="LZN1" s="386"/>
      <c r="LZO1" s="386"/>
      <c r="LZP1" s="386"/>
      <c r="LZQ1" s="386"/>
      <c r="LZR1" s="386"/>
      <c r="LZS1" s="386"/>
      <c r="LZT1" s="386"/>
      <c r="LZU1" s="386"/>
      <c r="LZV1" s="386"/>
      <c r="LZW1" s="386"/>
      <c r="LZX1" s="386"/>
      <c r="LZY1" s="386"/>
      <c r="LZZ1" s="386"/>
      <c r="MAA1" s="386"/>
      <c r="MAB1" s="386"/>
      <c r="MAC1" s="385"/>
      <c r="MAD1" s="386"/>
      <c r="MAE1" s="386"/>
      <c r="MAF1" s="386"/>
      <c r="MAG1" s="386"/>
      <c r="MAH1" s="386"/>
      <c r="MAI1" s="386"/>
      <c r="MAJ1" s="386"/>
      <c r="MAK1" s="386"/>
      <c r="MAL1" s="386"/>
      <c r="MAM1" s="386"/>
      <c r="MAN1" s="386"/>
      <c r="MAO1" s="386"/>
      <c r="MAP1" s="386"/>
      <c r="MAQ1" s="386"/>
      <c r="MAR1" s="386"/>
      <c r="MAS1" s="385"/>
      <c r="MAT1" s="386"/>
      <c r="MAU1" s="386"/>
      <c r="MAV1" s="386"/>
      <c r="MAW1" s="386"/>
      <c r="MAX1" s="386"/>
      <c r="MAY1" s="386"/>
      <c r="MAZ1" s="386"/>
      <c r="MBA1" s="386"/>
      <c r="MBB1" s="386"/>
      <c r="MBC1" s="386"/>
      <c r="MBD1" s="386"/>
      <c r="MBE1" s="386"/>
      <c r="MBF1" s="386"/>
      <c r="MBG1" s="386"/>
      <c r="MBH1" s="386"/>
      <c r="MBI1" s="385"/>
      <c r="MBJ1" s="386"/>
      <c r="MBK1" s="386"/>
      <c r="MBL1" s="386"/>
      <c r="MBM1" s="386"/>
      <c r="MBN1" s="386"/>
      <c r="MBO1" s="386"/>
      <c r="MBP1" s="386"/>
      <c r="MBQ1" s="386"/>
      <c r="MBR1" s="386"/>
      <c r="MBS1" s="386"/>
      <c r="MBT1" s="386"/>
      <c r="MBU1" s="386"/>
      <c r="MBV1" s="386"/>
      <c r="MBW1" s="386"/>
      <c r="MBX1" s="386"/>
      <c r="MBY1" s="385"/>
      <c r="MBZ1" s="386"/>
      <c r="MCA1" s="386"/>
      <c r="MCB1" s="386"/>
      <c r="MCC1" s="386"/>
      <c r="MCD1" s="386"/>
      <c r="MCE1" s="386"/>
      <c r="MCF1" s="386"/>
      <c r="MCG1" s="386"/>
      <c r="MCH1" s="386"/>
      <c r="MCI1" s="386"/>
      <c r="MCJ1" s="386"/>
      <c r="MCK1" s="386"/>
      <c r="MCL1" s="386"/>
      <c r="MCM1" s="386"/>
      <c r="MCN1" s="386"/>
      <c r="MCO1" s="385"/>
      <c r="MCP1" s="386"/>
      <c r="MCQ1" s="386"/>
      <c r="MCR1" s="386"/>
      <c r="MCS1" s="386"/>
      <c r="MCT1" s="386"/>
      <c r="MCU1" s="386"/>
      <c r="MCV1" s="386"/>
      <c r="MCW1" s="386"/>
      <c r="MCX1" s="386"/>
      <c r="MCY1" s="386"/>
      <c r="MCZ1" s="386"/>
      <c r="MDA1" s="386"/>
      <c r="MDB1" s="386"/>
      <c r="MDC1" s="386"/>
      <c r="MDD1" s="386"/>
      <c r="MDE1" s="385"/>
      <c r="MDF1" s="386"/>
      <c r="MDG1" s="386"/>
      <c r="MDH1" s="386"/>
      <c r="MDI1" s="386"/>
      <c r="MDJ1" s="386"/>
      <c r="MDK1" s="386"/>
      <c r="MDL1" s="386"/>
      <c r="MDM1" s="386"/>
      <c r="MDN1" s="386"/>
      <c r="MDO1" s="386"/>
      <c r="MDP1" s="386"/>
      <c r="MDQ1" s="386"/>
      <c r="MDR1" s="386"/>
      <c r="MDS1" s="386"/>
      <c r="MDT1" s="386"/>
      <c r="MDU1" s="385"/>
      <c r="MDV1" s="386"/>
      <c r="MDW1" s="386"/>
      <c r="MDX1" s="386"/>
      <c r="MDY1" s="386"/>
      <c r="MDZ1" s="386"/>
      <c r="MEA1" s="386"/>
      <c r="MEB1" s="386"/>
      <c r="MEC1" s="386"/>
      <c r="MED1" s="386"/>
      <c r="MEE1" s="386"/>
      <c r="MEF1" s="386"/>
      <c r="MEG1" s="386"/>
      <c r="MEH1" s="386"/>
      <c r="MEI1" s="386"/>
      <c r="MEJ1" s="386"/>
      <c r="MEK1" s="385"/>
      <c r="MEL1" s="386"/>
      <c r="MEM1" s="386"/>
      <c r="MEN1" s="386"/>
      <c r="MEO1" s="386"/>
      <c r="MEP1" s="386"/>
      <c r="MEQ1" s="386"/>
      <c r="MER1" s="386"/>
      <c r="MES1" s="386"/>
      <c r="MET1" s="386"/>
      <c r="MEU1" s="386"/>
      <c r="MEV1" s="386"/>
      <c r="MEW1" s="386"/>
      <c r="MEX1" s="386"/>
      <c r="MEY1" s="386"/>
      <c r="MEZ1" s="386"/>
      <c r="MFA1" s="385"/>
      <c r="MFB1" s="386"/>
      <c r="MFC1" s="386"/>
      <c r="MFD1" s="386"/>
      <c r="MFE1" s="386"/>
      <c r="MFF1" s="386"/>
      <c r="MFG1" s="386"/>
      <c r="MFH1" s="386"/>
      <c r="MFI1" s="386"/>
      <c r="MFJ1" s="386"/>
      <c r="MFK1" s="386"/>
      <c r="MFL1" s="386"/>
      <c r="MFM1" s="386"/>
      <c r="MFN1" s="386"/>
      <c r="MFO1" s="386"/>
      <c r="MFP1" s="386"/>
      <c r="MFQ1" s="385"/>
      <c r="MFR1" s="386"/>
      <c r="MFS1" s="386"/>
      <c r="MFT1" s="386"/>
      <c r="MFU1" s="386"/>
      <c r="MFV1" s="386"/>
      <c r="MFW1" s="386"/>
      <c r="MFX1" s="386"/>
      <c r="MFY1" s="386"/>
      <c r="MFZ1" s="386"/>
      <c r="MGA1" s="386"/>
      <c r="MGB1" s="386"/>
      <c r="MGC1" s="386"/>
      <c r="MGD1" s="386"/>
      <c r="MGE1" s="386"/>
      <c r="MGF1" s="386"/>
      <c r="MGG1" s="385"/>
      <c r="MGH1" s="386"/>
      <c r="MGI1" s="386"/>
      <c r="MGJ1" s="386"/>
      <c r="MGK1" s="386"/>
      <c r="MGL1" s="386"/>
      <c r="MGM1" s="386"/>
      <c r="MGN1" s="386"/>
      <c r="MGO1" s="386"/>
      <c r="MGP1" s="386"/>
      <c r="MGQ1" s="386"/>
      <c r="MGR1" s="386"/>
      <c r="MGS1" s="386"/>
      <c r="MGT1" s="386"/>
      <c r="MGU1" s="386"/>
      <c r="MGV1" s="386"/>
      <c r="MGW1" s="385"/>
      <c r="MGX1" s="386"/>
      <c r="MGY1" s="386"/>
      <c r="MGZ1" s="386"/>
      <c r="MHA1" s="386"/>
      <c r="MHB1" s="386"/>
      <c r="MHC1" s="386"/>
      <c r="MHD1" s="386"/>
      <c r="MHE1" s="386"/>
      <c r="MHF1" s="386"/>
      <c r="MHG1" s="386"/>
      <c r="MHH1" s="386"/>
      <c r="MHI1" s="386"/>
      <c r="MHJ1" s="386"/>
      <c r="MHK1" s="386"/>
      <c r="MHL1" s="386"/>
      <c r="MHM1" s="385"/>
      <c r="MHN1" s="386"/>
      <c r="MHO1" s="386"/>
      <c r="MHP1" s="386"/>
      <c r="MHQ1" s="386"/>
      <c r="MHR1" s="386"/>
      <c r="MHS1" s="386"/>
      <c r="MHT1" s="386"/>
      <c r="MHU1" s="386"/>
      <c r="MHV1" s="386"/>
      <c r="MHW1" s="386"/>
      <c r="MHX1" s="386"/>
      <c r="MHY1" s="386"/>
      <c r="MHZ1" s="386"/>
      <c r="MIA1" s="386"/>
      <c r="MIB1" s="386"/>
      <c r="MIC1" s="385"/>
      <c r="MID1" s="386"/>
      <c r="MIE1" s="386"/>
      <c r="MIF1" s="386"/>
      <c r="MIG1" s="386"/>
      <c r="MIH1" s="386"/>
      <c r="MII1" s="386"/>
      <c r="MIJ1" s="386"/>
      <c r="MIK1" s="386"/>
      <c r="MIL1" s="386"/>
      <c r="MIM1" s="386"/>
      <c r="MIN1" s="386"/>
      <c r="MIO1" s="386"/>
      <c r="MIP1" s="386"/>
      <c r="MIQ1" s="386"/>
      <c r="MIR1" s="386"/>
      <c r="MIS1" s="385"/>
      <c r="MIT1" s="386"/>
      <c r="MIU1" s="386"/>
      <c r="MIV1" s="386"/>
      <c r="MIW1" s="386"/>
      <c r="MIX1" s="386"/>
      <c r="MIY1" s="386"/>
      <c r="MIZ1" s="386"/>
      <c r="MJA1" s="386"/>
      <c r="MJB1" s="386"/>
      <c r="MJC1" s="386"/>
      <c r="MJD1" s="386"/>
      <c r="MJE1" s="386"/>
      <c r="MJF1" s="386"/>
      <c r="MJG1" s="386"/>
      <c r="MJH1" s="386"/>
      <c r="MJI1" s="385"/>
      <c r="MJJ1" s="386"/>
      <c r="MJK1" s="386"/>
      <c r="MJL1" s="386"/>
      <c r="MJM1" s="386"/>
      <c r="MJN1" s="386"/>
      <c r="MJO1" s="386"/>
      <c r="MJP1" s="386"/>
      <c r="MJQ1" s="386"/>
      <c r="MJR1" s="386"/>
      <c r="MJS1" s="386"/>
      <c r="MJT1" s="386"/>
      <c r="MJU1" s="386"/>
      <c r="MJV1" s="386"/>
      <c r="MJW1" s="386"/>
      <c r="MJX1" s="386"/>
      <c r="MJY1" s="385"/>
      <c r="MJZ1" s="386"/>
      <c r="MKA1" s="386"/>
      <c r="MKB1" s="386"/>
      <c r="MKC1" s="386"/>
      <c r="MKD1" s="386"/>
      <c r="MKE1" s="386"/>
      <c r="MKF1" s="386"/>
      <c r="MKG1" s="386"/>
      <c r="MKH1" s="386"/>
      <c r="MKI1" s="386"/>
      <c r="MKJ1" s="386"/>
      <c r="MKK1" s="386"/>
      <c r="MKL1" s="386"/>
      <c r="MKM1" s="386"/>
      <c r="MKN1" s="386"/>
      <c r="MKO1" s="385"/>
      <c r="MKP1" s="386"/>
      <c r="MKQ1" s="386"/>
      <c r="MKR1" s="386"/>
      <c r="MKS1" s="386"/>
      <c r="MKT1" s="386"/>
      <c r="MKU1" s="386"/>
      <c r="MKV1" s="386"/>
      <c r="MKW1" s="386"/>
      <c r="MKX1" s="386"/>
      <c r="MKY1" s="386"/>
      <c r="MKZ1" s="386"/>
      <c r="MLA1" s="386"/>
      <c r="MLB1" s="386"/>
      <c r="MLC1" s="386"/>
      <c r="MLD1" s="386"/>
      <c r="MLE1" s="385"/>
      <c r="MLF1" s="386"/>
      <c r="MLG1" s="386"/>
      <c r="MLH1" s="386"/>
      <c r="MLI1" s="386"/>
      <c r="MLJ1" s="386"/>
      <c r="MLK1" s="386"/>
      <c r="MLL1" s="386"/>
      <c r="MLM1" s="386"/>
      <c r="MLN1" s="386"/>
      <c r="MLO1" s="386"/>
      <c r="MLP1" s="386"/>
      <c r="MLQ1" s="386"/>
      <c r="MLR1" s="386"/>
      <c r="MLS1" s="386"/>
      <c r="MLT1" s="386"/>
      <c r="MLU1" s="385"/>
      <c r="MLV1" s="386"/>
      <c r="MLW1" s="386"/>
      <c r="MLX1" s="386"/>
      <c r="MLY1" s="386"/>
      <c r="MLZ1" s="386"/>
      <c r="MMA1" s="386"/>
      <c r="MMB1" s="386"/>
      <c r="MMC1" s="386"/>
      <c r="MMD1" s="386"/>
      <c r="MME1" s="386"/>
      <c r="MMF1" s="386"/>
      <c r="MMG1" s="386"/>
      <c r="MMH1" s="386"/>
      <c r="MMI1" s="386"/>
      <c r="MMJ1" s="386"/>
      <c r="MMK1" s="385"/>
      <c r="MML1" s="386"/>
      <c r="MMM1" s="386"/>
      <c r="MMN1" s="386"/>
      <c r="MMO1" s="386"/>
      <c r="MMP1" s="386"/>
      <c r="MMQ1" s="386"/>
      <c r="MMR1" s="386"/>
      <c r="MMS1" s="386"/>
      <c r="MMT1" s="386"/>
      <c r="MMU1" s="386"/>
      <c r="MMV1" s="386"/>
      <c r="MMW1" s="386"/>
      <c r="MMX1" s="386"/>
      <c r="MMY1" s="386"/>
      <c r="MMZ1" s="386"/>
      <c r="MNA1" s="385"/>
      <c r="MNB1" s="386"/>
      <c r="MNC1" s="386"/>
      <c r="MND1" s="386"/>
      <c r="MNE1" s="386"/>
      <c r="MNF1" s="386"/>
      <c r="MNG1" s="386"/>
      <c r="MNH1" s="386"/>
      <c r="MNI1" s="386"/>
      <c r="MNJ1" s="386"/>
      <c r="MNK1" s="386"/>
      <c r="MNL1" s="386"/>
      <c r="MNM1" s="386"/>
      <c r="MNN1" s="386"/>
      <c r="MNO1" s="386"/>
      <c r="MNP1" s="386"/>
      <c r="MNQ1" s="385"/>
      <c r="MNR1" s="386"/>
      <c r="MNS1" s="386"/>
      <c r="MNT1" s="386"/>
      <c r="MNU1" s="386"/>
      <c r="MNV1" s="386"/>
      <c r="MNW1" s="386"/>
      <c r="MNX1" s="386"/>
      <c r="MNY1" s="386"/>
      <c r="MNZ1" s="386"/>
      <c r="MOA1" s="386"/>
      <c r="MOB1" s="386"/>
      <c r="MOC1" s="386"/>
      <c r="MOD1" s="386"/>
      <c r="MOE1" s="386"/>
      <c r="MOF1" s="386"/>
      <c r="MOG1" s="385"/>
      <c r="MOH1" s="386"/>
      <c r="MOI1" s="386"/>
      <c r="MOJ1" s="386"/>
      <c r="MOK1" s="386"/>
      <c r="MOL1" s="386"/>
      <c r="MOM1" s="386"/>
      <c r="MON1" s="386"/>
      <c r="MOO1" s="386"/>
      <c r="MOP1" s="386"/>
      <c r="MOQ1" s="386"/>
      <c r="MOR1" s="386"/>
      <c r="MOS1" s="386"/>
      <c r="MOT1" s="386"/>
      <c r="MOU1" s="386"/>
      <c r="MOV1" s="386"/>
      <c r="MOW1" s="385"/>
      <c r="MOX1" s="386"/>
      <c r="MOY1" s="386"/>
      <c r="MOZ1" s="386"/>
      <c r="MPA1" s="386"/>
      <c r="MPB1" s="386"/>
      <c r="MPC1" s="386"/>
      <c r="MPD1" s="386"/>
      <c r="MPE1" s="386"/>
      <c r="MPF1" s="386"/>
      <c r="MPG1" s="386"/>
      <c r="MPH1" s="386"/>
      <c r="MPI1" s="386"/>
      <c r="MPJ1" s="386"/>
      <c r="MPK1" s="386"/>
      <c r="MPL1" s="386"/>
      <c r="MPM1" s="385"/>
      <c r="MPN1" s="386"/>
      <c r="MPO1" s="386"/>
      <c r="MPP1" s="386"/>
      <c r="MPQ1" s="386"/>
      <c r="MPR1" s="386"/>
      <c r="MPS1" s="386"/>
      <c r="MPT1" s="386"/>
      <c r="MPU1" s="386"/>
      <c r="MPV1" s="386"/>
      <c r="MPW1" s="386"/>
      <c r="MPX1" s="386"/>
      <c r="MPY1" s="386"/>
      <c r="MPZ1" s="386"/>
      <c r="MQA1" s="386"/>
      <c r="MQB1" s="386"/>
      <c r="MQC1" s="385"/>
      <c r="MQD1" s="386"/>
      <c r="MQE1" s="386"/>
      <c r="MQF1" s="386"/>
      <c r="MQG1" s="386"/>
      <c r="MQH1" s="386"/>
      <c r="MQI1" s="386"/>
      <c r="MQJ1" s="386"/>
      <c r="MQK1" s="386"/>
      <c r="MQL1" s="386"/>
      <c r="MQM1" s="386"/>
      <c r="MQN1" s="386"/>
      <c r="MQO1" s="386"/>
      <c r="MQP1" s="386"/>
      <c r="MQQ1" s="386"/>
      <c r="MQR1" s="386"/>
      <c r="MQS1" s="385"/>
      <c r="MQT1" s="386"/>
      <c r="MQU1" s="386"/>
      <c r="MQV1" s="386"/>
      <c r="MQW1" s="386"/>
      <c r="MQX1" s="386"/>
      <c r="MQY1" s="386"/>
      <c r="MQZ1" s="386"/>
      <c r="MRA1" s="386"/>
      <c r="MRB1" s="386"/>
      <c r="MRC1" s="386"/>
      <c r="MRD1" s="386"/>
      <c r="MRE1" s="386"/>
      <c r="MRF1" s="386"/>
      <c r="MRG1" s="386"/>
      <c r="MRH1" s="386"/>
      <c r="MRI1" s="385"/>
      <c r="MRJ1" s="386"/>
      <c r="MRK1" s="386"/>
      <c r="MRL1" s="386"/>
      <c r="MRM1" s="386"/>
      <c r="MRN1" s="386"/>
      <c r="MRO1" s="386"/>
      <c r="MRP1" s="386"/>
      <c r="MRQ1" s="386"/>
      <c r="MRR1" s="386"/>
      <c r="MRS1" s="386"/>
      <c r="MRT1" s="386"/>
      <c r="MRU1" s="386"/>
      <c r="MRV1" s="386"/>
      <c r="MRW1" s="386"/>
      <c r="MRX1" s="386"/>
      <c r="MRY1" s="385"/>
      <c r="MRZ1" s="386"/>
      <c r="MSA1" s="386"/>
      <c r="MSB1" s="386"/>
      <c r="MSC1" s="386"/>
      <c r="MSD1" s="386"/>
      <c r="MSE1" s="386"/>
      <c r="MSF1" s="386"/>
      <c r="MSG1" s="386"/>
      <c r="MSH1" s="386"/>
      <c r="MSI1" s="386"/>
      <c r="MSJ1" s="386"/>
      <c r="MSK1" s="386"/>
      <c r="MSL1" s="386"/>
      <c r="MSM1" s="386"/>
      <c r="MSN1" s="386"/>
      <c r="MSO1" s="385"/>
      <c r="MSP1" s="386"/>
      <c r="MSQ1" s="386"/>
      <c r="MSR1" s="386"/>
      <c r="MSS1" s="386"/>
      <c r="MST1" s="386"/>
      <c r="MSU1" s="386"/>
      <c r="MSV1" s="386"/>
      <c r="MSW1" s="386"/>
      <c r="MSX1" s="386"/>
      <c r="MSY1" s="386"/>
      <c r="MSZ1" s="386"/>
      <c r="MTA1" s="386"/>
      <c r="MTB1" s="386"/>
      <c r="MTC1" s="386"/>
      <c r="MTD1" s="386"/>
      <c r="MTE1" s="385"/>
      <c r="MTF1" s="386"/>
      <c r="MTG1" s="386"/>
      <c r="MTH1" s="386"/>
      <c r="MTI1" s="386"/>
      <c r="MTJ1" s="386"/>
      <c r="MTK1" s="386"/>
      <c r="MTL1" s="386"/>
      <c r="MTM1" s="386"/>
      <c r="MTN1" s="386"/>
      <c r="MTO1" s="386"/>
      <c r="MTP1" s="386"/>
      <c r="MTQ1" s="386"/>
      <c r="MTR1" s="386"/>
      <c r="MTS1" s="386"/>
      <c r="MTT1" s="386"/>
      <c r="MTU1" s="385"/>
      <c r="MTV1" s="386"/>
      <c r="MTW1" s="386"/>
      <c r="MTX1" s="386"/>
      <c r="MTY1" s="386"/>
      <c r="MTZ1" s="386"/>
      <c r="MUA1" s="386"/>
      <c r="MUB1" s="386"/>
      <c r="MUC1" s="386"/>
      <c r="MUD1" s="386"/>
      <c r="MUE1" s="386"/>
      <c r="MUF1" s="386"/>
      <c r="MUG1" s="386"/>
      <c r="MUH1" s="386"/>
      <c r="MUI1" s="386"/>
      <c r="MUJ1" s="386"/>
      <c r="MUK1" s="385"/>
      <c r="MUL1" s="386"/>
      <c r="MUM1" s="386"/>
      <c r="MUN1" s="386"/>
      <c r="MUO1" s="386"/>
      <c r="MUP1" s="386"/>
      <c r="MUQ1" s="386"/>
      <c r="MUR1" s="386"/>
      <c r="MUS1" s="386"/>
      <c r="MUT1" s="386"/>
      <c r="MUU1" s="386"/>
      <c r="MUV1" s="386"/>
      <c r="MUW1" s="386"/>
      <c r="MUX1" s="386"/>
      <c r="MUY1" s="386"/>
      <c r="MUZ1" s="386"/>
      <c r="MVA1" s="385"/>
      <c r="MVB1" s="386"/>
      <c r="MVC1" s="386"/>
      <c r="MVD1" s="386"/>
      <c r="MVE1" s="386"/>
      <c r="MVF1" s="386"/>
      <c r="MVG1" s="386"/>
      <c r="MVH1" s="386"/>
      <c r="MVI1" s="386"/>
      <c r="MVJ1" s="386"/>
      <c r="MVK1" s="386"/>
      <c r="MVL1" s="386"/>
      <c r="MVM1" s="386"/>
      <c r="MVN1" s="386"/>
      <c r="MVO1" s="386"/>
      <c r="MVP1" s="386"/>
      <c r="MVQ1" s="385"/>
      <c r="MVR1" s="386"/>
      <c r="MVS1" s="386"/>
      <c r="MVT1" s="386"/>
      <c r="MVU1" s="386"/>
      <c r="MVV1" s="386"/>
      <c r="MVW1" s="386"/>
      <c r="MVX1" s="386"/>
      <c r="MVY1" s="386"/>
      <c r="MVZ1" s="386"/>
      <c r="MWA1" s="386"/>
      <c r="MWB1" s="386"/>
      <c r="MWC1" s="386"/>
      <c r="MWD1" s="386"/>
      <c r="MWE1" s="386"/>
      <c r="MWF1" s="386"/>
      <c r="MWG1" s="385"/>
      <c r="MWH1" s="386"/>
      <c r="MWI1" s="386"/>
      <c r="MWJ1" s="386"/>
      <c r="MWK1" s="386"/>
      <c r="MWL1" s="386"/>
      <c r="MWM1" s="386"/>
      <c r="MWN1" s="386"/>
      <c r="MWO1" s="386"/>
      <c r="MWP1" s="386"/>
      <c r="MWQ1" s="386"/>
      <c r="MWR1" s="386"/>
      <c r="MWS1" s="386"/>
      <c r="MWT1" s="386"/>
      <c r="MWU1" s="386"/>
      <c r="MWV1" s="386"/>
      <c r="MWW1" s="385"/>
      <c r="MWX1" s="386"/>
      <c r="MWY1" s="386"/>
      <c r="MWZ1" s="386"/>
      <c r="MXA1" s="386"/>
      <c r="MXB1" s="386"/>
      <c r="MXC1" s="386"/>
      <c r="MXD1" s="386"/>
      <c r="MXE1" s="386"/>
      <c r="MXF1" s="386"/>
      <c r="MXG1" s="386"/>
      <c r="MXH1" s="386"/>
      <c r="MXI1" s="386"/>
      <c r="MXJ1" s="386"/>
      <c r="MXK1" s="386"/>
      <c r="MXL1" s="386"/>
      <c r="MXM1" s="385"/>
      <c r="MXN1" s="386"/>
      <c r="MXO1" s="386"/>
      <c r="MXP1" s="386"/>
      <c r="MXQ1" s="386"/>
      <c r="MXR1" s="386"/>
      <c r="MXS1" s="386"/>
      <c r="MXT1" s="386"/>
      <c r="MXU1" s="386"/>
      <c r="MXV1" s="386"/>
      <c r="MXW1" s="386"/>
      <c r="MXX1" s="386"/>
      <c r="MXY1" s="386"/>
      <c r="MXZ1" s="386"/>
      <c r="MYA1" s="386"/>
      <c r="MYB1" s="386"/>
      <c r="MYC1" s="385"/>
      <c r="MYD1" s="386"/>
      <c r="MYE1" s="386"/>
      <c r="MYF1" s="386"/>
      <c r="MYG1" s="386"/>
      <c r="MYH1" s="386"/>
      <c r="MYI1" s="386"/>
      <c r="MYJ1" s="386"/>
      <c r="MYK1" s="386"/>
      <c r="MYL1" s="386"/>
      <c r="MYM1" s="386"/>
      <c r="MYN1" s="386"/>
      <c r="MYO1" s="386"/>
      <c r="MYP1" s="386"/>
      <c r="MYQ1" s="386"/>
      <c r="MYR1" s="386"/>
      <c r="MYS1" s="385"/>
      <c r="MYT1" s="386"/>
      <c r="MYU1" s="386"/>
      <c r="MYV1" s="386"/>
      <c r="MYW1" s="386"/>
      <c r="MYX1" s="386"/>
      <c r="MYY1" s="386"/>
      <c r="MYZ1" s="386"/>
      <c r="MZA1" s="386"/>
      <c r="MZB1" s="386"/>
      <c r="MZC1" s="386"/>
      <c r="MZD1" s="386"/>
      <c r="MZE1" s="386"/>
      <c r="MZF1" s="386"/>
      <c r="MZG1" s="386"/>
      <c r="MZH1" s="386"/>
      <c r="MZI1" s="385"/>
      <c r="MZJ1" s="386"/>
      <c r="MZK1" s="386"/>
      <c r="MZL1" s="386"/>
      <c r="MZM1" s="386"/>
      <c r="MZN1" s="386"/>
      <c r="MZO1" s="386"/>
      <c r="MZP1" s="386"/>
      <c r="MZQ1" s="386"/>
      <c r="MZR1" s="386"/>
      <c r="MZS1" s="386"/>
      <c r="MZT1" s="386"/>
      <c r="MZU1" s="386"/>
      <c r="MZV1" s="386"/>
      <c r="MZW1" s="386"/>
      <c r="MZX1" s="386"/>
      <c r="MZY1" s="385"/>
      <c r="MZZ1" s="386"/>
      <c r="NAA1" s="386"/>
      <c r="NAB1" s="386"/>
      <c r="NAC1" s="386"/>
      <c r="NAD1" s="386"/>
      <c r="NAE1" s="386"/>
      <c r="NAF1" s="386"/>
      <c r="NAG1" s="386"/>
      <c r="NAH1" s="386"/>
      <c r="NAI1" s="386"/>
      <c r="NAJ1" s="386"/>
      <c r="NAK1" s="386"/>
      <c r="NAL1" s="386"/>
      <c r="NAM1" s="386"/>
      <c r="NAN1" s="386"/>
      <c r="NAO1" s="385"/>
      <c r="NAP1" s="386"/>
      <c r="NAQ1" s="386"/>
      <c r="NAR1" s="386"/>
      <c r="NAS1" s="386"/>
      <c r="NAT1" s="386"/>
      <c r="NAU1" s="386"/>
      <c r="NAV1" s="386"/>
      <c r="NAW1" s="386"/>
      <c r="NAX1" s="386"/>
      <c r="NAY1" s="386"/>
      <c r="NAZ1" s="386"/>
      <c r="NBA1" s="386"/>
      <c r="NBB1" s="386"/>
      <c r="NBC1" s="386"/>
      <c r="NBD1" s="386"/>
      <c r="NBE1" s="385"/>
      <c r="NBF1" s="386"/>
      <c r="NBG1" s="386"/>
      <c r="NBH1" s="386"/>
      <c r="NBI1" s="386"/>
      <c r="NBJ1" s="386"/>
      <c r="NBK1" s="386"/>
      <c r="NBL1" s="386"/>
      <c r="NBM1" s="386"/>
      <c r="NBN1" s="386"/>
      <c r="NBO1" s="386"/>
      <c r="NBP1" s="386"/>
      <c r="NBQ1" s="386"/>
      <c r="NBR1" s="386"/>
      <c r="NBS1" s="386"/>
      <c r="NBT1" s="386"/>
      <c r="NBU1" s="385"/>
      <c r="NBV1" s="386"/>
      <c r="NBW1" s="386"/>
      <c r="NBX1" s="386"/>
      <c r="NBY1" s="386"/>
      <c r="NBZ1" s="386"/>
      <c r="NCA1" s="386"/>
      <c r="NCB1" s="386"/>
      <c r="NCC1" s="386"/>
      <c r="NCD1" s="386"/>
      <c r="NCE1" s="386"/>
      <c r="NCF1" s="386"/>
      <c r="NCG1" s="386"/>
      <c r="NCH1" s="386"/>
      <c r="NCI1" s="386"/>
      <c r="NCJ1" s="386"/>
      <c r="NCK1" s="385"/>
      <c r="NCL1" s="386"/>
      <c r="NCM1" s="386"/>
      <c r="NCN1" s="386"/>
      <c r="NCO1" s="386"/>
      <c r="NCP1" s="386"/>
      <c r="NCQ1" s="386"/>
      <c r="NCR1" s="386"/>
      <c r="NCS1" s="386"/>
      <c r="NCT1" s="386"/>
      <c r="NCU1" s="386"/>
      <c r="NCV1" s="386"/>
      <c r="NCW1" s="386"/>
      <c r="NCX1" s="386"/>
      <c r="NCY1" s="386"/>
      <c r="NCZ1" s="386"/>
      <c r="NDA1" s="385"/>
      <c r="NDB1" s="386"/>
      <c r="NDC1" s="386"/>
      <c r="NDD1" s="386"/>
      <c r="NDE1" s="386"/>
      <c r="NDF1" s="386"/>
      <c r="NDG1" s="386"/>
      <c r="NDH1" s="386"/>
      <c r="NDI1" s="386"/>
      <c r="NDJ1" s="386"/>
      <c r="NDK1" s="386"/>
      <c r="NDL1" s="386"/>
      <c r="NDM1" s="386"/>
      <c r="NDN1" s="386"/>
      <c r="NDO1" s="386"/>
      <c r="NDP1" s="386"/>
      <c r="NDQ1" s="385"/>
      <c r="NDR1" s="386"/>
      <c r="NDS1" s="386"/>
      <c r="NDT1" s="386"/>
      <c r="NDU1" s="386"/>
      <c r="NDV1" s="386"/>
      <c r="NDW1" s="386"/>
      <c r="NDX1" s="386"/>
      <c r="NDY1" s="386"/>
      <c r="NDZ1" s="386"/>
      <c r="NEA1" s="386"/>
      <c r="NEB1" s="386"/>
      <c r="NEC1" s="386"/>
      <c r="NED1" s="386"/>
      <c r="NEE1" s="386"/>
      <c r="NEF1" s="386"/>
      <c r="NEG1" s="385"/>
      <c r="NEH1" s="386"/>
      <c r="NEI1" s="386"/>
      <c r="NEJ1" s="386"/>
      <c r="NEK1" s="386"/>
      <c r="NEL1" s="386"/>
      <c r="NEM1" s="386"/>
      <c r="NEN1" s="386"/>
      <c r="NEO1" s="386"/>
      <c r="NEP1" s="386"/>
      <c r="NEQ1" s="386"/>
      <c r="NER1" s="386"/>
      <c r="NES1" s="386"/>
      <c r="NET1" s="386"/>
      <c r="NEU1" s="386"/>
      <c r="NEV1" s="386"/>
      <c r="NEW1" s="385"/>
      <c r="NEX1" s="386"/>
      <c r="NEY1" s="386"/>
      <c r="NEZ1" s="386"/>
      <c r="NFA1" s="386"/>
      <c r="NFB1" s="386"/>
      <c r="NFC1" s="386"/>
      <c r="NFD1" s="386"/>
      <c r="NFE1" s="386"/>
      <c r="NFF1" s="386"/>
      <c r="NFG1" s="386"/>
      <c r="NFH1" s="386"/>
      <c r="NFI1" s="386"/>
      <c r="NFJ1" s="386"/>
      <c r="NFK1" s="386"/>
      <c r="NFL1" s="386"/>
      <c r="NFM1" s="385"/>
      <c r="NFN1" s="386"/>
      <c r="NFO1" s="386"/>
      <c r="NFP1" s="386"/>
      <c r="NFQ1" s="386"/>
      <c r="NFR1" s="386"/>
      <c r="NFS1" s="386"/>
      <c r="NFT1" s="386"/>
      <c r="NFU1" s="386"/>
      <c r="NFV1" s="386"/>
      <c r="NFW1" s="386"/>
      <c r="NFX1" s="386"/>
      <c r="NFY1" s="386"/>
      <c r="NFZ1" s="386"/>
      <c r="NGA1" s="386"/>
      <c r="NGB1" s="386"/>
      <c r="NGC1" s="385"/>
      <c r="NGD1" s="386"/>
      <c r="NGE1" s="386"/>
      <c r="NGF1" s="386"/>
      <c r="NGG1" s="386"/>
      <c r="NGH1" s="386"/>
      <c r="NGI1" s="386"/>
      <c r="NGJ1" s="386"/>
      <c r="NGK1" s="386"/>
      <c r="NGL1" s="386"/>
      <c r="NGM1" s="386"/>
      <c r="NGN1" s="386"/>
      <c r="NGO1" s="386"/>
      <c r="NGP1" s="386"/>
      <c r="NGQ1" s="386"/>
      <c r="NGR1" s="386"/>
      <c r="NGS1" s="385"/>
      <c r="NGT1" s="386"/>
      <c r="NGU1" s="386"/>
      <c r="NGV1" s="386"/>
      <c r="NGW1" s="386"/>
      <c r="NGX1" s="386"/>
      <c r="NGY1" s="386"/>
      <c r="NGZ1" s="386"/>
      <c r="NHA1" s="386"/>
      <c r="NHB1" s="386"/>
      <c r="NHC1" s="386"/>
      <c r="NHD1" s="386"/>
      <c r="NHE1" s="386"/>
      <c r="NHF1" s="386"/>
      <c r="NHG1" s="386"/>
      <c r="NHH1" s="386"/>
      <c r="NHI1" s="385"/>
      <c r="NHJ1" s="386"/>
      <c r="NHK1" s="386"/>
      <c r="NHL1" s="386"/>
      <c r="NHM1" s="386"/>
      <c r="NHN1" s="386"/>
      <c r="NHO1" s="386"/>
      <c r="NHP1" s="386"/>
      <c r="NHQ1" s="386"/>
      <c r="NHR1" s="386"/>
      <c r="NHS1" s="386"/>
      <c r="NHT1" s="386"/>
      <c r="NHU1" s="386"/>
      <c r="NHV1" s="386"/>
      <c r="NHW1" s="386"/>
      <c r="NHX1" s="386"/>
      <c r="NHY1" s="385"/>
      <c r="NHZ1" s="386"/>
      <c r="NIA1" s="386"/>
      <c r="NIB1" s="386"/>
      <c r="NIC1" s="386"/>
      <c r="NID1" s="386"/>
      <c r="NIE1" s="386"/>
      <c r="NIF1" s="386"/>
      <c r="NIG1" s="386"/>
      <c r="NIH1" s="386"/>
      <c r="NII1" s="386"/>
      <c r="NIJ1" s="386"/>
      <c r="NIK1" s="386"/>
      <c r="NIL1" s="386"/>
      <c r="NIM1" s="386"/>
      <c r="NIN1" s="386"/>
      <c r="NIO1" s="385"/>
      <c r="NIP1" s="386"/>
      <c r="NIQ1" s="386"/>
      <c r="NIR1" s="386"/>
      <c r="NIS1" s="386"/>
      <c r="NIT1" s="386"/>
      <c r="NIU1" s="386"/>
      <c r="NIV1" s="386"/>
      <c r="NIW1" s="386"/>
      <c r="NIX1" s="386"/>
      <c r="NIY1" s="386"/>
      <c r="NIZ1" s="386"/>
      <c r="NJA1" s="386"/>
      <c r="NJB1" s="386"/>
      <c r="NJC1" s="386"/>
      <c r="NJD1" s="386"/>
      <c r="NJE1" s="385"/>
      <c r="NJF1" s="386"/>
      <c r="NJG1" s="386"/>
      <c r="NJH1" s="386"/>
      <c r="NJI1" s="386"/>
      <c r="NJJ1" s="386"/>
      <c r="NJK1" s="386"/>
      <c r="NJL1" s="386"/>
      <c r="NJM1" s="386"/>
      <c r="NJN1" s="386"/>
      <c r="NJO1" s="386"/>
      <c r="NJP1" s="386"/>
      <c r="NJQ1" s="386"/>
      <c r="NJR1" s="386"/>
      <c r="NJS1" s="386"/>
      <c r="NJT1" s="386"/>
      <c r="NJU1" s="385"/>
      <c r="NJV1" s="386"/>
      <c r="NJW1" s="386"/>
      <c r="NJX1" s="386"/>
      <c r="NJY1" s="386"/>
      <c r="NJZ1" s="386"/>
      <c r="NKA1" s="386"/>
      <c r="NKB1" s="386"/>
      <c r="NKC1" s="386"/>
      <c r="NKD1" s="386"/>
      <c r="NKE1" s="386"/>
      <c r="NKF1" s="386"/>
      <c r="NKG1" s="386"/>
      <c r="NKH1" s="386"/>
      <c r="NKI1" s="386"/>
      <c r="NKJ1" s="386"/>
      <c r="NKK1" s="385"/>
      <c r="NKL1" s="386"/>
      <c r="NKM1" s="386"/>
      <c r="NKN1" s="386"/>
      <c r="NKO1" s="386"/>
      <c r="NKP1" s="386"/>
      <c r="NKQ1" s="386"/>
      <c r="NKR1" s="386"/>
      <c r="NKS1" s="386"/>
      <c r="NKT1" s="386"/>
      <c r="NKU1" s="386"/>
      <c r="NKV1" s="386"/>
      <c r="NKW1" s="386"/>
      <c r="NKX1" s="386"/>
      <c r="NKY1" s="386"/>
      <c r="NKZ1" s="386"/>
      <c r="NLA1" s="385"/>
      <c r="NLB1" s="386"/>
      <c r="NLC1" s="386"/>
      <c r="NLD1" s="386"/>
      <c r="NLE1" s="386"/>
      <c r="NLF1" s="386"/>
      <c r="NLG1" s="386"/>
      <c r="NLH1" s="386"/>
      <c r="NLI1" s="386"/>
      <c r="NLJ1" s="386"/>
      <c r="NLK1" s="386"/>
      <c r="NLL1" s="386"/>
      <c r="NLM1" s="386"/>
      <c r="NLN1" s="386"/>
      <c r="NLO1" s="386"/>
      <c r="NLP1" s="386"/>
      <c r="NLQ1" s="385"/>
      <c r="NLR1" s="386"/>
      <c r="NLS1" s="386"/>
      <c r="NLT1" s="386"/>
      <c r="NLU1" s="386"/>
      <c r="NLV1" s="386"/>
      <c r="NLW1" s="386"/>
      <c r="NLX1" s="386"/>
      <c r="NLY1" s="386"/>
      <c r="NLZ1" s="386"/>
      <c r="NMA1" s="386"/>
      <c r="NMB1" s="386"/>
      <c r="NMC1" s="386"/>
      <c r="NMD1" s="386"/>
      <c r="NME1" s="386"/>
      <c r="NMF1" s="386"/>
      <c r="NMG1" s="385"/>
      <c r="NMH1" s="386"/>
      <c r="NMI1" s="386"/>
      <c r="NMJ1" s="386"/>
      <c r="NMK1" s="386"/>
      <c r="NML1" s="386"/>
      <c r="NMM1" s="386"/>
      <c r="NMN1" s="386"/>
      <c r="NMO1" s="386"/>
      <c r="NMP1" s="386"/>
      <c r="NMQ1" s="386"/>
      <c r="NMR1" s="386"/>
      <c r="NMS1" s="386"/>
      <c r="NMT1" s="386"/>
      <c r="NMU1" s="386"/>
      <c r="NMV1" s="386"/>
      <c r="NMW1" s="385"/>
      <c r="NMX1" s="386"/>
      <c r="NMY1" s="386"/>
      <c r="NMZ1" s="386"/>
      <c r="NNA1" s="386"/>
      <c r="NNB1" s="386"/>
      <c r="NNC1" s="386"/>
      <c r="NND1" s="386"/>
      <c r="NNE1" s="386"/>
      <c r="NNF1" s="386"/>
      <c r="NNG1" s="386"/>
      <c r="NNH1" s="386"/>
      <c r="NNI1" s="386"/>
      <c r="NNJ1" s="386"/>
      <c r="NNK1" s="386"/>
      <c r="NNL1" s="386"/>
      <c r="NNM1" s="385"/>
      <c r="NNN1" s="386"/>
      <c r="NNO1" s="386"/>
      <c r="NNP1" s="386"/>
      <c r="NNQ1" s="386"/>
      <c r="NNR1" s="386"/>
      <c r="NNS1" s="386"/>
      <c r="NNT1" s="386"/>
      <c r="NNU1" s="386"/>
      <c r="NNV1" s="386"/>
      <c r="NNW1" s="386"/>
      <c r="NNX1" s="386"/>
      <c r="NNY1" s="386"/>
      <c r="NNZ1" s="386"/>
      <c r="NOA1" s="386"/>
      <c r="NOB1" s="386"/>
      <c r="NOC1" s="385"/>
      <c r="NOD1" s="386"/>
      <c r="NOE1" s="386"/>
      <c r="NOF1" s="386"/>
      <c r="NOG1" s="386"/>
      <c r="NOH1" s="386"/>
      <c r="NOI1" s="386"/>
      <c r="NOJ1" s="386"/>
      <c r="NOK1" s="386"/>
      <c r="NOL1" s="386"/>
      <c r="NOM1" s="386"/>
      <c r="NON1" s="386"/>
      <c r="NOO1" s="386"/>
      <c r="NOP1" s="386"/>
      <c r="NOQ1" s="386"/>
      <c r="NOR1" s="386"/>
      <c r="NOS1" s="385"/>
      <c r="NOT1" s="386"/>
      <c r="NOU1" s="386"/>
      <c r="NOV1" s="386"/>
      <c r="NOW1" s="386"/>
      <c r="NOX1" s="386"/>
      <c r="NOY1" s="386"/>
      <c r="NOZ1" s="386"/>
      <c r="NPA1" s="386"/>
      <c r="NPB1" s="386"/>
      <c r="NPC1" s="386"/>
      <c r="NPD1" s="386"/>
      <c r="NPE1" s="386"/>
      <c r="NPF1" s="386"/>
      <c r="NPG1" s="386"/>
      <c r="NPH1" s="386"/>
      <c r="NPI1" s="385"/>
      <c r="NPJ1" s="386"/>
      <c r="NPK1" s="386"/>
      <c r="NPL1" s="386"/>
      <c r="NPM1" s="386"/>
      <c r="NPN1" s="386"/>
      <c r="NPO1" s="386"/>
      <c r="NPP1" s="386"/>
      <c r="NPQ1" s="386"/>
      <c r="NPR1" s="386"/>
      <c r="NPS1" s="386"/>
      <c r="NPT1" s="386"/>
      <c r="NPU1" s="386"/>
      <c r="NPV1" s="386"/>
      <c r="NPW1" s="386"/>
      <c r="NPX1" s="386"/>
      <c r="NPY1" s="385"/>
      <c r="NPZ1" s="386"/>
      <c r="NQA1" s="386"/>
      <c r="NQB1" s="386"/>
      <c r="NQC1" s="386"/>
      <c r="NQD1" s="386"/>
      <c r="NQE1" s="386"/>
      <c r="NQF1" s="386"/>
      <c r="NQG1" s="386"/>
      <c r="NQH1" s="386"/>
      <c r="NQI1" s="386"/>
      <c r="NQJ1" s="386"/>
      <c r="NQK1" s="386"/>
      <c r="NQL1" s="386"/>
      <c r="NQM1" s="386"/>
      <c r="NQN1" s="386"/>
      <c r="NQO1" s="385"/>
      <c r="NQP1" s="386"/>
      <c r="NQQ1" s="386"/>
      <c r="NQR1" s="386"/>
      <c r="NQS1" s="386"/>
      <c r="NQT1" s="386"/>
      <c r="NQU1" s="386"/>
      <c r="NQV1" s="386"/>
      <c r="NQW1" s="386"/>
      <c r="NQX1" s="386"/>
      <c r="NQY1" s="386"/>
      <c r="NQZ1" s="386"/>
      <c r="NRA1" s="386"/>
      <c r="NRB1" s="386"/>
      <c r="NRC1" s="386"/>
      <c r="NRD1" s="386"/>
      <c r="NRE1" s="385"/>
      <c r="NRF1" s="386"/>
      <c r="NRG1" s="386"/>
      <c r="NRH1" s="386"/>
      <c r="NRI1" s="386"/>
      <c r="NRJ1" s="386"/>
      <c r="NRK1" s="386"/>
      <c r="NRL1" s="386"/>
      <c r="NRM1" s="386"/>
      <c r="NRN1" s="386"/>
      <c r="NRO1" s="386"/>
      <c r="NRP1" s="386"/>
      <c r="NRQ1" s="386"/>
      <c r="NRR1" s="386"/>
      <c r="NRS1" s="386"/>
      <c r="NRT1" s="386"/>
      <c r="NRU1" s="385"/>
      <c r="NRV1" s="386"/>
      <c r="NRW1" s="386"/>
      <c r="NRX1" s="386"/>
      <c r="NRY1" s="386"/>
      <c r="NRZ1" s="386"/>
      <c r="NSA1" s="386"/>
      <c r="NSB1" s="386"/>
      <c r="NSC1" s="386"/>
      <c r="NSD1" s="386"/>
      <c r="NSE1" s="386"/>
      <c r="NSF1" s="386"/>
      <c r="NSG1" s="386"/>
      <c r="NSH1" s="386"/>
      <c r="NSI1" s="386"/>
      <c r="NSJ1" s="386"/>
      <c r="NSK1" s="385"/>
      <c r="NSL1" s="386"/>
      <c r="NSM1" s="386"/>
      <c r="NSN1" s="386"/>
      <c r="NSO1" s="386"/>
      <c r="NSP1" s="386"/>
      <c r="NSQ1" s="386"/>
      <c r="NSR1" s="386"/>
      <c r="NSS1" s="386"/>
      <c r="NST1" s="386"/>
      <c r="NSU1" s="386"/>
      <c r="NSV1" s="386"/>
      <c r="NSW1" s="386"/>
      <c r="NSX1" s="386"/>
      <c r="NSY1" s="386"/>
      <c r="NSZ1" s="386"/>
      <c r="NTA1" s="385"/>
      <c r="NTB1" s="386"/>
      <c r="NTC1" s="386"/>
      <c r="NTD1" s="386"/>
      <c r="NTE1" s="386"/>
      <c r="NTF1" s="386"/>
      <c r="NTG1" s="386"/>
      <c r="NTH1" s="386"/>
      <c r="NTI1" s="386"/>
      <c r="NTJ1" s="386"/>
      <c r="NTK1" s="386"/>
      <c r="NTL1" s="386"/>
      <c r="NTM1" s="386"/>
      <c r="NTN1" s="386"/>
      <c r="NTO1" s="386"/>
      <c r="NTP1" s="386"/>
      <c r="NTQ1" s="385"/>
      <c r="NTR1" s="386"/>
      <c r="NTS1" s="386"/>
      <c r="NTT1" s="386"/>
      <c r="NTU1" s="386"/>
      <c r="NTV1" s="386"/>
      <c r="NTW1" s="386"/>
      <c r="NTX1" s="386"/>
      <c r="NTY1" s="386"/>
      <c r="NTZ1" s="386"/>
      <c r="NUA1" s="386"/>
      <c r="NUB1" s="386"/>
      <c r="NUC1" s="386"/>
      <c r="NUD1" s="386"/>
      <c r="NUE1" s="386"/>
      <c r="NUF1" s="386"/>
      <c r="NUG1" s="385"/>
      <c r="NUH1" s="386"/>
      <c r="NUI1" s="386"/>
      <c r="NUJ1" s="386"/>
      <c r="NUK1" s="386"/>
      <c r="NUL1" s="386"/>
      <c r="NUM1" s="386"/>
      <c r="NUN1" s="386"/>
      <c r="NUO1" s="386"/>
      <c r="NUP1" s="386"/>
      <c r="NUQ1" s="386"/>
      <c r="NUR1" s="386"/>
      <c r="NUS1" s="386"/>
      <c r="NUT1" s="386"/>
      <c r="NUU1" s="386"/>
      <c r="NUV1" s="386"/>
      <c r="NUW1" s="385"/>
      <c r="NUX1" s="386"/>
      <c r="NUY1" s="386"/>
      <c r="NUZ1" s="386"/>
      <c r="NVA1" s="386"/>
      <c r="NVB1" s="386"/>
      <c r="NVC1" s="386"/>
      <c r="NVD1" s="386"/>
      <c r="NVE1" s="386"/>
      <c r="NVF1" s="386"/>
      <c r="NVG1" s="386"/>
      <c r="NVH1" s="386"/>
      <c r="NVI1" s="386"/>
      <c r="NVJ1" s="386"/>
      <c r="NVK1" s="386"/>
      <c r="NVL1" s="386"/>
      <c r="NVM1" s="385"/>
      <c r="NVN1" s="386"/>
      <c r="NVO1" s="386"/>
      <c r="NVP1" s="386"/>
      <c r="NVQ1" s="386"/>
      <c r="NVR1" s="386"/>
      <c r="NVS1" s="386"/>
      <c r="NVT1" s="386"/>
      <c r="NVU1" s="386"/>
      <c r="NVV1" s="386"/>
      <c r="NVW1" s="386"/>
      <c r="NVX1" s="386"/>
      <c r="NVY1" s="386"/>
      <c r="NVZ1" s="386"/>
      <c r="NWA1" s="386"/>
      <c r="NWB1" s="386"/>
      <c r="NWC1" s="385"/>
      <c r="NWD1" s="386"/>
      <c r="NWE1" s="386"/>
      <c r="NWF1" s="386"/>
      <c r="NWG1" s="386"/>
      <c r="NWH1" s="386"/>
      <c r="NWI1" s="386"/>
      <c r="NWJ1" s="386"/>
      <c r="NWK1" s="386"/>
      <c r="NWL1" s="386"/>
      <c r="NWM1" s="386"/>
      <c r="NWN1" s="386"/>
      <c r="NWO1" s="386"/>
      <c r="NWP1" s="386"/>
      <c r="NWQ1" s="386"/>
      <c r="NWR1" s="386"/>
      <c r="NWS1" s="385"/>
      <c r="NWT1" s="386"/>
      <c r="NWU1" s="386"/>
      <c r="NWV1" s="386"/>
      <c r="NWW1" s="386"/>
      <c r="NWX1" s="386"/>
      <c r="NWY1" s="386"/>
      <c r="NWZ1" s="386"/>
      <c r="NXA1" s="386"/>
      <c r="NXB1" s="386"/>
      <c r="NXC1" s="386"/>
      <c r="NXD1" s="386"/>
      <c r="NXE1" s="386"/>
      <c r="NXF1" s="386"/>
      <c r="NXG1" s="386"/>
      <c r="NXH1" s="386"/>
      <c r="NXI1" s="385"/>
      <c r="NXJ1" s="386"/>
      <c r="NXK1" s="386"/>
      <c r="NXL1" s="386"/>
      <c r="NXM1" s="386"/>
      <c r="NXN1" s="386"/>
      <c r="NXO1" s="386"/>
      <c r="NXP1" s="386"/>
      <c r="NXQ1" s="386"/>
      <c r="NXR1" s="386"/>
      <c r="NXS1" s="386"/>
      <c r="NXT1" s="386"/>
      <c r="NXU1" s="386"/>
      <c r="NXV1" s="386"/>
      <c r="NXW1" s="386"/>
      <c r="NXX1" s="386"/>
      <c r="NXY1" s="385"/>
      <c r="NXZ1" s="386"/>
      <c r="NYA1" s="386"/>
      <c r="NYB1" s="386"/>
      <c r="NYC1" s="386"/>
      <c r="NYD1" s="386"/>
      <c r="NYE1" s="386"/>
      <c r="NYF1" s="386"/>
      <c r="NYG1" s="386"/>
      <c r="NYH1" s="386"/>
      <c r="NYI1" s="386"/>
      <c r="NYJ1" s="386"/>
      <c r="NYK1" s="386"/>
      <c r="NYL1" s="386"/>
      <c r="NYM1" s="386"/>
      <c r="NYN1" s="386"/>
      <c r="NYO1" s="385"/>
      <c r="NYP1" s="386"/>
      <c r="NYQ1" s="386"/>
      <c r="NYR1" s="386"/>
      <c r="NYS1" s="386"/>
      <c r="NYT1" s="386"/>
      <c r="NYU1" s="386"/>
      <c r="NYV1" s="386"/>
      <c r="NYW1" s="386"/>
      <c r="NYX1" s="386"/>
      <c r="NYY1" s="386"/>
      <c r="NYZ1" s="386"/>
      <c r="NZA1" s="386"/>
      <c r="NZB1" s="386"/>
      <c r="NZC1" s="386"/>
      <c r="NZD1" s="386"/>
      <c r="NZE1" s="385"/>
      <c r="NZF1" s="386"/>
      <c r="NZG1" s="386"/>
      <c r="NZH1" s="386"/>
      <c r="NZI1" s="386"/>
      <c r="NZJ1" s="386"/>
      <c r="NZK1" s="386"/>
      <c r="NZL1" s="386"/>
      <c r="NZM1" s="386"/>
      <c r="NZN1" s="386"/>
      <c r="NZO1" s="386"/>
      <c r="NZP1" s="386"/>
      <c r="NZQ1" s="386"/>
      <c r="NZR1" s="386"/>
      <c r="NZS1" s="386"/>
      <c r="NZT1" s="386"/>
      <c r="NZU1" s="385"/>
      <c r="NZV1" s="386"/>
      <c r="NZW1" s="386"/>
      <c r="NZX1" s="386"/>
      <c r="NZY1" s="386"/>
      <c r="NZZ1" s="386"/>
      <c r="OAA1" s="386"/>
      <c r="OAB1" s="386"/>
      <c r="OAC1" s="386"/>
      <c r="OAD1" s="386"/>
      <c r="OAE1" s="386"/>
      <c r="OAF1" s="386"/>
      <c r="OAG1" s="386"/>
      <c r="OAH1" s="386"/>
      <c r="OAI1" s="386"/>
      <c r="OAJ1" s="386"/>
      <c r="OAK1" s="385"/>
      <c r="OAL1" s="386"/>
      <c r="OAM1" s="386"/>
      <c r="OAN1" s="386"/>
      <c r="OAO1" s="386"/>
      <c r="OAP1" s="386"/>
      <c r="OAQ1" s="386"/>
      <c r="OAR1" s="386"/>
      <c r="OAS1" s="386"/>
      <c r="OAT1" s="386"/>
      <c r="OAU1" s="386"/>
      <c r="OAV1" s="386"/>
      <c r="OAW1" s="386"/>
      <c r="OAX1" s="386"/>
      <c r="OAY1" s="386"/>
      <c r="OAZ1" s="386"/>
      <c r="OBA1" s="385"/>
      <c r="OBB1" s="386"/>
      <c r="OBC1" s="386"/>
      <c r="OBD1" s="386"/>
      <c r="OBE1" s="386"/>
      <c r="OBF1" s="386"/>
      <c r="OBG1" s="386"/>
      <c r="OBH1" s="386"/>
      <c r="OBI1" s="386"/>
      <c r="OBJ1" s="386"/>
      <c r="OBK1" s="386"/>
      <c r="OBL1" s="386"/>
      <c r="OBM1" s="386"/>
      <c r="OBN1" s="386"/>
      <c r="OBO1" s="386"/>
      <c r="OBP1" s="386"/>
      <c r="OBQ1" s="385"/>
      <c r="OBR1" s="386"/>
      <c r="OBS1" s="386"/>
      <c r="OBT1" s="386"/>
      <c r="OBU1" s="386"/>
      <c r="OBV1" s="386"/>
      <c r="OBW1" s="386"/>
      <c r="OBX1" s="386"/>
      <c r="OBY1" s="386"/>
      <c r="OBZ1" s="386"/>
      <c r="OCA1" s="386"/>
      <c r="OCB1" s="386"/>
      <c r="OCC1" s="386"/>
      <c r="OCD1" s="386"/>
      <c r="OCE1" s="386"/>
      <c r="OCF1" s="386"/>
      <c r="OCG1" s="385"/>
      <c r="OCH1" s="386"/>
      <c r="OCI1" s="386"/>
      <c r="OCJ1" s="386"/>
      <c r="OCK1" s="386"/>
      <c r="OCL1" s="386"/>
      <c r="OCM1" s="386"/>
      <c r="OCN1" s="386"/>
      <c r="OCO1" s="386"/>
      <c r="OCP1" s="386"/>
      <c r="OCQ1" s="386"/>
      <c r="OCR1" s="386"/>
      <c r="OCS1" s="386"/>
      <c r="OCT1" s="386"/>
      <c r="OCU1" s="386"/>
      <c r="OCV1" s="386"/>
      <c r="OCW1" s="385"/>
      <c r="OCX1" s="386"/>
      <c r="OCY1" s="386"/>
      <c r="OCZ1" s="386"/>
      <c r="ODA1" s="386"/>
      <c r="ODB1" s="386"/>
      <c r="ODC1" s="386"/>
      <c r="ODD1" s="386"/>
      <c r="ODE1" s="386"/>
      <c r="ODF1" s="386"/>
      <c r="ODG1" s="386"/>
      <c r="ODH1" s="386"/>
      <c r="ODI1" s="386"/>
      <c r="ODJ1" s="386"/>
      <c r="ODK1" s="386"/>
      <c r="ODL1" s="386"/>
      <c r="ODM1" s="385"/>
      <c r="ODN1" s="386"/>
      <c r="ODO1" s="386"/>
      <c r="ODP1" s="386"/>
      <c r="ODQ1" s="386"/>
      <c r="ODR1" s="386"/>
      <c r="ODS1" s="386"/>
      <c r="ODT1" s="386"/>
      <c r="ODU1" s="386"/>
      <c r="ODV1" s="386"/>
      <c r="ODW1" s="386"/>
      <c r="ODX1" s="386"/>
      <c r="ODY1" s="386"/>
      <c r="ODZ1" s="386"/>
      <c r="OEA1" s="386"/>
      <c r="OEB1" s="386"/>
      <c r="OEC1" s="385"/>
      <c r="OED1" s="386"/>
      <c r="OEE1" s="386"/>
      <c r="OEF1" s="386"/>
      <c r="OEG1" s="386"/>
      <c r="OEH1" s="386"/>
      <c r="OEI1" s="386"/>
      <c r="OEJ1" s="386"/>
      <c r="OEK1" s="386"/>
      <c r="OEL1" s="386"/>
      <c r="OEM1" s="386"/>
      <c r="OEN1" s="386"/>
      <c r="OEO1" s="386"/>
      <c r="OEP1" s="386"/>
      <c r="OEQ1" s="386"/>
      <c r="OER1" s="386"/>
      <c r="OES1" s="385"/>
      <c r="OET1" s="386"/>
      <c r="OEU1" s="386"/>
      <c r="OEV1" s="386"/>
      <c r="OEW1" s="386"/>
      <c r="OEX1" s="386"/>
      <c r="OEY1" s="386"/>
      <c r="OEZ1" s="386"/>
      <c r="OFA1" s="386"/>
      <c r="OFB1" s="386"/>
      <c r="OFC1" s="386"/>
      <c r="OFD1" s="386"/>
      <c r="OFE1" s="386"/>
      <c r="OFF1" s="386"/>
      <c r="OFG1" s="386"/>
      <c r="OFH1" s="386"/>
      <c r="OFI1" s="385"/>
      <c r="OFJ1" s="386"/>
      <c r="OFK1" s="386"/>
      <c r="OFL1" s="386"/>
      <c r="OFM1" s="386"/>
      <c r="OFN1" s="386"/>
      <c r="OFO1" s="386"/>
      <c r="OFP1" s="386"/>
      <c r="OFQ1" s="386"/>
      <c r="OFR1" s="386"/>
      <c r="OFS1" s="386"/>
      <c r="OFT1" s="386"/>
      <c r="OFU1" s="386"/>
      <c r="OFV1" s="386"/>
      <c r="OFW1" s="386"/>
      <c r="OFX1" s="386"/>
      <c r="OFY1" s="385"/>
      <c r="OFZ1" s="386"/>
      <c r="OGA1" s="386"/>
      <c r="OGB1" s="386"/>
      <c r="OGC1" s="386"/>
      <c r="OGD1" s="386"/>
      <c r="OGE1" s="386"/>
      <c r="OGF1" s="386"/>
      <c r="OGG1" s="386"/>
      <c r="OGH1" s="386"/>
      <c r="OGI1" s="386"/>
      <c r="OGJ1" s="386"/>
      <c r="OGK1" s="386"/>
      <c r="OGL1" s="386"/>
      <c r="OGM1" s="386"/>
      <c r="OGN1" s="386"/>
      <c r="OGO1" s="385"/>
      <c r="OGP1" s="386"/>
      <c r="OGQ1" s="386"/>
      <c r="OGR1" s="386"/>
      <c r="OGS1" s="386"/>
      <c r="OGT1" s="386"/>
      <c r="OGU1" s="386"/>
      <c r="OGV1" s="386"/>
      <c r="OGW1" s="386"/>
      <c r="OGX1" s="386"/>
      <c r="OGY1" s="386"/>
      <c r="OGZ1" s="386"/>
      <c r="OHA1" s="386"/>
      <c r="OHB1" s="386"/>
      <c r="OHC1" s="386"/>
      <c r="OHD1" s="386"/>
      <c r="OHE1" s="385"/>
      <c r="OHF1" s="386"/>
      <c r="OHG1" s="386"/>
      <c r="OHH1" s="386"/>
      <c r="OHI1" s="386"/>
      <c r="OHJ1" s="386"/>
      <c r="OHK1" s="386"/>
      <c r="OHL1" s="386"/>
      <c r="OHM1" s="386"/>
      <c r="OHN1" s="386"/>
      <c r="OHO1" s="386"/>
      <c r="OHP1" s="386"/>
      <c r="OHQ1" s="386"/>
      <c r="OHR1" s="386"/>
      <c r="OHS1" s="386"/>
      <c r="OHT1" s="386"/>
      <c r="OHU1" s="385"/>
      <c r="OHV1" s="386"/>
      <c r="OHW1" s="386"/>
      <c r="OHX1" s="386"/>
      <c r="OHY1" s="386"/>
      <c r="OHZ1" s="386"/>
      <c r="OIA1" s="386"/>
      <c r="OIB1" s="386"/>
      <c r="OIC1" s="386"/>
      <c r="OID1" s="386"/>
      <c r="OIE1" s="386"/>
      <c r="OIF1" s="386"/>
      <c r="OIG1" s="386"/>
      <c r="OIH1" s="386"/>
      <c r="OII1" s="386"/>
      <c r="OIJ1" s="386"/>
      <c r="OIK1" s="385"/>
      <c r="OIL1" s="386"/>
      <c r="OIM1" s="386"/>
      <c r="OIN1" s="386"/>
      <c r="OIO1" s="386"/>
      <c r="OIP1" s="386"/>
      <c r="OIQ1" s="386"/>
      <c r="OIR1" s="386"/>
      <c r="OIS1" s="386"/>
      <c r="OIT1" s="386"/>
      <c r="OIU1" s="386"/>
      <c r="OIV1" s="386"/>
      <c r="OIW1" s="386"/>
      <c r="OIX1" s="386"/>
      <c r="OIY1" s="386"/>
      <c r="OIZ1" s="386"/>
      <c r="OJA1" s="385"/>
      <c r="OJB1" s="386"/>
      <c r="OJC1" s="386"/>
      <c r="OJD1" s="386"/>
      <c r="OJE1" s="386"/>
      <c r="OJF1" s="386"/>
      <c r="OJG1" s="386"/>
      <c r="OJH1" s="386"/>
      <c r="OJI1" s="386"/>
      <c r="OJJ1" s="386"/>
      <c r="OJK1" s="386"/>
      <c r="OJL1" s="386"/>
      <c r="OJM1" s="386"/>
      <c r="OJN1" s="386"/>
      <c r="OJO1" s="386"/>
      <c r="OJP1" s="386"/>
      <c r="OJQ1" s="385"/>
      <c r="OJR1" s="386"/>
      <c r="OJS1" s="386"/>
      <c r="OJT1" s="386"/>
      <c r="OJU1" s="386"/>
      <c r="OJV1" s="386"/>
      <c r="OJW1" s="386"/>
      <c r="OJX1" s="386"/>
      <c r="OJY1" s="386"/>
      <c r="OJZ1" s="386"/>
      <c r="OKA1" s="386"/>
      <c r="OKB1" s="386"/>
      <c r="OKC1" s="386"/>
      <c r="OKD1" s="386"/>
      <c r="OKE1" s="386"/>
      <c r="OKF1" s="386"/>
      <c r="OKG1" s="385"/>
      <c r="OKH1" s="386"/>
      <c r="OKI1" s="386"/>
      <c r="OKJ1" s="386"/>
      <c r="OKK1" s="386"/>
      <c r="OKL1" s="386"/>
      <c r="OKM1" s="386"/>
      <c r="OKN1" s="386"/>
      <c r="OKO1" s="386"/>
      <c r="OKP1" s="386"/>
      <c r="OKQ1" s="386"/>
      <c r="OKR1" s="386"/>
      <c r="OKS1" s="386"/>
      <c r="OKT1" s="386"/>
      <c r="OKU1" s="386"/>
      <c r="OKV1" s="386"/>
      <c r="OKW1" s="385"/>
      <c r="OKX1" s="386"/>
      <c r="OKY1" s="386"/>
      <c r="OKZ1" s="386"/>
      <c r="OLA1" s="386"/>
      <c r="OLB1" s="386"/>
      <c r="OLC1" s="386"/>
      <c r="OLD1" s="386"/>
      <c r="OLE1" s="386"/>
      <c r="OLF1" s="386"/>
      <c r="OLG1" s="386"/>
      <c r="OLH1" s="386"/>
      <c r="OLI1" s="386"/>
      <c r="OLJ1" s="386"/>
      <c r="OLK1" s="386"/>
      <c r="OLL1" s="386"/>
      <c r="OLM1" s="385"/>
      <c r="OLN1" s="386"/>
      <c r="OLO1" s="386"/>
      <c r="OLP1" s="386"/>
      <c r="OLQ1" s="386"/>
      <c r="OLR1" s="386"/>
      <c r="OLS1" s="386"/>
      <c r="OLT1" s="386"/>
      <c r="OLU1" s="386"/>
      <c r="OLV1" s="386"/>
      <c r="OLW1" s="386"/>
      <c r="OLX1" s="386"/>
      <c r="OLY1" s="386"/>
      <c r="OLZ1" s="386"/>
      <c r="OMA1" s="386"/>
      <c r="OMB1" s="386"/>
      <c r="OMC1" s="385"/>
      <c r="OMD1" s="386"/>
      <c r="OME1" s="386"/>
      <c r="OMF1" s="386"/>
      <c r="OMG1" s="386"/>
      <c r="OMH1" s="386"/>
      <c r="OMI1" s="386"/>
      <c r="OMJ1" s="386"/>
      <c r="OMK1" s="386"/>
      <c r="OML1" s="386"/>
      <c r="OMM1" s="386"/>
      <c r="OMN1" s="386"/>
      <c r="OMO1" s="386"/>
      <c r="OMP1" s="386"/>
      <c r="OMQ1" s="386"/>
      <c r="OMR1" s="386"/>
      <c r="OMS1" s="385"/>
      <c r="OMT1" s="386"/>
      <c r="OMU1" s="386"/>
      <c r="OMV1" s="386"/>
      <c r="OMW1" s="386"/>
      <c r="OMX1" s="386"/>
      <c r="OMY1" s="386"/>
      <c r="OMZ1" s="386"/>
      <c r="ONA1" s="386"/>
      <c r="ONB1" s="386"/>
      <c r="ONC1" s="386"/>
      <c r="OND1" s="386"/>
      <c r="ONE1" s="386"/>
      <c r="ONF1" s="386"/>
      <c r="ONG1" s="386"/>
      <c r="ONH1" s="386"/>
      <c r="ONI1" s="385"/>
      <c r="ONJ1" s="386"/>
      <c r="ONK1" s="386"/>
      <c r="ONL1" s="386"/>
      <c r="ONM1" s="386"/>
      <c r="ONN1" s="386"/>
      <c r="ONO1" s="386"/>
      <c r="ONP1" s="386"/>
      <c r="ONQ1" s="386"/>
      <c r="ONR1" s="386"/>
      <c r="ONS1" s="386"/>
      <c r="ONT1" s="386"/>
      <c r="ONU1" s="386"/>
      <c r="ONV1" s="386"/>
      <c r="ONW1" s="386"/>
      <c r="ONX1" s="386"/>
      <c r="ONY1" s="385"/>
      <c r="ONZ1" s="386"/>
      <c r="OOA1" s="386"/>
      <c r="OOB1" s="386"/>
      <c r="OOC1" s="386"/>
      <c r="OOD1" s="386"/>
      <c r="OOE1" s="386"/>
      <c r="OOF1" s="386"/>
      <c r="OOG1" s="386"/>
      <c r="OOH1" s="386"/>
      <c r="OOI1" s="386"/>
      <c r="OOJ1" s="386"/>
      <c r="OOK1" s="386"/>
      <c r="OOL1" s="386"/>
      <c r="OOM1" s="386"/>
      <c r="OON1" s="386"/>
      <c r="OOO1" s="385"/>
      <c r="OOP1" s="386"/>
      <c r="OOQ1" s="386"/>
      <c r="OOR1" s="386"/>
      <c r="OOS1" s="386"/>
      <c r="OOT1" s="386"/>
      <c r="OOU1" s="386"/>
      <c r="OOV1" s="386"/>
      <c r="OOW1" s="386"/>
      <c r="OOX1" s="386"/>
      <c r="OOY1" s="386"/>
      <c r="OOZ1" s="386"/>
      <c r="OPA1" s="386"/>
      <c r="OPB1" s="386"/>
      <c r="OPC1" s="386"/>
      <c r="OPD1" s="386"/>
      <c r="OPE1" s="385"/>
      <c r="OPF1" s="386"/>
      <c r="OPG1" s="386"/>
      <c r="OPH1" s="386"/>
      <c r="OPI1" s="386"/>
      <c r="OPJ1" s="386"/>
      <c r="OPK1" s="386"/>
      <c r="OPL1" s="386"/>
      <c r="OPM1" s="386"/>
      <c r="OPN1" s="386"/>
      <c r="OPO1" s="386"/>
      <c r="OPP1" s="386"/>
      <c r="OPQ1" s="386"/>
      <c r="OPR1" s="386"/>
      <c r="OPS1" s="386"/>
      <c r="OPT1" s="386"/>
      <c r="OPU1" s="385"/>
      <c r="OPV1" s="386"/>
      <c r="OPW1" s="386"/>
      <c r="OPX1" s="386"/>
      <c r="OPY1" s="386"/>
      <c r="OPZ1" s="386"/>
      <c r="OQA1" s="386"/>
      <c r="OQB1" s="386"/>
      <c r="OQC1" s="386"/>
      <c r="OQD1" s="386"/>
      <c r="OQE1" s="386"/>
      <c r="OQF1" s="386"/>
      <c r="OQG1" s="386"/>
      <c r="OQH1" s="386"/>
      <c r="OQI1" s="386"/>
      <c r="OQJ1" s="386"/>
      <c r="OQK1" s="385"/>
      <c r="OQL1" s="386"/>
      <c r="OQM1" s="386"/>
      <c r="OQN1" s="386"/>
      <c r="OQO1" s="386"/>
      <c r="OQP1" s="386"/>
      <c r="OQQ1" s="386"/>
      <c r="OQR1" s="386"/>
      <c r="OQS1" s="386"/>
      <c r="OQT1" s="386"/>
      <c r="OQU1" s="386"/>
      <c r="OQV1" s="386"/>
      <c r="OQW1" s="386"/>
      <c r="OQX1" s="386"/>
      <c r="OQY1" s="386"/>
      <c r="OQZ1" s="386"/>
      <c r="ORA1" s="385"/>
      <c r="ORB1" s="386"/>
      <c r="ORC1" s="386"/>
      <c r="ORD1" s="386"/>
      <c r="ORE1" s="386"/>
      <c r="ORF1" s="386"/>
      <c r="ORG1" s="386"/>
      <c r="ORH1" s="386"/>
      <c r="ORI1" s="386"/>
      <c r="ORJ1" s="386"/>
      <c r="ORK1" s="386"/>
      <c r="ORL1" s="386"/>
      <c r="ORM1" s="386"/>
      <c r="ORN1" s="386"/>
      <c r="ORO1" s="386"/>
      <c r="ORP1" s="386"/>
      <c r="ORQ1" s="385"/>
      <c r="ORR1" s="386"/>
      <c r="ORS1" s="386"/>
      <c r="ORT1" s="386"/>
      <c r="ORU1" s="386"/>
      <c r="ORV1" s="386"/>
      <c r="ORW1" s="386"/>
      <c r="ORX1" s="386"/>
      <c r="ORY1" s="386"/>
      <c r="ORZ1" s="386"/>
      <c r="OSA1" s="386"/>
      <c r="OSB1" s="386"/>
      <c r="OSC1" s="386"/>
      <c r="OSD1" s="386"/>
      <c r="OSE1" s="386"/>
      <c r="OSF1" s="386"/>
      <c r="OSG1" s="385"/>
      <c r="OSH1" s="386"/>
      <c r="OSI1" s="386"/>
      <c r="OSJ1" s="386"/>
      <c r="OSK1" s="386"/>
      <c r="OSL1" s="386"/>
      <c r="OSM1" s="386"/>
      <c r="OSN1" s="386"/>
      <c r="OSO1" s="386"/>
      <c r="OSP1" s="386"/>
      <c r="OSQ1" s="386"/>
      <c r="OSR1" s="386"/>
      <c r="OSS1" s="386"/>
      <c r="OST1" s="386"/>
      <c r="OSU1" s="386"/>
      <c r="OSV1" s="386"/>
      <c r="OSW1" s="385"/>
      <c r="OSX1" s="386"/>
      <c r="OSY1" s="386"/>
      <c r="OSZ1" s="386"/>
      <c r="OTA1" s="386"/>
      <c r="OTB1" s="386"/>
      <c r="OTC1" s="386"/>
      <c r="OTD1" s="386"/>
      <c r="OTE1" s="386"/>
      <c r="OTF1" s="386"/>
      <c r="OTG1" s="386"/>
      <c r="OTH1" s="386"/>
      <c r="OTI1" s="386"/>
      <c r="OTJ1" s="386"/>
      <c r="OTK1" s="386"/>
      <c r="OTL1" s="386"/>
      <c r="OTM1" s="385"/>
      <c r="OTN1" s="386"/>
      <c r="OTO1" s="386"/>
      <c r="OTP1" s="386"/>
      <c r="OTQ1" s="386"/>
      <c r="OTR1" s="386"/>
      <c r="OTS1" s="386"/>
      <c r="OTT1" s="386"/>
      <c r="OTU1" s="386"/>
      <c r="OTV1" s="386"/>
      <c r="OTW1" s="386"/>
      <c r="OTX1" s="386"/>
      <c r="OTY1" s="386"/>
      <c r="OTZ1" s="386"/>
      <c r="OUA1" s="386"/>
      <c r="OUB1" s="386"/>
      <c r="OUC1" s="385"/>
      <c r="OUD1" s="386"/>
      <c r="OUE1" s="386"/>
      <c r="OUF1" s="386"/>
      <c r="OUG1" s="386"/>
      <c r="OUH1" s="386"/>
      <c r="OUI1" s="386"/>
      <c r="OUJ1" s="386"/>
      <c r="OUK1" s="386"/>
      <c r="OUL1" s="386"/>
      <c r="OUM1" s="386"/>
      <c r="OUN1" s="386"/>
      <c r="OUO1" s="386"/>
      <c r="OUP1" s="386"/>
      <c r="OUQ1" s="386"/>
      <c r="OUR1" s="386"/>
      <c r="OUS1" s="385"/>
      <c r="OUT1" s="386"/>
      <c r="OUU1" s="386"/>
      <c r="OUV1" s="386"/>
      <c r="OUW1" s="386"/>
      <c r="OUX1" s="386"/>
      <c r="OUY1" s="386"/>
      <c r="OUZ1" s="386"/>
      <c r="OVA1" s="386"/>
      <c r="OVB1" s="386"/>
      <c r="OVC1" s="386"/>
      <c r="OVD1" s="386"/>
      <c r="OVE1" s="386"/>
      <c r="OVF1" s="386"/>
      <c r="OVG1" s="386"/>
      <c r="OVH1" s="386"/>
      <c r="OVI1" s="385"/>
      <c r="OVJ1" s="386"/>
      <c r="OVK1" s="386"/>
      <c r="OVL1" s="386"/>
      <c r="OVM1" s="386"/>
      <c r="OVN1" s="386"/>
      <c r="OVO1" s="386"/>
      <c r="OVP1" s="386"/>
      <c r="OVQ1" s="386"/>
      <c r="OVR1" s="386"/>
      <c r="OVS1" s="386"/>
      <c r="OVT1" s="386"/>
      <c r="OVU1" s="386"/>
      <c r="OVV1" s="386"/>
      <c r="OVW1" s="386"/>
      <c r="OVX1" s="386"/>
      <c r="OVY1" s="385"/>
      <c r="OVZ1" s="386"/>
      <c r="OWA1" s="386"/>
      <c r="OWB1" s="386"/>
      <c r="OWC1" s="386"/>
      <c r="OWD1" s="386"/>
      <c r="OWE1" s="386"/>
      <c r="OWF1" s="386"/>
      <c r="OWG1" s="386"/>
      <c r="OWH1" s="386"/>
      <c r="OWI1" s="386"/>
      <c r="OWJ1" s="386"/>
      <c r="OWK1" s="386"/>
      <c r="OWL1" s="386"/>
      <c r="OWM1" s="386"/>
      <c r="OWN1" s="386"/>
      <c r="OWO1" s="385"/>
      <c r="OWP1" s="386"/>
      <c r="OWQ1" s="386"/>
      <c r="OWR1" s="386"/>
      <c r="OWS1" s="386"/>
      <c r="OWT1" s="386"/>
      <c r="OWU1" s="386"/>
      <c r="OWV1" s="386"/>
      <c r="OWW1" s="386"/>
      <c r="OWX1" s="386"/>
      <c r="OWY1" s="386"/>
      <c r="OWZ1" s="386"/>
      <c r="OXA1" s="386"/>
      <c r="OXB1" s="386"/>
      <c r="OXC1" s="386"/>
      <c r="OXD1" s="386"/>
      <c r="OXE1" s="385"/>
      <c r="OXF1" s="386"/>
      <c r="OXG1" s="386"/>
      <c r="OXH1" s="386"/>
      <c r="OXI1" s="386"/>
      <c r="OXJ1" s="386"/>
      <c r="OXK1" s="386"/>
      <c r="OXL1" s="386"/>
      <c r="OXM1" s="386"/>
      <c r="OXN1" s="386"/>
      <c r="OXO1" s="386"/>
      <c r="OXP1" s="386"/>
      <c r="OXQ1" s="386"/>
      <c r="OXR1" s="386"/>
      <c r="OXS1" s="386"/>
      <c r="OXT1" s="386"/>
      <c r="OXU1" s="385"/>
      <c r="OXV1" s="386"/>
      <c r="OXW1" s="386"/>
      <c r="OXX1" s="386"/>
      <c r="OXY1" s="386"/>
      <c r="OXZ1" s="386"/>
      <c r="OYA1" s="386"/>
      <c r="OYB1" s="386"/>
      <c r="OYC1" s="386"/>
      <c r="OYD1" s="386"/>
      <c r="OYE1" s="386"/>
      <c r="OYF1" s="386"/>
      <c r="OYG1" s="386"/>
      <c r="OYH1" s="386"/>
      <c r="OYI1" s="386"/>
      <c r="OYJ1" s="386"/>
      <c r="OYK1" s="385"/>
      <c r="OYL1" s="386"/>
      <c r="OYM1" s="386"/>
      <c r="OYN1" s="386"/>
      <c r="OYO1" s="386"/>
      <c r="OYP1" s="386"/>
      <c r="OYQ1" s="386"/>
      <c r="OYR1" s="386"/>
      <c r="OYS1" s="386"/>
      <c r="OYT1" s="386"/>
      <c r="OYU1" s="386"/>
      <c r="OYV1" s="386"/>
      <c r="OYW1" s="386"/>
      <c r="OYX1" s="386"/>
      <c r="OYY1" s="386"/>
      <c r="OYZ1" s="386"/>
      <c r="OZA1" s="385"/>
      <c r="OZB1" s="386"/>
      <c r="OZC1" s="386"/>
      <c r="OZD1" s="386"/>
      <c r="OZE1" s="386"/>
      <c r="OZF1" s="386"/>
      <c r="OZG1" s="386"/>
      <c r="OZH1" s="386"/>
      <c r="OZI1" s="386"/>
      <c r="OZJ1" s="386"/>
      <c r="OZK1" s="386"/>
      <c r="OZL1" s="386"/>
      <c r="OZM1" s="386"/>
      <c r="OZN1" s="386"/>
      <c r="OZO1" s="386"/>
      <c r="OZP1" s="386"/>
      <c r="OZQ1" s="385"/>
      <c r="OZR1" s="386"/>
      <c r="OZS1" s="386"/>
      <c r="OZT1" s="386"/>
      <c r="OZU1" s="386"/>
      <c r="OZV1" s="386"/>
      <c r="OZW1" s="386"/>
      <c r="OZX1" s="386"/>
      <c r="OZY1" s="386"/>
      <c r="OZZ1" s="386"/>
      <c r="PAA1" s="386"/>
      <c r="PAB1" s="386"/>
      <c r="PAC1" s="386"/>
      <c r="PAD1" s="386"/>
      <c r="PAE1" s="386"/>
      <c r="PAF1" s="386"/>
      <c r="PAG1" s="385"/>
      <c r="PAH1" s="386"/>
      <c r="PAI1" s="386"/>
      <c r="PAJ1" s="386"/>
      <c r="PAK1" s="386"/>
      <c r="PAL1" s="386"/>
      <c r="PAM1" s="386"/>
      <c r="PAN1" s="386"/>
      <c r="PAO1" s="386"/>
      <c r="PAP1" s="386"/>
      <c r="PAQ1" s="386"/>
      <c r="PAR1" s="386"/>
      <c r="PAS1" s="386"/>
      <c r="PAT1" s="386"/>
      <c r="PAU1" s="386"/>
      <c r="PAV1" s="386"/>
      <c r="PAW1" s="385"/>
      <c r="PAX1" s="386"/>
      <c r="PAY1" s="386"/>
      <c r="PAZ1" s="386"/>
      <c r="PBA1" s="386"/>
      <c r="PBB1" s="386"/>
      <c r="PBC1" s="386"/>
      <c r="PBD1" s="386"/>
      <c r="PBE1" s="386"/>
      <c r="PBF1" s="386"/>
      <c r="PBG1" s="386"/>
      <c r="PBH1" s="386"/>
      <c r="PBI1" s="386"/>
      <c r="PBJ1" s="386"/>
      <c r="PBK1" s="386"/>
      <c r="PBL1" s="386"/>
      <c r="PBM1" s="385"/>
      <c r="PBN1" s="386"/>
      <c r="PBO1" s="386"/>
      <c r="PBP1" s="386"/>
      <c r="PBQ1" s="386"/>
      <c r="PBR1" s="386"/>
      <c r="PBS1" s="386"/>
      <c r="PBT1" s="386"/>
      <c r="PBU1" s="386"/>
      <c r="PBV1" s="386"/>
      <c r="PBW1" s="386"/>
      <c r="PBX1" s="386"/>
      <c r="PBY1" s="386"/>
      <c r="PBZ1" s="386"/>
      <c r="PCA1" s="386"/>
      <c r="PCB1" s="386"/>
      <c r="PCC1" s="385"/>
      <c r="PCD1" s="386"/>
      <c r="PCE1" s="386"/>
      <c r="PCF1" s="386"/>
      <c r="PCG1" s="386"/>
      <c r="PCH1" s="386"/>
      <c r="PCI1" s="386"/>
      <c r="PCJ1" s="386"/>
      <c r="PCK1" s="386"/>
      <c r="PCL1" s="386"/>
      <c r="PCM1" s="386"/>
      <c r="PCN1" s="386"/>
      <c r="PCO1" s="386"/>
      <c r="PCP1" s="386"/>
      <c r="PCQ1" s="386"/>
      <c r="PCR1" s="386"/>
      <c r="PCS1" s="385"/>
      <c r="PCT1" s="386"/>
      <c r="PCU1" s="386"/>
      <c r="PCV1" s="386"/>
      <c r="PCW1" s="386"/>
      <c r="PCX1" s="386"/>
      <c r="PCY1" s="386"/>
      <c r="PCZ1" s="386"/>
      <c r="PDA1" s="386"/>
      <c r="PDB1" s="386"/>
      <c r="PDC1" s="386"/>
      <c r="PDD1" s="386"/>
      <c r="PDE1" s="386"/>
      <c r="PDF1" s="386"/>
      <c r="PDG1" s="386"/>
      <c r="PDH1" s="386"/>
      <c r="PDI1" s="385"/>
      <c r="PDJ1" s="386"/>
      <c r="PDK1" s="386"/>
      <c r="PDL1" s="386"/>
      <c r="PDM1" s="386"/>
      <c r="PDN1" s="386"/>
      <c r="PDO1" s="386"/>
      <c r="PDP1" s="386"/>
      <c r="PDQ1" s="386"/>
      <c r="PDR1" s="386"/>
      <c r="PDS1" s="386"/>
      <c r="PDT1" s="386"/>
      <c r="PDU1" s="386"/>
      <c r="PDV1" s="386"/>
      <c r="PDW1" s="386"/>
      <c r="PDX1" s="386"/>
      <c r="PDY1" s="385"/>
      <c r="PDZ1" s="386"/>
      <c r="PEA1" s="386"/>
      <c r="PEB1" s="386"/>
      <c r="PEC1" s="386"/>
      <c r="PED1" s="386"/>
      <c r="PEE1" s="386"/>
      <c r="PEF1" s="386"/>
      <c r="PEG1" s="386"/>
      <c r="PEH1" s="386"/>
      <c r="PEI1" s="386"/>
      <c r="PEJ1" s="386"/>
      <c r="PEK1" s="386"/>
      <c r="PEL1" s="386"/>
      <c r="PEM1" s="386"/>
      <c r="PEN1" s="386"/>
      <c r="PEO1" s="385"/>
      <c r="PEP1" s="386"/>
      <c r="PEQ1" s="386"/>
      <c r="PER1" s="386"/>
      <c r="PES1" s="386"/>
      <c r="PET1" s="386"/>
      <c r="PEU1" s="386"/>
      <c r="PEV1" s="386"/>
      <c r="PEW1" s="386"/>
      <c r="PEX1" s="386"/>
      <c r="PEY1" s="386"/>
      <c r="PEZ1" s="386"/>
      <c r="PFA1" s="386"/>
      <c r="PFB1" s="386"/>
      <c r="PFC1" s="386"/>
      <c r="PFD1" s="386"/>
      <c r="PFE1" s="385"/>
      <c r="PFF1" s="386"/>
      <c r="PFG1" s="386"/>
      <c r="PFH1" s="386"/>
      <c r="PFI1" s="386"/>
      <c r="PFJ1" s="386"/>
      <c r="PFK1" s="386"/>
      <c r="PFL1" s="386"/>
      <c r="PFM1" s="386"/>
      <c r="PFN1" s="386"/>
      <c r="PFO1" s="386"/>
      <c r="PFP1" s="386"/>
      <c r="PFQ1" s="386"/>
      <c r="PFR1" s="386"/>
      <c r="PFS1" s="386"/>
      <c r="PFT1" s="386"/>
      <c r="PFU1" s="385"/>
      <c r="PFV1" s="386"/>
      <c r="PFW1" s="386"/>
      <c r="PFX1" s="386"/>
      <c r="PFY1" s="386"/>
      <c r="PFZ1" s="386"/>
      <c r="PGA1" s="386"/>
      <c r="PGB1" s="386"/>
      <c r="PGC1" s="386"/>
      <c r="PGD1" s="386"/>
      <c r="PGE1" s="386"/>
      <c r="PGF1" s="386"/>
      <c r="PGG1" s="386"/>
      <c r="PGH1" s="386"/>
      <c r="PGI1" s="386"/>
      <c r="PGJ1" s="386"/>
      <c r="PGK1" s="385"/>
      <c r="PGL1" s="386"/>
      <c r="PGM1" s="386"/>
      <c r="PGN1" s="386"/>
      <c r="PGO1" s="386"/>
      <c r="PGP1" s="386"/>
      <c r="PGQ1" s="386"/>
      <c r="PGR1" s="386"/>
      <c r="PGS1" s="386"/>
      <c r="PGT1" s="386"/>
      <c r="PGU1" s="386"/>
      <c r="PGV1" s="386"/>
      <c r="PGW1" s="386"/>
      <c r="PGX1" s="386"/>
      <c r="PGY1" s="386"/>
      <c r="PGZ1" s="386"/>
      <c r="PHA1" s="385"/>
      <c r="PHB1" s="386"/>
      <c r="PHC1" s="386"/>
      <c r="PHD1" s="386"/>
      <c r="PHE1" s="386"/>
      <c r="PHF1" s="386"/>
      <c r="PHG1" s="386"/>
      <c r="PHH1" s="386"/>
      <c r="PHI1" s="386"/>
      <c r="PHJ1" s="386"/>
      <c r="PHK1" s="386"/>
      <c r="PHL1" s="386"/>
      <c r="PHM1" s="386"/>
      <c r="PHN1" s="386"/>
      <c r="PHO1" s="386"/>
      <c r="PHP1" s="386"/>
      <c r="PHQ1" s="385"/>
      <c r="PHR1" s="386"/>
      <c r="PHS1" s="386"/>
      <c r="PHT1" s="386"/>
      <c r="PHU1" s="386"/>
      <c r="PHV1" s="386"/>
      <c r="PHW1" s="386"/>
      <c r="PHX1" s="386"/>
      <c r="PHY1" s="386"/>
      <c r="PHZ1" s="386"/>
      <c r="PIA1" s="386"/>
      <c r="PIB1" s="386"/>
      <c r="PIC1" s="386"/>
      <c r="PID1" s="386"/>
      <c r="PIE1" s="386"/>
      <c r="PIF1" s="386"/>
      <c r="PIG1" s="385"/>
      <c r="PIH1" s="386"/>
      <c r="PII1" s="386"/>
      <c r="PIJ1" s="386"/>
      <c r="PIK1" s="386"/>
      <c r="PIL1" s="386"/>
      <c r="PIM1" s="386"/>
      <c r="PIN1" s="386"/>
      <c r="PIO1" s="386"/>
      <c r="PIP1" s="386"/>
      <c r="PIQ1" s="386"/>
      <c r="PIR1" s="386"/>
      <c r="PIS1" s="386"/>
      <c r="PIT1" s="386"/>
      <c r="PIU1" s="386"/>
      <c r="PIV1" s="386"/>
      <c r="PIW1" s="385"/>
      <c r="PIX1" s="386"/>
      <c r="PIY1" s="386"/>
      <c r="PIZ1" s="386"/>
      <c r="PJA1" s="386"/>
      <c r="PJB1" s="386"/>
      <c r="PJC1" s="386"/>
      <c r="PJD1" s="386"/>
      <c r="PJE1" s="386"/>
      <c r="PJF1" s="386"/>
      <c r="PJG1" s="386"/>
      <c r="PJH1" s="386"/>
      <c r="PJI1" s="386"/>
      <c r="PJJ1" s="386"/>
      <c r="PJK1" s="386"/>
      <c r="PJL1" s="386"/>
      <c r="PJM1" s="385"/>
      <c r="PJN1" s="386"/>
      <c r="PJO1" s="386"/>
      <c r="PJP1" s="386"/>
      <c r="PJQ1" s="386"/>
      <c r="PJR1" s="386"/>
      <c r="PJS1" s="386"/>
      <c r="PJT1" s="386"/>
      <c r="PJU1" s="386"/>
      <c r="PJV1" s="386"/>
      <c r="PJW1" s="386"/>
      <c r="PJX1" s="386"/>
      <c r="PJY1" s="386"/>
      <c r="PJZ1" s="386"/>
      <c r="PKA1" s="386"/>
      <c r="PKB1" s="386"/>
      <c r="PKC1" s="385"/>
      <c r="PKD1" s="386"/>
      <c r="PKE1" s="386"/>
      <c r="PKF1" s="386"/>
      <c r="PKG1" s="386"/>
      <c r="PKH1" s="386"/>
      <c r="PKI1" s="386"/>
      <c r="PKJ1" s="386"/>
      <c r="PKK1" s="386"/>
      <c r="PKL1" s="386"/>
      <c r="PKM1" s="386"/>
      <c r="PKN1" s="386"/>
      <c r="PKO1" s="386"/>
      <c r="PKP1" s="386"/>
      <c r="PKQ1" s="386"/>
      <c r="PKR1" s="386"/>
      <c r="PKS1" s="385"/>
      <c r="PKT1" s="386"/>
      <c r="PKU1" s="386"/>
      <c r="PKV1" s="386"/>
      <c r="PKW1" s="386"/>
      <c r="PKX1" s="386"/>
      <c r="PKY1" s="386"/>
      <c r="PKZ1" s="386"/>
      <c r="PLA1" s="386"/>
      <c r="PLB1" s="386"/>
      <c r="PLC1" s="386"/>
      <c r="PLD1" s="386"/>
      <c r="PLE1" s="386"/>
      <c r="PLF1" s="386"/>
      <c r="PLG1" s="386"/>
      <c r="PLH1" s="386"/>
      <c r="PLI1" s="385"/>
      <c r="PLJ1" s="386"/>
      <c r="PLK1" s="386"/>
      <c r="PLL1" s="386"/>
      <c r="PLM1" s="386"/>
      <c r="PLN1" s="386"/>
      <c r="PLO1" s="386"/>
      <c r="PLP1" s="386"/>
      <c r="PLQ1" s="386"/>
      <c r="PLR1" s="386"/>
      <c r="PLS1" s="386"/>
      <c r="PLT1" s="386"/>
      <c r="PLU1" s="386"/>
      <c r="PLV1" s="386"/>
      <c r="PLW1" s="386"/>
      <c r="PLX1" s="386"/>
      <c r="PLY1" s="385"/>
      <c r="PLZ1" s="386"/>
      <c r="PMA1" s="386"/>
      <c r="PMB1" s="386"/>
      <c r="PMC1" s="386"/>
      <c r="PMD1" s="386"/>
      <c r="PME1" s="386"/>
      <c r="PMF1" s="386"/>
      <c r="PMG1" s="386"/>
      <c r="PMH1" s="386"/>
      <c r="PMI1" s="386"/>
      <c r="PMJ1" s="386"/>
      <c r="PMK1" s="386"/>
      <c r="PML1" s="386"/>
      <c r="PMM1" s="386"/>
      <c r="PMN1" s="386"/>
      <c r="PMO1" s="385"/>
      <c r="PMP1" s="386"/>
      <c r="PMQ1" s="386"/>
      <c r="PMR1" s="386"/>
      <c r="PMS1" s="386"/>
      <c r="PMT1" s="386"/>
      <c r="PMU1" s="386"/>
      <c r="PMV1" s="386"/>
      <c r="PMW1" s="386"/>
      <c r="PMX1" s="386"/>
      <c r="PMY1" s="386"/>
      <c r="PMZ1" s="386"/>
      <c r="PNA1" s="386"/>
      <c r="PNB1" s="386"/>
      <c r="PNC1" s="386"/>
      <c r="PND1" s="386"/>
      <c r="PNE1" s="385"/>
      <c r="PNF1" s="386"/>
      <c r="PNG1" s="386"/>
      <c r="PNH1" s="386"/>
      <c r="PNI1" s="386"/>
      <c r="PNJ1" s="386"/>
      <c r="PNK1" s="386"/>
      <c r="PNL1" s="386"/>
      <c r="PNM1" s="386"/>
      <c r="PNN1" s="386"/>
      <c r="PNO1" s="386"/>
      <c r="PNP1" s="386"/>
      <c r="PNQ1" s="386"/>
      <c r="PNR1" s="386"/>
      <c r="PNS1" s="386"/>
      <c r="PNT1" s="386"/>
      <c r="PNU1" s="385"/>
      <c r="PNV1" s="386"/>
      <c r="PNW1" s="386"/>
      <c r="PNX1" s="386"/>
      <c r="PNY1" s="386"/>
      <c r="PNZ1" s="386"/>
      <c r="POA1" s="386"/>
      <c r="POB1" s="386"/>
      <c r="POC1" s="386"/>
      <c r="POD1" s="386"/>
      <c r="POE1" s="386"/>
      <c r="POF1" s="386"/>
      <c r="POG1" s="386"/>
      <c r="POH1" s="386"/>
      <c r="POI1" s="386"/>
      <c r="POJ1" s="386"/>
      <c r="POK1" s="385"/>
      <c r="POL1" s="386"/>
      <c r="POM1" s="386"/>
      <c r="PON1" s="386"/>
      <c r="POO1" s="386"/>
      <c r="POP1" s="386"/>
      <c r="POQ1" s="386"/>
      <c r="POR1" s="386"/>
      <c r="POS1" s="386"/>
      <c r="POT1" s="386"/>
      <c r="POU1" s="386"/>
      <c r="POV1" s="386"/>
      <c r="POW1" s="386"/>
      <c r="POX1" s="386"/>
      <c r="POY1" s="386"/>
      <c r="POZ1" s="386"/>
      <c r="PPA1" s="385"/>
      <c r="PPB1" s="386"/>
      <c r="PPC1" s="386"/>
      <c r="PPD1" s="386"/>
      <c r="PPE1" s="386"/>
      <c r="PPF1" s="386"/>
      <c r="PPG1" s="386"/>
      <c r="PPH1" s="386"/>
      <c r="PPI1" s="386"/>
      <c r="PPJ1" s="386"/>
      <c r="PPK1" s="386"/>
      <c r="PPL1" s="386"/>
      <c r="PPM1" s="386"/>
      <c r="PPN1" s="386"/>
      <c r="PPO1" s="386"/>
      <c r="PPP1" s="386"/>
      <c r="PPQ1" s="385"/>
      <c r="PPR1" s="386"/>
      <c r="PPS1" s="386"/>
      <c r="PPT1" s="386"/>
      <c r="PPU1" s="386"/>
      <c r="PPV1" s="386"/>
      <c r="PPW1" s="386"/>
      <c r="PPX1" s="386"/>
      <c r="PPY1" s="386"/>
      <c r="PPZ1" s="386"/>
      <c r="PQA1" s="386"/>
      <c r="PQB1" s="386"/>
      <c r="PQC1" s="386"/>
      <c r="PQD1" s="386"/>
      <c r="PQE1" s="386"/>
      <c r="PQF1" s="386"/>
      <c r="PQG1" s="385"/>
      <c r="PQH1" s="386"/>
      <c r="PQI1" s="386"/>
      <c r="PQJ1" s="386"/>
      <c r="PQK1" s="386"/>
      <c r="PQL1" s="386"/>
      <c r="PQM1" s="386"/>
      <c r="PQN1" s="386"/>
      <c r="PQO1" s="386"/>
      <c r="PQP1" s="386"/>
      <c r="PQQ1" s="386"/>
      <c r="PQR1" s="386"/>
      <c r="PQS1" s="386"/>
      <c r="PQT1" s="386"/>
      <c r="PQU1" s="386"/>
      <c r="PQV1" s="386"/>
      <c r="PQW1" s="385"/>
      <c r="PQX1" s="386"/>
      <c r="PQY1" s="386"/>
      <c r="PQZ1" s="386"/>
      <c r="PRA1" s="386"/>
      <c r="PRB1" s="386"/>
      <c r="PRC1" s="386"/>
      <c r="PRD1" s="386"/>
      <c r="PRE1" s="386"/>
      <c r="PRF1" s="386"/>
      <c r="PRG1" s="386"/>
      <c r="PRH1" s="386"/>
      <c r="PRI1" s="386"/>
      <c r="PRJ1" s="386"/>
      <c r="PRK1" s="386"/>
      <c r="PRL1" s="386"/>
      <c r="PRM1" s="385"/>
      <c r="PRN1" s="386"/>
      <c r="PRO1" s="386"/>
      <c r="PRP1" s="386"/>
      <c r="PRQ1" s="386"/>
      <c r="PRR1" s="386"/>
      <c r="PRS1" s="386"/>
      <c r="PRT1" s="386"/>
      <c r="PRU1" s="386"/>
      <c r="PRV1" s="386"/>
      <c r="PRW1" s="386"/>
      <c r="PRX1" s="386"/>
      <c r="PRY1" s="386"/>
      <c r="PRZ1" s="386"/>
      <c r="PSA1" s="386"/>
      <c r="PSB1" s="386"/>
      <c r="PSC1" s="385"/>
      <c r="PSD1" s="386"/>
      <c r="PSE1" s="386"/>
      <c r="PSF1" s="386"/>
      <c r="PSG1" s="386"/>
      <c r="PSH1" s="386"/>
      <c r="PSI1" s="386"/>
      <c r="PSJ1" s="386"/>
      <c r="PSK1" s="386"/>
      <c r="PSL1" s="386"/>
      <c r="PSM1" s="386"/>
      <c r="PSN1" s="386"/>
      <c r="PSO1" s="386"/>
      <c r="PSP1" s="386"/>
      <c r="PSQ1" s="386"/>
      <c r="PSR1" s="386"/>
      <c r="PSS1" s="385"/>
      <c r="PST1" s="386"/>
      <c r="PSU1" s="386"/>
      <c r="PSV1" s="386"/>
      <c r="PSW1" s="386"/>
      <c r="PSX1" s="386"/>
      <c r="PSY1" s="386"/>
      <c r="PSZ1" s="386"/>
      <c r="PTA1" s="386"/>
      <c r="PTB1" s="386"/>
      <c r="PTC1" s="386"/>
      <c r="PTD1" s="386"/>
      <c r="PTE1" s="386"/>
      <c r="PTF1" s="386"/>
      <c r="PTG1" s="386"/>
      <c r="PTH1" s="386"/>
      <c r="PTI1" s="385"/>
      <c r="PTJ1" s="386"/>
      <c r="PTK1" s="386"/>
      <c r="PTL1" s="386"/>
      <c r="PTM1" s="386"/>
      <c r="PTN1" s="386"/>
      <c r="PTO1" s="386"/>
      <c r="PTP1" s="386"/>
      <c r="PTQ1" s="386"/>
      <c r="PTR1" s="386"/>
      <c r="PTS1" s="386"/>
      <c r="PTT1" s="386"/>
      <c r="PTU1" s="386"/>
      <c r="PTV1" s="386"/>
      <c r="PTW1" s="386"/>
      <c r="PTX1" s="386"/>
      <c r="PTY1" s="385"/>
      <c r="PTZ1" s="386"/>
      <c r="PUA1" s="386"/>
      <c r="PUB1" s="386"/>
      <c r="PUC1" s="386"/>
      <c r="PUD1" s="386"/>
      <c r="PUE1" s="386"/>
      <c r="PUF1" s="386"/>
      <c r="PUG1" s="386"/>
      <c r="PUH1" s="386"/>
      <c r="PUI1" s="386"/>
      <c r="PUJ1" s="386"/>
      <c r="PUK1" s="386"/>
      <c r="PUL1" s="386"/>
      <c r="PUM1" s="386"/>
      <c r="PUN1" s="386"/>
      <c r="PUO1" s="385"/>
      <c r="PUP1" s="386"/>
      <c r="PUQ1" s="386"/>
      <c r="PUR1" s="386"/>
      <c r="PUS1" s="386"/>
      <c r="PUT1" s="386"/>
      <c r="PUU1" s="386"/>
      <c r="PUV1" s="386"/>
      <c r="PUW1" s="386"/>
      <c r="PUX1" s="386"/>
      <c r="PUY1" s="386"/>
      <c r="PUZ1" s="386"/>
      <c r="PVA1" s="386"/>
      <c r="PVB1" s="386"/>
      <c r="PVC1" s="386"/>
      <c r="PVD1" s="386"/>
      <c r="PVE1" s="385"/>
      <c r="PVF1" s="386"/>
      <c r="PVG1" s="386"/>
      <c r="PVH1" s="386"/>
      <c r="PVI1" s="386"/>
      <c r="PVJ1" s="386"/>
      <c r="PVK1" s="386"/>
      <c r="PVL1" s="386"/>
      <c r="PVM1" s="386"/>
      <c r="PVN1" s="386"/>
      <c r="PVO1" s="386"/>
      <c r="PVP1" s="386"/>
      <c r="PVQ1" s="386"/>
      <c r="PVR1" s="386"/>
      <c r="PVS1" s="386"/>
      <c r="PVT1" s="386"/>
      <c r="PVU1" s="385"/>
      <c r="PVV1" s="386"/>
      <c r="PVW1" s="386"/>
      <c r="PVX1" s="386"/>
      <c r="PVY1" s="386"/>
      <c r="PVZ1" s="386"/>
      <c r="PWA1" s="386"/>
      <c r="PWB1" s="386"/>
      <c r="PWC1" s="386"/>
      <c r="PWD1" s="386"/>
      <c r="PWE1" s="386"/>
      <c r="PWF1" s="386"/>
      <c r="PWG1" s="386"/>
      <c r="PWH1" s="386"/>
      <c r="PWI1" s="386"/>
      <c r="PWJ1" s="386"/>
      <c r="PWK1" s="385"/>
      <c r="PWL1" s="386"/>
      <c r="PWM1" s="386"/>
      <c r="PWN1" s="386"/>
      <c r="PWO1" s="386"/>
      <c r="PWP1" s="386"/>
      <c r="PWQ1" s="386"/>
      <c r="PWR1" s="386"/>
      <c r="PWS1" s="386"/>
      <c r="PWT1" s="386"/>
      <c r="PWU1" s="386"/>
      <c r="PWV1" s="386"/>
      <c r="PWW1" s="386"/>
      <c r="PWX1" s="386"/>
      <c r="PWY1" s="386"/>
      <c r="PWZ1" s="386"/>
      <c r="PXA1" s="385"/>
      <c r="PXB1" s="386"/>
      <c r="PXC1" s="386"/>
      <c r="PXD1" s="386"/>
      <c r="PXE1" s="386"/>
      <c r="PXF1" s="386"/>
      <c r="PXG1" s="386"/>
      <c r="PXH1" s="386"/>
      <c r="PXI1" s="386"/>
      <c r="PXJ1" s="386"/>
      <c r="PXK1" s="386"/>
      <c r="PXL1" s="386"/>
      <c r="PXM1" s="386"/>
      <c r="PXN1" s="386"/>
      <c r="PXO1" s="386"/>
      <c r="PXP1" s="386"/>
      <c r="PXQ1" s="385"/>
      <c r="PXR1" s="386"/>
      <c r="PXS1" s="386"/>
      <c r="PXT1" s="386"/>
      <c r="PXU1" s="386"/>
      <c r="PXV1" s="386"/>
      <c r="PXW1" s="386"/>
      <c r="PXX1" s="386"/>
      <c r="PXY1" s="386"/>
      <c r="PXZ1" s="386"/>
      <c r="PYA1" s="386"/>
      <c r="PYB1" s="386"/>
      <c r="PYC1" s="386"/>
      <c r="PYD1" s="386"/>
      <c r="PYE1" s="386"/>
      <c r="PYF1" s="386"/>
      <c r="PYG1" s="385"/>
      <c r="PYH1" s="386"/>
      <c r="PYI1" s="386"/>
      <c r="PYJ1" s="386"/>
      <c r="PYK1" s="386"/>
      <c r="PYL1" s="386"/>
      <c r="PYM1" s="386"/>
      <c r="PYN1" s="386"/>
      <c r="PYO1" s="386"/>
      <c r="PYP1" s="386"/>
      <c r="PYQ1" s="386"/>
      <c r="PYR1" s="386"/>
      <c r="PYS1" s="386"/>
      <c r="PYT1" s="386"/>
      <c r="PYU1" s="386"/>
      <c r="PYV1" s="386"/>
      <c r="PYW1" s="385"/>
      <c r="PYX1" s="386"/>
      <c r="PYY1" s="386"/>
      <c r="PYZ1" s="386"/>
      <c r="PZA1" s="386"/>
      <c r="PZB1" s="386"/>
      <c r="PZC1" s="386"/>
      <c r="PZD1" s="386"/>
      <c r="PZE1" s="386"/>
      <c r="PZF1" s="386"/>
      <c r="PZG1" s="386"/>
      <c r="PZH1" s="386"/>
      <c r="PZI1" s="386"/>
      <c r="PZJ1" s="386"/>
      <c r="PZK1" s="386"/>
      <c r="PZL1" s="386"/>
      <c r="PZM1" s="385"/>
      <c r="PZN1" s="386"/>
      <c r="PZO1" s="386"/>
      <c r="PZP1" s="386"/>
      <c r="PZQ1" s="386"/>
      <c r="PZR1" s="386"/>
      <c r="PZS1" s="386"/>
      <c r="PZT1" s="386"/>
      <c r="PZU1" s="386"/>
      <c r="PZV1" s="386"/>
      <c r="PZW1" s="386"/>
      <c r="PZX1" s="386"/>
      <c r="PZY1" s="386"/>
      <c r="PZZ1" s="386"/>
      <c r="QAA1" s="386"/>
      <c r="QAB1" s="386"/>
      <c r="QAC1" s="385"/>
      <c r="QAD1" s="386"/>
      <c r="QAE1" s="386"/>
      <c r="QAF1" s="386"/>
      <c r="QAG1" s="386"/>
      <c r="QAH1" s="386"/>
      <c r="QAI1" s="386"/>
      <c r="QAJ1" s="386"/>
      <c r="QAK1" s="386"/>
      <c r="QAL1" s="386"/>
      <c r="QAM1" s="386"/>
      <c r="QAN1" s="386"/>
      <c r="QAO1" s="386"/>
      <c r="QAP1" s="386"/>
      <c r="QAQ1" s="386"/>
      <c r="QAR1" s="386"/>
      <c r="QAS1" s="385"/>
      <c r="QAT1" s="386"/>
      <c r="QAU1" s="386"/>
      <c r="QAV1" s="386"/>
      <c r="QAW1" s="386"/>
      <c r="QAX1" s="386"/>
      <c r="QAY1" s="386"/>
      <c r="QAZ1" s="386"/>
      <c r="QBA1" s="386"/>
      <c r="QBB1" s="386"/>
      <c r="QBC1" s="386"/>
      <c r="QBD1" s="386"/>
      <c r="QBE1" s="386"/>
      <c r="QBF1" s="386"/>
      <c r="QBG1" s="386"/>
      <c r="QBH1" s="386"/>
      <c r="QBI1" s="385"/>
      <c r="QBJ1" s="386"/>
      <c r="QBK1" s="386"/>
      <c r="QBL1" s="386"/>
      <c r="QBM1" s="386"/>
      <c r="QBN1" s="386"/>
      <c r="QBO1" s="386"/>
      <c r="QBP1" s="386"/>
      <c r="QBQ1" s="386"/>
      <c r="QBR1" s="386"/>
      <c r="QBS1" s="386"/>
      <c r="QBT1" s="386"/>
      <c r="QBU1" s="386"/>
      <c r="QBV1" s="386"/>
      <c r="QBW1" s="386"/>
      <c r="QBX1" s="386"/>
      <c r="QBY1" s="385"/>
      <c r="QBZ1" s="386"/>
      <c r="QCA1" s="386"/>
      <c r="QCB1" s="386"/>
      <c r="QCC1" s="386"/>
      <c r="QCD1" s="386"/>
      <c r="QCE1" s="386"/>
      <c r="QCF1" s="386"/>
      <c r="QCG1" s="386"/>
      <c r="QCH1" s="386"/>
      <c r="QCI1" s="386"/>
      <c r="QCJ1" s="386"/>
      <c r="QCK1" s="386"/>
      <c r="QCL1" s="386"/>
      <c r="QCM1" s="386"/>
      <c r="QCN1" s="386"/>
      <c r="QCO1" s="385"/>
      <c r="QCP1" s="386"/>
      <c r="QCQ1" s="386"/>
      <c r="QCR1" s="386"/>
      <c r="QCS1" s="386"/>
      <c r="QCT1" s="386"/>
      <c r="QCU1" s="386"/>
      <c r="QCV1" s="386"/>
      <c r="QCW1" s="386"/>
      <c r="QCX1" s="386"/>
      <c r="QCY1" s="386"/>
      <c r="QCZ1" s="386"/>
      <c r="QDA1" s="386"/>
      <c r="QDB1" s="386"/>
      <c r="QDC1" s="386"/>
      <c r="QDD1" s="386"/>
      <c r="QDE1" s="385"/>
      <c r="QDF1" s="386"/>
      <c r="QDG1" s="386"/>
      <c r="QDH1" s="386"/>
      <c r="QDI1" s="386"/>
      <c r="QDJ1" s="386"/>
      <c r="QDK1" s="386"/>
      <c r="QDL1" s="386"/>
      <c r="QDM1" s="386"/>
      <c r="QDN1" s="386"/>
      <c r="QDO1" s="386"/>
      <c r="QDP1" s="386"/>
      <c r="QDQ1" s="386"/>
      <c r="QDR1" s="386"/>
      <c r="QDS1" s="386"/>
      <c r="QDT1" s="386"/>
      <c r="QDU1" s="385"/>
      <c r="QDV1" s="386"/>
      <c r="QDW1" s="386"/>
      <c r="QDX1" s="386"/>
      <c r="QDY1" s="386"/>
      <c r="QDZ1" s="386"/>
      <c r="QEA1" s="386"/>
      <c r="QEB1" s="386"/>
      <c r="QEC1" s="386"/>
      <c r="QED1" s="386"/>
      <c r="QEE1" s="386"/>
      <c r="QEF1" s="386"/>
      <c r="QEG1" s="386"/>
      <c r="QEH1" s="386"/>
      <c r="QEI1" s="386"/>
      <c r="QEJ1" s="386"/>
      <c r="QEK1" s="385"/>
      <c r="QEL1" s="386"/>
      <c r="QEM1" s="386"/>
      <c r="QEN1" s="386"/>
      <c r="QEO1" s="386"/>
      <c r="QEP1" s="386"/>
      <c r="QEQ1" s="386"/>
      <c r="QER1" s="386"/>
      <c r="QES1" s="386"/>
      <c r="QET1" s="386"/>
      <c r="QEU1" s="386"/>
      <c r="QEV1" s="386"/>
      <c r="QEW1" s="386"/>
      <c r="QEX1" s="386"/>
      <c r="QEY1" s="386"/>
      <c r="QEZ1" s="386"/>
      <c r="QFA1" s="385"/>
      <c r="QFB1" s="386"/>
      <c r="QFC1" s="386"/>
      <c r="QFD1" s="386"/>
      <c r="QFE1" s="386"/>
      <c r="QFF1" s="386"/>
      <c r="QFG1" s="386"/>
      <c r="QFH1" s="386"/>
      <c r="QFI1" s="386"/>
      <c r="QFJ1" s="386"/>
      <c r="QFK1" s="386"/>
      <c r="QFL1" s="386"/>
      <c r="QFM1" s="386"/>
      <c r="QFN1" s="386"/>
      <c r="QFO1" s="386"/>
      <c r="QFP1" s="386"/>
      <c r="QFQ1" s="385"/>
      <c r="QFR1" s="386"/>
      <c r="QFS1" s="386"/>
      <c r="QFT1" s="386"/>
      <c r="QFU1" s="386"/>
      <c r="QFV1" s="386"/>
      <c r="QFW1" s="386"/>
      <c r="QFX1" s="386"/>
      <c r="QFY1" s="386"/>
      <c r="QFZ1" s="386"/>
      <c r="QGA1" s="386"/>
      <c r="QGB1" s="386"/>
      <c r="QGC1" s="386"/>
      <c r="QGD1" s="386"/>
      <c r="QGE1" s="386"/>
      <c r="QGF1" s="386"/>
      <c r="QGG1" s="385"/>
      <c r="QGH1" s="386"/>
      <c r="QGI1" s="386"/>
      <c r="QGJ1" s="386"/>
      <c r="QGK1" s="386"/>
      <c r="QGL1" s="386"/>
      <c r="QGM1" s="386"/>
      <c r="QGN1" s="386"/>
      <c r="QGO1" s="386"/>
      <c r="QGP1" s="386"/>
      <c r="QGQ1" s="386"/>
      <c r="QGR1" s="386"/>
      <c r="QGS1" s="386"/>
      <c r="QGT1" s="386"/>
      <c r="QGU1" s="386"/>
      <c r="QGV1" s="386"/>
      <c r="QGW1" s="385"/>
      <c r="QGX1" s="386"/>
      <c r="QGY1" s="386"/>
      <c r="QGZ1" s="386"/>
      <c r="QHA1" s="386"/>
      <c r="QHB1" s="386"/>
      <c r="QHC1" s="386"/>
      <c r="QHD1" s="386"/>
      <c r="QHE1" s="386"/>
      <c r="QHF1" s="386"/>
      <c r="QHG1" s="386"/>
      <c r="QHH1" s="386"/>
      <c r="QHI1" s="386"/>
      <c r="QHJ1" s="386"/>
      <c r="QHK1" s="386"/>
      <c r="QHL1" s="386"/>
      <c r="QHM1" s="385"/>
      <c r="QHN1" s="386"/>
      <c r="QHO1" s="386"/>
      <c r="QHP1" s="386"/>
      <c r="QHQ1" s="386"/>
      <c r="QHR1" s="386"/>
      <c r="QHS1" s="386"/>
      <c r="QHT1" s="386"/>
      <c r="QHU1" s="386"/>
      <c r="QHV1" s="386"/>
      <c r="QHW1" s="386"/>
      <c r="QHX1" s="386"/>
      <c r="QHY1" s="386"/>
      <c r="QHZ1" s="386"/>
      <c r="QIA1" s="386"/>
      <c r="QIB1" s="386"/>
      <c r="QIC1" s="385"/>
      <c r="QID1" s="386"/>
      <c r="QIE1" s="386"/>
      <c r="QIF1" s="386"/>
      <c r="QIG1" s="386"/>
      <c r="QIH1" s="386"/>
      <c r="QII1" s="386"/>
      <c r="QIJ1" s="386"/>
      <c r="QIK1" s="386"/>
      <c r="QIL1" s="386"/>
      <c r="QIM1" s="386"/>
      <c r="QIN1" s="386"/>
      <c r="QIO1" s="386"/>
      <c r="QIP1" s="386"/>
      <c r="QIQ1" s="386"/>
      <c r="QIR1" s="386"/>
      <c r="QIS1" s="385"/>
      <c r="QIT1" s="386"/>
      <c r="QIU1" s="386"/>
      <c r="QIV1" s="386"/>
      <c r="QIW1" s="386"/>
      <c r="QIX1" s="386"/>
      <c r="QIY1" s="386"/>
      <c r="QIZ1" s="386"/>
      <c r="QJA1" s="386"/>
      <c r="QJB1" s="386"/>
      <c r="QJC1" s="386"/>
      <c r="QJD1" s="386"/>
      <c r="QJE1" s="386"/>
      <c r="QJF1" s="386"/>
      <c r="QJG1" s="386"/>
      <c r="QJH1" s="386"/>
      <c r="QJI1" s="385"/>
      <c r="QJJ1" s="386"/>
      <c r="QJK1" s="386"/>
      <c r="QJL1" s="386"/>
      <c r="QJM1" s="386"/>
      <c r="QJN1" s="386"/>
      <c r="QJO1" s="386"/>
      <c r="QJP1" s="386"/>
      <c r="QJQ1" s="386"/>
      <c r="QJR1" s="386"/>
      <c r="QJS1" s="386"/>
      <c r="QJT1" s="386"/>
      <c r="QJU1" s="386"/>
      <c r="QJV1" s="386"/>
      <c r="QJW1" s="386"/>
      <c r="QJX1" s="386"/>
      <c r="QJY1" s="385"/>
      <c r="QJZ1" s="386"/>
      <c r="QKA1" s="386"/>
      <c r="QKB1" s="386"/>
      <c r="QKC1" s="386"/>
      <c r="QKD1" s="386"/>
      <c r="QKE1" s="386"/>
      <c r="QKF1" s="386"/>
      <c r="QKG1" s="386"/>
      <c r="QKH1" s="386"/>
      <c r="QKI1" s="386"/>
      <c r="QKJ1" s="386"/>
      <c r="QKK1" s="386"/>
      <c r="QKL1" s="386"/>
      <c r="QKM1" s="386"/>
      <c r="QKN1" s="386"/>
      <c r="QKO1" s="385"/>
      <c r="QKP1" s="386"/>
      <c r="QKQ1" s="386"/>
      <c r="QKR1" s="386"/>
      <c r="QKS1" s="386"/>
      <c r="QKT1" s="386"/>
      <c r="QKU1" s="386"/>
      <c r="QKV1" s="386"/>
      <c r="QKW1" s="386"/>
      <c r="QKX1" s="386"/>
      <c r="QKY1" s="386"/>
      <c r="QKZ1" s="386"/>
      <c r="QLA1" s="386"/>
      <c r="QLB1" s="386"/>
      <c r="QLC1" s="386"/>
      <c r="QLD1" s="386"/>
      <c r="QLE1" s="385"/>
      <c r="QLF1" s="386"/>
      <c r="QLG1" s="386"/>
      <c r="QLH1" s="386"/>
      <c r="QLI1" s="386"/>
      <c r="QLJ1" s="386"/>
      <c r="QLK1" s="386"/>
      <c r="QLL1" s="386"/>
      <c r="QLM1" s="386"/>
      <c r="QLN1" s="386"/>
      <c r="QLO1" s="386"/>
      <c r="QLP1" s="386"/>
      <c r="QLQ1" s="386"/>
      <c r="QLR1" s="386"/>
      <c r="QLS1" s="386"/>
      <c r="QLT1" s="386"/>
      <c r="QLU1" s="385"/>
      <c r="QLV1" s="386"/>
      <c r="QLW1" s="386"/>
      <c r="QLX1" s="386"/>
      <c r="QLY1" s="386"/>
      <c r="QLZ1" s="386"/>
      <c r="QMA1" s="386"/>
      <c r="QMB1" s="386"/>
      <c r="QMC1" s="386"/>
      <c r="QMD1" s="386"/>
      <c r="QME1" s="386"/>
      <c r="QMF1" s="386"/>
      <c r="QMG1" s="386"/>
      <c r="QMH1" s="386"/>
      <c r="QMI1" s="386"/>
      <c r="QMJ1" s="386"/>
      <c r="QMK1" s="385"/>
      <c r="QML1" s="386"/>
      <c r="QMM1" s="386"/>
      <c r="QMN1" s="386"/>
      <c r="QMO1" s="386"/>
      <c r="QMP1" s="386"/>
      <c r="QMQ1" s="386"/>
      <c r="QMR1" s="386"/>
      <c r="QMS1" s="386"/>
      <c r="QMT1" s="386"/>
      <c r="QMU1" s="386"/>
      <c r="QMV1" s="386"/>
      <c r="QMW1" s="386"/>
      <c r="QMX1" s="386"/>
      <c r="QMY1" s="386"/>
      <c r="QMZ1" s="386"/>
      <c r="QNA1" s="385"/>
      <c r="QNB1" s="386"/>
      <c r="QNC1" s="386"/>
      <c r="QND1" s="386"/>
      <c r="QNE1" s="386"/>
      <c r="QNF1" s="386"/>
      <c r="QNG1" s="386"/>
      <c r="QNH1" s="386"/>
      <c r="QNI1" s="386"/>
      <c r="QNJ1" s="386"/>
      <c r="QNK1" s="386"/>
      <c r="QNL1" s="386"/>
      <c r="QNM1" s="386"/>
      <c r="QNN1" s="386"/>
      <c r="QNO1" s="386"/>
      <c r="QNP1" s="386"/>
      <c r="QNQ1" s="385"/>
      <c r="QNR1" s="386"/>
      <c r="QNS1" s="386"/>
      <c r="QNT1" s="386"/>
      <c r="QNU1" s="386"/>
      <c r="QNV1" s="386"/>
      <c r="QNW1" s="386"/>
      <c r="QNX1" s="386"/>
      <c r="QNY1" s="386"/>
      <c r="QNZ1" s="386"/>
      <c r="QOA1" s="386"/>
      <c r="QOB1" s="386"/>
      <c r="QOC1" s="386"/>
      <c r="QOD1" s="386"/>
      <c r="QOE1" s="386"/>
      <c r="QOF1" s="386"/>
      <c r="QOG1" s="385"/>
      <c r="QOH1" s="386"/>
      <c r="QOI1" s="386"/>
      <c r="QOJ1" s="386"/>
      <c r="QOK1" s="386"/>
      <c r="QOL1" s="386"/>
      <c r="QOM1" s="386"/>
      <c r="QON1" s="386"/>
      <c r="QOO1" s="386"/>
      <c r="QOP1" s="386"/>
      <c r="QOQ1" s="386"/>
      <c r="QOR1" s="386"/>
      <c r="QOS1" s="386"/>
      <c r="QOT1" s="386"/>
      <c r="QOU1" s="386"/>
      <c r="QOV1" s="386"/>
      <c r="QOW1" s="385"/>
      <c r="QOX1" s="386"/>
      <c r="QOY1" s="386"/>
      <c r="QOZ1" s="386"/>
      <c r="QPA1" s="386"/>
      <c r="QPB1" s="386"/>
      <c r="QPC1" s="386"/>
      <c r="QPD1" s="386"/>
      <c r="QPE1" s="386"/>
      <c r="QPF1" s="386"/>
      <c r="QPG1" s="386"/>
      <c r="QPH1" s="386"/>
      <c r="QPI1" s="386"/>
      <c r="QPJ1" s="386"/>
      <c r="QPK1" s="386"/>
      <c r="QPL1" s="386"/>
      <c r="QPM1" s="385"/>
      <c r="QPN1" s="386"/>
      <c r="QPO1" s="386"/>
      <c r="QPP1" s="386"/>
      <c r="QPQ1" s="386"/>
      <c r="QPR1" s="386"/>
      <c r="QPS1" s="386"/>
      <c r="QPT1" s="386"/>
      <c r="QPU1" s="386"/>
      <c r="QPV1" s="386"/>
      <c r="QPW1" s="386"/>
      <c r="QPX1" s="386"/>
      <c r="QPY1" s="386"/>
      <c r="QPZ1" s="386"/>
      <c r="QQA1" s="386"/>
      <c r="QQB1" s="386"/>
      <c r="QQC1" s="385"/>
      <c r="QQD1" s="386"/>
      <c r="QQE1" s="386"/>
      <c r="QQF1" s="386"/>
      <c r="QQG1" s="386"/>
      <c r="QQH1" s="386"/>
      <c r="QQI1" s="386"/>
      <c r="QQJ1" s="386"/>
      <c r="QQK1" s="386"/>
      <c r="QQL1" s="386"/>
      <c r="QQM1" s="386"/>
      <c r="QQN1" s="386"/>
      <c r="QQO1" s="386"/>
      <c r="QQP1" s="386"/>
      <c r="QQQ1" s="386"/>
      <c r="QQR1" s="386"/>
      <c r="QQS1" s="385"/>
      <c r="QQT1" s="386"/>
      <c r="QQU1" s="386"/>
      <c r="QQV1" s="386"/>
      <c r="QQW1" s="386"/>
      <c r="QQX1" s="386"/>
      <c r="QQY1" s="386"/>
      <c r="QQZ1" s="386"/>
      <c r="QRA1" s="386"/>
      <c r="QRB1" s="386"/>
      <c r="QRC1" s="386"/>
      <c r="QRD1" s="386"/>
      <c r="QRE1" s="386"/>
      <c r="QRF1" s="386"/>
      <c r="QRG1" s="386"/>
      <c r="QRH1" s="386"/>
      <c r="QRI1" s="385"/>
      <c r="QRJ1" s="386"/>
      <c r="QRK1" s="386"/>
      <c r="QRL1" s="386"/>
      <c r="QRM1" s="386"/>
      <c r="QRN1" s="386"/>
      <c r="QRO1" s="386"/>
      <c r="QRP1" s="386"/>
      <c r="QRQ1" s="386"/>
      <c r="QRR1" s="386"/>
      <c r="QRS1" s="386"/>
      <c r="QRT1" s="386"/>
      <c r="QRU1" s="386"/>
      <c r="QRV1" s="386"/>
      <c r="QRW1" s="386"/>
      <c r="QRX1" s="386"/>
      <c r="QRY1" s="385"/>
      <c r="QRZ1" s="386"/>
      <c r="QSA1" s="386"/>
      <c r="QSB1" s="386"/>
      <c r="QSC1" s="386"/>
      <c r="QSD1" s="386"/>
      <c r="QSE1" s="386"/>
      <c r="QSF1" s="386"/>
      <c r="QSG1" s="386"/>
      <c r="QSH1" s="386"/>
      <c r="QSI1" s="386"/>
      <c r="QSJ1" s="386"/>
      <c r="QSK1" s="386"/>
      <c r="QSL1" s="386"/>
      <c r="QSM1" s="386"/>
      <c r="QSN1" s="386"/>
      <c r="QSO1" s="385"/>
      <c r="QSP1" s="386"/>
      <c r="QSQ1" s="386"/>
      <c r="QSR1" s="386"/>
      <c r="QSS1" s="386"/>
      <c r="QST1" s="386"/>
      <c r="QSU1" s="386"/>
      <c r="QSV1" s="386"/>
      <c r="QSW1" s="386"/>
      <c r="QSX1" s="386"/>
      <c r="QSY1" s="386"/>
      <c r="QSZ1" s="386"/>
      <c r="QTA1" s="386"/>
      <c r="QTB1" s="386"/>
      <c r="QTC1" s="386"/>
      <c r="QTD1" s="386"/>
      <c r="QTE1" s="385"/>
      <c r="QTF1" s="386"/>
      <c r="QTG1" s="386"/>
      <c r="QTH1" s="386"/>
      <c r="QTI1" s="386"/>
      <c r="QTJ1" s="386"/>
      <c r="QTK1" s="386"/>
      <c r="QTL1" s="386"/>
      <c r="QTM1" s="386"/>
      <c r="QTN1" s="386"/>
      <c r="QTO1" s="386"/>
      <c r="QTP1" s="386"/>
      <c r="QTQ1" s="386"/>
      <c r="QTR1" s="386"/>
      <c r="QTS1" s="386"/>
      <c r="QTT1" s="386"/>
      <c r="QTU1" s="385"/>
      <c r="QTV1" s="386"/>
      <c r="QTW1" s="386"/>
      <c r="QTX1" s="386"/>
      <c r="QTY1" s="386"/>
      <c r="QTZ1" s="386"/>
      <c r="QUA1" s="386"/>
      <c r="QUB1" s="386"/>
      <c r="QUC1" s="386"/>
      <c r="QUD1" s="386"/>
      <c r="QUE1" s="386"/>
      <c r="QUF1" s="386"/>
      <c r="QUG1" s="386"/>
      <c r="QUH1" s="386"/>
      <c r="QUI1" s="386"/>
      <c r="QUJ1" s="386"/>
      <c r="QUK1" s="385"/>
      <c r="QUL1" s="386"/>
      <c r="QUM1" s="386"/>
      <c r="QUN1" s="386"/>
      <c r="QUO1" s="386"/>
      <c r="QUP1" s="386"/>
      <c r="QUQ1" s="386"/>
      <c r="QUR1" s="386"/>
      <c r="QUS1" s="386"/>
      <c r="QUT1" s="386"/>
      <c r="QUU1" s="386"/>
      <c r="QUV1" s="386"/>
      <c r="QUW1" s="386"/>
      <c r="QUX1" s="386"/>
      <c r="QUY1" s="386"/>
      <c r="QUZ1" s="386"/>
      <c r="QVA1" s="385"/>
      <c r="QVB1" s="386"/>
      <c r="QVC1" s="386"/>
      <c r="QVD1" s="386"/>
      <c r="QVE1" s="386"/>
      <c r="QVF1" s="386"/>
      <c r="QVG1" s="386"/>
      <c r="QVH1" s="386"/>
      <c r="QVI1" s="386"/>
      <c r="QVJ1" s="386"/>
      <c r="QVK1" s="386"/>
      <c r="QVL1" s="386"/>
      <c r="QVM1" s="386"/>
      <c r="QVN1" s="386"/>
      <c r="QVO1" s="386"/>
      <c r="QVP1" s="386"/>
      <c r="QVQ1" s="385"/>
      <c r="QVR1" s="386"/>
      <c r="QVS1" s="386"/>
      <c r="QVT1" s="386"/>
      <c r="QVU1" s="386"/>
      <c r="QVV1" s="386"/>
      <c r="QVW1" s="386"/>
      <c r="QVX1" s="386"/>
      <c r="QVY1" s="386"/>
      <c r="QVZ1" s="386"/>
      <c r="QWA1" s="386"/>
      <c r="QWB1" s="386"/>
      <c r="QWC1" s="386"/>
      <c r="QWD1" s="386"/>
      <c r="QWE1" s="386"/>
      <c r="QWF1" s="386"/>
      <c r="QWG1" s="385"/>
      <c r="QWH1" s="386"/>
      <c r="QWI1" s="386"/>
      <c r="QWJ1" s="386"/>
      <c r="QWK1" s="386"/>
      <c r="QWL1" s="386"/>
      <c r="QWM1" s="386"/>
      <c r="QWN1" s="386"/>
      <c r="QWO1" s="386"/>
      <c r="QWP1" s="386"/>
      <c r="QWQ1" s="386"/>
      <c r="QWR1" s="386"/>
      <c r="QWS1" s="386"/>
      <c r="QWT1" s="386"/>
      <c r="QWU1" s="386"/>
      <c r="QWV1" s="386"/>
      <c r="QWW1" s="385"/>
      <c r="QWX1" s="386"/>
      <c r="QWY1" s="386"/>
      <c r="QWZ1" s="386"/>
      <c r="QXA1" s="386"/>
      <c r="QXB1" s="386"/>
      <c r="QXC1" s="386"/>
      <c r="QXD1" s="386"/>
      <c r="QXE1" s="386"/>
      <c r="QXF1" s="386"/>
      <c r="QXG1" s="386"/>
      <c r="QXH1" s="386"/>
      <c r="QXI1" s="386"/>
      <c r="QXJ1" s="386"/>
      <c r="QXK1" s="386"/>
      <c r="QXL1" s="386"/>
      <c r="QXM1" s="385"/>
      <c r="QXN1" s="386"/>
      <c r="QXO1" s="386"/>
      <c r="QXP1" s="386"/>
      <c r="QXQ1" s="386"/>
      <c r="QXR1" s="386"/>
      <c r="QXS1" s="386"/>
      <c r="QXT1" s="386"/>
      <c r="QXU1" s="386"/>
      <c r="QXV1" s="386"/>
      <c r="QXW1" s="386"/>
      <c r="QXX1" s="386"/>
      <c r="QXY1" s="386"/>
      <c r="QXZ1" s="386"/>
      <c r="QYA1" s="386"/>
      <c r="QYB1" s="386"/>
      <c r="QYC1" s="385"/>
      <c r="QYD1" s="386"/>
      <c r="QYE1" s="386"/>
      <c r="QYF1" s="386"/>
      <c r="QYG1" s="386"/>
      <c r="QYH1" s="386"/>
      <c r="QYI1" s="386"/>
      <c r="QYJ1" s="386"/>
      <c r="QYK1" s="386"/>
      <c r="QYL1" s="386"/>
      <c r="QYM1" s="386"/>
      <c r="QYN1" s="386"/>
      <c r="QYO1" s="386"/>
      <c r="QYP1" s="386"/>
      <c r="QYQ1" s="386"/>
      <c r="QYR1" s="386"/>
      <c r="QYS1" s="385"/>
      <c r="QYT1" s="386"/>
      <c r="QYU1" s="386"/>
      <c r="QYV1" s="386"/>
      <c r="QYW1" s="386"/>
      <c r="QYX1" s="386"/>
      <c r="QYY1" s="386"/>
      <c r="QYZ1" s="386"/>
      <c r="QZA1" s="386"/>
      <c r="QZB1" s="386"/>
      <c r="QZC1" s="386"/>
      <c r="QZD1" s="386"/>
      <c r="QZE1" s="386"/>
      <c r="QZF1" s="386"/>
      <c r="QZG1" s="386"/>
      <c r="QZH1" s="386"/>
      <c r="QZI1" s="385"/>
      <c r="QZJ1" s="386"/>
      <c r="QZK1" s="386"/>
      <c r="QZL1" s="386"/>
      <c r="QZM1" s="386"/>
      <c r="QZN1" s="386"/>
      <c r="QZO1" s="386"/>
      <c r="QZP1" s="386"/>
      <c r="QZQ1" s="386"/>
      <c r="QZR1" s="386"/>
      <c r="QZS1" s="386"/>
      <c r="QZT1" s="386"/>
      <c r="QZU1" s="386"/>
      <c r="QZV1" s="386"/>
      <c r="QZW1" s="386"/>
      <c r="QZX1" s="386"/>
      <c r="QZY1" s="385"/>
      <c r="QZZ1" s="386"/>
      <c r="RAA1" s="386"/>
      <c r="RAB1" s="386"/>
      <c r="RAC1" s="386"/>
      <c r="RAD1" s="386"/>
      <c r="RAE1" s="386"/>
      <c r="RAF1" s="386"/>
      <c r="RAG1" s="386"/>
      <c r="RAH1" s="386"/>
      <c r="RAI1" s="386"/>
      <c r="RAJ1" s="386"/>
      <c r="RAK1" s="386"/>
      <c r="RAL1" s="386"/>
      <c r="RAM1" s="386"/>
      <c r="RAN1" s="386"/>
      <c r="RAO1" s="385"/>
      <c r="RAP1" s="386"/>
      <c r="RAQ1" s="386"/>
      <c r="RAR1" s="386"/>
      <c r="RAS1" s="386"/>
      <c r="RAT1" s="386"/>
      <c r="RAU1" s="386"/>
      <c r="RAV1" s="386"/>
      <c r="RAW1" s="386"/>
      <c r="RAX1" s="386"/>
      <c r="RAY1" s="386"/>
      <c r="RAZ1" s="386"/>
      <c r="RBA1" s="386"/>
      <c r="RBB1" s="386"/>
      <c r="RBC1" s="386"/>
      <c r="RBD1" s="386"/>
      <c r="RBE1" s="385"/>
      <c r="RBF1" s="386"/>
      <c r="RBG1" s="386"/>
      <c r="RBH1" s="386"/>
      <c r="RBI1" s="386"/>
      <c r="RBJ1" s="386"/>
      <c r="RBK1" s="386"/>
      <c r="RBL1" s="386"/>
      <c r="RBM1" s="386"/>
      <c r="RBN1" s="386"/>
      <c r="RBO1" s="386"/>
      <c r="RBP1" s="386"/>
      <c r="RBQ1" s="386"/>
      <c r="RBR1" s="386"/>
      <c r="RBS1" s="386"/>
      <c r="RBT1" s="386"/>
      <c r="RBU1" s="385"/>
      <c r="RBV1" s="386"/>
      <c r="RBW1" s="386"/>
      <c r="RBX1" s="386"/>
      <c r="RBY1" s="386"/>
      <c r="RBZ1" s="386"/>
      <c r="RCA1" s="386"/>
      <c r="RCB1" s="386"/>
      <c r="RCC1" s="386"/>
      <c r="RCD1" s="386"/>
      <c r="RCE1" s="386"/>
      <c r="RCF1" s="386"/>
      <c r="RCG1" s="386"/>
      <c r="RCH1" s="386"/>
      <c r="RCI1" s="386"/>
      <c r="RCJ1" s="386"/>
      <c r="RCK1" s="385"/>
      <c r="RCL1" s="386"/>
      <c r="RCM1" s="386"/>
      <c r="RCN1" s="386"/>
      <c r="RCO1" s="386"/>
      <c r="RCP1" s="386"/>
      <c r="RCQ1" s="386"/>
      <c r="RCR1" s="386"/>
      <c r="RCS1" s="386"/>
      <c r="RCT1" s="386"/>
      <c r="RCU1" s="386"/>
      <c r="RCV1" s="386"/>
      <c r="RCW1" s="386"/>
      <c r="RCX1" s="386"/>
      <c r="RCY1" s="386"/>
      <c r="RCZ1" s="386"/>
      <c r="RDA1" s="385"/>
      <c r="RDB1" s="386"/>
      <c r="RDC1" s="386"/>
      <c r="RDD1" s="386"/>
      <c r="RDE1" s="386"/>
      <c r="RDF1" s="386"/>
      <c r="RDG1" s="386"/>
      <c r="RDH1" s="386"/>
      <c r="RDI1" s="386"/>
      <c r="RDJ1" s="386"/>
      <c r="RDK1" s="386"/>
      <c r="RDL1" s="386"/>
      <c r="RDM1" s="386"/>
      <c r="RDN1" s="386"/>
      <c r="RDO1" s="386"/>
      <c r="RDP1" s="386"/>
      <c r="RDQ1" s="385"/>
      <c r="RDR1" s="386"/>
      <c r="RDS1" s="386"/>
      <c r="RDT1" s="386"/>
      <c r="RDU1" s="386"/>
      <c r="RDV1" s="386"/>
      <c r="RDW1" s="386"/>
      <c r="RDX1" s="386"/>
      <c r="RDY1" s="386"/>
      <c r="RDZ1" s="386"/>
      <c r="REA1" s="386"/>
      <c r="REB1" s="386"/>
      <c r="REC1" s="386"/>
      <c r="RED1" s="386"/>
      <c r="REE1" s="386"/>
      <c r="REF1" s="386"/>
      <c r="REG1" s="385"/>
      <c r="REH1" s="386"/>
      <c r="REI1" s="386"/>
      <c r="REJ1" s="386"/>
      <c r="REK1" s="386"/>
      <c r="REL1" s="386"/>
      <c r="REM1" s="386"/>
      <c r="REN1" s="386"/>
      <c r="REO1" s="386"/>
      <c r="REP1" s="386"/>
      <c r="REQ1" s="386"/>
      <c r="RER1" s="386"/>
      <c r="RES1" s="386"/>
      <c r="RET1" s="386"/>
      <c r="REU1" s="386"/>
      <c r="REV1" s="386"/>
      <c r="REW1" s="385"/>
      <c r="REX1" s="386"/>
      <c r="REY1" s="386"/>
      <c r="REZ1" s="386"/>
      <c r="RFA1" s="386"/>
      <c r="RFB1" s="386"/>
      <c r="RFC1" s="386"/>
      <c r="RFD1" s="386"/>
      <c r="RFE1" s="386"/>
      <c r="RFF1" s="386"/>
      <c r="RFG1" s="386"/>
      <c r="RFH1" s="386"/>
      <c r="RFI1" s="386"/>
      <c r="RFJ1" s="386"/>
      <c r="RFK1" s="386"/>
      <c r="RFL1" s="386"/>
      <c r="RFM1" s="385"/>
      <c r="RFN1" s="386"/>
      <c r="RFO1" s="386"/>
      <c r="RFP1" s="386"/>
      <c r="RFQ1" s="386"/>
      <c r="RFR1" s="386"/>
      <c r="RFS1" s="386"/>
      <c r="RFT1" s="386"/>
      <c r="RFU1" s="386"/>
      <c r="RFV1" s="386"/>
      <c r="RFW1" s="386"/>
      <c r="RFX1" s="386"/>
      <c r="RFY1" s="386"/>
      <c r="RFZ1" s="386"/>
      <c r="RGA1" s="386"/>
      <c r="RGB1" s="386"/>
      <c r="RGC1" s="385"/>
      <c r="RGD1" s="386"/>
      <c r="RGE1" s="386"/>
      <c r="RGF1" s="386"/>
      <c r="RGG1" s="386"/>
      <c r="RGH1" s="386"/>
      <c r="RGI1" s="386"/>
      <c r="RGJ1" s="386"/>
      <c r="RGK1" s="386"/>
      <c r="RGL1" s="386"/>
      <c r="RGM1" s="386"/>
      <c r="RGN1" s="386"/>
      <c r="RGO1" s="386"/>
      <c r="RGP1" s="386"/>
      <c r="RGQ1" s="386"/>
      <c r="RGR1" s="386"/>
      <c r="RGS1" s="385"/>
      <c r="RGT1" s="386"/>
      <c r="RGU1" s="386"/>
      <c r="RGV1" s="386"/>
      <c r="RGW1" s="386"/>
      <c r="RGX1" s="386"/>
      <c r="RGY1" s="386"/>
      <c r="RGZ1" s="386"/>
      <c r="RHA1" s="386"/>
      <c r="RHB1" s="386"/>
      <c r="RHC1" s="386"/>
      <c r="RHD1" s="386"/>
      <c r="RHE1" s="386"/>
      <c r="RHF1" s="386"/>
      <c r="RHG1" s="386"/>
      <c r="RHH1" s="386"/>
      <c r="RHI1" s="385"/>
      <c r="RHJ1" s="386"/>
      <c r="RHK1" s="386"/>
      <c r="RHL1" s="386"/>
      <c r="RHM1" s="386"/>
      <c r="RHN1" s="386"/>
      <c r="RHO1" s="386"/>
      <c r="RHP1" s="386"/>
      <c r="RHQ1" s="386"/>
      <c r="RHR1" s="386"/>
      <c r="RHS1" s="386"/>
      <c r="RHT1" s="386"/>
      <c r="RHU1" s="386"/>
      <c r="RHV1" s="386"/>
      <c r="RHW1" s="386"/>
      <c r="RHX1" s="386"/>
      <c r="RHY1" s="385"/>
      <c r="RHZ1" s="386"/>
      <c r="RIA1" s="386"/>
      <c r="RIB1" s="386"/>
      <c r="RIC1" s="386"/>
      <c r="RID1" s="386"/>
      <c r="RIE1" s="386"/>
      <c r="RIF1" s="386"/>
      <c r="RIG1" s="386"/>
      <c r="RIH1" s="386"/>
      <c r="RII1" s="386"/>
      <c r="RIJ1" s="386"/>
      <c r="RIK1" s="386"/>
      <c r="RIL1" s="386"/>
      <c r="RIM1" s="386"/>
      <c r="RIN1" s="386"/>
      <c r="RIO1" s="385"/>
      <c r="RIP1" s="386"/>
      <c r="RIQ1" s="386"/>
      <c r="RIR1" s="386"/>
      <c r="RIS1" s="386"/>
      <c r="RIT1" s="386"/>
      <c r="RIU1" s="386"/>
      <c r="RIV1" s="386"/>
      <c r="RIW1" s="386"/>
      <c r="RIX1" s="386"/>
      <c r="RIY1" s="386"/>
      <c r="RIZ1" s="386"/>
      <c r="RJA1" s="386"/>
      <c r="RJB1" s="386"/>
      <c r="RJC1" s="386"/>
      <c r="RJD1" s="386"/>
      <c r="RJE1" s="385"/>
      <c r="RJF1" s="386"/>
      <c r="RJG1" s="386"/>
      <c r="RJH1" s="386"/>
      <c r="RJI1" s="386"/>
      <c r="RJJ1" s="386"/>
      <c r="RJK1" s="386"/>
      <c r="RJL1" s="386"/>
      <c r="RJM1" s="386"/>
      <c r="RJN1" s="386"/>
      <c r="RJO1" s="386"/>
      <c r="RJP1" s="386"/>
      <c r="RJQ1" s="386"/>
      <c r="RJR1" s="386"/>
      <c r="RJS1" s="386"/>
      <c r="RJT1" s="386"/>
      <c r="RJU1" s="385"/>
      <c r="RJV1" s="386"/>
      <c r="RJW1" s="386"/>
      <c r="RJX1" s="386"/>
      <c r="RJY1" s="386"/>
      <c r="RJZ1" s="386"/>
      <c r="RKA1" s="386"/>
      <c r="RKB1" s="386"/>
      <c r="RKC1" s="386"/>
      <c r="RKD1" s="386"/>
      <c r="RKE1" s="386"/>
      <c r="RKF1" s="386"/>
      <c r="RKG1" s="386"/>
      <c r="RKH1" s="386"/>
      <c r="RKI1" s="386"/>
      <c r="RKJ1" s="386"/>
      <c r="RKK1" s="385"/>
      <c r="RKL1" s="386"/>
      <c r="RKM1" s="386"/>
      <c r="RKN1" s="386"/>
      <c r="RKO1" s="386"/>
      <c r="RKP1" s="386"/>
      <c r="RKQ1" s="386"/>
      <c r="RKR1" s="386"/>
      <c r="RKS1" s="386"/>
      <c r="RKT1" s="386"/>
      <c r="RKU1" s="386"/>
      <c r="RKV1" s="386"/>
      <c r="RKW1" s="386"/>
      <c r="RKX1" s="386"/>
      <c r="RKY1" s="386"/>
      <c r="RKZ1" s="386"/>
      <c r="RLA1" s="385"/>
      <c r="RLB1" s="386"/>
      <c r="RLC1" s="386"/>
      <c r="RLD1" s="386"/>
      <c r="RLE1" s="386"/>
      <c r="RLF1" s="386"/>
      <c r="RLG1" s="386"/>
      <c r="RLH1" s="386"/>
      <c r="RLI1" s="386"/>
      <c r="RLJ1" s="386"/>
      <c r="RLK1" s="386"/>
      <c r="RLL1" s="386"/>
      <c r="RLM1" s="386"/>
      <c r="RLN1" s="386"/>
      <c r="RLO1" s="386"/>
      <c r="RLP1" s="386"/>
      <c r="RLQ1" s="385"/>
      <c r="RLR1" s="386"/>
      <c r="RLS1" s="386"/>
      <c r="RLT1" s="386"/>
      <c r="RLU1" s="386"/>
      <c r="RLV1" s="386"/>
      <c r="RLW1" s="386"/>
      <c r="RLX1" s="386"/>
      <c r="RLY1" s="386"/>
      <c r="RLZ1" s="386"/>
      <c r="RMA1" s="386"/>
      <c r="RMB1" s="386"/>
      <c r="RMC1" s="386"/>
      <c r="RMD1" s="386"/>
      <c r="RME1" s="386"/>
      <c r="RMF1" s="386"/>
      <c r="RMG1" s="385"/>
      <c r="RMH1" s="386"/>
      <c r="RMI1" s="386"/>
      <c r="RMJ1" s="386"/>
      <c r="RMK1" s="386"/>
      <c r="RML1" s="386"/>
      <c r="RMM1" s="386"/>
      <c r="RMN1" s="386"/>
      <c r="RMO1" s="386"/>
      <c r="RMP1" s="386"/>
      <c r="RMQ1" s="386"/>
      <c r="RMR1" s="386"/>
      <c r="RMS1" s="386"/>
      <c r="RMT1" s="386"/>
      <c r="RMU1" s="386"/>
      <c r="RMV1" s="386"/>
      <c r="RMW1" s="385"/>
      <c r="RMX1" s="386"/>
      <c r="RMY1" s="386"/>
      <c r="RMZ1" s="386"/>
      <c r="RNA1" s="386"/>
      <c r="RNB1" s="386"/>
      <c r="RNC1" s="386"/>
      <c r="RND1" s="386"/>
      <c r="RNE1" s="386"/>
      <c r="RNF1" s="386"/>
      <c r="RNG1" s="386"/>
      <c r="RNH1" s="386"/>
      <c r="RNI1" s="386"/>
      <c r="RNJ1" s="386"/>
      <c r="RNK1" s="386"/>
      <c r="RNL1" s="386"/>
      <c r="RNM1" s="385"/>
      <c r="RNN1" s="386"/>
      <c r="RNO1" s="386"/>
      <c r="RNP1" s="386"/>
      <c r="RNQ1" s="386"/>
      <c r="RNR1" s="386"/>
      <c r="RNS1" s="386"/>
      <c r="RNT1" s="386"/>
      <c r="RNU1" s="386"/>
      <c r="RNV1" s="386"/>
      <c r="RNW1" s="386"/>
      <c r="RNX1" s="386"/>
      <c r="RNY1" s="386"/>
      <c r="RNZ1" s="386"/>
      <c r="ROA1" s="386"/>
      <c r="ROB1" s="386"/>
      <c r="ROC1" s="385"/>
      <c r="ROD1" s="386"/>
      <c r="ROE1" s="386"/>
      <c r="ROF1" s="386"/>
      <c r="ROG1" s="386"/>
      <c r="ROH1" s="386"/>
      <c r="ROI1" s="386"/>
      <c r="ROJ1" s="386"/>
      <c r="ROK1" s="386"/>
      <c r="ROL1" s="386"/>
      <c r="ROM1" s="386"/>
      <c r="RON1" s="386"/>
      <c r="ROO1" s="386"/>
      <c r="ROP1" s="386"/>
      <c r="ROQ1" s="386"/>
      <c r="ROR1" s="386"/>
      <c r="ROS1" s="385"/>
      <c r="ROT1" s="386"/>
      <c r="ROU1" s="386"/>
      <c r="ROV1" s="386"/>
      <c r="ROW1" s="386"/>
      <c r="ROX1" s="386"/>
      <c r="ROY1" s="386"/>
      <c r="ROZ1" s="386"/>
      <c r="RPA1" s="386"/>
      <c r="RPB1" s="386"/>
      <c r="RPC1" s="386"/>
      <c r="RPD1" s="386"/>
      <c r="RPE1" s="386"/>
      <c r="RPF1" s="386"/>
      <c r="RPG1" s="386"/>
      <c r="RPH1" s="386"/>
      <c r="RPI1" s="385"/>
      <c r="RPJ1" s="386"/>
      <c r="RPK1" s="386"/>
      <c r="RPL1" s="386"/>
      <c r="RPM1" s="386"/>
      <c r="RPN1" s="386"/>
      <c r="RPO1" s="386"/>
      <c r="RPP1" s="386"/>
      <c r="RPQ1" s="386"/>
      <c r="RPR1" s="386"/>
      <c r="RPS1" s="386"/>
      <c r="RPT1" s="386"/>
      <c r="RPU1" s="386"/>
      <c r="RPV1" s="386"/>
      <c r="RPW1" s="386"/>
      <c r="RPX1" s="386"/>
      <c r="RPY1" s="385"/>
      <c r="RPZ1" s="386"/>
      <c r="RQA1" s="386"/>
      <c r="RQB1" s="386"/>
      <c r="RQC1" s="386"/>
      <c r="RQD1" s="386"/>
      <c r="RQE1" s="386"/>
      <c r="RQF1" s="386"/>
      <c r="RQG1" s="386"/>
      <c r="RQH1" s="386"/>
      <c r="RQI1" s="386"/>
      <c r="RQJ1" s="386"/>
      <c r="RQK1" s="386"/>
      <c r="RQL1" s="386"/>
      <c r="RQM1" s="386"/>
      <c r="RQN1" s="386"/>
      <c r="RQO1" s="385"/>
      <c r="RQP1" s="386"/>
      <c r="RQQ1" s="386"/>
      <c r="RQR1" s="386"/>
      <c r="RQS1" s="386"/>
      <c r="RQT1" s="386"/>
      <c r="RQU1" s="386"/>
      <c r="RQV1" s="386"/>
      <c r="RQW1" s="386"/>
      <c r="RQX1" s="386"/>
      <c r="RQY1" s="386"/>
      <c r="RQZ1" s="386"/>
      <c r="RRA1" s="386"/>
      <c r="RRB1" s="386"/>
      <c r="RRC1" s="386"/>
      <c r="RRD1" s="386"/>
      <c r="RRE1" s="385"/>
      <c r="RRF1" s="386"/>
      <c r="RRG1" s="386"/>
      <c r="RRH1" s="386"/>
      <c r="RRI1" s="386"/>
      <c r="RRJ1" s="386"/>
      <c r="RRK1" s="386"/>
      <c r="RRL1" s="386"/>
      <c r="RRM1" s="386"/>
      <c r="RRN1" s="386"/>
      <c r="RRO1" s="386"/>
      <c r="RRP1" s="386"/>
      <c r="RRQ1" s="386"/>
      <c r="RRR1" s="386"/>
      <c r="RRS1" s="386"/>
      <c r="RRT1" s="386"/>
      <c r="RRU1" s="385"/>
      <c r="RRV1" s="386"/>
      <c r="RRW1" s="386"/>
      <c r="RRX1" s="386"/>
      <c r="RRY1" s="386"/>
      <c r="RRZ1" s="386"/>
      <c r="RSA1" s="386"/>
      <c r="RSB1" s="386"/>
      <c r="RSC1" s="386"/>
      <c r="RSD1" s="386"/>
      <c r="RSE1" s="386"/>
      <c r="RSF1" s="386"/>
      <c r="RSG1" s="386"/>
      <c r="RSH1" s="386"/>
      <c r="RSI1" s="386"/>
      <c r="RSJ1" s="386"/>
      <c r="RSK1" s="385"/>
      <c r="RSL1" s="386"/>
      <c r="RSM1" s="386"/>
      <c r="RSN1" s="386"/>
      <c r="RSO1" s="386"/>
      <c r="RSP1" s="386"/>
      <c r="RSQ1" s="386"/>
      <c r="RSR1" s="386"/>
      <c r="RSS1" s="386"/>
      <c r="RST1" s="386"/>
      <c r="RSU1" s="386"/>
      <c r="RSV1" s="386"/>
      <c r="RSW1" s="386"/>
      <c r="RSX1" s="386"/>
      <c r="RSY1" s="386"/>
      <c r="RSZ1" s="386"/>
      <c r="RTA1" s="385"/>
      <c r="RTB1" s="386"/>
      <c r="RTC1" s="386"/>
      <c r="RTD1" s="386"/>
      <c r="RTE1" s="386"/>
      <c r="RTF1" s="386"/>
      <c r="RTG1" s="386"/>
      <c r="RTH1" s="386"/>
      <c r="RTI1" s="386"/>
      <c r="RTJ1" s="386"/>
      <c r="RTK1" s="386"/>
      <c r="RTL1" s="386"/>
      <c r="RTM1" s="386"/>
      <c r="RTN1" s="386"/>
      <c r="RTO1" s="386"/>
      <c r="RTP1" s="386"/>
      <c r="RTQ1" s="385"/>
      <c r="RTR1" s="386"/>
      <c r="RTS1" s="386"/>
      <c r="RTT1" s="386"/>
      <c r="RTU1" s="386"/>
      <c r="RTV1" s="386"/>
      <c r="RTW1" s="386"/>
      <c r="RTX1" s="386"/>
      <c r="RTY1" s="386"/>
      <c r="RTZ1" s="386"/>
      <c r="RUA1" s="386"/>
      <c r="RUB1" s="386"/>
      <c r="RUC1" s="386"/>
      <c r="RUD1" s="386"/>
      <c r="RUE1" s="386"/>
      <c r="RUF1" s="386"/>
      <c r="RUG1" s="385"/>
      <c r="RUH1" s="386"/>
      <c r="RUI1" s="386"/>
      <c r="RUJ1" s="386"/>
      <c r="RUK1" s="386"/>
      <c r="RUL1" s="386"/>
      <c r="RUM1" s="386"/>
      <c r="RUN1" s="386"/>
      <c r="RUO1" s="386"/>
      <c r="RUP1" s="386"/>
      <c r="RUQ1" s="386"/>
      <c r="RUR1" s="386"/>
      <c r="RUS1" s="386"/>
      <c r="RUT1" s="386"/>
      <c r="RUU1" s="386"/>
      <c r="RUV1" s="386"/>
      <c r="RUW1" s="385"/>
      <c r="RUX1" s="386"/>
      <c r="RUY1" s="386"/>
      <c r="RUZ1" s="386"/>
      <c r="RVA1" s="386"/>
      <c r="RVB1" s="386"/>
      <c r="RVC1" s="386"/>
      <c r="RVD1" s="386"/>
      <c r="RVE1" s="386"/>
      <c r="RVF1" s="386"/>
      <c r="RVG1" s="386"/>
      <c r="RVH1" s="386"/>
      <c r="RVI1" s="386"/>
      <c r="RVJ1" s="386"/>
      <c r="RVK1" s="386"/>
      <c r="RVL1" s="386"/>
      <c r="RVM1" s="385"/>
      <c r="RVN1" s="386"/>
      <c r="RVO1" s="386"/>
      <c r="RVP1" s="386"/>
      <c r="RVQ1" s="386"/>
      <c r="RVR1" s="386"/>
      <c r="RVS1" s="386"/>
      <c r="RVT1" s="386"/>
      <c r="RVU1" s="386"/>
      <c r="RVV1" s="386"/>
      <c r="RVW1" s="386"/>
      <c r="RVX1" s="386"/>
      <c r="RVY1" s="386"/>
      <c r="RVZ1" s="386"/>
      <c r="RWA1" s="386"/>
      <c r="RWB1" s="386"/>
      <c r="RWC1" s="385"/>
      <c r="RWD1" s="386"/>
      <c r="RWE1" s="386"/>
      <c r="RWF1" s="386"/>
      <c r="RWG1" s="386"/>
      <c r="RWH1" s="386"/>
      <c r="RWI1" s="386"/>
      <c r="RWJ1" s="386"/>
      <c r="RWK1" s="386"/>
      <c r="RWL1" s="386"/>
      <c r="RWM1" s="386"/>
      <c r="RWN1" s="386"/>
      <c r="RWO1" s="386"/>
      <c r="RWP1" s="386"/>
      <c r="RWQ1" s="386"/>
      <c r="RWR1" s="386"/>
      <c r="RWS1" s="385"/>
      <c r="RWT1" s="386"/>
      <c r="RWU1" s="386"/>
      <c r="RWV1" s="386"/>
      <c r="RWW1" s="386"/>
      <c r="RWX1" s="386"/>
      <c r="RWY1" s="386"/>
      <c r="RWZ1" s="386"/>
      <c r="RXA1" s="386"/>
      <c r="RXB1" s="386"/>
      <c r="RXC1" s="386"/>
      <c r="RXD1" s="386"/>
      <c r="RXE1" s="386"/>
      <c r="RXF1" s="386"/>
      <c r="RXG1" s="386"/>
      <c r="RXH1" s="386"/>
      <c r="RXI1" s="385"/>
      <c r="RXJ1" s="386"/>
      <c r="RXK1" s="386"/>
      <c r="RXL1" s="386"/>
      <c r="RXM1" s="386"/>
      <c r="RXN1" s="386"/>
      <c r="RXO1" s="386"/>
      <c r="RXP1" s="386"/>
      <c r="RXQ1" s="386"/>
      <c r="RXR1" s="386"/>
      <c r="RXS1" s="386"/>
      <c r="RXT1" s="386"/>
      <c r="RXU1" s="386"/>
      <c r="RXV1" s="386"/>
      <c r="RXW1" s="386"/>
      <c r="RXX1" s="386"/>
      <c r="RXY1" s="385"/>
      <c r="RXZ1" s="386"/>
      <c r="RYA1" s="386"/>
      <c r="RYB1" s="386"/>
      <c r="RYC1" s="386"/>
      <c r="RYD1" s="386"/>
      <c r="RYE1" s="386"/>
      <c r="RYF1" s="386"/>
      <c r="RYG1" s="386"/>
      <c r="RYH1" s="386"/>
      <c r="RYI1" s="386"/>
      <c r="RYJ1" s="386"/>
      <c r="RYK1" s="386"/>
      <c r="RYL1" s="386"/>
      <c r="RYM1" s="386"/>
      <c r="RYN1" s="386"/>
      <c r="RYO1" s="385"/>
      <c r="RYP1" s="386"/>
      <c r="RYQ1" s="386"/>
      <c r="RYR1" s="386"/>
      <c r="RYS1" s="386"/>
      <c r="RYT1" s="386"/>
      <c r="RYU1" s="386"/>
      <c r="RYV1" s="386"/>
      <c r="RYW1" s="386"/>
      <c r="RYX1" s="386"/>
      <c r="RYY1" s="386"/>
      <c r="RYZ1" s="386"/>
      <c r="RZA1" s="386"/>
      <c r="RZB1" s="386"/>
      <c r="RZC1" s="386"/>
      <c r="RZD1" s="386"/>
      <c r="RZE1" s="385"/>
      <c r="RZF1" s="386"/>
      <c r="RZG1" s="386"/>
      <c r="RZH1" s="386"/>
      <c r="RZI1" s="386"/>
      <c r="RZJ1" s="386"/>
      <c r="RZK1" s="386"/>
      <c r="RZL1" s="386"/>
      <c r="RZM1" s="386"/>
      <c r="RZN1" s="386"/>
      <c r="RZO1" s="386"/>
      <c r="RZP1" s="386"/>
      <c r="RZQ1" s="386"/>
      <c r="RZR1" s="386"/>
      <c r="RZS1" s="386"/>
      <c r="RZT1" s="386"/>
      <c r="RZU1" s="385"/>
      <c r="RZV1" s="386"/>
      <c r="RZW1" s="386"/>
      <c r="RZX1" s="386"/>
      <c r="RZY1" s="386"/>
      <c r="RZZ1" s="386"/>
      <c r="SAA1" s="386"/>
      <c r="SAB1" s="386"/>
      <c r="SAC1" s="386"/>
      <c r="SAD1" s="386"/>
      <c r="SAE1" s="386"/>
      <c r="SAF1" s="386"/>
      <c r="SAG1" s="386"/>
      <c r="SAH1" s="386"/>
      <c r="SAI1" s="386"/>
      <c r="SAJ1" s="386"/>
      <c r="SAK1" s="385"/>
      <c r="SAL1" s="386"/>
      <c r="SAM1" s="386"/>
      <c r="SAN1" s="386"/>
      <c r="SAO1" s="386"/>
      <c r="SAP1" s="386"/>
      <c r="SAQ1" s="386"/>
      <c r="SAR1" s="386"/>
      <c r="SAS1" s="386"/>
      <c r="SAT1" s="386"/>
      <c r="SAU1" s="386"/>
      <c r="SAV1" s="386"/>
      <c r="SAW1" s="386"/>
      <c r="SAX1" s="386"/>
      <c r="SAY1" s="386"/>
      <c r="SAZ1" s="386"/>
      <c r="SBA1" s="385"/>
      <c r="SBB1" s="386"/>
      <c r="SBC1" s="386"/>
      <c r="SBD1" s="386"/>
      <c r="SBE1" s="386"/>
      <c r="SBF1" s="386"/>
      <c r="SBG1" s="386"/>
      <c r="SBH1" s="386"/>
      <c r="SBI1" s="386"/>
      <c r="SBJ1" s="386"/>
      <c r="SBK1" s="386"/>
      <c r="SBL1" s="386"/>
      <c r="SBM1" s="386"/>
      <c r="SBN1" s="386"/>
      <c r="SBO1" s="386"/>
      <c r="SBP1" s="386"/>
      <c r="SBQ1" s="385"/>
      <c r="SBR1" s="386"/>
      <c r="SBS1" s="386"/>
      <c r="SBT1" s="386"/>
      <c r="SBU1" s="386"/>
      <c r="SBV1" s="386"/>
      <c r="SBW1" s="386"/>
      <c r="SBX1" s="386"/>
      <c r="SBY1" s="386"/>
      <c r="SBZ1" s="386"/>
      <c r="SCA1" s="386"/>
      <c r="SCB1" s="386"/>
      <c r="SCC1" s="386"/>
      <c r="SCD1" s="386"/>
      <c r="SCE1" s="386"/>
      <c r="SCF1" s="386"/>
      <c r="SCG1" s="385"/>
      <c r="SCH1" s="386"/>
      <c r="SCI1" s="386"/>
      <c r="SCJ1" s="386"/>
      <c r="SCK1" s="386"/>
      <c r="SCL1" s="386"/>
      <c r="SCM1" s="386"/>
      <c r="SCN1" s="386"/>
      <c r="SCO1" s="386"/>
      <c r="SCP1" s="386"/>
      <c r="SCQ1" s="386"/>
      <c r="SCR1" s="386"/>
      <c r="SCS1" s="386"/>
      <c r="SCT1" s="386"/>
      <c r="SCU1" s="386"/>
      <c r="SCV1" s="386"/>
      <c r="SCW1" s="385"/>
      <c r="SCX1" s="386"/>
      <c r="SCY1" s="386"/>
      <c r="SCZ1" s="386"/>
      <c r="SDA1" s="386"/>
      <c r="SDB1" s="386"/>
      <c r="SDC1" s="386"/>
      <c r="SDD1" s="386"/>
      <c r="SDE1" s="386"/>
      <c r="SDF1" s="386"/>
      <c r="SDG1" s="386"/>
      <c r="SDH1" s="386"/>
      <c r="SDI1" s="386"/>
      <c r="SDJ1" s="386"/>
      <c r="SDK1" s="386"/>
      <c r="SDL1" s="386"/>
      <c r="SDM1" s="385"/>
      <c r="SDN1" s="386"/>
      <c r="SDO1" s="386"/>
      <c r="SDP1" s="386"/>
      <c r="SDQ1" s="386"/>
      <c r="SDR1" s="386"/>
      <c r="SDS1" s="386"/>
      <c r="SDT1" s="386"/>
      <c r="SDU1" s="386"/>
      <c r="SDV1" s="386"/>
      <c r="SDW1" s="386"/>
      <c r="SDX1" s="386"/>
      <c r="SDY1" s="386"/>
      <c r="SDZ1" s="386"/>
      <c r="SEA1" s="386"/>
      <c r="SEB1" s="386"/>
      <c r="SEC1" s="385"/>
      <c r="SED1" s="386"/>
      <c r="SEE1" s="386"/>
      <c r="SEF1" s="386"/>
      <c r="SEG1" s="386"/>
      <c r="SEH1" s="386"/>
      <c r="SEI1" s="386"/>
      <c r="SEJ1" s="386"/>
      <c r="SEK1" s="386"/>
      <c r="SEL1" s="386"/>
      <c r="SEM1" s="386"/>
      <c r="SEN1" s="386"/>
      <c r="SEO1" s="386"/>
      <c r="SEP1" s="386"/>
      <c r="SEQ1" s="386"/>
      <c r="SER1" s="386"/>
      <c r="SES1" s="385"/>
      <c r="SET1" s="386"/>
      <c r="SEU1" s="386"/>
      <c r="SEV1" s="386"/>
      <c r="SEW1" s="386"/>
      <c r="SEX1" s="386"/>
      <c r="SEY1" s="386"/>
      <c r="SEZ1" s="386"/>
      <c r="SFA1" s="386"/>
      <c r="SFB1" s="386"/>
      <c r="SFC1" s="386"/>
      <c r="SFD1" s="386"/>
      <c r="SFE1" s="386"/>
      <c r="SFF1" s="386"/>
      <c r="SFG1" s="386"/>
      <c r="SFH1" s="386"/>
      <c r="SFI1" s="385"/>
      <c r="SFJ1" s="386"/>
      <c r="SFK1" s="386"/>
      <c r="SFL1" s="386"/>
      <c r="SFM1" s="386"/>
      <c r="SFN1" s="386"/>
      <c r="SFO1" s="386"/>
      <c r="SFP1" s="386"/>
      <c r="SFQ1" s="386"/>
      <c r="SFR1" s="386"/>
      <c r="SFS1" s="386"/>
      <c r="SFT1" s="386"/>
      <c r="SFU1" s="386"/>
      <c r="SFV1" s="386"/>
      <c r="SFW1" s="386"/>
      <c r="SFX1" s="386"/>
      <c r="SFY1" s="385"/>
      <c r="SFZ1" s="386"/>
      <c r="SGA1" s="386"/>
      <c r="SGB1" s="386"/>
      <c r="SGC1" s="386"/>
      <c r="SGD1" s="386"/>
      <c r="SGE1" s="386"/>
      <c r="SGF1" s="386"/>
      <c r="SGG1" s="386"/>
      <c r="SGH1" s="386"/>
      <c r="SGI1" s="386"/>
      <c r="SGJ1" s="386"/>
      <c r="SGK1" s="386"/>
      <c r="SGL1" s="386"/>
      <c r="SGM1" s="386"/>
      <c r="SGN1" s="386"/>
      <c r="SGO1" s="385"/>
      <c r="SGP1" s="386"/>
      <c r="SGQ1" s="386"/>
      <c r="SGR1" s="386"/>
      <c r="SGS1" s="386"/>
      <c r="SGT1" s="386"/>
      <c r="SGU1" s="386"/>
      <c r="SGV1" s="386"/>
      <c r="SGW1" s="386"/>
      <c r="SGX1" s="386"/>
      <c r="SGY1" s="386"/>
      <c r="SGZ1" s="386"/>
      <c r="SHA1" s="386"/>
      <c r="SHB1" s="386"/>
      <c r="SHC1" s="386"/>
      <c r="SHD1" s="386"/>
      <c r="SHE1" s="385"/>
      <c r="SHF1" s="386"/>
      <c r="SHG1" s="386"/>
      <c r="SHH1" s="386"/>
      <c r="SHI1" s="386"/>
      <c r="SHJ1" s="386"/>
      <c r="SHK1" s="386"/>
      <c r="SHL1" s="386"/>
      <c r="SHM1" s="386"/>
      <c r="SHN1" s="386"/>
      <c r="SHO1" s="386"/>
      <c r="SHP1" s="386"/>
      <c r="SHQ1" s="386"/>
      <c r="SHR1" s="386"/>
      <c r="SHS1" s="386"/>
      <c r="SHT1" s="386"/>
      <c r="SHU1" s="385"/>
      <c r="SHV1" s="386"/>
      <c r="SHW1" s="386"/>
      <c r="SHX1" s="386"/>
      <c r="SHY1" s="386"/>
      <c r="SHZ1" s="386"/>
      <c r="SIA1" s="386"/>
      <c r="SIB1" s="386"/>
      <c r="SIC1" s="386"/>
      <c r="SID1" s="386"/>
      <c r="SIE1" s="386"/>
      <c r="SIF1" s="386"/>
      <c r="SIG1" s="386"/>
      <c r="SIH1" s="386"/>
      <c r="SII1" s="386"/>
      <c r="SIJ1" s="386"/>
      <c r="SIK1" s="385"/>
      <c r="SIL1" s="386"/>
      <c r="SIM1" s="386"/>
      <c r="SIN1" s="386"/>
      <c r="SIO1" s="386"/>
      <c r="SIP1" s="386"/>
      <c r="SIQ1" s="386"/>
      <c r="SIR1" s="386"/>
      <c r="SIS1" s="386"/>
      <c r="SIT1" s="386"/>
      <c r="SIU1" s="386"/>
      <c r="SIV1" s="386"/>
      <c r="SIW1" s="386"/>
      <c r="SIX1" s="386"/>
      <c r="SIY1" s="386"/>
      <c r="SIZ1" s="386"/>
      <c r="SJA1" s="385"/>
      <c r="SJB1" s="386"/>
      <c r="SJC1" s="386"/>
      <c r="SJD1" s="386"/>
      <c r="SJE1" s="386"/>
      <c r="SJF1" s="386"/>
      <c r="SJG1" s="386"/>
      <c r="SJH1" s="386"/>
      <c r="SJI1" s="386"/>
      <c r="SJJ1" s="386"/>
      <c r="SJK1" s="386"/>
      <c r="SJL1" s="386"/>
      <c r="SJM1" s="386"/>
      <c r="SJN1" s="386"/>
      <c r="SJO1" s="386"/>
      <c r="SJP1" s="386"/>
      <c r="SJQ1" s="385"/>
      <c r="SJR1" s="386"/>
      <c r="SJS1" s="386"/>
      <c r="SJT1" s="386"/>
      <c r="SJU1" s="386"/>
      <c r="SJV1" s="386"/>
      <c r="SJW1" s="386"/>
      <c r="SJX1" s="386"/>
      <c r="SJY1" s="386"/>
      <c r="SJZ1" s="386"/>
      <c r="SKA1" s="386"/>
      <c r="SKB1" s="386"/>
      <c r="SKC1" s="386"/>
      <c r="SKD1" s="386"/>
      <c r="SKE1" s="386"/>
      <c r="SKF1" s="386"/>
      <c r="SKG1" s="385"/>
      <c r="SKH1" s="386"/>
      <c r="SKI1" s="386"/>
      <c r="SKJ1" s="386"/>
      <c r="SKK1" s="386"/>
      <c r="SKL1" s="386"/>
      <c r="SKM1" s="386"/>
      <c r="SKN1" s="386"/>
      <c r="SKO1" s="386"/>
      <c r="SKP1" s="386"/>
      <c r="SKQ1" s="386"/>
      <c r="SKR1" s="386"/>
      <c r="SKS1" s="386"/>
      <c r="SKT1" s="386"/>
      <c r="SKU1" s="386"/>
      <c r="SKV1" s="386"/>
      <c r="SKW1" s="385"/>
      <c r="SKX1" s="386"/>
      <c r="SKY1" s="386"/>
      <c r="SKZ1" s="386"/>
      <c r="SLA1" s="386"/>
      <c r="SLB1" s="386"/>
      <c r="SLC1" s="386"/>
      <c r="SLD1" s="386"/>
      <c r="SLE1" s="386"/>
      <c r="SLF1" s="386"/>
      <c r="SLG1" s="386"/>
      <c r="SLH1" s="386"/>
      <c r="SLI1" s="386"/>
      <c r="SLJ1" s="386"/>
      <c r="SLK1" s="386"/>
      <c r="SLL1" s="386"/>
      <c r="SLM1" s="385"/>
      <c r="SLN1" s="386"/>
      <c r="SLO1" s="386"/>
      <c r="SLP1" s="386"/>
      <c r="SLQ1" s="386"/>
      <c r="SLR1" s="386"/>
      <c r="SLS1" s="386"/>
      <c r="SLT1" s="386"/>
      <c r="SLU1" s="386"/>
      <c r="SLV1" s="386"/>
      <c r="SLW1" s="386"/>
      <c r="SLX1" s="386"/>
      <c r="SLY1" s="386"/>
      <c r="SLZ1" s="386"/>
      <c r="SMA1" s="386"/>
      <c r="SMB1" s="386"/>
      <c r="SMC1" s="385"/>
      <c r="SMD1" s="386"/>
      <c r="SME1" s="386"/>
      <c r="SMF1" s="386"/>
      <c r="SMG1" s="386"/>
      <c r="SMH1" s="386"/>
      <c r="SMI1" s="386"/>
      <c r="SMJ1" s="386"/>
      <c r="SMK1" s="386"/>
      <c r="SML1" s="386"/>
      <c r="SMM1" s="386"/>
      <c r="SMN1" s="386"/>
      <c r="SMO1" s="386"/>
      <c r="SMP1" s="386"/>
      <c r="SMQ1" s="386"/>
      <c r="SMR1" s="386"/>
      <c r="SMS1" s="385"/>
      <c r="SMT1" s="386"/>
      <c r="SMU1" s="386"/>
      <c r="SMV1" s="386"/>
      <c r="SMW1" s="386"/>
      <c r="SMX1" s="386"/>
      <c r="SMY1" s="386"/>
      <c r="SMZ1" s="386"/>
      <c r="SNA1" s="386"/>
      <c r="SNB1" s="386"/>
      <c r="SNC1" s="386"/>
      <c r="SND1" s="386"/>
      <c r="SNE1" s="386"/>
      <c r="SNF1" s="386"/>
      <c r="SNG1" s="386"/>
      <c r="SNH1" s="386"/>
      <c r="SNI1" s="385"/>
      <c r="SNJ1" s="386"/>
      <c r="SNK1" s="386"/>
      <c r="SNL1" s="386"/>
      <c r="SNM1" s="386"/>
      <c r="SNN1" s="386"/>
      <c r="SNO1" s="386"/>
      <c r="SNP1" s="386"/>
      <c r="SNQ1" s="386"/>
      <c r="SNR1" s="386"/>
      <c r="SNS1" s="386"/>
      <c r="SNT1" s="386"/>
      <c r="SNU1" s="386"/>
      <c r="SNV1" s="386"/>
      <c r="SNW1" s="386"/>
      <c r="SNX1" s="386"/>
      <c r="SNY1" s="385"/>
      <c r="SNZ1" s="386"/>
      <c r="SOA1" s="386"/>
      <c r="SOB1" s="386"/>
      <c r="SOC1" s="386"/>
      <c r="SOD1" s="386"/>
      <c r="SOE1" s="386"/>
      <c r="SOF1" s="386"/>
      <c r="SOG1" s="386"/>
      <c r="SOH1" s="386"/>
      <c r="SOI1" s="386"/>
      <c r="SOJ1" s="386"/>
      <c r="SOK1" s="386"/>
      <c r="SOL1" s="386"/>
      <c r="SOM1" s="386"/>
      <c r="SON1" s="386"/>
      <c r="SOO1" s="385"/>
      <c r="SOP1" s="386"/>
      <c r="SOQ1" s="386"/>
      <c r="SOR1" s="386"/>
      <c r="SOS1" s="386"/>
      <c r="SOT1" s="386"/>
      <c r="SOU1" s="386"/>
      <c r="SOV1" s="386"/>
      <c r="SOW1" s="386"/>
      <c r="SOX1" s="386"/>
      <c r="SOY1" s="386"/>
      <c r="SOZ1" s="386"/>
      <c r="SPA1" s="386"/>
      <c r="SPB1" s="386"/>
      <c r="SPC1" s="386"/>
      <c r="SPD1" s="386"/>
      <c r="SPE1" s="385"/>
      <c r="SPF1" s="386"/>
      <c r="SPG1" s="386"/>
      <c r="SPH1" s="386"/>
      <c r="SPI1" s="386"/>
      <c r="SPJ1" s="386"/>
      <c r="SPK1" s="386"/>
      <c r="SPL1" s="386"/>
      <c r="SPM1" s="386"/>
      <c r="SPN1" s="386"/>
      <c r="SPO1" s="386"/>
      <c r="SPP1" s="386"/>
      <c r="SPQ1" s="386"/>
      <c r="SPR1" s="386"/>
      <c r="SPS1" s="386"/>
      <c r="SPT1" s="386"/>
      <c r="SPU1" s="385"/>
      <c r="SPV1" s="386"/>
      <c r="SPW1" s="386"/>
      <c r="SPX1" s="386"/>
      <c r="SPY1" s="386"/>
      <c r="SPZ1" s="386"/>
      <c r="SQA1" s="386"/>
      <c r="SQB1" s="386"/>
      <c r="SQC1" s="386"/>
      <c r="SQD1" s="386"/>
      <c r="SQE1" s="386"/>
      <c r="SQF1" s="386"/>
      <c r="SQG1" s="386"/>
      <c r="SQH1" s="386"/>
      <c r="SQI1" s="386"/>
      <c r="SQJ1" s="386"/>
      <c r="SQK1" s="385"/>
      <c r="SQL1" s="386"/>
      <c r="SQM1" s="386"/>
      <c r="SQN1" s="386"/>
      <c r="SQO1" s="386"/>
      <c r="SQP1" s="386"/>
      <c r="SQQ1" s="386"/>
      <c r="SQR1" s="386"/>
      <c r="SQS1" s="386"/>
      <c r="SQT1" s="386"/>
      <c r="SQU1" s="386"/>
      <c r="SQV1" s="386"/>
      <c r="SQW1" s="386"/>
      <c r="SQX1" s="386"/>
      <c r="SQY1" s="386"/>
      <c r="SQZ1" s="386"/>
      <c r="SRA1" s="385"/>
      <c r="SRB1" s="386"/>
      <c r="SRC1" s="386"/>
      <c r="SRD1" s="386"/>
      <c r="SRE1" s="386"/>
      <c r="SRF1" s="386"/>
      <c r="SRG1" s="386"/>
      <c r="SRH1" s="386"/>
      <c r="SRI1" s="386"/>
      <c r="SRJ1" s="386"/>
      <c r="SRK1" s="386"/>
      <c r="SRL1" s="386"/>
      <c r="SRM1" s="386"/>
      <c r="SRN1" s="386"/>
      <c r="SRO1" s="386"/>
      <c r="SRP1" s="386"/>
      <c r="SRQ1" s="385"/>
      <c r="SRR1" s="386"/>
      <c r="SRS1" s="386"/>
      <c r="SRT1" s="386"/>
      <c r="SRU1" s="386"/>
      <c r="SRV1" s="386"/>
      <c r="SRW1" s="386"/>
      <c r="SRX1" s="386"/>
      <c r="SRY1" s="386"/>
      <c r="SRZ1" s="386"/>
      <c r="SSA1" s="386"/>
      <c r="SSB1" s="386"/>
      <c r="SSC1" s="386"/>
      <c r="SSD1" s="386"/>
      <c r="SSE1" s="386"/>
      <c r="SSF1" s="386"/>
      <c r="SSG1" s="385"/>
      <c r="SSH1" s="386"/>
      <c r="SSI1" s="386"/>
      <c r="SSJ1" s="386"/>
      <c r="SSK1" s="386"/>
      <c r="SSL1" s="386"/>
      <c r="SSM1" s="386"/>
      <c r="SSN1" s="386"/>
      <c r="SSO1" s="386"/>
      <c r="SSP1" s="386"/>
      <c r="SSQ1" s="386"/>
      <c r="SSR1" s="386"/>
      <c r="SSS1" s="386"/>
      <c r="SST1" s="386"/>
      <c r="SSU1" s="386"/>
      <c r="SSV1" s="386"/>
      <c r="SSW1" s="385"/>
      <c r="SSX1" s="386"/>
      <c r="SSY1" s="386"/>
      <c r="SSZ1" s="386"/>
      <c r="STA1" s="386"/>
      <c r="STB1" s="386"/>
      <c r="STC1" s="386"/>
      <c r="STD1" s="386"/>
      <c r="STE1" s="386"/>
      <c r="STF1" s="386"/>
      <c r="STG1" s="386"/>
      <c r="STH1" s="386"/>
      <c r="STI1" s="386"/>
      <c r="STJ1" s="386"/>
      <c r="STK1" s="386"/>
      <c r="STL1" s="386"/>
      <c r="STM1" s="385"/>
      <c r="STN1" s="386"/>
      <c r="STO1" s="386"/>
      <c r="STP1" s="386"/>
      <c r="STQ1" s="386"/>
      <c r="STR1" s="386"/>
      <c r="STS1" s="386"/>
      <c r="STT1" s="386"/>
      <c r="STU1" s="386"/>
      <c r="STV1" s="386"/>
      <c r="STW1" s="386"/>
      <c r="STX1" s="386"/>
      <c r="STY1" s="386"/>
      <c r="STZ1" s="386"/>
      <c r="SUA1" s="386"/>
      <c r="SUB1" s="386"/>
      <c r="SUC1" s="385"/>
      <c r="SUD1" s="386"/>
      <c r="SUE1" s="386"/>
      <c r="SUF1" s="386"/>
      <c r="SUG1" s="386"/>
      <c r="SUH1" s="386"/>
      <c r="SUI1" s="386"/>
      <c r="SUJ1" s="386"/>
      <c r="SUK1" s="386"/>
      <c r="SUL1" s="386"/>
      <c r="SUM1" s="386"/>
      <c r="SUN1" s="386"/>
      <c r="SUO1" s="386"/>
      <c r="SUP1" s="386"/>
      <c r="SUQ1" s="386"/>
      <c r="SUR1" s="386"/>
      <c r="SUS1" s="385"/>
      <c r="SUT1" s="386"/>
      <c r="SUU1" s="386"/>
      <c r="SUV1" s="386"/>
      <c r="SUW1" s="386"/>
      <c r="SUX1" s="386"/>
      <c r="SUY1" s="386"/>
      <c r="SUZ1" s="386"/>
      <c r="SVA1" s="386"/>
      <c r="SVB1" s="386"/>
      <c r="SVC1" s="386"/>
      <c r="SVD1" s="386"/>
      <c r="SVE1" s="386"/>
      <c r="SVF1" s="386"/>
      <c r="SVG1" s="386"/>
      <c r="SVH1" s="386"/>
      <c r="SVI1" s="385"/>
      <c r="SVJ1" s="386"/>
      <c r="SVK1" s="386"/>
      <c r="SVL1" s="386"/>
      <c r="SVM1" s="386"/>
      <c r="SVN1" s="386"/>
      <c r="SVO1" s="386"/>
      <c r="SVP1" s="386"/>
      <c r="SVQ1" s="386"/>
      <c r="SVR1" s="386"/>
      <c r="SVS1" s="386"/>
      <c r="SVT1" s="386"/>
      <c r="SVU1" s="386"/>
      <c r="SVV1" s="386"/>
      <c r="SVW1" s="386"/>
      <c r="SVX1" s="386"/>
      <c r="SVY1" s="385"/>
      <c r="SVZ1" s="386"/>
      <c r="SWA1" s="386"/>
      <c r="SWB1" s="386"/>
      <c r="SWC1" s="386"/>
      <c r="SWD1" s="386"/>
      <c r="SWE1" s="386"/>
      <c r="SWF1" s="386"/>
      <c r="SWG1" s="386"/>
      <c r="SWH1" s="386"/>
      <c r="SWI1" s="386"/>
      <c r="SWJ1" s="386"/>
      <c r="SWK1" s="386"/>
      <c r="SWL1" s="386"/>
      <c r="SWM1" s="386"/>
      <c r="SWN1" s="386"/>
      <c r="SWO1" s="385"/>
      <c r="SWP1" s="386"/>
      <c r="SWQ1" s="386"/>
      <c r="SWR1" s="386"/>
      <c r="SWS1" s="386"/>
      <c r="SWT1" s="386"/>
      <c r="SWU1" s="386"/>
      <c r="SWV1" s="386"/>
      <c r="SWW1" s="386"/>
      <c r="SWX1" s="386"/>
      <c r="SWY1" s="386"/>
      <c r="SWZ1" s="386"/>
      <c r="SXA1" s="386"/>
      <c r="SXB1" s="386"/>
      <c r="SXC1" s="386"/>
      <c r="SXD1" s="386"/>
      <c r="SXE1" s="385"/>
      <c r="SXF1" s="386"/>
      <c r="SXG1" s="386"/>
      <c r="SXH1" s="386"/>
      <c r="SXI1" s="386"/>
      <c r="SXJ1" s="386"/>
      <c r="SXK1" s="386"/>
      <c r="SXL1" s="386"/>
      <c r="SXM1" s="386"/>
      <c r="SXN1" s="386"/>
      <c r="SXO1" s="386"/>
      <c r="SXP1" s="386"/>
      <c r="SXQ1" s="386"/>
      <c r="SXR1" s="386"/>
      <c r="SXS1" s="386"/>
      <c r="SXT1" s="386"/>
      <c r="SXU1" s="385"/>
      <c r="SXV1" s="386"/>
      <c r="SXW1" s="386"/>
      <c r="SXX1" s="386"/>
      <c r="SXY1" s="386"/>
      <c r="SXZ1" s="386"/>
      <c r="SYA1" s="386"/>
      <c r="SYB1" s="386"/>
      <c r="SYC1" s="386"/>
      <c r="SYD1" s="386"/>
      <c r="SYE1" s="386"/>
      <c r="SYF1" s="386"/>
      <c r="SYG1" s="386"/>
      <c r="SYH1" s="386"/>
      <c r="SYI1" s="386"/>
      <c r="SYJ1" s="386"/>
      <c r="SYK1" s="385"/>
      <c r="SYL1" s="386"/>
      <c r="SYM1" s="386"/>
      <c r="SYN1" s="386"/>
      <c r="SYO1" s="386"/>
      <c r="SYP1" s="386"/>
      <c r="SYQ1" s="386"/>
      <c r="SYR1" s="386"/>
      <c r="SYS1" s="386"/>
      <c r="SYT1" s="386"/>
      <c r="SYU1" s="386"/>
      <c r="SYV1" s="386"/>
      <c r="SYW1" s="386"/>
      <c r="SYX1" s="386"/>
      <c r="SYY1" s="386"/>
      <c r="SYZ1" s="386"/>
      <c r="SZA1" s="385"/>
      <c r="SZB1" s="386"/>
      <c r="SZC1" s="386"/>
      <c r="SZD1" s="386"/>
      <c r="SZE1" s="386"/>
      <c r="SZF1" s="386"/>
      <c r="SZG1" s="386"/>
      <c r="SZH1" s="386"/>
      <c r="SZI1" s="386"/>
      <c r="SZJ1" s="386"/>
      <c r="SZK1" s="386"/>
      <c r="SZL1" s="386"/>
      <c r="SZM1" s="386"/>
      <c r="SZN1" s="386"/>
      <c r="SZO1" s="386"/>
      <c r="SZP1" s="386"/>
      <c r="SZQ1" s="385"/>
      <c r="SZR1" s="386"/>
      <c r="SZS1" s="386"/>
      <c r="SZT1" s="386"/>
      <c r="SZU1" s="386"/>
      <c r="SZV1" s="386"/>
      <c r="SZW1" s="386"/>
      <c r="SZX1" s="386"/>
      <c r="SZY1" s="386"/>
      <c r="SZZ1" s="386"/>
      <c r="TAA1" s="386"/>
      <c r="TAB1" s="386"/>
      <c r="TAC1" s="386"/>
      <c r="TAD1" s="386"/>
      <c r="TAE1" s="386"/>
      <c r="TAF1" s="386"/>
      <c r="TAG1" s="385"/>
      <c r="TAH1" s="386"/>
      <c r="TAI1" s="386"/>
      <c r="TAJ1" s="386"/>
      <c r="TAK1" s="386"/>
      <c r="TAL1" s="386"/>
      <c r="TAM1" s="386"/>
      <c r="TAN1" s="386"/>
      <c r="TAO1" s="386"/>
      <c r="TAP1" s="386"/>
      <c r="TAQ1" s="386"/>
      <c r="TAR1" s="386"/>
      <c r="TAS1" s="386"/>
      <c r="TAT1" s="386"/>
      <c r="TAU1" s="386"/>
      <c r="TAV1" s="386"/>
      <c r="TAW1" s="385"/>
      <c r="TAX1" s="386"/>
      <c r="TAY1" s="386"/>
      <c r="TAZ1" s="386"/>
      <c r="TBA1" s="386"/>
      <c r="TBB1" s="386"/>
      <c r="TBC1" s="386"/>
      <c r="TBD1" s="386"/>
      <c r="TBE1" s="386"/>
      <c r="TBF1" s="386"/>
      <c r="TBG1" s="386"/>
      <c r="TBH1" s="386"/>
      <c r="TBI1" s="386"/>
      <c r="TBJ1" s="386"/>
      <c r="TBK1" s="386"/>
      <c r="TBL1" s="386"/>
      <c r="TBM1" s="385"/>
      <c r="TBN1" s="386"/>
      <c r="TBO1" s="386"/>
      <c r="TBP1" s="386"/>
      <c r="TBQ1" s="386"/>
      <c r="TBR1" s="386"/>
      <c r="TBS1" s="386"/>
      <c r="TBT1" s="386"/>
      <c r="TBU1" s="386"/>
      <c r="TBV1" s="386"/>
      <c r="TBW1" s="386"/>
      <c r="TBX1" s="386"/>
      <c r="TBY1" s="386"/>
      <c r="TBZ1" s="386"/>
      <c r="TCA1" s="386"/>
      <c r="TCB1" s="386"/>
      <c r="TCC1" s="385"/>
      <c r="TCD1" s="386"/>
      <c r="TCE1" s="386"/>
      <c r="TCF1" s="386"/>
      <c r="TCG1" s="386"/>
      <c r="TCH1" s="386"/>
      <c r="TCI1" s="386"/>
      <c r="TCJ1" s="386"/>
      <c r="TCK1" s="386"/>
      <c r="TCL1" s="386"/>
      <c r="TCM1" s="386"/>
      <c r="TCN1" s="386"/>
      <c r="TCO1" s="386"/>
      <c r="TCP1" s="386"/>
      <c r="TCQ1" s="386"/>
      <c r="TCR1" s="386"/>
      <c r="TCS1" s="385"/>
      <c r="TCT1" s="386"/>
      <c r="TCU1" s="386"/>
      <c r="TCV1" s="386"/>
      <c r="TCW1" s="386"/>
      <c r="TCX1" s="386"/>
      <c r="TCY1" s="386"/>
      <c r="TCZ1" s="386"/>
      <c r="TDA1" s="386"/>
      <c r="TDB1" s="386"/>
      <c r="TDC1" s="386"/>
      <c r="TDD1" s="386"/>
      <c r="TDE1" s="386"/>
      <c r="TDF1" s="386"/>
      <c r="TDG1" s="386"/>
      <c r="TDH1" s="386"/>
      <c r="TDI1" s="385"/>
      <c r="TDJ1" s="386"/>
      <c r="TDK1" s="386"/>
      <c r="TDL1" s="386"/>
      <c r="TDM1" s="386"/>
      <c r="TDN1" s="386"/>
      <c r="TDO1" s="386"/>
      <c r="TDP1" s="386"/>
      <c r="TDQ1" s="386"/>
      <c r="TDR1" s="386"/>
      <c r="TDS1" s="386"/>
      <c r="TDT1" s="386"/>
      <c r="TDU1" s="386"/>
      <c r="TDV1" s="386"/>
      <c r="TDW1" s="386"/>
      <c r="TDX1" s="386"/>
      <c r="TDY1" s="385"/>
      <c r="TDZ1" s="386"/>
      <c r="TEA1" s="386"/>
      <c r="TEB1" s="386"/>
      <c r="TEC1" s="386"/>
      <c r="TED1" s="386"/>
      <c r="TEE1" s="386"/>
      <c r="TEF1" s="386"/>
      <c r="TEG1" s="386"/>
      <c r="TEH1" s="386"/>
      <c r="TEI1" s="386"/>
      <c r="TEJ1" s="386"/>
      <c r="TEK1" s="386"/>
      <c r="TEL1" s="386"/>
      <c r="TEM1" s="386"/>
      <c r="TEN1" s="386"/>
      <c r="TEO1" s="385"/>
      <c r="TEP1" s="386"/>
      <c r="TEQ1" s="386"/>
      <c r="TER1" s="386"/>
      <c r="TES1" s="386"/>
      <c r="TET1" s="386"/>
      <c r="TEU1" s="386"/>
      <c r="TEV1" s="386"/>
      <c r="TEW1" s="386"/>
      <c r="TEX1" s="386"/>
      <c r="TEY1" s="386"/>
      <c r="TEZ1" s="386"/>
      <c r="TFA1" s="386"/>
      <c r="TFB1" s="386"/>
      <c r="TFC1" s="386"/>
      <c r="TFD1" s="386"/>
      <c r="TFE1" s="385"/>
      <c r="TFF1" s="386"/>
      <c r="TFG1" s="386"/>
      <c r="TFH1" s="386"/>
      <c r="TFI1" s="386"/>
      <c r="TFJ1" s="386"/>
      <c r="TFK1" s="386"/>
      <c r="TFL1" s="386"/>
      <c r="TFM1" s="386"/>
      <c r="TFN1" s="386"/>
      <c r="TFO1" s="386"/>
      <c r="TFP1" s="386"/>
      <c r="TFQ1" s="386"/>
      <c r="TFR1" s="386"/>
      <c r="TFS1" s="386"/>
      <c r="TFT1" s="386"/>
      <c r="TFU1" s="385"/>
      <c r="TFV1" s="386"/>
      <c r="TFW1" s="386"/>
      <c r="TFX1" s="386"/>
      <c r="TFY1" s="386"/>
      <c r="TFZ1" s="386"/>
      <c r="TGA1" s="386"/>
      <c r="TGB1" s="386"/>
      <c r="TGC1" s="386"/>
      <c r="TGD1" s="386"/>
      <c r="TGE1" s="386"/>
      <c r="TGF1" s="386"/>
      <c r="TGG1" s="386"/>
      <c r="TGH1" s="386"/>
      <c r="TGI1" s="386"/>
      <c r="TGJ1" s="386"/>
      <c r="TGK1" s="385"/>
      <c r="TGL1" s="386"/>
      <c r="TGM1" s="386"/>
      <c r="TGN1" s="386"/>
      <c r="TGO1" s="386"/>
      <c r="TGP1" s="386"/>
      <c r="TGQ1" s="386"/>
      <c r="TGR1" s="386"/>
      <c r="TGS1" s="386"/>
      <c r="TGT1" s="386"/>
      <c r="TGU1" s="386"/>
      <c r="TGV1" s="386"/>
      <c r="TGW1" s="386"/>
      <c r="TGX1" s="386"/>
      <c r="TGY1" s="386"/>
      <c r="TGZ1" s="386"/>
      <c r="THA1" s="385"/>
      <c r="THB1" s="386"/>
      <c r="THC1" s="386"/>
      <c r="THD1" s="386"/>
      <c r="THE1" s="386"/>
      <c r="THF1" s="386"/>
      <c r="THG1" s="386"/>
      <c r="THH1" s="386"/>
      <c r="THI1" s="386"/>
      <c r="THJ1" s="386"/>
      <c r="THK1" s="386"/>
      <c r="THL1" s="386"/>
      <c r="THM1" s="386"/>
      <c r="THN1" s="386"/>
      <c r="THO1" s="386"/>
      <c r="THP1" s="386"/>
      <c r="THQ1" s="385"/>
      <c r="THR1" s="386"/>
      <c r="THS1" s="386"/>
      <c r="THT1" s="386"/>
      <c r="THU1" s="386"/>
      <c r="THV1" s="386"/>
      <c r="THW1" s="386"/>
      <c r="THX1" s="386"/>
      <c r="THY1" s="386"/>
      <c r="THZ1" s="386"/>
      <c r="TIA1" s="386"/>
      <c r="TIB1" s="386"/>
      <c r="TIC1" s="386"/>
      <c r="TID1" s="386"/>
      <c r="TIE1" s="386"/>
      <c r="TIF1" s="386"/>
      <c r="TIG1" s="385"/>
      <c r="TIH1" s="386"/>
      <c r="TII1" s="386"/>
      <c r="TIJ1" s="386"/>
      <c r="TIK1" s="386"/>
      <c r="TIL1" s="386"/>
      <c r="TIM1" s="386"/>
      <c r="TIN1" s="386"/>
      <c r="TIO1" s="386"/>
      <c r="TIP1" s="386"/>
      <c r="TIQ1" s="386"/>
      <c r="TIR1" s="386"/>
      <c r="TIS1" s="386"/>
      <c r="TIT1" s="386"/>
      <c r="TIU1" s="386"/>
      <c r="TIV1" s="386"/>
      <c r="TIW1" s="385"/>
      <c r="TIX1" s="386"/>
      <c r="TIY1" s="386"/>
      <c r="TIZ1" s="386"/>
      <c r="TJA1" s="386"/>
      <c r="TJB1" s="386"/>
      <c r="TJC1" s="386"/>
      <c r="TJD1" s="386"/>
      <c r="TJE1" s="386"/>
      <c r="TJF1" s="386"/>
      <c r="TJG1" s="386"/>
      <c r="TJH1" s="386"/>
      <c r="TJI1" s="386"/>
      <c r="TJJ1" s="386"/>
      <c r="TJK1" s="386"/>
      <c r="TJL1" s="386"/>
      <c r="TJM1" s="385"/>
      <c r="TJN1" s="386"/>
      <c r="TJO1" s="386"/>
      <c r="TJP1" s="386"/>
      <c r="TJQ1" s="386"/>
      <c r="TJR1" s="386"/>
      <c r="TJS1" s="386"/>
      <c r="TJT1" s="386"/>
      <c r="TJU1" s="386"/>
      <c r="TJV1" s="386"/>
      <c r="TJW1" s="386"/>
      <c r="TJX1" s="386"/>
      <c r="TJY1" s="386"/>
      <c r="TJZ1" s="386"/>
      <c r="TKA1" s="386"/>
      <c r="TKB1" s="386"/>
      <c r="TKC1" s="385"/>
      <c r="TKD1" s="386"/>
      <c r="TKE1" s="386"/>
      <c r="TKF1" s="386"/>
      <c r="TKG1" s="386"/>
      <c r="TKH1" s="386"/>
      <c r="TKI1" s="386"/>
      <c r="TKJ1" s="386"/>
      <c r="TKK1" s="386"/>
      <c r="TKL1" s="386"/>
      <c r="TKM1" s="386"/>
      <c r="TKN1" s="386"/>
      <c r="TKO1" s="386"/>
      <c r="TKP1" s="386"/>
      <c r="TKQ1" s="386"/>
      <c r="TKR1" s="386"/>
      <c r="TKS1" s="385"/>
      <c r="TKT1" s="386"/>
      <c r="TKU1" s="386"/>
      <c r="TKV1" s="386"/>
      <c r="TKW1" s="386"/>
      <c r="TKX1" s="386"/>
      <c r="TKY1" s="386"/>
      <c r="TKZ1" s="386"/>
      <c r="TLA1" s="386"/>
      <c r="TLB1" s="386"/>
      <c r="TLC1" s="386"/>
      <c r="TLD1" s="386"/>
      <c r="TLE1" s="386"/>
      <c r="TLF1" s="386"/>
      <c r="TLG1" s="386"/>
      <c r="TLH1" s="386"/>
      <c r="TLI1" s="385"/>
      <c r="TLJ1" s="386"/>
      <c r="TLK1" s="386"/>
      <c r="TLL1" s="386"/>
      <c r="TLM1" s="386"/>
      <c r="TLN1" s="386"/>
      <c r="TLO1" s="386"/>
      <c r="TLP1" s="386"/>
      <c r="TLQ1" s="386"/>
      <c r="TLR1" s="386"/>
      <c r="TLS1" s="386"/>
      <c r="TLT1" s="386"/>
      <c r="TLU1" s="386"/>
      <c r="TLV1" s="386"/>
      <c r="TLW1" s="386"/>
      <c r="TLX1" s="386"/>
      <c r="TLY1" s="385"/>
      <c r="TLZ1" s="386"/>
      <c r="TMA1" s="386"/>
      <c r="TMB1" s="386"/>
      <c r="TMC1" s="386"/>
      <c r="TMD1" s="386"/>
      <c r="TME1" s="386"/>
      <c r="TMF1" s="386"/>
      <c r="TMG1" s="386"/>
      <c r="TMH1" s="386"/>
      <c r="TMI1" s="386"/>
      <c r="TMJ1" s="386"/>
      <c r="TMK1" s="386"/>
      <c r="TML1" s="386"/>
      <c r="TMM1" s="386"/>
      <c r="TMN1" s="386"/>
      <c r="TMO1" s="385"/>
      <c r="TMP1" s="386"/>
      <c r="TMQ1" s="386"/>
      <c r="TMR1" s="386"/>
      <c r="TMS1" s="386"/>
      <c r="TMT1" s="386"/>
      <c r="TMU1" s="386"/>
      <c r="TMV1" s="386"/>
      <c r="TMW1" s="386"/>
      <c r="TMX1" s="386"/>
      <c r="TMY1" s="386"/>
      <c r="TMZ1" s="386"/>
      <c r="TNA1" s="386"/>
      <c r="TNB1" s="386"/>
      <c r="TNC1" s="386"/>
      <c r="TND1" s="386"/>
      <c r="TNE1" s="385"/>
      <c r="TNF1" s="386"/>
      <c r="TNG1" s="386"/>
      <c r="TNH1" s="386"/>
      <c r="TNI1" s="386"/>
      <c r="TNJ1" s="386"/>
      <c r="TNK1" s="386"/>
      <c r="TNL1" s="386"/>
      <c r="TNM1" s="386"/>
      <c r="TNN1" s="386"/>
      <c r="TNO1" s="386"/>
      <c r="TNP1" s="386"/>
      <c r="TNQ1" s="386"/>
      <c r="TNR1" s="386"/>
      <c r="TNS1" s="386"/>
      <c r="TNT1" s="386"/>
      <c r="TNU1" s="385"/>
      <c r="TNV1" s="386"/>
      <c r="TNW1" s="386"/>
      <c r="TNX1" s="386"/>
      <c r="TNY1" s="386"/>
      <c r="TNZ1" s="386"/>
      <c r="TOA1" s="386"/>
      <c r="TOB1" s="386"/>
      <c r="TOC1" s="386"/>
      <c r="TOD1" s="386"/>
      <c r="TOE1" s="386"/>
      <c r="TOF1" s="386"/>
      <c r="TOG1" s="386"/>
      <c r="TOH1" s="386"/>
      <c r="TOI1" s="386"/>
      <c r="TOJ1" s="386"/>
      <c r="TOK1" s="385"/>
      <c r="TOL1" s="386"/>
      <c r="TOM1" s="386"/>
      <c r="TON1" s="386"/>
      <c r="TOO1" s="386"/>
      <c r="TOP1" s="386"/>
      <c r="TOQ1" s="386"/>
      <c r="TOR1" s="386"/>
      <c r="TOS1" s="386"/>
      <c r="TOT1" s="386"/>
      <c r="TOU1" s="386"/>
      <c r="TOV1" s="386"/>
      <c r="TOW1" s="386"/>
      <c r="TOX1" s="386"/>
      <c r="TOY1" s="386"/>
      <c r="TOZ1" s="386"/>
      <c r="TPA1" s="385"/>
      <c r="TPB1" s="386"/>
      <c r="TPC1" s="386"/>
      <c r="TPD1" s="386"/>
      <c r="TPE1" s="386"/>
      <c r="TPF1" s="386"/>
      <c r="TPG1" s="386"/>
      <c r="TPH1" s="386"/>
      <c r="TPI1" s="386"/>
      <c r="TPJ1" s="386"/>
      <c r="TPK1" s="386"/>
      <c r="TPL1" s="386"/>
      <c r="TPM1" s="386"/>
      <c r="TPN1" s="386"/>
      <c r="TPO1" s="386"/>
      <c r="TPP1" s="386"/>
      <c r="TPQ1" s="385"/>
      <c r="TPR1" s="386"/>
      <c r="TPS1" s="386"/>
      <c r="TPT1" s="386"/>
      <c r="TPU1" s="386"/>
      <c r="TPV1" s="386"/>
      <c r="TPW1" s="386"/>
      <c r="TPX1" s="386"/>
      <c r="TPY1" s="386"/>
      <c r="TPZ1" s="386"/>
      <c r="TQA1" s="386"/>
      <c r="TQB1" s="386"/>
      <c r="TQC1" s="386"/>
      <c r="TQD1" s="386"/>
      <c r="TQE1" s="386"/>
      <c r="TQF1" s="386"/>
      <c r="TQG1" s="385"/>
      <c r="TQH1" s="386"/>
      <c r="TQI1" s="386"/>
      <c r="TQJ1" s="386"/>
      <c r="TQK1" s="386"/>
      <c r="TQL1" s="386"/>
      <c r="TQM1" s="386"/>
      <c r="TQN1" s="386"/>
      <c r="TQO1" s="386"/>
      <c r="TQP1" s="386"/>
      <c r="TQQ1" s="386"/>
      <c r="TQR1" s="386"/>
      <c r="TQS1" s="386"/>
      <c r="TQT1" s="386"/>
      <c r="TQU1" s="386"/>
      <c r="TQV1" s="386"/>
      <c r="TQW1" s="385"/>
      <c r="TQX1" s="386"/>
      <c r="TQY1" s="386"/>
      <c r="TQZ1" s="386"/>
      <c r="TRA1" s="386"/>
      <c r="TRB1" s="386"/>
      <c r="TRC1" s="386"/>
      <c r="TRD1" s="386"/>
      <c r="TRE1" s="386"/>
      <c r="TRF1" s="386"/>
      <c r="TRG1" s="386"/>
      <c r="TRH1" s="386"/>
      <c r="TRI1" s="386"/>
      <c r="TRJ1" s="386"/>
      <c r="TRK1" s="386"/>
      <c r="TRL1" s="386"/>
      <c r="TRM1" s="385"/>
      <c r="TRN1" s="386"/>
      <c r="TRO1" s="386"/>
      <c r="TRP1" s="386"/>
      <c r="TRQ1" s="386"/>
      <c r="TRR1" s="386"/>
      <c r="TRS1" s="386"/>
      <c r="TRT1" s="386"/>
      <c r="TRU1" s="386"/>
      <c r="TRV1" s="386"/>
      <c r="TRW1" s="386"/>
      <c r="TRX1" s="386"/>
      <c r="TRY1" s="386"/>
      <c r="TRZ1" s="386"/>
      <c r="TSA1" s="386"/>
      <c r="TSB1" s="386"/>
      <c r="TSC1" s="385"/>
      <c r="TSD1" s="386"/>
      <c r="TSE1" s="386"/>
      <c r="TSF1" s="386"/>
      <c r="TSG1" s="386"/>
      <c r="TSH1" s="386"/>
      <c r="TSI1" s="386"/>
      <c r="TSJ1" s="386"/>
      <c r="TSK1" s="386"/>
      <c r="TSL1" s="386"/>
      <c r="TSM1" s="386"/>
      <c r="TSN1" s="386"/>
      <c r="TSO1" s="386"/>
      <c r="TSP1" s="386"/>
      <c r="TSQ1" s="386"/>
      <c r="TSR1" s="386"/>
      <c r="TSS1" s="385"/>
      <c r="TST1" s="386"/>
      <c r="TSU1" s="386"/>
      <c r="TSV1" s="386"/>
      <c r="TSW1" s="386"/>
      <c r="TSX1" s="386"/>
      <c r="TSY1" s="386"/>
      <c r="TSZ1" s="386"/>
      <c r="TTA1" s="386"/>
      <c r="TTB1" s="386"/>
      <c r="TTC1" s="386"/>
      <c r="TTD1" s="386"/>
      <c r="TTE1" s="386"/>
      <c r="TTF1" s="386"/>
      <c r="TTG1" s="386"/>
      <c r="TTH1" s="386"/>
      <c r="TTI1" s="385"/>
      <c r="TTJ1" s="386"/>
      <c r="TTK1" s="386"/>
      <c r="TTL1" s="386"/>
      <c r="TTM1" s="386"/>
      <c r="TTN1" s="386"/>
      <c r="TTO1" s="386"/>
      <c r="TTP1" s="386"/>
      <c r="TTQ1" s="386"/>
      <c r="TTR1" s="386"/>
      <c r="TTS1" s="386"/>
      <c r="TTT1" s="386"/>
      <c r="TTU1" s="386"/>
      <c r="TTV1" s="386"/>
      <c r="TTW1" s="386"/>
      <c r="TTX1" s="386"/>
      <c r="TTY1" s="385"/>
      <c r="TTZ1" s="386"/>
      <c r="TUA1" s="386"/>
      <c r="TUB1" s="386"/>
      <c r="TUC1" s="386"/>
      <c r="TUD1" s="386"/>
      <c r="TUE1" s="386"/>
      <c r="TUF1" s="386"/>
      <c r="TUG1" s="386"/>
      <c r="TUH1" s="386"/>
      <c r="TUI1" s="386"/>
      <c r="TUJ1" s="386"/>
      <c r="TUK1" s="386"/>
      <c r="TUL1" s="386"/>
      <c r="TUM1" s="386"/>
      <c r="TUN1" s="386"/>
      <c r="TUO1" s="385"/>
      <c r="TUP1" s="386"/>
      <c r="TUQ1" s="386"/>
      <c r="TUR1" s="386"/>
      <c r="TUS1" s="386"/>
      <c r="TUT1" s="386"/>
      <c r="TUU1" s="386"/>
      <c r="TUV1" s="386"/>
      <c r="TUW1" s="386"/>
      <c r="TUX1" s="386"/>
      <c r="TUY1" s="386"/>
      <c r="TUZ1" s="386"/>
      <c r="TVA1" s="386"/>
      <c r="TVB1" s="386"/>
      <c r="TVC1" s="386"/>
      <c r="TVD1" s="386"/>
      <c r="TVE1" s="385"/>
      <c r="TVF1" s="386"/>
      <c r="TVG1" s="386"/>
      <c r="TVH1" s="386"/>
      <c r="TVI1" s="386"/>
      <c r="TVJ1" s="386"/>
      <c r="TVK1" s="386"/>
      <c r="TVL1" s="386"/>
      <c r="TVM1" s="386"/>
      <c r="TVN1" s="386"/>
      <c r="TVO1" s="386"/>
      <c r="TVP1" s="386"/>
      <c r="TVQ1" s="386"/>
      <c r="TVR1" s="386"/>
      <c r="TVS1" s="386"/>
      <c r="TVT1" s="386"/>
      <c r="TVU1" s="385"/>
      <c r="TVV1" s="386"/>
      <c r="TVW1" s="386"/>
      <c r="TVX1" s="386"/>
      <c r="TVY1" s="386"/>
      <c r="TVZ1" s="386"/>
      <c r="TWA1" s="386"/>
      <c r="TWB1" s="386"/>
      <c r="TWC1" s="386"/>
      <c r="TWD1" s="386"/>
      <c r="TWE1" s="386"/>
      <c r="TWF1" s="386"/>
      <c r="TWG1" s="386"/>
      <c r="TWH1" s="386"/>
      <c r="TWI1" s="386"/>
      <c r="TWJ1" s="386"/>
      <c r="TWK1" s="385"/>
      <c r="TWL1" s="386"/>
      <c r="TWM1" s="386"/>
      <c r="TWN1" s="386"/>
      <c r="TWO1" s="386"/>
      <c r="TWP1" s="386"/>
      <c r="TWQ1" s="386"/>
      <c r="TWR1" s="386"/>
      <c r="TWS1" s="386"/>
      <c r="TWT1" s="386"/>
      <c r="TWU1" s="386"/>
      <c r="TWV1" s="386"/>
      <c r="TWW1" s="386"/>
      <c r="TWX1" s="386"/>
      <c r="TWY1" s="386"/>
      <c r="TWZ1" s="386"/>
      <c r="TXA1" s="385"/>
      <c r="TXB1" s="386"/>
      <c r="TXC1" s="386"/>
      <c r="TXD1" s="386"/>
      <c r="TXE1" s="386"/>
      <c r="TXF1" s="386"/>
      <c r="TXG1" s="386"/>
      <c r="TXH1" s="386"/>
      <c r="TXI1" s="386"/>
      <c r="TXJ1" s="386"/>
      <c r="TXK1" s="386"/>
      <c r="TXL1" s="386"/>
      <c r="TXM1" s="386"/>
      <c r="TXN1" s="386"/>
      <c r="TXO1" s="386"/>
      <c r="TXP1" s="386"/>
      <c r="TXQ1" s="385"/>
      <c r="TXR1" s="386"/>
      <c r="TXS1" s="386"/>
      <c r="TXT1" s="386"/>
      <c r="TXU1" s="386"/>
      <c r="TXV1" s="386"/>
      <c r="TXW1" s="386"/>
      <c r="TXX1" s="386"/>
      <c r="TXY1" s="386"/>
      <c r="TXZ1" s="386"/>
      <c r="TYA1" s="386"/>
      <c r="TYB1" s="386"/>
      <c r="TYC1" s="386"/>
      <c r="TYD1" s="386"/>
      <c r="TYE1" s="386"/>
      <c r="TYF1" s="386"/>
      <c r="TYG1" s="385"/>
      <c r="TYH1" s="386"/>
      <c r="TYI1" s="386"/>
      <c r="TYJ1" s="386"/>
      <c r="TYK1" s="386"/>
      <c r="TYL1" s="386"/>
      <c r="TYM1" s="386"/>
      <c r="TYN1" s="386"/>
      <c r="TYO1" s="386"/>
      <c r="TYP1" s="386"/>
      <c r="TYQ1" s="386"/>
      <c r="TYR1" s="386"/>
      <c r="TYS1" s="386"/>
      <c r="TYT1" s="386"/>
      <c r="TYU1" s="386"/>
      <c r="TYV1" s="386"/>
      <c r="TYW1" s="385"/>
      <c r="TYX1" s="386"/>
      <c r="TYY1" s="386"/>
      <c r="TYZ1" s="386"/>
      <c r="TZA1" s="386"/>
      <c r="TZB1" s="386"/>
      <c r="TZC1" s="386"/>
      <c r="TZD1" s="386"/>
      <c r="TZE1" s="386"/>
      <c r="TZF1" s="386"/>
      <c r="TZG1" s="386"/>
      <c r="TZH1" s="386"/>
      <c r="TZI1" s="386"/>
      <c r="TZJ1" s="386"/>
      <c r="TZK1" s="386"/>
      <c r="TZL1" s="386"/>
      <c r="TZM1" s="385"/>
      <c r="TZN1" s="386"/>
      <c r="TZO1" s="386"/>
      <c r="TZP1" s="386"/>
      <c r="TZQ1" s="386"/>
      <c r="TZR1" s="386"/>
      <c r="TZS1" s="386"/>
      <c r="TZT1" s="386"/>
      <c r="TZU1" s="386"/>
      <c r="TZV1" s="386"/>
      <c r="TZW1" s="386"/>
      <c r="TZX1" s="386"/>
      <c r="TZY1" s="386"/>
      <c r="TZZ1" s="386"/>
      <c r="UAA1" s="386"/>
      <c r="UAB1" s="386"/>
      <c r="UAC1" s="385"/>
      <c r="UAD1" s="386"/>
      <c r="UAE1" s="386"/>
      <c r="UAF1" s="386"/>
      <c r="UAG1" s="386"/>
      <c r="UAH1" s="386"/>
      <c r="UAI1" s="386"/>
      <c r="UAJ1" s="386"/>
      <c r="UAK1" s="386"/>
      <c r="UAL1" s="386"/>
      <c r="UAM1" s="386"/>
      <c r="UAN1" s="386"/>
      <c r="UAO1" s="386"/>
      <c r="UAP1" s="386"/>
      <c r="UAQ1" s="386"/>
      <c r="UAR1" s="386"/>
      <c r="UAS1" s="385"/>
      <c r="UAT1" s="386"/>
      <c r="UAU1" s="386"/>
      <c r="UAV1" s="386"/>
      <c r="UAW1" s="386"/>
      <c r="UAX1" s="386"/>
      <c r="UAY1" s="386"/>
      <c r="UAZ1" s="386"/>
      <c r="UBA1" s="386"/>
      <c r="UBB1" s="386"/>
      <c r="UBC1" s="386"/>
      <c r="UBD1" s="386"/>
      <c r="UBE1" s="386"/>
      <c r="UBF1" s="386"/>
      <c r="UBG1" s="386"/>
      <c r="UBH1" s="386"/>
      <c r="UBI1" s="385"/>
      <c r="UBJ1" s="386"/>
      <c r="UBK1" s="386"/>
      <c r="UBL1" s="386"/>
      <c r="UBM1" s="386"/>
      <c r="UBN1" s="386"/>
      <c r="UBO1" s="386"/>
      <c r="UBP1" s="386"/>
      <c r="UBQ1" s="386"/>
      <c r="UBR1" s="386"/>
      <c r="UBS1" s="386"/>
      <c r="UBT1" s="386"/>
      <c r="UBU1" s="386"/>
      <c r="UBV1" s="386"/>
      <c r="UBW1" s="386"/>
      <c r="UBX1" s="386"/>
      <c r="UBY1" s="385"/>
      <c r="UBZ1" s="386"/>
      <c r="UCA1" s="386"/>
      <c r="UCB1" s="386"/>
      <c r="UCC1" s="386"/>
      <c r="UCD1" s="386"/>
      <c r="UCE1" s="386"/>
      <c r="UCF1" s="386"/>
      <c r="UCG1" s="386"/>
      <c r="UCH1" s="386"/>
      <c r="UCI1" s="386"/>
      <c r="UCJ1" s="386"/>
      <c r="UCK1" s="386"/>
      <c r="UCL1" s="386"/>
      <c r="UCM1" s="386"/>
      <c r="UCN1" s="386"/>
      <c r="UCO1" s="385"/>
      <c r="UCP1" s="386"/>
      <c r="UCQ1" s="386"/>
      <c r="UCR1" s="386"/>
      <c r="UCS1" s="386"/>
      <c r="UCT1" s="386"/>
      <c r="UCU1" s="386"/>
      <c r="UCV1" s="386"/>
      <c r="UCW1" s="386"/>
      <c r="UCX1" s="386"/>
      <c r="UCY1" s="386"/>
      <c r="UCZ1" s="386"/>
      <c r="UDA1" s="386"/>
      <c r="UDB1" s="386"/>
      <c r="UDC1" s="386"/>
      <c r="UDD1" s="386"/>
      <c r="UDE1" s="385"/>
      <c r="UDF1" s="386"/>
      <c r="UDG1" s="386"/>
      <c r="UDH1" s="386"/>
      <c r="UDI1" s="386"/>
      <c r="UDJ1" s="386"/>
      <c r="UDK1" s="386"/>
      <c r="UDL1" s="386"/>
      <c r="UDM1" s="386"/>
      <c r="UDN1" s="386"/>
      <c r="UDO1" s="386"/>
      <c r="UDP1" s="386"/>
      <c r="UDQ1" s="386"/>
      <c r="UDR1" s="386"/>
      <c r="UDS1" s="386"/>
      <c r="UDT1" s="386"/>
      <c r="UDU1" s="385"/>
      <c r="UDV1" s="386"/>
      <c r="UDW1" s="386"/>
      <c r="UDX1" s="386"/>
      <c r="UDY1" s="386"/>
      <c r="UDZ1" s="386"/>
      <c r="UEA1" s="386"/>
      <c r="UEB1" s="386"/>
      <c r="UEC1" s="386"/>
      <c r="UED1" s="386"/>
      <c r="UEE1" s="386"/>
      <c r="UEF1" s="386"/>
      <c r="UEG1" s="386"/>
      <c r="UEH1" s="386"/>
      <c r="UEI1" s="386"/>
      <c r="UEJ1" s="386"/>
      <c r="UEK1" s="385"/>
      <c r="UEL1" s="386"/>
      <c r="UEM1" s="386"/>
      <c r="UEN1" s="386"/>
      <c r="UEO1" s="386"/>
      <c r="UEP1" s="386"/>
      <c r="UEQ1" s="386"/>
      <c r="UER1" s="386"/>
      <c r="UES1" s="386"/>
      <c r="UET1" s="386"/>
      <c r="UEU1" s="386"/>
      <c r="UEV1" s="386"/>
      <c r="UEW1" s="386"/>
      <c r="UEX1" s="386"/>
      <c r="UEY1" s="386"/>
      <c r="UEZ1" s="386"/>
      <c r="UFA1" s="385"/>
      <c r="UFB1" s="386"/>
      <c r="UFC1" s="386"/>
      <c r="UFD1" s="386"/>
      <c r="UFE1" s="386"/>
      <c r="UFF1" s="386"/>
      <c r="UFG1" s="386"/>
      <c r="UFH1" s="386"/>
      <c r="UFI1" s="386"/>
      <c r="UFJ1" s="386"/>
      <c r="UFK1" s="386"/>
      <c r="UFL1" s="386"/>
      <c r="UFM1" s="386"/>
      <c r="UFN1" s="386"/>
      <c r="UFO1" s="386"/>
      <c r="UFP1" s="386"/>
      <c r="UFQ1" s="385"/>
      <c r="UFR1" s="386"/>
      <c r="UFS1" s="386"/>
      <c r="UFT1" s="386"/>
      <c r="UFU1" s="386"/>
      <c r="UFV1" s="386"/>
      <c r="UFW1" s="386"/>
      <c r="UFX1" s="386"/>
      <c r="UFY1" s="386"/>
      <c r="UFZ1" s="386"/>
      <c r="UGA1" s="386"/>
      <c r="UGB1" s="386"/>
      <c r="UGC1" s="386"/>
      <c r="UGD1" s="386"/>
      <c r="UGE1" s="386"/>
      <c r="UGF1" s="386"/>
      <c r="UGG1" s="385"/>
      <c r="UGH1" s="386"/>
      <c r="UGI1" s="386"/>
      <c r="UGJ1" s="386"/>
      <c r="UGK1" s="386"/>
      <c r="UGL1" s="386"/>
      <c r="UGM1" s="386"/>
      <c r="UGN1" s="386"/>
      <c r="UGO1" s="386"/>
      <c r="UGP1" s="386"/>
      <c r="UGQ1" s="386"/>
      <c r="UGR1" s="386"/>
      <c r="UGS1" s="386"/>
      <c r="UGT1" s="386"/>
      <c r="UGU1" s="386"/>
      <c r="UGV1" s="386"/>
      <c r="UGW1" s="385"/>
      <c r="UGX1" s="386"/>
      <c r="UGY1" s="386"/>
      <c r="UGZ1" s="386"/>
      <c r="UHA1" s="386"/>
      <c r="UHB1" s="386"/>
      <c r="UHC1" s="386"/>
      <c r="UHD1" s="386"/>
      <c r="UHE1" s="386"/>
      <c r="UHF1" s="386"/>
      <c r="UHG1" s="386"/>
      <c r="UHH1" s="386"/>
      <c r="UHI1" s="386"/>
      <c r="UHJ1" s="386"/>
      <c r="UHK1" s="386"/>
      <c r="UHL1" s="386"/>
      <c r="UHM1" s="385"/>
      <c r="UHN1" s="386"/>
      <c r="UHO1" s="386"/>
      <c r="UHP1" s="386"/>
      <c r="UHQ1" s="386"/>
      <c r="UHR1" s="386"/>
      <c r="UHS1" s="386"/>
      <c r="UHT1" s="386"/>
      <c r="UHU1" s="386"/>
      <c r="UHV1" s="386"/>
      <c r="UHW1" s="386"/>
      <c r="UHX1" s="386"/>
      <c r="UHY1" s="386"/>
      <c r="UHZ1" s="386"/>
      <c r="UIA1" s="386"/>
      <c r="UIB1" s="386"/>
      <c r="UIC1" s="385"/>
      <c r="UID1" s="386"/>
      <c r="UIE1" s="386"/>
      <c r="UIF1" s="386"/>
      <c r="UIG1" s="386"/>
      <c r="UIH1" s="386"/>
      <c r="UII1" s="386"/>
      <c r="UIJ1" s="386"/>
      <c r="UIK1" s="386"/>
      <c r="UIL1" s="386"/>
      <c r="UIM1" s="386"/>
      <c r="UIN1" s="386"/>
      <c r="UIO1" s="386"/>
      <c r="UIP1" s="386"/>
      <c r="UIQ1" s="386"/>
      <c r="UIR1" s="386"/>
      <c r="UIS1" s="385"/>
      <c r="UIT1" s="386"/>
      <c r="UIU1" s="386"/>
      <c r="UIV1" s="386"/>
      <c r="UIW1" s="386"/>
      <c r="UIX1" s="386"/>
      <c r="UIY1" s="386"/>
      <c r="UIZ1" s="386"/>
      <c r="UJA1" s="386"/>
      <c r="UJB1" s="386"/>
      <c r="UJC1" s="386"/>
      <c r="UJD1" s="386"/>
      <c r="UJE1" s="386"/>
      <c r="UJF1" s="386"/>
      <c r="UJG1" s="386"/>
      <c r="UJH1" s="386"/>
      <c r="UJI1" s="385"/>
      <c r="UJJ1" s="386"/>
      <c r="UJK1" s="386"/>
      <c r="UJL1" s="386"/>
      <c r="UJM1" s="386"/>
      <c r="UJN1" s="386"/>
      <c r="UJO1" s="386"/>
      <c r="UJP1" s="386"/>
      <c r="UJQ1" s="386"/>
      <c r="UJR1" s="386"/>
      <c r="UJS1" s="386"/>
      <c r="UJT1" s="386"/>
      <c r="UJU1" s="386"/>
      <c r="UJV1" s="386"/>
      <c r="UJW1" s="386"/>
      <c r="UJX1" s="386"/>
      <c r="UJY1" s="385"/>
      <c r="UJZ1" s="386"/>
      <c r="UKA1" s="386"/>
      <c r="UKB1" s="386"/>
      <c r="UKC1" s="386"/>
      <c r="UKD1" s="386"/>
      <c r="UKE1" s="386"/>
      <c r="UKF1" s="386"/>
      <c r="UKG1" s="386"/>
      <c r="UKH1" s="386"/>
      <c r="UKI1" s="386"/>
      <c r="UKJ1" s="386"/>
      <c r="UKK1" s="386"/>
      <c r="UKL1" s="386"/>
      <c r="UKM1" s="386"/>
      <c r="UKN1" s="386"/>
      <c r="UKO1" s="385"/>
      <c r="UKP1" s="386"/>
      <c r="UKQ1" s="386"/>
      <c r="UKR1" s="386"/>
      <c r="UKS1" s="386"/>
      <c r="UKT1" s="386"/>
      <c r="UKU1" s="386"/>
      <c r="UKV1" s="386"/>
      <c r="UKW1" s="386"/>
      <c r="UKX1" s="386"/>
      <c r="UKY1" s="386"/>
      <c r="UKZ1" s="386"/>
      <c r="ULA1" s="386"/>
      <c r="ULB1" s="386"/>
      <c r="ULC1" s="386"/>
      <c r="ULD1" s="386"/>
      <c r="ULE1" s="385"/>
      <c r="ULF1" s="386"/>
      <c r="ULG1" s="386"/>
      <c r="ULH1" s="386"/>
      <c r="ULI1" s="386"/>
      <c r="ULJ1" s="386"/>
      <c r="ULK1" s="386"/>
      <c r="ULL1" s="386"/>
      <c r="ULM1" s="386"/>
      <c r="ULN1" s="386"/>
      <c r="ULO1" s="386"/>
      <c r="ULP1" s="386"/>
      <c r="ULQ1" s="386"/>
      <c r="ULR1" s="386"/>
      <c r="ULS1" s="386"/>
      <c r="ULT1" s="386"/>
      <c r="ULU1" s="385"/>
      <c r="ULV1" s="386"/>
      <c r="ULW1" s="386"/>
      <c r="ULX1" s="386"/>
      <c r="ULY1" s="386"/>
      <c r="ULZ1" s="386"/>
      <c r="UMA1" s="386"/>
      <c r="UMB1" s="386"/>
      <c r="UMC1" s="386"/>
      <c r="UMD1" s="386"/>
      <c r="UME1" s="386"/>
      <c r="UMF1" s="386"/>
      <c r="UMG1" s="386"/>
      <c r="UMH1" s="386"/>
      <c r="UMI1" s="386"/>
      <c r="UMJ1" s="386"/>
      <c r="UMK1" s="385"/>
      <c r="UML1" s="386"/>
      <c r="UMM1" s="386"/>
      <c r="UMN1" s="386"/>
      <c r="UMO1" s="386"/>
      <c r="UMP1" s="386"/>
      <c r="UMQ1" s="386"/>
      <c r="UMR1" s="386"/>
      <c r="UMS1" s="386"/>
      <c r="UMT1" s="386"/>
      <c r="UMU1" s="386"/>
      <c r="UMV1" s="386"/>
      <c r="UMW1" s="386"/>
      <c r="UMX1" s="386"/>
      <c r="UMY1" s="386"/>
      <c r="UMZ1" s="386"/>
      <c r="UNA1" s="385"/>
      <c r="UNB1" s="386"/>
      <c r="UNC1" s="386"/>
      <c r="UND1" s="386"/>
      <c r="UNE1" s="386"/>
      <c r="UNF1" s="386"/>
      <c r="UNG1" s="386"/>
      <c r="UNH1" s="386"/>
      <c r="UNI1" s="386"/>
      <c r="UNJ1" s="386"/>
      <c r="UNK1" s="386"/>
      <c r="UNL1" s="386"/>
      <c r="UNM1" s="386"/>
      <c r="UNN1" s="386"/>
      <c r="UNO1" s="386"/>
      <c r="UNP1" s="386"/>
      <c r="UNQ1" s="385"/>
      <c r="UNR1" s="386"/>
      <c r="UNS1" s="386"/>
      <c r="UNT1" s="386"/>
      <c r="UNU1" s="386"/>
      <c r="UNV1" s="386"/>
      <c r="UNW1" s="386"/>
      <c r="UNX1" s="386"/>
      <c r="UNY1" s="386"/>
      <c r="UNZ1" s="386"/>
      <c r="UOA1" s="386"/>
      <c r="UOB1" s="386"/>
      <c r="UOC1" s="386"/>
      <c r="UOD1" s="386"/>
      <c r="UOE1" s="386"/>
      <c r="UOF1" s="386"/>
      <c r="UOG1" s="385"/>
      <c r="UOH1" s="386"/>
      <c r="UOI1" s="386"/>
      <c r="UOJ1" s="386"/>
      <c r="UOK1" s="386"/>
      <c r="UOL1" s="386"/>
      <c r="UOM1" s="386"/>
      <c r="UON1" s="386"/>
      <c r="UOO1" s="386"/>
      <c r="UOP1" s="386"/>
      <c r="UOQ1" s="386"/>
      <c r="UOR1" s="386"/>
      <c r="UOS1" s="386"/>
      <c r="UOT1" s="386"/>
      <c r="UOU1" s="386"/>
      <c r="UOV1" s="386"/>
      <c r="UOW1" s="385"/>
      <c r="UOX1" s="386"/>
      <c r="UOY1" s="386"/>
      <c r="UOZ1" s="386"/>
      <c r="UPA1" s="386"/>
      <c r="UPB1" s="386"/>
      <c r="UPC1" s="386"/>
      <c r="UPD1" s="386"/>
      <c r="UPE1" s="386"/>
      <c r="UPF1" s="386"/>
      <c r="UPG1" s="386"/>
      <c r="UPH1" s="386"/>
      <c r="UPI1" s="386"/>
      <c r="UPJ1" s="386"/>
      <c r="UPK1" s="386"/>
      <c r="UPL1" s="386"/>
      <c r="UPM1" s="385"/>
      <c r="UPN1" s="386"/>
      <c r="UPO1" s="386"/>
      <c r="UPP1" s="386"/>
      <c r="UPQ1" s="386"/>
      <c r="UPR1" s="386"/>
      <c r="UPS1" s="386"/>
      <c r="UPT1" s="386"/>
      <c r="UPU1" s="386"/>
      <c r="UPV1" s="386"/>
      <c r="UPW1" s="386"/>
      <c r="UPX1" s="386"/>
      <c r="UPY1" s="386"/>
      <c r="UPZ1" s="386"/>
      <c r="UQA1" s="386"/>
      <c r="UQB1" s="386"/>
      <c r="UQC1" s="385"/>
      <c r="UQD1" s="386"/>
      <c r="UQE1" s="386"/>
      <c r="UQF1" s="386"/>
      <c r="UQG1" s="386"/>
      <c r="UQH1" s="386"/>
      <c r="UQI1" s="386"/>
      <c r="UQJ1" s="386"/>
      <c r="UQK1" s="386"/>
      <c r="UQL1" s="386"/>
      <c r="UQM1" s="386"/>
      <c r="UQN1" s="386"/>
      <c r="UQO1" s="386"/>
      <c r="UQP1" s="386"/>
      <c r="UQQ1" s="386"/>
      <c r="UQR1" s="386"/>
      <c r="UQS1" s="385"/>
      <c r="UQT1" s="386"/>
      <c r="UQU1" s="386"/>
      <c r="UQV1" s="386"/>
      <c r="UQW1" s="386"/>
      <c r="UQX1" s="386"/>
      <c r="UQY1" s="386"/>
      <c r="UQZ1" s="386"/>
      <c r="URA1" s="386"/>
      <c r="URB1" s="386"/>
      <c r="URC1" s="386"/>
      <c r="URD1" s="386"/>
      <c r="URE1" s="386"/>
      <c r="URF1" s="386"/>
      <c r="URG1" s="386"/>
      <c r="URH1" s="386"/>
      <c r="URI1" s="385"/>
      <c r="URJ1" s="386"/>
      <c r="URK1" s="386"/>
      <c r="URL1" s="386"/>
      <c r="URM1" s="386"/>
      <c r="URN1" s="386"/>
      <c r="URO1" s="386"/>
      <c r="URP1" s="386"/>
      <c r="URQ1" s="386"/>
      <c r="URR1" s="386"/>
      <c r="URS1" s="386"/>
      <c r="URT1" s="386"/>
      <c r="URU1" s="386"/>
      <c r="URV1" s="386"/>
      <c r="URW1" s="386"/>
      <c r="URX1" s="386"/>
      <c r="URY1" s="385"/>
      <c r="URZ1" s="386"/>
      <c r="USA1" s="386"/>
      <c r="USB1" s="386"/>
      <c r="USC1" s="386"/>
      <c r="USD1" s="386"/>
      <c r="USE1" s="386"/>
      <c r="USF1" s="386"/>
      <c r="USG1" s="386"/>
      <c r="USH1" s="386"/>
      <c r="USI1" s="386"/>
      <c r="USJ1" s="386"/>
      <c r="USK1" s="386"/>
      <c r="USL1" s="386"/>
      <c r="USM1" s="386"/>
      <c r="USN1" s="386"/>
      <c r="USO1" s="385"/>
      <c r="USP1" s="386"/>
      <c r="USQ1" s="386"/>
      <c r="USR1" s="386"/>
      <c r="USS1" s="386"/>
      <c r="UST1" s="386"/>
      <c r="USU1" s="386"/>
      <c r="USV1" s="386"/>
      <c r="USW1" s="386"/>
      <c r="USX1" s="386"/>
      <c r="USY1" s="386"/>
      <c r="USZ1" s="386"/>
      <c r="UTA1" s="386"/>
      <c r="UTB1" s="386"/>
      <c r="UTC1" s="386"/>
      <c r="UTD1" s="386"/>
      <c r="UTE1" s="385"/>
      <c r="UTF1" s="386"/>
      <c r="UTG1" s="386"/>
      <c r="UTH1" s="386"/>
      <c r="UTI1" s="386"/>
      <c r="UTJ1" s="386"/>
      <c r="UTK1" s="386"/>
      <c r="UTL1" s="386"/>
      <c r="UTM1" s="386"/>
      <c r="UTN1" s="386"/>
      <c r="UTO1" s="386"/>
      <c r="UTP1" s="386"/>
      <c r="UTQ1" s="386"/>
      <c r="UTR1" s="386"/>
      <c r="UTS1" s="386"/>
      <c r="UTT1" s="386"/>
      <c r="UTU1" s="385"/>
      <c r="UTV1" s="386"/>
      <c r="UTW1" s="386"/>
      <c r="UTX1" s="386"/>
      <c r="UTY1" s="386"/>
      <c r="UTZ1" s="386"/>
      <c r="UUA1" s="386"/>
      <c r="UUB1" s="386"/>
      <c r="UUC1" s="386"/>
      <c r="UUD1" s="386"/>
      <c r="UUE1" s="386"/>
      <c r="UUF1" s="386"/>
      <c r="UUG1" s="386"/>
      <c r="UUH1" s="386"/>
      <c r="UUI1" s="386"/>
      <c r="UUJ1" s="386"/>
      <c r="UUK1" s="385"/>
      <c r="UUL1" s="386"/>
      <c r="UUM1" s="386"/>
      <c r="UUN1" s="386"/>
      <c r="UUO1" s="386"/>
      <c r="UUP1" s="386"/>
      <c r="UUQ1" s="386"/>
      <c r="UUR1" s="386"/>
      <c r="UUS1" s="386"/>
      <c r="UUT1" s="386"/>
      <c r="UUU1" s="386"/>
      <c r="UUV1" s="386"/>
      <c r="UUW1" s="386"/>
      <c r="UUX1" s="386"/>
      <c r="UUY1" s="386"/>
      <c r="UUZ1" s="386"/>
      <c r="UVA1" s="385"/>
      <c r="UVB1" s="386"/>
      <c r="UVC1" s="386"/>
      <c r="UVD1" s="386"/>
      <c r="UVE1" s="386"/>
      <c r="UVF1" s="386"/>
      <c r="UVG1" s="386"/>
      <c r="UVH1" s="386"/>
      <c r="UVI1" s="386"/>
      <c r="UVJ1" s="386"/>
      <c r="UVK1" s="386"/>
      <c r="UVL1" s="386"/>
      <c r="UVM1" s="386"/>
      <c r="UVN1" s="386"/>
      <c r="UVO1" s="386"/>
      <c r="UVP1" s="386"/>
      <c r="UVQ1" s="385"/>
      <c r="UVR1" s="386"/>
      <c r="UVS1" s="386"/>
      <c r="UVT1" s="386"/>
      <c r="UVU1" s="386"/>
      <c r="UVV1" s="386"/>
      <c r="UVW1" s="386"/>
      <c r="UVX1" s="386"/>
      <c r="UVY1" s="386"/>
      <c r="UVZ1" s="386"/>
      <c r="UWA1" s="386"/>
      <c r="UWB1" s="386"/>
      <c r="UWC1" s="386"/>
      <c r="UWD1" s="386"/>
      <c r="UWE1" s="386"/>
      <c r="UWF1" s="386"/>
      <c r="UWG1" s="385"/>
      <c r="UWH1" s="386"/>
      <c r="UWI1" s="386"/>
      <c r="UWJ1" s="386"/>
      <c r="UWK1" s="386"/>
      <c r="UWL1" s="386"/>
      <c r="UWM1" s="386"/>
      <c r="UWN1" s="386"/>
      <c r="UWO1" s="386"/>
      <c r="UWP1" s="386"/>
      <c r="UWQ1" s="386"/>
      <c r="UWR1" s="386"/>
      <c r="UWS1" s="386"/>
      <c r="UWT1" s="386"/>
      <c r="UWU1" s="386"/>
      <c r="UWV1" s="386"/>
      <c r="UWW1" s="385"/>
      <c r="UWX1" s="386"/>
      <c r="UWY1" s="386"/>
      <c r="UWZ1" s="386"/>
      <c r="UXA1" s="386"/>
      <c r="UXB1" s="386"/>
      <c r="UXC1" s="386"/>
      <c r="UXD1" s="386"/>
      <c r="UXE1" s="386"/>
      <c r="UXF1" s="386"/>
      <c r="UXG1" s="386"/>
      <c r="UXH1" s="386"/>
      <c r="UXI1" s="386"/>
      <c r="UXJ1" s="386"/>
      <c r="UXK1" s="386"/>
      <c r="UXL1" s="386"/>
      <c r="UXM1" s="385"/>
      <c r="UXN1" s="386"/>
      <c r="UXO1" s="386"/>
      <c r="UXP1" s="386"/>
      <c r="UXQ1" s="386"/>
      <c r="UXR1" s="386"/>
      <c r="UXS1" s="386"/>
      <c r="UXT1" s="386"/>
      <c r="UXU1" s="386"/>
      <c r="UXV1" s="386"/>
      <c r="UXW1" s="386"/>
      <c r="UXX1" s="386"/>
      <c r="UXY1" s="386"/>
      <c r="UXZ1" s="386"/>
      <c r="UYA1" s="386"/>
      <c r="UYB1" s="386"/>
      <c r="UYC1" s="385"/>
      <c r="UYD1" s="386"/>
      <c r="UYE1" s="386"/>
      <c r="UYF1" s="386"/>
      <c r="UYG1" s="386"/>
      <c r="UYH1" s="386"/>
      <c r="UYI1" s="386"/>
      <c r="UYJ1" s="386"/>
      <c r="UYK1" s="386"/>
      <c r="UYL1" s="386"/>
      <c r="UYM1" s="386"/>
      <c r="UYN1" s="386"/>
      <c r="UYO1" s="386"/>
      <c r="UYP1" s="386"/>
      <c r="UYQ1" s="386"/>
      <c r="UYR1" s="386"/>
      <c r="UYS1" s="385"/>
      <c r="UYT1" s="386"/>
      <c r="UYU1" s="386"/>
      <c r="UYV1" s="386"/>
      <c r="UYW1" s="386"/>
      <c r="UYX1" s="386"/>
      <c r="UYY1" s="386"/>
      <c r="UYZ1" s="386"/>
      <c r="UZA1" s="386"/>
      <c r="UZB1" s="386"/>
      <c r="UZC1" s="386"/>
      <c r="UZD1" s="386"/>
      <c r="UZE1" s="386"/>
      <c r="UZF1" s="386"/>
      <c r="UZG1" s="386"/>
      <c r="UZH1" s="386"/>
      <c r="UZI1" s="385"/>
      <c r="UZJ1" s="386"/>
      <c r="UZK1" s="386"/>
      <c r="UZL1" s="386"/>
      <c r="UZM1" s="386"/>
      <c r="UZN1" s="386"/>
      <c r="UZO1" s="386"/>
      <c r="UZP1" s="386"/>
      <c r="UZQ1" s="386"/>
      <c r="UZR1" s="386"/>
      <c r="UZS1" s="386"/>
      <c r="UZT1" s="386"/>
      <c r="UZU1" s="386"/>
      <c r="UZV1" s="386"/>
      <c r="UZW1" s="386"/>
      <c r="UZX1" s="386"/>
      <c r="UZY1" s="385"/>
      <c r="UZZ1" s="386"/>
      <c r="VAA1" s="386"/>
      <c r="VAB1" s="386"/>
      <c r="VAC1" s="386"/>
      <c r="VAD1" s="386"/>
      <c r="VAE1" s="386"/>
      <c r="VAF1" s="386"/>
      <c r="VAG1" s="386"/>
      <c r="VAH1" s="386"/>
      <c r="VAI1" s="386"/>
      <c r="VAJ1" s="386"/>
      <c r="VAK1" s="386"/>
      <c r="VAL1" s="386"/>
      <c r="VAM1" s="386"/>
      <c r="VAN1" s="386"/>
      <c r="VAO1" s="385"/>
      <c r="VAP1" s="386"/>
      <c r="VAQ1" s="386"/>
      <c r="VAR1" s="386"/>
      <c r="VAS1" s="386"/>
      <c r="VAT1" s="386"/>
      <c r="VAU1" s="386"/>
      <c r="VAV1" s="386"/>
      <c r="VAW1" s="386"/>
      <c r="VAX1" s="386"/>
      <c r="VAY1" s="386"/>
      <c r="VAZ1" s="386"/>
      <c r="VBA1" s="386"/>
      <c r="VBB1" s="386"/>
      <c r="VBC1" s="386"/>
      <c r="VBD1" s="386"/>
      <c r="VBE1" s="385"/>
      <c r="VBF1" s="386"/>
      <c r="VBG1" s="386"/>
      <c r="VBH1" s="386"/>
      <c r="VBI1" s="386"/>
      <c r="VBJ1" s="386"/>
      <c r="VBK1" s="386"/>
      <c r="VBL1" s="386"/>
      <c r="VBM1" s="386"/>
      <c r="VBN1" s="386"/>
      <c r="VBO1" s="386"/>
      <c r="VBP1" s="386"/>
      <c r="VBQ1" s="386"/>
      <c r="VBR1" s="386"/>
      <c r="VBS1" s="386"/>
      <c r="VBT1" s="386"/>
      <c r="VBU1" s="385"/>
      <c r="VBV1" s="386"/>
      <c r="VBW1" s="386"/>
      <c r="VBX1" s="386"/>
      <c r="VBY1" s="386"/>
      <c r="VBZ1" s="386"/>
      <c r="VCA1" s="386"/>
      <c r="VCB1" s="386"/>
      <c r="VCC1" s="386"/>
      <c r="VCD1" s="386"/>
      <c r="VCE1" s="386"/>
      <c r="VCF1" s="386"/>
      <c r="VCG1" s="386"/>
      <c r="VCH1" s="386"/>
      <c r="VCI1" s="386"/>
      <c r="VCJ1" s="386"/>
      <c r="VCK1" s="385"/>
      <c r="VCL1" s="386"/>
      <c r="VCM1" s="386"/>
      <c r="VCN1" s="386"/>
      <c r="VCO1" s="386"/>
      <c r="VCP1" s="386"/>
      <c r="VCQ1" s="386"/>
      <c r="VCR1" s="386"/>
      <c r="VCS1" s="386"/>
      <c r="VCT1" s="386"/>
      <c r="VCU1" s="386"/>
      <c r="VCV1" s="386"/>
      <c r="VCW1" s="386"/>
      <c r="VCX1" s="386"/>
      <c r="VCY1" s="386"/>
      <c r="VCZ1" s="386"/>
      <c r="VDA1" s="385"/>
      <c r="VDB1" s="386"/>
      <c r="VDC1" s="386"/>
      <c r="VDD1" s="386"/>
      <c r="VDE1" s="386"/>
      <c r="VDF1" s="386"/>
      <c r="VDG1" s="386"/>
      <c r="VDH1" s="386"/>
      <c r="VDI1" s="386"/>
      <c r="VDJ1" s="386"/>
      <c r="VDK1" s="386"/>
      <c r="VDL1" s="386"/>
      <c r="VDM1" s="386"/>
      <c r="VDN1" s="386"/>
      <c r="VDO1" s="386"/>
      <c r="VDP1" s="386"/>
      <c r="VDQ1" s="385"/>
      <c r="VDR1" s="386"/>
      <c r="VDS1" s="386"/>
      <c r="VDT1" s="386"/>
      <c r="VDU1" s="386"/>
      <c r="VDV1" s="386"/>
      <c r="VDW1" s="386"/>
      <c r="VDX1" s="386"/>
      <c r="VDY1" s="386"/>
      <c r="VDZ1" s="386"/>
      <c r="VEA1" s="386"/>
      <c r="VEB1" s="386"/>
      <c r="VEC1" s="386"/>
      <c r="VED1" s="386"/>
      <c r="VEE1" s="386"/>
      <c r="VEF1" s="386"/>
      <c r="VEG1" s="385"/>
      <c r="VEH1" s="386"/>
      <c r="VEI1" s="386"/>
      <c r="VEJ1" s="386"/>
      <c r="VEK1" s="386"/>
      <c r="VEL1" s="386"/>
      <c r="VEM1" s="386"/>
      <c r="VEN1" s="386"/>
      <c r="VEO1" s="386"/>
      <c r="VEP1" s="386"/>
      <c r="VEQ1" s="386"/>
      <c r="VER1" s="386"/>
      <c r="VES1" s="386"/>
      <c r="VET1" s="386"/>
      <c r="VEU1" s="386"/>
      <c r="VEV1" s="386"/>
      <c r="VEW1" s="385"/>
      <c r="VEX1" s="386"/>
      <c r="VEY1" s="386"/>
      <c r="VEZ1" s="386"/>
      <c r="VFA1" s="386"/>
      <c r="VFB1" s="386"/>
      <c r="VFC1" s="386"/>
      <c r="VFD1" s="386"/>
      <c r="VFE1" s="386"/>
      <c r="VFF1" s="386"/>
      <c r="VFG1" s="386"/>
      <c r="VFH1" s="386"/>
      <c r="VFI1" s="386"/>
      <c r="VFJ1" s="386"/>
      <c r="VFK1" s="386"/>
      <c r="VFL1" s="386"/>
      <c r="VFM1" s="385"/>
      <c r="VFN1" s="386"/>
      <c r="VFO1" s="386"/>
      <c r="VFP1" s="386"/>
      <c r="VFQ1" s="386"/>
      <c r="VFR1" s="386"/>
      <c r="VFS1" s="386"/>
      <c r="VFT1" s="386"/>
      <c r="VFU1" s="386"/>
      <c r="VFV1" s="386"/>
      <c r="VFW1" s="386"/>
      <c r="VFX1" s="386"/>
      <c r="VFY1" s="386"/>
      <c r="VFZ1" s="386"/>
      <c r="VGA1" s="386"/>
      <c r="VGB1" s="386"/>
      <c r="VGC1" s="385"/>
      <c r="VGD1" s="386"/>
      <c r="VGE1" s="386"/>
      <c r="VGF1" s="386"/>
      <c r="VGG1" s="386"/>
      <c r="VGH1" s="386"/>
      <c r="VGI1" s="386"/>
      <c r="VGJ1" s="386"/>
      <c r="VGK1" s="386"/>
      <c r="VGL1" s="386"/>
      <c r="VGM1" s="386"/>
      <c r="VGN1" s="386"/>
      <c r="VGO1" s="386"/>
      <c r="VGP1" s="386"/>
      <c r="VGQ1" s="386"/>
      <c r="VGR1" s="386"/>
      <c r="VGS1" s="385"/>
      <c r="VGT1" s="386"/>
      <c r="VGU1" s="386"/>
      <c r="VGV1" s="386"/>
      <c r="VGW1" s="386"/>
      <c r="VGX1" s="386"/>
      <c r="VGY1" s="386"/>
      <c r="VGZ1" s="386"/>
      <c r="VHA1" s="386"/>
      <c r="VHB1" s="386"/>
      <c r="VHC1" s="386"/>
      <c r="VHD1" s="386"/>
      <c r="VHE1" s="386"/>
      <c r="VHF1" s="386"/>
      <c r="VHG1" s="386"/>
      <c r="VHH1" s="386"/>
      <c r="VHI1" s="385"/>
      <c r="VHJ1" s="386"/>
      <c r="VHK1" s="386"/>
      <c r="VHL1" s="386"/>
      <c r="VHM1" s="386"/>
      <c r="VHN1" s="386"/>
      <c r="VHO1" s="386"/>
      <c r="VHP1" s="386"/>
      <c r="VHQ1" s="386"/>
      <c r="VHR1" s="386"/>
      <c r="VHS1" s="386"/>
      <c r="VHT1" s="386"/>
      <c r="VHU1" s="386"/>
      <c r="VHV1" s="386"/>
      <c r="VHW1" s="386"/>
      <c r="VHX1" s="386"/>
      <c r="VHY1" s="385"/>
      <c r="VHZ1" s="386"/>
      <c r="VIA1" s="386"/>
      <c r="VIB1" s="386"/>
      <c r="VIC1" s="386"/>
      <c r="VID1" s="386"/>
      <c r="VIE1" s="386"/>
      <c r="VIF1" s="386"/>
      <c r="VIG1" s="386"/>
      <c r="VIH1" s="386"/>
      <c r="VII1" s="386"/>
      <c r="VIJ1" s="386"/>
      <c r="VIK1" s="386"/>
      <c r="VIL1" s="386"/>
      <c r="VIM1" s="386"/>
      <c r="VIN1" s="386"/>
      <c r="VIO1" s="385"/>
      <c r="VIP1" s="386"/>
      <c r="VIQ1" s="386"/>
      <c r="VIR1" s="386"/>
      <c r="VIS1" s="386"/>
      <c r="VIT1" s="386"/>
      <c r="VIU1" s="386"/>
      <c r="VIV1" s="386"/>
      <c r="VIW1" s="386"/>
      <c r="VIX1" s="386"/>
      <c r="VIY1" s="386"/>
      <c r="VIZ1" s="386"/>
      <c r="VJA1" s="386"/>
      <c r="VJB1" s="386"/>
      <c r="VJC1" s="386"/>
      <c r="VJD1" s="386"/>
      <c r="VJE1" s="385"/>
      <c r="VJF1" s="386"/>
      <c r="VJG1" s="386"/>
      <c r="VJH1" s="386"/>
      <c r="VJI1" s="386"/>
      <c r="VJJ1" s="386"/>
      <c r="VJK1" s="386"/>
      <c r="VJL1" s="386"/>
      <c r="VJM1" s="386"/>
      <c r="VJN1" s="386"/>
      <c r="VJO1" s="386"/>
      <c r="VJP1" s="386"/>
      <c r="VJQ1" s="386"/>
      <c r="VJR1" s="386"/>
      <c r="VJS1" s="386"/>
      <c r="VJT1" s="386"/>
      <c r="VJU1" s="385"/>
      <c r="VJV1" s="386"/>
      <c r="VJW1" s="386"/>
      <c r="VJX1" s="386"/>
      <c r="VJY1" s="386"/>
      <c r="VJZ1" s="386"/>
      <c r="VKA1" s="386"/>
      <c r="VKB1" s="386"/>
      <c r="VKC1" s="386"/>
      <c r="VKD1" s="386"/>
      <c r="VKE1" s="386"/>
      <c r="VKF1" s="386"/>
      <c r="VKG1" s="386"/>
      <c r="VKH1" s="386"/>
      <c r="VKI1" s="386"/>
      <c r="VKJ1" s="386"/>
      <c r="VKK1" s="385"/>
      <c r="VKL1" s="386"/>
      <c r="VKM1" s="386"/>
      <c r="VKN1" s="386"/>
      <c r="VKO1" s="386"/>
      <c r="VKP1" s="386"/>
      <c r="VKQ1" s="386"/>
      <c r="VKR1" s="386"/>
      <c r="VKS1" s="386"/>
      <c r="VKT1" s="386"/>
      <c r="VKU1" s="386"/>
      <c r="VKV1" s="386"/>
      <c r="VKW1" s="386"/>
      <c r="VKX1" s="386"/>
      <c r="VKY1" s="386"/>
      <c r="VKZ1" s="386"/>
      <c r="VLA1" s="385"/>
      <c r="VLB1" s="386"/>
      <c r="VLC1" s="386"/>
      <c r="VLD1" s="386"/>
      <c r="VLE1" s="386"/>
      <c r="VLF1" s="386"/>
      <c r="VLG1" s="386"/>
      <c r="VLH1" s="386"/>
      <c r="VLI1" s="386"/>
      <c r="VLJ1" s="386"/>
      <c r="VLK1" s="386"/>
      <c r="VLL1" s="386"/>
      <c r="VLM1" s="386"/>
      <c r="VLN1" s="386"/>
      <c r="VLO1" s="386"/>
      <c r="VLP1" s="386"/>
      <c r="VLQ1" s="385"/>
      <c r="VLR1" s="386"/>
      <c r="VLS1" s="386"/>
      <c r="VLT1" s="386"/>
      <c r="VLU1" s="386"/>
      <c r="VLV1" s="386"/>
      <c r="VLW1" s="386"/>
      <c r="VLX1" s="386"/>
      <c r="VLY1" s="386"/>
      <c r="VLZ1" s="386"/>
      <c r="VMA1" s="386"/>
      <c r="VMB1" s="386"/>
      <c r="VMC1" s="386"/>
      <c r="VMD1" s="386"/>
      <c r="VME1" s="386"/>
      <c r="VMF1" s="386"/>
      <c r="VMG1" s="385"/>
      <c r="VMH1" s="386"/>
      <c r="VMI1" s="386"/>
      <c r="VMJ1" s="386"/>
      <c r="VMK1" s="386"/>
      <c r="VML1" s="386"/>
      <c r="VMM1" s="386"/>
      <c r="VMN1" s="386"/>
      <c r="VMO1" s="386"/>
      <c r="VMP1" s="386"/>
      <c r="VMQ1" s="386"/>
      <c r="VMR1" s="386"/>
      <c r="VMS1" s="386"/>
      <c r="VMT1" s="386"/>
      <c r="VMU1" s="386"/>
      <c r="VMV1" s="386"/>
      <c r="VMW1" s="385"/>
      <c r="VMX1" s="386"/>
      <c r="VMY1" s="386"/>
      <c r="VMZ1" s="386"/>
      <c r="VNA1" s="386"/>
      <c r="VNB1" s="386"/>
      <c r="VNC1" s="386"/>
      <c r="VND1" s="386"/>
      <c r="VNE1" s="386"/>
      <c r="VNF1" s="386"/>
      <c r="VNG1" s="386"/>
      <c r="VNH1" s="386"/>
      <c r="VNI1" s="386"/>
      <c r="VNJ1" s="386"/>
      <c r="VNK1" s="386"/>
      <c r="VNL1" s="386"/>
      <c r="VNM1" s="385"/>
      <c r="VNN1" s="386"/>
      <c r="VNO1" s="386"/>
      <c r="VNP1" s="386"/>
      <c r="VNQ1" s="386"/>
      <c r="VNR1" s="386"/>
      <c r="VNS1" s="386"/>
      <c r="VNT1" s="386"/>
      <c r="VNU1" s="386"/>
      <c r="VNV1" s="386"/>
      <c r="VNW1" s="386"/>
      <c r="VNX1" s="386"/>
      <c r="VNY1" s="386"/>
      <c r="VNZ1" s="386"/>
      <c r="VOA1" s="386"/>
      <c r="VOB1" s="386"/>
      <c r="VOC1" s="385"/>
      <c r="VOD1" s="386"/>
      <c r="VOE1" s="386"/>
      <c r="VOF1" s="386"/>
      <c r="VOG1" s="386"/>
      <c r="VOH1" s="386"/>
      <c r="VOI1" s="386"/>
      <c r="VOJ1" s="386"/>
      <c r="VOK1" s="386"/>
      <c r="VOL1" s="386"/>
      <c r="VOM1" s="386"/>
      <c r="VON1" s="386"/>
      <c r="VOO1" s="386"/>
      <c r="VOP1" s="386"/>
      <c r="VOQ1" s="386"/>
      <c r="VOR1" s="386"/>
      <c r="VOS1" s="385"/>
      <c r="VOT1" s="386"/>
      <c r="VOU1" s="386"/>
      <c r="VOV1" s="386"/>
      <c r="VOW1" s="386"/>
      <c r="VOX1" s="386"/>
      <c r="VOY1" s="386"/>
      <c r="VOZ1" s="386"/>
      <c r="VPA1" s="386"/>
      <c r="VPB1" s="386"/>
      <c r="VPC1" s="386"/>
      <c r="VPD1" s="386"/>
      <c r="VPE1" s="386"/>
      <c r="VPF1" s="386"/>
      <c r="VPG1" s="386"/>
      <c r="VPH1" s="386"/>
      <c r="VPI1" s="385"/>
      <c r="VPJ1" s="386"/>
      <c r="VPK1" s="386"/>
      <c r="VPL1" s="386"/>
      <c r="VPM1" s="386"/>
      <c r="VPN1" s="386"/>
      <c r="VPO1" s="386"/>
      <c r="VPP1" s="386"/>
      <c r="VPQ1" s="386"/>
      <c r="VPR1" s="386"/>
      <c r="VPS1" s="386"/>
      <c r="VPT1" s="386"/>
      <c r="VPU1" s="386"/>
      <c r="VPV1" s="386"/>
      <c r="VPW1" s="386"/>
      <c r="VPX1" s="386"/>
      <c r="VPY1" s="385"/>
      <c r="VPZ1" s="386"/>
      <c r="VQA1" s="386"/>
      <c r="VQB1" s="386"/>
      <c r="VQC1" s="386"/>
      <c r="VQD1" s="386"/>
      <c r="VQE1" s="386"/>
      <c r="VQF1" s="386"/>
      <c r="VQG1" s="386"/>
      <c r="VQH1" s="386"/>
      <c r="VQI1" s="386"/>
      <c r="VQJ1" s="386"/>
      <c r="VQK1" s="386"/>
      <c r="VQL1" s="386"/>
      <c r="VQM1" s="386"/>
      <c r="VQN1" s="386"/>
      <c r="VQO1" s="385"/>
      <c r="VQP1" s="386"/>
      <c r="VQQ1" s="386"/>
      <c r="VQR1" s="386"/>
      <c r="VQS1" s="386"/>
      <c r="VQT1" s="386"/>
      <c r="VQU1" s="386"/>
      <c r="VQV1" s="386"/>
      <c r="VQW1" s="386"/>
      <c r="VQX1" s="386"/>
      <c r="VQY1" s="386"/>
      <c r="VQZ1" s="386"/>
      <c r="VRA1" s="386"/>
      <c r="VRB1" s="386"/>
      <c r="VRC1" s="386"/>
      <c r="VRD1" s="386"/>
      <c r="VRE1" s="385"/>
      <c r="VRF1" s="386"/>
      <c r="VRG1" s="386"/>
      <c r="VRH1" s="386"/>
      <c r="VRI1" s="386"/>
      <c r="VRJ1" s="386"/>
      <c r="VRK1" s="386"/>
      <c r="VRL1" s="386"/>
      <c r="VRM1" s="386"/>
      <c r="VRN1" s="386"/>
      <c r="VRO1" s="386"/>
      <c r="VRP1" s="386"/>
      <c r="VRQ1" s="386"/>
      <c r="VRR1" s="386"/>
      <c r="VRS1" s="386"/>
      <c r="VRT1" s="386"/>
      <c r="VRU1" s="385"/>
      <c r="VRV1" s="386"/>
      <c r="VRW1" s="386"/>
      <c r="VRX1" s="386"/>
      <c r="VRY1" s="386"/>
      <c r="VRZ1" s="386"/>
      <c r="VSA1" s="386"/>
      <c r="VSB1" s="386"/>
      <c r="VSC1" s="386"/>
      <c r="VSD1" s="386"/>
      <c r="VSE1" s="386"/>
      <c r="VSF1" s="386"/>
      <c r="VSG1" s="386"/>
      <c r="VSH1" s="386"/>
      <c r="VSI1" s="386"/>
      <c r="VSJ1" s="386"/>
      <c r="VSK1" s="385"/>
      <c r="VSL1" s="386"/>
      <c r="VSM1" s="386"/>
      <c r="VSN1" s="386"/>
      <c r="VSO1" s="386"/>
      <c r="VSP1" s="386"/>
      <c r="VSQ1" s="386"/>
      <c r="VSR1" s="386"/>
      <c r="VSS1" s="386"/>
      <c r="VST1" s="386"/>
      <c r="VSU1" s="386"/>
      <c r="VSV1" s="386"/>
      <c r="VSW1" s="386"/>
      <c r="VSX1" s="386"/>
      <c r="VSY1" s="386"/>
      <c r="VSZ1" s="386"/>
      <c r="VTA1" s="385"/>
      <c r="VTB1" s="386"/>
      <c r="VTC1" s="386"/>
      <c r="VTD1" s="386"/>
      <c r="VTE1" s="386"/>
      <c r="VTF1" s="386"/>
      <c r="VTG1" s="386"/>
      <c r="VTH1" s="386"/>
      <c r="VTI1" s="386"/>
      <c r="VTJ1" s="386"/>
      <c r="VTK1" s="386"/>
      <c r="VTL1" s="386"/>
      <c r="VTM1" s="386"/>
      <c r="VTN1" s="386"/>
      <c r="VTO1" s="386"/>
      <c r="VTP1" s="386"/>
      <c r="VTQ1" s="385"/>
      <c r="VTR1" s="386"/>
      <c r="VTS1" s="386"/>
      <c r="VTT1" s="386"/>
      <c r="VTU1" s="386"/>
      <c r="VTV1" s="386"/>
      <c r="VTW1" s="386"/>
      <c r="VTX1" s="386"/>
      <c r="VTY1" s="386"/>
      <c r="VTZ1" s="386"/>
      <c r="VUA1" s="386"/>
      <c r="VUB1" s="386"/>
      <c r="VUC1" s="386"/>
      <c r="VUD1" s="386"/>
      <c r="VUE1" s="386"/>
      <c r="VUF1" s="386"/>
      <c r="VUG1" s="385"/>
      <c r="VUH1" s="386"/>
      <c r="VUI1" s="386"/>
      <c r="VUJ1" s="386"/>
      <c r="VUK1" s="386"/>
      <c r="VUL1" s="386"/>
      <c r="VUM1" s="386"/>
      <c r="VUN1" s="386"/>
      <c r="VUO1" s="386"/>
      <c r="VUP1" s="386"/>
      <c r="VUQ1" s="386"/>
      <c r="VUR1" s="386"/>
      <c r="VUS1" s="386"/>
      <c r="VUT1" s="386"/>
      <c r="VUU1" s="386"/>
      <c r="VUV1" s="386"/>
      <c r="VUW1" s="385"/>
      <c r="VUX1" s="386"/>
      <c r="VUY1" s="386"/>
      <c r="VUZ1" s="386"/>
      <c r="VVA1" s="386"/>
      <c r="VVB1" s="386"/>
      <c r="VVC1" s="386"/>
      <c r="VVD1" s="386"/>
      <c r="VVE1" s="386"/>
      <c r="VVF1" s="386"/>
      <c r="VVG1" s="386"/>
      <c r="VVH1" s="386"/>
      <c r="VVI1" s="386"/>
      <c r="VVJ1" s="386"/>
      <c r="VVK1" s="386"/>
      <c r="VVL1" s="386"/>
      <c r="VVM1" s="385"/>
      <c r="VVN1" s="386"/>
      <c r="VVO1" s="386"/>
      <c r="VVP1" s="386"/>
      <c r="VVQ1" s="386"/>
      <c r="VVR1" s="386"/>
      <c r="VVS1" s="386"/>
      <c r="VVT1" s="386"/>
      <c r="VVU1" s="386"/>
      <c r="VVV1" s="386"/>
      <c r="VVW1" s="386"/>
      <c r="VVX1" s="386"/>
      <c r="VVY1" s="386"/>
      <c r="VVZ1" s="386"/>
      <c r="VWA1" s="386"/>
      <c r="VWB1" s="386"/>
      <c r="VWC1" s="385"/>
      <c r="VWD1" s="386"/>
      <c r="VWE1" s="386"/>
      <c r="VWF1" s="386"/>
      <c r="VWG1" s="386"/>
      <c r="VWH1" s="386"/>
      <c r="VWI1" s="386"/>
      <c r="VWJ1" s="386"/>
      <c r="VWK1" s="386"/>
      <c r="VWL1" s="386"/>
      <c r="VWM1" s="386"/>
      <c r="VWN1" s="386"/>
      <c r="VWO1" s="386"/>
      <c r="VWP1" s="386"/>
      <c r="VWQ1" s="386"/>
      <c r="VWR1" s="386"/>
      <c r="VWS1" s="385"/>
      <c r="VWT1" s="386"/>
      <c r="VWU1" s="386"/>
      <c r="VWV1" s="386"/>
      <c r="VWW1" s="386"/>
      <c r="VWX1" s="386"/>
      <c r="VWY1" s="386"/>
      <c r="VWZ1" s="386"/>
      <c r="VXA1" s="386"/>
      <c r="VXB1" s="386"/>
      <c r="VXC1" s="386"/>
      <c r="VXD1" s="386"/>
      <c r="VXE1" s="386"/>
      <c r="VXF1" s="386"/>
      <c r="VXG1" s="386"/>
      <c r="VXH1" s="386"/>
      <c r="VXI1" s="385"/>
      <c r="VXJ1" s="386"/>
      <c r="VXK1" s="386"/>
      <c r="VXL1" s="386"/>
      <c r="VXM1" s="386"/>
      <c r="VXN1" s="386"/>
      <c r="VXO1" s="386"/>
      <c r="VXP1" s="386"/>
      <c r="VXQ1" s="386"/>
      <c r="VXR1" s="386"/>
      <c r="VXS1" s="386"/>
      <c r="VXT1" s="386"/>
      <c r="VXU1" s="386"/>
      <c r="VXV1" s="386"/>
      <c r="VXW1" s="386"/>
      <c r="VXX1" s="386"/>
      <c r="VXY1" s="385"/>
      <c r="VXZ1" s="386"/>
      <c r="VYA1" s="386"/>
      <c r="VYB1" s="386"/>
      <c r="VYC1" s="386"/>
      <c r="VYD1" s="386"/>
      <c r="VYE1" s="386"/>
      <c r="VYF1" s="386"/>
      <c r="VYG1" s="386"/>
      <c r="VYH1" s="386"/>
      <c r="VYI1" s="386"/>
      <c r="VYJ1" s="386"/>
      <c r="VYK1" s="386"/>
      <c r="VYL1" s="386"/>
      <c r="VYM1" s="386"/>
      <c r="VYN1" s="386"/>
      <c r="VYO1" s="385"/>
      <c r="VYP1" s="386"/>
      <c r="VYQ1" s="386"/>
      <c r="VYR1" s="386"/>
      <c r="VYS1" s="386"/>
      <c r="VYT1" s="386"/>
      <c r="VYU1" s="386"/>
      <c r="VYV1" s="386"/>
      <c r="VYW1" s="386"/>
      <c r="VYX1" s="386"/>
      <c r="VYY1" s="386"/>
      <c r="VYZ1" s="386"/>
      <c r="VZA1" s="386"/>
      <c r="VZB1" s="386"/>
      <c r="VZC1" s="386"/>
      <c r="VZD1" s="386"/>
      <c r="VZE1" s="385"/>
      <c r="VZF1" s="386"/>
      <c r="VZG1" s="386"/>
      <c r="VZH1" s="386"/>
      <c r="VZI1" s="386"/>
      <c r="VZJ1" s="386"/>
      <c r="VZK1" s="386"/>
      <c r="VZL1" s="386"/>
      <c r="VZM1" s="386"/>
      <c r="VZN1" s="386"/>
      <c r="VZO1" s="386"/>
      <c r="VZP1" s="386"/>
      <c r="VZQ1" s="386"/>
      <c r="VZR1" s="386"/>
      <c r="VZS1" s="386"/>
      <c r="VZT1" s="386"/>
      <c r="VZU1" s="385"/>
      <c r="VZV1" s="386"/>
      <c r="VZW1" s="386"/>
      <c r="VZX1" s="386"/>
      <c r="VZY1" s="386"/>
      <c r="VZZ1" s="386"/>
      <c r="WAA1" s="386"/>
      <c r="WAB1" s="386"/>
      <c r="WAC1" s="386"/>
      <c r="WAD1" s="386"/>
      <c r="WAE1" s="386"/>
      <c r="WAF1" s="386"/>
      <c r="WAG1" s="386"/>
      <c r="WAH1" s="386"/>
      <c r="WAI1" s="386"/>
      <c r="WAJ1" s="386"/>
      <c r="WAK1" s="385"/>
      <c r="WAL1" s="386"/>
      <c r="WAM1" s="386"/>
      <c r="WAN1" s="386"/>
      <c r="WAO1" s="386"/>
      <c r="WAP1" s="386"/>
      <c r="WAQ1" s="386"/>
      <c r="WAR1" s="386"/>
      <c r="WAS1" s="386"/>
      <c r="WAT1" s="386"/>
      <c r="WAU1" s="386"/>
      <c r="WAV1" s="386"/>
      <c r="WAW1" s="386"/>
      <c r="WAX1" s="386"/>
      <c r="WAY1" s="386"/>
      <c r="WAZ1" s="386"/>
      <c r="WBA1" s="385"/>
      <c r="WBB1" s="386"/>
      <c r="WBC1" s="386"/>
      <c r="WBD1" s="386"/>
      <c r="WBE1" s="386"/>
      <c r="WBF1" s="386"/>
      <c r="WBG1" s="386"/>
      <c r="WBH1" s="386"/>
      <c r="WBI1" s="386"/>
      <c r="WBJ1" s="386"/>
      <c r="WBK1" s="386"/>
      <c r="WBL1" s="386"/>
      <c r="WBM1" s="386"/>
      <c r="WBN1" s="386"/>
      <c r="WBO1" s="386"/>
      <c r="WBP1" s="386"/>
      <c r="WBQ1" s="385"/>
      <c r="WBR1" s="386"/>
      <c r="WBS1" s="386"/>
      <c r="WBT1" s="386"/>
      <c r="WBU1" s="386"/>
      <c r="WBV1" s="386"/>
      <c r="WBW1" s="386"/>
      <c r="WBX1" s="386"/>
      <c r="WBY1" s="386"/>
      <c r="WBZ1" s="386"/>
      <c r="WCA1" s="386"/>
      <c r="WCB1" s="386"/>
      <c r="WCC1" s="386"/>
      <c r="WCD1" s="386"/>
      <c r="WCE1" s="386"/>
      <c r="WCF1" s="386"/>
      <c r="WCG1" s="385"/>
      <c r="WCH1" s="386"/>
      <c r="WCI1" s="386"/>
      <c r="WCJ1" s="386"/>
      <c r="WCK1" s="386"/>
      <c r="WCL1" s="386"/>
      <c r="WCM1" s="386"/>
      <c r="WCN1" s="386"/>
      <c r="WCO1" s="386"/>
      <c r="WCP1" s="386"/>
      <c r="WCQ1" s="386"/>
      <c r="WCR1" s="386"/>
      <c r="WCS1" s="386"/>
      <c r="WCT1" s="386"/>
      <c r="WCU1" s="386"/>
      <c r="WCV1" s="386"/>
      <c r="WCW1" s="385"/>
      <c r="WCX1" s="386"/>
      <c r="WCY1" s="386"/>
      <c r="WCZ1" s="386"/>
      <c r="WDA1" s="386"/>
      <c r="WDB1" s="386"/>
      <c r="WDC1" s="386"/>
      <c r="WDD1" s="386"/>
      <c r="WDE1" s="386"/>
      <c r="WDF1" s="386"/>
      <c r="WDG1" s="386"/>
      <c r="WDH1" s="386"/>
      <c r="WDI1" s="386"/>
      <c r="WDJ1" s="386"/>
      <c r="WDK1" s="386"/>
      <c r="WDL1" s="386"/>
      <c r="WDM1" s="385"/>
      <c r="WDN1" s="386"/>
      <c r="WDO1" s="386"/>
      <c r="WDP1" s="386"/>
      <c r="WDQ1" s="386"/>
      <c r="WDR1" s="386"/>
      <c r="WDS1" s="386"/>
      <c r="WDT1" s="386"/>
      <c r="WDU1" s="386"/>
      <c r="WDV1" s="386"/>
      <c r="WDW1" s="386"/>
      <c r="WDX1" s="386"/>
      <c r="WDY1" s="386"/>
      <c r="WDZ1" s="386"/>
      <c r="WEA1" s="386"/>
      <c r="WEB1" s="386"/>
      <c r="WEC1" s="385"/>
      <c r="WED1" s="386"/>
      <c r="WEE1" s="386"/>
      <c r="WEF1" s="386"/>
      <c r="WEG1" s="386"/>
      <c r="WEH1" s="386"/>
      <c r="WEI1" s="386"/>
      <c r="WEJ1" s="386"/>
      <c r="WEK1" s="386"/>
      <c r="WEL1" s="386"/>
      <c r="WEM1" s="386"/>
      <c r="WEN1" s="386"/>
      <c r="WEO1" s="386"/>
      <c r="WEP1" s="386"/>
      <c r="WEQ1" s="386"/>
      <c r="WER1" s="386"/>
      <c r="WES1" s="385"/>
      <c r="WET1" s="386"/>
      <c r="WEU1" s="386"/>
      <c r="WEV1" s="386"/>
      <c r="WEW1" s="386"/>
      <c r="WEX1" s="386"/>
      <c r="WEY1" s="386"/>
      <c r="WEZ1" s="386"/>
      <c r="WFA1" s="386"/>
      <c r="WFB1" s="386"/>
      <c r="WFC1" s="386"/>
      <c r="WFD1" s="386"/>
      <c r="WFE1" s="386"/>
      <c r="WFF1" s="386"/>
      <c r="WFG1" s="386"/>
      <c r="WFH1" s="386"/>
      <c r="WFI1" s="385"/>
      <c r="WFJ1" s="386"/>
      <c r="WFK1" s="386"/>
      <c r="WFL1" s="386"/>
      <c r="WFM1" s="386"/>
      <c r="WFN1" s="386"/>
      <c r="WFO1" s="386"/>
      <c r="WFP1" s="386"/>
      <c r="WFQ1" s="386"/>
      <c r="WFR1" s="386"/>
      <c r="WFS1" s="386"/>
      <c r="WFT1" s="386"/>
      <c r="WFU1" s="386"/>
      <c r="WFV1" s="386"/>
      <c r="WFW1" s="386"/>
      <c r="WFX1" s="386"/>
      <c r="WFY1" s="385"/>
      <c r="WFZ1" s="386"/>
      <c r="WGA1" s="386"/>
      <c r="WGB1" s="386"/>
      <c r="WGC1" s="386"/>
      <c r="WGD1" s="386"/>
      <c r="WGE1" s="386"/>
      <c r="WGF1" s="386"/>
      <c r="WGG1" s="386"/>
      <c r="WGH1" s="386"/>
      <c r="WGI1" s="386"/>
      <c r="WGJ1" s="386"/>
      <c r="WGK1" s="386"/>
      <c r="WGL1" s="386"/>
      <c r="WGM1" s="386"/>
      <c r="WGN1" s="386"/>
      <c r="WGO1" s="385"/>
      <c r="WGP1" s="386"/>
      <c r="WGQ1" s="386"/>
      <c r="WGR1" s="386"/>
      <c r="WGS1" s="386"/>
      <c r="WGT1" s="386"/>
      <c r="WGU1" s="386"/>
      <c r="WGV1" s="386"/>
      <c r="WGW1" s="386"/>
      <c r="WGX1" s="386"/>
      <c r="WGY1" s="386"/>
      <c r="WGZ1" s="386"/>
      <c r="WHA1" s="386"/>
      <c r="WHB1" s="386"/>
      <c r="WHC1" s="386"/>
      <c r="WHD1" s="386"/>
      <c r="WHE1" s="385"/>
      <c r="WHF1" s="386"/>
      <c r="WHG1" s="386"/>
      <c r="WHH1" s="386"/>
      <c r="WHI1" s="386"/>
      <c r="WHJ1" s="386"/>
      <c r="WHK1" s="386"/>
      <c r="WHL1" s="386"/>
      <c r="WHM1" s="386"/>
      <c r="WHN1" s="386"/>
      <c r="WHO1" s="386"/>
      <c r="WHP1" s="386"/>
      <c r="WHQ1" s="386"/>
      <c r="WHR1" s="386"/>
      <c r="WHS1" s="386"/>
      <c r="WHT1" s="386"/>
      <c r="WHU1" s="385"/>
      <c r="WHV1" s="386"/>
      <c r="WHW1" s="386"/>
      <c r="WHX1" s="386"/>
      <c r="WHY1" s="386"/>
      <c r="WHZ1" s="386"/>
      <c r="WIA1" s="386"/>
      <c r="WIB1" s="386"/>
      <c r="WIC1" s="386"/>
      <c r="WID1" s="386"/>
      <c r="WIE1" s="386"/>
      <c r="WIF1" s="386"/>
      <c r="WIG1" s="386"/>
      <c r="WIH1" s="386"/>
      <c r="WII1" s="386"/>
      <c r="WIJ1" s="386"/>
      <c r="WIK1" s="385"/>
      <c r="WIL1" s="386"/>
      <c r="WIM1" s="386"/>
      <c r="WIN1" s="386"/>
      <c r="WIO1" s="386"/>
      <c r="WIP1" s="386"/>
      <c r="WIQ1" s="386"/>
      <c r="WIR1" s="386"/>
      <c r="WIS1" s="386"/>
      <c r="WIT1" s="386"/>
      <c r="WIU1" s="386"/>
      <c r="WIV1" s="386"/>
      <c r="WIW1" s="386"/>
      <c r="WIX1" s="386"/>
      <c r="WIY1" s="386"/>
      <c r="WIZ1" s="386"/>
      <c r="WJA1" s="385"/>
      <c r="WJB1" s="386"/>
      <c r="WJC1" s="386"/>
      <c r="WJD1" s="386"/>
      <c r="WJE1" s="386"/>
      <c r="WJF1" s="386"/>
      <c r="WJG1" s="386"/>
      <c r="WJH1" s="386"/>
      <c r="WJI1" s="386"/>
      <c r="WJJ1" s="386"/>
      <c r="WJK1" s="386"/>
      <c r="WJL1" s="386"/>
      <c r="WJM1" s="386"/>
      <c r="WJN1" s="386"/>
      <c r="WJO1" s="386"/>
      <c r="WJP1" s="386"/>
      <c r="WJQ1" s="385"/>
      <c r="WJR1" s="386"/>
      <c r="WJS1" s="386"/>
      <c r="WJT1" s="386"/>
      <c r="WJU1" s="386"/>
      <c r="WJV1" s="386"/>
      <c r="WJW1" s="386"/>
      <c r="WJX1" s="386"/>
      <c r="WJY1" s="386"/>
      <c r="WJZ1" s="386"/>
      <c r="WKA1" s="386"/>
      <c r="WKB1" s="386"/>
      <c r="WKC1" s="386"/>
      <c r="WKD1" s="386"/>
      <c r="WKE1" s="386"/>
      <c r="WKF1" s="386"/>
      <c r="WKG1" s="385"/>
      <c r="WKH1" s="386"/>
      <c r="WKI1" s="386"/>
      <c r="WKJ1" s="386"/>
      <c r="WKK1" s="386"/>
      <c r="WKL1" s="386"/>
      <c r="WKM1" s="386"/>
      <c r="WKN1" s="386"/>
      <c r="WKO1" s="386"/>
      <c r="WKP1" s="386"/>
      <c r="WKQ1" s="386"/>
      <c r="WKR1" s="386"/>
      <c r="WKS1" s="386"/>
      <c r="WKT1" s="386"/>
      <c r="WKU1" s="386"/>
      <c r="WKV1" s="386"/>
      <c r="WKW1" s="385"/>
      <c r="WKX1" s="386"/>
      <c r="WKY1" s="386"/>
      <c r="WKZ1" s="386"/>
      <c r="WLA1" s="386"/>
      <c r="WLB1" s="386"/>
      <c r="WLC1" s="386"/>
      <c r="WLD1" s="386"/>
      <c r="WLE1" s="386"/>
      <c r="WLF1" s="386"/>
      <c r="WLG1" s="386"/>
      <c r="WLH1" s="386"/>
      <c r="WLI1" s="386"/>
      <c r="WLJ1" s="386"/>
      <c r="WLK1" s="386"/>
      <c r="WLL1" s="386"/>
      <c r="WLM1" s="385"/>
      <c r="WLN1" s="386"/>
      <c r="WLO1" s="386"/>
      <c r="WLP1" s="386"/>
      <c r="WLQ1" s="386"/>
      <c r="WLR1" s="386"/>
      <c r="WLS1" s="386"/>
      <c r="WLT1" s="386"/>
      <c r="WLU1" s="386"/>
      <c r="WLV1" s="386"/>
      <c r="WLW1" s="386"/>
      <c r="WLX1" s="386"/>
      <c r="WLY1" s="386"/>
      <c r="WLZ1" s="386"/>
      <c r="WMA1" s="386"/>
      <c r="WMB1" s="386"/>
      <c r="WMC1" s="385"/>
      <c r="WMD1" s="386"/>
      <c r="WME1" s="386"/>
      <c r="WMF1" s="386"/>
      <c r="WMG1" s="386"/>
      <c r="WMH1" s="386"/>
      <c r="WMI1" s="386"/>
      <c r="WMJ1" s="386"/>
      <c r="WMK1" s="386"/>
      <c r="WML1" s="386"/>
      <c r="WMM1" s="386"/>
      <c r="WMN1" s="386"/>
      <c r="WMO1" s="386"/>
      <c r="WMP1" s="386"/>
      <c r="WMQ1" s="386"/>
      <c r="WMR1" s="386"/>
      <c r="WMS1" s="385"/>
      <c r="WMT1" s="386"/>
      <c r="WMU1" s="386"/>
      <c r="WMV1" s="386"/>
      <c r="WMW1" s="386"/>
      <c r="WMX1" s="386"/>
      <c r="WMY1" s="386"/>
      <c r="WMZ1" s="386"/>
      <c r="WNA1" s="386"/>
      <c r="WNB1" s="386"/>
      <c r="WNC1" s="386"/>
      <c r="WND1" s="386"/>
      <c r="WNE1" s="386"/>
      <c r="WNF1" s="386"/>
      <c r="WNG1" s="386"/>
      <c r="WNH1" s="386"/>
      <c r="WNI1" s="385"/>
      <c r="WNJ1" s="386"/>
      <c r="WNK1" s="386"/>
      <c r="WNL1" s="386"/>
      <c r="WNM1" s="386"/>
      <c r="WNN1" s="386"/>
      <c r="WNO1" s="386"/>
      <c r="WNP1" s="386"/>
      <c r="WNQ1" s="386"/>
      <c r="WNR1" s="386"/>
      <c r="WNS1" s="386"/>
      <c r="WNT1" s="386"/>
      <c r="WNU1" s="386"/>
      <c r="WNV1" s="386"/>
      <c r="WNW1" s="386"/>
      <c r="WNX1" s="386"/>
      <c r="WNY1" s="385"/>
      <c r="WNZ1" s="386"/>
      <c r="WOA1" s="386"/>
      <c r="WOB1" s="386"/>
      <c r="WOC1" s="386"/>
      <c r="WOD1" s="386"/>
      <c r="WOE1" s="386"/>
      <c r="WOF1" s="386"/>
      <c r="WOG1" s="386"/>
      <c r="WOH1" s="386"/>
      <c r="WOI1" s="386"/>
      <c r="WOJ1" s="386"/>
      <c r="WOK1" s="386"/>
      <c r="WOL1" s="386"/>
      <c r="WOM1" s="386"/>
      <c r="WON1" s="386"/>
      <c r="WOO1" s="385"/>
      <c r="WOP1" s="386"/>
      <c r="WOQ1" s="386"/>
      <c r="WOR1" s="386"/>
      <c r="WOS1" s="386"/>
      <c r="WOT1" s="386"/>
      <c r="WOU1" s="386"/>
      <c r="WOV1" s="386"/>
      <c r="WOW1" s="386"/>
      <c r="WOX1" s="386"/>
      <c r="WOY1" s="386"/>
      <c r="WOZ1" s="386"/>
      <c r="WPA1" s="386"/>
      <c r="WPB1" s="386"/>
      <c r="WPC1" s="386"/>
      <c r="WPD1" s="386"/>
      <c r="WPE1" s="385"/>
      <c r="WPF1" s="386"/>
      <c r="WPG1" s="386"/>
      <c r="WPH1" s="386"/>
      <c r="WPI1" s="386"/>
      <c r="WPJ1" s="386"/>
      <c r="WPK1" s="386"/>
      <c r="WPL1" s="386"/>
      <c r="WPM1" s="386"/>
      <c r="WPN1" s="386"/>
      <c r="WPO1" s="386"/>
      <c r="WPP1" s="386"/>
      <c r="WPQ1" s="386"/>
      <c r="WPR1" s="386"/>
      <c r="WPS1" s="386"/>
      <c r="WPT1" s="386"/>
      <c r="WPU1" s="385"/>
      <c r="WPV1" s="386"/>
      <c r="WPW1" s="386"/>
      <c r="WPX1" s="386"/>
      <c r="WPY1" s="386"/>
      <c r="WPZ1" s="386"/>
      <c r="WQA1" s="386"/>
      <c r="WQB1" s="386"/>
      <c r="WQC1" s="386"/>
      <c r="WQD1" s="386"/>
      <c r="WQE1" s="386"/>
      <c r="WQF1" s="386"/>
      <c r="WQG1" s="386"/>
      <c r="WQH1" s="386"/>
      <c r="WQI1" s="386"/>
      <c r="WQJ1" s="386"/>
      <c r="WQK1" s="385"/>
      <c r="WQL1" s="386"/>
      <c r="WQM1" s="386"/>
      <c r="WQN1" s="386"/>
      <c r="WQO1" s="386"/>
      <c r="WQP1" s="386"/>
      <c r="WQQ1" s="386"/>
      <c r="WQR1" s="386"/>
      <c r="WQS1" s="386"/>
      <c r="WQT1" s="386"/>
      <c r="WQU1" s="386"/>
      <c r="WQV1" s="386"/>
      <c r="WQW1" s="386"/>
      <c r="WQX1" s="386"/>
      <c r="WQY1" s="386"/>
      <c r="WQZ1" s="386"/>
      <c r="WRA1" s="385"/>
      <c r="WRB1" s="386"/>
      <c r="WRC1" s="386"/>
      <c r="WRD1" s="386"/>
      <c r="WRE1" s="386"/>
      <c r="WRF1" s="386"/>
      <c r="WRG1" s="386"/>
      <c r="WRH1" s="386"/>
      <c r="WRI1" s="386"/>
      <c r="WRJ1" s="386"/>
      <c r="WRK1" s="386"/>
      <c r="WRL1" s="386"/>
      <c r="WRM1" s="386"/>
      <c r="WRN1" s="386"/>
      <c r="WRO1" s="386"/>
      <c r="WRP1" s="386"/>
      <c r="WRQ1" s="385"/>
      <c r="WRR1" s="386"/>
      <c r="WRS1" s="386"/>
      <c r="WRT1" s="386"/>
      <c r="WRU1" s="386"/>
      <c r="WRV1" s="386"/>
      <c r="WRW1" s="386"/>
      <c r="WRX1" s="386"/>
      <c r="WRY1" s="386"/>
      <c r="WRZ1" s="386"/>
      <c r="WSA1" s="386"/>
      <c r="WSB1" s="386"/>
      <c r="WSC1" s="386"/>
      <c r="WSD1" s="386"/>
      <c r="WSE1" s="386"/>
      <c r="WSF1" s="386"/>
      <c r="WSG1" s="385"/>
      <c r="WSH1" s="386"/>
      <c r="WSI1" s="386"/>
      <c r="WSJ1" s="386"/>
      <c r="WSK1" s="386"/>
      <c r="WSL1" s="386"/>
      <c r="WSM1" s="386"/>
      <c r="WSN1" s="386"/>
      <c r="WSO1" s="386"/>
      <c r="WSP1" s="386"/>
      <c r="WSQ1" s="386"/>
      <c r="WSR1" s="386"/>
      <c r="WSS1" s="386"/>
      <c r="WST1" s="386"/>
      <c r="WSU1" s="386"/>
      <c r="WSV1" s="386"/>
      <c r="WSW1" s="385"/>
      <c r="WSX1" s="386"/>
      <c r="WSY1" s="386"/>
      <c r="WSZ1" s="386"/>
      <c r="WTA1" s="386"/>
      <c r="WTB1" s="386"/>
      <c r="WTC1" s="386"/>
      <c r="WTD1" s="386"/>
      <c r="WTE1" s="386"/>
      <c r="WTF1" s="386"/>
      <c r="WTG1" s="386"/>
      <c r="WTH1" s="386"/>
      <c r="WTI1" s="386"/>
      <c r="WTJ1" s="386"/>
      <c r="WTK1" s="386"/>
      <c r="WTL1" s="386"/>
      <c r="WTM1" s="385"/>
      <c r="WTN1" s="386"/>
      <c r="WTO1" s="386"/>
      <c r="WTP1" s="386"/>
      <c r="WTQ1" s="386"/>
      <c r="WTR1" s="386"/>
      <c r="WTS1" s="386"/>
      <c r="WTT1" s="386"/>
      <c r="WTU1" s="386"/>
      <c r="WTV1" s="386"/>
      <c r="WTW1" s="386"/>
      <c r="WTX1" s="386"/>
      <c r="WTY1" s="386"/>
      <c r="WTZ1" s="386"/>
      <c r="WUA1" s="386"/>
      <c r="WUB1" s="386"/>
      <c r="WUC1" s="385"/>
      <c r="WUD1" s="386"/>
      <c r="WUE1" s="386"/>
      <c r="WUF1" s="386"/>
      <c r="WUG1" s="386"/>
      <c r="WUH1" s="386"/>
      <c r="WUI1" s="386"/>
      <c r="WUJ1" s="386"/>
      <c r="WUK1" s="386"/>
      <c r="WUL1" s="386"/>
      <c r="WUM1" s="386"/>
      <c r="WUN1" s="386"/>
      <c r="WUO1" s="386"/>
      <c r="WUP1" s="386"/>
      <c r="WUQ1" s="386"/>
      <c r="WUR1" s="386"/>
      <c r="WUS1" s="385"/>
      <c r="WUT1" s="386"/>
      <c r="WUU1" s="386"/>
      <c r="WUV1" s="386"/>
      <c r="WUW1" s="386"/>
      <c r="WUX1" s="386"/>
      <c r="WUY1" s="386"/>
      <c r="WUZ1" s="386"/>
      <c r="WVA1" s="386"/>
      <c r="WVB1" s="386"/>
      <c r="WVC1" s="386"/>
      <c r="WVD1" s="386"/>
      <c r="WVE1" s="386"/>
      <c r="WVF1" s="386"/>
      <c r="WVG1" s="386"/>
      <c r="WVH1" s="386"/>
      <c r="WVI1" s="385"/>
      <c r="WVJ1" s="386"/>
      <c r="WVK1" s="386"/>
      <c r="WVL1" s="386"/>
      <c r="WVM1" s="386"/>
      <c r="WVN1" s="386"/>
      <c r="WVO1" s="386"/>
      <c r="WVP1" s="386"/>
      <c r="WVQ1" s="386"/>
      <c r="WVR1" s="386"/>
      <c r="WVS1" s="386"/>
      <c r="WVT1" s="386"/>
      <c r="WVU1" s="386"/>
      <c r="WVV1" s="386"/>
      <c r="WVW1" s="386"/>
      <c r="WVX1" s="386"/>
      <c r="WVY1" s="385"/>
      <c r="WVZ1" s="386"/>
      <c r="WWA1" s="386"/>
      <c r="WWB1" s="386"/>
      <c r="WWC1" s="386"/>
      <c r="WWD1" s="386"/>
      <c r="WWE1" s="386"/>
      <c r="WWF1" s="386"/>
      <c r="WWG1" s="386"/>
      <c r="WWH1" s="386"/>
      <c r="WWI1" s="386"/>
      <c r="WWJ1" s="386"/>
      <c r="WWK1" s="386"/>
      <c r="WWL1" s="386"/>
      <c r="WWM1" s="386"/>
      <c r="WWN1" s="386"/>
      <c r="WWO1" s="385"/>
      <c r="WWP1" s="386"/>
      <c r="WWQ1" s="386"/>
      <c r="WWR1" s="386"/>
      <c r="WWS1" s="386"/>
      <c r="WWT1" s="386"/>
      <c r="WWU1" s="386"/>
      <c r="WWV1" s="386"/>
      <c r="WWW1" s="386"/>
      <c r="WWX1" s="386"/>
      <c r="WWY1" s="386"/>
      <c r="WWZ1" s="386"/>
      <c r="WXA1" s="386"/>
      <c r="WXB1" s="386"/>
      <c r="WXC1" s="386"/>
      <c r="WXD1" s="386"/>
      <c r="WXE1" s="385"/>
      <c r="WXF1" s="386"/>
      <c r="WXG1" s="386"/>
      <c r="WXH1" s="386"/>
      <c r="WXI1" s="386"/>
      <c r="WXJ1" s="386"/>
      <c r="WXK1" s="386"/>
      <c r="WXL1" s="386"/>
      <c r="WXM1" s="386"/>
      <c r="WXN1" s="386"/>
      <c r="WXO1" s="386"/>
      <c r="WXP1" s="386"/>
      <c r="WXQ1" s="386"/>
      <c r="WXR1" s="386"/>
      <c r="WXS1" s="386"/>
      <c r="WXT1" s="386"/>
      <c r="WXU1" s="385"/>
      <c r="WXV1" s="386"/>
      <c r="WXW1" s="386"/>
      <c r="WXX1" s="386"/>
      <c r="WXY1" s="386"/>
      <c r="WXZ1" s="386"/>
      <c r="WYA1" s="386"/>
      <c r="WYB1" s="386"/>
      <c r="WYC1" s="386"/>
      <c r="WYD1" s="386"/>
      <c r="WYE1" s="386"/>
      <c r="WYF1" s="386"/>
      <c r="WYG1" s="386"/>
      <c r="WYH1" s="386"/>
      <c r="WYI1" s="386"/>
      <c r="WYJ1" s="386"/>
      <c r="WYK1" s="385"/>
      <c r="WYL1" s="386"/>
      <c r="WYM1" s="386"/>
      <c r="WYN1" s="386"/>
      <c r="WYO1" s="386"/>
      <c r="WYP1" s="386"/>
      <c r="WYQ1" s="386"/>
      <c r="WYR1" s="386"/>
      <c r="WYS1" s="386"/>
      <c r="WYT1" s="386"/>
      <c r="WYU1" s="386"/>
      <c r="WYV1" s="386"/>
      <c r="WYW1" s="386"/>
      <c r="WYX1" s="386"/>
      <c r="WYY1" s="386"/>
      <c r="WYZ1" s="386"/>
      <c r="WZA1" s="385"/>
      <c r="WZB1" s="386"/>
      <c r="WZC1" s="386"/>
      <c r="WZD1" s="386"/>
      <c r="WZE1" s="386"/>
      <c r="WZF1" s="386"/>
      <c r="WZG1" s="386"/>
      <c r="WZH1" s="386"/>
      <c r="WZI1" s="386"/>
      <c r="WZJ1" s="386"/>
      <c r="WZK1" s="386"/>
      <c r="WZL1" s="386"/>
      <c r="WZM1" s="386"/>
      <c r="WZN1" s="386"/>
      <c r="WZO1" s="386"/>
      <c r="WZP1" s="386"/>
      <c r="WZQ1" s="385"/>
      <c r="WZR1" s="386"/>
      <c r="WZS1" s="386"/>
      <c r="WZT1" s="386"/>
      <c r="WZU1" s="386"/>
      <c r="WZV1" s="386"/>
      <c r="WZW1" s="386"/>
      <c r="WZX1" s="386"/>
      <c r="WZY1" s="386"/>
      <c r="WZZ1" s="386"/>
      <c r="XAA1" s="386"/>
      <c r="XAB1" s="386"/>
      <c r="XAC1" s="386"/>
      <c r="XAD1" s="386"/>
      <c r="XAE1" s="386"/>
      <c r="XAF1" s="386"/>
      <c r="XAG1" s="385"/>
      <c r="XAH1" s="386"/>
      <c r="XAI1" s="386"/>
      <c r="XAJ1" s="386"/>
      <c r="XAK1" s="386"/>
      <c r="XAL1" s="386"/>
      <c r="XAM1" s="386"/>
      <c r="XAN1" s="386"/>
      <c r="XAO1" s="386"/>
      <c r="XAP1" s="386"/>
      <c r="XAQ1" s="386"/>
      <c r="XAR1" s="386"/>
      <c r="XAS1" s="386"/>
      <c r="XAT1" s="386"/>
      <c r="XAU1" s="386"/>
      <c r="XAV1" s="386"/>
      <c r="XAW1" s="385"/>
      <c r="XAX1" s="386"/>
      <c r="XAY1" s="386"/>
      <c r="XAZ1" s="386"/>
      <c r="XBA1" s="386"/>
      <c r="XBB1" s="386"/>
      <c r="XBC1" s="386"/>
      <c r="XBD1" s="386"/>
      <c r="XBE1" s="386"/>
      <c r="XBF1" s="386"/>
      <c r="XBG1" s="386"/>
      <c r="XBH1" s="386"/>
      <c r="XBI1" s="386"/>
      <c r="XBJ1" s="386"/>
      <c r="XBK1" s="386"/>
      <c r="XBL1" s="386"/>
      <c r="XBM1" s="385"/>
      <c r="XBN1" s="386"/>
      <c r="XBO1" s="386"/>
      <c r="XBP1" s="386"/>
      <c r="XBQ1" s="386"/>
      <c r="XBR1" s="386"/>
      <c r="XBS1" s="386"/>
      <c r="XBT1" s="386"/>
      <c r="XBU1" s="386"/>
      <c r="XBV1" s="386"/>
      <c r="XBW1" s="386"/>
      <c r="XBX1" s="386"/>
      <c r="XBY1" s="386"/>
      <c r="XBZ1" s="386"/>
      <c r="XCA1" s="386"/>
      <c r="XCB1" s="386"/>
      <c r="XCC1" s="385"/>
      <c r="XCD1" s="386"/>
      <c r="XCE1" s="386"/>
      <c r="XCF1" s="386"/>
      <c r="XCG1" s="386"/>
      <c r="XCH1" s="386"/>
      <c r="XCI1" s="386"/>
      <c r="XCJ1" s="386"/>
      <c r="XCK1" s="386"/>
      <c r="XCL1" s="386"/>
      <c r="XCM1" s="386"/>
      <c r="XCN1" s="386"/>
      <c r="XCO1" s="386"/>
      <c r="XCP1" s="386"/>
      <c r="XCQ1" s="386"/>
      <c r="XCR1" s="386"/>
      <c r="XCS1" s="385"/>
      <c r="XCT1" s="386"/>
      <c r="XCU1" s="386"/>
      <c r="XCV1" s="386"/>
      <c r="XCW1" s="386"/>
      <c r="XCX1" s="386"/>
      <c r="XCY1" s="386"/>
      <c r="XCZ1" s="386"/>
      <c r="XDA1" s="386"/>
      <c r="XDB1" s="386"/>
      <c r="XDC1" s="386"/>
      <c r="XDD1" s="386"/>
      <c r="XDE1" s="386"/>
      <c r="XDF1" s="386"/>
      <c r="XDG1" s="386"/>
      <c r="XDH1" s="386"/>
      <c r="XDI1" s="385"/>
      <c r="XDJ1" s="386"/>
      <c r="XDK1" s="386"/>
      <c r="XDL1" s="386"/>
      <c r="XDM1" s="386"/>
      <c r="XDN1" s="386"/>
      <c r="XDO1" s="386"/>
      <c r="XDP1" s="386"/>
      <c r="XDQ1" s="386"/>
      <c r="XDR1" s="386"/>
      <c r="XDS1" s="386"/>
      <c r="XDT1" s="386"/>
      <c r="XDU1" s="386"/>
      <c r="XDV1" s="386"/>
      <c r="XDW1" s="386"/>
      <c r="XDX1" s="386"/>
      <c r="XDY1" s="385"/>
      <c r="XDZ1" s="386"/>
      <c r="XEA1" s="386"/>
      <c r="XEB1" s="386"/>
      <c r="XEC1" s="386"/>
      <c r="XED1" s="386"/>
      <c r="XEE1" s="386"/>
      <c r="XEF1" s="386"/>
      <c r="XEG1" s="386"/>
      <c r="XEH1" s="386"/>
      <c r="XEI1" s="386"/>
      <c r="XEJ1" s="386"/>
      <c r="XEK1" s="386"/>
      <c r="XEL1" s="386"/>
      <c r="XEM1" s="386"/>
      <c r="XEN1" s="386"/>
      <c r="XEO1" s="385"/>
      <c r="XEP1" s="386"/>
      <c r="XEQ1" s="386"/>
      <c r="XER1" s="386"/>
      <c r="XES1" s="386"/>
      <c r="XET1" s="386"/>
      <c r="XEU1" s="386"/>
      <c r="XEV1" s="386"/>
      <c r="XEW1" s="386"/>
      <c r="XEX1" s="386"/>
      <c r="XEY1" s="386"/>
      <c r="XEZ1" s="386"/>
      <c r="XFA1" s="386"/>
      <c r="XFB1" s="386"/>
      <c r="XFC1" s="386"/>
      <c r="XFD1" s="386"/>
    </row>
    <row r="2" spans="1:16384" x14ac:dyDescent="0.2">
      <c r="A2" s="385" t="str">
        <f>'Rate Case Constants'!C10</f>
        <v>CASE NO. 2018-00295 - ELECTRIC OPERATIONS - RESPONSE TO PSC 2-75 (SLIPPAGE FACTOR 97.153%)</v>
      </c>
      <c r="B2" s="386"/>
      <c r="C2" s="386"/>
      <c r="D2" s="386"/>
      <c r="E2" s="386"/>
      <c r="F2" s="386"/>
      <c r="G2" s="386"/>
      <c r="H2" s="386"/>
      <c r="I2" s="386"/>
      <c r="J2" s="386"/>
      <c r="K2" s="386"/>
      <c r="L2" s="386"/>
      <c r="M2" s="386"/>
      <c r="N2" s="386"/>
      <c r="O2" s="386"/>
      <c r="P2" s="386"/>
      <c r="Q2" s="385"/>
      <c r="R2" s="386"/>
      <c r="S2" s="386"/>
      <c r="T2" s="386"/>
      <c r="U2" s="386"/>
      <c r="V2" s="386"/>
      <c r="W2" s="386"/>
      <c r="X2" s="386"/>
      <c r="Y2" s="386"/>
      <c r="Z2" s="386"/>
      <c r="AA2" s="386"/>
      <c r="AB2" s="386"/>
      <c r="AC2" s="386"/>
      <c r="AD2" s="386"/>
      <c r="AE2" s="386"/>
      <c r="AF2" s="386"/>
      <c r="AG2" s="385"/>
      <c r="AH2" s="386"/>
      <c r="AI2" s="386"/>
      <c r="AJ2" s="386"/>
      <c r="AK2" s="386"/>
      <c r="AL2" s="386"/>
      <c r="AM2" s="386"/>
      <c r="AN2" s="386"/>
      <c r="AO2" s="386"/>
      <c r="AP2" s="386"/>
      <c r="AQ2" s="386"/>
      <c r="AR2" s="386"/>
      <c r="AS2" s="386"/>
      <c r="AT2" s="386"/>
      <c r="AU2" s="386"/>
      <c r="AV2" s="386"/>
      <c r="AW2" s="385"/>
      <c r="AX2" s="386"/>
      <c r="AY2" s="386"/>
      <c r="AZ2" s="386"/>
      <c r="BA2" s="386"/>
      <c r="BB2" s="386"/>
      <c r="BC2" s="386"/>
      <c r="BD2" s="386"/>
      <c r="BE2" s="386"/>
      <c r="BF2" s="386"/>
      <c r="BG2" s="386"/>
      <c r="BH2" s="386"/>
      <c r="BI2" s="386"/>
      <c r="BJ2" s="386"/>
      <c r="BK2" s="386"/>
      <c r="BL2" s="386"/>
      <c r="BM2" s="385"/>
      <c r="BN2" s="386"/>
      <c r="BO2" s="386"/>
      <c r="BP2" s="386"/>
      <c r="BQ2" s="386"/>
      <c r="BR2" s="386"/>
      <c r="BS2" s="386"/>
      <c r="BT2" s="386"/>
      <c r="BU2" s="386"/>
      <c r="BV2" s="386"/>
      <c r="BW2" s="386"/>
      <c r="BX2" s="386"/>
      <c r="BY2" s="386"/>
      <c r="BZ2" s="386"/>
      <c r="CA2" s="386"/>
      <c r="CB2" s="386"/>
      <c r="CC2" s="385"/>
      <c r="CD2" s="386"/>
      <c r="CE2" s="386"/>
      <c r="CF2" s="386"/>
      <c r="CG2" s="386"/>
      <c r="CH2" s="386"/>
      <c r="CI2" s="386"/>
      <c r="CJ2" s="386"/>
      <c r="CK2" s="386"/>
      <c r="CL2" s="386"/>
      <c r="CM2" s="386"/>
      <c r="CN2" s="386"/>
      <c r="CO2" s="386"/>
      <c r="CP2" s="386"/>
      <c r="CQ2" s="386"/>
      <c r="CR2" s="386"/>
      <c r="CS2" s="385"/>
      <c r="CT2" s="386"/>
      <c r="CU2" s="386"/>
      <c r="CV2" s="386"/>
      <c r="CW2" s="386"/>
      <c r="CX2" s="386"/>
      <c r="CY2" s="386"/>
      <c r="CZ2" s="386"/>
      <c r="DA2" s="386"/>
      <c r="DB2" s="386"/>
      <c r="DC2" s="386"/>
      <c r="DD2" s="386"/>
      <c r="DE2" s="386"/>
      <c r="DF2" s="386"/>
      <c r="DG2" s="386"/>
      <c r="DH2" s="386"/>
      <c r="DI2" s="385"/>
      <c r="DJ2" s="386"/>
      <c r="DK2" s="386"/>
      <c r="DL2" s="386"/>
      <c r="DM2" s="386"/>
      <c r="DN2" s="386"/>
      <c r="DO2" s="386"/>
      <c r="DP2" s="386"/>
      <c r="DQ2" s="386"/>
      <c r="DR2" s="386"/>
      <c r="DS2" s="386"/>
      <c r="DT2" s="386"/>
      <c r="DU2" s="386"/>
      <c r="DV2" s="386"/>
      <c r="DW2" s="386"/>
      <c r="DX2" s="386"/>
      <c r="DY2" s="385"/>
      <c r="DZ2" s="386"/>
      <c r="EA2" s="386"/>
      <c r="EB2" s="386"/>
      <c r="EC2" s="386"/>
      <c r="ED2" s="386"/>
      <c r="EE2" s="386"/>
      <c r="EF2" s="386"/>
      <c r="EG2" s="386"/>
      <c r="EH2" s="386"/>
      <c r="EI2" s="386"/>
      <c r="EJ2" s="386"/>
      <c r="EK2" s="386"/>
      <c r="EL2" s="386"/>
      <c r="EM2" s="386"/>
      <c r="EN2" s="386"/>
      <c r="EO2" s="385"/>
      <c r="EP2" s="386"/>
      <c r="EQ2" s="386"/>
      <c r="ER2" s="386"/>
      <c r="ES2" s="386"/>
      <c r="ET2" s="386"/>
      <c r="EU2" s="386"/>
      <c r="EV2" s="386"/>
      <c r="EW2" s="386"/>
      <c r="EX2" s="386"/>
      <c r="EY2" s="386"/>
      <c r="EZ2" s="386"/>
      <c r="FA2" s="386"/>
      <c r="FB2" s="386"/>
      <c r="FC2" s="386"/>
      <c r="FD2" s="386"/>
      <c r="FE2" s="385"/>
      <c r="FF2" s="386"/>
      <c r="FG2" s="386"/>
      <c r="FH2" s="386"/>
      <c r="FI2" s="386"/>
      <c r="FJ2" s="386"/>
      <c r="FK2" s="386"/>
      <c r="FL2" s="386"/>
      <c r="FM2" s="386"/>
      <c r="FN2" s="386"/>
      <c r="FO2" s="386"/>
      <c r="FP2" s="386"/>
      <c r="FQ2" s="386"/>
      <c r="FR2" s="386"/>
      <c r="FS2" s="386"/>
      <c r="FT2" s="386"/>
      <c r="FU2" s="385"/>
      <c r="FV2" s="386"/>
      <c r="FW2" s="386"/>
      <c r="FX2" s="386"/>
      <c r="FY2" s="386"/>
      <c r="FZ2" s="386"/>
      <c r="GA2" s="386"/>
      <c r="GB2" s="386"/>
      <c r="GC2" s="386"/>
      <c r="GD2" s="386"/>
      <c r="GE2" s="386"/>
      <c r="GF2" s="386"/>
      <c r="GG2" s="386"/>
      <c r="GH2" s="386"/>
      <c r="GI2" s="386"/>
      <c r="GJ2" s="386"/>
      <c r="GK2" s="385"/>
      <c r="GL2" s="386"/>
      <c r="GM2" s="386"/>
      <c r="GN2" s="386"/>
      <c r="GO2" s="386"/>
      <c r="GP2" s="386"/>
      <c r="GQ2" s="386"/>
      <c r="GR2" s="386"/>
      <c r="GS2" s="386"/>
      <c r="GT2" s="386"/>
      <c r="GU2" s="386"/>
      <c r="GV2" s="386"/>
      <c r="GW2" s="386"/>
      <c r="GX2" s="386"/>
      <c r="GY2" s="386"/>
      <c r="GZ2" s="386"/>
      <c r="HA2" s="385"/>
      <c r="HB2" s="386"/>
      <c r="HC2" s="386"/>
      <c r="HD2" s="386"/>
      <c r="HE2" s="386"/>
      <c r="HF2" s="386"/>
      <c r="HG2" s="386"/>
      <c r="HH2" s="386"/>
      <c r="HI2" s="386"/>
      <c r="HJ2" s="386"/>
      <c r="HK2" s="386"/>
      <c r="HL2" s="386"/>
      <c r="HM2" s="386"/>
      <c r="HN2" s="386"/>
      <c r="HO2" s="386"/>
      <c r="HP2" s="386"/>
      <c r="HQ2" s="385"/>
      <c r="HR2" s="386"/>
      <c r="HS2" s="386"/>
      <c r="HT2" s="386"/>
      <c r="HU2" s="386"/>
      <c r="HV2" s="386"/>
      <c r="HW2" s="386"/>
      <c r="HX2" s="386"/>
      <c r="HY2" s="386"/>
      <c r="HZ2" s="386"/>
      <c r="IA2" s="386"/>
      <c r="IB2" s="386"/>
      <c r="IC2" s="386"/>
      <c r="ID2" s="386"/>
      <c r="IE2" s="386"/>
      <c r="IF2" s="386"/>
      <c r="IG2" s="385"/>
      <c r="IH2" s="386"/>
      <c r="II2" s="386"/>
      <c r="IJ2" s="386"/>
      <c r="IK2" s="386"/>
      <c r="IL2" s="386"/>
      <c r="IM2" s="386"/>
      <c r="IN2" s="386"/>
      <c r="IO2" s="386"/>
      <c r="IP2" s="386"/>
      <c r="IQ2" s="386"/>
      <c r="IR2" s="386"/>
      <c r="IS2" s="386"/>
      <c r="IT2" s="386"/>
      <c r="IU2" s="386"/>
      <c r="IV2" s="386"/>
      <c r="IW2" s="385"/>
      <c r="IX2" s="386"/>
      <c r="IY2" s="386"/>
      <c r="IZ2" s="386"/>
      <c r="JA2" s="386"/>
      <c r="JB2" s="386"/>
      <c r="JC2" s="386"/>
      <c r="JD2" s="386"/>
      <c r="JE2" s="386"/>
      <c r="JF2" s="386"/>
      <c r="JG2" s="386"/>
      <c r="JH2" s="386"/>
      <c r="JI2" s="386"/>
      <c r="JJ2" s="386"/>
      <c r="JK2" s="386"/>
      <c r="JL2" s="386"/>
      <c r="JM2" s="385"/>
      <c r="JN2" s="386"/>
      <c r="JO2" s="386"/>
      <c r="JP2" s="386"/>
      <c r="JQ2" s="386"/>
      <c r="JR2" s="386"/>
      <c r="JS2" s="386"/>
      <c r="JT2" s="386"/>
      <c r="JU2" s="386"/>
      <c r="JV2" s="386"/>
      <c r="JW2" s="386"/>
      <c r="JX2" s="386"/>
      <c r="JY2" s="386"/>
      <c r="JZ2" s="386"/>
      <c r="KA2" s="386"/>
      <c r="KB2" s="386"/>
      <c r="KC2" s="385"/>
      <c r="KD2" s="386"/>
      <c r="KE2" s="386"/>
      <c r="KF2" s="386"/>
      <c r="KG2" s="386"/>
      <c r="KH2" s="386"/>
      <c r="KI2" s="386"/>
      <c r="KJ2" s="386"/>
      <c r="KK2" s="386"/>
      <c r="KL2" s="386"/>
      <c r="KM2" s="386"/>
      <c r="KN2" s="386"/>
      <c r="KO2" s="386"/>
      <c r="KP2" s="386"/>
      <c r="KQ2" s="386"/>
      <c r="KR2" s="386"/>
      <c r="KS2" s="385"/>
      <c r="KT2" s="386"/>
      <c r="KU2" s="386"/>
      <c r="KV2" s="386"/>
      <c r="KW2" s="386"/>
      <c r="KX2" s="386"/>
      <c r="KY2" s="386"/>
      <c r="KZ2" s="386"/>
      <c r="LA2" s="386"/>
      <c r="LB2" s="386"/>
      <c r="LC2" s="386"/>
      <c r="LD2" s="386"/>
      <c r="LE2" s="386"/>
      <c r="LF2" s="386"/>
      <c r="LG2" s="386"/>
      <c r="LH2" s="386"/>
      <c r="LI2" s="385"/>
      <c r="LJ2" s="386"/>
      <c r="LK2" s="386"/>
      <c r="LL2" s="386"/>
      <c r="LM2" s="386"/>
      <c r="LN2" s="386"/>
      <c r="LO2" s="386"/>
      <c r="LP2" s="386"/>
      <c r="LQ2" s="386"/>
      <c r="LR2" s="386"/>
      <c r="LS2" s="386"/>
      <c r="LT2" s="386"/>
      <c r="LU2" s="386"/>
      <c r="LV2" s="386"/>
      <c r="LW2" s="386"/>
      <c r="LX2" s="386"/>
      <c r="LY2" s="385"/>
      <c r="LZ2" s="386"/>
      <c r="MA2" s="386"/>
      <c r="MB2" s="386"/>
      <c r="MC2" s="386"/>
      <c r="MD2" s="386"/>
      <c r="ME2" s="386"/>
      <c r="MF2" s="386"/>
      <c r="MG2" s="386"/>
      <c r="MH2" s="386"/>
      <c r="MI2" s="386"/>
      <c r="MJ2" s="386"/>
      <c r="MK2" s="386"/>
      <c r="ML2" s="386"/>
      <c r="MM2" s="386"/>
      <c r="MN2" s="386"/>
      <c r="MO2" s="385"/>
      <c r="MP2" s="386"/>
      <c r="MQ2" s="386"/>
      <c r="MR2" s="386"/>
      <c r="MS2" s="386"/>
      <c r="MT2" s="386"/>
      <c r="MU2" s="386"/>
      <c r="MV2" s="386"/>
      <c r="MW2" s="386"/>
      <c r="MX2" s="386"/>
      <c r="MY2" s="386"/>
      <c r="MZ2" s="386"/>
      <c r="NA2" s="386"/>
      <c r="NB2" s="386"/>
      <c r="NC2" s="386"/>
      <c r="ND2" s="386"/>
      <c r="NE2" s="385"/>
      <c r="NF2" s="386"/>
      <c r="NG2" s="386"/>
      <c r="NH2" s="386"/>
      <c r="NI2" s="386"/>
      <c r="NJ2" s="386"/>
      <c r="NK2" s="386"/>
      <c r="NL2" s="386"/>
      <c r="NM2" s="386"/>
      <c r="NN2" s="386"/>
      <c r="NO2" s="386"/>
      <c r="NP2" s="386"/>
      <c r="NQ2" s="386"/>
      <c r="NR2" s="386"/>
      <c r="NS2" s="386"/>
      <c r="NT2" s="386"/>
      <c r="NU2" s="385"/>
      <c r="NV2" s="386"/>
      <c r="NW2" s="386"/>
      <c r="NX2" s="386"/>
      <c r="NY2" s="386"/>
      <c r="NZ2" s="386"/>
      <c r="OA2" s="386"/>
      <c r="OB2" s="386"/>
      <c r="OC2" s="386"/>
      <c r="OD2" s="386"/>
      <c r="OE2" s="386"/>
      <c r="OF2" s="386"/>
      <c r="OG2" s="386"/>
      <c r="OH2" s="386"/>
      <c r="OI2" s="386"/>
      <c r="OJ2" s="386"/>
      <c r="OK2" s="385"/>
      <c r="OL2" s="386"/>
      <c r="OM2" s="386"/>
      <c r="ON2" s="386"/>
      <c r="OO2" s="386"/>
      <c r="OP2" s="386"/>
      <c r="OQ2" s="386"/>
      <c r="OR2" s="386"/>
      <c r="OS2" s="386"/>
      <c r="OT2" s="386"/>
      <c r="OU2" s="386"/>
      <c r="OV2" s="386"/>
      <c r="OW2" s="386"/>
      <c r="OX2" s="386"/>
      <c r="OY2" s="386"/>
      <c r="OZ2" s="386"/>
      <c r="PA2" s="385"/>
      <c r="PB2" s="386"/>
      <c r="PC2" s="386"/>
      <c r="PD2" s="386"/>
      <c r="PE2" s="386"/>
      <c r="PF2" s="386"/>
      <c r="PG2" s="386"/>
      <c r="PH2" s="386"/>
      <c r="PI2" s="386"/>
      <c r="PJ2" s="386"/>
      <c r="PK2" s="386"/>
      <c r="PL2" s="386"/>
      <c r="PM2" s="386"/>
      <c r="PN2" s="386"/>
      <c r="PO2" s="386"/>
      <c r="PP2" s="386"/>
      <c r="PQ2" s="385"/>
      <c r="PR2" s="386"/>
      <c r="PS2" s="386"/>
      <c r="PT2" s="386"/>
      <c r="PU2" s="386"/>
      <c r="PV2" s="386"/>
      <c r="PW2" s="386"/>
      <c r="PX2" s="386"/>
      <c r="PY2" s="386"/>
      <c r="PZ2" s="386"/>
      <c r="QA2" s="386"/>
      <c r="QB2" s="386"/>
      <c r="QC2" s="386"/>
      <c r="QD2" s="386"/>
      <c r="QE2" s="386"/>
      <c r="QF2" s="386"/>
      <c r="QG2" s="385"/>
      <c r="QH2" s="386"/>
      <c r="QI2" s="386"/>
      <c r="QJ2" s="386"/>
      <c r="QK2" s="386"/>
      <c r="QL2" s="386"/>
      <c r="QM2" s="386"/>
      <c r="QN2" s="386"/>
      <c r="QO2" s="386"/>
      <c r="QP2" s="386"/>
      <c r="QQ2" s="386"/>
      <c r="QR2" s="386"/>
      <c r="QS2" s="386"/>
      <c r="QT2" s="386"/>
      <c r="QU2" s="386"/>
      <c r="QV2" s="386"/>
      <c r="QW2" s="385"/>
      <c r="QX2" s="386"/>
      <c r="QY2" s="386"/>
      <c r="QZ2" s="386"/>
      <c r="RA2" s="386"/>
      <c r="RB2" s="386"/>
      <c r="RC2" s="386"/>
      <c r="RD2" s="386"/>
      <c r="RE2" s="386"/>
      <c r="RF2" s="386"/>
      <c r="RG2" s="386"/>
      <c r="RH2" s="386"/>
      <c r="RI2" s="386"/>
      <c r="RJ2" s="386"/>
      <c r="RK2" s="386"/>
      <c r="RL2" s="386"/>
      <c r="RM2" s="385"/>
      <c r="RN2" s="386"/>
      <c r="RO2" s="386"/>
      <c r="RP2" s="386"/>
      <c r="RQ2" s="386"/>
      <c r="RR2" s="386"/>
      <c r="RS2" s="386"/>
      <c r="RT2" s="386"/>
      <c r="RU2" s="386"/>
      <c r="RV2" s="386"/>
      <c r="RW2" s="386"/>
      <c r="RX2" s="386"/>
      <c r="RY2" s="386"/>
      <c r="RZ2" s="386"/>
      <c r="SA2" s="386"/>
      <c r="SB2" s="386"/>
      <c r="SC2" s="385"/>
      <c r="SD2" s="386"/>
      <c r="SE2" s="386"/>
      <c r="SF2" s="386"/>
      <c r="SG2" s="386"/>
      <c r="SH2" s="386"/>
      <c r="SI2" s="386"/>
      <c r="SJ2" s="386"/>
      <c r="SK2" s="386"/>
      <c r="SL2" s="386"/>
      <c r="SM2" s="386"/>
      <c r="SN2" s="386"/>
      <c r="SO2" s="386"/>
      <c r="SP2" s="386"/>
      <c r="SQ2" s="386"/>
      <c r="SR2" s="386"/>
      <c r="SS2" s="385"/>
      <c r="ST2" s="386"/>
      <c r="SU2" s="386"/>
      <c r="SV2" s="386"/>
      <c r="SW2" s="386"/>
      <c r="SX2" s="386"/>
      <c r="SY2" s="386"/>
      <c r="SZ2" s="386"/>
      <c r="TA2" s="386"/>
      <c r="TB2" s="386"/>
      <c r="TC2" s="386"/>
      <c r="TD2" s="386"/>
      <c r="TE2" s="386"/>
      <c r="TF2" s="386"/>
      <c r="TG2" s="386"/>
      <c r="TH2" s="386"/>
      <c r="TI2" s="385"/>
      <c r="TJ2" s="386"/>
      <c r="TK2" s="386"/>
      <c r="TL2" s="386"/>
      <c r="TM2" s="386"/>
      <c r="TN2" s="386"/>
      <c r="TO2" s="386"/>
      <c r="TP2" s="386"/>
      <c r="TQ2" s="386"/>
      <c r="TR2" s="386"/>
      <c r="TS2" s="386"/>
      <c r="TT2" s="386"/>
      <c r="TU2" s="386"/>
      <c r="TV2" s="386"/>
      <c r="TW2" s="386"/>
      <c r="TX2" s="386"/>
      <c r="TY2" s="385"/>
      <c r="TZ2" s="386"/>
      <c r="UA2" s="386"/>
      <c r="UB2" s="386"/>
      <c r="UC2" s="386"/>
      <c r="UD2" s="386"/>
      <c r="UE2" s="386"/>
      <c r="UF2" s="386"/>
      <c r="UG2" s="386"/>
      <c r="UH2" s="386"/>
      <c r="UI2" s="386"/>
      <c r="UJ2" s="386"/>
      <c r="UK2" s="386"/>
      <c r="UL2" s="386"/>
      <c r="UM2" s="386"/>
      <c r="UN2" s="386"/>
      <c r="UO2" s="385"/>
      <c r="UP2" s="386"/>
      <c r="UQ2" s="386"/>
      <c r="UR2" s="386"/>
      <c r="US2" s="386"/>
      <c r="UT2" s="386"/>
      <c r="UU2" s="386"/>
      <c r="UV2" s="386"/>
      <c r="UW2" s="386"/>
      <c r="UX2" s="386"/>
      <c r="UY2" s="386"/>
      <c r="UZ2" s="386"/>
      <c r="VA2" s="386"/>
      <c r="VB2" s="386"/>
      <c r="VC2" s="386"/>
      <c r="VD2" s="386"/>
      <c r="VE2" s="385"/>
      <c r="VF2" s="386"/>
      <c r="VG2" s="386"/>
      <c r="VH2" s="386"/>
      <c r="VI2" s="386"/>
      <c r="VJ2" s="386"/>
      <c r="VK2" s="386"/>
      <c r="VL2" s="386"/>
      <c r="VM2" s="386"/>
      <c r="VN2" s="386"/>
      <c r="VO2" s="386"/>
      <c r="VP2" s="386"/>
      <c r="VQ2" s="386"/>
      <c r="VR2" s="386"/>
      <c r="VS2" s="386"/>
      <c r="VT2" s="386"/>
      <c r="VU2" s="385"/>
      <c r="VV2" s="386"/>
      <c r="VW2" s="386"/>
      <c r="VX2" s="386"/>
      <c r="VY2" s="386"/>
      <c r="VZ2" s="386"/>
      <c r="WA2" s="386"/>
      <c r="WB2" s="386"/>
      <c r="WC2" s="386"/>
      <c r="WD2" s="386"/>
      <c r="WE2" s="386"/>
      <c r="WF2" s="386"/>
      <c r="WG2" s="386"/>
      <c r="WH2" s="386"/>
      <c r="WI2" s="386"/>
      <c r="WJ2" s="386"/>
      <c r="WK2" s="385"/>
      <c r="WL2" s="386"/>
      <c r="WM2" s="386"/>
      <c r="WN2" s="386"/>
      <c r="WO2" s="386"/>
      <c r="WP2" s="386"/>
      <c r="WQ2" s="386"/>
      <c r="WR2" s="386"/>
      <c r="WS2" s="386"/>
      <c r="WT2" s="386"/>
      <c r="WU2" s="386"/>
      <c r="WV2" s="386"/>
      <c r="WW2" s="386"/>
      <c r="WX2" s="386"/>
      <c r="WY2" s="386"/>
      <c r="WZ2" s="386"/>
      <c r="XA2" s="385"/>
      <c r="XB2" s="386"/>
      <c r="XC2" s="386"/>
      <c r="XD2" s="386"/>
      <c r="XE2" s="386"/>
      <c r="XF2" s="386"/>
      <c r="XG2" s="386"/>
      <c r="XH2" s="386"/>
      <c r="XI2" s="386"/>
      <c r="XJ2" s="386"/>
      <c r="XK2" s="386"/>
      <c r="XL2" s="386"/>
      <c r="XM2" s="386"/>
      <c r="XN2" s="386"/>
      <c r="XO2" s="386"/>
      <c r="XP2" s="386"/>
      <c r="XQ2" s="385"/>
      <c r="XR2" s="386"/>
      <c r="XS2" s="386"/>
      <c r="XT2" s="386"/>
      <c r="XU2" s="386"/>
      <c r="XV2" s="386"/>
      <c r="XW2" s="386"/>
      <c r="XX2" s="386"/>
      <c r="XY2" s="386"/>
      <c r="XZ2" s="386"/>
      <c r="YA2" s="386"/>
      <c r="YB2" s="386"/>
      <c r="YC2" s="386"/>
      <c r="YD2" s="386"/>
      <c r="YE2" s="386"/>
      <c r="YF2" s="386"/>
      <c r="YG2" s="385"/>
      <c r="YH2" s="386"/>
      <c r="YI2" s="386"/>
      <c r="YJ2" s="386"/>
      <c r="YK2" s="386"/>
      <c r="YL2" s="386"/>
      <c r="YM2" s="386"/>
      <c r="YN2" s="386"/>
      <c r="YO2" s="386"/>
      <c r="YP2" s="386"/>
      <c r="YQ2" s="386"/>
      <c r="YR2" s="386"/>
      <c r="YS2" s="386"/>
      <c r="YT2" s="386"/>
      <c r="YU2" s="386"/>
      <c r="YV2" s="386"/>
      <c r="YW2" s="385"/>
      <c r="YX2" s="386"/>
      <c r="YY2" s="386"/>
      <c r="YZ2" s="386"/>
      <c r="ZA2" s="386"/>
      <c r="ZB2" s="386"/>
      <c r="ZC2" s="386"/>
      <c r="ZD2" s="386"/>
      <c r="ZE2" s="386"/>
      <c r="ZF2" s="386"/>
      <c r="ZG2" s="386"/>
      <c r="ZH2" s="386"/>
      <c r="ZI2" s="386"/>
      <c r="ZJ2" s="386"/>
      <c r="ZK2" s="386"/>
      <c r="ZL2" s="386"/>
      <c r="ZM2" s="385"/>
      <c r="ZN2" s="386"/>
      <c r="ZO2" s="386"/>
      <c r="ZP2" s="386"/>
      <c r="ZQ2" s="386"/>
      <c r="ZR2" s="386"/>
      <c r="ZS2" s="386"/>
      <c r="ZT2" s="386"/>
      <c r="ZU2" s="386"/>
      <c r="ZV2" s="386"/>
      <c r="ZW2" s="386"/>
      <c r="ZX2" s="386"/>
      <c r="ZY2" s="386"/>
      <c r="ZZ2" s="386"/>
      <c r="AAA2" s="386"/>
      <c r="AAB2" s="386"/>
      <c r="AAC2" s="385"/>
      <c r="AAD2" s="386"/>
      <c r="AAE2" s="386"/>
      <c r="AAF2" s="386"/>
      <c r="AAG2" s="386"/>
      <c r="AAH2" s="386"/>
      <c r="AAI2" s="386"/>
      <c r="AAJ2" s="386"/>
      <c r="AAK2" s="386"/>
      <c r="AAL2" s="386"/>
      <c r="AAM2" s="386"/>
      <c r="AAN2" s="386"/>
      <c r="AAO2" s="386"/>
      <c r="AAP2" s="386"/>
      <c r="AAQ2" s="386"/>
      <c r="AAR2" s="386"/>
      <c r="AAS2" s="385"/>
      <c r="AAT2" s="386"/>
      <c r="AAU2" s="386"/>
      <c r="AAV2" s="386"/>
      <c r="AAW2" s="386"/>
      <c r="AAX2" s="386"/>
      <c r="AAY2" s="386"/>
      <c r="AAZ2" s="386"/>
      <c r="ABA2" s="386"/>
      <c r="ABB2" s="386"/>
      <c r="ABC2" s="386"/>
      <c r="ABD2" s="386"/>
      <c r="ABE2" s="386"/>
      <c r="ABF2" s="386"/>
      <c r="ABG2" s="386"/>
      <c r="ABH2" s="386"/>
      <c r="ABI2" s="385"/>
      <c r="ABJ2" s="386"/>
      <c r="ABK2" s="386"/>
      <c r="ABL2" s="386"/>
      <c r="ABM2" s="386"/>
      <c r="ABN2" s="386"/>
      <c r="ABO2" s="386"/>
      <c r="ABP2" s="386"/>
      <c r="ABQ2" s="386"/>
      <c r="ABR2" s="386"/>
      <c r="ABS2" s="386"/>
      <c r="ABT2" s="386"/>
      <c r="ABU2" s="386"/>
      <c r="ABV2" s="386"/>
      <c r="ABW2" s="386"/>
      <c r="ABX2" s="386"/>
      <c r="ABY2" s="385"/>
      <c r="ABZ2" s="386"/>
      <c r="ACA2" s="386"/>
      <c r="ACB2" s="386"/>
      <c r="ACC2" s="386"/>
      <c r="ACD2" s="386"/>
      <c r="ACE2" s="386"/>
      <c r="ACF2" s="386"/>
      <c r="ACG2" s="386"/>
      <c r="ACH2" s="386"/>
      <c r="ACI2" s="386"/>
      <c r="ACJ2" s="386"/>
      <c r="ACK2" s="386"/>
      <c r="ACL2" s="386"/>
      <c r="ACM2" s="386"/>
      <c r="ACN2" s="386"/>
      <c r="ACO2" s="385"/>
      <c r="ACP2" s="386"/>
      <c r="ACQ2" s="386"/>
      <c r="ACR2" s="386"/>
      <c r="ACS2" s="386"/>
      <c r="ACT2" s="386"/>
      <c r="ACU2" s="386"/>
      <c r="ACV2" s="386"/>
      <c r="ACW2" s="386"/>
      <c r="ACX2" s="386"/>
      <c r="ACY2" s="386"/>
      <c r="ACZ2" s="386"/>
      <c r="ADA2" s="386"/>
      <c r="ADB2" s="386"/>
      <c r="ADC2" s="386"/>
      <c r="ADD2" s="386"/>
      <c r="ADE2" s="385"/>
      <c r="ADF2" s="386"/>
      <c r="ADG2" s="386"/>
      <c r="ADH2" s="386"/>
      <c r="ADI2" s="386"/>
      <c r="ADJ2" s="386"/>
      <c r="ADK2" s="386"/>
      <c r="ADL2" s="386"/>
      <c r="ADM2" s="386"/>
      <c r="ADN2" s="386"/>
      <c r="ADO2" s="386"/>
      <c r="ADP2" s="386"/>
      <c r="ADQ2" s="386"/>
      <c r="ADR2" s="386"/>
      <c r="ADS2" s="386"/>
      <c r="ADT2" s="386"/>
      <c r="ADU2" s="385"/>
      <c r="ADV2" s="386"/>
      <c r="ADW2" s="386"/>
      <c r="ADX2" s="386"/>
      <c r="ADY2" s="386"/>
      <c r="ADZ2" s="386"/>
      <c r="AEA2" s="386"/>
      <c r="AEB2" s="386"/>
      <c r="AEC2" s="386"/>
      <c r="AED2" s="386"/>
      <c r="AEE2" s="386"/>
      <c r="AEF2" s="386"/>
      <c r="AEG2" s="386"/>
      <c r="AEH2" s="386"/>
      <c r="AEI2" s="386"/>
      <c r="AEJ2" s="386"/>
      <c r="AEK2" s="385"/>
      <c r="AEL2" s="386"/>
      <c r="AEM2" s="386"/>
      <c r="AEN2" s="386"/>
      <c r="AEO2" s="386"/>
      <c r="AEP2" s="386"/>
      <c r="AEQ2" s="386"/>
      <c r="AER2" s="386"/>
      <c r="AES2" s="386"/>
      <c r="AET2" s="386"/>
      <c r="AEU2" s="386"/>
      <c r="AEV2" s="386"/>
      <c r="AEW2" s="386"/>
      <c r="AEX2" s="386"/>
      <c r="AEY2" s="386"/>
      <c r="AEZ2" s="386"/>
      <c r="AFA2" s="385"/>
      <c r="AFB2" s="386"/>
      <c r="AFC2" s="386"/>
      <c r="AFD2" s="386"/>
      <c r="AFE2" s="386"/>
      <c r="AFF2" s="386"/>
      <c r="AFG2" s="386"/>
      <c r="AFH2" s="386"/>
      <c r="AFI2" s="386"/>
      <c r="AFJ2" s="386"/>
      <c r="AFK2" s="386"/>
      <c r="AFL2" s="386"/>
      <c r="AFM2" s="386"/>
      <c r="AFN2" s="386"/>
      <c r="AFO2" s="386"/>
      <c r="AFP2" s="386"/>
      <c r="AFQ2" s="385"/>
      <c r="AFR2" s="386"/>
      <c r="AFS2" s="386"/>
      <c r="AFT2" s="386"/>
      <c r="AFU2" s="386"/>
      <c r="AFV2" s="386"/>
      <c r="AFW2" s="386"/>
      <c r="AFX2" s="386"/>
      <c r="AFY2" s="386"/>
      <c r="AFZ2" s="386"/>
      <c r="AGA2" s="386"/>
      <c r="AGB2" s="386"/>
      <c r="AGC2" s="386"/>
      <c r="AGD2" s="386"/>
      <c r="AGE2" s="386"/>
      <c r="AGF2" s="386"/>
      <c r="AGG2" s="385"/>
      <c r="AGH2" s="386"/>
      <c r="AGI2" s="386"/>
      <c r="AGJ2" s="386"/>
      <c r="AGK2" s="386"/>
      <c r="AGL2" s="386"/>
      <c r="AGM2" s="386"/>
      <c r="AGN2" s="386"/>
      <c r="AGO2" s="386"/>
      <c r="AGP2" s="386"/>
      <c r="AGQ2" s="386"/>
      <c r="AGR2" s="386"/>
      <c r="AGS2" s="386"/>
      <c r="AGT2" s="386"/>
      <c r="AGU2" s="386"/>
      <c r="AGV2" s="386"/>
      <c r="AGW2" s="385"/>
      <c r="AGX2" s="386"/>
      <c r="AGY2" s="386"/>
      <c r="AGZ2" s="386"/>
      <c r="AHA2" s="386"/>
      <c r="AHB2" s="386"/>
      <c r="AHC2" s="386"/>
      <c r="AHD2" s="386"/>
      <c r="AHE2" s="386"/>
      <c r="AHF2" s="386"/>
      <c r="AHG2" s="386"/>
      <c r="AHH2" s="386"/>
      <c r="AHI2" s="386"/>
      <c r="AHJ2" s="386"/>
      <c r="AHK2" s="386"/>
      <c r="AHL2" s="386"/>
      <c r="AHM2" s="385"/>
      <c r="AHN2" s="386"/>
      <c r="AHO2" s="386"/>
      <c r="AHP2" s="386"/>
      <c r="AHQ2" s="386"/>
      <c r="AHR2" s="386"/>
      <c r="AHS2" s="386"/>
      <c r="AHT2" s="386"/>
      <c r="AHU2" s="386"/>
      <c r="AHV2" s="386"/>
      <c r="AHW2" s="386"/>
      <c r="AHX2" s="386"/>
      <c r="AHY2" s="386"/>
      <c r="AHZ2" s="386"/>
      <c r="AIA2" s="386"/>
      <c r="AIB2" s="386"/>
      <c r="AIC2" s="385"/>
      <c r="AID2" s="386"/>
      <c r="AIE2" s="386"/>
      <c r="AIF2" s="386"/>
      <c r="AIG2" s="386"/>
      <c r="AIH2" s="386"/>
      <c r="AII2" s="386"/>
      <c r="AIJ2" s="386"/>
      <c r="AIK2" s="386"/>
      <c r="AIL2" s="386"/>
      <c r="AIM2" s="386"/>
      <c r="AIN2" s="386"/>
      <c r="AIO2" s="386"/>
      <c r="AIP2" s="386"/>
      <c r="AIQ2" s="386"/>
      <c r="AIR2" s="386"/>
      <c r="AIS2" s="385"/>
      <c r="AIT2" s="386"/>
      <c r="AIU2" s="386"/>
      <c r="AIV2" s="386"/>
      <c r="AIW2" s="386"/>
      <c r="AIX2" s="386"/>
      <c r="AIY2" s="386"/>
      <c r="AIZ2" s="386"/>
      <c r="AJA2" s="386"/>
      <c r="AJB2" s="386"/>
      <c r="AJC2" s="386"/>
      <c r="AJD2" s="386"/>
      <c r="AJE2" s="386"/>
      <c r="AJF2" s="386"/>
      <c r="AJG2" s="386"/>
      <c r="AJH2" s="386"/>
      <c r="AJI2" s="385"/>
      <c r="AJJ2" s="386"/>
      <c r="AJK2" s="386"/>
      <c r="AJL2" s="386"/>
      <c r="AJM2" s="386"/>
      <c r="AJN2" s="386"/>
      <c r="AJO2" s="386"/>
      <c r="AJP2" s="386"/>
      <c r="AJQ2" s="386"/>
      <c r="AJR2" s="386"/>
      <c r="AJS2" s="386"/>
      <c r="AJT2" s="386"/>
      <c r="AJU2" s="386"/>
      <c r="AJV2" s="386"/>
      <c r="AJW2" s="386"/>
      <c r="AJX2" s="386"/>
      <c r="AJY2" s="385"/>
      <c r="AJZ2" s="386"/>
      <c r="AKA2" s="386"/>
      <c r="AKB2" s="386"/>
      <c r="AKC2" s="386"/>
      <c r="AKD2" s="386"/>
      <c r="AKE2" s="386"/>
      <c r="AKF2" s="386"/>
      <c r="AKG2" s="386"/>
      <c r="AKH2" s="386"/>
      <c r="AKI2" s="386"/>
      <c r="AKJ2" s="386"/>
      <c r="AKK2" s="386"/>
      <c r="AKL2" s="386"/>
      <c r="AKM2" s="386"/>
      <c r="AKN2" s="386"/>
      <c r="AKO2" s="385"/>
      <c r="AKP2" s="386"/>
      <c r="AKQ2" s="386"/>
      <c r="AKR2" s="386"/>
      <c r="AKS2" s="386"/>
      <c r="AKT2" s="386"/>
      <c r="AKU2" s="386"/>
      <c r="AKV2" s="386"/>
      <c r="AKW2" s="386"/>
      <c r="AKX2" s="386"/>
      <c r="AKY2" s="386"/>
      <c r="AKZ2" s="386"/>
      <c r="ALA2" s="386"/>
      <c r="ALB2" s="386"/>
      <c r="ALC2" s="386"/>
      <c r="ALD2" s="386"/>
      <c r="ALE2" s="385"/>
      <c r="ALF2" s="386"/>
      <c r="ALG2" s="386"/>
      <c r="ALH2" s="386"/>
      <c r="ALI2" s="386"/>
      <c r="ALJ2" s="386"/>
      <c r="ALK2" s="386"/>
      <c r="ALL2" s="386"/>
      <c r="ALM2" s="386"/>
      <c r="ALN2" s="386"/>
      <c r="ALO2" s="386"/>
      <c r="ALP2" s="386"/>
      <c r="ALQ2" s="386"/>
      <c r="ALR2" s="386"/>
      <c r="ALS2" s="386"/>
      <c r="ALT2" s="386"/>
      <c r="ALU2" s="385"/>
      <c r="ALV2" s="386"/>
      <c r="ALW2" s="386"/>
      <c r="ALX2" s="386"/>
      <c r="ALY2" s="386"/>
      <c r="ALZ2" s="386"/>
      <c r="AMA2" s="386"/>
      <c r="AMB2" s="386"/>
      <c r="AMC2" s="386"/>
      <c r="AMD2" s="386"/>
      <c r="AME2" s="386"/>
      <c r="AMF2" s="386"/>
      <c r="AMG2" s="386"/>
      <c r="AMH2" s="386"/>
      <c r="AMI2" s="386"/>
      <c r="AMJ2" s="386"/>
      <c r="AMK2" s="385"/>
      <c r="AML2" s="386"/>
      <c r="AMM2" s="386"/>
      <c r="AMN2" s="386"/>
      <c r="AMO2" s="386"/>
      <c r="AMP2" s="386"/>
      <c r="AMQ2" s="386"/>
      <c r="AMR2" s="386"/>
      <c r="AMS2" s="386"/>
      <c r="AMT2" s="386"/>
      <c r="AMU2" s="386"/>
      <c r="AMV2" s="386"/>
      <c r="AMW2" s="386"/>
      <c r="AMX2" s="386"/>
      <c r="AMY2" s="386"/>
      <c r="AMZ2" s="386"/>
      <c r="ANA2" s="385"/>
      <c r="ANB2" s="386"/>
      <c r="ANC2" s="386"/>
      <c r="AND2" s="386"/>
      <c r="ANE2" s="386"/>
      <c r="ANF2" s="386"/>
      <c r="ANG2" s="386"/>
      <c r="ANH2" s="386"/>
      <c r="ANI2" s="386"/>
      <c r="ANJ2" s="386"/>
      <c r="ANK2" s="386"/>
      <c r="ANL2" s="386"/>
      <c r="ANM2" s="386"/>
      <c r="ANN2" s="386"/>
      <c r="ANO2" s="386"/>
      <c r="ANP2" s="386"/>
      <c r="ANQ2" s="385"/>
      <c r="ANR2" s="386"/>
      <c r="ANS2" s="386"/>
      <c r="ANT2" s="386"/>
      <c r="ANU2" s="386"/>
      <c r="ANV2" s="386"/>
      <c r="ANW2" s="386"/>
      <c r="ANX2" s="386"/>
      <c r="ANY2" s="386"/>
      <c r="ANZ2" s="386"/>
      <c r="AOA2" s="386"/>
      <c r="AOB2" s="386"/>
      <c r="AOC2" s="386"/>
      <c r="AOD2" s="386"/>
      <c r="AOE2" s="386"/>
      <c r="AOF2" s="386"/>
      <c r="AOG2" s="385"/>
      <c r="AOH2" s="386"/>
      <c r="AOI2" s="386"/>
      <c r="AOJ2" s="386"/>
      <c r="AOK2" s="386"/>
      <c r="AOL2" s="386"/>
      <c r="AOM2" s="386"/>
      <c r="AON2" s="386"/>
      <c r="AOO2" s="386"/>
      <c r="AOP2" s="386"/>
      <c r="AOQ2" s="386"/>
      <c r="AOR2" s="386"/>
      <c r="AOS2" s="386"/>
      <c r="AOT2" s="386"/>
      <c r="AOU2" s="386"/>
      <c r="AOV2" s="386"/>
      <c r="AOW2" s="385"/>
      <c r="AOX2" s="386"/>
      <c r="AOY2" s="386"/>
      <c r="AOZ2" s="386"/>
      <c r="APA2" s="386"/>
      <c r="APB2" s="386"/>
      <c r="APC2" s="386"/>
      <c r="APD2" s="386"/>
      <c r="APE2" s="386"/>
      <c r="APF2" s="386"/>
      <c r="APG2" s="386"/>
      <c r="APH2" s="386"/>
      <c r="API2" s="386"/>
      <c r="APJ2" s="386"/>
      <c r="APK2" s="386"/>
      <c r="APL2" s="386"/>
      <c r="APM2" s="385"/>
      <c r="APN2" s="386"/>
      <c r="APO2" s="386"/>
      <c r="APP2" s="386"/>
      <c r="APQ2" s="386"/>
      <c r="APR2" s="386"/>
      <c r="APS2" s="386"/>
      <c r="APT2" s="386"/>
      <c r="APU2" s="386"/>
      <c r="APV2" s="386"/>
      <c r="APW2" s="386"/>
      <c r="APX2" s="386"/>
      <c r="APY2" s="386"/>
      <c r="APZ2" s="386"/>
      <c r="AQA2" s="386"/>
      <c r="AQB2" s="386"/>
      <c r="AQC2" s="385"/>
      <c r="AQD2" s="386"/>
      <c r="AQE2" s="386"/>
      <c r="AQF2" s="386"/>
      <c r="AQG2" s="386"/>
      <c r="AQH2" s="386"/>
      <c r="AQI2" s="386"/>
      <c r="AQJ2" s="386"/>
      <c r="AQK2" s="386"/>
      <c r="AQL2" s="386"/>
      <c r="AQM2" s="386"/>
      <c r="AQN2" s="386"/>
      <c r="AQO2" s="386"/>
      <c r="AQP2" s="386"/>
      <c r="AQQ2" s="386"/>
      <c r="AQR2" s="386"/>
      <c r="AQS2" s="385"/>
      <c r="AQT2" s="386"/>
      <c r="AQU2" s="386"/>
      <c r="AQV2" s="386"/>
      <c r="AQW2" s="386"/>
      <c r="AQX2" s="386"/>
      <c r="AQY2" s="386"/>
      <c r="AQZ2" s="386"/>
      <c r="ARA2" s="386"/>
      <c r="ARB2" s="386"/>
      <c r="ARC2" s="386"/>
      <c r="ARD2" s="386"/>
      <c r="ARE2" s="386"/>
      <c r="ARF2" s="386"/>
      <c r="ARG2" s="386"/>
      <c r="ARH2" s="386"/>
      <c r="ARI2" s="385"/>
      <c r="ARJ2" s="386"/>
      <c r="ARK2" s="386"/>
      <c r="ARL2" s="386"/>
      <c r="ARM2" s="386"/>
      <c r="ARN2" s="386"/>
      <c r="ARO2" s="386"/>
      <c r="ARP2" s="386"/>
      <c r="ARQ2" s="386"/>
      <c r="ARR2" s="386"/>
      <c r="ARS2" s="386"/>
      <c r="ART2" s="386"/>
      <c r="ARU2" s="386"/>
      <c r="ARV2" s="386"/>
      <c r="ARW2" s="386"/>
      <c r="ARX2" s="386"/>
      <c r="ARY2" s="385"/>
      <c r="ARZ2" s="386"/>
      <c r="ASA2" s="386"/>
      <c r="ASB2" s="386"/>
      <c r="ASC2" s="386"/>
      <c r="ASD2" s="386"/>
      <c r="ASE2" s="386"/>
      <c r="ASF2" s="386"/>
      <c r="ASG2" s="386"/>
      <c r="ASH2" s="386"/>
      <c r="ASI2" s="386"/>
      <c r="ASJ2" s="386"/>
      <c r="ASK2" s="386"/>
      <c r="ASL2" s="386"/>
      <c r="ASM2" s="386"/>
      <c r="ASN2" s="386"/>
      <c r="ASO2" s="385"/>
      <c r="ASP2" s="386"/>
      <c r="ASQ2" s="386"/>
      <c r="ASR2" s="386"/>
      <c r="ASS2" s="386"/>
      <c r="AST2" s="386"/>
      <c r="ASU2" s="386"/>
      <c r="ASV2" s="386"/>
      <c r="ASW2" s="386"/>
      <c r="ASX2" s="386"/>
      <c r="ASY2" s="386"/>
      <c r="ASZ2" s="386"/>
      <c r="ATA2" s="386"/>
      <c r="ATB2" s="386"/>
      <c r="ATC2" s="386"/>
      <c r="ATD2" s="386"/>
      <c r="ATE2" s="385"/>
      <c r="ATF2" s="386"/>
      <c r="ATG2" s="386"/>
      <c r="ATH2" s="386"/>
      <c r="ATI2" s="386"/>
      <c r="ATJ2" s="386"/>
      <c r="ATK2" s="386"/>
      <c r="ATL2" s="386"/>
      <c r="ATM2" s="386"/>
      <c r="ATN2" s="386"/>
      <c r="ATO2" s="386"/>
      <c r="ATP2" s="386"/>
      <c r="ATQ2" s="386"/>
      <c r="ATR2" s="386"/>
      <c r="ATS2" s="386"/>
      <c r="ATT2" s="386"/>
      <c r="ATU2" s="385"/>
      <c r="ATV2" s="386"/>
      <c r="ATW2" s="386"/>
      <c r="ATX2" s="386"/>
      <c r="ATY2" s="386"/>
      <c r="ATZ2" s="386"/>
      <c r="AUA2" s="386"/>
      <c r="AUB2" s="386"/>
      <c r="AUC2" s="386"/>
      <c r="AUD2" s="386"/>
      <c r="AUE2" s="386"/>
      <c r="AUF2" s="386"/>
      <c r="AUG2" s="386"/>
      <c r="AUH2" s="386"/>
      <c r="AUI2" s="386"/>
      <c r="AUJ2" s="386"/>
      <c r="AUK2" s="385"/>
      <c r="AUL2" s="386"/>
      <c r="AUM2" s="386"/>
      <c r="AUN2" s="386"/>
      <c r="AUO2" s="386"/>
      <c r="AUP2" s="386"/>
      <c r="AUQ2" s="386"/>
      <c r="AUR2" s="386"/>
      <c r="AUS2" s="386"/>
      <c r="AUT2" s="386"/>
      <c r="AUU2" s="386"/>
      <c r="AUV2" s="386"/>
      <c r="AUW2" s="386"/>
      <c r="AUX2" s="386"/>
      <c r="AUY2" s="386"/>
      <c r="AUZ2" s="386"/>
      <c r="AVA2" s="385"/>
      <c r="AVB2" s="386"/>
      <c r="AVC2" s="386"/>
      <c r="AVD2" s="386"/>
      <c r="AVE2" s="386"/>
      <c r="AVF2" s="386"/>
      <c r="AVG2" s="386"/>
      <c r="AVH2" s="386"/>
      <c r="AVI2" s="386"/>
      <c r="AVJ2" s="386"/>
      <c r="AVK2" s="386"/>
      <c r="AVL2" s="386"/>
      <c r="AVM2" s="386"/>
      <c r="AVN2" s="386"/>
      <c r="AVO2" s="386"/>
      <c r="AVP2" s="386"/>
      <c r="AVQ2" s="385"/>
      <c r="AVR2" s="386"/>
      <c r="AVS2" s="386"/>
      <c r="AVT2" s="386"/>
      <c r="AVU2" s="386"/>
      <c r="AVV2" s="386"/>
      <c r="AVW2" s="386"/>
      <c r="AVX2" s="386"/>
      <c r="AVY2" s="386"/>
      <c r="AVZ2" s="386"/>
      <c r="AWA2" s="386"/>
      <c r="AWB2" s="386"/>
      <c r="AWC2" s="386"/>
      <c r="AWD2" s="386"/>
      <c r="AWE2" s="386"/>
      <c r="AWF2" s="386"/>
      <c r="AWG2" s="385"/>
      <c r="AWH2" s="386"/>
      <c r="AWI2" s="386"/>
      <c r="AWJ2" s="386"/>
      <c r="AWK2" s="386"/>
      <c r="AWL2" s="386"/>
      <c r="AWM2" s="386"/>
      <c r="AWN2" s="386"/>
      <c r="AWO2" s="386"/>
      <c r="AWP2" s="386"/>
      <c r="AWQ2" s="386"/>
      <c r="AWR2" s="386"/>
      <c r="AWS2" s="386"/>
      <c r="AWT2" s="386"/>
      <c r="AWU2" s="386"/>
      <c r="AWV2" s="386"/>
      <c r="AWW2" s="385"/>
      <c r="AWX2" s="386"/>
      <c r="AWY2" s="386"/>
      <c r="AWZ2" s="386"/>
      <c r="AXA2" s="386"/>
      <c r="AXB2" s="386"/>
      <c r="AXC2" s="386"/>
      <c r="AXD2" s="386"/>
      <c r="AXE2" s="386"/>
      <c r="AXF2" s="386"/>
      <c r="AXG2" s="386"/>
      <c r="AXH2" s="386"/>
      <c r="AXI2" s="386"/>
      <c r="AXJ2" s="386"/>
      <c r="AXK2" s="386"/>
      <c r="AXL2" s="386"/>
      <c r="AXM2" s="385"/>
      <c r="AXN2" s="386"/>
      <c r="AXO2" s="386"/>
      <c r="AXP2" s="386"/>
      <c r="AXQ2" s="386"/>
      <c r="AXR2" s="386"/>
      <c r="AXS2" s="386"/>
      <c r="AXT2" s="386"/>
      <c r="AXU2" s="386"/>
      <c r="AXV2" s="386"/>
      <c r="AXW2" s="386"/>
      <c r="AXX2" s="386"/>
      <c r="AXY2" s="386"/>
      <c r="AXZ2" s="386"/>
      <c r="AYA2" s="386"/>
      <c r="AYB2" s="386"/>
      <c r="AYC2" s="385"/>
      <c r="AYD2" s="386"/>
      <c r="AYE2" s="386"/>
      <c r="AYF2" s="386"/>
      <c r="AYG2" s="386"/>
      <c r="AYH2" s="386"/>
      <c r="AYI2" s="386"/>
      <c r="AYJ2" s="386"/>
      <c r="AYK2" s="386"/>
      <c r="AYL2" s="386"/>
      <c r="AYM2" s="386"/>
      <c r="AYN2" s="386"/>
      <c r="AYO2" s="386"/>
      <c r="AYP2" s="386"/>
      <c r="AYQ2" s="386"/>
      <c r="AYR2" s="386"/>
      <c r="AYS2" s="385"/>
      <c r="AYT2" s="386"/>
      <c r="AYU2" s="386"/>
      <c r="AYV2" s="386"/>
      <c r="AYW2" s="386"/>
      <c r="AYX2" s="386"/>
      <c r="AYY2" s="386"/>
      <c r="AYZ2" s="386"/>
      <c r="AZA2" s="386"/>
      <c r="AZB2" s="386"/>
      <c r="AZC2" s="386"/>
      <c r="AZD2" s="386"/>
      <c r="AZE2" s="386"/>
      <c r="AZF2" s="386"/>
      <c r="AZG2" s="386"/>
      <c r="AZH2" s="386"/>
      <c r="AZI2" s="385"/>
      <c r="AZJ2" s="386"/>
      <c r="AZK2" s="386"/>
      <c r="AZL2" s="386"/>
      <c r="AZM2" s="386"/>
      <c r="AZN2" s="386"/>
      <c r="AZO2" s="386"/>
      <c r="AZP2" s="386"/>
      <c r="AZQ2" s="386"/>
      <c r="AZR2" s="386"/>
      <c r="AZS2" s="386"/>
      <c r="AZT2" s="386"/>
      <c r="AZU2" s="386"/>
      <c r="AZV2" s="386"/>
      <c r="AZW2" s="386"/>
      <c r="AZX2" s="386"/>
      <c r="AZY2" s="385"/>
      <c r="AZZ2" s="386"/>
      <c r="BAA2" s="386"/>
      <c r="BAB2" s="386"/>
      <c r="BAC2" s="386"/>
      <c r="BAD2" s="386"/>
      <c r="BAE2" s="386"/>
      <c r="BAF2" s="386"/>
      <c r="BAG2" s="386"/>
      <c r="BAH2" s="386"/>
      <c r="BAI2" s="386"/>
      <c r="BAJ2" s="386"/>
      <c r="BAK2" s="386"/>
      <c r="BAL2" s="386"/>
      <c r="BAM2" s="386"/>
      <c r="BAN2" s="386"/>
      <c r="BAO2" s="385"/>
      <c r="BAP2" s="386"/>
      <c r="BAQ2" s="386"/>
      <c r="BAR2" s="386"/>
      <c r="BAS2" s="386"/>
      <c r="BAT2" s="386"/>
      <c r="BAU2" s="386"/>
      <c r="BAV2" s="386"/>
      <c r="BAW2" s="386"/>
      <c r="BAX2" s="386"/>
      <c r="BAY2" s="386"/>
      <c r="BAZ2" s="386"/>
      <c r="BBA2" s="386"/>
      <c r="BBB2" s="386"/>
      <c r="BBC2" s="386"/>
      <c r="BBD2" s="386"/>
      <c r="BBE2" s="385"/>
      <c r="BBF2" s="386"/>
      <c r="BBG2" s="386"/>
      <c r="BBH2" s="386"/>
      <c r="BBI2" s="386"/>
      <c r="BBJ2" s="386"/>
      <c r="BBK2" s="386"/>
      <c r="BBL2" s="386"/>
      <c r="BBM2" s="386"/>
      <c r="BBN2" s="386"/>
      <c r="BBO2" s="386"/>
      <c r="BBP2" s="386"/>
      <c r="BBQ2" s="386"/>
      <c r="BBR2" s="386"/>
      <c r="BBS2" s="386"/>
      <c r="BBT2" s="386"/>
      <c r="BBU2" s="385"/>
      <c r="BBV2" s="386"/>
      <c r="BBW2" s="386"/>
      <c r="BBX2" s="386"/>
      <c r="BBY2" s="386"/>
      <c r="BBZ2" s="386"/>
      <c r="BCA2" s="386"/>
      <c r="BCB2" s="386"/>
      <c r="BCC2" s="386"/>
      <c r="BCD2" s="386"/>
      <c r="BCE2" s="386"/>
      <c r="BCF2" s="386"/>
      <c r="BCG2" s="386"/>
      <c r="BCH2" s="386"/>
      <c r="BCI2" s="386"/>
      <c r="BCJ2" s="386"/>
      <c r="BCK2" s="385"/>
      <c r="BCL2" s="386"/>
      <c r="BCM2" s="386"/>
      <c r="BCN2" s="386"/>
      <c r="BCO2" s="386"/>
      <c r="BCP2" s="386"/>
      <c r="BCQ2" s="386"/>
      <c r="BCR2" s="386"/>
      <c r="BCS2" s="386"/>
      <c r="BCT2" s="386"/>
      <c r="BCU2" s="386"/>
      <c r="BCV2" s="386"/>
      <c r="BCW2" s="386"/>
      <c r="BCX2" s="386"/>
      <c r="BCY2" s="386"/>
      <c r="BCZ2" s="386"/>
      <c r="BDA2" s="385"/>
      <c r="BDB2" s="386"/>
      <c r="BDC2" s="386"/>
      <c r="BDD2" s="386"/>
      <c r="BDE2" s="386"/>
      <c r="BDF2" s="386"/>
      <c r="BDG2" s="386"/>
      <c r="BDH2" s="386"/>
      <c r="BDI2" s="386"/>
      <c r="BDJ2" s="386"/>
      <c r="BDK2" s="386"/>
      <c r="BDL2" s="386"/>
      <c r="BDM2" s="386"/>
      <c r="BDN2" s="386"/>
      <c r="BDO2" s="386"/>
      <c r="BDP2" s="386"/>
      <c r="BDQ2" s="385"/>
      <c r="BDR2" s="386"/>
      <c r="BDS2" s="386"/>
      <c r="BDT2" s="386"/>
      <c r="BDU2" s="386"/>
      <c r="BDV2" s="386"/>
      <c r="BDW2" s="386"/>
      <c r="BDX2" s="386"/>
      <c r="BDY2" s="386"/>
      <c r="BDZ2" s="386"/>
      <c r="BEA2" s="386"/>
      <c r="BEB2" s="386"/>
      <c r="BEC2" s="386"/>
      <c r="BED2" s="386"/>
      <c r="BEE2" s="386"/>
      <c r="BEF2" s="386"/>
      <c r="BEG2" s="385"/>
      <c r="BEH2" s="386"/>
      <c r="BEI2" s="386"/>
      <c r="BEJ2" s="386"/>
      <c r="BEK2" s="386"/>
      <c r="BEL2" s="386"/>
      <c r="BEM2" s="386"/>
      <c r="BEN2" s="386"/>
      <c r="BEO2" s="386"/>
      <c r="BEP2" s="386"/>
      <c r="BEQ2" s="386"/>
      <c r="BER2" s="386"/>
      <c r="BES2" s="386"/>
      <c r="BET2" s="386"/>
      <c r="BEU2" s="386"/>
      <c r="BEV2" s="386"/>
      <c r="BEW2" s="385"/>
      <c r="BEX2" s="386"/>
      <c r="BEY2" s="386"/>
      <c r="BEZ2" s="386"/>
      <c r="BFA2" s="386"/>
      <c r="BFB2" s="386"/>
      <c r="BFC2" s="386"/>
      <c r="BFD2" s="386"/>
      <c r="BFE2" s="386"/>
      <c r="BFF2" s="386"/>
      <c r="BFG2" s="386"/>
      <c r="BFH2" s="386"/>
      <c r="BFI2" s="386"/>
      <c r="BFJ2" s="386"/>
      <c r="BFK2" s="386"/>
      <c r="BFL2" s="386"/>
      <c r="BFM2" s="385"/>
      <c r="BFN2" s="386"/>
      <c r="BFO2" s="386"/>
      <c r="BFP2" s="386"/>
      <c r="BFQ2" s="386"/>
      <c r="BFR2" s="386"/>
      <c r="BFS2" s="386"/>
      <c r="BFT2" s="386"/>
      <c r="BFU2" s="386"/>
      <c r="BFV2" s="386"/>
      <c r="BFW2" s="386"/>
      <c r="BFX2" s="386"/>
      <c r="BFY2" s="386"/>
      <c r="BFZ2" s="386"/>
      <c r="BGA2" s="386"/>
      <c r="BGB2" s="386"/>
      <c r="BGC2" s="385"/>
      <c r="BGD2" s="386"/>
      <c r="BGE2" s="386"/>
      <c r="BGF2" s="386"/>
      <c r="BGG2" s="386"/>
      <c r="BGH2" s="386"/>
      <c r="BGI2" s="386"/>
      <c r="BGJ2" s="386"/>
      <c r="BGK2" s="386"/>
      <c r="BGL2" s="386"/>
      <c r="BGM2" s="386"/>
      <c r="BGN2" s="386"/>
      <c r="BGO2" s="386"/>
      <c r="BGP2" s="386"/>
      <c r="BGQ2" s="386"/>
      <c r="BGR2" s="386"/>
      <c r="BGS2" s="385"/>
      <c r="BGT2" s="386"/>
      <c r="BGU2" s="386"/>
      <c r="BGV2" s="386"/>
      <c r="BGW2" s="386"/>
      <c r="BGX2" s="386"/>
      <c r="BGY2" s="386"/>
      <c r="BGZ2" s="386"/>
      <c r="BHA2" s="386"/>
      <c r="BHB2" s="386"/>
      <c r="BHC2" s="386"/>
      <c r="BHD2" s="386"/>
      <c r="BHE2" s="386"/>
      <c r="BHF2" s="386"/>
      <c r="BHG2" s="386"/>
      <c r="BHH2" s="386"/>
      <c r="BHI2" s="385"/>
      <c r="BHJ2" s="386"/>
      <c r="BHK2" s="386"/>
      <c r="BHL2" s="386"/>
      <c r="BHM2" s="386"/>
      <c r="BHN2" s="386"/>
      <c r="BHO2" s="386"/>
      <c r="BHP2" s="386"/>
      <c r="BHQ2" s="386"/>
      <c r="BHR2" s="386"/>
      <c r="BHS2" s="386"/>
      <c r="BHT2" s="386"/>
      <c r="BHU2" s="386"/>
      <c r="BHV2" s="386"/>
      <c r="BHW2" s="386"/>
      <c r="BHX2" s="386"/>
      <c r="BHY2" s="385"/>
      <c r="BHZ2" s="386"/>
      <c r="BIA2" s="386"/>
      <c r="BIB2" s="386"/>
      <c r="BIC2" s="386"/>
      <c r="BID2" s="386"/>
      <c r="BIE2" s="386"/>
      <c r="BIF2" s="386"/>
      <c r="BIG2" s="386"/>
      <c r="BIH2" s="386"/>
      <c r="BII2" s="386"/>
      <c r="BIJ2" s="386"/>
      <c r="BIK2" s="386"/>
      <c r="BIL2" s="386"/>
      <c r="BIM2" s="386"/>
      <c r="BIN2" s="386"/>
      <c r="BIO2" s="385"/>
      <c r="BIP2" s="386"/>
      <c r="BIQ2" s="386"/>
      <c r="BIR2" s="386"/>
      <c r="BIS2" s="386"/>
      <c r="BIT2" s="386"/>
      <c r="BIU2" s="386"/>
      <c r="BIV2" s="386"/>
      <c r="BIW2" s="386"/>
      <c r="BIX2" s="386"/>
      <c r="BIY2" s="386"/>
      <c r="BIZ2" s="386"/>
      <c r="BJA2" s="386"/>
      <c r="BJB2" s="386"/>
      <c r="BJC2" s="386"/>
      <c r="BJD2" s="386"/>
      <c r="BJE2" s="385"/>
      <c r="BJF2" s="386"/>
      <c r="BJG2" s="386"/>
      <c r="BJH2" s="386"/>
      <c r="BJI2" s="386"/>
      <c r="BJJ2" s="386"/>
      <c r="BJK2" s="386"/>
      <c r="BJL2" s="386"/>
      <c r="BJM2" s="386"/>
      <c r="BJN2" s="386"/>
      <c r="BJO2" s="386"/>
      <c r="BJP2" s="386"/>
      <c r="BJQ2" s="386"/>
      <c r="BJR2" s="386"/>
      <c r="BJS2" s="386"/>
      <c r="BJT2" s="386"/>
      <c r="BJU2" s="385"/>
      <c r="BJV2" s="386"/>
      <c r="BJW2" s="386"/>
      <c r="BJX2" s="386"/>
      <c r="BJY2" s="386"/>
      <c r="BJZ2" s="386"/>
      <c r="BKA2" s="386"/>
      <c r="BKB2" s="386"/>
      <c r="BKC2" s="386"/>
      <c r="BKD2" s="386"/>
      <c r="BKE2" s="386"/>
      <c r="BKF2" s="386"/>
      <c r="BKG2" s="386"/>
      <c r="BKH2" s="386"/>
      <c r="BKI2" s="386"/>
      <c r="BKJ2" s="386"/>
      <c r="BKK2" s="385"/>
      <c r="BKL2" s="386"/>
      <c r="BKM2" s="386"/>
      <c r="BKN2" s="386"/>
      <c r="BKO2" s="386"/>
      <c r="BKP2" s="386"/>
      <c r="BKQ2" s="386"/>
      <c r="BKR2" s="386"/>
      <c r="BKS2" s="386"/>
      <c r="BKT2" s="386"/>
      <c r="BKU2" s="386"/>
      <c r="BKV2" s="386"/>
      <c r="BKW2" s="386"/>
      <c r="BKX2" s="386"/>
      <c r="BKY2" s="386"/>
      <c r="BKZ2" s="386"/>
      <c r="BLA2" s="385"/>
      <c r="BLB2" s="386"/>
      <c r="BLC2" s="386"/>
      <c r="BLD2" s="386"/>
      <c r="BLE2" s="386"/>
      <c r="BLF2" s="386"/>
      <c r="BLG2" s="386"/>
      <c r="BLH2" s="386"/>
      <c r="BLI2" s="386"/>
      <c r="BLJ2" s="386"/>
      <c r="BLK2" s="386"/>
      <c r="BLL2" s="386"/>
      <c r="BLM2" s="386"/>
      <c r="BLN2" s="386"/>
      <c r="BLO2" s="386"/>
      <c r="BLP2" s="386"/>
      <c r="BLQ2" s="385"/>
      <c r="BLR2" s="386"/>
      <c r="BLS2" s="386"/>
      <c r="BLT2" s="386"/>
      <c r="BLU2" s="386"/>
      <c r="BLV2" s="386"/>
      <c r="BLW2" s="386"/>
      <c r="BLX2" s="386"/>
      <c r="BLY2" s="386"/>
      <c r="BLZ2" s="386"/>
      <c r="BMA2" s="386"/>
      <c r="BMB2" s="386"/>
      <c r="BMC2" s="386"/>
      <c r="BMD2" s="386"/>
      <c r="BME2" s="386"/>
      <c r="BMF2" s="386"/>
      <c r="BMG2" s="385"/>
      <c r="BMH2" s="386"/>
      <c r="BMI2" s="386"/>
      <c r="BMJ2" s="386"/>
      <c r="BMK2" s="386"/>
      <c r="BML2" s="386"/>
      <c r="BMM2" s="386"/>
      <c r="BMN2" s="386"/>
      <c r="BMO2" s="386"/>
      <c r="BMP2" s="386"/>
      <c r="BMQ2" s="386"/>
      <c r="BMR2" s="386"/>
      <c r="BMS2" s="386"/>
      <c r="BMT2" s="386"/>
      <c r="BMU2" s="386"/>
      <c r="BMV2" s="386"/>
      <c r="BMW2" s="385"/>
      <c r="BMX2" s="386"/>
      <c r="BMY2" s="386"/>
      <c r="BMZ2" s="386"/>
      <c r="BNA2" s="386"/>
      <c r="BNB2" s="386"/>
      <c r="BNC2" s="386"/>
      <c r="BND2" s="386"/>
      <c r="BNE2" s="386"/>
      <c r="BNF2" s="386"/>
      <c r="BNG2" s="386"/>
      <c r="BNH2" s="386"/>
      <c r="BNI2" s="386"/>
      <c r="BNJ2" s="386"/>
      <c r="BNK2" s="386"/>
      <c r="BNL2" s="386"/>
      <c r="BNM2" s="385"/>
      <c r="BNN2" s="386"/>
      <c r="BNO2" s="386"/>
      <c r="BNP2" s="386"/>
      <c r="BNQ2" s="386"/>
      <c r="BNR2" s="386"/>
      <c r="BNS2" s="386"/>
      <c r="BNT2" s="386"/>
      <c r="BNU2" s="386"/>
      <c r="BNV2" s="386"/>
      <c r="BNW2" s="386"/>
      <c r="BNX2" s="386"/>
      <c r="BNY2" s="386"/>
      <c r="BNZ2" s="386"/>
      <c r="BOA2" s="386"/>
      <c r="BOB2" s="386"/>
      <c r="BOC2" s="385"/>
      <c r="BOD2" s="386"/>
      <c r="BOE2" s="386"/>
      <c r="BOF2" s="386"/>
      <c r="BOG2" s="386"/>
      <c r="BOH2" s="386"/>
      <c r="BOI2" s="386"/>
      <c r="BOJ2" s="386"/>
      <c r="BOK2" s="386"/>
      <c r="BOL2" s="386"/>
      <c r="BOM2" s="386"/>
      <c r="BON2" s="386"/>
      <c r="BOO2" s="386"/>
      <c r="BOP2" s="386"/>
      <c r="BOQ2" s="386"/>
      <c r="BOR2" s="386"/>
      <c r="BOS2" s="385"/>
      <c r="BOT2" s="386"/>
      <c r="BOU2" s="386"/>
      <c r="BOV2" s="386"/>
      <c r="BOW2" s="386"/>
      <c r="BOX2" s="386"/>
      <c r="BOY2" s="386"/>
      <c r="BOZ2" s="386"/>
      <c r="BPA2" s="386"/>
      <c r="BPB2" s="386"/>
      <c r="BPC2" s="386"/>
      <c r="BPD2" s="386"/>
      <c r="BPE2" s="386"/>
      <c r="BPF2" s="386"/>
      <c r="BPG2" s="386"/>
      <c r="BPH2" s="386"/>
      <c r="BPI2" s="385"/>
      <c r="BPJ2" s="386"/>
      <c r="BPK2" s="386"/>
      <c r="BPL2" s="386"/>
      <c r="BPM2" s="386"/>
      <c r="BPN2" s="386"/>
      <c r="BPO2" s="386"/>
      <c r="BPP2" s="386"/>
      <c r="BPQ2" s="386"/>
      <c r="BPR2" s="386"/>
      <c r="BPS2" s="386"/>
      <c r="BPT2" s="386"/>
      <c r="BPU2" s="386"/>
      <c r="BPV2" s="386"/>
      <c r="BPW2" s="386"/>
      <c r="BPX2" s="386"/>
      <c r="BPY2" s="385"/>
      <c r="BPZ2" s="386"/>
      <c r="BQA2" s="386"/>
      <c r="BQB2" s="386"/>
      <c r="BQC2" s="386"/>
      <c r="BQD2" s="386"/>
      <c r="BQE2" s="386"/>
      <c r="BQF2" s="386"/>
      <c r="BQG2" s="386"/>
      <c r="BQH2" s="386"/>
      <c r="BQI2" s="386"/>
      <c r="BQJ2" s="386"/>
      <c r="BQK2" s="386"/>
      <c r="BQL2" s="386"/>
      <c r="BQM2" s="386"/>
      <c r="BQN2" s="386"/>
      <c r="BQO2" s="385"/>
      <c r="BQP2" s="386"/>
      <c r="BQQ2" s="386"/>
      <c r="BQR2" s="386"/>
      <c r="BQS2" s="386"/>
      <c r="BQT2" s="386"/>
      <c r="BQU2" s="386"/>
      <c r="BQV2" s="386"/>
      <c r="BQW2" s="386"/>
      <c r="BQX2" s="386"/>
      <c r="BQY2" s="386"/>
      <c r="BQZ2" s="386"/>
      <c r="BRA2" s="386"/>
      <c r="BRB2" s="386"/>
      <c r="BRC2" s="386"/>
      <c r="BRD2" s="386"/>
      <c r="BRE2" s="385"/>
      <c r="BRF2" s="386"/>
      <c r="BRG2" s="386"/>
      <c r="BRH2" s="386"/>
      <c r="BRI2" s="386"/>
      <c r="BRJ2" s="386"/>
      <c r="BRK2" s="386"/>
      <c r="BRL2" s="386"/>
      <c r="BRM2" s="386"/>
      <c r="BRN2" s="386"/>
      <c r="BRO2" s="386"/>
      <c r="BRP2" s="386"/>
      <c r="BRQ2" s="386"/>
      <c r="BRR2" s="386"/>
      <c r="BRS2" s="386"/>
      <c r="BRT2" s="386"/>
      <c r="BRU2" s="385"/>
      <c r="BRV2" s="386"/>
      <c r="BRW2" s="386"/>
      <c r="BRX2" s="386"/>
      <c r="BRY2" s="386"/>
      <c r="BRZ2" s="386"/>
      <c r="BSA2" s="386"/>
      <c r="BSB2" s="386"/>
      <c r="BSC2" s="386"/>
      <c r="BSD2" s="386"/>
      <c r="BSE2" s="386"/>
      <c r="BSF2" s="386"/>
      <c r="BSG2" s="386"/>
      <c r="BSH2" s="386"/>
      <c r="BSI2" s="386"/>
      <c r="BSJ2" s="386"/>
      <c r="BSK2" s="385"/>
      <c r="BSL2" s="386"/>
      <c r="BSM2" s="386"/>
      <c r="BSN2" s="386"/>
      <c r="BSO2" s="386"/>
      <c r="BSP2" s="386"/>
      <c r="BSQ2" s="386"/>
      <c r="BSR2" s="386"/>
      <c r="BSS2" s="386"/>
      <c r="BST2" s="386"/>
      <c r="BSU2" s="386"/>
      <c r="BSV2" s="386"/>
      <c r="BSW2" s="386"/>
      <c r="BSX2" s="386"/>
      <c r="BSY2" s="386"/>
      <c r="BSZ2" s="386"/>
      <c r="BTA2" s="385"/>
      <c r="BTB2" s="386"/>
      <c r="BTC2" s="386"/>
      <c r="BTD2" s="386"/>
      <c r="BTE2" s="386"/>
      <c r="BTF2" s="386"/>
      <c r="BTG2" s="386"/>
      <c r="BTH2" s="386"/>
      <c r="BTI2" s="386"/>
      <c r="BTJ2" s="386"/>
      <c r="BTK2" s="386"/>
      <c r="BTL2" s="386"/>
      <c r="BTM2" s="386"/>
      <c r="BTN2" s="386"/>
      <c r="BTO2" s="386"/>
      <c r="BTP2" s="386"/>
      <c r="BTQ2" s="385"/>
      <c r="BTR2" s="386"/>
      <c r="BTS2" s="386"/>
      <c r="BTT2" s="386"/>
      <c r="BTU2" s="386"/>
      <c r="BTV2" s="386"/>
      <c r="BTW2" s="386"/>
      <c r="BTX2" s="386"/>
      <c r="BTY2" s="386"/>
      <c r="BTZ2" s="386"/>
      <c r="BUA2" s="386"/>
      <c r="BUB2" s="386"/>
      <c r="BUC2" s="386"/>
      <c r="BUD2" s="386"/>
      <c r="BUE2" s="386"/>
      <c r="BUF2" s="386"/>
      <c r="BUG2" s="385"/>
      <c r="BUH2" s="386"/>
      <c r="BUI2" s="386"/>
      <c r="BUJ2" s="386"/>
      <c r="BUK2" s="386"/>
      <c r="BUL2" s="386"/>
      <c r="BUM2" s="386"/>
      <c r="BUN2" s="386"/>
      <c r="BUO2" s="386"/>
      <c r="BUP2" s="386"/>
      <c r="BUQ2" s="386"/>
      <c r="BUR2" s="386"/>
      <c r="BUS2" s="386"/>
      <c r="BUT2" s="386"/>
      <c r="BUU2" s="386"/>
      <c r="BUV2" s="386"/>
      <c r="BUW2" s="385"/>
      <c r="BUX2" s="386"/>
      <c r="BUY2" s="386"/>
      <c r="BUZ2" s="386"/>
      <c r="BVA2" s="386"/>
      <c r="BVB2" s="386"/>
      <c r="BVC2" s="386"/>
      <c r="BVD2" s="386"/>
      <c r="BVE2" s="386"/>
      <c r="BVF2" s="386"/>
      <c r="BVG2" s="386"/>
      <c r="BVH2" s="386"/>
      <c r="BVI2" s="386"/>
      <c r="BVJ2" s="386"/>
      <c r="BVK2" s="386"/>
      <c r="BVL2" s="386"/>
      <c r="BVM2" s="385"/>
      <c r="BVN2" s="386"/>
      <c r="BVO2" s="386"/>
      <c r="BVP2" s="386"/>
      <c r="BVQ2" s="386"/>
      <c r="BVR2" s="386"/>
      <c r="BVS2" s="386"/>
      <c r="BVT2" s="386"/>
      <c r="BVU2" s="386"/>
      <c r="BVV2" s="386"/>
      <c r="BVW2" s="386"/>
      <c r="BVX2" s="386"/>
      <c r="BVY2" s="386"/>
      <c r="BVZ2" s="386"/>
      <c r="BWA2" s="386"/>
      <c r="BWB2" s="386"/>
      <c r="BWC2" s="385"/>
      <c r="BWD2" s="386"/>
      <c r="BWE2" s="386"/>
      <c r="BWF2" s="386"/>
      <c r="BWG2" s="386"/>
      <c r="BWH2" s="386"/>
      <c r="BWI2" s="386"/>
      <c r="BWJ2" s="386"/>
      <c r="BWK2" s="386"/>
      <c r="BWL2" s="386"/>
      <c r="BWM2" s="386"/>
      <c r="BWN2" s="386"/>
      <c r="BWO2" s="386"/>
      <c r="BWP2" s="386"/>
      <c r="BWQ2" s="386"/>
      <c r="BWR2" s="386"/>
      <c r="BWS2" s="385"/>
      <c r="BWT2" s="386"/>
      <c r="BWU2" s="386"/>
      <c r="BWV2" s="386"/>
      <c r="BWW2" s="386"/>
      <c r="BWX2" s="386"/>
      <c r="BWY2" s="386"/>
      <c r="BWZ2" s="386"/>
      <c r="BXA2" s="386"/>
      <c r="BXB2" s="386"/>
      <c r="BXC2" s="386"/>
      <c r="BXD2" s="386"/>
      <c r="BXE2" s="386"/>
      <c r="BXF2" s="386"/>
      <c r="BXG2" s="386"/>
      <c r="BXH2" s="386"/>
      <c r="BXI2" s="385"/>
      <c r="BXJ2" s="386"/>
      <c r="BXK2" s="386"/>
      <c r="BXL2" s="386"/>
      <c r="BXM2" s="386"/>
      <c r="BXN2" s="386"/>
      <c r="BXO2" s="386"/>
      <c r="BXP2" s="386"/>
      <c r="BXQ2" s="386"/>
      <c r="BXR2" s="386"/>
      <c r="BXS2" s="386"/>
      <c r="BXT2" s="386"/>
      <c r="BXU2" s="386"/>
      <c r="BXV2" s="386"/>
      <c r="BXW2" s="386"/>
      <c r="BXX2" s="386"/>
      <c r="BXY2" s="385"/>
      <c r="BXZ2" s="386"/>
      <c r="BYA2" s="386"/>
      <c r="BYB2" s="386"/>
      <c r="BYC2" s="386"/>
      <c r="BYD2" s="386"/>
      <c r="BYE2" s="386"/>
      <c r="BYF2" s="386"/>
      <c r="BYG2" s="386"/>
      <c r="BYH2" s="386"/>
      <c r="BYI2" s="386"/>
      <c r="BYJ2" s="386"/>
      <c r="BYK2" s="386"/>
      <c r="BYL2" s="386"/>
      <c r="BYM2" s="386"/>
      <c r="BYN2" s="386"/>
      <c r="BYO2" s="385"/>
      <c r="BYP2" s="386"/>
      <c r="BYQ2" s="386"/>
      <c r="BYR2" s="386"/>
      <c r="BYS2" s="386"/>
      <c r="BYT2" s="386"/>
      <c r="BYU2" s="386"/>
      <c r="BYV2" s="386"/>
      <c r="BYW2" s="386"/>
      <c r="BYX2" s="386"/>
      <c r="BYY2" s="386"/>
      <c r="BYZ2" s="386"/>
      <c r="BZA2" s="386"/>
      <c r="BZB2" s="386"/>
      <c r="BZC2" s="386"/>
      <c r="BZD2" s="386"/>
      <c r="BZE2" s="385"/>
      <c r="BZF2" s="386"/>
      <c r="BZG2" s="386"/>
      <c r="BZH2" s="386"/>
      <c r="BZI2" s="386"/>
      <c r="BZJ2" s="386"/>
      <c r="BZK2" s="386"/>
      <c r="BZL2" s="386"/>
      <c r="BZM2" s="386"/>
      <c r="BZN2" s="386"/>
      <c r="BZO2" s="386"/>
      <c r="BZP2" s="386"/>
      <c r="BZQ2" s="386"/>
      <c r="BZR2" s="386"/>
      <c r="BZS2" s="386"/>
      <c r="BZT2" s="386"/>
      <c r="BZU2" s="385"/>
      <c r="BZV2" s="386"/>
      <c r="BZW2" s="386"/>
      <c r="BZX2" s="386"/>
      <c r="BZY2" s="386"/>
      <c r="BZZ2" s="386"/>
      <c r="CAA2" s="386"/>
      <c r="CAB2" s="386"/>
      <c r="CAC2" s="386"/>
      <c r="CAD2" s="386"/>
      <c r="CAE2" s="386"/>
      <c r="CAF2" s="386"/>
      <c r="CAG2" s="386"/>
      <c r="CAH2" s="386"/>
      <c r="CAI2" s="386"/>
      <c r="CAJ2" s="386"/>
      <c r="CAK2" s="385"/>
      <c r="CAL2" s="386"/>
      <c r="CAM2" s="386"/>
      <c r="CAN2" s="386"/>
      <c r="CAO2" s="386"/>
      <c r="CAP2" s="386"/>
      <c r="CAQ2" s="386"/>
      <c r="CAR2" s="386"/>
      <c r="CAS2" s="386"/>
      <c r="CAT2" s="386"/>
      <c r="CAU2" s="386"/>
      <c r="CAV2" s="386"/>
      <c r="CAW2" s="386"/>
      <c r="CAX2" s="386"/>
      <c r="CAY2" s="386"/>
      <c r="CAZ2" s="386"/>
      <c r="CBA2" s="385"/>
      <c r="CBB2" s="386"/>
      <c r="CBC2" s="386"/>
      <c r="CBD2" s="386"/>
      <c r="CBE2" s="386"/>
      <c r="CBF2" s="386"/>
      <c r="CBG2" s="386"/>
      <c r="CBH2" s="386"/>
      <c r="CBI2" s="386"/>
      <c r="CBJ2" s="386"/>
      <c r="CBK2" s="386"/>
      <c r="CBL2" s="386"/>
      <c r="CBM2" s="386"/>
      <c r="CBN2" s="386"/>
      <c r="CBO2" s="386"/>
      <c r="CBP2" s="386"/>
      <c r="CBQ2" s="385"/>
      <c r="CBR2" s="386"/>
      <c r="CBS2" s="386"/>
      <c r="CBT2" s="386"/>
      <c r="CBU2" s="386"/>
      <c r="CBV2" s="386"/>
      <c r="CBW2" s="386"/>
      <c r="CBX2" s="386"/>
      <c r="CBY2" s="386"/>
      <c r="CBZ2" s="386"/>
      <c r="CCA2" s="386"/>
      <c r="CCB2" s="386"/>
      <c r="CCC2" s="386"/>
      <c r="CCD2" s="386"/>
      <c r="CCE2" s="386"/>
      <c r="CCF2" s="386"/>
      <c r="CCG2" s="385"/>
      <c r="CCH2" s="386"/>
      <c r="CCI2" s="386"/>
      <c r="CCJ2" s="386"/>
      <c r="CCK2" s="386"/>
      <c r="CCL2" s="386"/>
      <c r="CCM2" s="386"/>
      <c r="CCN2" s="386"/>
      <c r="CCO2" s="386"/>
      <c r="CCP2" s="386"/>
      <c r="CCQ2" s="386"/>
      <c r="CCR2" s="386"/>
      <c r="CCS2" s="386"/>
      <c r="CCT2" s="386"/>
      <c r="CCU2" s="386"/>
      <c r="CCV2" s="386"/>
      <c r="CCW2" s="385"/>
      <c r="CCX2" s="386"/>
      <c r="CCY2" s="386"/>
      <c r="CCZ2" s="386"/>
      <c r="CDA2" s="386"/>
      <c r="CDB2" s="386"/>
      <c r="CDC2" s="386"/>
      <c r="CDD2" s="386"/>
      <c r="CDE2" s="386"/>
      <c r="CDF2" s="386"/>
      <c r="CDG2" s="386"/>
      <c r="CDH2" s="386"/>
      <c r="CDI2" s="386"/>
      <c r="CDJ2" s="386"/>
      <c r="CDK2" s="386"/>
      <c r="CDL2" s="386"/>
      <c r="CDM2" s="385"/>
      <c r="CDN2" s="386"/>
      <c r="CDO2" s="386"/>
      <c r="CDP2" s="386"/>
      <c r="CDQ2" s="386"/>
      <c r="CDR2" s="386"/>
      <c r="CDS2" s="386"/>
      <c r="CDT2" s="386"/>
      <c r="CDU2" s="386"/>
      <c r="CDV2" s="386"/>
      <c r="CDW2" s="386"/>
      <c r="CDX2" s="386"/>
      <c r="CDY2" s="386"/>
      <c r="CDZ2" s="386"/>
      <c r="CEA2" s="386"/>
      <c r="CEB2" s="386"/>
      <c r="CEC2" s="385"/>
      <c r="CED2" s="386"/>
      <c r="CEE2" s="386"/>
      <c r="CEF2" s="386"/>
      <c r="CEG2" s="386"/>
      <c r="CEH2" s="386"/>
      <c r="CEI2" s="386"/>
      <c r="CEJ2" s="386"/>
      <c r="CEK2" s="386"/>
      <c r="CEL2" s="386"/>
      <c r="CEM2" s="386"/>
      <c r="CEN2" s="386"/>
      <c r="CEO2" s="386"/>
      <c r="CEP2" s="386"/>
      <c r="CEQ2" s="386"/>
      <c r="CER2" s="386"/>
      <c r="CES2" s="385"/>
      <c r="CET2" s="386"/>
      <c r="CEU2" s="386"/>
      <c r="CEV2" s="386"/>
      <c r="CEW2" s="386"/>
      <c r="CEX2" s="386"/>
      <c r="CEY2" s="386"/>
      <c r="CEZ2" s="386"/>
      <c r="CFA2" s="386"/>
      <c r="CFB2" s="386"/>
      <c r="CFC2" s="386"/>
      <c r="CFD2" s="386"/>
      <c r="CFE2" s="386"/>
      <c r="CFF2" s="386"/>
      <c r="CFG2" s="386"/>
      <c r="CFH2" s="386"/>
      <c r="CFI2" s="385"/>
      <c r="CFJ2" s="386"/>
      <c r="CFK2" s="386"/>
      <c r="CFL2" s="386"/>
      <c r="CFM2" s="386"/>
      <c r="CFN2" s="386"/>
      <c r="CFO2" s="386"/>
      <c r="CFP2" s="386"/>
      <c r="CFQ2" s="386"/>
      <c r="CFR2" s="386"/>
      <c r="CFS2" s="386"/>
      <c r="CFT2" s="386"/>
      <c r="CFU2" s="386"/>
      <c r="CFV2" s="386"/>
      <c r="CFW2" s="386"/>
      <c r="CFX2" s="386"/>
      <c r="CFY2" s="385"/>
      <c r="CFZ2" s="386"/>
      <c r="CGA2" s="386"/>
      <c r="CGB2" s="386"/>
      <c r="CGC2" s="386"/>
      <c r="CGD2" s="386"/>
      <c r="CGE2" s="386"/>
      <c r="CGF2" s="386"/>
      <c r="CGG2" s="386"/>
      <c r="CGH2" s="386"/>
      <c r="CGI2" s="386"/>
      <c r="CGJ2" s="386"/>
      <c r="CGK2" s="386"/>
      <c r="CGL2" s="386"/>
      <c r="CGM2" s="386"/>
      <c r="CGN2" s="386"/>
      <c r="CGO2" s="385"/>
      <c r="CGP2" s="386"/>
      <c r="CGQ2" s="386"/>
      <c r="CGR2" s="386"/>
      <c r="CGS2" s="386"/>
      <c r="CGT2" s="386"/>
      <c r="CGU2" s="386"/>
      <c r="CGV2" s="386"/>
      <c r="CGW2" s="386"/>
      <c r="CGX2" s="386"/>
      <c r="CGY2" s="386"/>
      <c r="CGZ2" s="386"/>
      <c r="CHA2" s="386"/>
      <c r="CHB2" s="386"/>
      <c r="CHC2" s="386"/>
      <c r="CHD2" s="386"/>
      <c r="CHE2" s="385"/>
      <c r="CHF2" s="386"/>
      <c r="CHG2" s="386"/>
      <c r="CHH2" s="386"/>
      <c r="CHI2" s="386"/>
      <c r="CHJ2" s="386"/>
      <c r="CHK2" s="386"/>
      <c r="CHL2" s="386"/>
      <c r="CHM2" s="386"/>
      <c r="CHN2" s="386"/>
      <c r="CHO2" s="386"/>
      <c r="CHP2" s="386"/>
      <c r="CHQ2" s="386"/>
      <c r="CHR2" s="386"/>
      <c r="CHS2" s="386"/>
      <c r="CHT2" s="386"/>
      <c r="CHU2" s="385"/>
      <c r="CHV2" s="386"/>
      <c r="CHW2" s="386"/>
      <c r="CHX2" s="386"/>
      <c r="CHY2" s="386"/>
      <c r="CHZ2" s="386"/>
      <c r="CIA2" s="386"/>
      <c r="CIB2" s="386"/>
      <c r="CIC2" s="386"/>
      <c r="CID2" s="386"/>
      <c r="CIE2" s="386"/>
      <c r="CIF2" s="386"/>
      <c r="CIG2" s="386"/>
      <c r="CIH2" s="386"/>
      <c r="CII2" s="386"/>
      <c r="CIJ2" s="386"/>
      <c r="CIK2" s="385"/>
      <c r="CIL2" s="386"/>
      <c r="CIM2" s="386"/>
      <c r="CIN2" s="386"/>
      <c r="CIO2" s="386"/>
      <c r="CIP2" s="386"/>
      <c r="CIQ2" s="386"/>
      <c r="CIR2" s="386"/>
      <c r="CIS2" s="386"/>
      <c r="CIT2" s="386"/>
      <c r="CIU2" s="386"/>
      <c r="CIV2" s="386"/>
      <c r="CIW2" s="386"/>
      <c r="CIX2" s="386"/>
      <c r="CIY2" s="386"/>
      <c r="CIZ2" s="386"/>
      <c r="CJA2" s="385"/>
      <c r="CJB2" s="386"/>
      <c r="CJC2" s="386"/>
      <c r="CJD2" s="386"/>
      <c r="CJE2" s="386"/>
      <c r="CJF2" s="386"/>
      <c r="CJG2" s="386"/>
      <c r="CJH2" s="386"/>
      <c r="CJI2" s="386"/>
      <c r="CJJ2" s="386"/>
      <c r="CJK2" s="386"/>
      <c r="CJL2" s="386"/>
      <c r="CJM2" s="386"/>
      <c r="CJN2" s="386"/>
      <c r="CJO2" s="386"/>
      <c r="CJP2" s="386"/>
      <c r="CJQ2" s="385"/>
      <c r="CJR2" s="386"/>
      <c r="CJS2" s="386"/>
      <c r="CJT2" s="386"/>
      <c r="CJU2" s="386"/>
      <c r="CJV2" s="386"/>
      <c r="CJW2" s="386"/>
      <c r="CJX2" s="386"/>
      <c r="CJY2" s="386"/>
      <c r="CJZ2" s="386"/>
      <c r="CKA2" s="386"/>
      <c r="CKB2" s="386"/>
      <c r="CKC2" s="386"/>
      <c r="CKD2" s="386"/>
      <c r="CKE2" s="386"/>
      <c r="CKF2" s="386"/>
      <c r="CKG2" s="385"/>
      <c r="CKH2" s="386"/>
      <c r="CKI2" s="386"/>
      <c r="CKJ2" s="386"/>
      <c r="CKK2" s="386"/>
      <c r="CKL2" s="386"/>
      <c r="CKM2" s="386"/>
      <c r="CKN2" s="386"/>
      <c r="CKO2" s="386"/>
      <c r="CKP2" s="386"/>
      <c r="CKQ2" s="386"/>
      <c r="CKR2" s="386"/>
      <c r="CKS2" s="386"/>
      <c r="CKT2" s="386"/>
      <c r="CKU2" s="386"/>
      <c r="CKV2" s="386"/>
      <c r="CKW2" s="385"/>
      <c r="CKX2" s="386"/>
      <c r="CKY2" s="386"/>
      <c r="CKZ2" s="386"/>
      <c r="CLA2" s="386"/>
      <c r="CLB2" s="386"/>
      <c r="CLC2" s="386"/>
      <c r="CLD2" s="386"/>
      <c r="CLE2" s="386"/>
      <c r="CLF2" s="386"/>
      <c r="CLG2" s="386"/>
      <c r="CLH2" s="386"/>
      <c r="CLI2" s="386"/>
      <c r="CLJ2" s="386"/>
      <c r="CLK2" s="386"/>
      <c r="CLL2" s="386"/>
      <c r="CLM2" s="385"/>
      <c r="CLN2" s="386"/>
      <c r="CLO2" s="386"/>
      <c r="CLP2" s="386"/>
      <c r="CLQ2" s="386"/>
      <c r="CLR2" s="386"/>
      <c r="CLS2" s="386"/>
      <c r="CLT2" s="386"/>
      <c r="CLU2" s="386"/>
      <c r="CLV2" s="386"/>
      <c r="CLW2" s="386"/>
      <c r="CLX2" s="386"/>
      <c r="CLY2" s="386"/>
      <c r="CLZ2" s="386"/>
      <c r="CMA2" s="386"/>
      <c r="CMB2" s="386"/>
      <c r="CMC2" s="385"/>
      <c r="CMD2" s="386"/>
      <c r="CME2" s="386"/>
      <c r="CMF2" s="386"/>
      <c r="CMG2" s="386"/>
      <c r="CMH2" s="386"/>
      <c r="CMI2" s="386"/>
      <c r="CMJ2" s="386"/>
      <c r="CMK2" s="386"/>
      <c r="CML2" s="386"/>
      <c r="CMM2" s="386"/>
      <c r="CMN2" s="386"/>
      <c r="CMO2" s="386"/>
      <c r="CMP2" s="386"/>
      <c r="CMQ2" s="386"/>
      <c r="CMR2" s="386"/>
      <c r="CMS2" s="385"/>
      <c r="CMT2" s="386"/>
      <c r="CMU2" s="386"/>
      <c r="CMV2" s="386"/>
      <c r="CMW2" s="386"/>
      <c r="CMX2" s="386"/>
      <c r="CMY2" s="386"/>
      <c r="CMZ2" s="386"/>
      <c r="CNA2" s="386"/>
      <c r="CNB2" s="386"/>
      <c r="CNC2" s="386"/>
      <c r="CND2" s="386"/>
      <c r="CNE2" s="386"/>
      <c r="CNF2" s="386"/>
      <c r="CNG2" s="386"/>
      <c r="CNH2" s="386"/>
      <c r="CNI2" s="385"/>
      <c r="CNJ2" s="386"/>
      <c r="CNK2" s="386"/>
      <c r="CNL2" s="386"/>
      <c r="CNM2" s="386"/>
      <c r="CNN2" s="386"/>
      <c r="CNO2" s="386"/>
      <c r="CNP2" s="386"/>
      <c r="CNQ2" s="386"/>
      <c r="CNR2" s="386"/>
      <c r="CNS2" s="386"/>
      <c r="CNT2" s="386"/>
      <c r="CNU2" s="386"/>
      <c r="CNV2" s="386"/>
      <c r="CNW2" s="386"/>
      <c r="CNX2" s="386"/>
      <c r="CNY2" s="385"/>
      <c r="CNZ2" s="386"/>
      <c r="COA2" s="386"/>
      <c r="COB2" s="386"/>
      <c r="COC2" s="386"/>
      <c r="COD2" s="386"/>
      <c r="COE2" s="386"/>
      <c r="COF2" s="386"/>
      <c r="COG2" s="386"/>
      <c r="COH2" s="386"/>
      <c r="COI2" s="386"/>
      <c r="COJ2" s="386"/>
      <c r="COK2" s="386"/>
      <c r="COL2" s="386"/>
      <c r="COM2" s="386"/>
      <c r="CON2" s="386"/>
      <c r="COO2" s="385"/>
      <c r="COP2" s="386"/>
      <c r="COQ2" s="386"/>
      <c r="COR2" s="386"/>
      <c r="COS2" s="386"/>
      <c r="COT2" s="386"/>
      <c r="COU2" s="386"/>
      <c r="COV2" s="386"/>
      <c r="COW2" s="386"/>
      <c r="COX2" s="386"/>
      <c r="COY2" s="386"/>
      <c r="COZ2" s="386"/>
      <c r="CPA2" s="386"/>
      <c r="CPB2" s="386"/>
      <c r="CPC2" s="386"/>
      <c r="CPD2" s="386"/>
      <c r="CPE2" s="385"/>
      <c r="CPF2" s="386"/>
      <c r="CPG2" s="386"/>
      <c r="CPH2" s="386"/>
      <c r="CPI2" s="386"/>
      <c r="CPJ2" s="386"/>
      <c r="CPK2" s="386"/>
      <c r="CPL2" s="386"/>
      <c r="CPM2" s="386"/>
      <c r="CPN2" s="386"/>
      <c r="CPO2" s="386"/>
      <c r="CPP2" s="386"/>
      <c r="CPQ2" s="386"/>
      <c r="CPR2" s="386"/>
      <c r="CPS2" s="386"/>
      <c r="CPT2" s="386"/>
      <c r="CPU2" s="385"/>
      <c r="CPV2" s="386"/>
      <c r="CPW2" s="386"/>
      <c r="CPX2" s="386"/>
      <c r="CPY2" s="386"/>
      <c r="CPZ2" s="386"/>
      <c r="CQA2" s="386"/>
      <c r="CQB2" s="386"/>
      <c r="CQC2" s="386"/>
      <c r="CQD2" s="386"/>
      <c r="CQE2" s="386"/>
      <c r="CQF2" s="386"/>
      <c r="CQG2" s="386"/>
      <c r="CQH2" s="386"/>
      <c r="CQI2" s="386"/>
      <c r="CQJ2" s="386"/>
      <c r="CQK2" s="385"/>
      <c r="CQL2" s="386"/>
      <c r="CQM2" s="386"/>
      <c r="CQN2" s="386"/>
      <c r="CQO2" s="386"/>
      <c r="CQP2" s="386"/>
      <c r="CQQ2" s="386"/>
      <c r="CQR2" s="386"/>
      <c r="CQS2" s="386"/>
      <c r="CQT2" s="386"/>
      <c r="CQU2" s="386"/>
      <c r="CQV2" s="386"/>
      <c r="CQW2" s="386"/>
      <c r="CQX2" s="386"/>
      <c r="CQY2" s="386"/>
      <c r="CQZ2" s="386"/>
      <c r="CRA2" s="385"/>
      <c r="CRB2" s="386"/>
      <c r="CRC2" s="386"/>
      <c r="CRD2" s="386"/>
      <c r="CRE2" s="386"/>
      <c r="CRF2" s="386"/>
      <c r="CRG2" s="386"/>
      <c r="CRH2" s="386"/>
      <c r="CRI2" s="386"/>
      <c r="CRJ2" s="386"/>
      <c r="CRK2" s="386"/>
      <c r="CRL2" s="386"/>
      <c r="CRM2" s="386"/>
      <c r="CRN2" s="386"/>
      <c r="CRO2" s="386"/>
      <c r="CRP2" s="386"/>
      <c r="CRQ2" s="385"/>
      <c r="CRR2" s="386"/>
      <c r="CRS2" s="386"/>
      <c r="CRT2" s="386"/>
      <c r="CRU2" s="386"/>
      <c r="CRV2" s="386"/>
      <c r="CRW2" s="386"/>
      <c r="CRX2" s="386"/>
      <c r="CRY2" s="386"/>
      <c r="CRZ2" s="386"/>
      <c r="CSA2" s="386"/>
      <c r="CSB2" s="386"/>
      <c r="CSC2" s="386"/>
      <c r="CSD2" s="386"/>
      <c r="CSE2" s="386"/>
      <c r="CSF2" s="386"/>
      <c r="CSG2" s="385"/>
      <c r="CSH2" s="386"/>
      <c r="CSI2" s="386"/>
      <c r="CSJ2" s="386"/>
      <c r="CSK2" s="386"/>
      <c r="CSL2" s="386"/>
      <c r="CSM2" s="386"/>
      <c r="CSN2" s="386"/>
      <c r="CSO2" s="386"/>
      <c r="CSP2" s="386"/>
      <c r="CSQ2" s="386"/>
      <c r="CSR2" s="386"/>
      <c r="CSS2" s="386"/>
      <c r="CST2" s="386"/>
      <c r="CSU2" s="386"/>
      <c r="CSV2" s="386"/>
      <c r="CSW2" s="385"/>
      <c r="CSX2" s="386"/>
      <c r="CSY2" s="386"/>
      <c r="CSZ2" s="386"/>
      <c r="CTA2" s="386"/>
      <c r="CTB2" s="386"/>
      <c r="CTC2" s="386"/>
      <c r="CTD2" s="386"/>
      <c r="CTE2" s="386"/>
      <c r="CTF2" s="386"/>
      <c r="CTG2" s="386"/>
      <c r="CTH2" s="386"/>
      <c r="CTI2" s="386"/>
      <c r="CTJ2" s="386"/>
      <c r="CTK2" s="386"/>
      <c r="CTL2" s="386"/>
      <c r="CTM2" s="385"/>
      <c r="CTN2" s="386"/>
      <c r="CTO2" s="386"/>
      <c r="CTP2" s="386"/>
      <c r="CTQ2" s="386"/>
      <c r="CTR2" s="386"/>
      <c r="CTS2" s="386"/>
      <c r="CTT2" s="386"/>
      <c r="CTU2" s="386"/>
      <c r="CTV2" s="386"/>
      <c r="CTW2" s="386"/>
      <c r="CTX2" s="386"/>
      <c r="CTY2" s="386"/>
      <c r="CTZ2" s="386"/>
      <c r="CUA2" s="386"/>
      <c r="CUB2" s="386"/>
      <c r="CUC2" s="385"/>
      <c r="CUD2" s="386"/>
      <c r="CUE2" s="386"/>
      <c r="CUF2" s="386"/>
      <c r="CUG2" s="386"/>
      <c r="CUH2" s="386"/>
      <c r="CUI2" s="386"/>
      <c r="CUJ2" s="386"/>
      <c r="CUK2" s="386"/>
      <c r="CUL2" s="386"/>
      <c r="CUM2" s="386"/>
      <c r="CUN2" s="386"/>
      <c r="CUO2" s="386"/>
      <c r="CUP2" s="386"/>
      <c r="CUQ2" s="386"/>
      <c r="CUR2" s="386"/>
      <c r="CUS2" s="385"/>
      <c r="CUT2" s="386"/>
      <c r="CUU2" s="386"/>
      <c r="CUV2" s="386"/>
      <c r="CUW2" s="386"/>
      <c r="CUX2" s="386"/>
      <c r="CUY2" s="386"/>
      <c r="CUZ2" s="386"/>
      <c r="CVA2" s="386"/>
      <c r="CVB2" s="386"/>
      <c r="CVC2" s="386"/>
      <c r="CVD2" s="386"/>
      <c r="CVE2" s="386"/>
      <c r="CVF2" s="386"/>
      <c r="CVG2" s="386"/>
      <c r="CVH2" s="386"/>
      <c r="CVI2" s="385"/>
      <c r="CVJ2" s="386"/>
      <c r="CVK2" s="386"/>
      <c r="CVL2" s="386"/>
      <c r="CVM2" s="386"/>
      <c r="CVN2" s="386"/>
      <c r="CVO2" s="386"/>
      <c r="CVP2" s="386"/>
      <c r="CVQ2" s="386"/>
      <c r="CVR2" s="386"/>
      <c r="CVS2" s="386"/>
      <c r="CVT2" s="386"/>
      <c r="CVU2" s="386"/>
      <c r="CVV2" s="386"/>
      <c r="CVW2" s="386"/>
      <c r="CVX2" s="386"/>
      <c r="CVY2" s="385"/>
      <c r="CVZ2" s="386"/>
      <c r="CWA2" s="386"/>
      <c r="CWB2" s="386"/>
      <c r="CWC2" s="386"/>
      <c r="CWD2" s="386"/>
      <c r="CWE2" s="386"/>
      <c r="CWF2" s="386"/>
      <c r="CWG2" s="386"/>
      <c r="CWH2" s="386"/>
      <c r="CWI2" s="386"/>
      <c r="CWJ2" s="386"/>
      <c r="CWK2" s="386"/>
      <c r="CWL2" s="386"/>
      <c r="CWM2" s="386"/>
      <c r="CWN2" s="386"/>
      <c r="CWO2" s="385"/>
      <c r="CWP2" s="386"/>
      <c r="CWQ2" s="386"/>
      <c r="CWR2" s="386"/>
      <c r="CWS2" s="386"/>
      <c r="CWT2" s="386"/>
      <c r="CWU2" s="386"/>
      <c r="CWV2" s="386"/>
      <c r="CWW2" s="386"/>
      <c r="CWX2" s="386"/>
      <c r="CWY2" s="386"/>
      <c r="CWZ2" s="386"/>
      <c r="CXA2" s="386"/>
      <c r="CXB2" s="386"/>
      <c r="CXC2" s="386"/>
      <c r="CXD2" s="386"/>
      <c r="CXE2" s="385"/>
      <c r="CXF2" s="386"/>
      <c r="CXG2" s="386"/>
      <c r="CXH2" s="386"/>
      <c r="CXI2" s="386"/>
      <c r="CXJ2" s="386"/>
      <c r="CXK2" s="386"/>
      <c r="CXL2" s="386"/>
      <c r="CXM2" s="386"/>
      <c r="CXN2" s="386"/>
      <c r="CXO2" s="386"/>
      <c r="CXP2" s="386"/>
      <c r="CXQ2" s="386"/>
      <c r="CXR2" s="386"/>
      <c r="CXS2" s="386"/>
      <c r="CXT2" s="386"/>
      <c r="CXU2" s="385"/>
      <c r="CXV2" s="386"/>
      <c r="CXW2" s="386"/>
      <c r="CXX2" s="386"/>
      <c r="CXY2" s="386"/>
      <c r="CXZ2" s="386"/>
      <c r="CYA2" s="386"/>
      <c r="CYB2" s="386"/>
      <c r="CYC2" s="386"/>
      <c r="CYD2" s="386"/>
      <c r="CYE2" s="386"/>
      <c r="CYF2" s="386"/>
      <c r="CYG2" s="386"/>
      <c r="CYH2" s="386"/>
      <c r="CYI2" s="386"/>
      <c r="CYJ2" s="386"/>
      <c r="CYK2" s="385"/>
      <c r="CYL2" s="386"/>
      <c r="CYM2" s="386"/>
      <c r="CYN2" s="386"/>
      <c r="CYO2" s="386"/>
      <c r="CYP2" s="386"/>
      <c r="CYQ2" s="386"/>
      <c r="CYR2" s="386"/>
      <c r="CYS2" s="386"/>
      <c r="CYT2" s="386"/>
      <c r="CYU2" s="386"/>
      <c r="CYV2" s="386"/>
      <c r="CYW2" s="386"/>
      <c r="CYX2" s="386"/>
      <c r="CYY2" s="386"/>
      <c r="CYZ2" s="386"/>
      <c r="CZA2" s="385"/>
      <c r="CZB2" s="386"/>
      <c r="CZC2" s="386"/>
      <c r="CZD2" s="386"/>
      <c r="CZE2" s="386"/>
      <c r="CZF2" s="386"/>
      <c r="CZG2" s="386"/>
      <c r="CZH2" s="386"/>
      <c r="CZI2" s="386"/>
      <c r="CZJ2" s="386"/>
      <c r="CZK2" s="386"/>
      <c r="CZL2" s="386"/>
      <c r="CZM2" s="386"/>
      <c r="CZN2" s="386"/>
      <c r="CZO2" s="386"/>
      <c r="CZP2" s="386"/>
      <c r="CZQ2" s="385"/>
      <c r="CZR2" s="386"/>
      <c r="CZS2" s="386"/>
      <c r="CZT2" s="386"/>
      <c r="CZU2" s="386"/>
      <c r="CZV2" s="386"/>
      <c r="CZW2" s="386"/>
      <c r="CZX2" s="386"/>
      <c r="CZY2" s="386"/>
      <c r="CZZ2" s="386"/>
      <c r="DAA2" s="386"/>
      <c r="DAB2" s="386"/>
      <c r="DAC2" s="386"/>
      <c r="DAD2" s="386"/>
      <c r="DAE2" s="386"/>
      <c r="DAF2" s="386"/>
      <c r="DAG2" s="385"/>
      <c r="DAH2" s="386"/>
      <c r="DAI2" s="386"/>
      <c r="DAJ2" s="386"/>
      <c r="DAK2" s="386"/>
      <c r="DAL2" s="386"/>
      <c r="DAM2" s="386"/>
      <c r="DAN2" s="386"/>
      <c r="DAO2" s="386"/>
      <c r="DAP2" s="386"/>
      <c r="DAQ2" s="386"/>
      <c r="DAR2" s="386"/>
      <c r="DAS2" s="386"/>
      <c r="DAT2" s="386"/>
      <c r="DAU2" s="386"/>
      <c r="DAV2" s="386"/>
      <c r="DAW2" s="385"/>
      <c r="DAX2" s="386"/>
      <c r="DAY2" s="386"/>
      <c r="DAZ2" s="386"/>
      <c r="DBA2" s="386"/>
      <c r="DBB2" s="386"/>
      <c r="DBC2" s="386"/>
      <c r="DBD2" s="386"/>
      <c r="DBE2" s="386"/>
      <c r="DBF2" s="386"/>
      <c r="DBG2" s="386"/>
      <c r="DBH2" s="386"/>
      <c r="DBI2" s="386"/>
      <c r="DBJ2" s="386"/>
      <c r="DBK2" s="386"/>
      <c r="DBL2" s="386"/>
      <c r="DBM2" s="385"/>
      <c r="DBN2" s="386"/>
      <c r="DBO2" s="386"/>
      <c r="DBP2" s="386"/>
      <c r="DBQ2" s="386"/>
      <c r="DBR2" s="386"/>
      <c r="DBS2" s="386"/>
      <c r="DBT2" s="386"/>
      <c r="DBU2" s="386"/>
      <c r="DBV2" s="386"/>
      <c r="DBW2" s="386"/>
      <c r="DBX2" s="386"/>
      <c r="DBY2" s="386"/>
      <c r="DBZ2" s="386"/>
      <c r="DCA2" s="386"/>
      <c r="DCB2" s="386"/>
      <c r="DCC2" s="385"/>
      <c r="DCD2" s="386"/>
      <c r="DCE2" s="386"/>
      <c r="DCF2" s="386"/>
      <c r="DCG2" s="386"/>
      <c r="DCH2" s="386"/>
      <c r="DCI2" s="386"/>
      <c r="DCJ2" s="386"/>
      <c r="DCK2" s="386"/>
      <c r="DCL2" s="386"/>
      <c r="DCM2" s="386"/>
      <c r="DCN2" s="386"/>
      <c r="DCO2" s="386"/>
      <c r="DCP2" s="386"/>
      <c r="DCQ2" s="386"/>
      <c r="DCR2" s="386"/>
      <c r="DCS2" s="385"/>
      <c r="DCT2" s="386"/>
      <c r="DCU2" s="386"/>
      <c r="DCV2" s="386"/>
      <c r="DCW2" s="386"/>
      <c r="DCX2" s="386"/>
      <c r="DCY2" s="386"/>
      <c r="DCZ2" s="386"/>
      <c r="DDA2" s="386"/>
      <c r="DDB2" s="386"/>
      <c r="DDC2" s="386"/>
      <c r="DDD2" s="386"/>
      <c r="DDE2" s="386"/>
      <c r="DDF2" s="386"/>
      <c r="DDG2" s="386"/>
      <c r="DDH2" s="386"/>
      <c r="DDI2" s="385"/>
      <c r="DDJ2" s="386"/>
      <c r="DDK2" s="386"/>
      <c r="DDL2" s="386"/>
      <c r="DDM2" s="386"/>
      <c r="DDN2" s="386"/>
      <c r="DDO2" s="386"/>
      <c r="DDP2" s="386"/>
      <c r="DDQ2" s="386"/>
      <c r="DDR2" s="386"/>
      <c r="DDS2" s="386"/>
      <c r="DDT2" s="386"/>
      <c r="DDU2" s="386"/>
      <c r="DDV2" s="386"/>
      <c r="DDW2" s="386"/>
      <c r="DDX2" s="386"/>
      <c r="DDY2" s="385"/>
      <c r="DDZ2" s="386"/>
      <c r="DEA2" s="386"/>
      <c r="DEB2" s="386"/>
      <c r="DEC2" s="386"/>
      <c r="DED2" s="386"/>
      <c r="DEE2" s="386"/>
      <c r="DEF2" s="386"/>
      <c r="DEG2" s="386"/>
      <c r="DEH2" s="386"/>
      <c r="DEI2" s="386"/>
      <c r="DEJ2" s="386"/>
      <c r="DEK2" s="386"/>
      <c r="DEL2" s="386"/>
      <c r="DEM2" s="386"/>
      <c r="DEN2" s="386"/>
      <c r="DEO2" s="385"/>
      <c r="DEP2" s="386"/>
      <c r="DEQ2" s="386"/>
      <c r="DER2" s="386"/>
      <c r="DES2" s="386"/>
      <c r="DET2" s="386"/>
      <c r="DEU2" s="386"/>
      <c r="DEV2" s="386"/>
      <c r="DEW2" s="386"/>
      <c r="DEX2" s="386"/>
      <c r="DEY2" s="386"/>
      <c r="DEZ2" s="386"/>
      <c r="DFA2" s="386"/>
      <c r="DFB2" s="386"/>
      <c r="DFC2" s="386"/>
      <c r="DFD2" s="386"/>
      <c r="DFE2" s="385"/>
      <c r="DFF2" s="386"/>
      <c r="DFG2" s="386"/>
      <c r="DFH2" s="386"/>
      <c r="DFI2" s="386"/>
      <c r="DFJ2" s="386"/>
      <c r="DFK2" s="386"/>
      <c r="DFL2" s="386"/>
      <c r="DFM2" s="386"/>
      <c r="DFN2" s="386"/>
      <c r="DFO2" s="386"/>
      <c r="DFP2" s="386"/>
      <c r="DFQ2" s="386"/>
      <c r="DFR2" s="386"/>
      <c r="DFS2" s="386"/>
      <c r="DFT2" s="386"/>
      <c r="DFU2" s="385"/>
      <c r="DFV2" s="386"/>
      <c r="DFW2" s="386"/>
      <c r="DFX2" s="386"/>
      <c r="DFY2" s="386"/>
      <c r="DFZ2" s="386"/>
      <c r="DGA2" s="386"/>
      <c r="DGB2" s="386"/>
      <c r="DGC2" s="386"/>
      <c r="DGD2" s="386"/>
      <c r="DGE2" s="386"/>
      <c r="DGF2" s="386"/>
      <c r="DGG2" s="386"/>
      <c r="DGH2" s="386"/>
      <c r="DGI2" s="386"/>
      <c r="DGJ2" s="386"/>
      <c r="DGK2" s="385"/>
      <c r="DGL2" s="386"/>
      <c r="DGM2" s="386"/>
      <c r="DGN2" s="386"/>
      <c r="DGO2" s="386"/>
      <c r="DGP2" s="386"/>
      <c r="DGQ2" s="386"/>
      <c r="DGR2" s="386"/>
      <c r="DGS2" s="386"/>
      <c r="DGT2" s="386"/>
      <c r="DGU2" s="386"/>
      <c r="DGV2" s="386"/>
      <c r="DGW2" s="386"/>
      <c r="DGX2" s="386"/>
      <c r="DGY2" s="386"/>
      <c r="DGZ2" s="386"/>
      <c r="DHA2" s="385"/>
      <c r="DHB2" s="386"/>
      <c r="DHC2" s="386"/>
      <c r="DHD2" s="386"/>
      <c r="DHE2" s="386"/>
      <c r="DHF2" s="386"/>
      <c r="DHG2" s="386"/>
      <c r="DHH2" s="386"/>
      <c r="DHI2" s="386"/>
      <c r="DHJ2" s="386"/>
      <c r="DHK2" s="386"/>
      <c r="DHL2" s="386"/>
      <c r="DHM2" s="386"/>
      <c r="DHN2" s="386"/>
      <c r="DHO2" s="386"/>
      <c r="DHP2" s="386"/>
      <c r="DHQ2" s="385"/>
      <c r="DHR2" s="386"/>
      <c r="DHS2" s="386"/>
      <c r="DHT2" s="386"/>
      <c r="DHU2" s="386"/>
      <c r="DHV2" s="386"/>
      <c r="DHW2" s="386"/>
      <c r="DHX2" s="386"/>
      <c r="DHY2" s="386"/>
      <c r="DHZ2" s="386"/>
      <c r="DIA2" s="386"/>
      <c r="DIB2" s="386"/>
      <c r="DIC2" s="386"/>
      <c r="DID2" s="386"/>
      <c r="DIE2" s="386"/>
      <c r="DIF2" s="386"/>
      <c r="DIG2" s="385"/>
      <c r="DIH2" s="386"/>
      <c r="DII2" s="386"/>
      <c r="DIJ2" s="386"/>
      <c r="DIK2" s="386"/>
      <c r="DIL2" s="386"/>
      <c r="DIM2" s="386"/>
      <c r="DIN2" s="386"/>
      <c r="DIO2" s="386"/>
      <c r="DIP2" s="386"/>
      <c r="DIQ2" s="386"/>
      <c r="DIR2" s="386"/>
      <c r="DIS2" s="386"/>
      <c r="DIT2" s="386"/>
      <c r="DIU2" s="386"/>
      <c r="DIV2" s="386"/>
      <c r="DIW2" s="385"/>
      <c r="DIX2" s="386"/>
      <c r="DIY2" s="386"/>
      <c r="DIZ2" s="386"/>
      <c r="DJA2" s="386"/>
      <c r="DJB2" s="386"/>
      <c r="DJC2" s="386"/>
      <c r="DJD2" s="386"/>
      <c r="DJE2" s="386"/>
      <c r="DJF2" s="386"/>
      <c r="DJG2" s="386"/>
      <c r="DJH2" s="386"/>
      <c r="DJI2" s="386"/>
      <c r="DJJ2" s="386"/>
      <c r="DJK2" s="386"/>
      <c r="DJL2" s="386"/>
      <c r="DJM2" s="385"/>
      <c r="DJN2" s="386"/>
      <c r="DJO2" s="386"/>
      <c r="DJP2" s="386"/>
      <c r="DJQ2" s="386"/>
      <c r="DJR2" s="386"/>
      <c r="DJS2" s="386"/>
      <c r="DJT2" s="386"/>
      <c r="DJU2" s="386"/>
      <c r="DJV2" s="386"/>
      <c r="DJW2" s="386"/>
      <c r="DJX2" s="386"/>
      <c r="DJY2" s="386"/>
      <c r="DJZ2" s="386"/>
      <c r="DKA2" s="386"/>
      <c r="DKB2" s="386"/>
      <c r="DKC2" s="385"/>
      <c r="DKD2" s="386"/>
      <c r="DKE2" s="386"/>
      <c r="DKF2" s="386"/>
      <c r="DKG2" s="386"/>
      <c r="DKH2" s="386"/>
      <c r="DKI2" s="386"/>
      <c r="DKJ2" s="386"/>
      <c r="DKK2" s="386"/>
      <c r="DKL2" s="386"/>
      <c r="DKM2" s="386"/>
      <c r="DKN2" s="386"/>
      <c r="DKO2" s="386"/>
      <c r="DKP2" s="386"/>
      <c r="DKQ2" s="386"/>
      <c r="DKR2" s="386"/>
      <c r="DKS2" s="385"/>
      <c r="DKT2" s="386"/>
      <c r="DKU2" s="386"/>
      <c r="DKV2" s="386"/>
      <c r="DKW2" s="386"/>
      <c r="DKX2" s="386"/>
      <c r="DKY2" s="386"/>
      <c r="DKZ2" s="386"/>
      <c r="DLA2" s="386"/>
      <c r="DLB2" s="386"/>
      <c r="DLC2" s="386"/>
      <c r="DLD2" s="386"/>
      <c r="DLE2" s="386"/>
      <c r="DLF2" s="386"/>
      <c r="DLG2" s="386"/>
      <c r="DLH2" s="386"/>
      <c r="DLI2" s="385"/>
      <c r="DLJ2" s="386"/>
      <c r="DLK2" s="386"/>
      <c r="DLL2" s="386"/>
      <c r="DLM2" s="386"/>
      <c r="DLN2" s="386"/>
      <c r="DLO2" s="386"/>
      <c r="DLP2" s="386"/>
      <c r="DLQ2" s="386"/>
      <c r="DLR2" s="386"/>
      <c r="DLS2" s="386"/>
      <c r="DLT2" s="386"/>
      <c r="DLU2" s="386"/>
      <c r="DLV2" s="386"/>
      <c r="DLW2" s="386"/>
      <c r="DLX2" s="386"/>
      <c r="DLY2" s="385"/>
      <c r="DLZ2" s="386"/>
      <c r="DMA2" s="386"/>
      <c r="DMB2" s="386"/>
      <c r="DMC2" s="386"/>
      <c r="DMD2" s="386"/>
      <c r="DME2" s="386"/>
      <c r="DMF2" s="386"/>
      <c r="DMG2" s="386"/>
      <c r="DMH2" s="386"/>
      <c r="DMI2" s="386"/>
      <c r="DMJ2" s="386"/>
      <c r="DMK2" s="386"/>
      <c r="DML2" s="386"/>
      <c r="DMM2" s="386"/>
      <c r="DMN2" s="386"/>
      <c r="DMO2" s="385"/>
      <c r="DMP2" s="386"/>
      <c r="DMQ2" s="386"/>
      <c r="DMR2" s="386"/>
      <c r="DMS2" s="386"/>
      <c r="DMT2" s="386"/>
      <c r="DMU2" s="386"/>
      <c r="DMV2" s="386"/>
      <c r="DMW2" s="386"/>
      <c r="DMX2" s="386"/>
      <c r="DMY2" s="386"/>
      <c r="DMZ2" s="386"/>
      <c r="DNA2" s="386"/>
      <c r="DNB2" s="386"/>
      <c r="DNC2" s="386"/>
      <c r="DND2" s="386"/>
      <c r="DNE2" s="385"/>
      <c r="DNF2" s="386"/>
      <c r="DNG2" s="386"/>
      <c r="DNH2" s="386"/>
      <c r="DNI2" s="386"/>
      <c r="DNJ2" s="386"/>
      <c r="DNK2" s="386"/>
      <c r="DNL2" s="386"/>
      <c r="DNM2" s="386"/>
      <c r="DNN2" s="386"/>
      <c r="DNO2" s="386"/>
      <c r="DNP2" s="386"/>
      <c r="DNQ2" s="386"/>
      <c r="DNR2" s="386"/>
      <c r="DNS2" s="386"/>
      <c r="DNT2" s="386"/>
      <c r="DNU2" s="385"/>
      <c r="DNV2" s="386"/>
      <c r="DNW2" s="386"/>
      <c r="DNX2" s="386"/>
      <c r="DNY2" s="386"/>
      <c r="DNZ2" s="386"/>
      <c r="DOA2" s="386"/>
      <c r="DOB2" s="386"/>
      <c r="DOC2" s="386"/>
      <c r="DOD2" s="386"/>
      <c r="DOE2" s="386"/>
      <c r="DOF2" s="386"/>
      <c r="DOG2" s="386"/>
      <c r="DOH2" s="386"/>
      <c r="DOI2" s="386"/>
      <c r="DOJ2" s="386"/>
      <c r="DOK2" s="385"/>
      <c r="DOL2" s="386"/>
      <c r="DOM2" s="386"/>
      <c r="DON2" s="386"/>
      <c r="DOO2" s="386"/>
      <c r="DOP2" s="386"/>
      <c r="DOQ2" s="386"/>
      <c r="DOR2" s="386"/>
      <c r="DOS2" s="386"/>
      <c r="DOT2" s="386"/>
      <c r="DOU2" s="386"/>
      <c r="DOV2" s="386"/>
      <c r="DOW2" s="386"/>
      <c r="DOX2" s="386"/>
      <c r="DOY2" s="386"/>
      <c r="DOZ2" s="386"/>
      <c r="DPA2" s="385"/>
      <c r="DPB2" s="386"/>
      <c r="DPC2" s="386"/>
      <c r="DPD2" s="386"/>
      <c r="DPE2" s="386"/>
      <c r="DPF2" s="386"/>
      <c r="DPG2" s="386"/>
      <c r="DPH2" s="386"/>
      <c r="DPI2" s="386"/>
      <c r="DPJ2" s="386"/>
      <c r="DPK2" s="386"/>
      <c r="DPL2" s="386"/>
      <c r="DPM2" s="386"/>
      <c r="DPN2" s="386"/>
      <c r="DPO2" s="386"/>
      <c r="DPP2" s="386"/>
      <c r="DPQ2" s="385"/>
      <c r="DPR2" s="386"/>
      <c r="DPS2" s="386"/>
      <c r="DPT2" s="386"/>
      <c r="DPU2" s="386"/>
      <c r="DPV2" s="386"/>
      <c r="DPW2" s="386"/>
      <c r="DPX2" s="386"/>
      <c r="DPY2" s="386"/>
      <c r="DPZ2" s="386"/>
      <c r="DQA2" s="386"/>
      <c r="DQB2" s="386"/>
      <c r="DQC2" s="386"/>
      <c r="DQD2" s="386"/>
      <c r="DQE2" s="386"/>
      <c r="DQF2" s="386"/>
      <c r="DQG2" s="385"/>
      <c r="DQH2" s="386"/>
      <c r="DQI2" s="386"/>
      <c r="DQJ2" s="386"/>
      <c r="DQK2" s="386"/>
      <c r="DQL2" s="386"/>
      <c r="DQM2" s="386"/>
      <c r="DQN2" s="386"/>
      <c r="DQO2" s="386"/>
      <c r="DQP2" s="386"/>
      <c r="DQQ2" s="386"/>
      <c r="DQR2" s="386"/>
      <c r="DQS2" s="386"/>
      <c r="DQT2" s="386"/>
      <c r="DQU2" s="386"/>
      <c r="DQV2" s="386"/>
      <c r="DQW2" s="385"/>
      <c r="DQX2" s="386"/>
      <c r="DQY2" s="386"/>
      <c r="DQZ2" s="386"/>
      <c r="DRA2" s="386"/>
      <c r="DRB2" s="386"/>
      <c r="DRC2" s="386"/>
      <c r="DRD2" s="386"/>
      <c r="DRE2" s="386"/>
      <c r="DRF2" s="386"/>
      <c r="DRG2" s="386"/>
      <c r="DRH2" s="386"/>
      <c r="DRI2" s="386"/>
      <c r="DRJ2" s="386"/>
      <c r="DRK2" s="386"/>
      <c r="DRL2" s="386"/>
      <c r="DRM2" s="385"/>
      <c r="DRN2" s="386"/>
      <c r="DRO2" s="386"/>
      <c r="DRP2" s="386"/>
      <c r="DRQ2" s="386"/>
      <c r="DRR2" s="386"/>
      <c r="DRS2" s="386"/>
      <c r="DRT2" s="386"/>
      <c r="DRU2" s="386"/>
      <c r="DRV2" s="386"/>
      <c r="DRW2" s="386"/>
      <c r="DRX2" s="386"/>
      <c r="DRY2" s="386"/>
      <c r="DRZ2" s="386"/>
      <c r="DSA2" s="386"/>
      <c r="DSB2" s="386"/>
      <c r="DSC2" s="385"/>
      <c r="DSD2" s="386"/>
      <c r="DSE2" s="386"/>
      <c r="DSF2" s="386"/>
      <c r="DSG2" s="386"/>
      <c r="DSH2" s="386"/>
      <c r="DSI2" s="386"/>
      <c r="DSJ2" s="386"/>
      <c r="DSK2" s="386"/>
      <c r="DSL2" s="386"/>
      <c r="DSM2" s="386"/>
      <c r="DSN2" s="386"/>
      <c r="DSO2" s="386"/>
      <c r="DSP2" s="386"/>
      <c r="DSQ2" s="386"/>
      <c r="DSR2" s="386"/>
      <c r="DSS2" s="385"/>
      <c r="DST2" s="386"/>
      <c r="DSU2" s="386"/>
      <c r="DSV2" s="386"/>
      <c r="DSW2" s="386"/>
      <c r="DSX2" s="386"/>
      <c r="DSY2" s="386"/>
      <c r="DSZ2" s="386"/>
      <c r="DTA2" s="386"/>
      <c r="DTB2" s="386"/>
      <c r="DTC2" s="386"/>
      <c r="DTD2" s="386"/>
      <c r="DTE2" s="386"/>
      <c r="DTF2" s="386"/>
      <c r="DTG2" s="386"/>
      <c r="DTH2" s="386"/>
      <c r="DTI2" s="385"/>
      <c r="DTJ2" s="386"/>
      <c r="DTK2" s="386"/>
      <c r="DTL2" s="386"/>
      <c r="DTM2" s="386"/>
      <c r="DTN2" s="386"/>
      <c r="DTO2" s="386"/>
      <c r="DTP2" s="386"/>
      <c r="DTQ2" s="386"/>
      <c r="DTR2" s="386"/>
      <c r="DTS2" s="386"/>
      <c r="DTT2" s="386"/>
      <c r="DTU2" s="386"/>
      <c r="DTV2" s="386"/>
      <c r="DTW2" s="386"/>
      <c r="DTX2" s="386"/>
      <c r="DTY2" s="385"/>
      <c r="DTZ2" s="386"/>
      <c r="DUA2" s="386"/>
      <c r="DUB2" s="386"/>
      <c r="DUC2" s="386"/>
      <c r="DUD2" s="386"/>
      <c r="DUE2" s="386"/>
      <c r="DUF2" s="386"/>
      <c r="DUG2" s="386"/>
      <c r="DUH2" s="386"/>
      <c r="DUI2" s="386"/>
      <c r="DUJ2" s="386"/>
      <c r="DUK2" s="386"/>
      <c r="DUL2" s="386"/>
      <c r="DUM2" s="386"/>
      <c r="DUN2" s="386"/>
      <c r="DUO2" s="385"/>
      <c r="DUP2" s="386"/>
      <c r="DUQ2" s="386"/>
      <c r="DUR2" s="386"/>
      <c r="DUS2" s="386"/>
      <c r="DUT2" s="386"/>
      <c r="DUU2" s="386"/>
      <c r="DUV2" s="386"/>
      <c r="DUW2" s="386"/>
      <c r="DUX2" s="386"/>
      <c r="DUY2" s="386"/>
      <c r="DUZ2" s="386"/>
      <c r="DVA2" s="386"/>
      <c r="DVB2" s="386"/>
      <c r="DVC2" s="386"/>
      <c r="DVD2" s="386"/>
      <c r="DVE2" s="385"/>
      <c r="DVF2" s="386"/>
      <c r="DVG2" s="386"/>
      <c r="DVH2" s="386"/>
      <c r="DVI2" s="386"/>
      <c r="DVJ2" s="386"/>
      <c r="DVK2" s="386"/>
      <c r="DVL2" s="386"/>
      <c r="DVM2" s="386"/>
      <c r="DVN2" s="386"/>
      <c r="DVO2" s="386"/>
      <c r="DVP2" s="386"/>
      <c r="DVQ2" s="386"/>
      <c r="DVR2" s="386"/>
      <c r="DVS2" s="386"/>
      <c r="DVT2" s="386"/>
      <c r="DVU2" s="385"/>
      <c r="DVV2" s="386"/>
      <c r="DVW2" s="386"/>
      <c r="DVX2" s="386"/>
      <c r="DVY2" s="386"/>
      <c r="DVZ2" s="386"/>
      <c r="DWA2" s="386"/>
      <c r="DWB2" s="386"/>
      <c r="DWC2" s="386"/>
      <c r="DWD2" s="386"/>
      <c r="DWE2" s="386"/>
      <c r="DWF2" s="386"/>
      <c r="DWG2" s="386"/>
      <c r="DWH2" s="386"/>
      <c r="DWI2" s="386"/>
      <c r="DWJ2" s="386"/>
      <c r="DWK2" s="385"/>
      <c r="DWL2" s="386"/>
      <c r="DWM2" s="386"/>
      <c r="DWN2" s="386"/>
      <c r="DWO2" s="386"/>
      <c r="DWP2" s="386"/>
      <c r="DWQ2" s="386"/>
      <c r="DWR2" s="386"/>
      <c r="DWS2" s="386"/>
      <c r="DWT2" s="386"/>
      <c r="DWU2" s="386"/>
      <c r="DWV2" s="386"/>
      <c r="DWW2" s="386"/>
      <c r="DWX2" s="386"/>
      <c r="DWY2" s="386"/>
      <c r="DWZ2" s="386"/>
      <c r="DXA2" s="385"/>
      <c r="DXB2" s="386"/>
      <c r="DXC2" s="386"/>
      <c r="DXD2" s="386"/>
      <c r="DXE2" s="386"/>
      <c r="DXF2" s="386"/>
      <c r="DXG2" s="386"/>
      <c r="DXH2" s="386"/>
      <c r="DXI2" s="386"/>
      <c r="DXJ2" s="386"/>
      <c r="DXK2" s="386"/>
      <c r="DXL2" s="386"/>
      <c r="DXM2" s="386"/>
      <c r="DXN2" s="386"/>
      <c r="DXO2" s="386"/>
      <c r="DXP2" s="386"/>
      <c r="DXQ2" s="385"/>
      <c r="DXR2" s="386"/>
      <c r="DXS2" s="386"/>
      <c r="DXT2" s="386"/>
      <c r="DXU2" s="386"/>
      <c r="DXV2" s="386"/>
      <c r="DXW2" s="386"/>
      <c r="DXX2" s="386"/>
      <c r="DXY2" s="386"/>
      <c r="DXZ2" s="386"/>
      <c r="DYA2" s="386"/>
      <c r="DYB2" s="386"/>
      <c r="DYC2" s="386"/>
      <c r="DYD2" s="386"/>
      <c r="DYE2" s="386"/>
      <c r="DYF2" s="386"/>
      <c r="DYG2" s="385"/>
      <c r="DYH2" s="386"/>
      <c r="DYI2" s="386"/>
      <c r="DYJ2" s="386"/>
      <c r="DYK2" s="386"/>
      <c r="DYL2" s="386"/>
      <c r="DYM2" s="386"/>
      <c r="DYN2" s="386"/>
      <c r="DYO2" s="386"/>
      <c r="DYP2" s="386"/>
      <c r="DYQ2" s="386"/>
      <c r="DYR2" s="386"/>
      <c r="DYS2" s="386"/>
      <c r="DYT2" s="386"/>
      <c r="DYU2" s="386"/>
      <c r="DYV2" s="386"/>
      <c r="DYW2" s="385"/>
      <c r="DYX2" s="386"/>
      <c r="DYY2" s="386"/>
      <c r="DYZ2" s="386"/>
      <c r="DZA2" s="386"/>
      <c r="DZB2" s="386"/>
      <c r="DZC2" s="386"/>
      <c r="DZD2" s="386"/>
      <c r="DZE2" s="386"/>
      <c r="DZF2" s="386"/>
      <c r="DZG2" s="386"/>
      <c r="DZH2" s="386"/>
      <c r="DZI2" s="386"/>
      <c r="DZJ2" s="386"/>
      <c r="DZK2" s="386"/>
      <c r="DZL2" s="386"/>
      <c r="DZM2" s="385"/>
      <c r="DZN2" s="386"/>
      <c r="DZO2" s="386"/>
      <c r="DZP2" s="386"/>
      <c r="DZQ2" s="386"/>
      <c r="DZR2" s="386"/>
      <c r="DZS2" s="386"/>
      <c r="DZT2" s="386"/>
      <c r="DZU2" s="386"/>
      <c r="DZV2" s="386"/>
      <c r="DZW2" s="386"/>
      <c r="DZX2" s="386"/>
      <c r="DZY2" s="386"/>
      <c r="DZZ2" s="386"/>
      <c r="EAA2" s="386"/>
      <c r="EAB2" s="386"/>
      <c r="EAC2" s="385"/>
      <c r="EAD2" s="386"/>
      <c r="EAE2" s="386"/>
      <c r="EAF2" s="386"/>
      <c r="EAG2" s="386"/>
      <c r="EAH2" s="386"/>
      <c r="EAI2" s="386"/>
      <c r="EAJ2" s="386"/>
      <c r="EAK2" s="386"/>
      <c r="EAL2" s="386"/>
      <c r="EAM2" s="386"/>
      <c r="EAN2" s="386"/>
      <c r="EAO2" s="386"/>
      <c r="EAP2" s="386"/>
      <c r="EAQ2" s="386"/>
      <c r="EAR2" s="386"/>
      <c r="EAS2" s="385"/>
      <c r="EAT2" s="386"/>
      <c r="EAU2" s="386"/>
      <c r="EAV2" s="386"/>
      <c r="EAW2" s="386"/>
      <c r="EAX2" s="386"/>
      <c r="EAY2" s="386"/>
      <c r="EAZ2" s="386"/>
      <c r="EBA2" s="386"/>
      <c r="EBB2" s="386"/>
      <c r="EBC2" s="386"/>
      <c r="EBD2" s="386"/>
      <c r="EBE2" s="386"/>
      <c r="EBF2" s="386"/>
      <c r="EBG2" s="386"/>
      <c r="EBH2" s="386"/>
      <c r="EBI2" s="385"/>
      <c r="EBJ2" s="386"/>
      <c r="EBK2" s="386"/>
      <c r="EBL2" s="386"/>
      <c r="EBM2" s="386"/>
      <c r="EBN2" s="386"/>
      <c r="EBO2" s="386"/>
      <c r="EBP2" s="386"/>
      <c r="EBQ2" s="386"/>
      <c r="EBR2" s="386"/>
      <c r="EBS2" s="386"/>
      <c r="EBT2" s="386"/>
      <c r="EBU2" s="386"/>
      <c r="EBV2" s="386"/>
      <c r="EBW2" s="386"/>
      <c r="EBX2" s="386"/>
      <c r="EBY2" s="385"/>
      <c r="EBZ2" s="386"/>
      <c r="ECA2" s="386"/>
      <c r="ECB2" s="386"/>
      <c r="ECC2" s="386"/>
      <c r="ECD2" s="386"/>
      <c r="ECE2" s="386"/>
      <c r="ECF2" s="386"/>
      <c r="ECG2" s="386"/>
      <c r="ECH2" s="386"/>
      <c r="ECI2" s="386"/>
      <c r="ECJ2" s="386"/>
      <c r="ECK2" s="386"/>
      <c r="ECL2" s="386"/>
      <c r="ECM2" s="386"/>
      <c r="ECN2" s="386"/>
      <c r="ECO2" s="385"/>
      <c r="ECP2" s="386"/>
      <c r="ECQ2" s="386"/>
      <c r="ECR2" s="386"/>
      <c r="ECS2" s="386"/>
      <c r="ECT2" s="386"/>
      <c r="ECU2" s="386"/>
      <c r="ECV2" s="386"/>
      <c r="ECW2" s="386"/>
      <c r="ECX2" s="386"/>
      <c r="ECY2" s="386"/>
      <c r="ECZ2" s="386"/>
      <c r="EDA2" s="386"/>
      <c r="EDB2" s="386"/>
      <c r="EDC2" s="386"/>
      <c r="EDD2" s="386"/>
      <c r="EDE2" s="385"/>
      <c r="EDF2" s="386"/>
      <c r="EDG2" s="386"/>
      <c r="EDH2" s="386"/>
      <c r="EDI2" s="386"/>
      <c r="EDJ2" s="386"/>
      <c r="EDK2" s="386"/>
      <c r="EDL2" s="386"/>
      <c r="EDM2" s="386"/>
      <c r="EDN2" s="386"/>
      <c r="EDO2" s="386"/>
      <c r="EDP2" s="386"/>
      <c r="EDQ2" s="386"/>
      <c r="EDR2" s="386"/>
      <c r="EDS2" s="386"/>
      <c r="EDT2" s="386"/>
      <c r="EDU2" s="385"/>
      <c r="EDV2" s="386"/>
      <c r="EDW2" s="386"/>
      <c r="EDX2" s="386"/>
      <c r="EDY2" s="386"/>
      <c r="EDZ2" s="386"/>
      <c r="EEA2" s="386"/>
      <c r="EEB2" s="386"/>
      <c r="EEC2" s="386"/>
      <c r="EED2" s="386"/>
      <c r="EEE2" s="386"/>
      <c r="EEF2" s="386"/>
      <c r="EEG2" s="386"/>
      <c r="EEH2" s="386"/>
      <c r="EEI2" s="386"/>
      <c r="EEJ2" s="386"/>
      <c r="EEK2" s="385"/>
      <c r="EEL2" s="386"/>
      <c r="EEM2" s="386"/>
      <c r="EEN2" s="386"/>
      <c r="EEO2" s="386"/>
      <c r="EEP2" s="386"/>
      <c r="EEQ2" s="386"/>
      <c r="EER2" s="386"/>
      <c r="EES2" s="386"/>
      <c r="EET2" s="386"/>
      <c r="EEU2" s="386"/>
      <c r="EEV2" s="386"/>
      <c r="EEW2" s="386"/>
      <c r="EEX2" s="386"/>
      <c r="EEY2" s="386"/>
      <c r="EEZ2" s="386"/>
      <c r="EFA2" s="385"/>
      <c r="EFB2" s="386"/>
      <c r="EFC2" s="386"/>
      <c r="EFD2" s="386"/>
      <c r="EFE2" s="386"/>
      <c r="EFF2" s="386"/>
      <c r="EFG2" s="386"/>
      <c r="EFH2" s="386"/>
      <c r="EFI2" s="386"/>
      <c r="EFJ2" s="386"/>
      <c r="EFK2" s="386"/>
      <c r="EFL2" s="386"/>
      <c r="EFM2" s="386"/>
      <c r="EFN2" s="386"/>
      <c r="EFO2" s="386"/>
      <c r="EFP2" s="386"/>
      <c r="EFQ2" s="385"/>
      <c r="EFR2" s="386"/>
      <c r="EFS2" s="386"/>
      <c r="EFT2" s="386"/>
      <c r="EFU2" s="386"/>
      <c r="EFV2" s="386"/>
      <c r="EFW2" s="386"/>
      <c r="EFX2" s="386"/>
      <c r="EFY2" s="386"/>
      <c r="EFZ2" s="386"/>
      <c r="EGA2" s="386"/>
      <c r="EGB2" s="386"/>
      <c r="EGC2" s="386"/>
      <c r="EGD2" s="386"/>
      <c r="EGE2" s="386"/>
      <c r="EGF2" s="386"/>
      <c r="EGG2" s="385"/>
      <c r="EGH2" s="386"/>
      <c r="EGI2" s="386"/>
      <c r="EGJ2" s="386"/>
      <c r="EGK2" s="386"/>
      <c r="EGL2" s="386"/>
      <c r="EGM2" s="386"/>
      <c r="EGN2" s="386"/>
      <c r="EGO2" s="386"/>
      <c r="EGP2" s="386"/>
      <c r="EGQ2" s="386"/>
      <c r="EGR2" s="386"/>
      <c r="EGS2" s="386"/>
      <c r="EGT2" s="386"/>
      <c r="EGU2" s="386"/>
      <c r="EGV2" s="386"/>
      <c r="EGW2" s="385"/>
      <c r="EGX2" s="386"/>
      <c r="EGY2" s="386"/>
      <c r="EGZ2" s="386"/>
      <c r="EHA2" s="386"/>
      <c r="EHB2" s="386"/>
      <c r="EHC2" s="386"/>
      <c r="EHD2" s="386"/>
      <c r="EHE2" s="386"/>
      <c r="EHF2" s="386"/>
      <c r="EHG2" s="386"/>
      <c r="EHH2" s="386"/>
      <c r="EHI2" s="386"/>
      <c r="EHJ2" s="386"/>
      <c r="EHK2" s="386"/>
      <c r="EHL2" s="386"/>
      <c r="EHM2" s="385"/>
      <c r="EHN2" s="386"/>
      <c r="EHO2" s="386"/>
      <c r="EHP2" s="386"/>
      <c r="EHQ2" s="386"/>
      <c r="EHR2" s="386"/>
      <c r="EHS2" s="386"/>
      <c r="EHT2" s="386"/>
      <c r="EHU2" s="386"/>
      <c r="EHV2" s="386"/>
      <c r="EHW2" s="386"/>
      <c r="EHX2" s="386"/>
      <c r="EHY2" s="386"/>
      <c r="EHZ2" s="386"/>
      <c r="EIA2" s="386"/>
      <c r="EIB2" s="386"/>
      <c r="EIC2" s="385"/>
      <c r="EID2" s="386"/>
      <c r="EIE2" s="386"/>
      <c r="EIF2" s="386"/>
      <c r="EIG2" s="386"/>
      <c r="EIH2" s="386"/>
      <c r="EII2" s="386"/>
      <c r="EIJ2" s="386"/>
      <c r="EIK2" s="386"/>
      <c r="EIL2" s="386"/>
      <c r="EIM2" s="386"/>
      <c r="EIN2" s="386"/>
      <c r="EIO2" s="386"/>
      <c r="EIP2" s="386"/>
      <c r="EIQ2" s="386"/>
      <c r="EIR2" s="386"/>
      <c r="EIS2" s="385"/>
      <c r="EIT2" s="386"/>
      <c r="EIU2" s="386"/>
      <c r="EIV2" s="386"/>
      <c r="EIW2" s="386"/>
      <c r="EIX2" s="386"/>
      <c r="EIY2" s="386"/>
      <c r="EIZ2" s="386"/>
      <c r="EJA2" s="386"/>
      <c r="EJB2" s="386"/>
      <c r="EJC2" s="386"/>
      <c r="EJD2" s="386"/>
      <c r="EJE2" s="386"/>
      <c r="EJF2" s="386"/>
      <c r="EJG2" s="386"/>
      <c r="EJH2" s="386"/>
      <c r="EJI2" s="385"/>
      <c r="EJJ2" s="386"/>
      <c r="EJK2" s="386"/>
      <c r="EJL2" s="386"/>
      <c r="EJM2" s="386"/>
      <c r="EJN2" s="386"/>
      <c r="EJO2" s="386"/>
      <c r="EJP2" s="386"/>
      <c r="EJQ2" s="386"/>
      <c r="EJR2" s="386"/>
      <c r="EJS2" s="386"/>
      <c r="EJT2" s="386"/>
      <c r="EJU2" s="386"/>
      <c r="EJV2" s="386"/>
      <c r="EJW2" s="386"/>
      <c r="EJX2" s="386"/>
      <c r="EJY2" s="385"/>
      <c r="EJZ2" s="386"/>
      <c r="EKA2" s="386"/>
      <c r="EKB2" s="386"/>
      <c r="EKC2" s="386"/>
      <c r="EKD2" s="386"/>
      <c r="EKE2" s="386"/>
      <c r="EKF2" s="386"/>
      <c r="EKG2" s="386"/>
      <c r="EKH2" s="386"/>
      <c r="EKI2" s="386"/>
      <c r="EKJ2" s="386"/>
      <c r="EKK2" s="386"/>
      <c r="EKL2" s="386"/>
      <c r="EKM2" s="386"/>
      <c r="EKN2" s="386"/>
      <c r="EKO2" s="385"/>
      <c r="EKP2" s="386"/>
      <c r="EKQ2" s="386"/>
      <c r="EKR2" s="386"/>
      <c r="EKS2" s="386"/>
      <c r="EKT2" s="386"/>
      <c r="EKU2" s="386"/>
      <c r="EKV2" s="386"/>
      <c r="EKW2" s="386"/>
      <c r="EKX2" s="386"/>
      <c r="EKY2" s="386"/>
      <c r="EKZ2" s="386"/>
      <c r="ELA2" s="386"/>
      <c r="ELB2" s="386"/>
      <c r="ELC2" s="386"/>
      <c r="ELD2" s="386"/>
      <c r="ELE2" s="385"/>
      <c r="ELF2" s="386"/>
      <c r="ELG2" s="386"/>
      <c r="ELH2" s="386"/>
      <c r="ELI2" s="386"/>
      <c r="ELJ2" s="386"/>
      <c r="ELK2" s="386"/>
      <c r="ELL2" s="386"/>
      <c r="ELM2" s="386"/>
      <c r="ELN2" s="386"/>
      <c r="ELO2" s="386"/>
      <c r="ELP2" s="386"/>
      <c r="ELQ2" s="386"/>
      <c r="ELR2" s="386"/>
      <c r="ELS2" s="386"/>
      <c r="ELT2" s="386"/>
      <c r="ELU2" s="385"/>
      <c r="ELV2" s="386"/>
      <c r="ELW2" s="386"/>
      <c r="ELX2" s="386"/>
      <c r="ELY2" s="386"/>
      <c r="ELZ2" s="386"/>
      <c r="EMA2" s="386"/>
      <c r="EMB2" s="386"/>
      <c r="EMC2" s="386"/>
      <c r="EMD2" s="386"/>
      <c r="EME2" s="386"/>
      <c r="EMF2" s="386"/>
      <c r="EMG2" s="386"/>
      <c r="EMH2" s="386"/>
      <c r="EMI2" s="386"/>
      <c r="EMJ2" s="386"/>
      <c r="EMK2" s="385"/>
      <c r="EML2" s="386"/>
      <c r="EMM2" s="386"/>
      <c r="EMN2" s="386"/>
      <c r="EMO2" s="386"/>
      <c r="EMP2" s="386"/>
      <c r="EMQ2" s="386"/>
      <c r="EMR2" s="386"/>
      <c r="EMS2" s="386"/>
      <c r="EMT2" s="386"/>
      <c r="EMU2" s="386"/>
      <c r="EMV2" s="386"/>
      <c r="EMW2" s="386"/>
      <c r="EMX2" s="386"/>
      <c r="EMY2" s="386"/>
      <c r="EMZ2" s="386"/>
      <c r="ENA2" s="385"/>
      <c r="ENB2" s="386"/>
      <c r="ENC2" s="386"/>
      <c r="END2" s="386"/>
      <c r="ENE2" s="386"/>
      <c r="ENF2" s="386"/>
      <c r="ENG2" s="386"/>
      <c r="ENH2" s="386"/>
      <c r="ENI2" s="386"/>
      <c r="ENJ2" s="386"/>
      <c r="ENK2" s="386"/>
      <c r="ENL2" s="386"/>
      <c r="ENM2" s="386"/>
      <c r="ENN2" s="386"/>
      <c r="ENO2" s="386"/>
      <c r="ENP2" s="386"/>
      <c r="ENQ2" s="385"/>
      <c r="ENR2" s="386"/>
      <c r="ENS2" s="386"/>
      <c r="ENT2" s="386"/>
      <c r="ENU2" s="386"/>
      <c r="ENV2" s="386"/>
      <c r="ENW2" s="386"/>
      <c r="ENX2" s="386"/>
      <c r="ENY2" s="386"/>
      <c r="ENZ2" s="386"/>
      <c r="EOA2" s="386"/>
      <c r="EOB2" s="386"/>
      <c r="EOC2" s="386"/>
      <c r="EOD2" s="386"/>
      <c r="EOE2" s="386"/>
      <c r="EOF2" s="386"/>
      <c r="EOG2" s="385"/>
      <c r="EOH2" s="386"/>
      <c r="EOI2" s="386"/>
      <c r="EOJ2" s="386"/>
      <c r="EOK2" s="386"/>
      <c r="EOL2" s="386"/>
      <c r="EOM2" s="386"/>
      <c r="EON2" s="386"/>
      <c r="EOO2" s="386"/>
      <c r="EOP2" s="386"/>
      <c r="EOQ2" s="386"/>
      <c r="EOR2" s="386"/>
      <c r="EOS2" s="386"/>
      <c r="EOT2" s="386"/>
      <c r="EOU2" s="386"/>
      <c r="EOV2" s="386"/>
      <c r="EOW2" s="385"/>
      <c r="EOX2" s="386"/>
      <c r="EOY2" s="386"/>
      <c r="EOZ2" s="386"/>
      <c r="EPA2" s="386"/>
      <c r="EPB2" s="386"/>
      <c r="EPC2" s="386"/>
      <c r="EPD2" s="386"/>
      <c r="EPE2" s="386"/>
      <c r="EPF2" s="386"/>
      <c r="EPG2" s="386"/>
      <c r="EPH2" s="386"/>
      <c r="EPI2" s="386"/>
      <c r="EPJ2" s="386"/>
      <c r="EPK2" s="386"/>
      <c r="EPL2" s="386"/>
      <c r="EPM2" s="385"/>
      <c r="EPN2" s="386"/>
      <c r="EPO2" s="386"/>
      <c r="EPP2" s="386"/>
      <c r="EPQ2" s="386"/>
      <c r="EPR2" s="386"/>
      <c r="EPS2" s="386"/>
      <c r="EPT2" s="386"/>
      <c r="EPU2" s="386"/>
      <c r="EPV2" s="386"/>
      <c r="EPW2" s="386"/>
      <c r="EPX2" s="386"/>
      <c r="EPY2" s="386"/>
      <c r="EPZ2" s="386"/>
      <c r="EQA2" s="386"/>
      <c r="EQB2" s="386"/>
      <c r="EQC2" s="385"/>
      <c r="EQD2" s="386"/>
      <c r="EQE2" s="386"/>
      <c r="EQF2" s="386"/>
      <c r="EQG2" s="386"/>
      <c r="EQH2" s="386"/>
      <c r="EQI2" s="386"/>
      <c r="EQJ2" s="386"/>
      <c r="EQK2" s="386"/>
      <c r="EQL2" s="386"/>
      <c r="EQM2" s="386"/>
      <c r="EQN2" s="386"/>
      <c r="EQO2" s="386"/>
      <c r="EQP2" s="386"/>
      <c r="EQQ2" s="386"/>
      <c r="EQR2" s="386"/>
      <c r="EQS2" s="385"/>
      <c r="EQT2" s="386"/>
      <c r="EQU2" s="386"/>
      <c r="EQV2" s="386"/>
      <c r="EQW2" s="386"/>
      <c r="EQX2" s="386"/>
      <c r="EQY2" s="386"/>
      <c r="EQZ2" s="386"/>
      <c r="ERA2" s="386"/>
      <c r="ERB2" s="386"/>
      <c r="ERC2" s="386"/>
      <c r="ERD2" s="386"/>
      <c r="ERE2" s="386"/>
      <c r="ERF2" s="386"/>
      <c r="ERG2" s="386"/>
      <c r="ERH2" s="386"/>
      <c r="ERI2" s="385"/>
      <c r="ERJ2" s="386"/>
      <c r="ERK2" s="386"/>
      <c r="ERL2" s="386"/>
      <c r="ERM2" s="386"/>
      <c r="ERN2" s="386"/>
      <c r="ERO2" s="386"/>
      <c r="ERP2" s="386"/>
      <c r="ERQ2" s="386"/>
      <c r="ERR2" s="386"/>
      <c r="ERS2" s="386"/>
      <c r="ERT2" s="386"/>
      <c r="ERU2" s="386"/>
      <c r="ERV2" s="386"/>
      <c r="ERW2" s="386"/>
      <c r="ERX2" s="386"/>
      <c r="ERY2" s="385"/>
      <c r="ERZ2" s="386"/>
      <c r="ESA2" s="386"/>
      <c r="ESB2" s="386"/>
      <c r="ESC2" s="386"/>
      <c r="ESD2" s="386"/>
      <c r="ESE2" s="386"/>
      <c r="ESF2" s="386"/>
      <c r="ESG2" s="386"/>
      <c r="ESH2" s="386"/>
      <c r="ESI2" s="386"/>
      <c r="ESJ2" s="386"/>
      <c r="ESK2" s="386"/>
      <c r="ESL2" s="386"/>
      <c r="ESM2" s="386"/>
      <c r="ESN2" s="386"/>
      <c r="ESO2" s="385"/>
      <c r="ESP2" s="386"/>
      <c r="ESQ2" s="386"/>
      <c r="ESR2" s="386"/>
      <c r="ESS2" s="386"/>
      <c r="EST2" s="386"/>
      <c r="ESU2" s="386"/>
      <c r="ESV2" s="386"/>
      <c r="ESW2" s="386"/>
      <c r="ESX2" s="386"/>
      <c r="ESY2" s="386"/>
      <c r="ESZ2" s="386"/>
      <c r="ETA2" s="386"/>
      <c r="ETB2" s="386"/>
      <c r="ETC2" s="386"/>
      <c r="ETD2" s="386"/>
      <c r="ETE2" s="385"/>
      <c r="ETF2" s="386"/>
      <c r="ETG2" s="386"/>
      <c r="ETH2" s="386"/>
      <c r="ETI2" s="386"/>
      <c r="ETJ2" s="386"/>
      <c r="ETK2" s="386"/>
      <c r="ETL2" s="386"/>
      <c r="ETM2" s="386"/>
      <c r="ETN2" s="386"/>
      <c r="ETO2" s="386"/>
      <c r="ETP2" s="386"/>
      <c r="ETQ2" s="386"/>
      <c r="ETR2" s="386"/>
      <c r="ETS2" s="386"/>
      <c r="ETT2" s="386"/>
      <c r="ETU2" s="385"/>
      <c r="ETV2" s="386"/>
      <c r="ETW2" s="386"/>
      <c r="ETX2" s="386"/>
      <c r="ETY2" s="386"/>
      <c r="ETZ2" s="386"/>
      <c r="EUA2" s="386"/>
      <c r="EUB2" s="386"/>
      <c r="EUC2" s="386"/>
      <c r="EUD2" s="386"/>
      <c r="EUE2" s="386"/>
      <c r="EUF2" s="386"/>
      <c r="EUG2" s="386"/>
      <c r="EUH2" s="386"/>
      <c r="EUI2" s="386"/>
      <c r="EUJ2" s="386"/>
      <c r="EUK2" s="385"/>
      <c r="EUL2" s="386"/>
      <c r="EUM2" s="386"/>
      <c r="EUN2" s="386"/>
      <c r="EUO2" s="386"/>
      <c r="EUP2" s="386"/>
      <c r="EUQ2" s="386"/>
      <c r="EUR2" s="386"/>
      <c r="EUS2" s="386"/>
      <c r="EUT2" s="386"/>
      <c r="EUU2" s="386"/>
      <c r="EUV2" s="386"/>
      <c r="EUW2" s="386"/>
      <c r="EUX2" s="386"/>
      <c r="EUY2" s="386"/>
      <c r="EUZ2" s="386"/>
      <c r="EVA2" s="385"/>
      <c r="EVB2" s="386"/>
      <c r="EVC2" s="386"/>
      <c r="EVD2" s="386"/>
      <c r="EVE2" s="386"/>
      <c r="EVF2" s="386"/>
      <c r="EVG2" s="386"/>
      <c r="EVH2" s="386"/>
      <c r="EVI2" s="386"/>
      <c r="EVJ2" s="386"/>
      <c r="EVK2" s="386"/>
      <c r="EVL2" s="386"/>
      <c r="EVM2" s="386"/>
      <c r="EVN2" s="386"/>
      <c r="EVO2" s="386"/>
      <c r="EVP2" s="386"/>
      <c r="EVQ2" s="385"/>
      <c r="EVR2" s="386"/>
      <c r="EVS2" s="386"/>
      <c r="EVT2" s="386"/>
      <c r="EVU2" s="386"/>
      <c r="EVV2" s="386"/>
      <c r="EVW2" s="386"/>
      <c r="EVX2" s="386"/>
      <c r="EVY2" s="386"/>
      <c r="EVZ2" s="386"/>
      <c r="EWA2" s="386"/>
      <c r="EWB2" s="386"/>
      <c r="EWC2" s="386"/>
      <c r="EWD2" s="386"/>
      <c r="EWE2" s="386"/>
      <c r="EWF2" s="386"/>
      <c r="EWG2" s="385"/>
      <c r="EWH2" s="386"/>
      <c r="EWI2" s="386"/>
      <c r="EWJ2" s="386"/>
      <c r="EWK2" s="386"/>
      <c r="EWL2" s="386"/>
      <c r="EWM2" s="386"/>
      <c r="EWN2" s="386"/>
      <c r="EWO2" s="386"/>
      <c r="EWP2" s="386"/>
      <c r="EWQ2" s="386"/>
      <c r="EWR2" s="386"/>
      <c r="EWS2" s="386"/>
      <c r="EWT2" s="386"/>
      <c r="EWU2" s="386"/>
      <c r="EWV2" s="386"/>
      <c r="EWW2" s="385"/>
      <c r="EWX2" s="386"/>
      <c r="EWY2" s="386"/>
      <c r="EWZ2" s="386"/>
      <c r="EXA2" s="386"/>
      <c r="EXB2" s="386"/>
      <c r="EXC2" s="386"/>
      <c r="EXD2" s="386"/>
      <c r="EXE2" s="386"/>
      <c r="EXF2" s="386"/>
      <c r="EXG2" s="386"/>
      <c r="EXH2" s="386"/>
      <c r="EXI2" s="386"/>
      <c r="EXJ2" s="386"/>
      <c r="EXK2" s="386"/>
      <c r="EXL2" s="386"/>
      <c r="EXM2" s="385"/>
      <c r="EXN2" s="386"/>
      <c r="EXO2" s="386"/>
      <c r="EXP2" s="386"/>
      <c r="EXQ2" s="386"/>
      <c r="EXR2" s="386"/>
      <c r="EXS2" s="386"/>
      <c r="EXT2" s="386"/>
      <c r="EXU2" s="386"/>
      <c r="EXV2" s="386"/>
      <c r="EXW2" s="386"/>
      <c r="EXX2" s="386"/>
      <c r="EXY2" s="386"/>
      <c r="EXZ2" s="386"/>
      <c r="EYA2" s="386"/>
      <c r="EYB2" s="386"/>
      <c r="EYC2" s="385"/>
      <c r="EYD2" s="386"/>
      <c r="EYE2" s="386"/>
      <c r="EYF2" s="386"/>
      <c r="EYG2" s="386"/>
      <c r="EYH2" s="386"/>
      <c r="EYI2" s="386"/>
      <c r="EYJ2" s="386"/>
      <c r="EYK2" s="386"/>
      <c r="EYL2" s="386"/>
      <c r="EYM2" s="386"/>
      <c r="EYN2" s="386"/>
      <c r="EYO2" s="386"/>
      <c r="EYP2" s="386"/>
      <c r="EYQ2" s="386"/>
      <c r="EYR2" s="386"/>
      <c r="EYS2" s="385"/>
      <c r="EYT2" s="386"/>
      <c r="EYU2" s="386"/>
      <c r="EYV2" s="386"/>
      <c r="EYW2" s="386"/>
      <c r="EYX2" s="386"/>
      <c r="EYY2" s="386"/>
      <c r="EYZ2" s="386"/>
      <c r="EZA2" s="386"/>
      <c r="EZB2" s="386"/>
      <c r="EZC2" s="386"/>
      <c r="EZD2" s="386"/>
      <c r="EZE2" s="386"/>
      <c r="EZF2" s="386"/>
      <c r="EZG2" s="386"/>
      <c r="EZH2" s="386"/>
      <c r="EZI2" s="385"/>
      <c r="EZJ2" s="386"/>
      <c r="EZK2" s="386"/>
      <c r="EZL2" s="386"/>
      <c r="EZM2" s="386"/>
      <c r="EZN2" s="386"/>
      <c r="EZO2" s="386"/>
      <c r="EZP2" s="386"/>
      <c r="EZQ2" s="386"/>
      <c r="EZR2" s="386"/>
      <c r="EZS2" s="386"/>
      <c r="EZT2" s="386"/>
      <c r="EZU2" s="386"/>
      <c r="EZV2" s="386"/>
      <c r="EZW2" s="386"/>
      <c r="EZX2" s="386"/>
      <c r="EZY2" s="385"/>
      <c r="EZZ2" s="386"/>
      <c r="FAA2" s="386"/>
      <c r="FAB2" s="386"/>
      <c r="FAC2" s="386"/>
      <c r="FAD2" s="386"/>
      <c r="FAE2" s="386"/>
      <c r="FAF2" s="386"/>
      <c r="FAG2" s="386"/>
      <c r="FAH2" s="386"/>
      <c r="FAI2" s="386"/>
      <c r="FAJ2" s="386"/>
      <c r="FAK2" s="386"/>
      <c r="FAL2" s="386"/>
      <c r="FAM2" s="386"/>
      <c r="FAN2" s="386"/>
      <c r="FAO2" s="385"/>
      <c r="FAP2" s="386"/>
      <c r="FAQ2" s="386"/>
      <c r="FAR2" s="386"/>
      <c r="FAS2" s="386"/>
      <c r="FAT2" s="386"/>
      <c r="FAU2" s="386"/>
      <c r="FAV2" s="386"/>
      <c r="FAW2" s="386"/>
      <c r="FAX2" s="386"/>
      <c r="FAY2" s="386"/>
      <c r="FAZ2" s="386"/>
      <c r="FBA2" s="386"/>
      <c r="FBB2" s="386"/>
      <c r="FBC2" s="386"/>
      <c r="FBD2" s="386"/>
      <c r="FBE2" s="385"/>
      <c r="FBF2" s="386"/>
      <c r="FBG2" s="386"/>
      <c r="FBH2" s="386"/>
      <c r="FBI2" s="386"/>
      <c r="FBJ2" s="386"/>
      <c r="FBK2" s="386"/>
      <c r="FBL2" s="386"/>
      <c r="FBM2" s="386"/>
      <c r="FBN2" s="386"/>
      <c r="FBO2" s="386"/>
      <c r="FBP2" s="386"/>
      <c r="FBQ2" s="386"/>
      <c r="FBR2" s="386"/>
      <c r="FBS2" s="386"/>
      <c r="FBT2" s="386"/>
      <c r="FBU2" s="385"/>
      <c r="FBV2" s="386"/>
      <c r="FBW2" s="386"/>
      <c r="FBX2" s="386"/>
      <c r="FBY2" s="386"/>
      <c r="FBZ2" s="386"/>
      <c r="FCA2" s="386"/>
      <c r="FCB2" s="386"/>
      <c r="FCC2" s="386"/>
      <c r="FCD2" s="386"/>
      <c r="FCE2" s="386"/>
      <c r="FCF2" s="386"/>
      <c r="FCG2" s="386"/>
      <c r="FCH2" s="386"/>
      <c r="FCI2" s="386"/>
      <c r="FCJ2" s="386"/>
      <c r="FCK2" s="385"/>
      <c r="FCL2" s="386"/>
      <c r="FCM2" s="386"/>
      <c r="FCN2" s="386"/>
      <c r="FCO2" s="386"/>
      <c r="FCP2" s="386"/>
      <c r="FCQ2" s="386"/>
      <c r="FCR2" s="386"/>
      <c r="FCS2" s="386"/>
      <c r="FCT2" s="386"/>
      <c r="FCU2" s="386"/>
      <c r="FCV2" s="386"/>
      <c r="FCW2" s="386"/>
      <c r="FCX2" s="386"/>
      <c r="FCY2" s="386"/>
      <c r="FCZ2" s="386"/>
      <c r="FDA2" s="385"/>
      <c r="FDB2" s="386"/>
      <c r="FDC2" s="386"/>
      <c r="FDD2" s="386"/>
      <c r="FDE2" s="386"/>
      <c r="FDF2" s="386"/>
      <c r="FDG2" s="386"/>
      <c r="FDH2" s="386"/>
      <c r="FDI2" s="386"/>
      <c r="FDJ2" s="386"/>
      <c r="FDK2" s="386"/>
      <c r="FDL2" s="386"/>
      <c r="FDM2" s="386"/>
      <c r="FDN2" s="386"/>
      <c r="FDO2" s="386"/>
      <c r="FDP2" s="386"/>
      <c r="FDQ2" s="385"/>
      <c r="FDR2" s="386"/>
      <c r="FDS2" s="386"/>
      <c r="FDT2" s="386"/>
      <c r="FDU2" s="386"/>
      <c r="FDV2" s="386"/>
      <c r="FDW2" s="386"/>
      <c r="FDX2" s="386"/>
      <c r="FDY2" s="386"/>
      <c r="FDZ2" s="386"/>
      <c r="FEA2" s="386"/>
      <c r="FEB2" s="386"/>
      <c r="FEC2" s="386"/>
      <c r="FED2" s="386"/>
      <c r="FEE2" s="386"/>
      <c r="FEF2" s="386"/>
      <c r="FEG2" s="385"/>
      <c r="FEH2" s="386"/>
      <c r="FEI2" s="386"/>
      <c r="FEJ2" s="386"/>
      <c r="FEK2" s="386"/>
      <c r="FEL2" s="386"/>
      <c r="FEM2" s="386"/>
      <c r="FEN2" s="386"/>
      <c r="FEO2" s="386"/>
      <c r="FEP2" s="386"/>
      <c r="FEQ2" s="386"/>
      <c r="FER2" s="386"/>
      <c r="FES2" s="386"/>
      <c r="FET2" s="386"/>
      <c r="FEU2" s="386"/>
      <c r="FEV2" s="386"/>
      <c r="FEW2" s="385"/>
      <c r="FEX2" s="386"/>
      <c r="FEY2" s="386"/>
      <c r="FEZ2" s="386"/>
      <c r="FFA2" s="386"/>
      <c r="FFB2" s="386"/>
      <c r="FFC2" s="386"/>
      <c r="FFD2" s="386"/>
      <c r="FFE2" s="386"/>
      <c r="FFF2" s="386"/>
      <c r="FFG2" s="386"/>
      <c r="FFH2" s="386"/>
      <c r="FFI2" s="386"/>
      <c r="FFJ2" s="386"/>
      <c r="FFK2" s="386"/>
      <c r="FFL2" s="386"/>
      <c r="FFM2" s="385"/>
      <c r="FFN2" s="386"/>
      <c r="FFO2" s="386"/>
      <c r="FFP2" s="386"/>
      <c r="FFQ2" s="386"/>
      <c r="FFR2" s="386"/>
      <c r="FFS2" s="386"/>
      <c r="FFT2" s="386"/>
      <c r="FFU2" s="386"/>
      <c r="FFV2" s="386"/>
      <c r="FFW2" s="386"/>
      <c r="FFX2" s="386"/>
      <c r="FFY2" s="386"/>
      <c r="FFZ2" s="386"/>
      <c r="FGA2" s="386"/>
      <c r="FGB2" s="386"/>
      <c r="FGC2" s="385"/>
      <c r="FGD2" s="386"/>
      <c r="FGE2" s="386"/>
      <c r="FGF2" s="386"/>
      <c r="FGG2" s="386"/>
      <c r="FGH2" s="386"/>
      <c r="FGI2" s="386"/>
      <c r="FGJ2" s="386"/>
      <c r="FGK2" s="386"/>
      <c r="FGL2" s="386"/>
      <c r="FGM2" s="386"/>
      <c r="FGN2" s="386"/>
      <c r="FGO2" s="386"/>
      <c r="FGP2" s="386"/>
      <c r="FGQ2" s="386"/>
      <c r="FGR2" s="386"/>
      <c r="FGS2" s="385"/>
      <c r="FGT2" s="386"/>
      <c r="FGU2" s="386"/>
      <c r="FGV2" s="386"/>
      <c r="FGW2" s="386"/>
      <c r="FGX2" s="386"/>
      <c r="FGY2" s="386"/>
      <c r="FGZ2" s="386"/>
      <c r="FHA2" s="386"/>
      <c r="FHB2" s="386"/>
      <c r="FHC2" s="386"/>
      <c r="FHD2" s="386"/>
      <c r="FHE2" s="386"/>
      <c r="FHF2" s="386"/>
      <c r="FHG2" s="386"/>
      <c r="FHH2" s="386"/>
      <c r="FHI2" s="385"/>
      <c r="FHJ2" s="386"/>
      <c r="FHK2" s="386"/>
      <c r="FHL2" s="386"/>
      <c r="FHM2" s="386"/>
      <c r="FHN2" s="386"/>
      <c r="FHO2" s="386"/>
      <c r="FHP2" s="386"/>
      <c r="FHQ2" s="386"/>
      <c r="FHR2" s="386"/>
      <c r="FHS2" s="386"/>
      <c r="FHT2" s="386"/>
      <c r="FHU2" s="386"/>
      <c r="FHV2" s="386"/>
      <c r="FHW2" s="386"/>
      <c r="FHX2" s="386"/>
      <c r="FHY2" s="385"/>
      <c r="FHZ2" s="386"/>
      <c r="FIA2" s="386"/>
      <c r="FIB2" s="386"/>
      <c r="FIC2" s="386"/>
      <c r="FID2" s="386"/>
      <c r="FIE2" s="386"/>
      <c r="FIF2" s="386"/>
      <c r="FIG2" s="386"/>
      <c r="FIH2" s="386"/>
      <c r="FII2" s="386"/>
      <c r="FIJ2" s="386"/>
      <c r="FIK2" s="386"/>
      <c r="FIL2" s="386"/>
      <c r="FIM2" s="386"/>
      <c r="FIN2" s="386"/>
      <c r="FIO2" s="385"/>
      <c r="FIP2" s="386"/>
      <c r="FIQ2" s="386"/>
      <c r="FIR2" s="386"/>
      <c r="FIS2" s="386"/>
      <c r="FIT2" s="386"/>
      <c r="FIU2" s="386"/>
      <c r="FIV2" s="386"/>
      <c r="FIW2" s="386"/>
      <c r="FIX2" s="386"/>
      <c r="FIY2" s="386"/>
      <c r="FIZ2" s="386"/>
      <c r="FJA2" s="386"/>
      <c r="FJB2" s="386"/>
      <c r="FJC2" s="386"/>
      <c r="FJD2" s="386"/>
      <c r="FJE2" s="385"/>
      <c r="FJF2" s="386"/>
      <c r="FJG2" s="386"/>
      <c r="FJH2" s="386"/>
      <c r="FJI2" s="386"/>
      <c r="FJJ2" s="386"/>
      <c r="FJK2" s="386"/>
      <c r="FJL2" s="386"/>
      <c r="FJM2" s="386"/>
      <c r="FJN2" s="386"/>
      <c r="FJO2" s="386"/>
      <c r="FJP2" s="386"/>
      <c r="FJQ2" s="386"/>
      <c r="FJR2" s="386"/>
      <c r="FJS2" s="386"/>
      <c r="FJT2" s="386"/>
      <c r="FJU2" s="385"/>
      <c r="FJV2" s="386"/>
      <c r="FJW2" s="386"/>
      <c r="FJX2" s="386"/>
      <c r="FJY2" s="386"/>
      <c r="FJZ2" s="386"/>
      <c r="FKA2" s="386"/>
      <c r="FKB2" s="386"/>
      <c r="FKC2" s="386"/>
      <c r="FKD2" s="386"/>
      <c r="FKE2" s="386"/>
      <c r="FKF2" s="386"/>
      <c r="FKG2" s="386"/>
      <c r="FKH2" s="386"/>
      <c r="FKI2" s="386"/>
      <c r="FKJ2" s="386"/>
      <c r="FKK2" s="385"/>
      <c r="FKL2" s="386"/>
      <c r="FKM2" s="386"/>
      <c r="FKN2" s="386"/>
      <c r="FKO2" s="386"/>
      <c r="FKP2" s="386"/>
      <c r="FKQ2" s="386"/>
      <c r="FKR2" s="386"/>
      <c r="FKS2" s="386"/>
      <c r="FKT2" s="386"/>
      <c r="FKU2" s="386"/>
      <c r="FKV2" s="386"/>
      <c r="FKW2" s="386"/>
      <c r="FKX2" s="386"/>
      <c r="FKY2" s="386"/>
      <c r="FKZ2" s="386"/>
      <c r="FLA2" s="385"/>
      <c r="FLB2" s="386"/>
      <c r="FLC2" s="386"/>
      <c r="FLD2" s="386"/>
      <c r="FLE2" s="386"/>
      <c r="FLF2" s="386"/>
      <c r="FLG2" s="386"/>
      <c r="FLH2" s="386"/>
      <c r="FLI2" s="386"/>
      <c r="FLJ2" s="386"/>
      <c r="FLK2" s="386"/>
      <c r="FLL2" s="386"/>
      <c r="FLM2" s="386"/>
      <c r="FLN2" s="386"/>
      <c r="FLO2" s="386"/>
      <c r="FLP2" s="386"/>
      <c r="FLQ2" s="385"/>
      <c r="FLR2" s="386"/>
      <c r="FLS2" s="386"/>
      <c r="FLT2" s="386"/>
      <c r="FLU2" s="386"/>
      <c r="FLV2" s="386"/>
      <c r="FLW2" s="386"/>
      <c r="FLX2" s="386"/>
      <c r="FLY2" s="386"/>
      <c r="FLZ2" s="386"/>
      <c r="FMA2" s="386"/>
      <c r="FMB2" s="386"/>
      <c r="FMC2" s="386"/>
      <c r="FMD2" s="386"/>
      <c r="FME2" s="386"/>
      <c r="FMF2" s="386"/>
      <c r="FMG2" s="385"/>
      <c r="FMH2" s="386"/>
      <c r="FMI2" s="386"/>
      <c r="FMJ2" s="386"/>
      <c r="FMK2" s="386"/>
      <c r="FML2" s="386"/>
      <c r="FMM2" s="386"/>
      <c r="FMN2" s="386"/>
      <c r="FMO2" s="386"/>
      <c r="FMP2" s="386"/>
      <c r="FMQ2" s="386"/>
      <c r="FMR2" s="386"/>
      <c r="FMS2" s="386"/>
      <c r="FMT2" s="386"/>
      <c r="FMU2" s="386"/>
      <c r="FMV2" s="386"/>
      <c r="FMW2" s="385"/>
      <c r="FMX2" s="386"/>
      <c r="FMY2" s="386"/>
      <c r="FMZ2" s="386"/>
      <c r="FNA2" s="386"/>
      <c r="FNB2" s="386"/>
      <c r="FNC2" s="386"/>
      <c r="FND2" s="386"/>
      <c r="FNE2" s="386"/>
      <c r="FNF2" s="386"/>
      <c r="FNG2" s="386"/>
      <c r="FNH2" s="386"/>
      <c r="FNI2" s="386"/>
      <c r="FNJ2" s="386"/>
      <c r="FNK2" s="386"/>
      <c r="FNL2" s="386"/>
      <c r="FNM2" s="385"/>
      <c r="FNN2" s="386"/>
      <c r="FNO2" s="386"/>
      <c r="FNP2" s="386"/>
      <c r="FNQ2" s="386"/>
      <c r="FNR2" s="386"/>
      <c r="FNS2" s="386"/>
      <c r="FNT2" s="386"/>
      <c r="FNU2" s="386"/>
      <c r="FNV2" s="386"/>
      <c r="FNW2" s="386"/>
      <c r="FNX2" s="386"/>
      <c r="FNY2" s="386"/>
      <c r="FNZ2" s="386"/>
      <c r="FOA2" s="386"/>
      <c r="FOB2" s="386"/>
      <c r="FOC2" s="385"/>
      <c r="FOD2" s="386"/>
      <c r="FOE2" s="386"/>
      <c r="FOF2" s="386"/>
      <c r="FOG2" s="386"/>
      <c r="FOH2" s="386"/>
      <c r="FOI2" s="386"/>
      <c r="FOJ2" s="386"/>
      <c r="FOK2" s="386"/>
      <c r="FOL2" s="386"/>
      <c r="FOM2" s="386"/>
      <c r="FON2" s="386"/>
      <c r="FOO2" s="386"/>
      <c r="FOP2" s="386"/>
      <c r="FOQ2" s="386"/>
      <c r="FOR2" s="386"/>
      <c r="FOS2" s="385"/>
      <c r="FOT2" s="386"/>
      <c r="FOU2" s="386"/>
      <c r="FOV2" s="386"/>
      <c r="FOW2" s="386"/>
      <c r="FOX2" s="386"/>
      <c r="FOY2" s="386"/>
      <c r="FOZ2" s="386"/>
      <c r="FPA2" s="386"/>
      <c r="FPB2" s="386"/>
      <c r="FPC2" s="386"/>
      <c r="FPD2" s="386"/>
      <c r="FPE2" s="386"/>
      <c r="FPF2" s="386"/>
      <c r="FPG2" s="386"/>
      <c r="FPH2" s="386"/>
      <c r="FPI2" s="385"/>
      <c r="FPJ2" s="386"/>
      <c r="FPK2" s="386"/>
      <c r="FPL2" s="386"/>
      <c r="FPM2" s="386"/>
      <c r="FPN2" s="386"/>
      <c r="FPO2" s="386"/>
      <c r="FPP2" s="386"/>
      <c r="FPQ2" s="386"/>
      <c r="FPR2" s="386"/>
      <c r="FPS2" s="386"/>
      <c r="FPT2" s="386"/>
      <c r="FPU2" s="386"/>
      <c r="FPV2" s="386"/>
      <c r="FPW2" s="386"/>
      <c r="FPX2" s="386"/>
      <c r="FPY2" s="385"/>
      <c r="FPZ2" s="386"/>
      <c r="FQA2" s="386"/>
      <c r="FQB2" s="386"/>
      <c r="FQC2" s="386"/>
      <c r="FQD2" s="386"/>
      <c r="FQE2" s="386"/>
      <c r="FQF2" s="386"/>
      <c r="FQG2" s="386"/>
      <c r="FQH2" s="386"/>
      <c r="FQI2" s="386"/>
      <c r="FQJ2" s="386"/>
      <c r="FQK2" s="386"/>
      <c r="FQL2" s="386"/>
      <c r="FQM2" s="386"/>
      <c r="FQN2" s="386"/>
      <c r="FQO2" s="385"/>
      <c r="FQP2" s="386"/>
      <c r="FQQ2" s="386"/>
      <c r="FQR2" s="386"/>
      <c r="FQS2" s="386"/>
      <c r="FQT2" s="386"/>
      <c r="FQU2" s="386"/>
      <c r="FQV2" s="386"/>
      <c r="FQW2" s="386"/>
      <c r="FQX2" s="386"/>
      <c r="FQY2" s="386"/>
      <c r="FQZ2" s="386"/>
      <c r="FRA2" s="386"/>
      <c r="FRB2" s="386"/>
      <c r="FRC2" s="386"/>
      <c r="FRD2" s="386"/>
      <c r="FRE2" s="385"/>
      <c r="FRF2" s="386"/>
      <c r="FRG2" s="386"/>
      <c r="FRH2" s="386"/>
      <c r="FRI2" s="386"/>
      <c r="FRJ2" s="386"/>
      <c r="FRK2" s="386"/>
      <c r="FRL2" s="386"/>
      <c r="FRM2" s="386"/>
      <c r="FRN2" s="386"/>
      <c r="FRO2" s="386"/>
      <c r="FRP2" s="386"/>
      <c r="FRQ2" s="386"/>
      <c r="FRR2" s="386"/>
      <c r="FRS2" s="386"/>
      <c r="FRT2" s="386"/>
      <c r="FRU2" s="385"/>
      <c r="FRV2" s="386"/>
      <c r="FRW2" s="386"/>
      <c r="FRX2" s="386"/>
      <c r="FRY2" s="386"/>
      <c r="FRZ2" s="386"/>
      <c r="FSA2" s="386"/>
      <c r="FSB2" s="386"/>
      <c r="FSC2" s="386"/>
      <c r="FSD2" s="386"/>
      <c r="FSE2" s="386"/>
      <c r="FSF2" s="386"/>
      <c r="FSG2" s="386"/>
      <c r="FSH2" s="386"/>
      <c r="FSI2" s="386"/>
      <c r="FSJ2" s="386"/>
      <c r="FSK2" s="385"/>
      <c r="FSL2" s="386"/>
      <c r="FSM2" s="386"/>
      <c r="FSN2" s="386"/>
      <c r="FSO2" s="386"/>
      <c r="FSP2" s="386"/>
      <c r="FSQ2" s="386"/>
      <c r="FSR2" s="386"/>
      <c r="FSS2" s="386"/>
      <c r="FST2" s="386"/>
      <c r="FSU2" s="386"/>
      <c r="FSV2" s="386"/>
      <c r="FSW2" s="386"/>
      <c r="FSX2" s="386"/>
      <c r="FSY2" s="386"/>
      <c r="FSZ2" s="386"/>
      <c r="FTA2" s="385"/>
      <c r="FTB2" s="386"/>
      <c r="FTC2" s="386"/>
      <c r="FTD2" s="386"/>
      <c r="FTE2" s="386"/>
      <c r="FTF2" s="386"/>
      <c r="FTG2" s="386"/>
      <c r="FTH2" s="386"/>
      <c r="FTI2" s="386"/>
      <c r="FTJ2" s="386"/>
      <c r="FTK2" s="386"/>
      <c r="FTL2" s="386"/>
      <c r="FTM2" s="386"/>
      <c r="FTN2" s="386"/>
      <c r="FTO2" s="386"/>
      <c r="FTP2" s="386"/>
      <c r="FTQ2" s="385"/>
      <c r="FTR2" s="386"/>
      <c r="FTS2" s="386"/>
      <c r="FTT2" s="386"/>
      <c r="FTU2" s="386"/>
      <c r="FTV2" s="386"/>
      <c r="FTW2" s="386"/>
      <c r="FTX2" s="386"/>
      <c r="FTY2" s="386"/>
      <c r="FTZ2" s="386"/>
      <c r="FUA2" s="386"/>
      <c r="FUB2" s="386"/>
      <c r="FUC2" s="386"/>
      <c r="FUD2" s="386"/>
      <c r="FUE2" s="386"/>
      <c r="FUF2" s="386"/>
      <c r="FUG2" s="385"/>
      <c r="FUH2" s="386"/>
      <c r="FUI2" s="386"/>
      <c r="FUJ2" s="386"/>
      <c r="FUK2" s="386"/>
      <c r="FUL2" s="386"/>
      <c r="FUM2" s="386"/>
      <c r="FUN2" s="386"/>
      <c r="FUO2" s="386"/>
      <c r="FUP2" s="386"/>
      <c r="FUQ2" s="386"/>
      <c r="FUR2" s="386"/>
      <c r="FUS2" s="386"/>
      <c r="FUT2" s="386"/>
      <c r="FUU2" s="386"/>
      <c r="FUV2" s="386"/>
      <c r="FUW2" s="385"/>
      <c r="FUX2" s="386"/>
      <c r="FUY2" s="386"/>
      <c r="FUZ2" s="386"/>
      <c r="FVA2" s="386"/>
      <c r="FVB2" s="386"/>
      <c r="FVC2" s="386"/>
      <c r="FVD2" s="386"/>
      <c r="FVE2" s="386"/>
      <c r="FVF2" s="386"/>
      <c r="FVG2" s="386"/>
      <c r="FVH2" s="386"/>
      <c r="FVI2" s="386"/>
      <c r="FVJ2" s="386"/>
      <c r="FVK2" s="386"/>
      <c r="FVL2" s="386"/>
      <c r="FVM2" s="385"/>
      <c r="FVN2" s="386"/>
      <c r="FVO2" s="386"/>
      <c r="FVP2" s="386"/>
      <c r="FVQ2" s="386"/>
      <c r="FVR2" s="386"/>
      <c r="FVS2" s="386"/>
      <c r="FVT2" s="386"/>
      <c r="FVU2" s="386"/>
      <c r="FVV2" s="386"/>
      <c r="FVW2" s="386"/>
      <c r="FVX2" s="386"/>
      <c r="FVY2" s="386"/>
      <c r="FVZ2" s="386"/>
      <c r="FWA2" s="386"/>
      <c r="FWB2" s="386"/>
      <c r="FWC2" s="385"/>
      <c r="FWD2" s="386"/>
      <c r="FWE2" s="386"/>
      <c r="FWF2" s="386"/>
      <c r="FWG2" s="386"/>
      <c r="FWH2" s="386"/>
      <c r="FWI2" s="386"/>
      <c r="FWJ2" s="386"/>
      <c r="FWK2" s="386"/>
      <c r="FWL2" s="386"/>
      <c r="FWM2" s="386"/>
      <c r="FWN2" s="386"/>
      <c r="FWO2" s="386"/>
      <c r="FWP2" s="386"/>
      <c r="FWQ2" s="386"/>
      <c r="FWR2" s="386"/>
      <c r="FWS2" s="385"/>
      <c r="FWT2" s="386"/>
      <c r="FWU2" s="386"/>
      <c r="FWV2" s="386"/>
      <c r="FWW2" s="386"/>
      <c r="FWX2" s="386"/>
      <c r="FWY2" s="386"/>
      <c r="FWZ2" s="386"/>
      <c r="FXA2" s="386"/>
      <c r="FXB2" s="386"/>
      <c r="FXC2" s="386"/>
      <c r="FXD2" s="386"/>
      <c r="FXE2" s="386"/>
      <c r="FXF2" s="386"/>
      <c r="FXG2" s="386"/>
      <c r="FXH2" s="386"/>
      <c r="FXI2" s="385"/>
      <c r="FXJ2" s="386"/>
      <c r="FXK2" s="386"/>
      <c r="FXL2" s="386"/>
      <c r="FXM2" s="386"/>
      <c r="FXN2" s="386"/>
      <c r="FXO2" s="386"/>
      <c r="FXP2" s="386"/>
      <c r="FXQ2" s="386"/>
      <c r="FXR2" s="386"/>
      <c r="FXS2" s="386"/>
      <c r="FXT2" s="386"/>
      <c r="FXU2" s="386"/>
      <c r="FXV2" s="386"/>
      <c r="FXW2" s="386"/>
      <c r="FXX2" s="386"/>
      <c r="FXY2" s="385"/>
      <c r="FXZ2" s="386"/>
      <c r="FYA2" s="386"/>
      <c r="FYB2" s="386"/>
      <c r="FYC2" s="386"/>
      <c r="FYD2" s="386"/>
      <c r="FYE2" s="386"/>
      <c r="FYF2" s="386"/>
      <c r="FYG2" s="386"/>
      <c r="FYH2" s="386"/>
      <c r="FYI2" s="386"/>
      <c r="FYJ2" s="386"/>
      <c r="FYK2" s="386"/>
      <c r="FYL2" s="386"/>
      <c r="FYM2" s="386"/>
      <c r="FYN2" s="386"/>
      <c r="FYO2" s="385"/>
      <c r="FYP2" s="386"/>
      <c r="FYQ2" s="386"/>
      <c r="FYR2" s="386"/>
      <c r="FYS2" s="386"/>
      <c r="FYT2" s="386"/>
      <c r="FYU2" s="386"/>
      <c r="FYV2" s="386"/>
      <c r="FYW2" s="386"/>
      <c r="FYX2" s="386"/>
      <c r="FYY2" s="386"/>
      <c r="FYZ2" s="386"/>
      <c r="FZA2" s="386"/>
      <c r="FZB2" s="386"/>
      <c r="FZC2" s="386"/>
      <c r="FZD2" s="386"/>
      <c r="FZE2" s="385"/>
      <c r="FZF2" s="386"/>
      <c r="FZG2" s="386"/>
      <c r="FZH2" s="386"/>
      <c r="FZI2" s="386"/>
      <c r="FZJ2" s="386"/>
      <c r="FZK2" s="386"/>
      <c r="FZL2" s="386"/>
      <c r="FZM2" s="386"/>
      <c r="FZN2" s="386"/>
      <c r="FZO2" s="386"/>
      <c r="FZP2" s="386"/>
      <c r="FZQ2" s="386"/>
      <c r="FZR2" s="386"/>
      <c r="FZS2" s="386"/>
      <c r="FZT2" s="386"/>
      <c r="FZU2" s="385"/>
      <c r="FZV2" s="386"/>
      <c r="FZW2" s="386"/>
      <c r="FZX2" s="386"/>
      <c r="FZY2" s="386"/>
      <c r="FZZ2" s="386"/>
      <c r="GAA2" s="386"/>
      <c r="GAB2" s="386"/>
      <c r="GAC2" s="386"/>
      <c r="GAD2" s="386"/>
      <c r="GAE2" s="386"/>
      <c r="GAF2" s="386"/>
      <c r="GAG2" s="386"/>
      <c r="GAH2" s="386"/>
      <c r="GAI2" s="386"/>
      <c r="GAJ2" s="386"/>
      <c r="GAK2" s="385"/>
      <c r="GAL2" s="386"/>
      <c r="GAM2" s="386"/>
      <c r="GAN2" s="386"/>
      <c r="GAO2" s="386"/>
      <c r="GAP2" s="386"/>
      <c r="GAQ2" s="386"/>
      <c r="GAR2" s="386"/>
      <c r="GAS2" s="386"/>
      <c r="GAT2" s="386"/>
      <c r="GAU2" s="386"/>
      <c r="GAV2" s="386"/>
      <c r="GAW2" s="386"/>
      <c r="GAX2" s="386"/>
      <c r="GAY2" s="386"/>
      <c r="GAZ2" s="386"/>
      <c r="GBA2" s="385"/>
      <c r="GBB2" s="386"/>
      <c r="GBC2" s="386"/>
      <c r="GBD2" s="386"/>
      <c r="GBE2" s="386"/>
      <c r="GBF2" s="386"/>
      <c r="GBG2" s="386"/>
      <c r="GBH2" s="386"/>
      <c r="GBI2" s="386"/>
      <c r="GBJ2" s="386"/>
      <c r="GBK2" s="386"/>
      <c r="GBL2" s="386"/>
      <c r="GBM2" s="386"/>
      <c r="GBN2" s="386"/>
      <c r="GBO2" s="386"/>
      <c r="GBP2" s="386"/>
      <c r="GBQ2" s="385"/>
      <c r="GBR2" s="386"/>
      <c r="GBS2" s="386"/>
      <c r="GBT2" s="386"/>
      <c r="GBU2" s="386"/>
      <c r="GBV2" s="386"/>
      <c r="GBW2" s="386"/>
      <c r="GBX2" s="386"/>
      <c r="GBY2" s="386"/>
      <c r="GBZ2" s="386"/>
      <c r="GCA2" s="386"/>
      <c r="GCB2" s="386"/>
      <c r="GCC2" s="386"/>
      <c r="GCD2" s="386"/>
      <c r="GCE2" s="386"/>
      <c r="GCF2" s="386"/>
      <c r="GCG2" s="385"/>
      <c r="GCH2" s="386"/>
      <c r="GCI2" s="386"/>
      <c r="GCJ2" s="386"/>
      <c r="GCK2" s="386"/>
      <c r="GCL2" s="386"/>
      <c r="GCM2" s="386"/>
      <c r="GCN2" s="386"/>
      <c r="GCO2" s="386"/>
      <c r="GCP2" s="386"/>
      <c r="GCQ2" s="386"/>
      <c r="GCR2" s="386"/>
      <c r="GCS2" s="386"/>
      <c r="GCT2" s="386"/>
      <c r="GCU2" s="386"/>
      <c r="GCV2" s="386"/>
      <c r="GCW2" s="385"/>
      <c r="GCX2" s="386"/>
      <c r="GCY2" s="386"/>
      <c r="GCZ2" s="386"/>
      <c r="GDA2" s="386"/>
      <c r="GDB2" s="386"/>
      <c r="GDC2" s="386"/>
      <c r="GDD2" s="386"/>
      <c r="GDE2" s="386"/>
      <c r="GDF2" s="386"/>
      <c r="GDG2" s="386"/>
      <c r="GDH2" s="386"/>
      <c r="GDI2" s="386"/>
      <c r="GDJ2" s="386"/>
      <c r="GDK2" s="386"/>
      <c r="GDL2" s="386"/>
      <c r="GDM2" s="385"/>
      <c r="GDN2" s="386"/>
      <c r="GDO2" s="386"/>
      <c r="GDP2" s="386"/>
      <c r="GDQ2" s="386"/>
      <c r="GDR2" s="386"/>
      <c r="GDS2" s="386"/>
      <c r="GDT2" s="386"/>
      <c r="GDU2" s="386"/>
      <c r="GDV2" s="386"/>
      <c r="GDW2" s="386"/>
      <c r="GDX2" s="386"/>
      <c r="GDY2" s="386"/>
      <c r="GDZ2" s="386"/>
      <c r="GEA2" s="386"/>
      <c r="GEB2" s="386"/>
      <c r="GEC2" s="385"/>
      <c r="GED2" s="386"/>
      <c r="GEE2" s="386"/>
      <c r="GEF2" s="386"/>
      <c r="GEG2" s="386"/>
      <c r="GEH2" s="386"/>
      <c r="GEI2" s="386"/>
      <c r="GEJ2" s="386"/>
      <c r="GEK2" s="386"/>
      <c r="GEL2" s="386"/>
      <c r="GEM2" s="386"/>
      <c r="GEN2" s="386"/>
      <c r="GEO2" s="386"/>
      <c r="GEP2" s="386"/>
      <c r="GEQ2" s="386"/>
      <c r="GER2" s="386"/>
      <c r="GES2" s="385"/>
      <c r="GET2" s="386"/>
      <c r="GEU2" s="386"/>
      <c r="GEV2" s="386"/>
      <c r="GEW2" s="386"/>
      <c r="GEX2" s="386"/>
      <c r="GEY2" s="386"/>
      <c r="GEZ2" s="386"/>
      <c r="GFA2" s="386"/>
      <c r="GFB2" s="386"/>
      <c r="GFC2" s="386"/>
      <c r="GFD2" s="386"/>
      <c r="GFE2" s="386"/>
      <c r="GFF2" s="386"/>
      <c r="GFG2" s="386"/>
      <c r="GFH2" s="386"/>
      <c r="GFI2" s="385"/>
      <c r="GFJ2" s="386"/>
      <c r="GFK2" s="386"/>
      <c r="GFL2" s="386"/>
      <c r="GFM2" s="386"/>
      <c r="GFN2" s="386"/>
      <c r="GFO2" s="386"/>
      <c r="GFP2" s="386"/>
      <c r="GFQ2" s="386"/>
      <c r="GFR2" s="386"/>
      <c r="GFS2" s="386"/>
      <c r="GFT2" s="386"/>
      <c r="GFU2" s="386"/>
      <c r="GFV2" s="386"/>
      <c r="GFW2" s="386"/>
      <c r="GFX2" s="386"/>
      <c r="GFY2" s="385"/>
      <c r="GFZ2" s="386"/>
      <c r="GGA2" s="386"/>
      <c r="GGB2" s="386"/>
      <c r="GGC2" s="386"/>
      <c r="GGD2" s="386"/>
      <c r="GGE2" s="386"/>
      <c r="GGF2" s="386"/>
      <c r="GGG2" s="386"/>
      <c r="GGH2" s="386"/>
      <c r="GGI2" s="386"/>
      <c r="GGJ2" s="386"/>
      <c r="GGK2" s="386"/>
      <c r="GGL2" s="386"/>
      <c r="GGM2" s="386"/>
      <c r="GGN2" s="386"/>
      <c r="GGO2" s="385"/>
      <c r="GGP2" s="386"/>
      <c r="GGQ2" s="386"/>
      <c r="GGR2" s="386"/>
      <c r="GGS2" s="386"/>
      <c r="GGT2" s="386"/>
      <c r="GGU2" s="386"/>
      <c r="GGV2" s="386"/>
      <c r="GGW2" s="386"/>
      <c r="GGX2" s="386"/>
      <c r="GGY2" s="386"/>
      <c r="GGZ2" s="386"/>
      <c r="GHA2" s="386"/>
      <c r="GHB2" s="386"/>
      <c r="GHC2" s="386"/>
      <c r="GHD2" s="386"/>
      <c r="GHE2" s="385"/>
      <c r="GHF2" s="386"/>
      <c r="GHG2" s="386"/>
      <c r="GHH2" s="386"/>
      <c r="GHI2" s="386"/>
      <c r="GHJ2" s="386"/>
      <c r="GHK2" s="386"/>
      <c r="GHL2" s="386"/>
      <c r="GHM2" s="386"/>
      <c r="GHN2" s="386"/>
      <c r="GHO2" s="386"/>
      <c r="GHP2" s="386"/>
      <c r="GHQ2" s="386"/>
      <c r="GHR2" s="386"/>
      <c r="GHS2" s="386"/>
      <c r="GHT2" s="386"/>
      <c r="GHU2" s="385"/>
      <c r="GHV2" s="386"/>
      <c r="GHW2" s="386"/>
      <c r="GHX2" s="386"/>
      <c r="GHY2" s="386"/>
      <c r="GHZ2" s="386"/>
      <c r="GIA2" s="386"/>
      <c r="GIB2" s="386"/>
      <c r="GIC2" s="386"/>
      <c r="GID2" s="386"/>
      <c r="GIE2" s="386"/>
      <c r="GIF2" s="386"/>
      <c r="GIG2" s="386"/>
      <c r="GIH2" s="386"/>
      <c r="GII2" s="386"/>
      <c r="GIJ2" s="386"/>
      <c r="GIK2" s="385"/>
      <c r="GIL2" s="386"/>
      <c r="GIM2" s="386"/>
      <c r="GIN2" s="386"/>
      <c r="GIO2" s="386"/>
      <c r="GIP2" s="386"/>
      <c r="GIQ2" s="386"/>
      <c r="GIR2" s="386"/>
      <c r="GIS2" s="386"/>
      <c r="GIT2" s="386"/>
      <c r="GIU2" s="386"/>
      <c r="GIV2" s="386"/>
      <c r="GIW2" s="386"/>
      <c r="GIX2" s="386"/>
      <c r="GIY2" s="386"/>
      <c r="GIZ2" s="386"/>
      <c r="GJA2" s="385"/>
      <c r="GJB2" s="386"/>
      <c r="GJC2" s="386"/>
      <c r="GJD2" s="386"/>
      <c r="GJE2" s="386"/>
      <c r="GJF2" s="386"/>
      <c r="GJG2" s="386"/>
      <c r="GJH2" s="386"/>
      <c r="GJI2" s="386"/>
      <c r="GJJ2" s="386"/>
      <c r="GJK2" s="386"/>
      <c r="GJL2" s="386"/>
      <c r="GJM2" s="386"/>
      <c r="GJN2" s="386"/>
      <c r="GJO2" s="386"/>
      <c r="GJP2" s="386"/>
      <c r="GJQ2" s="385"/>
      <c r="GJR2" s="386"/>
      <c r="GJS2" s="386"/>
      <c r="GJT2" s="386"/>
      <c r="GJU2" s="386"/>
      <c r="GJV2" s="386"/>
      <c r="GJW2" s="386"/>
      <c r="GJX2" s="386"/>
      <c r="GJY2" s="386"/>
      <c r="GJZ2" s="386"/>
      <c r="GKA2" s="386"/>
      <c r="GKB2" s="386"/>
      <c r="GKC2" s="386"/>
      <c r="GKD2" s="386"/>
      <c r="GKE2" s="386"/>
      <c r="GKF2" s="386"/>
      <c r="GKG2" s="385"/>
      <c r="GKH2" s="386"/>
      <c r="GKI2" s="386"/>
      <c r="GKJ2" s="386"/>
      <c r="GKK2" s="386"/>
      <c r="GKL2" s="386"/>
      <c r="GKM2" s="386"/>
      <c r="GKN2" s="386"/>
      <c r="GKO2" s="386"/>
      <c r="GKP2" s="386"/>
      <c r="GKQ2" s="386"/>
      <c r="GKR2" s="386"/>
      <c r="GKS2" s="386"/>
      <c r="GKT2" s="386"/>
      <c r="GKU2" s="386"/>
      <c r="GKV2" s="386"/>
      <c r="GKW2" s="385"/>
      <c r="GKX2" s="386"/>
      <c r="GKY2" s="386"/>
      <c r="GKZ2" s="386"/>
      <c r="GLA2" s="386"/>
      <c r="GLB2" s="386"/>
      <c r="GLC2" s="386"/>
      <c r="GLD2" s="386"/>
      <c r="GLE2" s="386"/>
      <c r="GLF2" s="386"/>
      <c r="GLG2" s="386"/>
      <c r="GLH2" s="386"/>
      <c r="GLI2" s="386"/>
      <c r="GLJ2" s="386"/>
      <c r="GLK2" s="386"/>
      <c r="GLL2" s="386"/>
      <c r="GLM2" s="385"/>
      <c r="GLN2" s="386"/>
      <c r="GLO2" s="386"/>
      <c r="GLP2" s="386"/>
      <c r="GLQ2" s="386"/>
      <c r="GLR2" s="386"/>
      <c r="GLS2" s="386"/>
      <c r="GLT2" s="386"/>
      <c r="GLU2" s="386"/>
      <c r="GLV2" s="386"/>
      <c r="GLW2" s="386"/>
      <c r="GLX2" s="386"/>
      <c r="GLY2" s="386"/>
      <c r="GLZ2" s="386"/>
      <c r="GMA2" s="386"/>
      <c r="GMB2" s="386"/>
      <c r="GMC2" s="385"/>
      <c r="GMD2" s="386"/>
      <c r="GME2" s="386"/>
      <c r="GMF2" s="386"/>
      <c r="GMG2" s="386"/>
      <c r="GMH2" s="386"/>
      <c r="GMI2" s="386"/>
      <c r="GMJ2" s="386"/>
      <c r="GMK2" s="386"/>
      <c r="GML2" s="386"/>
      <c r="GMM2" s="386"/>
      <c r="GMN2" s="386"/>
      <c r="GMO2" s="386"/>
      <c r="GMP2" s="386"/>
      <c r="GMQ2" s="386"/>
      <c r="GMR2" s="386"/>
      <c r="GMS2" s="385"/>
      <c r="GMT2" s="386"/>
      <c r="GMU2" s="386"/>
      <c r="GMV2" s="386"/>
      <c r="GMW2" s="386"/>
      <c r="GMX2" s="386"/>
      <c r="GMY2" s="386"/>
      <c r="GMZ2" s="386"/>
      <c r="GNA2" s="386"/>
      <c r="GNB2" s="386"/>
      <c r="GNC2" s="386"/>
      <c r="GND2" s="386"/>
      <c r="GNE2" s="386"/>
      <c r="GNF2" s="386"/>
      <c r="GNG2" s="386"/>
      <c r="GNH2" s="386"/>
      <c r="GNI2" s="385"/>
      <c r="GNJ2" s="386"/>
      <c r="GNK2" s="386"/>
      <c r="GNL2" s="386"/>
      <c r="GNM2" s="386"/>
      <c r="GNN2" s="386"/>
      <c r="GNO2" s="386"/>
      <c r="GNP2" s="386"/>
      <c r="GNQ2" s="386"/>
      <c r="GNR2" s="386"/>
      <c r="GNS2" s="386"/>
      <c r="GNT2" s="386"/>
      <c r="GNU2" s="386"/>
      <c r="GNV2" s="386"/>
      <c r="GNW2" s="386"/>
      <c r="GNX2" s="386"/>
      <c r="GNY2" s="385"/>
      <c r="GNZ2" s="386"/>
      <c r="GOA2" s="386"/>
      <c r="GOB2" s="386"/>
      <c r="GOC2" s="386"/>
      <c r="GOD2" s="386"/>
      <c r="GOE2" s="386"/>
      <c r="GOF2" s="386"/>
      <c r="GOG2" s="386"/>
      <c r="GOH2" s="386"/>
      <c r="GOI2" s="386"/>
      <c r="GOJ2" s="386"/>
      <c r="GOK2" s="386"/>
      <c r="GOL2" s="386"/>
      <c r="GOM2" s="386"/>
      <c r="GON2" s="386"/>
      <c r="GOO2" s="385"/>
      <c r="GOP2" s="386"/>
      <c r="GOQ2" s="386"/>
      <c r="GOR2" s="386"/>
      <c r="GOS2" s="386"/>
      <c r="GOT2" s="386"/>
      <c r="GOU2" s="386"/>
      <c r="GOV2" s="386"/>
      <c r="GOW2" s="386"/>
      <c r="GOX2" s="386"/>
      <c r="GOY2" s="386"/>
      <c r="GOZ2" s="386"/>
      <c r="GPA2" s="386"/>
      <c r="GPB2" s="386"/>
      <c r="GPC2" s="386"/>
      <c r="GPD2" s="386"/>
      <c r="GPE2" s="385"/>
      <c r="GPF2" s="386"/>
      <c r="GPG2" s="386"/>
      <c r="GPH2" s="386"/>
      <c r="GPI2" s="386"/>
      <c r="GPJ2" s="386"/>
      <c r="GPK2" s="386"/>
      <c r="GPL2" s="386"/>
      <c r="GPM2" s="386"/>
      <c r="GPN2" s="386"/>
      <c r="GPO2" s="386"/>
      <c r="GPP2" s="386"/>
      <c r="GPQ2" s="386"/>
      <c r="GPR2" s="386"/>
      <c r="GPS2" s="386"/>
      <c r="GPT2" s="386"/>
      <c r="GPU2" s="385"/>
      <c r="GPV2" s="386"/>
      <c r="GPW2" s="386"/>
      <c r="GPX2" s="386"/>
      <c r="GPY2" s="386"/>
      <c r="GPZ2" s="386"/>
      <c r="GQA2" s="386"/>
      <c r="GQB2" s="386"/>
      <c r="GQC2" s="386"/>
      <c r="GQD2" s="386"/>
      <c r="GQE2" s="386"/>
      <c r="GQF2" s="386"/>
      <c r="GQG2" s="386"/>
      <c r="GQH2" s="386"/>
      <c r="GQI2" s="386"/>
      <c r="GQJ2" s="386"/>
      <c r="GQK2" s="385"/>
      <c r="GQL2" s="386"/>
      <c r="GQM2" s="386"/>
      <c r="GQN2" s="386"/>
      <c r="GQO2" s="386"/>
      <c r="GQP2" s="386"/>
      <c r="GQQ2" s="386"/>
      <c r="GQR2" s="386"/>
      <c r="GQS2" s="386"/>
      <c r="GQT2" s="386"/>
      <c r="GQU2" s="386"/>
      <c r="GQV2" s="386"/>
      <c r="GQW2" s="386"/>
      <c r="GQX2" s="386"/>
      <c r="GQY2" s="386"/>
      <c r="GQZ2" s="386"/>
      <c r="GRA2" s="385"/>
      <c r="GRB2" s="386"/>
      <c r="GRC2" s="386"/>
      <c r="GRD2" s="386"/>
      <c r="GRE2" s="386"/>
      <c r="GRF2" s="386"/>
      <c r="GRG2" s="386"/>
      <c r="GRH2" s="386"/>
      <c r="GRI2" s="386"/>
      <c r="GRJ2" s="386"/>
      <c r="GRK2" s="386"/>
      <c r="GRL2" s="386"/>
      <c r="GRM2" s="386"/>
      <c r="GRN2" s="386"/>
      <c r="GRO2" s="386"/>
      <c r="GRP2" s="386"/>
      <c r="GRQ2" s="385"/>
      <c r="GRR2" s="386"/>
      <c r="GRS2" s="386"/>
      <c r="GRT2" s="386"/>
      <c r="GRU2" s="386"/>
      <c r="GRV2" s="386"/>
      <c r="GRW2" s="386"/>
      <c r="GRX2" s="386"/>
      <c r="GRY2" s="386"/>
      <c r="GRZ2" s="386"/>
      <c r="GSA2" s="386"/>
      <c r="GSB2" s="386"/>
      <c r="GSC2" s="386"/>
      <c r="GSD2" s="386"/>
      <c r="GSE2" s="386"/>
      <c r="GSF2" s="386"/>
      <c r="GSG2" s="385"/>
      <c r="GSH2" s="386"/>
      <c r="GSI2" s="386"/>
      <c r="GSJ2" s="386"/>
      <c r="GSK2" s="386"/>
      <c r="GSL2" s="386"/>
      <c r="GSM2" s="386"/>
      <c r="GSN2" s="386"/>
      <c r="GSO2" s="386"/>
      <c r="GSP2" s="386"/>
      <c r="GSQ2" s="386"/>
      <c r="GSR2" s="386"/>
      <c r="GSS2" s="386"/>
      <c r="GST2" s="386"/>
      <c r="GSU2" s="386"/>
      <c r="GSV2" s="386"/>
      <c r="GSW2" s="385"/>
      <c r="GSX2" s="386"/>
      <c r="GSY2" s="386"/>
      <c r="GSZ2" s="386"/>
      <c r="GTA2" s="386"/>
      <c r="GTB2" s="386"/>
      <c r="GTC2" s="386"/>
      <c r="GTD2" s="386"/>
      <c r="GTE2" s="386"/>
      <c r="GTF2" s="386"/>
      <c r="GTG2" s="386"/>
      <c r="GTH2" s="386"/>
      <c r="GTI2" s="386"/>
      <c r="GTJ2" s="386"/>
      <c r="GTK2" s="386"/>
      <c r="GTL2" s="386"/>
      <c r="GTM2" s="385"/>
      <c r="GTN2" s="386"/>
      <c r="GTO2" s="386"/>
      <c r="GTP2" s="386"/>
      <c r="GTQ2" s="386"/>
      <c r="GTR2" s="386"/>
      <c r="GTS2" s="386"/>
      <c r="GTT2" s="386"/>
      <c r="GTU2" s="386"/>
      <c r="GTV2" s="386"/>
      <c r="GTW2" s="386"/>
      <c r="GTX2" s="386"/>
      <c r="GTY2" s="386"/>
      <c r="GTZ2" s="386"/>
      <c r="GUA2" s="386"/>
      <c r="GUB2" s="386"/>
      <c r="GUC2" s="385"/>
      <c r="GUD2" s="386"/>
      <c r="GUE2" s="386"/>
      <c r="GUF2" s="386"/>
      <c r="GUG2" s="386"/>
      <c r="GUH2" s="386"/>
      <c r="GUI2" s="386"/>
      <c r="GUJ2" s="386"/>
      <c r="GUK2" s="386"/>
      <c r="GUL2" s="386"/>
      <c r="GUM2" s="386"/>
      <c r="GUN2" s="386"/>
      <c r="GUO2" s="386"/>
      <c r="GUP2" s="386"/>
      <c r="GUQ2" s="386"/>
      <c r="GUR2" s="386"/>
      <c r="GUS2" s="385"/>
      <c r="GUT2" s="386"/>
      <c r="GUU2" s="386"/>
      <c r="GUV2" s="386"/>
      <c r="GUW2" s="386"/>
      <c r="GUX2" s="386"/>
      <c r="GUY2" s="386"/>
      <c r="GUZ2" s="386"/>
      <c r="GVA2" s="386"/>
      <c r="GVB2" s="386"/>
      <c r="GVC2" s="386"/>
      <c r="GVD2" s="386"/>
      <c r="GVE2" s="386"/>
      <c r="GVF2" s="386"/>
      <c r="GVG2" s="386"/>
      <c r="GVH2" s="386"/>
      <c r="GVI2" s="385"/>
      <c r="GVJ2" s="386"/>
      <c r="GVK2" s="386"/>
      <c r="GVL2" s="386"/>
      <c r="GVM2" s="386"/>
      <c r="GVN2" s="386"/>
      <c r="GVO2" s="386"/>
      <c r="GVP2" s="386"/>
      <c r="GVQ2" s="386"/>
      <c r="GVR2" s="386"/>
      <c r="GVS2" s="386"/>
      <c r="GVT2" s="386"/>
      <c r="GVU2" s="386"/>
      <c r="GVV2" s="386"/>
      <c r="GVW2" s="386"/>
      <c r="GVX2" s="386"/>
      <c r="GVY2" s="385"/>
      <c r="GVZ2" s="386"/>
      <c r="GWA2" s="386"/>
      <c r="GWB2" s="386"/>
      <c r="GWC2" s="386"/>
      <c r="GWD2" s="386"/>
      <c r="GWE2" s="386"/>
      <c r="GWF2" s="386"/>
      <c r="GWG2" s="386"/>
      <c r="GWH2" s="386"/>
      <c r="GWI2" s="386"/>
      <c r="GWJ2" s="386"/>
      <c r="GWK2" s="386"/>
      <c r="GWL2" s="386"/>
      <c r="GWM2" s="386"/>
      <c r="GWN2" s="386"/>
      <c r="GWO2" s="385"/>
      <c r="GWP2" s="386"/>
      <c r="GWQ2" s="386"/>
      <c r="GWR2" s="386"/>
      <c r="GWS2" s="386"/>
      <c r="GWT2" s="386"/>
      <c r="GWU2" s="386"/>
      <c r="GWV2" s="386"/>
      <c r="GWW2" s="386"/>
      <c r="GWX2" s="386"/>
      <c r="GWY2" s="386"/>
      <c r="GWZ2" s="386"/>
      <c r="GXA2" s="386"/>
      <c r="GXB2" s="386"/>
      <c r="GXC2" s="386"/>
      <c r="GXD2" s="386"/>
      <c r="GXE2" s="385"/>
      <c r="GXF2" s="386"/>
      <c r="GXG2" s="386"/>
      <c r="GXH2" s="386"/>
      <c r="GXI2" s="386"/>
      <c r="GXJ2" s="386"/>
      <c r="GXK2" s="386"/>
      <c r="GXL2" s="386"/>
      <c r="GXM2" s="386"/>
      <c r="GXN2" s="386"/>
      <c r="GXO2" s="386"/>
      <c r="GXP2" s="386"/>
      <c r="GXQ2" s="386"/>
      <c r="GXR2" s="386"/>
      <c r="GXS2" s="386"/>
      <c r="GXT2" s="386"/>
      <c r="GXU2" s="385"/>
      <c r="GXV2" s="386"/>
      <c r="GXW2" s="386"/>
      <c r="GXX2" s="386"/>
      <c r="GXY2" s="386"/>
      <c r="GXZ2" s="386"/>
      <c r="GYA2" s="386"/>
      <c r="GYB2" s="386"/>
      <c r="GYC2" s="386"/>
      <c r="GYD2" s="386"/>
      <c r="GYE2" s="386"/>
      <c r="GYF2" s="386"/>
      <c r="GYG2" s="386"/>
      <c r="GYH2" s="386"/>
      <c r="GYI2" s="386"/>
      <c r="GYJ2" s="386"/>
      <c r="GYK2" s="385"/>
      <c r="GYL2" s="386"/>
      <c r="GYM2" s="386"/>
      <c r="GYN2" s="386"/>
      <c r="GYO2" s="386"/>
      <c r="GYP2" s="386"/>
      <c r="GYQ2" s="386"/>
      <c r="GYR2" s="386"/>
      <c r="GYS2" s="386"/>
      <c r="GYT2" s="386"/>
      <c r="GYU2" s="386"/>
      <c r="GYV2" s="386"/>
      <c r="GYW2" s="386"/>
      <c r="GYX2" s="386"/>
      <c r="GYY2" s="386"/>
      <c r="GYZ2" s="386"/>
      <c r="GZA2" s="385"/>
      <c r="GZB2" s="386"/>
      <c r="GZC2" s="386"/>
      <c r="GZD2" s="386"/>
      <c r="GZE2" s="386"/>
      <c r="GZF2" s="386"/>
      <c r="GZG2" s="386"/>
      <c r="GZH2" s="386"/>
      <c r="GZI2" s="386"/>
      <c r="GZJ2" s="386"/>
      <c r="GZK2" s="386"/>
      <c r="GZL2" s="386"/>
      <c r="GZM2" s="386"/>
      <c r="GZN2" s="386"/>
      <c r="GZO2" s="386"/>
      <c r="GZP2" s="386"/>
      <c r="GZQ2" s="385"/>
      <c r="GZR2" s="386"/>
      <c r="GZS2" s="386"/>
      <c r="GZT2" s="386"/>
      <c r="GZU2" s="386"/>
      <c r="GZV2" s="386"/>
      <c r="GZW2" s="386"/>
      <c r="GZX2" s="386"/>
      <c r="GZY2" s="386"/>
      <c r="GZZ2" s="386"/>
      <c r="HAA2" s="386"/>
      <c r="HAB2" s="386"/>
      <c r="HAC2" s="386"/>
      <c r="HAD2" s="386"/>
      <c r="HAE2" s="386"/>
      <c r="HAF2" s="386"/>
      <c r="HAG2" s="385"/>
      <c r="HAH2" s="386"/>
      <c r="HAI2" s="386"/>
      <c r="HAJ2" s="386"/>
      <c r="HAK2" s="386"/>
      <c r="HAL2" s="386"/>
      <c r="HAM2" s="386"/>
      <c r="HAN2" s="386"/>
      <c r="HAO2" s="386"/>
      <c r="HAP2" s="386"/>
      <c r="HAQ2" s="386"/>
      <c r="HAR2" s="386"/>
      <c r="HAS2" s="386"/>
      <c r="HAT2" s="386"/>
      <c r="HAU2" s="386"/>
      <c r="HAV2" s="386"/>
      <c r="HAW2" s="385"/>
      <c r="HAX2" s="386"/>
      <c r="HAY2" s="386"/>
      <c r="HAZ2" s="386"/>
      <c r="HBA2" s="386"/>
      <c r="HBB2" s="386"/>
      <c r="HBC2" s="386"/>
      <c r="HBD2" s="386"/>
      <c r="HBE2" s="386"/>
      <c r="HBF2" s="386"/>
      <c r="HBG2" s="386"/>
      <c r="HBH2" s="386"/>
      <c r="HBI2" s="386"/>
      <c r="HBJ2" s="386"/>
      <c r="HBK2" s="386"/>
      <c r="HBL2" s="386"/>
      <c r="HBM2" s="385"/>
      <c r="HBN2" s="386"/>
      <c r="HBO2" s="386"/>
      <c r="HBP2" s="386"/>
      <c r="HBQ2" s="386"/>
      <c r="HBR2" s="386"/>
      <c r="HBS2" s="386"/>
      <c r="HBT2" s="386"/>
      <c r="HBU2" s="386"/>
      <c r="HBV2" s="386"/>
      <c r="HBW2" s="386"/>
      <c r="HBX2" s="386"/>
      <c r="HBY2" s="386"/>
      <c r="HBZ2" s="386"/>
      <c r="HCA2" s="386"/>
      <c r="HCB2" s="386"/>
      <c r="HCC2" s="385"/>
      <c r="HCD2" s="386"/>
      <c r="HCE2" s="386"/>
      <c r="HCF2" s="386"/>
      <c r="HCG2" s="386"/>
      <c r="HCH2" s="386"/>
      <c r="HCI2" s="386"/>
      <c r="HCJ2" s="386"/>
      <c r="HCK2" s="386"/>
      <c r="HCL2" s="386"/>
      <c r="HCM2" s="386"/>
      <c r="HCN2" s="386"/>
      <c r="HCO2" s="386"/>
      <c r="HCP2" s="386"/>
      <c r="HCQ2" s="386"/>
      <c r="HCR2" s="386"/>
      <c r="HCS2" s="385"/>
      <c r="HCT2" s="386"/>
      <c r="HCU2" s="386"/>
      <c r="HCV2" s="386"/>
      <c r="HCW2" s="386"/>
      <c r="HCX2" s="386"/>
      <c r="HCY2" s="386"/>
      <c r="HCZ2" s="386"/>
      <c r="HDA2" s="386"/>
      <c r="HDB2" s="386"/>
      <c r="HDC2" s="386"/>
      <c r="HDD2" s="386"/>
      <c r="HDE2" s="386"/>
      <c r="HDF2" s="386"/>
      <c r="HDG2" s="386"/>
      <c r="HDH2" s="386"/>
      <c r="HDI2" s="385"/>
      <c r="HDJ2" s="386"/>
      <c r="HDK2" s="386"/>
      <c r="HDL2" s="386"/>
      <c r="HDM2" s="386"/>
      <c r="HDN2" s="386"/>
      <c r="HDO2" s="386"/>
      <c r="HDP2" s="386"/>
      <c r="HDQ2" s="386"/>
      <c r="HDR2" s="386"/>
      <c r="HDS2" s="386"/>
      <c r="HDT2" s="386"/>
      <c r="HDU2" s="386"/>
      <c r="HDV2" s="386"/>
      <c r="HDW2" s="386"/>
      <c r="HDX2" s="386"/>
      <c r="HDY2" s="385"/>
      <c r="HDZ2" s="386"/>
      <c r="HEA2" s="386"/>
      <c r="HEB2" s="386"/>
      <c r="HEC2" s="386"/>
      <c r="HED2" s="386"/>
      <c r="HEE2" s="386"/>
      <c r="HEF2" s="386"/>
      <c r="HEG2" s="386"/>
      <c r="HEH2" s="386"/>
      <c r="HEI2" s="386"/>
      <c r="HEJ2" s="386"/>
      <c r="HEK2" s="386"/>
      <c r="HEL2" s="386"/>
      <c r="HEM2" s="386"/>
      <c r="HEN2" s="386"/>
      <c r="HEO2" s="385"/>
      <c r="HEP2" s="386"/>
      <c r="HEQ2" s="386"/>
      <c r="HER2" s="386"/>
      <c r="HES2" s="386"/>
      <c r="HET2" s="386"/>
      <c r="HEU2" s="386"/>
      <c r="HEV2" s="386"/>
      <c r="HEW2" s="386"/>
      <c r="HEX2" s="386"/>
      <c r="HEY2" s="386"/>
      <c r="HEZ2" s="386"/>
      <c r="HFA2" s="386"/>
      <c r="HFB2" s="386"/>
      <c r="HFC2" s="386"/>
      <c r="HFD2" s="386"/>
      <c r="HFE2" s="385"/>
      <c r="HFF2" s="386"/>
      <c r="HFG2" s="386"/>
      <c r="HFH2" s="386"/>
      <c r="HFI2" s="386"/>
      <c r="HFJ2" s="386"/>
      <c r="HFK2" s="386"/>
      <c r="HFL2" s="386"/>
      <c r="HFM2" s="386"/>
      <c r="HFN2" s="386"/>
      <c r="HFO2" s="386"/>
      <c r="HFP2" s="386"/>
      <c r="HFQ2" s="386"/>
      <c r="HFR2" s="386"/>
      <c r="HFS2" s="386"/>
      <c r="HFT2" s="386"/>
      <c r="HFU2" s="385"/>
      <c r="HFV2" s="386"/>
      <c r="HFW2" s="386"/>
      <c r="HFX2" s="386"/>
      <c r="HFY2" s="386"/>
      <c r="HFZ2" s="386"/>
      <c r="HGA2" s="386"/>
      <c r="HGB2" s="386"/>
      <c r="HGC2" s="386"/>
      <c r="HGD2" s="386"/>
      <c r="HGE2" s="386"/>
      <c r="HGF2" s="386"/>
      <c r="HGG2" s="386"/>
      <c r="HGH2" s="386"/>
      <c r="HGI2" s="386"/>
      <c r="HGJ2" s="386"/>
      <c r="HGK2" s="385"/>
      <c r="HGL2" s="386"/>
      <c r="HGM2" s="386"/>
      <c r="HGN2" s="386"/>
      <c r="HGO2" s="386"/>
      <c r="HGP2" s="386"/>
      <c r="HGQ2" s="386"/>
      <c r="HGR2" s="386"/>
      <c r="HGS2" s="386"/>
      <c r="HGT2" s="386"/>
      <c r="HGU2" s="386"/>
      <c r="HGV2" s="386"/>
      <c r="HGW2" s="386"/>
      <c r="HGX2" s="386"/>
      <c r="HGY2" s="386"/>
      <c r="HGZ2" s="386"/>
      <c r="HHA2" s="385"/>
      <c r="HHB2" s="386"/>
      <c r="HHC2" s="386"/>
      <c r="HHD2" s="386"/>
      <c r="HHE2" s="386"/>
      <c r="HHF2" s="386"/>
      <c r="HHG2" s="386"/>
      <c r="HHH2" s="386"/>
      <c r="HHI2" s="386"/>
      <c r="HHJ2" s="386"/>
      <c r="HHK2" s="386"/>
      <c r="HHL2" s="386"/>
      <c r="HHM2" s="386"/>
      <c r="HHN2" s="386"/>
      <c r="HHO2" s="386"/>
      <c r="HHP2" s="386"/>
      <c r="HHQ2" s="385"/>
      <c r="HHR2" s="386"/>
      <c r="HHS2" s="386"/>
      <c r="HHT2" s="386"/>
      <c r="HHU2" s="386"/>
      <c r="HHV2" s="386"/>
      <c r="HHW2" s="386"/>
      <c r="HHX2" s="386"/>
      <c r="HHY2" s="386"/>
      <c r="HHZ2" s="386"/>
      <c r="HIA2" s="386"/>
      <c r="HIB2" s="386"/>
      <c r="HIC2" s="386"/>
      <c r="HID2" s="386"/>
      <c r="HIE2" s="386"/>
      <c r="HIF2" s="386"/>
      <c r="HIG2" s="385"/>
      <c r="HIH2" s="386"/>
      <c r="HII2" s="386"/>
      <c r="HIJ2" s="386"/>
      <c r="HIK2" s="386"/>
      <c r="HIL2" s="386"/>
      <c r="HIM2" s="386"/>
      <c r="HIN2" s="386"/>
      <c r="HIO2" s="386"/>
      <c r="HIP2" s="386"/>
      <c r="HIQ2" s="386"/>
      <c r="HIR2" s="386"/>
      <c r="HIS2" s="386"/>
      <c r="HIT2" s="386"/>
      <c r="HIU2" s="386"/>
      <c r="HIV2" s="386"/>
      <c r="HIW2" s="385"/>
      <c r="HIX2" s="386"/>
      <c r="HIY2" s="386"/>
      <c r="HIZ2" s="386"/>
      <c r="HJA2" s="386"/>
      <c r="HJB2" s="386"/>
      <c r="HJC2" s="386"/>
      <c r="HJD2" s="386"/>
      <c r="HJE2" s="386"/>
      <c r="HJF2" s="386"/>
      <c r="HJG2" s="386"/>
      <c r="HJH2" s="386"/>
      <c r="HJI2" s="386"/>
      <c r="HJJ2" s="386"/>
      <c r="HJK2" s="386"/>
      <c r="HJL2" s="386"/>
      <c r="HJM2" s="385"/>
      <c r="HJN2" s="386"/>
      <c r="HJO2" s="386"/>
      <c r="HJP2" s="386"/>
      <c r="HJQ2" s="386"/>
      <c r="HJR2" s="386"/>
      <c r="HJS2" s="386"/>
      <c r="HJT2" s="386"/>
      <c r="HJU2" s="386"/>
      <c r="HJV2" s="386"/>
      <c r="HJW2" s="386"/>
      <c r="HJX2" s="386"/>
      <c r="HJY2" s="386"/>
      <c r="HJZ2" s="386"/>
      <c r="HKA2" s="386"/>
      <c r="HKB2" s="386"/>
      <c r="HKC2" s="385"/>
      <c r="HKD2" s="386"/>
      <c r="HKE2" s="386"/>
      <c r="HKF2" s="386"/>
      <c r="HKG2" s="386"/>
      <c r="HKH2" s="386"/>
      <c r="HKI2" s="386"/>
      <c r="HKJ2" s="386"/>
      <c r="HKK2" s="386"/>
      <c r="HKL2" s="386"/>
      <c r="HKM2" s="386"/>
      <c r="HKN2" s="386"/>
      <c r="HKO2" s="386"/>
      <c r="HKP2" s="386"/>
      <c r="HKQ2" s="386"/>
      <c r="HKR2" s="386"/>
      <c r="HKS2" s="385"/>
      <c r="HKT2" s="386"/>
      <c r="HKU2" s="386"/>
      <c r="HKV2" s="386"/>
      <c r="HKW2" s="386"/>
      <c r="HKX2" s="386"/>
      <c r="HKY2" s="386"/>
      <c r="HKZ2" s="386"/>
      <c r="HLA2" s="386"/>
      <c r="HLB2" s="386"/>
      <c r="HLC2" s="386"/>
      <c r="HLD2" s="386"/>
      <c r="HLE2" s="386"/>
      <c r="HLF2" s="386"/>
      <c r="HLG2" s="386"/>
      <c r="HLH2" s="386"/>
      <c r="HLI2" s="385"/>
      <c r="HLJ2" s="386"/>
      <c r="HLK2" s="386"/>
      <c r="HLL2" s="386"/>
      <c r="HLM2" s="386"/>
      <c r="HLN2" s="386"/>
      <c r="HLO2" s="386"/>
      <c r="HLP2" s="386"/>
      <c r="HLQ2" s="386"/>
      <c r="HLR2" s="386"/>
      <c r="HLS2" s="386"/>
      <c r="HLT2" s="386"/>
      <c r="HLU2" s="386"/>
      <c r="HLV2" s="386"/>
      <c r="HLW2" s="386"/>
      <c r="HLX2" s="386"/>
      <c r="HLY2" s="385"/>
      <c r="HLZ2" s="386"/>
      <c r="HMA2" s="386"/>
      <c r="HMB2" s="386"/>
      <c r="HMC2" s="386"/>
      <c r="HMD2" s="386"/>
      <c r="HME2" s="386"/>
      <c r="HMF2" s="386"/>
      <c r="HMG2" s="386"/>
      <c r="HMH2" s="386"/>
      <c r="HMI2" s="386"/>
      <c r="HMJ2" s="386"/>
      <c r="HMK2" s="386"/>
      <c r="HML2" s="386"/>
      <c r="HMM2" s="386"/>
      <c r="HMN2" s="386"/>
      <c r="HMO2" s="385"/>
      <c r="HMP2" s="386"/>
      <c r="HMQ2" s="386"/>
      <c r="HMR2" s="386"/>
      <c r="HMS2" s="386"/>
      <c r="HMT2" s="386"/>
      <c r="HMU2" s="386"/>
      <c r="HMV2" s="386"/>
      <c r="HMW2" s="386"/>
      <c r="HMX2" s="386"/>
      <c r="HMY2" s="386"/>
      <c r="HMZ2" s="386"/>
      <c r="HNA2" s="386"/>
      <c r="HNB2" s="386"/>
      <c r="HNC2" s="386"/>
      <c r="HND2" s="386"/>
      <c r="HNE2" s="385"/>
      <c r="HNF2" s="386"/>
      <c r="HNG2" s="386"/>
      <c r="HNH2" s="386"/>
      <c r="HNI2" s="386"/>
      <c r="HNJ2" s="386"/>
      <c r="HNK2" s="386"/>
      <c r="HNL2" s="386"/>
      <c r="HNM2" s="386"/>
      <c r="HNN2" s="386"/>
      <c r="HNO2" s="386"/>
      <c r="HNP2" s="386"/>
      <c r="HNQ2" s="386"/>
      <c r="HNR2" s="386"/>
      <c r="HNS2" s="386"/>
      <c r="HNT2" s="386"/>
      <c r="HNU2" s="385"/>
      <c r="HNV2" s="386"/>
      <c r="HNW2" s="386"/>
      <c r="HNX2" s="386"/>
      <c r="HNY2" s="386"/>
      <c r="HNZ2" s="386"/>
      <c r="HOA2" s="386"/>
      <c r="HOB2" s="386"/>
      <c r="HOC2" s="386"/>
      <c r="HOD2" s="386"/>
      <c r="HOE2" s="386"/>
      <c r="HOF2" s="386"/>
      <c r="HOG2" s="386"/>
      <c r="HOH2" s="386"/>
      <c r="HOI2" s="386"/>
      <c r="HOJ2" s="386"/>
      <c r="HOK2" s="385"/>
      <c r="HOL2" s="386"/>
      <c r="HOM2" s="386"/>
      <c r="HON2" s="386"/>
      <c r="HOO2" s="386"/>
      <c r="HOP2" s="386"/>
      <c r="HOQ2" s="386"/>
      <c r="HOR2" s="386"/>
      <c r="HOS2" s="386"/>
      <c r="HOT2" s="386"/>
      <c r="HOU2" s="386"/>
      <c r="HOV2" s="386"/>
      <c r="HOW2" s="386"/>
      <c r="HOX2" s="386"/>
      <c r="HOY2" s="386"/>
      <c r="HOZ2" s="386"/>
      <c r="HPA2" s="385"/>
      <c r="HPB2" s="386"/>
      <c r="HPC2" s="386"/>
      <c r="HPD2" s="386"/>
      <c r="HPE2" s="386"/>
      <c r="HPF2" s="386"/>
      <c r="HPG2" s="386"/>
      <c r="HPH2" s="386"/>
      <c r="HPI2" s="386"/>
      <c r="HPJ2" s="386"/>
      <c r="HPK2" s="386"/>
      <c r="HPL2" s="386"/>
      <c r="HPM2" s="386"/>
      <c r="HPN2" s="386"/>
      <c r="HPO2" s="386"/>
      <c r="HPP2" s="386"/>
      <c r="HPQ2" s="385"/>
      <c r="HPR2" s="386"/>
      <c r="HPS2" s="386"/>
      <c r="HPT2" s="386"/>
      <c r="HPU2" s="386"/>
      <c r="HPV2" s="386"/>
      <c r="HPW2" s="386"/>
      <c r="HPX2" s="386"/>
      <c r="HPY2" s="386"/>
      <c r="HPZ2" s="386"/>
      <c r="HQA2" s="386"/>
      <c r="HQB2" s="386"/>
      <c r="HQC2" s="386"/>
      <c r="HQD2" s="386"/>
      <c r="HQE2" s="386"/>
      <c r="HQF2" s="386"/>
      <c r="HQG2" s="385"/>
      <c r="HQH2" s="386"/>
      <c r="HQI2" s="386"/>
      <c r="HQJ2" s="386"/>
      <c r="HQK2" s="386"/>
      <c r="HQL2" s="386"/>
      <c r="HQM2" s="386"/>
      <c r="HQN2" s="386"/>
      <c r="HQO2" s="386"/>
      <c r="HQP2" s="386"/>
      <c r="HQQ2" s="386"/>
      <c r="HQR2" s="386"/>
      <c r="HQS2" s="386"/>
      <c r="HQT2" s="386"/>
      <c r="HQU2" s="386"/>
      <c r="HQV2" s="386"/>
      <c r="HQW2" s="385"/>
      <c r="HQX2" s="386"/>
      <c r="HQY2" s="386"/>
      <c r="HQZ2" s="386"/>
      <c r="HRA2" s="386"/>
      <c r="HRB2" s="386"/>
      <c r="HRC2" s="386"/>
      <c r="HRD2" s="386"/>
      <c r="HRE2" s="386"/>
      <c r="HRF2" s="386"/>
      <c r="HRG2" s="386"/>
      <c r="HRH2" s="386"/>
      <c r="HRI2" s="386"/>
      <c r="HRJ2" s="386"/>
      <c r="HRK2" s="386"/>
      <c r="HRL2" s="386"/>
      <c r="HRM2" s="385"/>
      <c r="HRN2" s="386"/>
      <c r="HRO2" s="386"/>
      <c r="HRP2" s="386"/>
      <c r="HRQ2" s="386"/>
      <c r="HRR2" s="386"/>
      <c r="HRS2" s="386"/>
      <c r="HRT2" s="386"/>
      <c r="HRU2" s="386"/>
      <c r="HRV2" s="386"/>
      <c r="HRW2" s="386"/>
      <c r="HRX2" s="386"/>
      <c r="HRY2" s="386"/>
      <c r="HRZ2" s="386"/>
      <c r="HSA2" s="386"/>
      <c r="HSB2" s="386"/>
      <c r="HSC2" s="385"/>
      <c r="HSD2" s="386"/>
      <c r="HSE2" s="386"/>
      <c r="HSF2" s="386"/>
      <c r="HSG2" s="386"/>
      <c r="HSH2" s="386"/>
      <c r="HSI2" s="386"/>
      <c r="HSJ2" s="386"/>
      <c r="HSK2" s="386"/>
      <c r="HSL2" s="386"/>
      <c r="HSM2" s="386"/>
      <c r="HSN2" s="386"/>
      <c r="HSO2" s="386"/>
      <c r="HSP2" s="386"/>
      <c r="HSQ2" s="386"/>
      <c r="HSR2" s="386"/>
      <c r="HSS2" s="385"/>
      <c r="HST2" s="386"/>
      <c r="HSU2" s="386"/>
      <c r="HSV2" s="386"/>
      <c r="HSW2" s="386"/>
      <c r="HSX2" s="386"/>
      <c r="HSY2" s="386"/>
      <c r="HSZ2" s="386"/>
      <c r="HTA2" s="386"/>
      <c r="HTB2" s="386"/>
      <c r="HTC2" s="386"/>
      <c r="HTD2" s="386"/>
      <c r="HTE2" s="386"/>
      <c r="HTF2" s="386"/>
      <c r="HTG2" s="386"/>
      <c r="HTH2" s="386"/>
      <c r="HTI2" s="385"/>
      <c r="HTJ2" s="386"/>
      <c r="HTK2" s="386"/>
      <c r="HTL2" s="386"/>
      <c r="HTM2" s="386"/>
      <c r="HTN2" s="386"/>
      <c r="HTO2" s="386"/>
      <c r="HTP2" s="386"/>
      <c r="HTQ2" s="386"/>
      <c r="HTR2" s="386"/>
      <c r="HTS2" s="386"/>
      <c r="HTT2" s="386"/>
      <c r="HTU2" s="386"/>
      <c r="HTV2" s="386"/>
      <c r="HTW2" s="386"/>
      <c r="HTX2" s="386"/>
      <c r="HTY2" s="385"/>
      <c r="HTZ2" s="386"/>
      <c r="HUA2" s="386"/>
      <c r="HUB2" s="386"/>
      <c r="HUC2" s="386"/>
      <c r="HUD2" s="386"/>
      <c r="HUE2" s="386"/>
      <c r="HUF2" s="386"/>
      <c r="HUG2" s="386"/>
      <c r="HUH2" s="386"/>
      <c r="HUI2" s="386"/>
      <c r="HUJ2" s="386"/>
      <c r="HUK2" s="386"/>
      <c r="HUL2" s="386"/>
      <c r="HUM2" s="386"/>
      <c r="HUN2" s="386"/>
      <c r="HUO2" s="385"/>
      <c r="HUP2" s="386"/>
      <c r="HUQ2" s="386"/>
      <c r="HUR2" s="386"/>
      <c r="HUS2" s="386"/>
      <c r="HUT2" s="386"/>
      <c r="HUU2" s="386"/>
      <c r="HUV2" s="386"/>
      <c r="HUW2" s="386"/>
      <c r="HUX2" s="386"/>
      <c r="HUY2" s="386"/>
      <c r="HUZ2" s="386"/>
      <c r="HVA2" s="386"/>
      <c r="HVB2" s="386"/>
      <c r="HVC2" s="386"/>
      <c r="HVD2" s="386"/>
      <c r="HVE2" s="385"/>
      <c r="HVF2" s="386"/>
      <c r="HVG2" s="386"/>
      <c r="HVH2" s="386"/>
      <c r="HVI2" s="386"/>
      <c r="HVJ2" s="386"/>
      <c r="HVK2" s="386"/>
      <c r="HVL2" s="386"/>
      <c r="HVM2" s="386"/>
      <c r="HVN2" s="386"/>
      <c r="HVO2" s="386"/>
      <c r="HVP2" s="386"/>
      <c r="HVQ2" s="386"/>
      <c r="HVR2" s="386"/>
      <c r="HVS2" s="386"/>
      <c r="HVT2" s="386"/>
      <c r="HVU2" s="385"/>
      <c r="HVV2" s="386"/>
      <c r="HVW2" s="386"/>
      <c r="HVX2" s="386"/>
      <c r="HVY2" s="386"/>
      <c r="HVZ2" s="386"/>
      <c r="HWA2" s="386"/>
      <c r="HWB2" s="386"/>
      <c r="HWC2" s="386"/>
      <c r="HWD2" s="386"/>
      <c r="HWE2" s="386"/>
      <c r="HWF2" s="386"/>
      <c r="HWG2" s="386"/>
      <c r="HWH2" s="386"/>
      <c r="HWI2" s="386"/>
      <c r="HWJ2" s="386"/>
      <c r="HWK2" s="385"/>
      <c r="HWL2" s="386"/>
      <c r="HWM2" s="386"/>
      <c r="HWN2" s="386"/>
      <c r="HWO2" s="386"/>
      <c r="HWP2" s="386"/>
      <c r="HWQ2" s="386"/>
      <c r="HWR2" s="386"/>
      <c r="HWS2" s="386"/>
      <c r="HWT2" s="386"/>
      <c r="HWU2" s="386"/>
      <c r="HWV2" s="386"/>
      <c r="HWW2" s="386"/>
      <c r="HWX2" s="386"/>
      <c r="HWY2" s="386"/>
      <c r="HWZ2" s="386"/>
      <c r="HXA2" s="385"/>
      <c r="HXB2" s="386"/>
      <c r="HXC2" s="386"/>
      <c r="HXD2" s="386"/>
      <c r="HXE2" s="386"/>
      <c r="HXF2" s="386"/>
      <c r="HXG2" s="386"/>
      <c r="HXH2" s="386"/>
      <c r="HXI2" s="386"/>
      <c r="HXJ2" s="386"/>
      <c r="HXK2" s="386"/>
      <c r="HXL2" s="386"/>
      <c r="HXM2" s="386"/>
      <c r="HXN2" s="386"/>
      <c r="HXO2" s="386"/>
      <c r="HXP2" s="386"/>
      <c r="HXQ2" s="385"/>
      <c r="HXR2" s="386"/>
      <c r="HXS2" s="386"/>
      <c r="HXT2" s="386"/>
      <c r="HXU2" s="386"/>
      <c r="HXV2" s="386"/>
      <c r="HXW2" s="386"/>
      <c r="HXX2" s="386"/>
      <c r="HXY2" s="386"/>
      <c r="HXZ2" s="386"/>
      <c r="HYA2" s="386"/>
      <c r="HYB2" s="386"/>
      <c r="HYC2" s="386"/>
      <c r="HYD2" s="386"/>
      <c r="HYE2" s="386"/>
      <c r="HYF2" s="386"/>
      <c r="HYG2" s="385"/>
      <c r="HYH2" s="386"/>
      <c r="HYI2" s="386"/>
      <c r="HYJ2" s="386"/>
      <c r="HYK2" s="386"/>
      <c r="HYL2" s="386"/>
      <c r="HYM2" s="386"/>
      <c r="HYN2" s="386"/>
      <c r="HYO2" s="386"/>
      <c r="HYP2" s="386"/>
      <c r="HYQ2" s="386"/>
      <c r="HYR2" s="386"/>
      <c r="HYS2" s="386"/>
      <c r="HYT2" s="386"/>
      <c r="HYU2" s="386"/>
      <c r="HYV2" s="386"/>
      <c r="HYW2" s="385"/>
      <c r="HYX2" s="386"/>
      <c r="HYY2" s="386"/>
      <c r="HYZ2" s="386"/>
      <c r="HZA2" s="386"/>
      <c r="HZB2" s="386"/>
      <c r="HZC2" s="386"/>
      <c r="HZD2" s="386"/>
      <c r="HZE2" s="386"/>
      <c r="HZF2" s="386"/>
      <c r="HZG2" s="386"/>
      <c r="HZH2" s="386"/>
      <c r="HZI2" s="386"/>
      <c r="HZJ2" s="386"/>
      <c r="HZK2" s="386"/>
      <c r="HZL2" s="386"/>
      <c r="HZM2" s="385"/>
      <c r="HZN2" s="386"/>
      <c r="HZO2" s="386"/>
      <c r="HZP2" s="386"/>
      <c r="HZQ2" s="386"/>
      <c r="HZR2" s="386"/>
      <c r="HZS2" s="386"/>
      <c r="HZT2" s="386"/>
      <c r="HZU2" s="386"/>
      <c r="HZV2" s="386"/>
      <c r="HZW2" s="386"/>
      <c r="HZX2" s="386"/>
      <c r="HZY2" s="386"/>
      <c r="HZZ2" s="386"/>
      <c r="IAA2" s="386"/>
      <c r="IAB2" s="386"/>
      <c r="IAC2" s="385"/>
      <c r="IAD2" s="386"/>
      <c r="IAE2" s="386"/>
      <c r="IAF2" s="386"/>
      <c r="IAG2" s="386"/>
      <c r="IAH2" s="386"/>
      <c r="IAI2" s="386"/>
      <c r="IAJ2" s="386"/>
      <c r="IAK2" s="386"/>
      <c r="IAL2" s="386"/>
      <c r="IAM2" s="386"/>
      <c r="IAN2" s="386"/>
      <c r="IAO2" s="386"/>
      <c r="IAP2" s="386"/>
      <c r="IAQ2" s="386"/>
      <c r="IAR2" s="386"/>
      <c r="IAS2" s="385"/>
      <c r="IAT2" s="386"/>
      <c r="IAU2" s="386"/>
      <c r="IAV2" s="386"/>
      <c r="IAW2" s="386"/>
      <c r="IAX2" s="386"/>
      <c r="IAY2" s="386"/>
      <c r="IAZ2" s="386"/>
      <c r="IBA2" s="386"/>
      <c r="IBB2" s="386"/>
      <c r="IBC2" s="386"/>
      <c r="IBD2" s="386"/>
      <c r="IBE2" s="386"/>
      <c r="IBF2" s="386"/>
      <c r="IBG2" s="386"/>
      <c r="IBH2" s="386"/>
      <c r="IBI2" s="385"/>
      <c r="IBJ2" s="386"/>
      <c r="IBK2" s="386"/>
      <c r="IBL2" s="386"/>
      <c r="IBM2" s="386"/>
      <c r="IBN2" s="386"/>
      <c r="IBO2" s="386"/>
      <c r="IBP2" s="386"/>
      <c r="IBQ2" s="386"/>
      <c r="IBR2" s="386"/>
      <c r="IBS2" s="386"/>
      <c r="IBT2" s="386"/>
      <c r="IBU2" s="386"/>
      <c r="IBV2" s="386"/>
      <c r="IBW2" s="386"/>
      <c r="IBX2" s="386"/>
      <c r="IBY2" s="385"/>
      <c r="IBZ2" s="386"/>
      <c r="ICA2" s="386"/>
      <c r="ICB2" s="386"/>
      <c r="ICC2" s="386"/>
      <c r="ICD2" s="386"/>
      <c r="ICE2" s="386"/>
      <c r="ICF2" s="386"/>
      <c r="ICG2" s="386"/>
      <c r="ICH2" s="386"/>
      <c r="ICI2" s="386"/>
      <c r="ICJ2" s="386"/>
      <c r="ICK2" s="386"/>
      <c r="ICL2" s="386"/>
      <c r="ICM2" s="386"/>
      <c r="ICN2" s="386"/>
      <c r="ICO2" s="385"/>
      <c r="ICP2" s="386"/>
      <c r="ICQ2" s="386"/>
      <c r="ICR2" s="386"/>
      <c r="ICS2" s="386"/>
      <c r="ICT2" s="386"/>
      <c r="ICU2" s="386"/>
      <c r="ICV2" s="386"/>
      <c r="ICW2" s="386"/>
      <c r="ICX2" s="386"/>
      <c r="ICY2" s="386"/>
      <c r="ICZ2" s="386"/>
      <c r="IDA2" s="386"/>
      <c r="IDB2" s="386"/>
      <c r="IDC2" s="386"/>
      <c r="IDD2" s="386"/>
      <c r="IDE2" s="385"/>
      <c r="IDF2" s="386"/>
      <c r="IDG2" s="386"/>
      <c r="IDH2" s="386"/>
      <c r="IDI2" s="386"/>
      <c r="IDJ2" s="386"/>
      <c r="IDK2" s="386"/>
      <c r="IDL2" s="386"/>
      <c r="IDM2" s="386"/>
      <c r="IDN2" s="386"/>
      <c r="IDO2" s="386"/>
      <c r="IDP2" s="386"/>
      <c r="IDQ2" s="386"/>
      <c r="IDR2" s="386"/>
      <c r="IDS2" s="386"/>
      <c r="IDT2" s="386"/>
      <c r="IDU2" s="385"/>
      <c r="IDV2" s="386"/>
      <c r="IDW2" s="386"/>
      <c r="IDX2" s="386"/>
      <c r="IDY2" s="386"/>
      <c r="IDZ2" s="386"/>
      <c r="IEA2" s="386"/>
      <c r="IEB2" s="386"/>
      <c r="IEC2" s="386"/>
      <c r="IED2" s="386"/>
      <c r="IEE2" s="386"/>
      <c r="IEF2" s="386"/>
      <c r="IEG2" s="386"/>
      <c r="IEH2" s="386"/>
      <c r="IEI2" s="386"/>
      <c r="IEJ2" s="386"/>
      <c r="IEK2" s="385"/>
      <c r="IEL2" s="386"/>
      <c r="IEM2" s="386"/>
      <c r="IEN2" s="386"/>
      <c r="IEO2" s="386"/>
      <c r="IEP2" s="386"/>
      <c r="IEQ2" s="386"/>
      <c r="IER2" s="386"/>
      <c r="IES2" s="386"/>
      <c r="IET2" s="386"/>
      <c r="IEU2" s="386"/>
      <c r="IEV2" s="386"/>
      <c r="IEW2" s="386"/>
      <c r="IEX2" s="386"/>
      <c r="IEY2" s="386"/>
      <c r="IEZ2" s="386"/>
      <c r="IFA2" s="385"/>
      <c r="IFB2" s="386"/>
      <c r="IFC2" s="386"/>
      <c r="IFD2" s="386"/>
      <c r="IFE2" s="386"/>
      <c r="IFF2" s="386"/>
      <c r="IFG2" s="386"/>
      <c r="IFH2" s="386"/>
      <c r="IFI2" s="386"/>
      <c r="IFJ2" s="386"/>
      <c r="IFK2" s="386"/>
      <c r="IFL2" s="386"/>
      <c r="IFM2" s="386"/>
      <c r="IFN2" s="386"/>
      <c r="IFO2" s="386"/>
      <c r="IFP2" s="386"/>
      <c r="IFQ2" s="385"/>
      <c r="IFR2" s="386"/>
      <c r="IFS2" s="386"/>
      <c r="IFT2" s="386"/>
      <c r="IFU2" s="386"/>
      <c r="IFV2" s="386"/>
      <c r="IFW2" s="386"/>
      <c r="IFX2" s="386"/>
      <c r="IFY2" s="386"/>
      <c r="IFZ2" s="386"/>
      <c r="IGA2" s="386"/>
      <c r="IGB2" s="386"/>
      <c r="IGC2" s="386"/>
      <c r="IGD2" s="386"/>
      <c r="IGE2" s="386"/>
      <c r="IGF2" s="386"/>
      <c r="IGG2" s="385"/>
      <c r="IGH2" s="386"/>
      <c r="IGI2" s="386"/>
      <c r="IGJ2" s="386"/>
      <c r="IGK2" s="386"/>
      <c r="IGL2" s="386"/>
      <c r="IGM2" s="386"/>
      <c r="IGN2" s="386"/>
      <c r="IGO2" s="386"/>
      <c r="IGP2" s="386"/>
      <c r="IGQ2" s="386"/>
      <c r="IGR2" s="386"/>
      <c r="IGS2" s="386"/>
      <c r="IGT2" s="386"/>
      <c r="IGU2" s="386"/>
      <c r="IGV2" s="386"/>
      <c r="IGW2" s="385"/>
      <c r="IGX2" s="386"/>
      <c r="IGY2" s="386"/>
      <c r="IGZ2" s="386"/>
      <c r="IHA2" s="386"/>
      <c r="IHB2" s="386"/>
      <c r="IHC2" s="386"/>
      <c r="IHD2" s="386"/>
      <c r="IHE2" s="386"/>
      <c r="IHF2" s="386"/>
      <c r="IHG2" s="386"/>
      <c r="IHH2" s="386"/>
      <c r="IHI2" s="386"/>
      <c r="IHJ2" s="386"/>
      <c r="IHK2" s="386"/>
      <c r="IHL2" s="386"/>
      <c r="IHM2" s="385"/>
      <c r="IHN2" s="386"/>
      <c r="IHO2" s="386"/>
      <c r="IHP2" s="386"/>
      <c r="IHQ2" s="386"/>
      <c r="IHR2" s="386"/>
      <c r="IHS2" s="386"/>
      <c r="IHT2" s="386"/>
      <c r="IHU2" s="386"/>
      <c r="IHV2" s="386"/>
      <c r="IHW2" s="386"/>
      <c r="IHX2" s="386"/>
      <c r="IHY2" s="386"/>
      <c r="IHZ2" s="386"/>
      <c r="IIA2" s="386"/>
      <c r="IIB2" s="386"/>
      <c r="IIC2" s="385"/>
      <c r="IID2" s="386"/>
      <c r="IIE2" s="386"/>
      <c r="IIF2" s="386"/>
      <c r="IIG2" s="386"/>
      <c r="IIH2" s="386"/>
      <c r="III2" s="386"/>
      <c r="IIJ2" s="386"/>
      <c r="IIK2" s="386"/>
      <c r="IIL2" s="386"/>
      <c r="IIM2" s="386"/>
      <c r="IIN2" s="386"/>
      <c r="IIO2" s="386"/>
      <c r="IIP2" s="386"/>
      <c r="IIQ2" s="386"/>
      <c r="IIR2" s="386"/>
      <c r="IIS2" s="385"/>
      <c r="IIT2" s="386"/>
      <c r="IIU2" s="386"/>
      <c r="IIV2" s="386"/>
      <c r="IIW2" s="386"/>
      <c r="IIX2" s="386"/>
      <c r="IIY2" s="386"/>
      <c r="IIZ2" s="386"/>
      <c r="IJA2" s="386"/>
      <c r="IJB2" s="386"/>
      <c r="IJC2" s="386"/>
      <c r="IJD2" s="386"/>
      <c r="IJE2" s="386"/>
      <c r="IJF2" s="386"/>
      <c r="IJG2" s="386"/>
      <c r="IJH2" s="386"/>
      <c r="IJI2" s="385"/>
      <c r="IJJ2" s="386"/>
      <c r="IJK2" s="386"/>
      <c r="IJL2" s="386"/>
      <c r="IJM2" s="386"/>
      <c r="IJN2" s="386"/>
      <c r="IJO2" s="386"/>
      <c r="IJP2" s="386"/>
      <c r="IJQ2" s="386"/>
      <c r="IJR2" s="386"/>
      <c r="IJS2" s="386"/>
      <c r="IJT2" s="386"/>
      <c r="IJU2" s="386"/>
      <c r="IJV2" s="386"/>
      <c r="IJW2" s="386"/>
      <c r="IJX2" s="386"/>
      <c r="IJY2" s="385"/>
      <c r="IJZ2" s="386"/>
      <c r="IKA2" s="386"/>
      <c r="IKB2" s="386"/>
      <c r="IKC2" s="386"/>
      <c r="IKD2" s="386"/>
      <c r="IKE2" s="386"/>
      <c r="IKF2" s="386"/>
      <c r="IKG2" s="386"/>
      <c r="IKH2" s="386"/>
      <c r="IKI2" s="386"/>
      <c r="IKJ2" s="386"/>
      <c r="IKK2" s="386"/>
      <c r="IKL2" s="386"/>
      <c r="IKM2" s="386"/>
      <c r="IKN2" s="386"/>
      <c r="IKO2" s="385"/>
      <c r="IKP2" s="386"/>
      <c r="IKQ2" s="386"/>
      <c r="IKR2" s="386"/>
      <c r="IKS2" s="386"/>
      <c r="IKT2" s="386"/>
      <c r="IKU2" s="386"/>
      <c r="IKV2" s="386"/>
      <c r="IKW2" s="386"/>
      <c r="IKX2" s="386"/>
      <c r="IKY2" s="386"/>
      <c r="IKZ2" s="386"/>
      <c r="ILA2" s="386"/>
      <c r="ILB2" s="386"/>
      <c r="ILC2" s="386"/>
      <c r="ILD2" s="386"/>
      <c r="ILE2" s="385"/>
      <c r="ILF2" s="386"/>
      <c r="ILG2" s="386"/>
      <c r="ILH2" s="386"/>
      <c r="ILI2" s="386"/>
      <c r="ILJ2" s="386"/>
      <c r="ILK2" s="386"/>
      <c r="ILL2" s="386"/>
      <c r="ILM2" s="386"/>
      <c r="ILN2" s="386"/>
      <c r="ILO2" s="386"/>
      <c r="ILP2" s="386"/>
      <c r="ILQ2" s="386"/>
      <c r="ILR2" s="386"/>
      <c r="ILS2" s="386"/>
      <c r="ILT2" s="386"/>
      <c r="ILU2" s="385"/>
      <c r="ILV2" s="386"/>
      <c r="ILW2" s="386"/>
      <c r="ILX2" s="386"/>
      <c r="ILY2" s="386"/>
      <c r="ILZ2" s="386"/>
      <c r="IMA2" s="386"/>
      <c r="IMB2" s="386"/>
      <c r="IMC2" s="386"/>
      <c r="IMD2" s="386"/>
      <c r="IME2" s="386"/>
      <c r="IMF2" s="386"/>
      <c r="IMG2" s="386"/>
      <c r="IMH2" s="386"/>
      <c r="IMI2" s="386"/>
      <c r="IMJ2" s="386"/>
      <c r="IMK2" s="385"/>
      <c r="IML2" s="386"/>
      <c r="IMM2" s="386"/>
      <c r="IMN2" s="386"/>
      <c r="IMO2" s="386"/>
      <c r="IMP2" s="386"/>
      <c r="IMQ2" s="386"/>
      <c r="IMR2" s="386"/>
      <c r="IMS2" s="386"/>
      <c r="IMT2" s="386"/>
      <c r="IMU2" s="386"/>
      <c r="IMV2" s="386"/>
      <c r="IMW2" s="386"/>
      <c r="IMX2" s="386"/>
      <c r="IMY2" s="386"/>
      <c r="IMZ2" s="386"/>
      <c r="INA2" s="385"/>
      <c r="INB2" s="386"/>
      <c r="INC2" s="386"/>
      <c r="IND2" s="386"/>
      <c r="INE2" s="386"/>
      <c r="INF2" s="386"/>
      <c r="ING2" s="386"/>
      <c r="INH2" s="386"/>
      <c r="INI2" s="386"/>
      <c r="INJ2" s="386"/>
      <c r="INK2" s="386"/>
      <c r="INL2" s="386"/>
      <c r="INM2" s="386"/>
      <c r="INN2" s="386"/>
      <c r="INO2" s="386"/>
      <c r="INP2" s="386"/>
      <c r="INQ2" s="385"/>
      <c r="INR2" s="386"/>
      <c r="INS2" s="386"/>
      <c r="INT2" s="386"/>
      <c r="INU2" s="386"/>
      <c r="INV2" s="386"/>
      <c r="INW2" s="386"/>
      <c r="INX2" s="386"/>
      <c r="INY2" s="386"/>
      <c r="INZ2" s="386"/>
      <c r="IOA2" s="386"/>
      <c r="IOB2" s="386"/>
      <c r="IOC2" s="386"/>
      <c r="IOD2" s="386"/>
      <c r="IOE2" s="386"/>
      <c r="IOF2" s="386"/>
      <c r="IOG2" s="385"/>
      <c r="IOH2" s="386"/>
      <c r="IOI2" s="386"/>
      <c r="IOJ2" s="386"/>
      <c r="IOK2" s="386"/>
      <c r="IOL2" s="386"/>
      <c r="IOM2" s="386"/>
      <c r="ION2" s="386"/>
      <c r="IOO2" s="386"/>
      <c r="IOP2" s="386"/>
      <c r="IOQ2" s="386"/>
      <c r="IOR2" s="386"/>
      <c r="IOS2" s="386"/>
      <c r="IOT2" s="386"/>
      <c r="IOU2" s="386"/>
      <c r="IOV2" s="386"/>
      <c r="IOW2" s="385"/>
      <c r="IOX2" s="386"/>
      <c r="IOY2" s="386"/>
      <c r="IOZ2" s="386"/>
      <c r="IPA2" s="386"/>
      <c r="IPB2" s="386"/>
      <c r="IPC2" s="386"/>
      <c r="IPD2" s="386"/>
      <c r="IPE2" s="386"/>
      <c r="IPF2" s="386"/>
      <c r="IPG2" s="386"/>
      <c r="IPH2" s="386"/>
      <c r="IPI2" s="386"/>
      <c r="IPJ2" s="386"/>
      <c r="IPK2" s="386"/>
      <c r="IPL2" s="386"/>
      <c r="IPM2" s="385"/>
      <c r="IPN2" s="386"/>
      <c r="IPO2" s="386"/>
      <c r="IPP2" s="386"/>
      <c r="IPQ2" s="386"/>
      <c r="IPR2" s="386"/>
      <c r="IPS2" s="386"/>
      <c r="IPT2" s="386"/>
      <c r="IPU2" s="386"/>
      <c r="IPV2" s="386"/>
      <c r="IPW2" s="386"/>
      <c r="IPX2" s="386"/>
      <c r="IPY2" s="386"/>
      <c r="IPZ2" s="386"/>
      <c r="IQA2" s="386"/>
      <c r="IQB2" s="386"/>
      <c r="IQC2" s="385"/>
      <c r="IQD2" s="386"/>
      <c r="IQE2" s="386"/>
      <c r="IQF2" s="386"/>
      <c r="IQG2" s="386"/>
      <c r="IQH2" s="386"/>
      <c r="IQI2" s="386"/>
      <c r="IQJ2" s="386"/>
      <c r="IQK2" s="386"/>
      <c r="IQL2" s="386"/>
      <c r="IQM2" s="386"/>
      <c r="IQN2" s="386"/>
      <c r="IQO2" s="386"/>
      <c r="IQP2" s="386"/>
      <c r="IQQ2" s="386"/>
      <c r="IQR2" s="386"/>
      <c r="IQS2" s="385"/>
      <c r="IQT2" s="386"/>
      <c r="IQU2" s="386"/>
      <c r="IQV2" s="386"/>
      <c r="IQW2" s="386"/>
      <c r="IQX2" s="386"/>
      <c r="IQY2" s="386"/>
      <c r="IQZ2" s="386"/>
      <c r="IRA2" s="386"/>
      <c r="IRB2" s="386"/>
      <c r="IRC2" s="386"/>
      <c r="IRD2" s="386"/>
      <c r="IRE2" s="386"/>
      <c r="IRF2" s="386"/>
      <c r="IRG2" s="386"/>
      <c r="IRH2" s="386"/>
      <c r="IRI2" s="385"/>
      <c r="IRJ2" s="386"/>
      <c r="IRK2" s="386"/>
      <c r="IRL2" s="386"/>
      <c r="IRM2" s="386"/>
      <c r="IRN2" s="386"/>
      <c r="IRO2" s="386"/>
      <c r="IRP2" s="386"/>
      <c r="IRQ2" s="386"/>
      <c r="IRR2" s="386"/>
      <c r="IRS2" s="386"/>
      <c r="IRT2" s="386"/>
      <c r="IRU2" s="386"/>
      <c r="IRV2" s="386"/>
      <c r="IRW2" s="386"/>
      <c r="IRX2" s="386"/>
      <c r="IRY2" s="385"/>
      <c r="IRZ2" s="386"/>
      <c r="ISA2" s="386"/>
      <c r="ISB2" s="386"/>
      <c r="ISC2" s="386"/>
      <c r="ISD2" s="386"/>
      <c r="ISE2" s="386"/>
      <c r="ISF2" s="386"/>
      <c r="ISG2" s="386"/>
      <c r="ISH2" s="386"/>
      <c r="ISI2" s="386"/>
      <c r="ISJ2" s="386"/>
      <c r="ISK2" s="386"/>
      <c r="ISL2" s="386"/>
      <c r="ISM2" s="386"/>
      <c r="ISN2" s="386"/>
      <c r="ISO2" s="385"/>
      <c r="ISP2" s="386"/>
      <c r="ISQ2" s="386"/>
      <c r="ISR2" s="386"/>
      <c r="ISS2" s="386"/>
      <c r="IST2" s="386"/>
      <c r="ISU2" s="386"/>
      <c r="ISV2" s="386"/>
      <c r="ISW2" s="386"/>
      <c r="ISX2" s="386"/>
      <c r="ISY2" s="386"/>
      <c r="ISZ2" s="386"/>
      <c r="ITA2" s="386"/>
      <c r="ITB2" s="386"/>
      <c r="ITC2" s="386"/>
      <c r="ITD2" s="386"/>
      <c r="ITE2" s="385"/>
      <c r="ITF2" s="386"/>
      <c r="ITG2" s="386"/>
      <c r="ITH2" s="386"/>
      <c r="ITI2" s="386"/>
      <c r="ITJ2" s="386"/>
      <c r="ITK2" s="386"/>
      <c r="ITL2" s="386"/>
      <c r="ITM2" s="386"/>
      <c r="ITN2" s="386"/>
      <c r="ITO2" s="386"/>
      <c r="ITP2" s="386"/>
      <c r="ITQ2" s="386"/>
      <c r="ITR2" s="386"/>
      <c r="ITS2" s="386"/>
      <c r="ITT2" s="386"/>
      <c r="ITU2" s="385"/>
      <c r="ITV2" s="386"/>
      <c r="ITW2" s="386"/>
      <c r="ITX2" s="386"/>
      <c r="ITY2" s="386"/>
      <c r="ITZ2" s="386"/>
      <c r="IUA2" s="386"/>
      <c r="IUB2" s="386"/>
      <c r="IUC2" s="386"/>
      <c r="IUD2" s="386"/>
      <c r="IUE2" s="386"/>
      <c r="IUF2" s="386"/>
      <c r="IUG2" s="386"/>
      <c r="IUH2" s="386"/>
      <c r="IUI2" s="386"/>
      <c r="IUJ2" s="386"/>
      <c r="IUK2" s="385"/>
      <c r="IUL2" s="386"/>
      <c r="IUM2" s="386"/>
      <c r="IUN2" s="386"/>
      <c r="IUO2" s="386"/>
      <c r="IUP2" s="386"/>
      <c r="IUQ2" s="386"/>
      <c r="IUR2" s="386"/>
      <c r="IUS2" s="386"/>
      <c r="IUT2" s="386"/>
      <c r="IUU2" s="386"/>
      <c r="IUV2" s="386"/>
      <c r="IUW2" s="386"/>
      <c r="IUX2" s="386"/>
      <c r="IUY2" s="386"/>
      <c r="IUZ2" s="386"/>
      <c r="IVA2" s="385"/>
      <c r="IVB2" s="386"/>
      <c r="IVC2" s="386"/>
      <c r="IVD2" s="386"/>
      <c r="IVE2" s="386"/>
      <c r="IVF2" s="386"/>
      <c r="IVG2" s="386"/>
      <c r="IVH2" s="386"/>
      <c r="IVI2" s="386"/>
      <c r="IVJ2" s="386"/>
      <c r="IVK2" s="386"/>
      <c r="IVL2" s="386"/>
      <c r="IVM2" s="386"/>
      <c r="IVN2" s="386"/>
      <c r="IVO2" s="386"/>
      <c r="IVP2" s="386"/>
      <c r="IVQ2" s="385"/>
      <c r="IVR2" s="386"/>
      <c r="IVS2" s="386"/>
      <c r="IVT2" s="386"/>
      <c r="IVU2" s="386"/>
      <c r="IVV2" s="386"/>
      <c r="IVW2" s="386"/>
      <c r="IVX2" s="386"/>
      <c r="IVY2" s="386"/>
      <c r="IVZ2" s="386"/>
      <c r="IWA2" s="386"/>
      <c r="IWB2" s="386"/>
      <c r="IWC2" s="386"/>
      <c r="IWD2" s="386"/>
      <c r="IWE2" s="386"/>
      <c r="IWF2" s="386"/>
      <c r="IWG2" s="385"/>
      <c r="IWH2" s="386"/>
      <c r="IWI2" s="386"/>
      <c r="IWJ2" s="386"/>
      <c r="IWK2" s="386"/>
      <c r="IWL2" s="386"/>
      <c r="IWM2" s="386"/>
      <c r="IWN2" s="386"/>
      <c r="IWO2" s="386"/>
      <c r="IWP2" s="386"/>
      <c r="IWQ2" s="386"/>
      <c r="IWR2" s="386"/>
      <c r="IWS2" s="386"/>
      <c r="IWT2" s="386"/>
      <c r="IWU2" s="386"/>
      <c r="IWV2" s="386"/>
      <c r="IWW2" s="385"/>
      <c r="IWX2" s="386"/>
      <c r="IWY2" s="386"/>
      <c r="IWZ2" s="386"/>
      <c r="IXA2" s="386"/>
      <c r="IXB2" s="386"/>
      <c r="IXC2" s="386"/>
      <c r="IXD2" s="386"/>
      <c r="IXE2" s="386"/>
      <c r="IXF2" s="386"/>
      <c r="IXG2" s="386"/>
      <c r="IXH2" s="386"/>
      <c r="IXI2" s="386"/>
      <c r="IXJ2" s="386"/>
      <c r="IXK2" s="386"/>
      <c r="IXL2" s="386"/>
      <c r="IXM2" s="385"/>
      <c r="IXN2" s="386"/>
      <c r="IXO2" s="386"/>
      <c r="IXP2" s="386"/>
      <c r="IXQ2" s="386"/>
      <c r="IXR2" s="386"/>
      <c r="IXS2" s="386"/>
      <c r="IXT2" s="386"/>
      <c r="IXU2" s="386"/>
      <c r="IXV2" s="386"/>
      <c r="IXW2" s="386"/>
      <c r="IXX2" s="386"/>
      <c r="IXY2" s="386"/>
      <c r="IXZ2" s="386"/>
      <c r="IYA2" s="386"/>
      <c r="IYB2" s="386"/>
      <c r="IYC2" s="385"/>
      <c r="IYD2" s="386"/>
      <c r="IYE2" s="386"/>
      <c r="IYF2" s="386"/>
      <c r="IYG2" s="386"/>
      <c r="IYH2" s="386"/>
      <c r="IYI2" s="386"/>
      <c r="IYJ2" s="386"/>
      <c r="IYK2" s="386"/>
      <c r="IYL2" s="386"/>
      <c r="IYM2" s="386"/>
      <c r="IYN2" s="386"/>
      <c r="IYO2" s="386"/>
      <c r="IYP2" s="386"/>
      <c r="IYQ2" s="386"/>
      <c r="IYR2" s="386"/>
      <c r="IYS2" s="385"/>
      <c r="IYT2" s="386"/>
      <c r="IYU2" s="386"/>
      <c r="IYV2" s="386"/>
      <c r="IYW2" s="386"/>
      <c r="IYX2" s="386"/>
      <c r="IYY2" s="386"/>
      <c r="IYZ2" s="386"/>
      <c r="IZA2" s="386"/>
      <c r="IZB2" s="386"/>
      <c r="IZC2" s="386"/>
      <c r="IZD2" s="386"/>
      <c r="IZE2" s="386"/>
      <c r="IZF2" s="386"/>
      <c r="IZG2" s="386"/>
      <c r="IZH2" s="386"/>
      <c r="IZI2" s="385"/>
      <c r="IZJ2" s="386"/>
      <c r="IZK2" s="386"/>
      <c r="IZL2" s="386"/>
      <c r="IZM2" s="386"/>
      <c r="IZN2" s="386"/>
      <c r="IZO2" s="386"/>
      <c r="IZP2" s="386"/>
      <c r="IZQ2" s="386"/>
      <c r="IZR2" s="386"/>
      <c r="IZS2" s="386"/>
      <c r="IZT2" s="386"/>
      <c r="IZU2" s="386"/>
      <c r="IZV2" s="386"/>
      <c r="IZW2" s="386"/>
      <c r="IZX2" s="386"/>
      <c r="IZY2" s="385"/>
      <c r="IZZ2" s="386"/>
      <c r="JAA2" s="386"/>
      <c r="JAB2" s="386"/>
      <c r="JAC2" s="386"/>
      <c r="JAD2" s="386"/>
      <c r="JAE2" s="386"/>
      <c r="JAF2" s="386"/>
      <c r="JAG2" s="386"/>
      <c r="JAH2" s="386"/>
      <c r="JAI2" s="386"/>
      <c r="JAJ2" s="386"/>
      <c r="JAK2" s="386"/>
      <c r="JAL2" s="386"/>
      <c r="JAM2" s="386"/>
      <c r="JAN2" s="386"/>
      <c r="JAO2" s="385"/>
      <c r="JAP2" s="386"/>
      <c r="JAQ2" s="386"/>
      <c r="JAR2" s="386"/>
      <c r="JAS2" s="386"/>
      <c r="JAT2" s="386"/>
      <c r="JAU2" s="386"/>
      <c r="JAV2" s="386"/>
      <c r="JAW2" s="386"/>
      <c r="JAX2" s="386"/>
      <c r="JAY2" s="386"/>
      <c r="JAZ2" s="386"/>
      <c r="JBA2" s="386"/>
      <c r="JBB2" s="386"/>
      <c r="JBC2" s="386"/>
      <c r="JBD2" s="386"/>
      <c r="JBE2" s="385"/>
      <c r="JBF2" s="386"/>
      <c r="JBG2" s="386"/>
      <c r="JBH2" s="386"/>
      <c r="JBI2" s="386"/>
      <c r="JBJ2" s="386"/>
      <c r="JBK2" s="386"/>
      <c r="JBL2" s="386"/>
      <c r="JBM2" s="386"/>
      <c r="JBN2" s="386"/>
      <c r="JBO2" s="386"/>
      <c r="JBP2" s="386"/>
      <c r="JBQ2" s="386"/>
      <c r="JBR2" s="386"/>
      <c r="JBS2" s="386"/>
      <c r="JBT2" s="386"/>
      <c r="JBU2" s="385"/>
      <c r="JBV2" s="386"/>
      <c r="JBW2" s="386"/>
      <c r="JBX2" s="386"/>
      <c r="JBY2" s="386"/>
      <c r="JBZ2" s="386"/>
      <c r="JCA2" s="386"/>
      <c r="JCB2" s="386"/>
      <c r="JCC2" s="386"/>
      <c r="JCD2" s="386"/>
      <c r="JCE2" s="386"/>
      <c r="JCF2" s="386"/>
      <c r="JCG2" s="386"/>
      <c r="JCH2" s="386"/>
      <c r="JCI2" s="386"/>
      <c r="JCJ2" s="386"/>
      <c r="JCK2" s="385"/>
      <c r="JCL2" s="386"/>
      <c r="JCM2" s="386"/>
      <c r="JCN2" s="386"/>
      <c r="JCO2" s="386"/>
      <c r="JCP2" s="386"/>
      <c r="JCQ2" s="386"/>
      <c r="JCR2" s="386"/>
      <c r="JCS2" s="386"/>
      <c r="JCT2" s="386"/>
      <c r="JCU2" s="386"/>
      <c r="JCV2" s="386"/>
      <c r="JCW2" s="386"/>
      <c r="JCX2" s="386"/>
      <c r="JCY2" s="386"/>
      <c r="JCZ2" s="386"/>
      <c r="JDA2" s="385"/>
      <c r="JDB2" s="386"/>
      <c r="JDC2" s="386"/>
      <c r="JDD2" s="386"/>
      <c r="JDE2" s="386"/>
      <c r="JDF2" s="386"/>
      <c r="JDG2" s="386"/>
      <c r="JDH2" s="386"/>
      <c r="JDI2" s="386"/>
      <c r="JDJ2" s="386"/>
      <c r="JDK2" s="386"/>
      <c r="JDL2" s="386"/>
      <c r="JDM2" s="386"/>
      <c r="JDN2" s="386"/>
      <c r="JDO2" s="386"/>
      <c r="JDP2" s="386"/>
      <c r="JDQ2" s="385"/>
      <c r="JDR2" s="386"/>
      <c r="JDS2" s="386"/>
      <c r="JDT2" s="386"/>
      <c r="JDU2" s="386"/>
      <c r="JDV2" s="386"/>
      <c r="JDW2" s="386"/>
      <c r="JDX2" s="386"/>
      <c r="JDY2" s="386"/>
      <c r="JDZ2" s="386"/>
      <c r="JEA2" s="386"/>
      <c r="JEB2" s="386"/>
      <c r="JEC2" s="386"/>
      <c r="JED2" s="386"/>
      <c r="JEE2" s="386"/>
      <c r="JEF2" s="386"/>
      <c r="JEG2" s="385"/>
      <c r="JEH2" s="386"/>
      <c r="JEI2" s="386"/>
      <c r="JEJ2" s="386"/>
      <c r="JEK2" s="386"/>
      <c r="JEL2" s="386"/>
      <c r="JEM2" s="386"/>
      <c r="JEN2" s="386"/>
      <c r="JEO2" s="386"/>
      <c r="JEP2" s="386"/>
      <c r="JEQ2" s="386"/>
      <c r="JER2" s="386"/>
      <c r="JES2" s="386"/>
      <c r="JET2" s="386"/>
      <c r="JEU2" s="386"/>
      <c r="JEV2" s="386"/>
      <c r="JEW2" s="385"/>
      <c r="JEX2" s="386"/>
      <c r="JEY2" s="386"/>
      <c r="JEZ2" s="386"/>
      <c r="JFA2" s="386"/>
      <c r="JFB2" s="386"/>
      <c r="JFC2" s="386"/>
      <c r="JFD2" s="386"/>
      <c r="JFE2" s="386"/>
      <c r="JFF2" s="386"/>
      <c r="JFG2" s="386"/>
      <c r="JFH2" s="386"/>
      <c r="JFI2" s="386"/>
      <c r="JFJ2" s="386"/>
      <c r="JFK2" s="386"/>
      <c r="JFL2" s="386"/>
      <c r="JFM2" s="385"/>
      <c r="JFN2" s="386"/>
      <c r="JFO2" s="386"/>
      <c r="JFP2" s="386"/>
      <c r="JFQ2" s="386"/>
      <c r="JFR2" s="386"/>
      <c r="JFS2" s="386"/>
      <c r="JFT2" s="386"/>
      <c r="JFU2" s="386"/>
      <c r="JFV2" s="386"/>
      <c r="JFW2" s="386"/>
      <c r="JFX2" s="386"/>
      <c r="JFY2" s="386"/>
      <c r="JFZ2" s="386"/>
      <c r="JGA2" s="386"/>
      <c r="JGB2" s="386"/>
      <c r="JGC2" s="385"/>
      <c r="JGD2" s="386"/>
      <c r="JGE2" s="386"/>
      <c r="JGF2" s="386"/>
      <c r="JGG2" s="386"/>
      <c r="JGH2" s="386"/>
      <c r="JGI2" s="386"/>
      <c r="JGJ2" s="386"/>
      <c r="JGK2" s="386"/>
      <c r="JGL2" s="386"/>
      <c r="JGM2" s="386"/>
      <c r="JGN2" s="386"/>
      <c r="JGO2" s="386"/>
      <c r="JGP2" s="386"/>
      <c r="JGQ2" s="386"/>
      <c r="JGR2" s="386"/>
      <c r="JGS2" s="385"/>
      <c r="JGT2" s="386"/>
      <c r="JGU2" s="386"/>
      <c r="JGV2" s="386"/>
      <c r="JGW2" s="386"/>
      <c r="JGX2" s="386"/>
      <c r="JGY2" s="386"/>
      <c r="JGZ2" s="386"/>
      <c r="JHA2" s="386"/>
      <c r="JHB2" s="386"/>
      <c r="JHC2" s="386"/>
      <c r="JHD2" s="386"/>
      <c r="JHE2" s="386"/>
      <c r="JHF2" s="386"/>
      <c r="JHG2" s="386"/>
      <c r="JHH2" s="386"/>
      <c r="JHI2" s="385"/>
      <c r="JHJ2" s="386"/>
      <c r="JHK2" s="386"/>
      <c r="JHL2" s="386"/>
      <c r="JHM2" s="386"/>
      <c r="JHN2" s="386"/>
      <c r="JHO2" s="386"/>
      <c r="JHP2" s="386"/>
      <c r="JHQ2" s="386"/>
      <c r="JHR2" s="386"/>
      <c r="JHS2" s="386"/>
      <c r="JHT2" s="386"/>
      <c r="JHU2" s="386"/>
      <c r="JHV2" s="386"/>
      <c r="JHW2" s="386"/>
      <c r="JHX2" s="386"/>
      <c r="JHY2" s="385"/>
      <c r="JHZ2" s="386"/>
      <c r="JIA2" s="386"/>
      <c r="JIB2" s="386"/>
      <c r="JIC2" s="386"/>
      <c r="JID2" s="386"/>
      <c r="JIE2" s="386"/>
      <c r="JIF2" s="386"/>
      <c r="JIG2" s="386"/>
      <c r="JIH2" s="386"/>
      <c r="JII2" s="386"/>
      <c r="JIJ2" s="386"/>
      <c r="JIK2" s="386"/>
      <c r="JIL2" s="386"/>
      <c r="JIM2" s="386"/>
      <c r="JIN2" s="386"/>
      <c r="JIO2" s="385"/>
      <c r="JIP2" s="386"/>
      <c r="JIQ2" s="386"/>
      <c r="JIR2" s="386"/>
      <c r="JIS2" s="386"/>
      <c r="JIT2" s="386"/>
      <c r="JIU2" s="386"/>
      <c r="JIV2" s="386"/>
      <c r="JIW2" s="386"/>
      <c r="JIX2" s="386"/>
      <c r="JIY2" s="386"/>
      <c r="JIZ2" s="386"/>
      <c r="JJA2" s="386"/>
      <c r="JJB2" s="386"/>
      <c r="JJC2" s="386"/>
      <c r="JJD2" s="386"/>
      <c r="JJE2" s="385"/>
      <c r="JJF2" s="386"/>
      <c r="JJG2" s="386"/>
      <c r="JJH2" s="386"/>
      <c r="JJI2" s="386"/>
      <c r="JJJ2" s="386"/>
      <c r="JJK2" s="386"/>
      <c r="JJL2" s="386"/>
      <c r="JJM2" s="386"/>
      <c r="JJN2" s="386"/>
      <c r="JJO2" s="386"/>
      <c r="JJP2" s="386"/>
      <c r="JJQ2" s="386"/>
      <c r="JJR2" s="386"/>
      <c r="JJS2" s="386"/>
      <c r="JJT2" s="386"/>
      <c r="JJU2" s="385"/>
      <c r="JJV2" s="386"/>
      <c r="JJW2" s="386"/>
      <c r="JJX2" s="386"/>
      <c r="JJY2" s="386"/>
      <c r="JJZ2" s="386"/>
      <c r="JKA2" s="386"/>
      <c r="JKB2" s="386"/>
      <c r="JKC2" s="386"/>
      <c r="JKD2" s="386"/>
      <c r="JKE2" s="386"/>
      <c r="JKF2" s="386"/>
      <c r="JKG2" s="386"/>
      <c r="JKH2" s="386"/>
      <c r="JKI2" s="386"/>
      <c r="JKJ2" s="386"/>
      <c r="JKK2" s="385"/>
      <c r="JKL2" s="386"/>
      <c r="JKM2" s="386"/>
      <c r="JKN2" s="386"/>
      <c r="JKO2" s="386"/>
      <c r="JKP2" s="386"/>
      <c r="JKQ2" s="386"/>
      <c r="JKR2" s="386"/>
      <c r="JKS2" s="386"/>
      <c r="JKT2" s="386"/>
      <c r="JKU2" s="386"/>
      <c r="JKV2" s="386"/>
      <c r="JKW2" s="386"/>
      <c r="JKX2" s="386"/>
      <c r="JKY2" s="386"/>
      <c r="JKZ2" s="386"/>
      <c r="JLA2" s="385"/>
      <c r="JLB2" s="386"/>
      <c r="JLC2" s="386"/>
      <c r="JLD2" s="386"/>
      <c r="JLE2" s="386"/>
      <c r="JLF2" s="386"/>
      <c r="JLG2" s="386"/>
      <c r="JLH2" s="386"/>
      <c r="JLI2" s="386"/>
      <c r="JLJ2" s="386"/>
      <c r="JLK2" s="386"/>
      <c r="JLL2" s="386"/>
      <c r="JLM2" s="386"/>
      <c r="JLN2" s="386"/>
      <c r="JLO2" s="386"/>
      <c r="JLP2" s="386"/>
      <c r="JLQ2" s="385"/>
      <c r="JLR2" s="386"/>
      <c r="JLS2" s="386"/>
      <c r="JLT2" s="386"/>
      <c r="JLU2" s="386"/>
      <c r="JLV2" s="386"/>
      <c r="JLW2" s="386"/>
      <c r="JLX2" s="386"/>
      <c r="JLY2" s="386"/>
      <c r="JLZ2" s="386"/>
      <c r="JMA2" s="386"/>
      <c r="JMB2" s="386"/>
      <c r="JMC2" s="386"/>
      <c r="JMD2" s="386"/>
      <c r="JME2" s="386"/>
      <c r="JMF2" s="386"/>
      <c r="JMG2" s="385"/>
      <c r="JMH2" s="386"/>
      <c r="JMI2" s="386"/>
      <c r="JMJ2" s="386"/>
      <c r="JMK2" s="386"/>
      <c r="JML2" s="386"/>
      <c r="JMM2" s="386"/>
      <c r="JMN2" s="386"/>
      <c r="JMO2" s="386"/>
      <c r="JMP2" s="386"/>
      <c r="JMQ2" s="386"/>
      <c r="JMR2" s="386"/>
      <c r="JMS2" s="386"/>
      <c r="JMT2" s="386"/>
      <c r="JMU2" s="386"/>
      <c r="JMV2" s="386"/>
      <c r="JMW2" s="385"/>
      <c r="JMX2" s="386"/>
      <c r="JMY2" s="386"/>
      <c r="JMZ2" s="386"/>
      <c r="JNA2" s="386"/>
      <c r="JNB2" s="386"/>
      <c r="JNC2" s="386"/>
      <c r="JND2" s="386"/>
      <c r="JNE2" s="386"/>
      <c r="JNF2" s="386"/>
      <c r="JNG2" s="386"/>
      <c r="JNH2" s="386"/>
      <c r="JNI2" s="386"/>
      <c r="JNJ2" s="386"/>
      <c r="JNK2" s="386"/>
      <c r="JNL2" s="386"/>
      <c r="JNM2" s="385"/>
      <c r="JNN2" s="386"/>
      <c r="JNO2" s="386"/>
      <c r="JNP2" s="386"/>
      <c r="JNQ2" s="386"/>
      <c r="JNR2" s="386"/>
      <c r="JNS2" s="386"/>
      <c r="JNT2" s="386"/>
      <c r="JNU2" s="386"/>
      <c r="JNV2" s="386"/>
      <c r="JNW2" s="386"/>
      <c r="JNX2" s="386"/>
      <c r="JNY2" s="386"/>
      <c r="JNZ2" s="386"/>
      <c r="JOA2" s="386"/>
      <c r="JOB2" s="386"/>
      <c r="JOC2" s="385"/>
      <c r="JOD2" s="386"/>
      <c r="JOE2" s="386"/>
      <c r="JOF2" s="386"/>
      <c r="JOG2" s="386"/>
      <c r="JOH2" s="386"/>
      <c r="JOI2" s="386"/>
      <c r="JOJ2" s="386"/>
      <c r="JOK2" s="386"/>
      <c r="JOL2" s="386"/>
      <c r="JOM2" s="386"/>
      <c r="JON2" s="386"/>
      <c r="JOO2" s="386"/>
      <c r="JOP2" s="386"/>
      <c r="JOQ2" s="386"/>
      <c r="JOR2" s="386"/>
      <c r="JOS2" s="385"/>
      <c r="JOT2" s="386"/>
      <c r="JOU2" s="386"/>
      <c r="JOV2" s="386"/>
      <c r="JOW2" s="386"/>
      <c r="JOX2" s="386"/>
      <c r="JOY2" s="386"/>
      <c r="JOZ2" s="386"/>
      <c r="JPA2" s="386"/>
      <c r="JPB2" s="386"/>
      <c r="JPC2" s="386"/>
      <c r="JPD2" s="386"/>
      <c r="JPE2" s="386"/>
      <c r="JPF2" s="386"/>
      <c r="JPG2" s="386"/>
      <c r="JPH2" s="386"/>
      <c r="JPI2" s="385"/>
      <c r="JPJ2" s="386"/>
      <c r="JPK2" s="386"/>
      <c r="JPL2" s="386"/>
      <c r="JPM2" s="386"/>
      <c r="JPN2" s="386"/>
      <c r="JPO2" s="386"/>
      <c r="JPP2" s="386"/>
      <c r="JPQ2" s="386"/>
      <c r="JPR2" s="386"/>
      <c r="JPS2" s="386"/>
      <c r="JPT2" s="386"/>
      <c r="JPU2" s="386"/>
      <c r="JPV2" s="386"/>
      <c r="JPW2" s="386"/>
      <c r="JPX2" s="386"/>
      <c r="JPY2" s="385"/>
      <c r="JPZ2" s="386"/>
      <c r="JQA2" s="386"/>
      <c r="JQB2" s="386"/>
      <c r="JQC2" s="386"/>
      <c r="JQD2" s="386"/>
      <c r="JQE2" s="386"/>
      <c r="JQF2" s="386"/>
      <c r="JQG2" s="386"/>
      <c r="JQH2" s="386"/>
      <c r="JQI2" s="386"/>
      <c r="JQJ2" s="386"/>
      <c r="JQK2" s="386"/>
      <c r="JQL2" s="386"/>
      <c r="JQM2" s="386"/>
      <c r="JQN2" s="386"/>
      <c r="JQO2" s="385"/>
      <c r="JQP2" s="386"/>
      <c r="JQQ2" s="386"/>
      <c r="JQR2" s="386"/>
      <c r="JQS2" s="386"/>
      <c r="JQT2" s="386"/>
      <c r="JQU2" s="386"/>
      <c r="JQV2" s="386"/>
      <c r="JQW2" s="386"/>
      <c r="JQX2" s="386"/>
      <c r="JQY2" s="386"/>
      <c r="JQZ2" s="386"/>
      <c r="JRA2" s="386"/>
      <c r="JRB2" s="386"/>
      <c r="JRC2" s="386"/>
      <c r="JRD2" s="386"/>
      <c r="JRE2" s="385"/>
      <c r="JRF2" s="386"/>
      <c r="JRG2" s="386"/>
      <c r="JRH2" s="386"/>
      <c r="JRI2" s="386"/>
      <c r="JRJ2" s="386"/>
      <c r="JRK2" s="386"/>
      <c r="JRL2" s="386"/>
      <c r="JRM2" s="386"/>
      <c r="JRN2" s="386"/>
      <c r="JRO2" s="386"/>
      <c r="JRP2" s="386"/>
      <c r="JRQ2" s="386"/>
      <c r="JRR2" s="386"/>
      <c r="JRS2" s="386"/>
      <c r="JRT2" s="386"/>
      <c r="JRU2" s="385"/>
      <c r="JRV2" s="386"/>
      <c r="JRW2" s="386"/>
      <c r="JRX2" s="386"/>
      <c r="JRY2" s="386"/>
      <c r="JRZ2" s="386"/>
      <c r="JSA2" s="386"/>
      <c r="JSB2" s="386"/>
      <c r="JSC2" s="386"/>
      <c r="JSD2" s="386"/>
      <c r="JSE2" s="386"/>
      <c r="JSF2" s="386"/>
      <c r="JSG2" s="386"/>
      <c r="JSH2" s="386"/>
      <c r="JSI2" s="386"/>
      <c r="JSJ2" s="386"/>
      <c r="JSK2" s="385"/>
      <c r="JSL2" s="386"/>
      <c r="JSM2" s="386"/>
      <c r="JSN2" s="386"/>
      <c r="JSO2" s="386"/>
      <c r="JSP2" s="386"/>
      <c r="JSQ2" s="386"/>
      <c r="JSR2" s="386"/>
      <c r="JSS2" s="386"/>
      <c r="JST2" s="386"/>
      <c r="JSU2" s="386"/>
      <c r="JSV2" s="386"/>
      <c r="JSW2" s="386"/>
      <c r="JSX2" s="386"/>
      <c r="JSY2" s="386"/>
      <c r="JSZ2" s="386"/>
      <c r="JTA2" s="385"/>
      <c r="JTB2" s="386"/>
      <c r="JTC2" s="386"/>
      <c r="JTD2" s="386"/>
      <c r="JTE2" s="386"/>
      <c r="JTF2" s="386"/>
      <c r="JTG2" s="386"/>
      <c r="JTH2" s="386"/>
      <c r="JTI2" s="386"/>
      <c r="JTJ2" s="386"/>
      <c r="JTK2" s="386"/>
      <c r="JTL2" s="386"/>
      <c r="JTM2" s="386"/>
      <c r="JTN2" s="386"/>
      <c r="JTO2" s="386"/>
      <c r="JTP2" s="386"/>
      <c r="JTQ2" s="385"/>
      <c r="JTR2" s="386"/>
      <c r="JTS2" s="386"/>
      <c r="JTT2" s="386"/>
      <c r="JTU2" s="386"/>
      <c r="JTV2" s="386"/>
      <c r="JTW2" s="386"/>
      <c r="JTX2" s="386"/>
      <c r="JTY2" s="386"/>
      <c r="JTZ2" s="386"/>
      <c r="JUA2" s="386"/>
      <c r="JUB2" s="386"/>
      <c r="JUC2" s="386"/>
      <c r="JUD2" s="386"/>
      <c r="JUE2" s="386"/>
      <c r="JUF2" s="386"/>
      <c r="JUG2" s="385"/>
      <c r="JUH2" s="386"/>
      <c r="JUI2" s="386"/>
      <c r="JUJ2" s="386"/>
      <c r="JUK2" s="386"/>
      <c r="JUL2" s="386"/>
      <c r="JUM2" s="386"/>
      <c r="JUN2" s="386"/>
      <c r="JUO2" s="386"/>
      <c r="JUP2" s="386"/>
      <c r="JUQ2" s="386"/>
      <c r="JUR2" s="386"/>
      <c r="JUS2" s="386"/>
      <c r="JUT2" s="386"/>
      <c r="JUU2" s="386"/>
      <c r="JUV2" s="386"/>
      <c r="JUW2" s="385"/>
      <c r="JUX2" s="386"/>
      <c r="JUY2" s="386"/>
      <c r="JUZ2" s="386"/>
      <c r="JVA2" s="386"/>
      <c r="JVB2" s="386"/>
      <c r="JVC2" s="386"/>
      <c r="JVD2" s="386"/>
      <c r="JVE2" s="386"/>
      <c r="JVF2" s="386"/>
      <c r="JVG2" s="386"/>
      <c r="JVH2" s="386"/>
      <c r="JVI2" s="386"/>
      <c r="JVJ2" s="386"/>
      <c r="JVK2" s="386"/>
      <c r="JVL2" s="386"/>
      <c r="JVM2" s="385"/>
      <c r="JVN2" s="386"/>
      <c r="JVO2" s="386"/>
      <c r="JVP2" s="386"/>
      <c r="JVQ2" s="386"/>
      <c r="JVR2" s="386"/>
      <c r="JVS2" s="386"/>
      <c r="JVT2" s="386"/>
      <c r="JVU2" s="386"/>
      <c r="JVV2" s="386"/>
      <c r="JVW2" s="386"/>
      <c r="JVX2" s="386"/>
      <c r="JVY2" s="386"/>
      <c r="JVZ2" s="386"/>
      <c r="JWA2" s="386"/>
      <c r="JWB2" s="386"/>
      <c r="JWC2" s="385"/>
      <c r="JWD2" s="386"/>
      <c r="JWE2" s="386"/>
      <c r="JWF2" s="386"/>
      <c r="JWG2" s="386"/>
      <c r="JWH2" s="386"/>
      <c r="JWI2" s="386"/>
      <c r="JWJ2" s="386"/>
      <c r="JWK2" s="386"/>
      <c r="JWL2" s="386"/>
      <c r="JWM2" s="386"/>
      <c r="JWN2" s="386"/>
      <c r="JWO2" s="386"/>
      <c r="JWP2" s="386"/>
      <c r="JWQ2" s="386"/>
      <c r="JWR2" s="386"/>
      <c r="JWS2" s="385"/>
      <c r="JWT2" s="386"/>
      <c r="JWU2" s="386"/>
      <c r="JWV2" s="386"/>
      <c r="JWW2" s="386"/>
      <c r="JWX2" s="386"/>
      <c r="JWY2" s="386"/>
      <c r="JWZ2" s="386"/>
      <c r="JXA2" s="386"/>
      <c r="JXB2" s="386"/>
      <c r="JXC2" s="386"/>
      <c r="JXD2" s="386"/>
      <c r="JXE2" s="386"/>
      <c r="JXF2" s="386"/>
      <c r="JXG2" s="386"/>
      <c r="JXH2" s="386"/>
      <c r="JXI2" s="385"/>
      <c r="JXJ2" s="386"/>
      <c r="JXK2" s="386"/>
      <c r="JXL2" s="386"/>
      <c r="JXM2" s="386"/>
      <c r="JXN2" s="386"/>
      <c r="JXO2" s="386"/>
      <c r="JXP2" s="386"/>
      <c r="JXQ2" s="386"/>
      <c r="JXR2" s="386"/>
      <c r="JXS2" s="386"/>
      <c r="JXT2" s="386"/>
      <c r="JXU2" s="386"/>
      <c r="JXV2" s="386"/>
      <c r="JXW2" s="386"/>
      <c r="JXX2" s="386"/>
      <c r="JXY2" s="385"/>
      <c r="JXZ2" s="386"/>
      <c r="JYA2" s="386"/>
      <c r="JYB2" s="386"/>
      <c r="JYC2" s="386"/>
      <c r="JYD2" s="386"/>
      <c r="JYE2" s="386"/>
      <c r="JYF2" s="386"/>
      <c r="JYG2" s="386"/>
      <c r="JYH2" s="386"/>
      <c r="JYI2" s="386"/>
      <c r="JYJ2" s="386"/>
      <c r="JYK2" s="386"/>
      <c r="JYL2" s="386"/>
      <c r="JYM2" s="386"/>
      <c r="JYN2" s="386"/>
      <c r="JYO2" s="385"/>
      <c r="JYP2" s="386"/>
      <c r="JYQ2" s="386"/>
      <c r="JYR2" s="386"/>
      <c r="JYS2" s="386"/>
      <c r="JYT2" s="386"/>
      <c r="JYU2" s="386"/>
      <c r="JYV2" s="386"/>
      <c r="JYW2" s="386"/>
      <c r="JYX2" s="386"/>
      <c r="JYY2" s="386"/>
      <c r="JYZ2" s="386"/>
      <c r="JZA2" s="386"/>
      <c r="JZB2" s="386"/>
      <c r="JZC2" s="386"/>
      <c r="JZD2" s="386"/>
      <c r="JZE2" s="385"/>
      <c r="JZF2" s="386"/>
      <c r="JZG2" s="386"/>
      <c r="JZH2" s="386"/>
      <c r="JZI2" s="386"/>
      <c r="JZJ2" s="386"/>
      <c r="JZK2" s="386"/>
      <c r="JZL2" s="386"/>
      <c r="JZM2" s="386"/>
      <c r="JZN2" s="386"/>
      <c r="JZO2" s="386"/>
      <c r="JZP2" s="386"/>
      <c r="JZQ2" s="386"/>
      <c r="JZR2" s="386"/>
      <c r="JZS2" s="386"/>
      <c r="JZT2" s="386"/>
      <c r="JZU2" s="385"/>
      <c r="JZV2" s="386"/>
      <c r="JZW2" s="386"/>
      <c r="JZX2" s="386"/>
      <c r="JZY2" s="386"/>
      <c r="JZZ2" s="386"/>
      <c r="KAA2" s="386"/>
      <c r="KAB2" s="386"/>
      <c r="KAC2" s="386"/>
      <c r="KAD2" s="386"/>
      <c r="KAE2" s="386"/>
      <c r="KAF2" s="386"/>
      <c r="KAG2" s="386"/>
      <c r="KAH2" s="386"/>
      <c r="KAI2" s="386"/>
      <c r="KAJ2" s="386"/>
      <c r="KAK2" s="385"/>
      <c r="KAL2" s="386"/>
      <c r="KAM2" s="386"/>
      <c r="KAN2" s="386"/>
      <c r="KAO2" s="386"/>
      <c r="KAP2" s="386"/>
      <c r="KAQ2" s="386"/>
      <c r="KAR2" s="386"/>
      <c r="KAS2" s="386"/>
      <c r="KAT2" s="386"/>
      <c r="KAU2" s="386"/>
      <c r="KAV2" s="386"/>
      <c r="KAW2" s="386"/>
      <c r="KAX2" s="386"/>
      <c r="KAY2" s="386"/>
      <c r="KAZ2" s="386"/>
      <c r="KBA2" s="385"/>
      <c r="KBB2" s="386"/>
      <c r="KBC2" s="386"/>
      <c r="KBD2" s="386"/>
      <c r="KBE2" s="386"/>
      <c r="KBF2" s="386"/>
      <c r="KBG2" s="386"/>
      <c r="KBH2" s="386"/>
      <c r="KBI2" s="386"/>
      <c r="KBJ2" s="386"/>
      <c r="KBK2" s="386"/>
      <c r="KBL2" s="386"/>
      <c r="KBM2" s="386"/>
      <c r="KBN2" s="386"/>
      <c r="KBO2" s="386"/>
      <c r="KBP2" s="386"/>
      <c r="KBQ2" s="385"/>
      <c r="KBR2" s="386"/>
      <c r="KBS2" s="386"/>
      <c r="KBT2" s="386"/>
      <c r="KBU2" s="386"/>
      <c r="KBV2" s="386"/>
      <c r="KBW2" s="386"/>
      <c r="KBX2" s="386"/>
      <c r="KBY2" s="386"/>
      <c r="KBZ2" s="386"/>
      <c r="KCA2" s="386"/>
      <c r="KCB2" s="386"/>
      <c r="KCC2" s="386"/>
      <c r="KCD2" s="386"/>
      <c r="KCE2" s="386"/>
      <c r="KCF2" s="386"/>
      <c r="KCG2" s="385"/>
      <c r="KCH2" s="386"/>
      <c r="KCI2" s="386"/>
      <c r="KCJ2" s="386"/>
      <c r="KCK2" s="386"/>
      <c r="KCL2" s="386"/>
      <c r="KCM2" s="386"/>
      <c r="KCN2" s="386"/>
      <c r="KCO2" s="386"/>
      <c r="KCP2" s="386"/>
      <c r="KCQ2" s="386"/>
      <c r="KCR2" s="386"/>
      <c r="KCS2" s="386"/>
      <c r="KCT2" s="386"/>
      <c r="KCU2" s="386"/>
      <c r="KCV2" s="386"/>
      <c r="KCW2" s="385"/>
      <c r="KCX2" s="386"/>
      <c r="KCY2" s="386"/>
      <c r="KCZ2" s="386"/>
      <c r="KDA2" s="386"/>
      <c r="KDB2" s="386"/>
      <c r="KDC2" s="386"/>
      <c r="KDD2" s="386"/>
      <c r="KDE2" s="386"/>
      <c r="KDF2" s="386"/>
      <c r="KDG2" s="386"/>
      <c r="KDH2" s="386"/>
      <c r="KDI2" s="386"/>
      <c r="KDJ2" s="386"/>
      <c r="KDK2" s="386"/>
      <c r="KDL2" s="386"/>
      <c r="KDM2" s="385"/>
      <c r="KDN2" s="386"/>
      <c r="KDO2" s="386"/>
      <c r="KDP2" s="386"/>
      <c r="KDQ2" s="386"/>
      <c r="KDR2" s="386"/>
      <c r="KDS2" s="386"/>
      <c r="KDT2" s="386"/>
      <c r="KDU2" s="386"/>
      <c r="KDV2" s="386"/>
      <c r="KDW2" s="386"/>
      <c r="KDX2" s="386"/>
      <c r="KDY2" s="386"/>
      <c r="KDZ2" s="386"/>
      <c r="KEA2" s="386"/>
      <c r="KEB2" s="386"/>
      <c r="KEC2" s="385"/>
      <c r="KED2" s="386"/>
      <c r="KEE2" s="386"/>
      <c r="KEF2" s="386"/>
      <c r="KEG2" s="386"/>
      <c r="KEH2" s="386"/>
      <c r="KEI2" s="386"/>
      <c r="KEJ2" s="386"/>
      <c r="KEK2" s="386"/>
      <c r="KEL2" s="386"/>
      <c r="KEM2" s="386"/>
      <c r="KEN2" s="386"/>
      <c r="KEO2" s="386"/>
      <c r="KEP2" s="386"/>
      <c r="KEQ2" s="386"/>
      <c r="KER2" s="386"/>
      <c r="KES2" s="385"/>
      <c r="KET2" s="386"/>
      <c r="KEU2" s="386"/>
      <c r="KEV2" s="386"/>
      <c r="KEW2" s="386"/>
      <c r="KEX2" s="386"/>
      <c r="KEY2" s="386"/>
      <c r="KEZ2" s="386"/>
      <c r="KFA2" s="386"/>
      <c r="KFB2" s="386"/>
      <c r="KFC2" s="386"/>
      <c r="KFD2" s="386"/>
      <c r="KFE2" s="386"/>
      <c r="KFF2" s="386"/>
      <c r="KFG2" s="386"/>
      <c r="KFH2" s="386"/>
      <c r="KFI2" s="385"/>
      <c r="KFJ2" s="386"/>
      <c r="KFK2" s="386"/>
      <c r="KFL2" s="386"/>
      <c r="KFM2" s="386"/>
      <c r="KFN2" s="386"/>
      <c r="KFO2" s="386"/>
      <c r="KFP2" s="386"/>
      <c r="KFQ2" s="386"/>
      <c r="KFR2" s="386"/>
      <c r="KFS2" s="386"/>
      <c r="KFT2" s="386"/>
      <c r="KFU2" s="386"/>
      <c r="KFV2" s="386"/>
      <c r="KFW2" s="386"/>
      <c r="KFX2" s="386"/>
      <c r="KFY2" s="385"/>
      <c r="KFZ2" s="386"/>
      <c r="KGA2" s="386"/>
      <c r="KGB2" s="386"/>
      <c r="KGC2" s="386"/>
      <c r="KGD2" s="386"/>
      <c r="KGE2" s="386"/>
      <c r="KGF2" s="386"/>
      <c r="KGG2" s="386"/>
      <c r="KGH2" s="386"/>
      <c r="KGI2" s="386"/>
      <c r="KGJ2" s="386"/>
      <c r="KGK2" s="386"/>
      <c r="KGL2" s="386"/>
      <c r="KGM2" s="386"/>
      <c r="KGN2" s="386"/>
      <c r="KGO2" s="385"/>
      <c r="KGP2" s="386"/>
      <c r="KGQ2" s="386"/>
      <c r="KGR2" s="386"/>
      <c r="KGS2" s="386"/>
      <c r="KGT2" s="386"/>
      <c r="KGU2" s="386"/>
      <c r="KGV2" s="386"/>
      <c r="KGW2" s="386"/>
      <c r="KGX2" s="386"/>
      <c r="KGY2" s="386"/>
      <c r="KGZ2" s="386"/>
      <c r="KHA2" s="386"/>
      <c r="KHB2" s="386"/>
      <c r="KHC2" s="386"/>
      <c r="KHD2" s="386"/>
      <c r="KHE2" s="385"/>
      <c r="KHF2" s="386"/>
      <c r="KHG2" s="386"/>
      <c r="KHH2" s="386"/>
      <c r="KHI2" s="386"/>
      <c r="KHJ2" s="386"/>
      <c r="KHK2" s="386"/>
      <c r="KHL2" s="386"/>
      <c r="KHM2" s="386"/>
      <c r="KHN2" s="386"/>
      <c r="KHO2" s="386"/>
      <c r="KHP2" s="386"/>
      <c r="KHQ2" s="386"/>
      <c r="KHR2" s="386"/>
      <c r="KHS2" s="386"/>
      <c r="KHT2" s="386"/>
      <c r="KHU2" s="385"/>
      <c r="KHV2" s="386"/>
      <c r="KHW2" s="386"/>
      <c r="KHX2" s="386"/>
      <c r="KHY2" s="386"/>
      <c r="KHZ2" s="386"/>
      <c r="KIA2" s="386"/>
      <c r="KIB2" s="386"/>
      <c r="KIC2" s="386"/>
      <c r="KID2" s="386"/>
      <c r="KIE2" s="386"/>
      <c r="KIF2" s="386"/>
      <c r="KIG2" s="386"/>
      <c r="KIH2" s="386"/>
      <c r="KII2" s="386"/>
      <c r="KIJ2" s="386"/>
      <c r="KIK2" s="385"/>
      <c r="KIL2" s="386"/>
      <c r="KIM2" s="386"/>
      <c r="KIN2" s="386"/>
      <c r="KIO2" s="386"/>
      <c r="KIP2" s="386"/>
      <c r="KIQ2" s="386"/>
      <c r="KIR2" s="386"/>
      <c r="KIS2" s="386"/>
      <c r="KIT2" s="386"/>
      <c r="KIU2" s="386"/>
      <c r="KIV2" s="386"/>
      <c r="KIW2" s="386"/>
      <c r="KIX2" s="386"/>
      <c r="KIY2" s="386"/>
      <c r="KIZ2" s="386"/>
      <c r="KJA2" s="385"/>
      <c r="KJB2" s="386"/>
      <c r="KJC2" s="386"/>
      <c r="KJD2" s="386"/>
      <c r="KJE2" s="386"/>
      <c r="KJF2" s="386"/>
      <c r="KJG2" s="386"/>
      <c r="KJH2" s="386"/>
      <c r="KJI2" s="386"/>
      <c r="KJJ2" s="386"/>
      <c r="KJK2" s="386"/>
      <c r="KJL2" s="386"/>
      <c r="KJM2" s="386"/>
      <c r="KJN2" s="386"/>
      <c r="KJO2" s="386"/>
      <c r="KJP2" s="386"/>
      <c r="KJQ2" s="385"/>
      <c r="KJR2" s="386"/>
      <c r="KJS2" s="386"/>
      <c r="KJT2" s="386"/>
      <c r="KJU2" s="386"/>
      <c r="KJV2" s="386"/>
      <c r="KJW2" s="386"/>
      <c r="KJX2" s="386"/>
      <c r="KJY2" s="386"/>
      <c r="KJZ2" s="386"/>
      <c r="KKA2" s="386"/>
      <c r="KKB2" s="386"/>
      <c r="KKC2" s="386"/>
      <c r="KKD2" s="386"/>
      <c r="KKE2" s="386"/>
      <c r="KKF2" s="386"/>
      <c r="KKG2" s="385"/>
      <c r="KKH2" s="386"/>
      <c r="KKI2" s="386"/>
      <c r="KKJ2" s="386"/>
      <c r="KKK2" s="386"/>
      <c r="KKL2" s="386"/>
      <c r="KKM2" s="386"/>
      <c r="KKN2" s="386"/>
      <c r="KKO2" s="386"/>
      <c r="KKP2" s="386"/>
      <c r="KKQ2" s="386"/>
      <c r="KKR2" s="386"/>
      <c r="KKS2" s="386"/>
      <c r="KKT2" s="386"/>
      <c r="KKU2" s="386"/>
      <c r="KKV2" s="386"/>
      <c r="KKW2" s="385"/>
      <c r="KKX2" s="386"/>
      <c r="KKY2" s="386"/>
      <c r="KKZ2" s="386"/>
      <c r="KLA2" s="386"/>
      <c r="KLB2" s="386"/>
      <c r="KLC2" s="386"/>
      <c r="KLD2" s="386"/>
      <c r="KLE2" s="386"/>
      <c r="KLF2" s="386"/>
      <c r="KLG2" s="386"/>
      <c r="KLH2" s="386"/>
      <c r="KLI2" s="386"/>
      <c r="KLJ2" s="386"/>
      <c r="KLK2" s="386"/>
      <c r="KLL2" s="386"/>
      <c r="KLM2" s="385"/>
      <c r="KLN2" s="386"/>
      <c r="KLO2" s="386"/>
      <c r="KLP2" s="386"/>
      <c r="KLQ2" s="386"/>
      <c r="KLR2" s="386"/>
      <c r="KLS2" s="386"/>
      <c r="KLT2" s="386"/>
      <c r="KLU2" s="386"/>
      <c r="KLV2" s="386"/>
      <c r="KLW2" s="386"/>
      <c r="KLX2" s="386"/>
      <c r="KLY2" s="386"/>
      <c r="KLZ2" s="386"/>
      <c r="KMA2" s="386"/>
      <c r="KMB2" s="386"/>
      <c r="KMC2" s="385"/>
      <c r="KMD2" s="386"/>
      <c r="KME2" s="386"/>
      <c r="KMF2" s="386"/>
      <c r="KMG2" s="386"/>
      <c r="KMH2" s="386"/>
      <c r="KMI2" s="386"/>
      <c r="KMJ2" s="386"/>
      <c r="KMK2" s="386"/>
      <c r="KML2" s="386"/>
      <c r="KMM2" s="386"/>
      <c r="KMN2" s="386"/>
      <c r="KMO2" s="386"/>
      <c r="KMP2" s="386"/>
      <c r="KMQ2" s="386"/>
      <c r="KMR2" s="386"/>
      <c r="KMS2" s="385"/>
      <c r="KMT2" s="386"/>
      <c r="KMU2" s="386"/>
      <c r="KMV2" s="386"/>
      <c r="KMW2" s="386"/>
      <c r="KMX2" s="386"/>
      <c r="KMY2" s="386"/>
      <c r="KMZ2" s="386"/>
      <c r="KNA2" s="386"/>
      <c r="KNB2" s="386"/>
      <c r="KNC2" s="386"/>
      <c r="KND2" s="386"/>
      <c r="KNE2" s="386"/>
      <c r="KNF2" s="386"/>
      <c r="KNG2" s="386"/>
      <c r="KNH2" s="386"/>
      <c r="KNI2" s="385"/>
      <c r="KNJ2" s="386"/>
      <c r="KNK2" s="386"/>
      <c r="KNL2" s="386"/>
      <c r="KNM2" s="386"/>
      <c r="KNN2" s="386"/>
      <c r="KNO2" s="386"/>
      <c r="KNP2" s="386"/>
      <c r="KNQ2" s="386"/>
      <c r="KNR2" s="386"/>
      <c r="KNS2" s="386"/>
      <c r="KNT2" s="386"/>
      <c r="KNU2" s="386"/>
      <c r="KNV2" s="386"/>
      <c r="KNW2" s="386"/>
      <c r="KNX2" s="386"/>
      <c r="KNY2" s="385"/>
      <c r="KNZ2" s="386"/>
      <c r="KOA2" s="386"/>
      <c r="KOB2" s="386"/>
      <c r="KOC2" s="386"/>
      <c r="KOD2" s="386"/>
      <c r="KOE2" s="386"/>
      <c r="KOF2" s="386"/>
      <c r="KOG2" s="386"/>
      <c r="KOH2" s="386"/>
      <c r="KOI2" s="386"/>
      <c r="KOJ2" s="386"/>
      <c r="KOK2" s="386"/>
      <c r="KOL2" s="386"/>
      <c r="KOM2" s="386"/>
      <c r="KON2" s="386"/>
      <c r="KOO2" s="385"/>
      <c r="KOP2" s="386"/>
      <c r="KOQ2" s="386"/>
      <c r="KOR2" s="386"/>
      <c r="KOS2" s="386"/>
      <c r="KOT2" s="386"/>
      <c r="KOU2" s="386"/>
      <c r="KOV2" s="386"/>
      <c r="KOW2" s="386"/>
      <c r="KOX2" s="386"/>
      <c r="KOY2" s="386"/>
      <c r="KOZ2" s="386"/>
      <c r="KPA2" s="386"/>
      <c r="KPB2" s="386"/>
      <c r="KPC2" s="386"/>
      <c r="KPD2" s="386"/>
      <c r="KPE2" s="385"/>
      <c r="KPF2" s="386"/>
      <c r="KPG2" s="386"/>
      <c r="KPH2" s="386"/>
      <c r="KPI2" s="386"/>
      <c r="KPJ2" s="386"/>
      <c r="KPK2" s="386"/>
      <c r="KPL2" s="386"/>
      <c r="KPM2" s="386"/>
      <c r="KPN2" s="386"/>
      <c r="KPO2" s="386"/>
      <c r="KPP2" s="386"/>
      <c r="KPQ2" s="386"/>
      <c r="KPR2" s="386"/>
      <c r="KPS2" s="386"/>
      <c r="KPT2" s="386"/>
      <c r="KPU2" s="385"/>
      <c r="KPV2" s="386"/>
      <c r="KPW2" s="386"/>
      <c r="KPX2" s="386"/>
      <c r="KPY2" s="386"/>
      <c r="KPZ2" s="386"/>
      <c r="KQA2" s="386"/>
      <c r="KQB2" s="386"/>
      <c r="KQC2" s="386"/>
      <c r="KQD2" s="386"/>
      <c r="KQE2" s="386"/>
      <c r="KQF2" s="386"/>
      <c r="KQG2" s="386"/>
      <c r="KQH2" s="386"/>
      <c r="KQI2" s="386"/>
      <c r="KQJ2" s="386"/>
      <c r="KQK2" s="385"/>
      <c r="KQL2" s="386"/>
      <c r="KQM2" s="386"/>
      <c r="KQN2" s="386"/>
      <c r="KQO2" s="386"/>
      <c r="KQP2" s="386"/>
      <c r="KQQ2" s="386"/>
      <c r="KQR2" s="386"/>
      <c r="KQS2" s="386"/>
      <c r="KQT2" s="386"/>
      <c r="KQU2" s="386"/>
      <c r="KQV2" s="386"/>
      <c r="KQW2" s="386"/>
      <c r="KQX2" s="386"/>
      <c r="KQY2" s="386"/>
      <c r="KQZ2" s="386"/>
      <c r="KRA2" s="385"/>
      <c r="KRB2" s="386"/>
      <c r="KRC2" s="386"/>
      <c r="KRD2" s="386"/>
      <c r="KRE2" s="386"/>
      <c r="KRF2" s="386"/>
      <c r="KRG2" s="386"/>
      <c r="KRH2" s="386"/>
      <c r="KRI2" s="386"/>
      <c r="KRJ2" s="386"/>
      <c r="KRK2" s="386"/>
      <c r="KRL2" s="386"/>
      <c r="KRM2" s="386"/>
      <c r="KRN2" s="386"/>
      <c r="KRO2" s="386"/>
      <c r="KRP2" s="386"/>
      <c r="KRQ2" s="385"/>
      <c r="KRR2" s="386"/>
      <c r="KRS2" s="386"/>
      <c r="KRT2" s="386"/>
      <c r="KRU2" s="386"/>
      <c r="KRV2" s="386"/>
      <c r="KRW2" s="386"/>
      <c r="KRX2" s="386"/>
      <c r="KRY2" s="386"/>
      <c r="KRZ2" s="386"/>
      <c r="KSA2" s="386"/>
      <c r="KSB2" s="386"/>
      <c r="KSC2" s="386"/>
      <c r="KSD2" s="386"/>
      <c r="KSE2" s="386"/>
      <c r="KSF2" s="386"/>
      <c r="KSG2" s="385"/>
      <c r="KSH2" s="386"/>
      <c r="KSI2" s="386"/>
      <c r="KSJ2" s="386"/>
      <c r="KSK2" s="386"/>
      <c r="KSL2" s="386"/>
      <c r="KSM2" s="386"/>
      <c r="KSN2" s="386"/>
      <c r="KSO2" s="386"/>
      <c r="KSP2" s="386"/>
      <c r="KSQ2" s="386"/>
      <c r="KSR2" s="386"/>
      <c r="KSS2" s="386"/>
      <c r="KST2" s="386"/>
      <c r="KSU2" s="386"/>
      <c r="KSV2" s="386"/>
      <c r="KSW2" s="385"/>
      <c r="KSX2" s="386"/>
      <c r="KSY2" s="386"/>
      <c r="KSZ2" s="386"/>
      <c r="KTA2" s="386"/>
      <c r="KTB2" s="386"/>
      <c r="KTC2" s="386"/>
      <c r="KTD2" s="386"/>
      <c r="KTE2" s="386"/>
      <c r="KTF2" s="386"/>
      <c r="KTG2" s="386"/>
      <c r="KTH2" s="386"/>
      <c r="KTI2" s="386"/>
      <c r="KTJ2" s="386"/>
      <c r="KTK2" s="386"/>
      <c r="KTL2" s="386"/>
      <c r="KTM2" s="385"/>
      <c r="KTN2" s="386"/>
      <c r="KTO2" s="386"/>
      <c r="KTP2" s="386"/>
      <c r="KTQ2" s="386"/>
      <c r="KTR2" s="386"/>
      <c r="KTS2" s="386"/>
      <c r="KTT2" s="386"/>
      <c r="KTU2" s="386"/>
      <c r="KTV2" s="386"/>
      <c r="KTW2" s="386"/>
      <c r="KTX2" s="386"/>
      <c r="KTY2" s="386"/>
      <c r="KTZ2" s="386"/>
      <c r="KUA2" s="386"/>
      <c r="KUB2" s="386"/>
      <c r="KUC2" s="385"/>
      <c r="KUD2" s="386"/>
      <c r="KUE2" s="386"/>
      <c r="KUF2" s="386"/>
      <c r="KUG2" s="386"/>
      <c r="KUH2" s="386"/>
      <c r="KUI2" s="386"/>
      <c r="KUJ2" s="386"/>
      <c r="KUK2" s="386"/>
      <c r="KUL2" s="386"/>
      <c r="KUM2" s="386"/>
      <c r="KUN2" s="386"/>
      <c r="KUO2" s="386"/>
      <c r="KUP2" s="386"/>
      <c r="KUQ2" s="386"/>
      <c r="KUR2" s="386"/>
      <c r="KUS2" s="385"/>
      <c r="KUT2" s="386"/>
      <c r="KUU2" s="386"/>
      <c r="KUV2" s="386"/>
      <c r="KUW2" s="386"/>
      <c r="KUX2" s="386"/>
      <c r="KUY2" s="386"/>
      <c r="KUZ2" s="386"/>
      <c r="KVA2" s="386"/>
      <c r="KVB2" s="386"/>
      <c r="KVC2" s="386"/>
      <c r="KVD2" s="386"/>
      <c r="KVE2" s="386"/>
      <c r="KVF2" s="386"/>
      <c r="KVG2" s="386"/>
      <c r="KVH2" s="386"/>
      <c r="KVI2" s="385"/>
      <c r="KVJ2" s="386"/>
      <c r="KVK2" s="386"/>
      <c r="KVL2" s="386"/>
      <c r="KVM2" s="386"/>
      <c r="KVN2" s="386"/>
      <c r="KVO2" s="386"/>
      <c r="KVP2" s="386"/>
      <c r="KVQ2" s="386"/>
      <c r="KVR2" s="386"/>
      <c r="KVS2" s="386"/>
      <c r="KVT2" s="386"/>
      <c r="KVU2" s="386"/>
      <c r="KVV2" s="386"/>
      <c r="KVW2" s="386"/>
      <c r="KVX2" s="386"/>
      <c r="KVY2" s="385"/>
      <c r="KVZ2" s="386"/>
      <c r="KWA2" s="386"/>
      <c r="KWB2" s="386"/>
      <c r="KWC2" s="386"/>
      <c r="KWD2" s="386"/>
      <c r="KWE2" s="386"/>
      <c r="KWF2" s="386"/>
      <c r="KWG2" s="386"/>
      <c r="KWH2" s="386"/>
      <c r="KWI2" s="386"/>
      <c r="KWJ2" s="386"/>
      <c r="KWK2" s="386"/>
      <c r="KWL2" s="386"/>
      <c r="KWM2" s="386"/>
      <c r="KWN2" s="386"/>
      <c r="KWO2" s="385"/>
      <c r="KWP2" s="386"/>
      <c r="KWQ2" s="386"/>
      <c r="KWR2" s="386"/>
      <c r="KWS2" s="386"/>
      <c r="KWT2" s="386"/>
      <c r="KWU2" s="386"/>
      <c r="KWV2" s="386"/>
      <c r="KWW2" s="386"/>
      <c r="KWX2" s="386"/>
      <c r="KWY2" s="386"/>
      <c r="KWZ2" s="386"/>
      <c r="KXA2" s="386"/>
      <c r="KXB2" s="386"/>
      <c r="KXC2" s="386"/>
      <c r="KXD2" s="386"/>
      <c r="KXE2" s="385"/>
      <c r="KXF2" s="386"/>
      <c r="KXG2" s="386"/>
      <c r="KXH2" s="386"/>
      <c r="KXI2" s="386"/>
      <c r="KXJ2" s="386"/>
      <c r="KXK2" s="386"/>
      <c r="KXL2" s="386"/>
      <c r="KXM2" s="386"/>
      <c r="KXN2" s="386"/>
      <c r="KXO2" s="386"/>
      <c r="KXP2" s="386"/>
      <c r="KXQ2" s="386"/>
      <c r="KXR2" s="386"/>
      <c r="KXS2" s="386"/>
      <c r="KXT2" s="386"/>
      <c r="KXU2" s="385"/>
      <c r="KXV2" s="386"/>
      <c r="KXW2" s="386"/>
      <c r="KXX2" s="386"/>
      <c r="KXY2" s="386"/>
      <c r="KXZ2" s="386"/>
      <c r="KYA2" s="386"/>
      <c r="KYB2" s="386"/>
      <c r="KYC2" s="386"/>
      <c r="KYD2" s="386"/>
      <c r="KYE2" s="386"/>
      <c r="KYF2" s="386"/>
      <c r="KYG2" s="386"/>
      <c r="KYH2" s="386"/>
      <c r="KYI2" s="386"/>
      <c r="KYJ2" s="386"/>
      <c r="KYK2" s="385"/>
      <c r="KYL2" s="386"/>
      <c r="KYM2" s="386"/>
      <c r="KYN2" s="386"/>
      <c r="KYO2" s="386"/>
      <c r="KYP2" s="386"/>
      <c r="KYQ2" s="386"/>
      <c r="KYR2" s="386"/>
      <c r="KYS2" s="386"/>
      <c r="KYT2" s="386"/>
      <c r="KYU2" s="386"/>
      <c r="KYV2" s="386"/>
      <c r="KYW2" s="386"/>
      <c r="KYX2" s="386"/>
      <c r="KYY2" s="386"/>
      <c r="KYZ2" s="386"/>
      <c r="KZA2" s="385"/>
      <c r="KZB2" s="386"/>
      <c r="KZC2" s="386"/>
      <c r="KZD2" s="386"/>
      <c r="KZE2" s="386"/>
      <c r="KZF2" s="386"/>
      <c r="KZG2" s="386"/>
      <c r="KZH2" s="386"/>
      <c r="KZI2" s="386"/>
      <c r="KZJ2" s="386"/>
      <c r="KZK2" s="386"/>
      <c r="KZL2" s="386"/>
      <c r="KZM2" s="386"/>
      <c r="KZN2" s="386"/>
      <c r="KZO2" s="386"/>
      <c r="KZP2" s="386"/>
      <c r="KZQ2" s="385"/>
      <c r="KZR2" s="386"/>
      <c r="KZS2" s="386"/>
      <c r="KZT2" s="386"/>
      <c r="KZU2" s="386"/>
      <c r="KZV2" s="386"/>
      <c r="KZW2" s="386"/>
      <c r="KZX2" s="386"/>
      <c r="KZY2" s="386"/>
      <c r="KZZ2" s="386"/>
      <c r="LAA2" s="386"/>
      <c r="LAB2" s="386"/>
      <c r="LAC2" s="386"/>
      <c r="LAD2" s="386"/>
      <c r="LAE2" s="386"/>
      <c r="LAF2" s="386"/>
      <c r="LAG2" s="385"/>
      <c r="LAH2" s="386"/>
      <c r="LAI2" s="386"/>
      <c r="LAJ2" s="386"/>
      <c r="LAK2" s="386"/>
      <c r="LAL2" s="386"/>
      <c r="LAM2" s="386"/>
      <c r="LAN2" s="386"/>
      <c r="LAO2" s="386"/>
      <c r="LAP2" s="386"/>
      <c r="LAQ2" s="386"/>
      <c r="LAR2" s="386"/>
      <c r="LAS2" s="386"/>
      <c r="LAT2" s="386"/>
      <c r="LAU2" s="386"/>
      <c r="LAV2" s="386"/>
      <c r="LAW2" s="385"/>
      <c r="LAX2" s="386"/>
      <c r="LAY2" s="386"/>
      <c r="LAZ2" s="386"/>
      <c r="LBA2" s="386"/>
      <c r="LBB2" s="386"/>
      <c r="LBC2" s="386"/>
      <c r="LBD2" s="386"/>
      <c r="LBE2" s="386"/>
      <c r="LBF2" s="386"/>
      <c r="LBG2" s="386"/>
      <c r="LBH2" s="386"/>
      <c r="LBI2" s="386"/>
      <c r="LBJ2" s="386"/>
      <c r="LBK2" s="386"/>
      <c r="LBL2" s="386"/>
      <c r="LBM2" s="385"/>
      <c r="LBN2" s="386"/>
      <c r="LBO2" s="386"/>
      <c r="LBP2" s="386"/>
      <c r="LBQ2" s="386"/>
      <c r="LBR2" s="386"/>
      <c r="LBS2" s="386"/>
      <c r="LBT2" s="386"/>
      <c r="LBU2" s="386"/>
      <c r="LBV2" s="386"/>
      <c r="LBW2" s="386"/>
      <c r="LBX2" s="386"/>
      <c r="LBY2" s="386"/>
      <c r="LBZ2" s="386"/>
      <c r="LCA2" s="386"/>
      <c r="LCB2" s="386"/>
      <c r="LCC2" s="385"/>
      <c r="LCD2" s="386"/>
      <c r="LCE2" s="386"/>
      <c r="LCF2" s="386"/>
      <c r="LCG2" s="386"/>
      <c r="LCH2" s="386"/>
      <c r="LCI2" s="386"/>
      <c r="LCJ2" s="386"/>
      <c r="LCK2" s="386"/>
      <c r="LCL2" s="386"/>
      <c r="LCM2" s="386"/>
      <c r="LCN2" s="386"/>
      <c r="LCO2" s="386"/>
      <c r="LCP2" s="386"/>
      <c r="LCQ2" s="386"/>
      <c r="LCR2" s="386"/>
      <c r="LCS2" s="385"/>
      <c r="LCT2" s="386"/>
      <c r="LCU2" s="386"/>
      <c r="LCV2" s="386"/>
      <c r="LCW2" s="386"/>
      <c r="LCX2" s="386"/>
      <c r="LCY2" s="386"/>
      <c r="LCZ2" s="386"/>
      <c r="LDA2" s="386"/>
      <c r="LDB2" s="386"/>
      <c r="LDC2" s="386"/>
      <c r="LDD2" s="386"/>
      <c r="LDE2" s="386"/>
      <c r="LDF2" s="386"/>
      <c r="LDG2" s="386"/>
      <c r="LDH2" s="386"/>
      <c r="LDI2" s="385"/>
      <c r="LDJ2" s="386"/>
      <c r="LDK2" s="386"/>
      <c r="LDL2" s="386"/>
      <c r="LDM2" s="386"/>
      <c r="LDN2" s="386"/>
      <c r="LDO2" s="386"/>
      <c r="LDP2" s="386"/>
      <c r="LDQ2" s="386"/>
      <c r="LDR2" s="386"/>
      <c r="LDS2" s="386"/>
      <c r="LDT2" s="386"/>
      <c r="LDU2" s="386"/>
      <c r="LDV2" s="386"/>
      <c r="LDW2" s="386"/>
      <c r="LDX2" s="386"/>
      <c r="LDY2" s="385"/>
      <c r="LDZ2" s="386"/>
      <c r="LEA2" s="386"/>
      <c r="LEB2" s="386"/>
      <c r="LEC2" s="386"/>
      <c r="LED2" s="386"/>
      <c r="LEE2" s="386"/>
      <c r="LEF2" s="386"/>
      <c r="LEG2" s="386"/>
      <c r="LEH2" s="386"/>
      <c r="LEI2" s="386"/>
      <c r="LEJ2" s="386"/>
      <c r="LEK2" s="386"/>
      <c r="LEL2" s="386"/>
      <c r="LEM2" s="386"/>
      <c r="LEN2" s="386"/>
      <c r="LEO2" s="385"/>
      <c r="LEP2" s="386"/>
      <c r="LEQ2" s="386"/>
      <c r="LER2" s="386"/>
      <c r="LES2" s="386"/>
      <c r="LET2" s="386"/>
      <c r="LEU2" s="386"/>
      <c r="LEV2" s="386"/>
      <c r="LEW2" s="386"/>
      <c r="LEX2" s="386"/>
      <c r="LEY2" s="386"/>
      <c r="LEZ2" s="386"/>
      <c r="LFA2" s="386"/>
      <c r="LFB2" s="386"/>
      <c r="LFC2" s="386"/>
      <c r="LFD2" s="386"/>
      <c r="LFE2" s="385"/>
      <c r="LFF2" s="386"/>
      <c r="LFG2" s="386"/>
      <c r="LFH2" s="386"/>
      <c r="LFI2" s="386"/>
      <c r="LFJ2" s="386"/>
      <c r="LFK2" s="386"/>
      <c r="LFL2" s="386"/>
      <c r="LFM2" s="386"/>
      <c r="LFN2" s="386"/>
      <c r="LFO2" s="386"/>
      <c r="LFP2" s="386"/>
      <c r="LFQ2" s="386"/>
      <c r="LFR2" s="386"/>
      <c r="LFS2" s="386"/>
      <c r="LFT2" s="386"/>
      <c r="LFU2" s="385"/>
      <c r="LFV2" s="386"/>
      <c r="LFW2" s="386"/>
      <c r="LFX2" s="386"/>
      <c r="LFY2" s="386"/>
      <c r="LFZ2" s="386"/>
      <c r="LGA2" s="386"/>
      <c r="LGB2" s="386"/>
      <c r="LGC2" s="386"/>
      <c r="LGD2" s="386"/>
      <c r="LGE2" s="386"/>
      <c r="LGF2" s="386"/>
      <c r="LGG2" s="386"/>
      <c r="LGH2" s="386"/>
      <c r="LGI2" s="386"/>
      <c r="LGJ2" s="386"/>
      <c r="LGK2" s="385"/>
      <c r="LGL2" s="386"/>
      <c r="LGM2" s="386"/>
      <c r="LGN2" s="386"/>
      <c r="LGO2" s="386"/>
      <c r="LGP2" s="386"/>
      <c r="LGQ2" s="386"/>
      <c r="LGR2" s="386"/>
      <c r="LGS2" s="386"/>
      <c r="LGT2" s="386"/>
      <c r="LGU2" s="386"/>
      <c r="LGV2" s="386"/>
      <c r="LGW2" s="386"/>
      <c r="LGX2" s="386"/>
      <c r="LGY2" s="386"/>
      <c r="LGZ2" s="386"/>
      <c r="LHA2" s="385"/>
      <c r="LHB2" s="386"/>
      <c r="LHC2" s="386"/>
      <c r="LHD2" s="386"/>
      <c r="LHE2" s="386"/>
      <c r="LHF2" s="386"/>
      <c r="LHG2" s="386"/>
      <c r="LHH2" s="386"/>
      <c r="LHI2" s="386"/>
      <c r="LHJ2" s="386"/>
      <c r="LHK2" s="386"/>
      <c r="LHL2" s="386"/>
      <c r="LHM2" s="386"/>
      <c r="LHN2" s="386"/>
      <c r="LHO2" s="386"/>
      <c r="LHP2" s="386"/>
      <c r="LHQ2" s="385"/>
      <c r="LHR2" s="386"/>
      <c r="LHS2" s="386"/>
      <c r="LHT2" s="386"/>
      <c r="LHU2" s="386"/>
      <c r="LHV2" s="386"/>
      <c r="LHW2" s="386"/>
      <c r="LHX2" s="386"/>
      <c r="LHY2" s="386"/>
      <c r="LHZ2" s="386"/>
      <c r="LIA2" s="386"/>
      <c r="LIB2" s="386"/>
      <c r="LIC2" s="386"/>
      <c r="LID2" s="386"/>
      <c r="LIE2" s="386"/>
      <c r="LIF2" s="386"/>
      <c r="LIG2" s="385"/>
      <c r="LIH2" s="386"/>
      <c r="LII2" s="386"/>
      <c r="LIJ2" s="386"/>
      <c r="LIK2" s="386"/>
      <c r="LIL2" s="386"/>
      <c r="LIM2" s="386"/>
      <c r="LIN2" s="386"/>
      <c r="LIO2" s="386"/>
      <c r="LIP2" s="386"/>
      <c r="LIQ2" s="386"/>
      <c r="LIR2" s="386"/>
      <c r="LIS2" s="386"/>
      <c r="LIT2" s="386"/>
      <c r="LIU2" s="386"/>
      <c r="LIV2" s="386"/>
      <c r="LIW2" s="385"/>
      <c r="LIX2" s="386"/>
      <c r="LIY2" s="386"/>
      <c r="LIZ2" s="386"/>
      <c r="LJA2" s="386"/>
      <c r="LJB2" s="386"/>
      <c r="LJC2" s="386"/>
      <c r="LJD2" s="386"/>
      <c r="LJE2" s="386"/>
      <c r="LJF2" s="386"/>
      <c r="LJG2" s="386"/>
      <c r="LJH2" s="386"/>
      <c r="LJI2" s="386"/>
      <c r="LJJ2" s="386"/>
      <c r="LJK2" s="386"/>
      <c r="LJL2" s="386"/>
      <c r="LJM2" s="385"/>
      <c r="LJN2" s="386"/>
      <c r="LJO2" s="386"/>
      <c r="LJP2" s="386"/>
      <c r="LJQ2" s="386"/>
      <c r="LJR2" s="386"/>
      <c r="LJS2" s="386"/>
      <c r="LJT2" s="386"/>
      <c r="LJU2" s="386"/>
      <c r="LJV2" s="386"/>
      <c r="LJW2" s="386"/>
      <c r="LJX2" s="386"/>
      <c r="LJY2" s="386"/>
      <c r="LJZ2" s="386"/>
      <c r="LKA2" s="386"/>
      <c r="LKB2" s="386"/>
      <c r="LKC2" s="385"/>
      <c r="LKD2" s="386"/>
      <c r="LKE2" s="386"/>
      <c r="LKF2" s="386"/>
      <c r="LKG2" s="386"/>
      <c r="LKH2" s="386"/>
      <c r="LKI2" s="386"/>
      <c r="LKJ2" s="386"/>
      <c r="LKK2" s="386"/>
      <c r="LKL2" s="386"/>
      <c r="LKM2" s="386"/>
      <c r="LKN2" s="386"/>
      <c r="LKO2" s="386"/>
      <c r="LKP2" s="386"/>
      <c r="LKQ2" s="386"/>
      <c r="LKR2" s="386"/>
      <c r="LKS2" s="385"/>
      <c r="LKT2" s="386"/>
      <c r="LKU2" s="386"/>
      <c r="LKV2" s="386"/>
      <c r="LKW2" s="386"/>
      <c r="LKX2" s="386"/>
      <c r="LKY2" s="386"/>
      <c r="LKZ2" s="386"/>
      <c r="LLA2" s="386"/>
      <c r="LLB2" s="386"/>
      <c r="LLC2" s="386"/>
      <c r="LLD2" s="386"/>
      <c r="LLE2" s="386"/>
      <c r="LLF2" s="386"/>
      <c r="LLG2" s="386"/>
      <c r="LLH2" s="386"/>
      <c r="LLI2" s="385"/>
      <c r="LLJ2" s="386"/>
      <c r="LLK2" s="386"/>
      <c r="LLL2" s="386"/>
      <c r="LLM2" s="386"/>
      <c r="LLN2" s="386"/>
      <c r="LLO2" s="386"/>
      <c r="LLP2" s="386"/>
      <c r="LLQ2" s="386"/>
      <c r="LLR2" s="386"/>
      <c r="LLS2" s="386"/>
      <c r="LLT2" s="386"/>
      <c r="LLU2" s="386"/>
      <c r="LLV2" s="386"/>
      <c r="LLW2" s="386"/>
      <c r="LLX2" s="386"/>
      <c r="LLY2" s="385"/>
      <c r="LLZ2" s="386"/>
      <c r="LMA2" s="386"/>
      <c r="LMB2" s="386"/>
      <c r="LMC2" s="386"/>
      <c r="LMD2" s="386"/>
      <c r="LME2" s="386"/>
      <c r="LMF2" s="386"/>
      <c r="LMG2" s="386"/>
      <c r="LMH2" s="386"/>
      <c r="LMI2" s="386"/>
      <c r="LMJ2" s="386"/>
      <c r="LMK2" s="386"/>
      <c r="LML2" s="386"/>
      <c r="LMM2" s="386"/>
      <c r="LMN2" s="386"/>
      <c r="LMO2" s="385"/>
      <c r="LMP2" s="386"/>
      <c r="LMQ2" s="386"/>
      <c r="LMR2" s="386"/>
      <c r="LMS2" s="386"/>
      <c r="LMT2" s="386"/>
      <c r="LMU2" s="386"/>
      <c r="LMV2" s="386"/>
      <c r="LMW2" s="386"/>
      <c r="LMX2" s="386"/>
      <c r="LMY2" s="386"/>
      <c r="LMZ2" s="386"/>
      <c r="LNA2" s="386"/>
      <c r="LNB2" s="386"/>
      <c r="LNC2" s="386"/>
      <c r="LND2" s="386"/>
      <c r="LNE2" s="385"/>
      <c r="LNF2" s="386"/>
      <c r="LNG2" s="386"/>
      <c r="LNH2" s="386"/>
      <c r="LNI2" s="386"/>
      <c r="LNJ2" s="386"/>
      <c r="LNK2" s="386"/>
      <c r="LNL2" s="386"/>
      <c r="LNM2" s="386"/>
      <c r="LNN2" s="386"/>
      <c r="LNO2" s="386"/>
      <c r="LNP2" s="386"/>
      <c r="LNQ2" s="386"/>
      <c r="LNR2" s="386"/>
      <c r="LNS2" s="386"/>
      <c r="LNT2" s="386"/>
      <c r="LNU2" s="385"/>
      <c r="LNV2" s="386"/>
      <c r="LNW2" s="386"/>
      <c r="LNX2" s="386"/>
      <c r="LNY2" s="386"/>
      <c r="LNZ2" s="386"/>
      <c r="LOA2" s="386"/>
      <c r="LOB2" s="386"/>
      <c r="LOC2" s="386"/>
      <c r="LOD2" s="386"/>
      <c r="LOE2" s="386"/>
      <c r="LOF2" s="386"/>
      <c r="LOG2" s="386"/>
      <c r="LOH2" s="386"/>
      <c r="LOI2" s="386"/>
      <c r="LOJ2" s="386"/>
      <c r="LOK2" s="385"/>
      <c r="LOL2" s="386"/>
      <c r="LOM2" s="386"/>
      <c r="LON2" s="386"/>
      <c r="LOO2" s="386"/>
      <c r="LOP2" s="386"/>
      <c r="LOQ2" s="386"/>
      <c r="LOR2" s="386"/>
      <c r="LOS2" s="386"/>
      <c r="LOT2" s="386"/>
      <c r="LOU2" s="386"/>
      <c r="LOV2" s="386"/>
      <c r="LOW2" s="386"/>
      <c r="LOX2" s="386"/>
      <c r="LOY2" s="386"/>
      <c r="LOZ2" s="386"/>
      <c r="LPA2" s="385"/>
      <c r="LPB2" s="386"/>
      <c r="LPC2" s="386"/>
      <c r="LPD2" s="386"/>
      <c r="LPE2" s="386"/>
      <c r="LPF2" s="386"/>
      <c r="LPG2" s="386"/>
      <c r="LPH2" s="386"/>
      <c r="LPI2" s="386"/>
      <c r="LPJ2" s="386"/>
      <c r="LPK2" s="386"/>
      <c r="LPL2" s="386"/>
      <c r="LPM2" s="386"/>
      <c r="LPN2" s="386"/>
      <c r="LPO2" s="386"/>
      <c r="LPP2" s="386"/>
      <c r="LPQ2" s="385"/>
      <c r="LPR2" s="386"/>
      <c r="LPS2" s="386"/>
      <c r="LPT2" s="386"/>
      <c r="LPU2" s="386"/>
      <c r="LPV2" s="386"/>
      <c r="LPW2" s="386"/>
      <c r="LPX2" s="386"/>
      <c r="LPY2" s="386"/>
      <c r="LPZ2" s="386"/>
      <c r="LQA2" s="386"/>
      <c r="LQB2" s="386"/>
      <c r="LQC2" s="386"/>
      <c r="LQD2" s="386"/>
      <c r="LQE2" s="386"/>
      <c r="LQF2" s="386"/>
      <c r="LQG2" s="385"/>
      <c r="LQH2" s="386"/>
      <c r="LQI2" s="386"/>
      <c r="LQJ2" s="386"/>
      <c r="LQK2" s="386"/>
      <c r="LQL2" s="386"/>
      <c r="LQM2" s="386"/>
      <c r="LQN2" s="386"/>
      <c r="LQO2" s="386"/>
      <c r="LQP2" s="386"/>
      <c r="LQQ2" s="386"/>
      <c r="LQR2" s="386"/>
      <c r="LQS2" s="386"/>
      <c r="LQT2" s="386"/>
      <c r="LQU2" s="386"/>
      <c r="LQV2" s="386"/>
      <c r="LQW2" s="385"/>
      <c r="LQX2" s="386"/>
      <c r="LQY2" s="386"/>
      <c r="LQZ2" s="386"/>
      <c r="LRA2" s="386"/>
      <c r="LRB2" s="386"/>
      <c r="LRC2" s="386"/>
      <c r="LRD2" s="386"/>
      <c r="LRE2" s="386"/>
      <c r="LRF2" s="386"/>
      <c r="LRG2" s="386"/>
      <c r="LRH2" s="386"/>
      <c r="LRI2" s="386"/>
      <c r="LRJ2" s="386"/>
      <c r="LRK2" s="386"/>
      <c r="LRL2" s="386"/>
      <c r="LRM2" s="385"/>
      <c r="LRN2" s="386"/>
      <c r="LRO2" s="386"/>
      <c r="LRP2" s="386"/>
      <c r="LRQ2" s="386"/>
      <c r="LRR2" s="386"/>
      <c r="LRS2" s="386"/>
      <c r="LRT2" s="386"/>
      <c r="LRU2" s="386"/>
      <c r="LRV2" s="386"/>
      <c r="LRW2" s="386"/>
      <c r="LRX2" s="386"/>
      <c r="LRY2" s="386"/>
      <c r="LRZ2" s="386"/>
      <c r="LSA2" s="386"/>
      <c r="LSB2" s="386"/>
      <c r="LSC2" s="385"/>
      <c r="LSD2" s="386"/>
      <c r="LSE2" s="386"/>
      <c r="LSF2" s="386"/>
      <c r="LSG2" s="386"/>
      <c r="LSH2" s="386"/>
      <c r="LSI2" s="386"/>
      <c r="LSJ2" s="386"/>
      <c r="LSK2" s="386"/>
      <c r="LSL2" s="386"/>
      <c r="LSM2" s="386"/>
      <c r="LSN2" s="386"/>
      <c r="LSO2" s="386"/>
      <c r="LSP2" s="386"/>
      <c r="LSQ2" s="386"/>
      <c r="LSR2" s="386"/>
      <c r="LSS2" s="385"/>
      <c r="LST2" s="386"/>
      <c r="LSU2" s="386"/>
      <c r="LSV2" s="386"/>
      <c r="LSW2" s="386"/>
      <c r="LSX2" s="386"/>
      <c r="LSY2" s="386"/>
      <c r="LSZ2" s="386"/>
      <c r="LTA2" s="386"/>
      <c r="LTB2" s="386"/>
      <c r="LTC2" s="386"/>
      <c r="LTD2" s="386"/>
      <c r="LTE2" s="386"/>
      <c r="LTF2" s="386"/>
      <c r="LTG2" s="386"/>
      <c r="LTH2" s="386"/>
      <c r="LTI2" s="385"/>
      <c r="LTJ2" s="386"/>
      <c r="LTK2" s="386"/>
      <c r="LTL2" s="386"/>
      <c r="LTM2" s="386"/>
      <c r="LTN2" s="386"/>
      <c r="LTO2" s="386"/>
      <c r="LTP2" s="386"/>
      <c r="LTQ2" s="386"/>
      <c r="LTR2" s="386"/>
      <c r="LTS2" s="386"/>
      <c r="LTT2" s="386"/>
      <c r="LTU2" s="386"/>
      <c r="LTV2" s="386"/>
      <c r="LTW2" s="386"/>
      <c r="LTX2" s="386"/>
      <c r="LTY2" s="385"/>
      <c r="LTZ2" s="386"/>
      <c r="LUA2" s="386"/>
      <c r="LUB2" s="386"/>
      <c r="LUC2" s="386"/>
      <c r="LUD2" s="386"/>
      <c r="LUE2" s="386"/>
      <c r="LUF2" s="386"/>
      <c r="LUG2" s="386"/>
      <c r="LUH2" s="386"/>
      <c r="LUI2" s="386"/>
      <c r="LUJ2" s="386"/>
      <c r="LUK2" s="386"/>
      <c r="LUL2" s="386"/>
      <c r="LUM2" s="386"/>
      <c r="LUN2" s="386"/>
      <c r="LUO2" s="385"/>
      <c r="LUP2" s="386"/>
      <c r="LUQ2" s="386"/>
      <c r="LUR2" s="386"/>
      <c r="LUS2" s="386"/>
      <c r="LUT2" s="386"/>
      <c r="LUU2" s="386"/>
      <c r="LUV2" s="386"/>
      <c r="LUW2" s="386"/>
      <c r="LUX2" s="386"/>
      <c r="LUY2" s="386"/>
      <c r="LUZ2" s="386"/>
      <c r="LVA2" s="386"/>
      <c r="LVB2" s="386"/>
      <c r="LVC2" s="386"/>
      <c r="LVD2" s="386"/>
      <c r="LVE2" s="385"/>
      <c r="LVF2" s="386"/>
      <c r="LVG2" s="386"/>
      <c r="LVH2" s="386"/>
      <c r="LVI2" s="386"/>
      <c r="LVJ2" s="386"/>
      <c r="LVK2" s="386"/>
      <c r="LVL2" s="386"/>
      <c r="LVM2" s="386"/>
      <c r="LVN2" s="386"/>
      <c r="LVO2" s="386"/>
      <c r="LVP2" s="386"/>
      <c r="LVQ2" s="386"/>
      <c r="LVR2" s="386"/>
      <c r="LVS2" s="386"/>
      <c r="LVT2" s="386"/>
      <c r="LVU2" s="385"/>
      <c r="LVV2" s="386"/>
      <c r="LVW2" s="386"/>
      <c r="LVX2" s="386"/>
      <c r="LVY2" s="386"/>
      <c r="LVZ2" s="386"/>
      <c r="LWA2" s="386"/>
      <c r="LWB2" s="386"/>
      <c r="LWC2" s="386"/>
      <c r="LWD2" s="386"/>
      <c r="LWE2" s="386"/>
      <c r="LWF2" s="386"/>
      <c r="LWG2" s="386"/>
      <c r="LWH2" s="386"/>
      <c r="LWI2" s="386"/>
      <c r="LWJ2" s="386"/>
      <c r="LWK2" s="385"/>
      <c r="LWL2" s="386"/>
      <c r="LWM2" s="386"/>
      <c r="LWN2" s="386"/>
      <c r="LWO2" s="386"/>
      <c r="LWP2" s="386"/>
      <c r="LWQ2" s="386"/>
      <c r="LWR2" s="386"/>
      <c r="LWS2" s="386"/>
      <c r="LWT2" s="386"/>
      <c r="LWU2" s="386"/>
      <c r="LWV2" s="386"/>
      <c r="LWW2" s="386"/>
      <c r="LWX2" s="386"/>
      <c r="LWY2" s="386"/>
      <c r="LWZ2" s="386"/>
      <c r="LXA2" s="385"/>
      <c r="LXB2" s="386"/>
      <c r="LXC2" s="386"/>
      <c r="LXD2" s="386"/>
      <c r="LXE2" s="386"/>
      <c r="LXF2" s="386"/>
      <c r="LXG2" s="386"/>
      <c r="LXH2" s="386"/>
      <c r="LXI2" s="386"/>
      <c r="LXJ2" s="386"/>
      <c r="LXK2" s="386"/>
      <c r="LXL2" s="386"/>
      <c r="LXM2" s="386"/>
      <c r="LXN2" s="386"/>
      <c r="LXO2" s="386"/>
      <c r="LXP2" s="386"/>
      <c r="LXQ2" s="385"/>
      <c r="LXR2" s="386"/>
      <c r="LXS2" s="386"/>
      <c r="LXT2" s="386"/>
      <c r="LXU2" s="386"/>
      <c r="LXV2" s="386"/>
      <c r="LXW2" s="386"/>
      <c r="LXX2" s="386"/>
      <c r="LXY2" s="386"/>
      <c r="LXZ2" s="386"/>
      <c r="LYA2" s="386"/>
      <c r="LYB2" s="386"/>
      <c r="LYC2" s="386"/>
      <c r="LYD2" s="386"/>
      <c r="LYE2" s="386"/>
      <c r="LYF2" s="386"/>
      <c r="LYG2" s="385"/>
      <c r="LYH2" s="386"/>
      <c r="LYI2" s="386"/>
      <c r="LYJ2" s="386"/>
      <c r="LYK2" s="386"/>
      <c r="LYL2" s="386"/>
      <c r="LYM2" s="386"/>
      <c r="LYN2" s="386"/>
      <c r="LYO2" s="386"/>
      <c r="LYP2" s="386"/>
      <c r="LYQ2" s="386"/>
      <c r="LYR2" s="386"/>
      <c r="LYS2" s="386"/>
      <c r="LYT2" s="386"/>
      <c r="LYU2" s="386"/>
      <c r="LYV2" s="386"/>
      <c r="LYW2" s="385"/>
      <c r="LYX2" s="386"/>
      <c r="LYY2" s="386"/>
      <c r="LYZ2" s="386"/>
      <c r="LZA2" s="386"/>
      <c r="LZB2" s="386"/>
      <c r="LZC2" s="386"/>
      <c r="LZD2" s="386"/>
      <c r="LZE2" s="386"/>
      <c r="LZF2" s="386"/>
      <c r="LZG2" s="386"/>
      <c r="LZH2" s="386"/>
      <c r="LZI2" s="386"/>
      <c r="LZJ2" s="386"/>
      <c r="LZK2" s="386"/>
      <c r="LZL2" s="386"/>
      <c r="LZM2" s="385"/>
      <c r="LZN2" s="386"/>
      <c r="LZO2" s="386"/>
      <c r="LZP2" s="386"/>
      <c r="LZQ2" s="386"/>
      <c r="LZR2" s="386"/>
      <c r="LZS2" s="386"/>
      <c r="LZT2" s="386"/>
      <c r="LZU2" s="386"/>
      <c r="LZV2" s="386"/>
      <c r="LZW2" s="386"/>
      <c r="LZX2" s="386"/>
      <c r="LZY2" s="386"/>
      <c r="LZZ2" s="386"/>
      <c r="MAA2" s="386"/>
      <c r="MAB2" s="386"/>
      <c r="MAC2" s="385"/>
      <c r="MAD2" s="386"/>
      <c r="MAE2" s="386"/>
      <c r="MAF2" s="386"/>
      <c r="MAG2" s="386"/>
      <c r="MAH2" s="386"/>
      <c r="MAI2" s="386"/>
      <c r="MAJ2" s="386"/>
      <c r="MAK2" s="386"/>
      <c r="MAL2" s="386"/>
      <c r="MAM2" s="386"/>
      <c r="MAN2" s="386"/>
      <c r="MAO2" s="386"/>
      <c r="MAP2" s="386"/>
      <c r="MAQ2" s="386"/>
      <c r="MAR2" s="386"/>
      <c r="MAS2" s="385"/>
      <c r="MAT2" s="386"/>
      <c r="MAU2" s="386"/>
      <c r="MAV2" s="386"/>
      <c r="MAW2" s="386"/>
      <c r="MAX2" s="386"/>
      <c r="MAY2" s="386"/>
      <c r="MAZ2" s="386"/>
      <c r="MBA2" s="386"/>
      <c r="MBB2" s="386"/>
      <c r="MBC2" s="386"/>
      <c r="MBD2" s="386"/>
      <c r="MBE2" s="386"/>
      <c r="MBF2" s="386"/>
      <c r="MBG2" s="386"/>
      <c r="MBH2" s="386"/>
      <c r="MBI2" s="385"/>
      <c r="MBJ2" s="386"/>
      <c r="MBK2" s="386"/>
      <c r="MBL2" s="386"/>
      <c r="MBM2" s="386"/>
      <c r="MBN2" s="386"/>
      <c r="MBO2" s="386"/>
      <c r="MBP2" s="386"/>
      <c r="MBQ2" s="386"/>
      <c r="MBR2" s="386"/>
      <c r="MBS2" s="386"/>
      <c r="MBT2" s="386"/>
      <c r="MBU2" s="386"/>
      <c r="MBV2" s="386"/>
      <c r="MBW2" s="386"/>
      <c r="MBX2" s="386"/>
      <c r="MBY2" s="385"/>
      <c r="MBZ2" s="386"/>
      <c r="MCA2" s="386"/>
      <c r="MCB2" s="386"/>
      <c r="MCC2" s="386"/>
      <c r="MCD2" s="386"/>
      <c r="MCE2" s="386"/>
      <c r="MCF2" s="386"/>
      <c r="MCG2" s="386"/>
      <c r="MCH2" s="386"/>
      <c r="MCI2" s="386"/>
      <c r="MCJ2" s="386"/>
      <c r="MCK2" s="386"/>
      <c r="MCL2" s="386"/>
      <c r="MCM2" s="386"/>
      <c r="MCN2" s="386"/>
      <c r="MCO2" s="385"/>
      <c r="MCP2" s="386"/>
      <c r="MCQ2" s="386"/>
      <c r="MCR2" s="386"/>
      <c r="MCS2" s="386"/>
      <c r="MCT2" s="386"/>
      <c r="MCU2" s="386"/>
      <c r="MCV2" s="386"/>
      <c r="MCW2" s="386"/>
      <c r="MCX2" s="386"/>
      <c r="MCY2" s="386"/>
      <c r="MCZ2" s="386"/>
      <c r="MDA2" s="386"/>
      <c r="MDB2" s="386"/>
      <c r="MDC2" s="386"/>
      <c r="MDD2" s="386"/>
      <c r="MDE2" s="385"/>
      <c r="MDF2" s="386"/>
      <c r="MDG2" s="386"/>
      <c r="MDH2" s="386"/>
      <c r="MDI2" s="386"/>
      <c r="MDJ2" s="386"/>
      <c r="MDK2" s="386"/>
      <c r="MDL2" s="386"/>
      <c r="MDM2" s="386"/>
      <c r="MDN2" s="386"/>
      <c r="MDO2" s="386"/>
      <c r="MDP2" s="386"/>
      <c r="MDQ2" s="386"/>
      <c r="MDR2" s="386"/>
      <c r="MDS2" s="386"/>
      <c r="MDT2" s="386"/>
      <c r="MDU2" s="385"/>
      <c r="MDV2" s="386"/>
      <c r="MDW2" s="386"/>
      <c r="MDX2" s="386"/>
      <c r="MDY2" s="386"/>
      <c r="MDZ2" s="386"/>
      <c r="MEA2" s="386"/>
      <c r="MEB2" s="386"/>
      <c r="MEC2" s="386"/>
      <c r="MED2" s="386"/>
      <c r="MEE2" s="386"/>
      <c r="MEF2" s="386"/>
      <c r="MEG2" s="386"/>
      <c r="MEH2" s="386"/>
      <c r="MEI2" s="386"/>
      <c r="MEJ2" s="386"/>
      <c r="MEK2" s="385"/>
      <c r="MEL2" s="386"/>
      <c r="MEM2" s="386"/>
      <c r="MEN2" s="386"/>
      <c r="MEO2" s="386"/>
      <c r="MEP2" s="386"/>
      <c r="MEQ2" s="386"/>
      <c r="MER2" s="386"/>
      <c r="MES2" s="386"/>
      <c r="MET2" s="386"/>
      <c r="MEU2" s="386"/>
      <c r="MEV2" s="386"/>
      <c r="MEW2" s="386"/>
      <c r="MEX2" s="386"/>
      <c r="MEY2" s="386"/>
      <c r="MEZ2" s="386"/>
      <c r="MFA2" s="385"/>
      <c r="MFB2" s="386"/>
      <c r="MFC2" s="386"/>
      <c r="MFD2" s="386"/>
      <c r="MFE2" s="386"/>
      <c r="MFF2" s="386"/>
      <c r="MFG2" s="386"/>
      <c r="MFH2" s="386"/>
      <c r="MFI2" s="386"/>
      <c r="MFJ2" s="386"/>
      <c r="MFK2" s="386"/>
      <c r="MFL2" s="386"/>
      <c r="MFM2" s="386"/>
      <c r="MFN2" s="386"/>
      <c r="MFO2" s="386"/>
      <c r="MFP2" s="386"/>
      <c r="MFQ2" s="385"/>
      <c r="MFR2" s="386"/>
      <c r="MFS2" s="386"/>
      <c r="MFT2" s="386"/>
      <c r="MFU2" s="386"/>
      <c r="MFV2" s="386"/>
      <c r="MFW2" s="386"/>
      <c r="MFX2" s="386"/>
      <c r="MFY2" s="386"/>
      <c r="MFZ2" s="386"/>
      <c r="MGA2" s="386"/>
      <c r="MGB2" s="386"/>
      <c r="MGC2" s="386"/>
      <c r="MGD2" s="386"/>
      <c r="MGE2" s="386"/>
      <c r="MGF2" s="386"/>
      <c r="MGG2" s="385"/>
      <c r="MGH2" s="386"/>
      <c r="MGI2" s="386"/>
      <c r="MGJ2" s="386"/>
      <c r="MGK2" s="386"/>
      <c r="MGL2" s="386"/>
      <c r="MGM2" s="386"/>
      <c r="MGN2" s="386"/>
      <c r="MGO2" s="386"/>
      <c r="MGP2" s="386"/>
      <c r="MGQ2" s="386"/>
      <c r="MGR2" s="386"/>
      <c r="MGS2" s="386"/>
      <c r="MGT2" s="386"/>
      <c r="MGU2" s="386"/>
      <c r="MGV2" s="386"/>
      <c r="MGW2" s="385"/>
      <c r="MGX2" s="386"/>
      <c r="MGY2" s="386"/>
      <c r="MGZ2" s="386"/>
      <c r="MHA2" s="386"/>
      <c r="MHB2" s="386"/>
      <c r="MHC2" s="386"/>
      <c r="MHD2" s="386"/>
      <c r="MHE2" s="386"/>
      <c r="MHF2" s="386"/>
      <c r="MHG2" s="386"/>
      <c r="MHH2" s="386"/>
      <c r="MHI2" s="386"/>
      <c r="MHJ2" s="386"/>
      <c r="MHK2" s="386"/>
      <c r="MHL2" s="386"/>
      <c r="MHM2" s="385"/>
      <c r="MHN2" s="386"/>
      <c r="MHO2" s="386"/>
      <c r="MHP2" s="386"/>
      <c r="MHQ2" s="386"/>
      <c r="MHR2" s="386"/>
      <c r="MHS2" s="386"/>
      <c r="MHT2" s="386"/>
      <c r="MHU2" s="386"/>
      <c r="MHV2" s="386"/>
      <c r="MHW2" s="386"/>
      <c r="MHX2" s="386"/>
      <c r="MHY2" s="386"/>
      <c r="MHZ2" s="386"/>
      <c r="MIA2" s="386"/>
      <c r="MIB2" s="386"/>
      <c r="MIC2" s="385"/>
      <c r="MID2" s="386"/>
      <c r="MIE2" s="386"/>
      <c r="MIF2" s="386"/>
      <c r="MIG2" s="386"/>
      <c r="MIH2" s="386"/>
      <c r="MII2" s="386"/>
      <c r="MIJ2" s="386"/>
      <c r="MIK2" s="386"/>
      <c r="MIL2" s="386"/>
      <c r="MIM2" s="386"/>
      <c r="MIN2" s="386"/>
      <c r="MIO2" s="386"/>
      <c r="MIP2" s="386"/>
      <c r="MIQ2" s="386"/>
      <c r="MIR2" s="386"/>
      <c r="MIS2" s="385"/>
      <c r="MIT2" s="386"/>
      <c r="MIU2" s="386"/>
      <c r="MIV2" s="386"/>
      <c r="MIW2" s="386"/>
      <c r="MIX2" s="386"/>
      <c r="MIY2" s="386"/>
      <c r="MIZ2" s="386"/>
      <c r="MJA2" s="386"/>
      <c r="MJB2" s="386"/>
      <c r="MJC2" s="386"/>
      <c r="MJD2" s="386"/>
      <c r="MJE2" s="386"/>
      <c r="MJF2" s="386"/>
      <c r="MJG2" s="386"/>
      <c r="MJH2" s="386"/>
      <c r="MJI2" s="385"/>
      <c r="MJJ2" s="386"/>
      <c r="MJK2" s="386"/>
      <c r="MJL2" s="386"/>
      <c r="MJM2" s="386"/>
      <c r="MJN2" s="386"/>
      <c r="MJO2" s="386"/>
      <c r="MJP2" s="386"/>
      <c r="MJQ2" s="386"/>
      <c r="MJR2" s="386"/>
      <c r="MJS2" s="386"/>
      <c r="MJT2" s="386"/>
      <c r="MJU2" s="386"/>
      <c r="MJV2" s="386"/>
      <c r="MJW2" s="386"/>
      <c r="MJX2" s="386"/>
      <c r="MJY2" s="385"/>
      <c r="MJZ2" s="386"/>
      <c r="MKA2" s="386"/>
      <c r="MKB2" s="386"/>
      <c r="MKC2" s="386"/>
      <c r="MKD2" s="386"/>
      <c r="MKE2" s="386"/>
      <c r="MKF2" s="386"/>
      <c r="MKG2" s="386"/>
      <c r="MKH2" s="386"/>
      <c r="MKI2" s="386"/>
      <c r="MKJ2" s="386"/>
      <c r="MKK2" s="386"/>
      <c r="MKL2" s="386"/>
      <c r="MKM2" s="386"/>
      <c r="MKN2" s="386"/>
      <c r="MKO2" s="385"/>
      <c r="MKP2" s="386"/>
      <c r="MKQ2" s="386"/>
      <c r="MKR2" s="386"/>
      <c r="MKS2" s="386"/>
      <c r="MKT2" s="386"/>
      <c r="MKU2" s="386"/>
      <c r="MKV2" s="386"/>
      <c r="MKW2" s="386"/>
      <c r="MKX2" s="386"/>
      <c r="MKY2" s="386"/>
      <c r="MKZ2" s="386"/>
      <c r="MLA2" s="386"/>
      <c r="MLB2" s="386"/>
      <c r="MLC2" s="386"/>
      <c r="MLD2" s="386"/>
      <c r="MLE2" s="385"/>
      <c r="MLF2" s="386"/>
      <c r="MLG2" s="386"/>
      <c r="MLH2" s="386"/>
      <c r="MLI2" s="386"/>
      <c r="MLJ2" s="386"/>
      <c r="MLK2" s="386"/>
      <c r="MLL2" s="386"/>
      <c r="MLM2" s="386"/>
      <c r="MLN2" s="386"/>
      <c r="MLO2" s="386"/>
      <c r="MLP2" s="386"/>
      <c r="MLQ2" s="386"/>
      <c r="MLR2" s="386"/>
      <c r="MLS2" s="386"/>
      <c r="MLT2" s="386"/>
      <c r="MLU2" s="385"/>
      <c r="MLV2" s="386"/>
      <c r="MLW2" s="386"/>
      <c r="MLX2" s="386"/>
      <c r="MLY2" s="386"/>
      <c r="MLZ2" s="386"/>
      <c r="MMA2" s="386"/>
      <c r="MMB2" s="386"/>
      <c r="MMC2" s="386"/>
      <c r="MMD2" s="386"/>
      <c r="MME2" s="386"/>
      <c r="MMF2" s="386"/>
      <c r="MMG2" s="386"/>
      <c r="MMH2" s="386"/>
      <c r="MMI2" s="386"/>
      <c r="MMJ2" s="386"/>
      <c r="MMK2" s="385"/>
      <c r="MML2" s="386"/>
      <c r="MMM2" s="386"/>
      <c r="MMN2" s="386"/>
      <c r="MMO2" s="386"/>
      <c r="MMP2" s="386"/>
      <c r="MMQ2" s="386"/>
      <c r="MMR2" s="386"/>
      <c r="MMS2" s="386"/>
      <c r="MMT2" s="386"/>
      <c r="MMU2" s="386"/>
      <c r="MMV2" s="386"/>
      <c r="MMW2" s="386"/>
      <c r="MMX2" s="386"/>
      <c r="MMY2" s="386"/>
      <c r="MMZ2" s="386"/>
      <c r="MNA2" s="385"/>
      <c r="MNB2" s="386"/>
      <c r="MNC2" s="386"/>
      <c r="MND2" s="386"/>
      <c r="MNE2" s="386"/>
      <c r="MNF2" s="386"/>
      <c r="MNG2" s="386"/>
      <c r="MNH2" s="386"/>
      <c r="MNI2" s="386"/>
      <c r="MNJ2" s="386"/>
      <c r="MNK2" s="386"/>
      <c r="MNL2" s="386"/>
      <c r="MNM2" s="386"/>
      <c r="MNN2" s="386"/>
      <c r="MNO2" s="386"/>
      <c r="MNP2" s="386"/>
      <c r="MNQ2" s="385"/>
      <c r="MNR2" s="386"/>
      <c r="MNS2" s="386"/>
      <c r="MNT2" s="386"/>
      <c r="MNU2" s="386"/>
      <c r="MNV2" s="386"/>
      <c r="MNW2" s="386"/>
      <c r="MNX2" s="386"/>
      <c r="MNY2" s="386"/>
      <c r="MNZ2" s="386"/>
      <c r="MOA2" s="386"/>
      <c r="MOB2" s="386"/>
      <c r="MOC2" s="386"/>
      <c r="MOD2" s="386"/>
      <c r="MOE2" s="386"/>
      <c r="MOF2" s="386"/>
      <c r="MOG2" s="385"/>
      <c r="MOH2" s="386"/>
      <c r="MOI2" s="386"/>
      <c r="MOJ2" s="386"/>
      <c r="MOK2" s="386"/>
      <c r="MOL2" s="386"/>
      <c r="MOM2" s="386"/>
      <c r="MON2" s="386"/>
      <c r="MOO2" s="386"/>
      <c r="MOP2" s="386"/>
      <c r="MOQ2" s="386"/>
      <c r="MOR2" s="386"/>
      <c r="MOS2" s="386"/>
      <c r="MOT2" s="386"/>
      <c r="MOU2" s="386"/>
      <c r="MOV2" s="386"/>
      <c r="MOW2" s="385"/>
      <c r="MOX2" s="386"/>
      <c r="MOY2" s="386"/>
      <c r="MOZ2" s="386"/>
      <c r="MPA2" s="386"/>
      <c r="MPB2" s="386"/>
      <c r="MPC2" s="386"/>
      <c r="MPD2" s="386"/>
      <c r="MPE2" s="386"/>
      <c r="MPF2" s="386"/>
      <c r="MPG2" s="386"/>
      <c r="MPH2" s="386"/>
      <c r="MPI2" s="386"/>
      <c r="MPJ2" s="386"/>
      <c r="MPK2" s="386"/>
      <c r="MPL2" s="386"/>
      <c r="MPM2" s="385"/>
      <c r="MPN2" s="386"/>
      <c r="MPO2" s="386"/>
      <c r="MPP2" s="386"/>
      <c r="MPQ2" s="386"/>
      <c r="MPR2" s="386"/>
      <c r="MPS2" s="386"/>
      <c r="MPT2" s="386"/>
      <c r="MPU2" s="386"/>
      <c r="MPV2" s="386"/>
      <c r="MPW2" s="386"/>
      <c r="MPX2" s="386"/>
      <c r="MPY2" s="386"/>
      <c r="MPZ2" s="386"/>
      <c r="MQA2" s="386"/>
      <c r="MQB2" s="386"/>
      <c r="MQC2" s="385"/>
      <c r="MQD2" s="386"/>
      <c r="MQE2" s="386"/>
      <c r="MQF2" s="386"/>
      <c r="MQG2" s="386"/>
      <c r="MQH2" s="386"/>
      <c r="MQI2" s="386"/>
      <c r="MQJ2" s="386"/>
      <c r="MQK2" s="386"/>
      <c r="MQL2" s="386"/>
      <c r="MQM2" s="386"/>
      <c r="MQN2" s="386"/>
      <c r="MQO2" s="386"/>
      <c r="MQP2" s="386"/>
      <c r="MQQ2" s="386"/>
      <c r="MQR2" s="386"/>
      <c r="MQS2" s="385"/>
      <c r="MQT2" s="386"/>
      <c r="MQU2" s="386"/>
      <c r="MQV2" s="386"/>
      <c r="MQW2" s="386"/>
      <c r="MQX2" s="386"/>
      <c r="MQY2" s="386"/>
      <c r="MQZ2" s="386"/>
      <c r="MRA2" s="386"/>
      <c r="MRB2" s="386"/>
      <c r="MRC2" s="386"/>
      <c r="MRD2" s="386"/>
      <c r="MRE2" s="386"/>
      <c r="MRF2" s="386"/>
      <c r="MRG2" s="386"/>
      <c r="MRH2" s="386"/>
      <c r="MRI2" s="385"/>
      <c r="MRJ2" s="386"/>
      <c r="MRK2" s="386"/>
      <c r="MRL2" s="386"/>
      <c r="MRM2" s="386"/>
      <c r="MRN2" s="386"/>
      <c r="MRO2" s="386"/>
      <c r="MRP2" s="386"/>
      <c r="MRQ2" s="386"/>
      <c r="MRR2" s="386"/>
      <c r="MRS2" s="386"/>
      <c r="MRT2" s="386"/>
      <c r="MRU2" s="386"/>
      <c r="MRV2" s="386"/>
      <c r="MRW2" s="386"/>
      <c r="MRX2" s="386"/>
      <c r="MRY2" s="385"/>
      <c r="MRZ2" s="386"/>
      <c r="MSA2" s="386"/>
      <c r="MSB2" s="386"/>
      <c r="MSC2" s="386"/>
      <c r="MSD2" s="386"/>
      <c r="MSE2" s="386"/>
      <c r="MSF2" s="386"/>
      <c r="MSG2" s="386"/>
      <c r="MSH2" s="386"/>
      <c r="MSI2" s="386"/>
      <c r="MSJ2" s="386"/>
      <c r="MSK2" s="386"/>
      <c r="MSL2" s="386"/>
      <c r="MSM2" s="386"/>
      <c r="MSN2" s="386"/>
      <c r="MSO2" s="385"/>
      <c r="MSP2" s="386"/>
      <c r="MSQ2" s="386"/>
      <c r="MSR2" s="386"/>
      <c r="MSS2" s="386"/>
      <c r="MST2" s="386"/>
      <c r="MSU2" s="386"/>
      <c r="MSV2" s="386"/>
      <c r="MSW2" s="386"/>
      <c r="MSX2" s="386"/>
      <c r="MSY2" s="386"/>
      <c r="MSZ2" s="386"/>
      <c r="MTA2" s="386"/>
      <c r="MTB2" s="386"/>
      <c r="MTC2" s="386"/>
      <c r="MTD2" s="386"/>
      <c r="MTE2" s="385"/>
      <c r="MTF2" s="386"/>
      <c r="MTG2" s="386"/>
      <c r="MTH2" s="386"/>
      <c r="MTI2" s="386"/>
      <c r="MTJ2" s="386"/>
      <c r="MTK2" s="386"/>
      <c r="MTL2" s="386"/>
      <c r="MTM2" s="386"/>
      <c r="MTN2" s="386"/>
      <c r="MTO2" s="386"/>
      <c r="MTP2" s="386"/>
      <c r="MTQ2" s="386"/>
      <c r="MTR2" s="386"/>
      <c r="MTS2" s="386"/>
      <c r="MTT2" s="386"/>
      <c r="MTU2" s="385"/>
      <c r="MTV2" s="386"/>
      <c r="MTW2" s="386"/>
      <c r="MTX2" s="386"/>
      <c r="MTY2" s="386"/>
      <c r="MTZ2" s="386"/>
      <c r="MUA2" s="386"/>
      <c r="MUB2" s="386"/>
      <c r="MUC2" s="386"/>
      <c r="MUD2" s="386"/>
      <c r="MUE2" s="386"/>
      <c r="MUF2" s="386"/>
      <c r="MUG2" s="386"/>
      <c r="MUH2" s="386"/>
      <c r="MUI2" s="386"/>
      <c r="MUJ2" s="386"/>
      <c r="MUK2" s="385"/>
      <c r="MUL2" s="386"/>
      <c r="MUM2" s="386"/>
      <c r="MUN2" s="386"/>
      <c r="MUO2" s="386"/>
      <c r="MUP2" s="386"/>
      <c r="MUQ2" s="386"/>
      <c r="MUR2" s="386"/>
      <c r="MUS2" s="386"/>
      <c r="MUT2" s="386"/>
      <c r="MUU2" s="386"/>
      <c r="MUV2" s="386"/>
      <c r="MUW2" s="386"/>
      <c r="MUX2" s="386"/>
      <c r="MUY2" s="386"/>
      <c r="MUZ2" s="386"/>
      <c r="MVA2" s="385"/>
      <c r="MVB2" s="386"/>
      <c r="MVC2" s="386"/>
      <c r="MVD2" s="386"/>
      <c r="MVE2" s="386"/>
      <c r="MVF2" s="386"/>
      <c r="MVG2" s="386"/>
      <c r="MVH2" s="386"/>
      <c r="MVI2" s="386"/>
      <c r="MVJ2" s="386"/>
      <c r="MVK2" s="386"/>
      <c r="MVL2" s="386"/>
      <c r="MVM2" s="386"/>
      <c r="MVN2" s="386"/>
      <c r="MVO2" s="386"/>
      <c r="MVP2" s="386"/>
      <c r="MVQ2" s="385"/>
      <c r="MVR2" s="386"/>
      <c r="MVS2" s="386"/>
      <c r="MVT2" s="386"/>
      <c r="MVU2" s="386"/>
      <c r="MVV2" s="386"/>
      <c r="MVW2" s="386"/>
      <c r="MVX2" s="386"/>
      <c r="MVY2" s="386"/>
      <c r="MVZ2" s="386"/>
      <c r="MWA2" s="386"/>
      <c r="MWB2" s="386"/>
      <c r="MWC2" s="386"/>
      <c r="MWD2" s="386"/>
      <c r="MWE2" s="386"/>
      <c r="MWF2" s="386"/>
      <c r="MWG2" s="385"/>
      <c r="MWH2" s="386"/>
      <c r="MWI2" s="386"/>
      <c r="MWJ2" s="386"/>
      <c r="MWK2" s="386"/>
      <c r="MWL2" s="386"/>
      <c r="MWM2" s="386"/>
      <c r="MWN2" s="386"/>
      <c r="MWO2" s="386"/>
      <c r="MWP2" s="386"/>
      <c r="MWQ2" s="386"/>
      <c r="MWR2" s="386"/>
      <c r="MWS2" s="386"/>
      <c r="MWT2" s="386"/>
      <c r="MWU2" s="386"/>
      <c r="MWV2" s="386"/>
      <c r="MWW2" s="385"/>
      <c r="MWX2" s="386"/>
      <c r="MWY2" s="386"/>
      <c r="MWZ2" s="386"/>
      <c r="MXA2" s="386"/>
      <c r="MXB2" s="386"/>
      <c r="MXC2" s="386"/>
      <c r="MXD2" s="386"/>
      <c r="MXE2" s="386"/>
      <c r="MXF2" s="386"/>
      <c r="MXG2" s="386"/>
      <c r="MXH2" s="386"/>
      <c r="MXI2" s="386"/>
      <c r="MXJ2" s="386"/>
      <c r="MXK2" s="386"/>
      <c r="MXL2" s="386"/>
      <c r="MXM2" s="385"/>
      <c r="MXN2" s="386"/>
      <c r="MXO2" s="386"/>
      <c r="MXP2" s="386"/>
      <c r="MXQ2" s="386"/>
      <c r="MXR2" s="386"/>
      <c r="MXS2" s="386"/>
      <c r="MXT2" s="386"/>
      <c r="MXU2" s="386"/>
      <c r="MXV2" s="386"/>
      <c r="MXW2" s="386"/>
      <c r="MXX2" s="386"/>
      <c r="MXY2" s="386"/>
      <c r="MXZ2" s="386"/>
      <c r="MYA2" s="386"/>
      <c r="MYB2" s="386"/>
      <c r="MYC2" s="385"/>
      <c r="MYD2" s="386"/>
      <c r="MYE2" s="386"/>
      <c r="MYF2" s="386"/>
      <c r="MYG2" s="386"/>
      <c r="MYH2" s="386"/>
      <c r="MYI2" s="386"/>
      <c r="MYJ2" s="386"/>
      <c r="MYK2" s="386"/>
      <c r="MYL2" s="386"/>
      <c r="MYM2" s="386"/>
      <c r="MYN2" s="386"/>
      <c r="MYO2" s="386"/>
      <c r="MYP2" s="386"/>
      <c r="MYQ2" s="386"/>
      <c r="MYR2" s="386"/>
      <c r="MYS2" s="385"/>
      <c r="MYT2" s="386"/>
      <c r="MYU2" s="386"/>
      <c r="MYV2" s="386"/>
      <c r="MYW2" s="386"/>
      <c r="MYX2" s="386"/>
      <c r="MYY2" s="386"/>
      <c r="MYZ2" s="386"/>
      <c r="MZA2" s="386"/>
      <c r="MZB2" s="386"/>
      <c r="MZC2" s="386"/>
      <c r="MZD2" s="386"/>
      <c r="MZE2" s="386"/>
      <c r="MZF2" s="386"/>
      <c r="MZG2" s="386"/>
      <c r="MZH2" s="386"/>
      <c r="MZI2" s="385"/>
      <c r="MZJ2" s="386"/>
      <c r="MZK2" s="386"/>
      <c r="MZL2" s="386"/>
      <c r="MZM2" s="386"/>
      <c r="MZN2" s="386"/>
      <c r="MZO2" s="386"/>
      <c r="MZP2" s="386"/>
      <c r="MZQ2" s="386"/>
      <c r="MZR2" s="386"/>
      <c r="MZS2" s="386"/>
      <c r="MZT2" s="386"/>
      <c r="MZU2" s="386"/>
      <c r="MZV2" s="386"/>
      <c r="MZW2" s="386"/>
      <c r="MZX2" s="386"/>
      <c r="MZY2" s="385"/>
      <c r="MZZ2" s="386"/>
      <c r="NAA2" s="386"/>
      <c r="NAB2" s="386"/>
      <c r="NAC2" s="386"/>
      <c r="NAD2" s="386"/>
      <c r="NAE2" s="386"/>
      <c r="NAF2" s="386"/>
      <c r="NAG2" s="386"/>
      <c r="NAH2" s="386"/>
      <c r="NAI2" s="386"/>
      <c r="NAJ2" s="386"/>
      <c r="NAK2" s="386"/>
      <c r="NAL2" s="386"/>
      <c r="NAM2" s="386"/>
      <c r="NAN2" s="386"/>
      <c r="NAO2" s="385"/>
      <c r="NAP2" s="386"/>
      <c r="NAQ2" s="386"/>
      <c r="NAR2" s="386"/>
      <c r="NAS2" s="386"/>
      <c r="NAT2" s="386"/>
      <c r="NAU2" s="386"/>
      <c r="NAV2" s="386"/>
      <c r="NAW2" s="386"/>
      <c r="NAX2" s="386"/>
      <c r="NAY2" s="386"/>
      <c r="NAZ2" s="386"/>
      <c r="NBA2" s="386"/>
      <c r="NBB2" s="386"/>
      <c r="NBC2" s="386"/>
      <c r="NBD2" s="386"/>
      <c r="NBE2" s="385"/>
      <c r="NBF2" s="386"/>
      <c r="NBG2" s="386"/>
      <c r="NBH2" s="386"/>
      <c r="NBI2" s="386"/>
      <c r="NBJ2" s="386"/>
      <c r="NBK2" s="386"/>
      <c r="NBL2" s="386"/>
      <c r="NBM2" s="386"/>
      <c r="NBN2" s="386"/>
      <c r="NBO2" s="386"/>
      <c r="NBP2" s="386"/>
      <c r="NBQ2" s="386"/>
      <c r="NBR2" s="386"/>
      <c r="NBS2" s="386"/>
      <c r="NBT2" s="386"/>
      <c r="NBU2" s="385"/>
      <c r="NBV2" s="386"/>
      <c r="NBW2" s="386"/>
      <c r="NBX2" s="386"/>
      <c r="NBY2" s="386"/>
      <c r="NBZ2" s="386"/>
      <c r="NCA2" s="386"/>
      <c r="NCB2" s="386"/>
      <c r="NCC2" s="386"/>
      <c r="NCD2" s="386"/>
      <c r="NCE2" s="386"/>
      <c r="NCF2" s="386"/>
      <c r="NCG2" s="386"/>
      <c r="NCH2" s="386"/>
      <c r="NCI2" s="386"/>
      <c r="NCJ2" s="386"/>
      <c r="NCK2" s="385"/>
      <c r="NCL2" s="386"/>
      <c r="NCM2" s="386"/>
      <c r="NCN2" s="386"/>
      <c r="NCO2" s="386"/>
      <c r="NCP2" s="386"/>
      <c r="NCQ2" s="386"/>
      <c r="NCR2" s="386"/>
      <c r="NCS2" s="386"/>
      <c r="NCT2" s="386"/>
      <c r="NCU2" s="386"/>
      <c r="NCV2" s="386"/>
      <c r="NCW2" s="386"/>
      <c r="NCX2" s="386"/>
      <c r="NCY2" s="386"/>
      <c r="NCZ2" s="386"/>
      <c r="NDA2" s="385"/>
      <c r="NDB2" s="386"/>
      <c r="NDC2" s="386"/>
      <c r="NDD2" s="386"/>
      <c r="NDE2" s="386"/>
      <c r="NDF2" s="386"/>
      <c r="NDG2" s="386"/>
      <c r="NDH2" s="386"/>
      <c r="NDI2" s="386"/>
      <c r="NDJ2" s="386"/>
      <c r="NDK2" s="386"/>
      <c r="NDL2" s="386"/>
      <c r="NDM2" s="386"/>
      <c r="NDN2" s="386"/>
      <c r="NDO2" s="386"/>
      <c r="NDP2" s="386"/>
      <c r="NDQ2" s="385"/>
      <c r="NDR2" s="386"/>
      <c r="NDS2" s="386"/>
      <c r="NDT2" s="386"/>
      <c r="NDU2" s="386"/>
      <c r="NDV2" s="386"/>
      <c r="NDW2" s="386"/>
      <c r="NDX2" s="386"/>
      <c r="NDY2" s="386"/>
      <c r="NDZ2" s="386"/>
      <c r="NEA2" s="386"/>
      <c r="NEB2" s="386"/>
      <c r="NEC2" s="386"/>
      <c r="NED2" s="386"/>
      <c r="NEE2" s="386"/>
      <c r="NEF2" s="386"/>
      <c r="NEG2" s="385"/>
      <c r="NEH2" s="386"/>
      <c r="NEI2" s="386"/>
      <c r="NEJ2" s="386"/>
      <c r="NEK2" s="386"/>
      <c r="NEL2" s="386"/>
      <c r="NEM2" s="386"/>
      <c r="NEN2" s="386"/>
      <c r="NEO2" s="386"/>
      <c r="NEP2" s="386"/>
      <c r="NEQ2" s="386"/>
      <c r="NER2" s="386"/>
      <c r="NES2" s="386"/>
      <c r="NET2" s="386"/>
      <c r="NEU2" s="386"/>
      <c r="NEV2" s="386"/>
      <c r="NEW2" s="385"/>
      <c r="NEX2" s="386"/>
      <c r="NEY2" s="386"/>
      <c r="NEZ2" s="386"/>
      <c r="NFA2" s="386"/>
      <c r="NFB2" s="386"/>
      <c r="NFC2" s="386"/>
      <c r="NFD2" s="386"/>
      <c r="NFE2" s="386"/>
      <c r="NFF2" s="386"/>
      <c r="NFG2" s="386"/>
      <c r="NFH2" s="386"/>
      <c r="NFI2" s="386"/>
      <c r="NFJ2" s="386"/>
      <c r="NFK2" s="386"/>
      <c r="NFL2" s="386"/>
      <c r="NFM2" s="385"/>
      <c r="NFN2" s="386"/>
      <c r="NFO2" s="386"/>
      <c r="NFP2" s="386"/>
      <c r="NFQ2" s="386"/>
      <c r="NFR2" s="386"/>
      <c r="NFS2" s="386"/>
      <c r="NFT2" s="386"/>
      <c r="NFU2" s="386"/>
      <c r="NFV2" s="386"/>
      <c r="NFW2" s="386"/>
      <c r="NFX2" s="386"/>
      <c r="NFY2" s="386"/>
      <c r="NFZ2" s="386"/>
      <c r="NGA2" s="386"/>
      <c r="NGB2" s="386"/>
      <c r="NGC2" s="385"/>
      <c r="NGD2" s="386"/>
      <c r="NGE2" s="386"/>
      <c r="NGF2" s="386"/>
      <c r="NGG2" s="386"/>
      <c r="NGH2" s="386"/>
      <c r="NGI2" s="386"/>
      <c r="NGJ2" s="386"/>
      <c r="NGK2" s="386"/>
      <c r="NGL2" s="386"/>
      <c r="NGM2" s="386"/>
      <c r="NGN2" s="386"/>
      <c r="NGO2" s="386"/>
      <c r="NGP2" s="386"/>
      <c r="NGQ2" s="386"/>
      <c r="NGR2" s="386"/>
      <c r="NGS2" s="385"/>
      <c r="NGT2" s="386"/>
      <c r="NGU2" s="386"/>
      <c r="NGV2" s="386"/>
      <c r="NGW2" s="386"/>
      <c r="NGX2" s="386"/>
      <c r="NGY2" s="386"/>
      <c r="NGZ2" s="386"/>
      <c r="NHA2" s="386"/>
      <c r="NHB2" s="386"/>
      <c r="NHC2" s="386"/>
      <c r="NHD2" s="386"/>
      <c r="NHE2" s="386"/>
      <c r="NHF2" s="386"/>
      <c r="NHG2" s="386"/>
      <c r="NHH2" s="386"/>
      <c r="NHI2" s="385"/>
      <c r="NHJ2" s="386"/>
      <c r="NHK2" s="386"/>
      <c r="NHL2" s="386"/>
      <c r="NHM2" s="386"/>
      <c r="NHN2" s="386"/>
      <c r="NHO2" s="386"/>
      <c r="NHP2" s="386"/>
      <c r="NHQ2" s="386"/>
      <c r="NHR2" s="386"/>
      <c r="NHS2" s="386"/>
      <c r="NHT2" s="386"/>
      <c r="NHU2" s="386"/>
      <c r="NHV2" s="386"/>
      <c r="NHW2" s="386"/>
      <c r="NHX2" s="386"/>
      <c r="NHY2" s="385"/>
      <c r="NHZ2" s="386"/>
      <c r="NIA2" s="386"/>
      <c r="NIB2" s="386"/>
      <c r="NIC2" s="386"/>
      <c r="NID2" s="386"/>
      <c r="NIE2" s="386"/>
      <c r="NIF2" s="386"/>
      <c r="NIG2" s="386"/>
      <c r="NIH2" s="386"/>
      <c r="NII2" s="386"/>
      <c r="NIJ2" s="386"/>
      <c r="NIK2" s="386"/>
      <c r="NIL2" s="386"/>
      <c r="NIM2" s="386"/>
      <c r="NIN2" s="386"/>
      <c r="NIO2" s="385"/>
      <c r="NIP2" s="386"/>
      <c r="NIQ2" s="386"/>
      <c r="NIR2" s="386"/>
      <c r="NIS2" s="386"/>
      <c r="NIT2" s="386"/>
      <c r="NIU2" s="386"/>
      <c r="NIV2" s="386"/>
      <c r="NIW2" s="386"/>
      <c r="NIX2" s="386"/>
      <c r="NIY2" s="386"/>
      <c r="NIZ2" s="386"/>
      <c r="NJA2" s="386"/>
      <c r="NJB2" s="386"/>
      <c r="NJC2" s="386"/>
      <c r="NJD2" s="386"/>
      <c r="NJE2" s="385"/>
      <c r="NJF2" s="386"/>
      <c r="NJG2" s="386"/>
      <c r="NJH2" s="386"/>
      <c r="NJI2" s="386"/>
      <c r="NJJ2" s="386"/>
      <c r="NJK2" s="386"/>
      <c r="NJL2" s="386"/>
      <c r="NJM2" s="386"/>
      <c r="NJN2" s="386"/>
      <c r="NJO2" s="386"/>
      <c r="NJP2" s="386"/>
      <c r="NJQ2" s="386"/>
      <c r="NJR2" s="386"/>
      <c r="NJS2" s="386"/>
      <c r="NJT2" s="386"/>
      <c r="NJU2" s="385"/>
      <c r="NJV2" s="386"/>
      <c r="NJW2" s="386"/>
      <c r="NJX2" s="386"/>
      <c r="NJY2" s="386"/>
      <c r="NJZ2" s="386"/>
      <c r="NKA2" s="386"/>
      <c r="NKB2" s="386"/>
      <c r="NKC2" s="386"/>
      <c r="NKD2" s="386"/>
      <c r="NKE2" s="386"/>
      <c r="NKF2" s="386"/>
      <c r="NKG2" s="386"/>
      <c r="NKH2" s="386"/>
      <c r="NKI2" s="386"/>
      <c r="NKJ2" s="386"/>
      <c r="NKK2" s="385"/>
      <c r="NKL2" s="386"/>
      <c r="NKM2" s="386"/>
      <c r="NKN2" s="386"/>
      <c r="NKO2" s="386"/>
      <c r="NKP2" s="386"/>
      <c r="NKQ2" s="386"/>
      <c r="NKR2" s="386"/>
      <c r="NKS2" s="386"/>
      <c r="NKT2" s="386"/>
      <c r="NKU2" s="386"/>
      <c r="NKV2" s="386"/>
      <c r="NKW2" s="386"/>
      <c r="NKX2" s="386"/>
      <c r="NKY2" s="386"/>
      <c r="NKZ2" s="386"/>
      <c r="NLA2" s="385"/>
      <c r="NLB2" s="386"/>
      <c r="NLC2" s="386"/>
      <c r="NLD2" s="386"/>
      <c r="NLE2" s="386"/>
      <c r="NLF2" s="386"/>
      <c r="NLG2" s="386"/>
      <c r="NLH2" s="386"/>
      <c r="NLI2" s="386"/>
      <c r="NLJ2" s="386"/>
      <c r="NLK2" s="386"/>
      <c r="NLL2" s="386"/>
      <c r="NLM2" s="386"/>
      <c r="NLN2" s="386"/>
      <c r="NLO2" s="386"/>
      <c r="NLP2" s="386"/>
      <c r="NLQ2" s="385"/>
      <c r="NLR2" s="386"/>
      <c r="NLS2" s="386"/>
      <c r="NLT2" s="386"/>
      <c r="NLU2" s="386"/>
      <c r="NLV2" s="386"/>
      <c r="NLW2" s="386"/>
      <c r="NLX2" s="386"/>
      <c r="NLY2" s="386"/>
      <c r="NLZ2" s="386"/>
      <c r="NMA2" s="386"/>
      <c r="NMB2" s="386"/>
      <c r="NMC2" s="386"/>
      <c r="NMD2" s="386"/>
      <c r="NME2" s="386"/>
      <c r="NMF2" s="386"/>
      <c r="NMG2" s="385"/>
      <c r="NMH2" s="386"/>
      <c r="NMI2" s="386"/>
      <c r="NMJ2" s="386"/>
      <c r="NMK2" s="386"/>
      <c r="NML2" s="386"/>
      <c r="NMM2" s="386"/>
      <c r="NMN2" s="386"/>
      <c r="NMO2" s="386"/>
      <c r="NMP2" s="386"/>
      <c r="NMQ2" s="386"/>
      <c r="NMR2" s="386"/>
      <c r="NMS2" s="386"/>
      <c r="NMT2" s="386"/>
      <c r="NMU2" s="386"/>
      <c r="NMV2" s="386"/>
      <c r="NMW2" s="385"/>
      <c r="NMX2" s="386"/>
      <c r="NMY2" s="386"/>
      <c r="NMZ2" s="386"/>
      <c r="NNA2" s="386"/>
      <c r="NNB2" s="386"/>
      <c r="NNC2" s="386"/>
      <c r="NND2" s="386"/>
      <c r="NNE2" s="386"/>
      <c r="NNF2" s="386"/>
      <c r="NNG2" s="386"/>
      <c r="NNH2" s="386"/>
      <c r="NNI2" s="386"/>
      <c r="NNJ2" s="386"/>
      <c r="NNK2" s="386"/>
      <c r="NNL2" s="386"/>
      <c r="NNM2" s="385"/>
      <c r="NNN2" s="386"/>
      <c r="NNO2" s="386"/>
      <c r="NNP2" s="386"/>
      <c r="NNQ2" s="386"/>
      <c r="NNR2" s="386"/>
      <c r="NNS2" s="386"/>
      <c r="NNT2" s="386"/>
      <c r="NNU2" s="386"/>
      <c r="NNV2" s="386"/>
      <c r="NNW2" s="386"/>
      <c r="NNX2" s="386"/>
      <c r="NNY2" s="386"/>
      <c r="NNZ2" s="386"/>
      <c r="NOA2" s="386"/>
      <c r="NOB2" s="386"/>
      <c r="NOC2" s="385"/>
      <c r="NOD2" s="386"/>
      <c r="NOE2" s="386"/>
      <c r="NOF2" s="386"/>
      <c r="NOG2" s="386"/>
      <c r="NOH2" s="386"/>
      <c r="NOI2" s="386"/>
      <c r="NOJ2" s="386"/>
      <c r="NOK2" s="386"/>
      <c r="NOL2" s="386"/>
      <c r="NOM2" s="386"/>
      <c r="NON2" s="386"/>
      <c r="NOO2" s="386"/>
      <c r="NOP2" s="386"/>
      <c r="NOQ2" s="386"/>
      <c r="NOR2" s="386"/>
      <c r="NOS2" s="385"/>
      <c r="NOT2" s="386"/>
      <c r="NOU2" s="386"/>
      <c r="NOV2" s="386"/>
      <c r="NOW2" s="386"/>
      <c r="NOX2" s="386"/>
      <c r="NOY2" s="386"/>
      <c r="NOZ2" s="386"/>
      <c r="NPA2" s="386"/>
      <c r="NPB2" s="386"/>
      <c r="NPC2" s="386"/>
      <c r="NPD2" s="386"/>
      <c r="NPE2" s="386"/>
      <c r="NPF2" s="386"/>
      <c r="NPG2" s="386"/>
      <c r="NPH2" s="386"/>
      <c r="NPI2" s="385"/>
      <c r="NPJ2" s="386"/>
      <c r="NPK2" s="386"/>
      <c r="NPL2" s="386"/>
      <c r="NPM2" s="386"/>
      <c r="NPN2" s="386"/>
      <c r="NPO2" s="386"/>
      <c r="NPP2" s="386"/>
      <c r="NPQ2" s="386"/>
      <c r="NPR2" s="386"/>
      <c r="NPS2" s="386"/>
      <c r="NPT2" s="386"/>
      <c r="NPU2" s="386"/>
      <c r="NPV2" s="386"/>
      <c r="NPW2" s="386"/>
      <c r="NPX2" s="386"/>
      <c r="NPY2" s="385"/>
      <c r="NPZ2" s="386"/>
      <c r="NQA2" s="386"/>
      <c r="NQB2" s="386"/>
      <c r="NQC2" s="386"/>
      <c r="NQD2" s="386"/>
      <c r="NQE2" s="386"/>
      <c r="NQF2" s="386"/>
      <c r="NQG2" s="386"/>
      <c r="NQH2" s="386"/>
      <c r="NQI2" s="386"/>
      <c r="NQJ2" s="386"/>
      <c r="NQK2" s="386"/>
      <c r="NQL2" s="386"/>
      <c r="NQM2" s="386"/>
      <c r="NQN2" s="386"/>
      <c r="NQO2" s="385"/>
      <c r="NQP2" s="386"/>
      <c r="NQQ2" s="386"/>
      <c r="NQR2" s="386"/>
      <c r="NQS2" s="386"/>
      <c r="NQT2" s="386"/>
      <c r="NQU2" s="386"/>
      <c r="NQV2" s="386"/>
      <c r="NQW2" s="386"/>
      <c r="NQX2" s="386"/>
      <c r="NQY2" s="386"/>
      <c r="NQZ2" s="386"/>
      <c r="NRA2" s="386"/>
      <c r="NRB2" s="386"/>
      <c r="NRC2" s="386"/>
      <c r="NRD2" s="386"/>
      <c r="NRE2" s="385"/>
      <c r="NRF2" s="386"/>
      <c r="NRG2" s="386"/>
      <c r="NRH2" s="386"/>
      <c r="NRI2" s="386"/>
      <c r="NRJ2" s="386"/>
      <c r="NRK2" s="386"/>
      <c r="NRL2" s="386"/>
      <c r="NRM2" s="386"/>
      <c r="NRN2" s="386"/>
      <c r="NRO2" s="386"/>
      <c r="NRP2" s="386"/>
      <c r="NRQ2" s="386"/>
      <c r="NRR2" s="386"/>
      <c r="NRS2" s="386"/>
      <c r="NRT2" s="386"/>
      <c r="NRU2" s="385"/>
      <c r="NRV2" s="386"/>
      <c r="NRW2" s="386"/>
      <c r="NRX2" s="386"/>
      <c r="NRY2" s="386"/>
      <c r="NRZ2" s="386"/>
      <c r="NSA2" s="386"/>
      <c r="NSB2" s="386"/>
      <c r="NSC2" s="386"/>
      <c r="NSD2" s="386"/>
      <c r="NSE2" s="386"/>
      <c r="NSF2" s="386"/>
      <c r="NSG2" s="386"/>
      <c r="NSH2" s="386"/>
      <c r="NSI2" s="386"/>
      <c r="NSJ2" s="386"/>
      <c r="NSK2" s="385"/>
      <c r="NSL2" s="386"/>
      <c r="NSM2" s="386"/>
      <c r="NSN2" s="386"/>
      <c r="NSO2" s="386"/>
      <c r="NSP2" s="386"/>
      <c r="NSQ2" s="386"/>
      <c r="NSR2" s="386"/>
      <c r="NSS2" s="386"/>
      <c r="NST2" s="386"/>
      <c r="NSU2" s="386"/>
      <c r="NSV2" s="386"/>
      <c r="NSW2" s="386"/>
      <c r="NSX2" s="386"/>
      <c r="NSY2" s="386"/>
      <c r="NSZ2" s="386"/>
      <c r="NTA2" s="385"/>
      <c r="NTB2" s="386"/>
      <c r="NTC2" s="386"/>
      <c r="NTD2" s="386"/>
      <c r="NTE2" s="386"/>
      <c r="NTF2" s="386"/>
      <c r="NTG2" s="386"/>
      <c r="NTH2" s="386"/>
      <c r="NTI2" s="386"/>
      <c r="NTJ2" s="386"/>
      <c r="NTK2" s="386"/>
      <c r="NTL2" s="386"/>
      <c r="NTM2" s="386"/>
      <c r="NTN2" s="386"/>
      <c r="NTO2" s="386"/>
      <c r="NTP2" s="386"/>
      <c r="NTQ2" s="385"/>
      <c r="NTR2" s="386"/>
      <c r="NTS2" s="386"/>
      <c r="NTT2" s="386"/>
      <c r="NTU2" s="386"/>
      <c r="NTV2" s="386"/>
      <c r="NTW2" s="386"/>
      <c r="NTX2" s="386"/>
      <c r="NTY2" s="386"/>
      <c r="NTZ2" s="386"/>
      <c r="NUA2" s="386"/>
      <c r="NUB2" s="386"/>
      <c r="NUC2" s="386"/>
      <c r="NUD2" s="386"/>
      <c r="NUE2" s="386"/>
      <c r="NUF2" s="386"/>
      <c r="NUG2" s="385"/>
      <c r="NUH2" s="386"/>
      <c r="NUI2" s="386"/>
      <c r="NUJ2" s="386"/>
      <c r="NUK2" s="386"/>
      <c r="NUL2" s="386"/>
      <c r="NUM2" s="386"/>
      <c r="NUN2" s="386"/>
      <c r="NUO2" s="386"/>
      <c r="NUP2" s="386"/>
      <c r="NUQ2" s="386"/>
      <c r="NUR2" s="386"/>
      <c r="NUS2" s="386"/>
      <c r="NUT2" s="386"/>
      <c r="NUU2" s="386"/>
      <c r="NUV2" s="386"/>
      <c r="NUW2" s="385"/>
      <c r="NUX2" s="386"/>
      <c r="NUY2" s="386"/>
      <c r="NUZ2" s="386"/>
      <c r="NVA2" s="386"/>
      <c r="NVB2" s="386"/>
      <c r="NVC2" s="386"/>
      <c r="NVD2" s="386"/>
      <c r="NVE2" s="386"/>
      <c r="NVF2" s="386"/>
      <c r="NVG2" s="386"/>
      <c r="NVH2" s="386"/>
      <c r="NVI2" s="386"/>
      <c r="NVJ2" s="386"/>
      <c r="NVK2" s="386"/>
      <c r="NVL2" s="386"/>
      <c r="NVM2" s="385"/>
      <c r="NVN2" s="386"/>
      <c r="NVO2" s="386"/>
      <c r="NVP2" s="386"/>
      <c r="NVQ2" s="386"/>
      <c r="NVR2" s="386"/>
      <c r="NVS2" s="386"/>
      <c r="NVT2" s="386"/>
      <c r="NVU2" s="386"/>
      <c r="NVV2" s="386"/>
      <c r="NVW2" s="386"/>
      <c r="NVX2" s="386"/>
      <c r="NVY2" s="386"/>
      <c r="NVZ2" s="386"/>
      <c r="NWA2" s="386"/>
      <c r="NWB2" s="386"/>
      <c r="NWC2" s="385"/>
      <c r="NWD2" s="386"/>
      <c r="NWE2" s="386"/>
      <c r="NWF2" s="386"/>
      <c r="NWG2" s="386"/>
      <c r="NWH2" s="386"/>
      <c r="NWI2" s="386"/>
      <c r="NWJ2" s="386"/>
      <c r="NWK2" s="386"/>
      <c r="NWL2" s="386"/>
      <c r="NWM2" s="386"/>
      <c r="NWN2" s="386"/>
      <c r="NWO2" s="386"/>
      <c r="NWP2" s="386"/>
      <c r="NWQ2" s="386"/>
      <c r="NWR2" s="386"/>
      <c r="NWS2" s="385"/>
      <c r="NWT2" s="386"/>
      <c r="NWU2" s="386"/>
      <c r="NWV2" s="386"/>
      <c r="NWW2" s="386"/>
      <c r="NWX2" s="386"/>
      <c r="NWY2" s="386"/>
      <c r="NWZ2" s="386"/>
      <c r="NXA2" s="386"/>
      <c r="NXB2" s="386"/>
      <c r="NXC2" s="386"/>
      <c r="NXD2" s="386"/>
      <c r="NXE2" s="386"/>
      <c r="NXF2" s="386"/>
      <c r="NXG2" s="386"/>
      <c r="NXH2" s="386"/>
      <c r="NXI2" s="385"/>
      <c r="NXJ2" s="386"/>
      <c r="NXK2" s="386"/>
      <c r="NXL2" s="386"/>
      <c r="NXM2" s="386"/>
      <c r="NXN2" s="386"/>
      <c r="NXO2" s="386"/>
      <c r="NXP2" s="386"/>
      <c r="NXQ2" s="386"/>
      <c r="NXR2" s="386"/>
      <c r="NXS2" s="386"/>
      <c r="NXT2" s="386"/>
      <c r="NXU2" s="386"/>
      <c r="NXV2" s="386"/>
      <c r="NXW2" s="386"/>
      <c r="NXX2" s="386"/>
      <c r="NXY2" s="385"/>
      <c r="NXZ2" s="386"/>
      <c r="NYA2" s="386"/>
      <c r="NYB2" s="386"/>
      <c r="NYC2" s="386"/>
      <c r="NYD2" s="386"/>
      <c r="NYE2" s="386"/>
      <c r="NYF2" s="386"/>
      <c r="NYG2" s="386"/>
      <c r="NYH2" s="386"/>
      <c r="NYI2" s="386"/>
      <c r="NYJ2" s="386"/>
      <c r="NYK2" s="386"/>
      <c r="NYL2" s="386"/>
      <c r="NYM2" s="386"/>
      <c r="NYN2" s="386"/>
      <c r="NYO2" s="385"/>
      <c r="NYP2" s="386"/>
      <c r="NYQ2" s="386"/>
      <c r="NYR2" s="386"/>
      <c r="NYS2" s="386"/>
      <c r="NYT2" s="386"/>
      <c r="NYU2" s="386"/>
      <c r="NYV2" s="386"/>
      <c r="NYW2" s="386"/>
      <c r="NYX2" s="386"/>
      <c r="NYY2" s="386"/>
      <c r="NYZ2" s="386"/>
      <c r="NZA2" s="386"/>
      <c r="NZB2" s="386"/>
      <c r="NZC2" s="386"/>
      <c r="NZD2" s="386"/>
      <c r="NZE2" s="385"/>
      <c r="NZF2" s="386"/>
      <c r="NZG2" s="386"/>
      <c r="NZH2" s="386"/>
      <c r="NZI2" s="386"/>
      <c r="NZJ2" s="386"/>
      <c r="NZK2" s="386"/>
      <c r="NZL2" s="386"/>
      <c r="NZM2" s="386"/>
      <c r="NZN2" s="386"/>
      <c r="NZO2" s="386"/>
      <c r="NZP2" s="386"/>
      <c r="NZQ2" s="386"/>
      <c r="NZR2" s="386"/>
      <c r="NZS2" s="386"/>
      <c r="NZT2" s="386"/>
      <c r="NZU2" s="385"/>
      <c r="NZV2" s="386"/>
      <c r="NZW2" s="386"/>
      <c r="NZX2" s="386"/>
      <c r="NZY2" s="386"/>
      <c r="NZZ2" s="386"/>
      <c r="OAA2" s="386"/>
      <c r="OAB2" s="386"/>
      <c r="OAC2" s="386"/>
      <c r="OAD2" s="386"/>
      <c r="OAE2" s="386"/>
      <c r="OAF2" s="386"/>
      <c r="OAG2" s="386"/>
      <c r="OAH2" s="386"/>
      <c r="OAI2" s="386"/>
      <c r="OAJ2" s="386"/>
      <c r="OAK2" s="385"/>
      <c r="OAL2" s="386"/>
      <c r="OAM2" s="386"/>
      <c r="OAN2" s="386"/>
      <c r="OAO2" s="386"/>
      <c r="OAP2" s="386"/>
      <c r="OAQ2" s="386"/>
      <c r="OAR2" s="386"/>
      <c r="OAS2" s="386"/>
      <c r="OAT2" s="386"/>
      <c r="OAU2" s="386"/>
      <c r="OAV2" s="386"/>
      <c r="OAW2" s="386"/>
      <c r="OAX2" s="386"/>
      <c r="OAY2" s="386"/>
      <c r="OAZ2" s="386"/>
      <c r="OBA2" s="385"/>
      <c r="OBB2" s="386"/>
      <c r="OBC2" s="386"/>
      <c r="OBD2" s="386"/>
      <c r="OBE2" s="386"/>
      <c r="OBF2" s="386"/>
      <c r="OBG2" s="386"/>
      <c r="OBH2" s="386"/>
      <c r="OBI2" s="386"/>
      <c r="OBJ2" s="386"/>
      <c r="OBK2" s="386"/>
      <c r="OBL2" s="386"/>
      <c r="OBM2" s="386"/>
      <c r="OBN2" s="386"/>
      <c r="OBO2" s="386"/>
      <c r="OBP2" s="386"/>
      <c r="OBQ2" s="385"/>
      <c r="OBR2" s="386"/>
      <c r="OBS2" s="386"/>
      <c r="OBT2" s="386"/>
      <c r="OBU2" s="386"/>
      <c r="OBV2" s="386"/>
      <c r="OBW2" s="386"/>
      <c r="OBX2" s="386"/>
      <c r="OBY2" s="386"/>
      <c r="OBZ2" s="386"/>
      <c r="OCA2" s="386"/>
      <c r="OCB2" s="386"/>
      <c r="OCC2" s="386"/>
      <c r="OCD2" s="386"/>
      <c r="OCE2" s="386"/>
      <c r="OCF2" s="386"/>
      <c r="OCG2" s="385"/>
      <c r="OCH2" s="386"/>
      <c r="OCI2" s="386"/>
      <c r="OCJ2" s="386"/>
      <c r="OCK2" s="386"/>
      <c r="OCL2" s="386"/>
      <c r="OCM2" s="386"/>
      <c r="OCN2" s="386"/>
      <c r="OCO2" s="386"/>
      <c r="OCP2" s="386"/>
      <c r="OCQ2" s="386"/>
      <c r="OCR2" s="386"/>
      <c r="OCS2" s="386"/>
      <c r="OCT2" s="386"/>
      <c r="OCU2" s="386"/>
      <c r="OCV2" s="386"/>
      <c r="OCW2" s="385"/>
      <c r="OCX2" s="386"/>
      <c r="OCY2" s="386"/>
      <c r="OCZ2" s="386"/>
      <c r="ODA2" s="386"/>
      <c r="ODB2" s="386"/>
      <c r="ODC2" s="386"/>
      <c r="ODD2" s="386"/>
      <c r="ODE2" s="386"/>
      <c r="ODF2" s="386"/>
      <c r="ODG2" s="386"/>
      <c r="ODH2" s="386"/>
      <c r="ODI2" s="386"/>
      <c r="ODJ2" s="386"/>
      <c r="ODK2" s="386"/>
      <c r="ODL2" s="386"/>
      <c r="ODM2" s="385"/>
      <c r="ODN2" s="386"/>
      <c r="ODO2" s="386"/>
      <c r="ODP2" s="386"/>
      <c r="ODQ2" s="386"/>
      <c r="ODR2" s="386"/>
      <c r="ODS2" s="386"/>
      <c r="ODT2" s="386"/>
      <c r="ODU2" s="386"/>
      <c r="ODV2" s="386"/>
      <c r="ODW2" s="386"/>
      <c r="ODX2" s="386"/>
      <c r="ODY2" s="386"/>
      <c r="ODZ2" s="386"/>
      <c r="OEA2" s="386"/>
      <c r="OEB2" s="386"/>
      <c r="OEC2" s="385"/>
      <c r="OED2" s="386"/>
      <c r="OEE2" s="386"/>
      <c r="OEF2" s="386"/>
      <c r="OEG2" s="386"/>
      <c r="OEH2" s="386"/>
      <c r="OEI2" s="386"/>
      <c r="OEJ2" s="386"/>
      <c r="OEK2" s="386"/>
      <c r="OEL2" s="386"/>
      <c r="OEM2" s="386"/>
      <c r="OEN2" s="386"/>
      <c r="OEO2" s="386"/>
      <c r="OEP2" s="386"/>
      <c r="OEQ2" s="386"/>
      <c r="OER2" s="386"/>
      <c r="OES2" s="385"/>
      <c r="OET2" s="386"/>
      <c r="OEU2" s="386"/>
      <c r="OEV2" s="386"/>
      <c r="OEW2" s="386"/>
      <c r="OEX2" s="386"/>
      <c r="OEY2" s="386"/>
      <c r="OEZ2" s="386"/>
      <c r="OFA2" s="386"/>
      <c r="OFB2" s="386"/>
      <c r="OFC2" s="386"/>
      <c r="OFD2" s="386"/>
      <c r="OFE2" s="386"/>
      <c r="OFF2" s="386"/>
      <c r="OFG2" s="386"/>
      <c r="OFH2" s="386"/>
      <c r="OFI2" s="385"/>
      <c r="OFJ2" s="386"/>
      <c r="OFK2" s="386"/>
      <c r="OFL2" s="386"/>
      <c r="OFM2" s="386"/>
      <c r="OFN2" s="386"/>
      <c r="OFO2" s="386"/>
      <c r="OFP2" s="386"/>
      <c r="OFQ2" s="386"/>
      <c r="OFR2" s="386"/>
      <c r="OFS2" s="386"/>
      <c r="OFT2" s="386"/>
      <c r="OFU2" s="386"/>
      <c r="OFV2" s="386"/>
      <c r="OFW2" s="386"/>
      <c r="OFX2" s="386"/>
      <c r="OFY2" s="385"/>
      <c r="OFZ2" s="386"/>
      <c r="OGA2" s="386"/>
      <c r="OGB2" s="386"/>
      <c r="OGC2" s="386"/>
      <c r="OGD2" s="386"/>
      <c r="OGE2" s="386"/>
      <c r="OGF2" s="386"/>
      <c r="OGG2" s="386"/>
      <c r="OGH2" s="386"/>
      <c r="OGI2" s="386"/>
      <c r="OGJ2" s="386"/>
      <c r="OGK2" s="386"/>
      <c r="OGL2" s="386"/>
      <c r="OGM2" s="386"/>
      <c r="OGN2" s="386"/>
      <c r="OGO2" s="385"/>
      <c r="OGP2" s="386"/>
      <c r="OGQ2" s="386"/>
      <c r="OGR2" s="386"/>
      <c r="OGS2" s="386"/>
      <c r="OGT2" s="386"/>
      <c r="OGU2" s="386"/>
      <c r="OGV2" s="386"/>
      <c r="OGW2" s="386"/>
      <c r="OGX2" s="386"/>
      <c r="OGY2" s="386"/>
      <c r="OGZ2" s="386"/>
      <c r="OHA2" s="386"/>
      <c r="OHB2" s="386"/>
      <c r="OHC2" s="386"/>
      <c r="OHD2" s="386"/>
      <c r="OHE2" s="385"/>
      <c r="OHF2" s="386"/>
      <c r="OHG2" s="386"/>
      <c r="OHH2" s="386"/>
      <c r="OHI2" s="386"/>
      <c r="OHJ2" s="386"/>
      <c r="OHK2" s="386"/>
      <c r="OHL2" s="386"/>
      <c r="OHM2" s="386"/>
      <c r="OHN2" s="386"/>
      <c r="OHO2" s="386"/>
      <c r="OHP2" s="386"/>
      <c r="OHQ2" s="386"/>
      <c r="OHR2" s="386"/>
      <c r="OHS2" s="386"/>
      <c r="OHT2" s="386"/>
      <c r="OHU2" s="385"/>
      <c r="OHV2" s="386"/>
      <c r="OHW2" s="386"/>
      <c r="OHX2" s="386"/>
      <c r="OHY2" s="386"/>
      <c r="OHZ2" s="386"/>
      <c r="OIA2" s="386"/>
      <c r="OIB2" s="386"/>
      <c r="OIC2" s="386"/>
      <c r="OID2" s="386"/>
      <c r="OIE2" s="386"/>
      <c r="OIF2" s="386"/>
      <c r="OIG2" s="386"/>
      <c r="OIH2" s="386"/>
      <c r="OII2" s="386"/>
      <c r="OIJ2" s="386"/>
      <c r="OIK2" s="385"/>
      <c r="OIL2" s="386"/>
      <c r="OIM2" s="386"/>
      <c r="OIN2" s="386"/>
      <c r="OIO2" s="386"/>
      <c r="OIP2" s="386"/>
      <c r="OIQ2" s="386"/>
      <c r="OIR2" s="386"/>
      <c r="OIS2" s="386"/>
      <c r="OIT2" s="386"/>
      <c r="OIU2" s="386"/>
      <c r="OIV2" s="386"/>
      <c r="OIW2" s="386"/>
      <c r="OIX2" s="386"/>
      <c r="OIY2" s="386"/>
      <c r="OIZ2" s="386"/>
      <c r="OJA2" s="385"/>
      <c r="OJB2" s="386"/>
      <c r="OJC2" s="386"/>
      <c r="OJD2" s="386"/>
      <c r="OJE2" s="386"/>
      <c r="OJF2" s="386"/>
      <c r="OJG2" s="386"/>
      <c r="OJH2" s="386"/>
      <c r="OJI2" s="386"/>
      <c r="OJJ2" s="386"/>
      <c r="OJK2" s="386"/>
      <c r="OJL2" s="386"/>
      <c r="OJM2" s="386"/>
      <c r="OJN2" s="386"/>
      <c r="OJO2" s="386"/>
      <c r="OJP2" s="386"/>
      <c r="OJQ2" s="385"/>
      <c r="OJR2" s="386"/>
      <c r="OJS2" s="386"/>
      <c r="OJT2" s="386"/>
      <c r="OJU2" s="386"/>
      <c r="OJV2" s="386"/>
      <c r="OJW2" s="386"/>
      <c r="OJX2" s="386"/>
      <c r="OJY2" s="386"/>
      <c r="OJZ2" s="386"/>
      <c r="OKA2" s="386"/>
      <c r="OKB2" s="386"/>
      <c r="OKC2" s="386"/>
      <c r="OKD2" s="386"/>
      <c r="OKE2" s="386"/>
      <c r="OKF2" s="386"/>
      <c r="OKG2" s="385"/>
      <c r="OKH2" s="386"/>
      <c r="OKI2" s="386"/>
      <c r="OKJ2" s="386"/>
      <c r="OKK2" s="386"/>
      <c r="OKL2" s="386"/>
      <c r="OKM2" s="386"/>
      <c r="OKN2" s="386"/>
      <c r="OKO2" s="386"/>
      <c r="OKP2" s="386"/>
      <c r="OKQ2" s="386"/>
      <c r="OKR2" s="386"/>
      <c r="OKS2" s="386"/>
      <c r="OKT2" s="386"/>
      <c r="OKU2" s="386"/>
      <c r="OKV2" s="386"/>
      <c r="OKW2" s="385"/>
      <c r="OKX2" s="386"/>
      <c r="OKY2" s="386"/>
      <c r="OKZ2" s="386"/>
      <c r="OLA2" s="386"/>
      <c r="OLB2" s="386"/>
      <c r="OLC2" s="386"/>
      <c r="OLD2" s="386"/>
      <c r="OLE2" s="386"/>
      <c r="OLF2" s="386"/>
      <c r="OLG2" s="386"/>
      <c r="OLH2" s="386"/>
      <c r="OLI2" s="386"/>
      <c r="OLJ2" s="386"/>
      <c r="OLK2" s="386"/>
      <c r="OLL2" s="386"/>
      <c r="OLM2" s="385"/>
      <c r="OLN2" s="386"/>
      <c r="OLO2" s="386"/>
      <c r="OLP2" s="386"/>
      <c r="OLQ2" s="386"/>
      <c r="OLR2" s="386"/>
      <c r="OLS2" s="386"/>
      <c r="OLT2" s="386"/>
      <c r="OLU2" s="386"/>
      <c r="OLV2" s="386"/>
      <c r="OLW2" s="386"/>
      <c r="OLX2" s="386"/>
      <c r="OLY2" s="386"/>
      <c r="OLZ2" s="386"/>
      <c r="OMA2" s="386"/>
      <c r="OMB2" s="386"/>
      <c r="OMC2" s="385"/>
      <c r="OMD2" s="386"/>
      <c r="OME2" s="386"/>
      <c r="OMF2" s="386"/>
      <c r="OMG2" s="386"/>
      <c r="OMH2" s="386"/>
      <c r="OMI2" s="386"/>
      <c r="OMJ2" s="386"/>
      <c r="OMK2" s="386"/>
      <c r="OML2" s="386"/>
      <c r="OMM2" s="386"/>
      <c r="OMN2" s="386"/>
      <c r="OMO2" s="386"/>
      <c r="OMP2" s="386"/>
      <c r="OMQ2" s="386"/>
      <c r="OMR2" s="386"/>
      <c r="OMS2" s="385"/>
      <c r="OMT2" s="386"/>
      <c r="OMU2" s="386"/>
      <c r="OMV2" s="386"/>
      <c r="OMW2" s="386"/>
      <c r="OMX2" s="386"/>
      <c r="OMY2" s="386"/>
      <c r="OMZ2" s="386"/>
      <c r="ONA2" s="386"/>
      <c r="ONB2" s="386"/>
      <c r="ONC2" s="386"/>
      <c r="OND2" s="386"/>
      <c r="ONE2" s="386"/>
      <c r="ONF2" s="386"/>
      <c r="ONG2" s="386"/>
      <c r="ONH2" s="386"/>
      <c r="ONI2" s="385"/>
      <c r="ONJ2" s="386"/>
      <c r="ONK2" s="386"/>
      <c r="ONL2" s="386"/>
      <c r="ONM2" s="386"/>
      <c r="ONN2" s="386"/>
      <c r="ONO2" s="386"/>
      <c r="ONP2" s="386"/>
      <c r="ONQ2" s="386"/>
      <c r="ONR2" s="386"/>
      <c r="ONS2" s="386"/>
      <c r="ONT2" s="386"/>
      <c r="ONU2" s="386"/>
      <c r="ONV2" s="386"/>
      <c r="ONW2" s="386"/>
      <c r="ONX2" s="386"/>
      <c r="ONY2" s="385"/>
      <c r="ONZ2" s="386"/>
      <c r="OOA2" s="386"/>
      <c r="OOB2" s="386"/>
      <c r="OOC2" s="386"/>
      <c r="OOD2" s="386"/>
      <c r="OOE2" s="386"/>
      <c r="OOF2" s="386"/>
      <c r="OOG2" s="386"/>
      <c r="OOH2" s="386"/>
      <c r="OOI2" s="386"/>
      <c r="OOJ2" s="386"/>
      <c r="OOK2" s="386"/>
      <c r="OOL2" s="386"/>
      <c r="OOM2" s="386"/>
      <c r="OON2" s="386"/>
      <c r="OOO2" s="385"/>
      <c r="OOP2" s="386"/>
      <c r="OOQ2" s="386"/>
      <c r="OOR2" s="386"/>
      <c r="OOS2" s="386"/>
      <c r="OOT2" s="386"/>
      <c r="OOU2" s="386"/>
      <c r="OOV2" s="386"/>
      <c r="OOW2" s="386"/>
      <c r="OOX2" s="386"/>
      <c r="OOY2" s="386"/>
      <c r="OOZ2" s="386"/>
      <c r="OPA2" s="386"/>
      <c r="OPB2" s="386"/>
      <c r="OPC2" s="386"/>
      <c r="OPD2" s="386"/>
      <c r="OPE2" s="385"/>
      <c r="OPF2" s="386"/>
      <c r="OPG2" s="386"/>
      <c r="OPH2" s="386"/>
      <c r="OPI2" s="386"/>
      <c r="OPJ2" s="386"/>
      <c r="OPK2" s="386"/>
      <c r="OPL2" s="386"/>
      <c r="OPM2" s="386"/>
      <c r="OPN2" s="386"/>
      <c r="OPO2" s="386"/>
      <c r="OPP2" s="386"/>
      <c r="OPQ2" s="386"/>
      <c r="OPR2" s="386"/>
      <c r="OPS2" s="386"/>
      <c r="OPT2" s="386"/>
      <c r="OPU2" s="385"/>
      <c r="OPV2" s="386"/>
      <c r="OPW2" s="386"/>
      <c r="OPX2" s="386"/>
      <c r="OPY2" s="386"/>
      <c r="OPZ2" s="386"/>
      <c r="OQA2" s="386"/>
      <c r="OQB2" s="386"/>
      <c r="OQC2" s="386"/>
      <c r="OQD2" s="386"/>
      <c r="OQE2" s="386"/>
      <c r="OQF2" s="386"/>
      <c r="OQG2" s="386"/>
      <c r="OQH2" s="386"/>
      <c r="OQI2" s="386"/>
      <c r="OQJ2" s="386"/>
      <c r="OQK2" s="385"/>
      <c r="OQL2" s="386"/>
      <c r="OQM2" s="386"/>
      <c r="OQN2" s="386"/>
      <c r="OQO2" s="386"/>
      <c r="OQP2" s="386"/>
      <c r="OQQ2" s="386"/>
      <c r="OQR2" s="386"/>
      <c r="OQS2" s="386"/>
      <c r="OQT2" s="386"/>
      <c r="OQU2" s="386"/>
      <c r="OQV2" s="386"/>
      <c r="OQW2" s="386"/>
      <c r="OQX2" s="386"/>
      <c r="OQY2" s="386"/>
      <c r="OQZ2" s="386"/>
      <c r="ORA2" s="385"/>
      <c r="ORB2" s="386"/>
      <c r="ORC2" s="386"/>
      <c r="ORD2" s="386"/>
      <c r="ORE2" s="386"/>
      <c r="ORF2" s="386"/>
      <c r="ORG2" s="386"/>
      <c r="ORH2" s="386"/>
      <c r="ORI2" s="386"/>
      <c r="ORJ2" s="386"/>
      <c r="ORK2" s="386"/>
      <c r="ORL2" s="386"/>
      <c r="ORM2" s="386"/>
      <c r="ORN2" s="386"/>
      <c r="ORO2" s="386"/>
      <c r="ORP2" s="386"/>
      <c r="ORQ2" s="385"/>
      <c r="ORR2" s="386"/>
      <c r="ORS2" s="386"/>
      <c r="ORT2" s="386"/>
      <c r="ORU2" s="386"/>
      <c r="ORV2" s="386"/>
      <c r="ORW2" s="386"/>
      <c r="ORX2" s="386"/>
      <c r="ORY2" s="386"/>
      <c r="ORZ2" s="386"/>
      <c r="OSA2" s="386"/>
      <c r="OSB2" s="386"/>
      <c r="OSC2" s="386"/>
      <c r="OSD2" s="386"/>
      <c r="OSE2" s="386"/>
      <c r="OSF2" s="386"/>
      <c r="OSG2" s="385"/>
      <c r="OSH2" s="386"/>
      <c r="OSI2" s="386"/>
      <c r="OSJ2" s="386"/>
      <c r="OSK2" s="386"/>
      <c r="OSL2" s="386"/>
      <c r="OSM2" s="386"/>
      <c r="OSN2" s="386"/>
      <c r="OSO2" s="386"/>
      <c r="OSP2" s="386"/>
      <c r="OSQ2" s="386"/>
      <c r="OSR2" s="386"/>
      <c r="OSS2" s="386"/>
      <c r="OST2" s="386"/>
      <c r="OSU2" s="386"/>
      <c r="OSV2" s="386"/>
      <c r="OSW2" s="385"/>
      <c r="OSX2" s="386"/>
      <c r="OSY2" s="386"/>
      <c r="OSZ2" s="386"/>
      <c r="OTA2" s="386"/>
      <c r="OTB2" s="386"/>
      <c r="OTC2" s="386"/>
      <c r="OTD2" s="386"/>
      <c r="OTE2" s="386"/>
      <c r="OTF2" s="386"/>
      <c r="OTG2" s="386"/>
      <c r="OTH2" s="386"/>
      <c r="OTI2" s="386"/>
      <c r="OTJ2" s="386"/>
      <c r="OTK2" s="386"/>
      <c r="OTL2" s="386"/>
      <c r="OTM2" s="385"/>
      <c r="OTN2" s="386"/>
      <c r="OTO2" s="386"/>
      <c r="OTP2" s="386"/>
      <c r="OTQ2" s="386"/>
      <c r="OTR2" s="386"/>
      <c r="OTS2" s="386"/>
      <c r="OTT2" s="386"/>
      <c r="OTU2" s="386"/>
      <c r="OTV2" s="386"/>
      <c r="OTW2" s="386"/>
      <c r="OTX2" s="386"/>
      <c r="OTY2" s="386"/>
      <c r="OTZ2" s="386"/>
      <c r="OUA2" s="386"/>
      <c r="OUB2" s="386"/>
      <c r="OUC2" s="385"/>
      <c r="OUD2" s="386"/>
      <c r="OUE2" s="386"/>
      <c r="OUF2" s="386"/>
      <c r="OUG2" s="386"/>
      <c r="OUH2" s="386"/>
      <c r="OUI2" s="386"/>
      <c r="OUJ2" s="386"/>
      <c r="OUK2" s="386"/>
      <c r="OUL2" s="386"/>
      <c r="OUM2" s="386"/>
      <c r="OUN2" s="386"/>
      <c r="OUO2" s="386"/>
      <c r="OUP2" s="386"/>
      <c r="OUQ2" s="386"/>
      <c r="OUR2" s="386"/>
      <c r="OUS2" s="385"/>
      <c r="OUT2" s="386"/>
      <c r="OUU2" s="386"/>
      <c r="OUV2" s="386"/>
      <c r="OUW2" s="386"/>
      <c r="OUX2" s="386"/>
      <c r="OUY2" s="386"/>
      <c r="OUZ2" s="386"/>
      <c r="OVA2" s="386"/>
      <c r="OVB2" s="386"/>
      <c r="OVC2" s="386"/>
      <c r="OVD2" s="386"/>
      <c r="OVE2" s="386"/>
      <c r="OVF2" s="386"/>
      <c r="OVG2" s="386"/>
      <c r="OVH2" s="386"/>
      <c r="OVI2" s="385"/>
      <c r="OVJ2" s="386"/>
      <c r="OVK2" s="386"/>
      <c r="OVL2" s="386"/>
      <c r="OVM2" s="386"/>
      <c r="OVN2" s="386"/>
      <c r="OVO2" s="386"/>
      <c r="OVP2" s="386"/>
      <c r="OVQ2" s="386"/>
      <c r="OVR2" s="386"/>
      <c r="OVS2" s="386"/>
      <c r="OVT2" s="386"/>
      <c r="OVU2" s="386"/>
      <c r="OVV2" s="386"/>
      <c r="OVW2" s="386"/>
      <c r="OVX2" s="386"/>
      <c r="OVY2" s="385"/>
      <c r="OVZ2" s="386"/>
      <c r="OWA2" s="386"/>
      <c r="OWB2" s="386"/>
      <c r="OWC2" s="386"/>
      <c r="OWD2" s="386"/>
      <c r="OWE2" s="386"/>
      <c r="OWF2" s="386"/>
      <c r="OWG2" s="386"/>
      <c r="OWH2" s="386"/>
      <c r="OWI2" s="386"/>
      <c r="OWJ2" s="386"/>
      <c r="OWK2" s="386"/>
      <c r="OWL2" s="386"/>
      <c r="OWM2" s="386"/>
      <c r="OWN2" s="386"/>
      <c r="OWO2" s="385"/>
      <c r="OWP2" s="386"/>
      <c r="OWQ2" s="386"/>
      <c r="OWR2" s="386"/>
      <c r="OWS2" s="386"/>
      <c r="OWT2" s="386"/>
      <c r="OWU2" s="386"/>
      <c r="OWV2" s="386"/>
      <c r="OWW2" s="386"/>
      <c r="OWX2" s="386"/>
      <c r="OWY2" s="386"/>
      <c r="OWZ2" s="386"/>
      <c r="OXA2" s="386"/>
      <c r="OXB2" s="386"/>
      <c r="OXC2" s="386"/>
      <c r="OXD2" s="386"/>
      <c r="OXE2" s="385"/>
      <c r="OXF2" s="386"/>
      <c r="OXG2" s="386"/>
      <c r="OXH2" s="386"/>
      <c r="OXI2" s="386"/>
      <c r="OXJ2" s="386"/>
      <c r="OXK2" s="386"/>
      <c r="OXL2" s="386"/>
      <c r="OXM2" s="386"/>
      <c r="OXN2" s="386"/>
      <c r="OXO2" s="386"/>
      <c r="OXP2" s="386"/>
      <c r="OXQ2" s="386"/>
      <c r="OXR2" s="386"/>
      <c r="OXS2" s="386"/>
      <c r="OXT2" s="386"/>
      <c r="OXU2" s="385"/>
      <c r="OXV2" s="386"/>
      <c r="OXW2" s="386"/>
      <c r="OXX2" s="386"/>
      <c r="OXY2" s="386"/>
      <c r="OXZ2" s="386"/>
      <c r="OYA2" s="386"/>
      <c r="OYB2" s="386"/>
      <c r="OYC2" s="386"/>
      <c r="OYD2" s="386"/>
      <c r="OYE2" s="386"/>
      <c r="OYF2" s="386"/>
      <c r="OYG2" s="386"/>
      <c r="OYH2" s="386"/>
      <c r="OYI2" s="386"/>
      <c r="OYJ2" s="386"/>
      <c r="OYK2" s="385"/>
      <c r="OYL2" s="386"/>
      <c r="OYM2" s="386"/>
      <c r="OYN2" s="386"/>
      <c r="OYO2" s="386"/>
      <c r="OYP2" s="386"/>
      <c r="OYQ2" s="386"/>
      <c r="OYR2" s="386"/>
      <c r="OYS2" s="386"/>
      <c r="OYT2" s="386"/>
      <c r="OYU2" s="386"/>
      <c r="OYV2" s="386"/>
      <c r="OYW2" s="386"/>
      <c r="OYX2" s="386"/>
      <c r="OYY2" s="386"/>
      <c r="OYZ2" s="386"/>
      <c r="OZA2" s="385"/>
      <c r="OZB2" s="386"/>
      <c r="OZC2" s="386"/>
      <c r="OZD2" s="386"/>
      <c r="OZE2" s="386"/>
      <c r="OZF2" s="386"/>
      <c r="OZG2" s="386"/>
      <c r="OZH2" s="386"/>
      <c r="OZI2" s="386"/>
      <c r="OZJ2" s="386"/>
      <c r="OZK2" s="386"/>
      <c r="OZL2" s="386"/>
      <c r="OZM2" s="386"/>
      <c r="OZN2" s="386"/>
      <c r="OZO2" s="386"/>
      <c r="OZP2" s="386"/>
      <c r="OZQ2" s="385"/>
      <c r="OZR2" s="386"/>
      <c r="OZS2" s="386"/>
      <c r="OZT2" s="386"/>
      <c r="OZU2" s="386"/>
      <c r="OZV2" s="386"/>
      <c r="OZW2" s="386"/>
      <c r="OZX2" s="386"/>
      <c r="OZY2" s="386"/>
      <c r="OZZ2" s="386"/>
      <c r="PAA2" s="386"/>
      <c r="PAB2" s="386"/>
      <c r="PAC2" s="386"/>
      <c r="PAD2" s="386"/>
      <c r="PAE2" s="386"/>
      <c r="PAF2" s="386"/>
      <c r="PAG2" s="385"/>
      <c r="PAH2" s="386"/>
      <c r="PAI2" s="386"/>
      <c r="PAJ2" s="386"/>
      <c r="PAK2" s="386"/>
      <c r="PAL2" s="386"/>
      <c r="PAM2" s="386"/>
      <c r="PAN2" s="386"/>
      <c r="PAO2" s="386"/>
      <c r="PAP2" s="386"/>
      <c r="PAQ2" s="386"/>
      <c r="PAR2" s="386"/>
      <c r="PAS2" s="386"/>
      <c r="PAT2" s="386"/>
      <c r="PAU2" s="386"/>
      <c r="PAV2" s="386"/>
      <c r="PAW2" s="385"/>
      <c r="PAX2" s="386"/>
      <c r="PAY2" s="386"/>
      <c r="PAZ2" s="386"/>
      <c r="PBA2" s="386"/>
      <c r="PBB2" s="386"/>
      <c r="PBC2" s="386"/>
      <c r="PBD2" s="386"/>
      <c r="PBE2" s="386"/>
      <c r="PBF2" s="386"/>
      <c r="PBG2" s="386"/>
      <c r="PBH2" s="386"/>
      <c r="PBI2" s="386"/>
      <c r="PBJ2" s="386"/>
      <c r="PBK2" s="386"/>
      <c r="PBL2" s="386"/>
      <c r="PBM2" s="385"/>
      <c r="PBN2" s="386"/>
      <c r="PBO2" s="386"/>
      <c r="PBP2" s="386"/>
      <c r="PBQ2" s="386"/>
      <c r="PBR2" s="386"/>
      <c r="PBS2" s="386"/>
      <c r="PBT2" s="386"/>
      <c r="PBU2" s="386"/>
      <c r="PBV2" s="386"/>
      <c r="PBW2" s="386"/>
      <c r="PBX2" s="386"/>
      <c r="PBY2" s="386"/>
      <c r="PBZ2" s="386"/>
      <c r="PCA2" s="386"/>
      <c r="PCB2" s="386"/>
      <c r="PCC2" s="385"/>
      <c r="PCD2" s="386"/>
      <c r="PCE2" s="386"/>
      <c r="PCF2" s="386"/>
      <c r="PCG2" s="386"/>
      <c r="PCH2" s="386"/>
      <c r="PCI2" s="386"/>
      <c r="PCJ2" s="386"/>
      <c r="PCK2" s="386"/>
      <c r="PCL2" s="386"/>
      <c r="PCM2" s="386"/>
      <c r="PCN2" s="386"/>
      <c r="PCO2" s="386"/>
      <c r="PCP2" s="386"/>
      <c r="PCQ2" s="386"/>
      <c r="PCR2" s="386"/>
      <c r="PCS2" s="385"/>
      <c r="PCT2" s="386"/>
      <c r="PCU2" s="386"/>
      <c r="PCV2" s="386"/>
      <c r="PCW2" s="386"/>
      <c r="PCX2" s="386"/>
      <c r="PCY2" s="386"/>
      <c r="PCZ2" s="386"/>
      <c r="PDA2" s="386"/>
      <c r="PDB2" s="386"/>
      <c r="PDC2" s="386"/>
      <c r="PDD2" s="386"/>
      <c r="PDE2" s="386"/>
      <c r="PDF2" s="386"/>
      <c r="PDG2" s="386"/>
      <c r="PDH2" s="386"/>
      <c r="PDI2" s="385"/>
      <c r="PDJ2" s="386"/>
      <c r="PDK2" s="386"/>
      <c r="PDL2" s="386"/>
      <c r="PDM2" s="386"/>
      <c r="PDN2" s="386"/>
      <c r="PDO2" s="386"/>
      <c r="PDP2" s="386"/>
      <c r="PDQ2" s="386"/>
      <c r="PDR2" s="386"/>
      <c r="PDS2" s="386"/>
      <c r="PDT2" s="386"/>
      <c r="PDU2" s="386"/>
      <c r="PDV2" s="386"/>
      <c r="PDW2" s="386"/>
      <c r="PDX2" s="386"/>
      <c r="PDY2" s="385"/>
      <c r="PDZ2" s="386"/>
      <c r="PEA2" s="386"/>
      <c r="PEB2" s="386"/>
      <c r="PEC2" s="386"/>
      <c r="PED2" s="386"/>
      <c r="PEE2" s="386"/>
      <c r="PEF2" s="386"/>
      <c r="PEG2" s="386"/>
      <c r="PEH2" s="386"/>
      <c r="PEI2" s="386"/>
      <c r="PEJ2" s="386"/>
      <c r="PEK2" s="386"/>
      <c r="PEL2" s="386"/>
      <c r="PEM2" s="386"/>
      <c r="PEN2" s="386"/>
      <c r="PEO2" s="385"/>
      <c r="PEP2" s="386"/>
      <c r="PEQ2" s="386"/>
      <c r="PER2" s="386"/>
      <c r="PES2" s="386"/>
      <c r="PET2" s="386"/>
      <c r="PEU2" s="386"/>
      <c r="PEV2" s="386"/>
      <c r="PEW2" s="386"/>
      <c r="PEX2" s="386"/>
      <c r="PEY2" s="386"/>
      <c r="PEZ2" s="386"/>
      <c r="PFA2" s="386"/>
      <c r="PFB2" s="386"/>
      <c r="PFC2" s="386"/>
      <c r="PFD2" s="386"/>
      <c r="PFE2" s="385"/>
      <c r="PFF2" s="386"/>
      <c r="PFG2" s="386"/>
      <c r="PFH2" s="386"/>
      <c r="PFI2" s="386"/>
      <c r="PFJ2" s="386"/>
      <c r="PFK2" s="386"/>
      <c r="PFL2" s="386"/>
      <c r="PFM2" s="386"/>
      <c r="PFN2" s="386"/>
      <c r="PFO2" s="386"/>
      <c r="PFP2" s="386"/>
      <c r="PFQ2" s="386"/>
      <c r="PFR2" s="386"/>
      <c r="PFS2" s="386"/>
      <c r="PFT2" s="386"/>
      <c r="PFU2" s="385"/>
      <c r="PFV2" s="386"/>
      <c r="PFW2" s="386"/>
      <c r="PFX2" s="386"/>
      <c r="PFY2" s="386"/>
      <c r="PFZ2" s="386"/>
      <c r="PGA2" s="386"/>
      <c r="PGB2" s="386"/>
      <c r="PGC2" s="386"/>
      <c r="PGD2" s="386"/>
      <c r="PGE2" s="386"/>
      <c r="PGF2" s="386"/>
      <c r="PGG2" s="386"/>
      <c r="PGH2" s="386"/>
      <c r="PGI2" s="386"/>
      <c r="PGJ2" s="386"/>
      <c r="PGK2" s="385"/>
      <c r="PGL2" s="386"/>
      <c r="PGM2" s="386"/>
      <c r="PGN2" s="386"/>
      <c r="PGO2" s="386"/>
      <c r="PGP2" s="386"/>
      <c r="PGQ2" s="386"/>
      <c r="PGR2" s="386"/>
      <c r="PGS2" s="386"/>
      <c r="PGT2" s="386"/>
      <c r="PGU2" s="386"/>
      <c r="PGV2" s="386"/>
      <c r="PGW2" s="386"/>
      <c r="PGX2" s="386"/>
      <c r="PGY2" s="386"/>
      <c r="PGZ2" s="386"/>
      <c r="PHA2" s="385"/>
      <c r="PHB2" s="386"/>
      <c r="PHC2" s="386"/>
      <c r="PHD2" s="386"/>
      <c r="PHE2" s="386"/>
      <c r="PHF2" s="386"/>
      <c r="PHG2" s="386"/>
      <c r="PHH2" s="386"/>
      <c r="PHI2" s="386"/>
      <c r="PHJ2" s="386"/>
      <c r="PHK2" s="386"/>
      <c r="PHL2" s="386"/>
      <c r="PHM2" s="386"/>
      <c r="PHN2" s="386"/>
      <c r="PHO2" s="386"/>
      <c r="PHP2" s="386"/>
      <c r="PHQ2" s="385"/>
      <c r="PHR2" s="386"/>
      <c r="PHS2" s="386"/>
      <c r="PHT2" s="386"/>
      <c r="PHU2" s="386"/>
      <c r="PHV2" s="386"/>
      <c r="PHW2" s="386"/>
      <c r="PHX2" s="386"/>
      <c r="PHY2" s="386"/>
      <c r="PHZ2" s="386"/>
      <c r="PIA2" s="386"/>
      <c r="PIB2" s="386"/>
      <c r="PIC2" s="386"/>
      <c r="PID2" s="386"/>
      <c r="PIE2" s="386"/>
      <c r="PIF2" s="386"/>
      <c r="PIG2" s="385"/>
      <c r="PIH2" s="386"/>
      <c r="PII2" s="386"/>
      <c r="PIJ2" s="386"/>
      <c r="PIK2" s="386"/>
      <c r="PIL2" s="386"/>
      <c r="PIM2" s="386"/>
      <c r="PIN2" s="386"/>
      <c r="PIO2" s="386"/>
      <c r="PIP2" s="386"/>
      <c r="PIQ2" s="386"/>
      <c r="PIR2" s="386"/>
      <c r="PIS2" s="386"/>
      <c r="PIT2" s="386"/>
      <c r="PIU2" s="386"/>
      <c r="PIV2" s="386"/>
      <c r="PIW2" s="385"/>
      <c r="PIX2" s="386"/>
      <c r="PIY2" s="386"/>
      <c r="PIZ2" s="386"/>
      <c r="PJA2" s="386"/>
      <c r="PJB2" s="386"/>
      <c r="PJC2" s="386"/>
      <c r="PJD2" s="386"/>
      <c r="PJE2" s="386"/>
      <c r="PJF2" s="386"/>
      <c r="PJG2" s="386"/>
      <c r="PJH2" s="386"/>
      <c r="PJI2" s="386"/>
      <c r="PJJ2" s="386"/>
      <c r="PJK2" s="386"/>
      <c r="PJL2" s="386"/>
      <c r="PJM2" s="385"/>
      <c r="PJN2" s="386"/>
      <c r="PJO2" s="386"/>
      <c r="PJP2" s="386"/>
      <c r="PJQ2" s="386"/>
      <c r="PJR2" s="386"/>
      <c r="PJS2" s="386"/>
      <c r="PJT2" s="386"/>
      <c r="PJU2" s="386"/>
      <c r="PJV2" s="386"/>
      <c r="PJW2" s="386"/>
      <c r="PJX2" s="386"/>
      <c r="PJY2" s="386"/>
      <c r="PJZ2" s="386"/>
      <c r="PKA2" s="386"/>
      <c r="PKB2" s="386"/>
      <c r="PKC2" s="385"/>
      <c r="PKD2" s="386"/>
      <c r="PKE2" s="386"/>
      <c r="PKF2" s="386"/>
      <c r="PKG2" s="386"/>
      <c r="PKH2" s="386"/>
      <c r="PKI2" s="386"/>
      <c r="PKJ2" s="386"/>
      <c r="PKK2" s="386"/>
      <c r="PKL2" s="386"/>
      <c r="PKM2" s="386"/>
      <c r="PKN2" s="386"/>
      <c r="PKO2" s="386"/>
      <c r="PKP2" s="386"/>
      <c r="PKQ2" s="386"/>
      <c r="PKR2" s="386"/>
      <c r="PKS2" s="385"/>
      <c r="PKT2" s="386"/>
      <c r="PKU2" s="386"/>
      <c r="PKV2" s="386"/>
      <c r="PKW2" s="386"/>
      <c r="PKX2" s="386"/>
      <c r="PKY2" s="386"/>
      <c r="PKZ2" s="386"/>
      <c r="PLA2" s="386"/>
      <c r="PLB2" s="386"/>
      <c r="PLC2" s="386"/>
      <c r="PLD2" s="386"/>
      <c r="PLE2" s="386"/>
      <c r="PLF2" s="386"/>
      <c r="PLG2" s="386"/>
      <c r="PLH2" s="386"/>
      <c r="PLI2" s="385"/>
      <c r="PLJ2" s="386"/>
      <c r="PLK2" s="386"/>
      <c r="PLL2" s="386"/>
      <c r="PLM2" s="386"/>
      <c r="PLN2" s="386"/>
      <c r="PLO2" s="386"/>
      <c r="PLP2" s="386"/>
      <c r="PLQ2" s="386"/>
      <c r="PLR2" s="386"/>
      <c r="PLS2" s="386"/>
      <c r="PLT2" s="386"/>
      <c r="PLU2" s="386"/>
      <c r="PLV2" s="386"/>
      <c r="PLW2" s="386"/>
      <c r="PLX2" s="386"/>
      <c r="PLY2" s="385"/>
      <c r="PLZ2" s="386"/>
      <c r="PMA2" s="386"/>
      <c r="PMB2" s="386"/>
      <c r="PMC2" s="386"/>
      <c r="PMD2" s="386"/>
      <c r="PME2" s="386"/>
      <c r="PMF2" s="386"/>
      <c r="PMG2" s="386"/>
      <c r="PMH2" s="386"/>
      <c r="PMI2" s="386"/>
      <c r="PMJ2" s="386"/>
      <c r="PMK2" s="386"/>
      <c r="PML2" s="386"/>
      <c r="PMM2" s="386"/>
      <c r="PMN2" s="386"/>
      <c r="PMO2" s="385"/>
      <c r="PMP2" s="386"/>
      <c r="PMQ2" s="386"/>
      <c r="PMR2" s="386"/>
      <c r="PMS2" s="386"/>
      <c r="PMT2" s="386"/>
      <c r="PMU2" s="386"/>
      <c r="PMV2" s="386"/>
      <c r="PMW2" s="386"/>
      <c r="PMX2" s="386"/>
      <c r="PMY2" s="386"/>
      <c r="PMZ2" s="386"/>
      <c r="PNA2" s="386"/>
      <c r="PNB2" s="386"/>
      <c r="PNC2" s="386"/>
      <c r="PND2" s="386"/>
      <c r="PNE2" s="385"/>
      <c r="PNF2" s="386"/>
      <c r="PNG2" s="386"/>
      <c r="PNH2" s="386"/>
      <c r="PNI2" s="386"/>
      <c r="PNJ2" s="386"/>
      <c r="PNK2" s="386"/>
      <c r="PNL2" s="386"/>
      <c r="PNM2" s="386"/>
      <c r="PNN2" s="386"/>
      <c r="PNO2" s="386"/>
      <c r="PNP2" s="386"/>
      <c r="PNQ2" s="386"/>
      <c r="PNR2" s="386"/>
      <c r="PNS2" s="386"/>
      <c r="PNT2" s="386"/>
      <c r="PNU2" s="385"/>
      <c r="PNV2" s="386"/>
      <c r="PNW2" s="386"/>
      <c r="PNX2" s="386"/>
      <c r="PNY2" s="386"/>
      <c r="PNZ2" s="386"/>
      <c r="POA2" s="386"/>
      <c r="POB2" s="386"/>
      <c r="POC2" s="386"/>
      <c r="POD2" s="386"/>
      <c r="POE2" s="386"/>
      <c r="POF2" s="386"/>
      <c r="POG2" s="386"/>
      <c r="POH2" s="386"/>
      <c r="POI2" s="386"/>
      <c r="POJ2" s="386"/>
      <c r="POK2" s="385"/>
      <c r="POL2" s="386"/>
      <c r="POM2" s="386"/>
      <c r="PON2" s="386"/>
      <c r="POO2" s="386"/>
      <c r="POP2" s="386"/>
      <c r="POQ2" s="386"/>
      <c r="POR2" s="386"/>
      <c r="POS2" s="386"/>
      <c r="POT2" s="386"/>
      <c r="POU2" s="386"/>
      <c r="POV2" s="386"/>
      <c r="POW2" s="386"/>
      <c r="POX2" s="386"/>
      <c r="POY2" s="386"/>
      <c r="POZ2" s="386"/>
      <c r="PPA2" s="385"/>
      <c r="PPB2" s="386"/>
      <c r="PPC2" s="386"/>
      <c r="PPD2" s="386"/>
      <c r="PPE2" s="386"/>
      <c r="PPF2" s="386"/>
      <c r="PPG2" s="386"/>
      <c r="PPH2" s="386"/>
      <c r="PPI2" s="386"/>
      <c r="PPJ2" s="386"/>
      <c r="PPK2" s="386"/>
      <c r="PPL2" s="386"/>
      <c r="PPM2" s="386"/>
      <c r="PPN2" s="386"/>
      <c r="PPO2" s="386"/>
      <c r="PPP2" s="386"/>
      <c r="PPQ2" s="385"/>
      <c r="PPR2" s="386"/>
      <c r="PPS2" s="386"/>
      <c r="PPT2" s="386"/>
      <c r="PPU2" s="386"/>
      <c r="PPV2" s="386"/>
      <c r="PPW2" s="386"/>
      <c r="PPX2" s="386"/>
      <c r="PPY2" s="386"/>
      <c r="PPZ2" s="386"/>
      <c r="PQA2" s="386"/>
      <c r="PQB2" s="386"/>
      <c r="PQC2" s="386"/>
      <c r="PQD2" s="386"/>
      <c r="PQE2" s="386"/>
      <c r="PQF2" s="386"/>
      <c r="PQG2" s="385"/>
      <c r="PQH2" s="386"/>
      <c r="PQI2" s="386"/>
      <c r="PQJ2" s="386"/>
      <c r="PQK2" s="386"/>
      <c r="PQL2" s="386"/>
      <c r="PQM2" s="386"/>
      <c r="PQN2" s="386"/>
      <c r="PQO2" s="386"/>
      <c r="PQP2" s="386"/>
      <c r="PQQ2" s="386"/>
      <c r="PQR2" s="386"/>
      <c r="PQS2" s="386"/>
      <c r="PQT2" s="386"/>
      <c r="PQU2" s="386"/>
      <c r="PQV2" s="386"/>
      <c r="PQW2" s="385"/>
      <c r="PQX2" s="386"/>
      <c r="PQY2" s="386"/>
      <c r="PQZ2" s="386"/>
      <c r="PRA2" s="386"/>
      <c r="PRB2" s="386"/>
      <c r="PRC2" s="386"/>
      <c r="PRD2" s="386"/>
      <c r="PRE2" s="386"/>
      <c r="PRF2" s="386"/>
      <c r="PRG2" s="386"/>
      <c r="PRH2" s="386"/>
      <c r="PRI2" s="386"/>
      <c r="PRJ2" s="386"/>
      <c r="PRK2" s="386"/>
      <c r="PRL2" s="386"/>
      <c r="PRM2" s="385"/>
      <c r="PRN2" s="386"/>
      <c r="PRO2" s="386"/>
      <c r="PRP2" s="386"/>
      <c r="PRQ2" s="386"/>
      <c r="PRR2" s="386"/>
      <c r="PRS2" s="386"/>
      <c r="PRT2" s="386"/>
      <c r="PRU2" s="386"/>
      <c r="PRV2" s="386"/>
      <c r="PRW2" s="386"/>
      <c r="PRX2" s="386"/>
      <c r="PRY2" s="386"/>
      <c r="PRZ2" s="386"/>
      <c r="PSA2" s="386"/>
      <c r="PSB2" s="386"/>
      <c r="PSC2" s="385"/>
      <c r="PSD2" s="386"/>
      <c r="PSE2" s="386"/>
      <c r="PSF2" s="386"/>
      <c r="PSG2" s="386"/>
      <c r="PSH2" s="386"/>
      <c r="PSI2" s="386"/>
      <c r="PSJ2" s="386"/>
      <c r="PSK2" s="386"/>
      <c r="PSL2" s="386"/>
      <c r="PSM2" s="386"/>
      <c r="PSN2" s="386"/>
      <c r="PSO2" s="386"/>
      <c r="PSP2" s="386"/>
      <c r="PSQ2" s="386"/>
      <c r="PSR2" s="386"/>
      <c r="PSS2" s="385"/>
      <c r="PST2" s="386"/>
      <c r="PSU2" s="386"/>
      <c r="PSV2" s="386"/>
      <c r="PSW2" s="386"/>
      <c r="PSX2" s="386"/>
      <c r="PSY2" s="386"/>
      <c r="PSZ2" s="386"/>
      <c r="PTA2" s="386"/>
      <c r="PTB2" s="386"/>
      <c r="PTC2" s="386"/>
      <c r="PTD2" s="386"/>
      <c r="PTE2" s="386"/>
      <c r="PTF2" s="386"/>
      <c r="PTG2" s="386"/>
      <c r="PTH2" s="386"/>
      <c r="PTI2" s="385"/>
      <c r="PTJ2" s="386"/>
      <c r="PTK2" s="386"/>
      <c r="PTL2" s="386"/>
      <c r="PTM2" s="386"/>
      <c r="PTN2" s="386"/>
      <c r="PTO2" s="386"/>
      <c r="PTP2" s="386"/>
      <c r="PTQ2" s="386"/>
      <c r="PTR2" s="386"/>
      <c r="PTS2" s="386"/>
      <c r="PTT2" s="386"/>
      <c r="PTU2" s="386"/>
      <c r="PTV2" s="386"/>
      <c r="PTW2" s="386"/>
      <c r="PTX2" s="386"/>
      <c r="PTY2" s="385"/>
      <c r="PTZ2" s="386"/>
      <c r="PUA2" s="386"/>
      <c r="PUB2" s="386"/>
      <c r="PUC2" s="386"/>
      <c r="PUD2" s="386"/>
      <c r="PUE2" s="386"/>
      <c r="PUF2" s="386"/>
      <c r="PUG2" s="386"/>
      <c r="PUH2" s="386"/>
      <c r="PUI2" s="386"/>
      <c r="PUJ2" s="386"/>
      <c r="PUK2" s="386"/>
      <c r="PUL2" s="386"/>
      <c r="PUM2" s="386"/>
      <c r="PUN2" s="386"/>
      <c r="PUO2" s="385"/>
      <c r="PUP2" s="386"/>
      <c r="PUQ2" s="386"/>
      <c r="PUR2" s="386"/>
      <c r="PUS2" s="386"/>
      <c r="PUT2" s="386"/>
      <c r="PUU2" s="386"/>
      <c r="PUV2" s="386"/>
      <c r="PUW2" s="386"/>
      <c r="PUX2" s="386"/>
      <c r="PUY2" s="386"/>
      <c r="PUZ2" s="386"/>
      <c r="PVA2" s="386"/>
      <c r="PVB2" s="386"/>
      <c r="PVC2" s="386"/>
      <c r="PVD2" s="386"/>
      <c r="PVE2" s="385"/>
      <c r="PVF2" s="386"/>
      <c r="PVG2" s="386"/>
      <c r="PVH2" s="386"/>
      <c r="PVI2" s="386"/>
      <c r="PVJ2" s="386"/>
      <c r="PVK2" s="386"/>
      <c r="PVL2" s="386"/>
      <c r="PVM2" s="386"/>
      <c r="PVN2" s="386"/>
      <c r="PVO2" s="386"/>
      <c r="PVP2" s="386"/>
      <c r="PVQ2" s="386"/>
      <c r="PVR2" s="386"/>
      <c r="PVS2" s="386"/>
      <c r="PVT2" s="386"/>
      <c r="PVU2" s="385"/>
      <c r="PVV2" s="386"/>
      <c r="PVW2" s="386"/>
      <c r="PVX2" s="386"/>
      <c r="PVY2" s="386"/>
      <c r="PVZ2" s="386"/>
      <c r="PWA2" s="386"/>
      <c r="PWB2" s="386"/>
      <c r="PWC2" s="386"/>
      <c r="PWD2" s="386"/>
      <c r="PWE2" s="386"/>
      <c r="PWF2" s="386"/>
      <c r="PWG2" s="386"/>
      <c r="PWH2" s="386"/>
      <c r="PWI2" s="386"/>
      <c r="PWJ2" s="386"/>
      <c r="PWK2" s="385"/>
      <c r="PWL2" s="386"/>
      <c r="PWM2" s="386"/>
      <c r="PWN2" s="386"/>
      <c r="PWO2" s="386"/>
      <c r="PWP2" s="386"/>
      <c r="PWQ2" s="386"/>
      <c r="PWR2" s="386"/>
      <c r="PWS2" s="386"/>
      <c r="PWT2" s="386"/>
      <c r="PWU2" s="386"/>
      <c r="PWV2" s="386"/>
      <c r="PWW2" s="386"/>
      <c r="PWX2" s="386"/>
      <c r="PWY2" s="386"/>
      <c r="PWZ2" s="386"/>
      <c r="PXA2" s="385"/>
      <c r="PXB2" s="386"/>
      <c r="PXC2" s="386"/>
      <c r="PXD2" s="386"/>
      <c r="PXE2" s="386"/>
      <c r="PXF2" s="386"/>
      <c r="PXG2" s="386"/>
      <c r="PXH2" s="386"/>
      <c r="PXI2" s="386"/>
      <c r="PXJ2" s="386"/>
      <c r="PXK2" s="386"/>
      <c r="PXL2" s="386"/>
      <c r="PXM2" s="386"/>
      <c r="PXN2" s="386"/>
      <c r="PXO2" s="386"/>
      <c r="PXP2" s="386"/>
      <c r="PXQ2" s="385"/>
      <c r="PXR2" s="386"/>
      <c r="PXS2" s="386"/>
      <c r="PXT2" s="386"/>
      <c r="PXU2" s="386"/>
      <c r="PXV2" s="386"/>
      <c r="PXW2" s="386"/>
      <c r="PXX2" s="386"/>
      <c r="PXY2" s="386"/>
      <c r="PXZ2" s="386"/>
      <c r="PYA2" s="386"/>
      <c r="PYB2" s="386"/>
      <c r="PYC2" s="386"/>
      <c r="PYD2" s="386"/>
      <c r="PYE2" s="386"/>
      <c r="PYF2" s="386"/>
      <c r="PYG2" s="385"/>
      <c r="PYH2" s="386"/>
      <c r="PYI2" s="386"/>
      <c r="PYJ2" s="386"/>
      <c r="PYK2" s="386"/>
      <c r="PYL2" s="386"/>
      <c r="PYM2" s="386"/>
      <c r="PYN2" s="386"/>
      <c r="PYO2" s="386"/>
      <c r="PYP2" s="386"/>
      <c r="PYQ2" s="386"/>
      <c r="PYR2" s="386"/>
      <c r="PYS2" s="386"/>
      <c r="PYT2" s="386"/>
      <c r="PYU2" s="386"/>
      <c r="PYV2" s="386"/>
      <c r="PYW2" s="385"/>
      <c r="PYX2" s="386"/>
      <c r="PYY2" s="386"/>
      <c r="PYZ2" s="386"/>
      <c r="PZA2" s="386"/>
      <c r="PZB2" s="386"/>
      <c r="PZC2" s="386"/>
      <c r="PZD2" s="386"/>
      <c r="PZE2" s="386"/>
      <c r="PZF2" s="386"/>
      <c r="PZG2" s="386"/>
      <c r="PZH2" s="386"/>
      <c r="PZI2" s="386"/>
      <c r="PZJ2" s="386"/>
      <c r="PZK2" s="386"/>
      <c r="PZL2" s="386"/>
      <c r="PZM2" s="385"/>
      <c r="PZN2" s="386"/>
      <c r="PZO2" s="386"/>
      <c r="PZP2" s="386"/>
      <c r="PZQ2" s="386"/>
      <c r="PZR2" s="386"/>
      <c r="PZS2" s="386"/>
      <c r="PZT2" s="386"/>
      <c r="PZU2" s="386"/>
      <c r="PZV2" s="386"/>
      <c r="PZW2" s="386"/>
      <c r="PZX2" s="386"/>
      <c r="PZY2" s="386"/>
      <c r="PZZ2" s="386"/>
      <c r="QAA2" s="386"/>
      <c r="QAB2" s="386"/>
      <c r="QAC2" s="385"/>
      <c r="QAD2" s="386"/>
      <c r="QAE2" s="386"/>
      <c r="QAF2" s="386"/>
      <c r="QAG2" s="386"/>
      <c r="QAH2" s="386"/>
      <c r="QAI2" s="386"/>
      <c r="QAJ2" s="386"/>
      <c r="QAK2" s="386"/>
      <c r="QAL2" s="386"/>
      <c r="QAM2" s="386"/>
      <c r="QAN2" s="386"/>
      <c r="QAO2" s="386"/>
      <c r="QAP2" s="386"/>
      <c r="QAQ2" s="386"/>
      <c r="QAR2" s="386"/>
      <c r="QAS2" s="385"/>
      <c r="QAT2" s="386"/>
      <c r="QAU2" s="386"/>
      <c r="QAV2" s="386"/>
      <c r="QAW2" s="386"/>
      <c r="QAX2" s="386"/>
      <c r="QAY2" s="386"/>
      <c r="QAZ2" s="386"/>
      <c r="QBA2" s="386"/>
      <c r="QBB2" s="386"/>
      <c r="QBC2" s="386"/>
      <c r="QBD2" s="386"/>
      <c r="QBE2" s="386"/>
      <c r="QBF2" s="386"/>
      <c r="QBG2" s="386"/>
      <c r="QBH2" s="386"/>
      <c r="QBI2" s="385"/>
      <c r="QBJ2" s="386"/>
      <c r="QBK2" s="386"/>
      <c r="QBL2" s="386"/>
      <c r="QBM2" s="386"/>
      <c r="QBN2" s="386"/>
      <c r="QBO2" s="386"/>
      <c r="QBP2" s="386"/>
      <c r="QBQ2" s="386"/>
      <c r="QBR2" s="386"/>
      <c r="QBS2" s="386"/>
      <c r="QBT2" s="386"/>
      <c r="QBU2" s="386"/>
      <c r="QBV2" s="386"/>
      <c r="QBW2" s="386"/>
      <c r="QBX2" s="386"/>
      <c r="QBY2" s="385"/>
      <c r="QBZ2" s="386"/>
      <c r="QCA2" s="386"/>
      <c r="QCB2" s="386"/>
      <c r="QCC2" s="386"/>
      <c r="QCD2" s="386"/>
      <c r="QCE2" s="386"/>
      <c r="QCF2" s="386"/>
      <c r="QCG2" s="386"/>
      <c r="QCH2" s="386"/>
      <c r="QCI2" s="386"/>
      <c r="QCJ2" s="386"/>
      <c r="QCK2" s="386"/>
      <c r="QCL2" s="386"/>
      <c r="QCM2" s="386"/>
      <c r="QCN2" s="386"/>
      <c r="QCO2" s="385"/>
      <c r="QCP2" s="386"/>
      <c r="QCQ2" s="386"/>
      <c r="QCR2" s="386"/>
      <c r="QCS2" s="386"/>
      <c r="QCT2" s="386"/>
      <c r="QCU2" s="386"/>
      <c r="QCV2" s="386"/>
      <c r="QCW2" s="386"/>
      <c r="QCX2" s="386"/>
      <c r="QCY2" s="386"/>
      <c r="QCZ2" s="386"/>
      <c r="QDA2" s="386"/>
      <c r="QDB2" s="386"/>
      <c r="QDC2" s="386"/>
      <c r="QDD2" s="386"/>
      <c r="QDE2" s="385"/>
      <c r="QDF2" s="386"/>
      <c r="QDG2" s="386"/>
      <c r="QDH2" s="386"/>
      <c r="QDI2" s="386"/>
      <c r="QDJ2" s="386"/>
      <c r="QDK2" s="386"/>
      <c r="QDL2" s="386"/>
      <c r="QDM2" s="386"/>
      <c r="QDN2" s="386"/>
      <c r="QDO2" s="386"/>
      <c r="QDP2" s="386"/>
      <c r="QDQ2" s="386"/>
      <c r="QDR2" s="386"/>
      <c r="QDS2" s="386"/>
      <c r="QDT2" s="386"/>
      <c r="QDU2" s="385"/>
      <c r="QDV2" s="386"/>
      <c r="QDW2" s="386"/>
      <c r="QDX2" s="386"/>
      <c r="QDY2" s="386"/>
      <c r="QDZ2" s="386"/>
      <c r="QEA2" s="386"/>
      <c r="QEB2" s="386"/>
      <c r="QEC2" s="386"/>
      <c r="QED2" s="386"/>
      <c r="QEE2" s="386"/>
      <c r="QEF2" s="386"/>
      <c r="QEG2" s="386"/>
      <c r="QEH2" s="386"/>
      <c r="QEI2" s="386"/>
      <c r="QEJ2" s="386"/>
      <c r="QEK2" s="385"/>
      <c r="QEL2" s="386"/>
      <c r="QEM2" s="386"/>
      <c r="QEN2" s="386"/>
      <c r="QEO2" s="386"/>
      <c r="QEP2" s="386"/>
      <c r="QEQ2" s="386"/>
      <c r="QER2" s="386"/>
      <c r="QES2" s="386"/>
      <c r="QET2" s="386"/>
      <c r="QEU2" s="386"/>
      <c r="QEV2" s="386"/>
      <c r="QEW2" s="386"/>
      <c r="QEX2" s="386"/>
      <c r="QEY2" s="386"/>
      <c r="QEZ2" s="386"/>
      <c r="QFA2" s="385"/>
      <c r="QFB2" s="386"/>
      <c r="QFC2" s="386"/>
      <c r="QFD2" s="386"/>
      <c r="QFE2" s="386"/>
      <c r="QFF2" s="386"/>
      <c r="QFG2" s="386"/>
      <c r="QFH2" s="386"/>
      <c r="QFI2" s="386"/>
      <c r="QFJ2" s="386"/>
      <c r="QFK2" s="386"/>
      <c r="QFL2" s="386"/>
      <c r="QFM2" s="386"/>
      <c r="QFN2" s="386"/>
      <c r="QFO2" s="386"/>
      <c r="QFP2" s="386"/>
      <c r="QFQ2" s="385"/>
      <c r="QFR2" s="386"/>
      <c r="QFS2" s="386"/>
      <c r="QFT2" s="386"/>
      <c r="QFU2" s="386"/>
      <c r="QFV2" s="386"/>
      <c r="QFW2" s="386"/>
      <c r="QFX2" s="386"/>
      <c r="QFY2" s="386"/>
      <c r="QFZ2" s="386"/>
      <c r="QGA2" s="386"/>
      <c r="QGB2" s="386"/>
      <c r="QGC2" s="386"/>
      <c r="QGD2" s="386"/>
      <c r="QGE2" s="386"/>
      <c r="QGF2" s="386"/>
      <c r="QGG2" s="385"/>
      <c r="QGH2" s="386"/>
      <c r="QGI2" s="386"/>
      <c r="QGJ2" s="386"/>
      <c r="QGK2" s="386"/>
      <c r="QGL2" s="386"/>
      <c r="QGM2" s="386"/>
      <c r="QGN2" s="386"/>
      <c r="QGO2" s="386"/>
      <c r="QGP2" s="386"/>
      <c r="QGQ2" s="386"/>
      <c r="QGR2" s="386"/>
      <c r="QGS2" s="386"/>
      <c r="QGT2" s="386"/>
      <c r="QGU2" s="386"/>
      <c r="QGV2" s="386"/>
      <c r="QGW2" s="385"/>
      <c r="QGX2" s="386"/>
      <c r="QGY2" s="386"/>
      <c r="QGZ2" s="386"/>
      <c r="QHA2" s="386"/>
      <c r="QHB2" s="386"/>
      <c r="QHC2" s="386"/>
      <c r="QHD2" s="386"/>
      <c r="QHE2" s="386"/>
      <c r="QHF2" s="386"/>
      <c r="QHG2" s="386"/>
      <c r="QHH2" s="386"/>
      <c r="QHI2" s="386"/>
      <c r="QHJ2" s="386"/>
      <c r="QHK2" s="386"/>
      <c r="QHL2" s="386"/>
      <c r="QHM2" s="385"/>
      <c r="QHN2" s="386"/>
      <c r="QHO2" s="386"/>
      <c r="QHP2" s="386"/>
      <c r="QHQ2" s="386"/>
      <c r="QHR2" s="386"/>
      <c r="QHS2" s="386"/>
      <c r="QHT2" s="386"/>
      <c r="QHU2" s="386"/>
      <c r="QHV2" s="386"/>
      <c r="QHW2" s="386"/>
      <c r="QHX2" s="386"/>
      <c r="QHY2" s="386"/>
      <c r="QHZ2" s="386"/>
      <c r="QIA2" s="386"/>
      <c r="QIB2" s="386"/>
      <c r="QIC2" s="385"/>
      <c r="QID2" s="386"/>
      <c r="QIE2" s="386"/>
      <c r="QIF2" s="386"/>
      <c r="QIG2" s="386"/>
      <c r="QIH2" s="386"/>
      <c r="QII2" s="386"/>
      <c r="QIJ2" s="386"/>
      <c r="QIK2" s="386"/>
      <c r="QIL2" s="386"/>
      <c r="QIM2" s="386"/>
      <c r="QIN2" s="386"/>
      <c r="QIO2" s="386"/>
      <c r="QIP2" s="386"/>
      <c r="QIQ2" s="386"/>
      <c r="QIR2" s="386"/>
      <c r="QIS2" s="385"/>
      <c r="QIT2" s="386"/>
      <c r="QIU2" s="386"/>
      <c r="QIV2" s="386"/>
      <c r="QIW2" s="386"/>
      <c r="QIX2" s="386"/>
      <c r="QIY2" s="386"/>
      <c r="QIZ2" s="386"/>
      <c r="QJA2" s="386"/>
      <c r="QJB2" s="386"/>
      <c r="QJC2" s="386"/>
      <c r="QJD2" s="386"/>
      <c r="QJE2" s="386"/>
      <c r="QJF2" s="386"/>
      <c r="QJG2" s="386"/>
      <c r="QJH2" s="386"/>
      <c r="QJI2" s="385"/>
      <c r="QJJ2" s="386"/>
      <c r="QJK2" s="386"/>
      <c r="QJL2" s="386"/>
      <c r="QJM2" s="386"/>
      <c r="QJN2" s="386"/>
      <c r="QJO2" s="386"/>
      <c r="QJP2" s="386"/>
      <c r="QJQ2" s="386"/>
      <c r="QJR2" s="386"/>
      <c r="QJS2" s="386"/>
      <c r="QJT2" s="386"/>
      <c r="QJU2" s="386"/>
      <c r="QJV2" s="386"/>
      <c r="QJW2" s="386"/>
      <c r="QJX2" s="386"/>
      <c r="QJY2" s="385"/>
      <c r="QJZ2" s="386"/>
      <c r="QKA2" s="386"/>
      <c r="QKB2" s="386"/>
      <c r="QKC2" s="386"/>
      <c r="QKD2" s="386"/>
      <c r="QKE2" s="386"/>
      <c r="QKF2" s="386"/>
      <c r="QKG2" s="386"/>
      <c r="QKH2" s="386"/>
      <c r="QKI2" s="386"/>
      <c r="QKJ2" s="386"/>
      <c r="QKK2" s="386"/>
      <c r="QKL2" s="386"/>
      <c r="QKM2" s="386"/>
      <c r="QKN2" s="386"/>
      <c r="QKO2" s="385"/>
      <c r="QKP2" s="386"/>
      <c r="QKQ2" s="386"/>
      <c r="QKR2" s="386"/>
      <c r="QKS2" s="386"/>
      <c r="QKT2" s="386"/>
      <c r="QKU2" s="386"/>
      <c r="QKV2" s="386"/>
      <c r="QKW2" s="386"/>
      <c r="QKX2" s="386"/>
      <c r="QKY2" s="386"/>
      <c r="QKZ2" s="386"/>
      <c r="QLA2" s="386"/>
      <c r="QLB2" s="386"/>
      <c r="QLC2" s="386"/>
      <c r="QLD2" s="386"/>
      <c r="QLE2" s="385"/>
      <c r="QLF2" s="386"/>
      <c r="QLG2" s="386"/>
      <c r="QLH2" s="386"/>
      <c r="QLI2" s="386"/>
      <c r="QLJ2" s="386"/>
      <c r="QLK2" s="386"/>
      <c r="QLL2" s="386"/>
      <c r="QLM2" s="386"/>
      <c r="QLN2" s="386"/>
      <c r="QLO2" s="386"/>
      <c r="QLP2" s="386"/>
      <c r="QLQ2" s="386"/>
      <c r="QLR2" s="386"/>
      <c r="QLS2" s="386"/>
      <c r="QLT2" s="386"/>
      <c r="QLU2" s="385"/>
      <c r="QLV2" s="386"/>
      <c r="QLW2" s="386"/>
      <c r="QLX2" s="386"/>
      <c r="QLY2" s="386"/>
      <c r="QLZ2" s="386"/>
      <c r="QMA2" s="386"/>
      <c r="QMB2" s="386"/>
      <c r="QMC2" s="386"/>
      <c r="QMD2" s="386"/>
      <c r="QME2" s="386"/>
      <c r="QMF2" s="386"/>
      <c r="QMG2" s="386"/>
      <c r="QMH2" s="386"/>
      <c r="QMI2" s="386"/>
      <c r="QMJ2" s="386"/>
      <c r="QMK2" s="385"/>
      <c r="QML2" s="386"/>
      <c r="QMM2" s="386"/>
      <c r="QMN2" s="386"/>
      <c r="QMO2" s="386"/>
      <c r="QMP2" s="386"/>
      <c r="QMQ2" s="386"/>
      <c r="QMR2" s="386"/>
      <c r="QMS2" s="386"/>
      <c r="QMT2" s="386"/>
      <c r="QMU2" s="386"/>
      <c r="QMV2" s="386"/>
      <c r="QMW2" s="386"/>
      <c r="QMX2" s="386"/>
      <c r="QMY2" s="386"/>
      <c r="QMZ2" s="386"/>
      <c r="QNA2" s="385"/>
      <c r="QNB2" s="386"/>
      <c r="QNC2" s="386"/>
      <c r="QND2" s="386"/>
      <c r="QNE2" s="386"/>
      <c r="QNF2" s="386"/>
      <c r="QNG2" s="386"/>
      <c r="QNH2" s="386"/>
      <c r="QNI2" s="386"/>
      <c r="QNJ2" s="386"/>
      <c r="QNK2" s="386"/>
      <c r="QNL2" s="386"/>
      <c r="QNM2" s="386"/>
      <c r="QNN2" s="386"/>
      <c r="QNO2" s="386"/>
      <c r="QNP2" s="386"/>
      <c r="QNQ2" s="385"/>
      <c r="QNR2" s="386"/>
      <c r="QNS2" s="386"/>
      <c r="QNT2" s="386"/>
      <c r="QNU2" s="386"/>
      <c r="QNV2" s="386"/>
      <c r="QNW2" s="386"/>
      <c r="QNX2" s="386"/>
      <c r="QNY2" s="386"/>
      <c r="QNZ2" s="386"/>
      <c r="QOA2" s="386"/>
      <c r="QOB2" s="386"/>
      <c r="QOC2" s="386"/>
      <c r="QOD2" s="386"/>
      <c r="QOE2" s="386"/>
      <c r="QOF2" s="386"/>
      <c r="QOG2" s="385"/>
      <c r="QOH2" s="386"/>
      <c r="QOI2" s="386"/>
      <c r="QOJ2" s="386"/>
      <c r="QOK2" s="386"/>
      <c r="QOL2" s="386"/>
      <c r="QOM2" s="386"/>
      <c r="QON2" s="386"/>
      <c r="QOO2" s="386"/>
      <c r="QOP2" s="386"/>
      <c r="QOQ2" s="386"/>
      <c r="QOR2" s="386"/>
      <c r="QOS2" s="386"/>
      <c r="QOT2" s="386"/>
      <c r="QOU2" s="386"/>
      <c r="QOV2" s="386"/>
      <c r="QOW2" s="385"/>
      <c r="QOX2" s="386"/>
      <c r="QOY2" s="386"/>
      <c r="QOZ2" s="386"/>
      <c r="QPA2" s="386"/>
      <c r="QPB2" s="386"/>
      <c r="QPC2" s="386"/>
      <c r="QPD2" s="386"/>
      <c r="QPE2" s="386"/>
      <c r="QPF2" s="386"/>
      <c r="QPG2" s="386"/>
      <c r="QPH2" s="386"/>
      <c r="QPI2" s="386"/>
      <c r="QPJ2" s="386"/>
      <c r="QPK2" s="386"/>
      <c r="QPL2" s="386"/>
      <c r="QPM2" s="385"/>
      <c r="QPN2" s="386"/>
      <c r="QPO2" s="386"/>
      <c r="QPP2" s="386"/>
      <c r="QPQ2" s="386"/>
      <c r="QPR2" s="386"/>
      <c r="QPS2" s="386"/>
      <c r="QPT2" s="386"/>
      <c r="QPU2" s="386"/>
      <c r="QPV2" s="386"/>
      <c r="QPW2" s="386"/>
      <c r="QPX2" s="386"/>
      <c r="QPY2" s="386"/>
      <c r="QPZ2" s="386"/>
      <c r="QQA2" s="386"/>
      <c r="QQB2" s="386"/>
      <c r="QQC2" s="385"/>
      <c r="QQD2" s="386"/>
      <c r="QQE2" s="386"/>
      <c r="QQF2" s="386"/>
      <c r="QQG2" s="386"/>
      <c r="QQH2" s="386"/>
      <c r="QQI2" s="386"/>
      <c r="QQJ2" s="386"/>
      <c r="QQK2" s="386"/>
      <c r="QQL2" s="386"/>
      <c r="QQM2" s="386"/>
      <c r="QQN2" s="386"/>
      <c r="QQO2" s="386"/>
      <c r="QQP2" s="386"/>
      <c r="QQQ2" s="386"/>
      <c r="QQR2" s="386"/>
      <c r="QQS2" s="385"/>
      <c r="QQT2" s="386"/>
      <c r="QQU2" s="386"/>
      <c r="QQV2" s="386"/>
      <c r="QQW2" s="386"/>
      <c r="QQX2" s="386"/>
      <c r="QQY2" s="386"/>
      <c r="QQZ2" s="386"/>
      <c r="QRA2" s="386"/>
      <c r="QRB2" s="386"/>
      <c r="QRC2" s="386"/>
      <c r="QRD2" s="386"/>
      <c r="QRE2" s="386"/>
      <c r="QRF2" s="386"/>
      <c r="QRG2" s="386"/>
      <c r="QRH2" s="386"/>
      <c r="QRI2" s="385"/>
      <c r="QRJ2" s="386"/>
      <c r="QRK2" s="386"/>
      <c r="QRL2" s="386"/>
      <c r="QRM2" s="386"/>
      <c r="QRN2" s="386"/>
      <c r="QRO2" s="386"/>
      <c r="QRP2" s="386"/>
      <c r="QRQ2" s="386"/>
      <c r="QRR2" s="386"/>
      <c r="QRS2" s="386"/>
      <c r="QRT2" s="386"/>
      <c r="QRU2" s="386"/>
      <c r="QRV2" s="386"/>
      <c r="QRW2" s="386"/>
      <c r="QRX2" s="386"/>
      <c r="QRY2" s="385"/>
      <c r="QRZ2" s="386"/>
      <c r="QSA2" s="386"/>
      <c r="QSB2" s="386"/>
      <c r="QSC2" s="386"/>
      <c r="QSD2" s="386"/>
      <c r="QSE2" s="386"/>
      <c r="QSF2" s="386"/>
      <c r="QSG2" s="386"/>
      <c r="QSH2" s="386"/>
      <c r="QSI2" s="386"/>
      <c r="QSJ2" s="386"/>
      <c r="QSK2" s="386"/>
      <c r="QSL2" s="386"/>
      <c r="QSM2" s="386"/>
      <c r="QSN2" s="386"/>
      <c r="QSO2" s="385"/>
      <c r="QSP2" s="386"/>
      <c r="QSQ2" s="386"/>
      <c r="QSR2" s="386"/>
      <c r="QSS2" s="386"/>
      <c r="QST2" s="386"/>
      <c r="QSU2" s="386"/>
      <c r="QSV2" s="386"/>
      <c r="QSW2" s="386"/>
      <c r="QSX2" s="386"/>
      <c r="QSY2" s="386"/>
      <c r="QSZ2" s="386"/>
      <c r="QTA2" s="386"/>
      <c r="QTB2" s="386"/>
      <c r="QTC2" s="386"/>
      <c r="QTD2" s="386"/>
      <c r="QTE2" s="385"/>
      <c r="QTF2" s="386"/>
      <c r="QTG2" s="386"/>
      <c r="QTH2" s="386"/>
      <c r="QTI2" s="386"/>
      <c r="QTJ2" s="386"/>
      <c r="QTK2" s="386"/>
      <c r="QTL2" s="386"/>
      <c r="QTM2" s="386"/>
      <c r="QTN2" s="386"/>
      <c r="QTO2" s="386"/>
      <c r="QTP2" s="386"/>
      <c r="QTQ2" s="386"/>
      <c r="QTR2" s="386"/>
      <c r="QTS2" s="386"/>
      <c r="QTT2" s="386"/>
      <c r="QTU2" s="385"/>
      <c r="QTV2" s="386"/>
      <c r="QTW2" s="386"/>
      <c r="QTX2" s="386"/>
      <c r="QTY2" s="386"/>
      <c r="QTZ2" s="386"/>
      <c r="QUA2" s="386"/>
      <c r="QUB2" s="386"/>
      <c r="QUC2" s="386"/>
      <c r="QUD2" s="386"/>
      <c r="QUE2" s="386"/>
      <c r="QUF2" s="386"/>
      <c r="QUG2" s="386"/>
      <c r="QUH2" s="386"/>
      <c r="QUI2" s="386"/>
      <c r="QUJ2" s="386"/>
      <c r="QUK2" s="385"/>
      <c r="QUL2" s="386"/>
      <c r="QUM2" s="386"/>
      <c r="QUN2" s="386"/>
      <c r="QUO2" s="386"/>
      <c r="QUP2" s="386"/>
      <c r="QUQ2" s="386"/>
      <c r="QUR2" s="386"/>
      <c r="QUS2" s="386"/>
      <c r="QUT2" s="386"/>
      <c r="QUU2" s="386"/>
      <c r="QUV2" s="386"/>
      <c r="QUW2" s="386"/>
      <c r="QUX2" s="386"/>
      <c r="QUY2" s="386"/>
      <c r="QUZ2" s="386"/>
      <c r="QVA2" s="385"/>
      <c r="QVB2" s="386"/>
      <c r="QVC2" s="386"/>
      <c r="QVD2" s="386"/>
      <c r="QVE2" s="386"/>
      <c r="QVF2" s="386"/>
      <c r="QVG2" s="386"/>
      <c r="QVH2" s="386"/>
      <c r="QVI2" s="386"/>
      <c r="QVJ2" s="386"/>
      <c r="QVK2" s="386"/>
      <c r="QVL2" s="386"/>
      <c r="QVM2" s="386"/>
      <c r="QVN2" s="386"/>
      <c r="QVO2" s="386"/>
      <c r="QVP2" s="386"/>
      <c r="QVQ2" s="385"/>
      <c r="QVR2" s="386"/>
      <c r="QVS2" s="386"/>
      <c r="QVT2" s="386"/>
      <c r="QVU2" s="386"/>
      <c r="QVV2" s="386"/>
      <c r="QVW2" s="386"/>
      <c r="QVX2" s="386"/>
      <c r="QVY2" s="386"/>
      <c r="QVZ2" s="386"/>
      <c r="QWA2" s="386"/>
      <c r="QWB2" s="386"/>
      <c r="QWC2" s="386"/>
      <c r="QWD2" s="386"/>
      <c r="QWE2" s="386"/>
      <c r="QWF2" s="386"/>
      <c r="QWG2" s="385"/>
      <c r="QWH2" s="386"/>
      <c r="QWI2" s="386"/>
      <c r="QWJ2" s="386"/>
      <c r="QWK2" s="386"/>
      <c r="QWL2" s="386"/>
      <c r="QWM2" s="386"/>
      <c r="QWN2" s="386"/>
      <c r="QWO2" s="386"/>
      <c r="QWP2" s="386"/>
      <c r="QWQ2" s="386"/>
      <c r="QWR2" s="386"/>
      <c r="QWS2" s="386"/>
      <c r="QWT2" s="386"/>
      <c r="QWU2" s="386"/>
      <c r="QWV2" s="386"/>
      <c r="QWW2" s="385"/>
      <c r="QWX2" s="386"/>
      <c r="QWY2" s="386"/>
      <c r="QWZ2" s="386"/>
      <c r="QXA2" s="386"/>
      <c r="QXB2" s="386"/>
      <c r="QXC2" s="386"/>
      <c r="QXD2" s="386"/>
      <c r="QXE2" s="386"/>
      <c r="QXF2" s="386"/>
      <c r="QXG2" s="386"/>
      <c r="QXH2" s="386"/>
      <c r="QXI2" s="386"/>
      <c r="QXJ2" s="386"/>
      <c r="QXK2" s="386"/>
      <c r="QXL2" s="386"/>
      <c r="QXM2" s="385"/>
      <c r="QXN2" s="386"/>
      <c r="QXO2" s="386"/>
      <c r="QXP2" s="386"/>
      <c r="QXQ2" s="386"/>
      <c r="QXR2" s="386"/>
      <c r="QXS2" s="386"/>
      <c r="QXT2" s="386"/>
      <c r="QXU2" s="386"/>
      <c r="QXV2" s="386"/>
      <c r="QXW2" s="386"/>
      <c r="QXX2" s="386"/>
      <c r="QXY2" s="386"/>
      <c r="QXZ2" s="386"/>
      <c r="QYA2" s="386"/>
      <c r="QYB2" s="386"/>
      <c r="QYC2" s="385"/>
      <c r="QYD2" s="386"/>
      <c r="QYE2" s="386"/>
      <c r="QYF2" s="386"/>
      <c r="QYG2" s="386"/>
      <c r="QYH2" s="386"/>
      <c r="QYI2" s="386"/>
      <c r="QYJ2" s="386"/>
      <c r="QYK2" s="386"/>
      <c r="QYL2" s="386"/>
      <c r="QYM2" s="386"/>
      <c r="QYN2" s="386"/>
      <c r="QYO2" s="386"/>
      <c r="QYP2" s="386"/>
      <c r="QYQ2" s="386"/>
      <c r="QYR2" s="386"/>
      <c r="QYS2" s="385"/>
      <c r="QYT2" s="386"/>
      <c r="QYU2" s="386"/>
      <c r="QYV2" s="386"/>
      <c r="QYW2" s="386"/>
      <c r="QYX2" s="386"/>
      <c r="QYY2" s="386"/>
      <c r="QYZ2" s="386"/>
      <c r="QZA2" s="386"/>
      <c r="QZB2" s="386"/>
      <c r="QZC2" s="386"/>
      <c r="QZD2" s="386"/>
      <c r="QZE2" s="386"/>
      <c r="QZF2" s="386"/>
      <c r="QZG2" s="386"/>
      <c r="QZH2" s="386"/>
      <c r="QZI2" s="385"/>
      <c r="QZJ2" s="386"/>
      <c r="QZK2" s="386"/>
      <c r="QZL2" s="386"/>
      <c r="QZM2" s="386"/>
      <c r="QZN2" s="386"/>
      <c r="QZO2" s="386"/>
      <c r="QZP2" s="386"/>
      <c r="QZQ2" s="386"/>
      <c r="QZR2" s="386"/>
      <c r="QZS2" s="386"/>
      <c r="QZT2" s="386"/>
      <c r="QZU2" s="386"/>
      <c r="QZV2" s="386"/>
      <c r="QZW2" s="386"/>
      <c r="QZX2" s="386"/>
      <c r="QZY2" s="385"/>
      <c r="QZZ2" s="386"/>
      <c r="RAA2" s="386"/>
      <c r="RAB2" s="386"/>
      <c r="RAC2" s="386"/>
      <c r="RAD2" s="386"/>
      <c r="RAE2" s="386"/>
      <c r="RAF2" s="386"/>
      <c r="RAG2" s="386"/>
      <c r="RAH2" s="386"/>
      <c r="RAI2" s="386"/>
      <c r="RAJ2" s="386"/>
      <c r="RAK2" s="386"/>
      <c r="RAL2" s="386"/>
      <c r="RAM2" s="386"/>
      <c r="RAN2" s="386"/>
      <c r="RAO2" s="385"/>
      <c r="RAP2" s="386"/>
      <c r="RAQ2" s="386"/>
      <c r="RAR2" s="386"/>
      <c r="RAS2" s="386"/>
      <c r="RAT2" s="386"/>
      <c r="RAU2" s="386"/>
      <c r="RAV2" s="386"/>
      <c r="RAW2" s="386"/>
      <c r="RAX2" s="386"/>
      <c r="RAY2" s="386"/>
      <c r="RAZ2" s="386"/>
      <c r="RBA2" s="386"/>
      <c r="RBB2" s="386"/>
      <c r="RBC2" s="386"/>
      <c r="RBD2" s="386"/>
      <c r="RBE2" s="385"/>
      <c r="RBF2" s="386"/>
      <c r="RBG2" s="386"/>
      <c r="RBH2" s="386"/>
      <c r="RBI2" s="386"/>
      <c r="RBJ2" s="386"/>
      <c r="RBK2" s="386"/>
      <c r="RBL2" s="386"/>
      <c r="RBM2" s="386"/>
      <c r="RBN2" s="386"/>
      <c r="RBO2" s="386"/>
      <c r="RBP2" s="386"/>
      <c r="RBQ2" s="386"/>
      <c r="RBR2" s="386"/>
      <c r="RBS2" s="386"/>
      <c r="RBT2" s="386"/>
      <c r="RBU2" s="385"/>
      <c r="RBV2" s="386"/>
      <c r="RBW2" s="386"/>
      <c r="RBX2" s="386"/>
      <c r="RBY2" s="386"/>
      <c r="RBZ2" s="386"/>
      <c r="RCA2" s="386"/>
      <c r="RCB2" s="386"/>
      <c r="RCC2" s="386"/>
      <c r="RCD2" s="386"/>
      <c r="RCE2" s="386"/>
      <c r="RCF2" s="386"/>
      <c r="RCG2" s="386"/>
      <c r="RCH2" s="386"/>
      <c r="RCI2" s="386"/>
      <c r="RCJ2" s="386"/>
      <c r="RCK2" s="385"/>
      <c r="RCL2" s="386"/>
      <c r="RCM2" s="386"/>
      <c r="RCN2" s="386"/>
      <c r="RCO2" s="386"/>
      <c r="RCP2" s="386"/>
      <c r="RCQ2" s="386"/>
      <c r="RCR2" s="386"/>
      <c r="RCS2" s="386"/>
      <c r="RCT2" s="386"/>
      <c r="RCU2" s="386"/>
      <c r="RCV2" s="386"/>
      <c r="RCW2" s="386"/>
      <c r="RCX2" s="386"/>
      <c r="RCY2" s="386"/>
      <c r="RCZ2" s="386"/>
      <c r="RDA2" s="385"/>
      <c r="RDB2" s="386"/>
      <c r="RDC2" s="386"/>
      <c r="RDD2" s="386"/>
      <c r="RDE2" s="386"/>
      <c r="RDF2" s="386"/>
      <c r="RDG2" s="386"/>
      <c r="RDH2" s="386"/>
      <c r="RDI2" s="386"/>
      <c r="RDJ2" s="386"/>
      <c r="RDK2" s="386"/>
      <c r="RDL2" s="386"/>
      <c r="RDM2" s="386"/>
      <c r="RDN2" s="386"/>
      <c r="RDO2" s="386"/>
      <c r="RDP2" s="386"/>
      <c r="RDQ2" s="385"/>
      <c r="RDR2" s="386"/>
      <c r="RDS2" s="386"/>
      <c r="RDT2" s="386"/>
      <c r="RDU2" s="386"/>
      <c r="RDV2" s="386"/>
      <c r="RDW2" s="386"/>
      <c r="RDX2" s="386"/>
      <c r="RDY2" s="386"/>
      <c r="RDZ2" s="386"/>
      <c r="REA2" s="386"/>
      <c r="REB2" s="386"/>
      <c r="REC2" s="386"/>
      <c r="RED2" s="386"/>
      <c r="REE2" s="386"/>
      <c r="REF2" s="386"/>
      <c r="REG2" s="385"/>
      <c r="REH2" s="386"/>
      <c r="REI2" s="386"/>
      <c r="REJ2" s="386"/>
      <c r="REK2" s="386"/>
      <c r="REL2" s="386"/>
      <c r="REM2" s="386"/>
      <c r="REN2" s="386"/>
      <c r="REO2" s="386"/>
      <c r="REP2" s="386"/>
      <c r="REQ2" s="386"/>
      <c r="RER2" s="386"/>
      <c r="RES2" s="386"/>
      <c r="RET2" s="386"/>
      <c r="REU2" s="386"/>
      <c r="REV2" s="386"/>
      <c r="REW2" s="385"/>
      <c r="REX2" s="386"/>
      <c r="REY2" s="386"/>
      <c r="REZ2" s="386"/>
      <c r="RFA2" s="386"/>
      <c r="RFB2" s="386"/>
      <c r="RFC2" s="386"/>
      <c r="RFD2" s="386"/>
      <c r="RFE2" s="386"/>
      <c r="RFF2" s="386"/>
      <c r="RFG2" s="386"/>
      <c r="RFH2" s="386"/>
      <c r="RFI2" s="386"/>
      <c r="RFJ2" s="386"/>
      <c r="RFK2" s="386"/>
      <c r="RFL2" s="386"/>
      <c r="RFM2" s="385"/>
      <c r="RFN2" s="386"/>
      <c r="RFO2" s="386"/>
      <c r="RFP2" s="386"/>
      <c r="RFQ2" s="386"/>
      <c r="RFR2" s="386"/>
      <c r="RFS2" s="386"/>
      <c r="RFT2" s="386"/>
      <c r="RFU2" s="386"/>
      <c r="RFV2" s="386"/>
      <c r="RFW2" s="386"/>
      <c r="RFX2" s="386"/>
      <c r="RFY2" s="386"/>
      <c r="RFZ2" s="386"/>
      <c r="RGA2" s="386"/>
      <c r="RGB2" s="386"/>
      <c r="RGC2" s="385"/>
      <c r="RGD2" s="386"/>
      <c r="RGE2" s="386"/>
      <c r="RGF2" s="386"/>
      <c r="RGG2" s="386"/>
      <c r="RGH2" s="386"/>
      <c r="RGI2" s="386"/>
      <c r="RGJ2" s="386"/>
      <c r="RGK2" s="386"/>
      <c r="RGL2" s="386"/>
      <c r="RGM2" s="386"/>
      <c r="RGN2" s="386"/>
      <c r="RGO2" s="386"/>
      <c r="RGP2" s="386"/>
      <c r="RGQ2" s="386"/>
      <c r="RGR2" s="386"/>
      <c r="RGS2" s="385"/>
      <c r="RGT2" s="386"/>
      <c r="RGU2" s="386"/>
      <c r="RGV2" s="386"/>
      <c r="RGW2" s="386"/>
      <c r="RGX2" s="386"/>
      <c r="RGY2" s="386"/>
      <c r="RGZ2" s="386"/>
      <c r="RHA2" s="386"/>
      <c r="RHB2" s="386"/>
      <c r="RHC2" s="386"/>
      <c r="RHD2" s="386"/>
      <c r="RHE2" s="386"/>
      <c r="RHF2" s="386"/>
      <c r="RHG2" s="386"/>
      <c r="RHH2" s="386"/>
      <c r="RHI2" s="385"/>
      <c r="RHJ2" s="386"/>
      <c r="RHK2" s="386"/>
      <c r="RHL2" s="386"/>
      <c r="RHM2" s="386"/>
      <c r="RHN2" s="386"/>
      <c r="RHO2" s="386"/>
      <c r="RHP2" s="386"/>
      <c r="RHQ2" s="386"/>
      <c r="RHR2" s="386"/>
      <c r="RHS2" s="386"/>
      <c r="RHT2" s="386"/>
      <c r="RHU2" s="386"/>
      <c r="RHV2" s="386"/>
      <c r="RHW2" s="386"/>
      <c r="RHX2" s="386"/>
      <c r="RHY2" s="385"/>
      <c r="RHZ2" s="386"/>
      <c r="RIA2" s="386"/>
      <c r="RIB2" s="386"/>
      <c r="RIC2" s="386"/>
      <c r="RID2" s="386"/>
      <c r="RIE2" s="386"/>
      <c r="RIF2" s="386"/>
      <c r="RIG2" s="386"/>
      <c r="RIH2" s="386"/>
      <c r="RII2" s="386"/>
      <c r="RIJ2" s="386"/>
      <c r="RIK2" s="386"/>
      <c r="RIL2" s="386"/>
      <c r="RIM2" s="386"/>
      <c r="RIN2" s="386"/>
      <c r="RIO2" s="385"/>
      <c r="RIP2" s="386"/>
      <c r="RIQ2" s="386"/>
      <c r="RIR2" s="386"/>
      <c r="RIS2" s="386"/>
      <c r="RIT2" s="386"/>
      <c r="RIU2" s="386"/>
      <c r="RIV2" s="386"/>
      <c r="RIW2" s="386"/>
      <c r="RIX2" s="386"/>
      <c r="RIY2" s="386"/>
      <c r="RIZ2" s="386"/>
      <c r="RJA2" s="386"/>
      <c r="RJB2" s="386"/>
      <c r="RJC2" s="386"/>
      <c r="RJD2" s="386"/>
      <c r="RJE2" s="385"/>
      <c r="RJF2" s="386"/>
      <c r="RJG2" s="386"/>
      <c r="RJH2" s="386"/>
      <c r="RJI2" s="386"/>
      <c r="RJJ2" s="386"/>
      <c r="RJK2" s="386"/>
      <c r="RJL2" s="386"/>
      <c r="RJM2" s="386"/>
      <c r="RJN2" s="386"/>
      <c r="RJO2" s="386"/>
      <c r="RJP2" s="386"/>
      <c r="RJQ2" s="386"/>
      <c r="RJR2" s="386"/>
      <c r="RJS2" s="386"/>
      <c r="RJT2" s="386"/>
      <c r="RJU2" s="385"/>
      <c r="RJV2" s="386"/>
      <c r="RJW2" s="386"/>
      <c r="RJX2" s="386"/>
      <c r="RJY2" s="386"/>
      <c r="RJZ2" s="386"/>
      <c r="RKA2" s="386"/>
      <c r="RKB2" s="386"/>
      <c r="RKC2" s="386"/>
      <c r="RKD2" s="386"/>
      <c r="RKE2" s="386"/>
      <c r="RKF2" s="386"/>
      <c r="RKG2" s="386"/>
      <c r="RKH2" s="386"/>
      <c r="RKI2" s="386"/>
      <c r="RKJ2" s="386"/>
      <c r="RKK2" s="385"/>
      <c r="RKL2" s="386"/>
      <c r="RKM2" s="386"/>
      <c r="RKN2" s="386"/>
      <c r="RKO2" s="386"/>
      <c r="RKP2" s="386"/>
      <c r="RKQ2" s="386"/>
      <c r="RKR2" s="386"/>
      <c r="RKS2" s="386"/>
      <c r="RKT2" s="386"/>
      <c r="RKU2" s="386"/>
      <c r="RKV2" s="386"/>
      <c r="RKW2" s="386"/>
      <c r="RKX2" s="386"/>
      <c r="RKY2" s="386"/>
      <c r="RKZ2" s="386"/>
      <c r="RLA2" s="385"/>
      <c r="RLB2" s="386"/>
      <c r="RLC2" s="386"/>
      <c r="RLD2" s="386"/>
      <c r="RLE2" s="386"/>
      <c r="RLF2" s="386"/>
      <c r="RLG2" s="386"/>
      <c r="RLH2" s="386"/>
      <c r="RLI2" s="386"/>
      <c r="RLJ2" s="386"/>
      <c r="RLK2" s="386"/>
      <c r="RLL2" s="386"/>
      <c r="RLM2" s="386"/>
      <c r="RLN2" s="386"/>
      <c r="RLO2" s="386"/>
      <c r="RLP2" s="386"/>
      <c r="RLQ2" s="385"/>
      <c r="RLR2" s="386"/>
      <c r="RLS2" s="386"/>
      <c r="RLT2" s="386"/>
      <c r="RLU2" s="386"/>
      <c r="RLV2" s="386"/>
      <c r="RLW2" s="386"/>
      <c r="RLX2" s="386"/>
      <c r="RLY2" s="386"/>
      <c r="RLZ2" s="386"/>
      <c r="RMA2" s="386"/>
      <c r="RMB2" s="386"/>
      <c r="RMC2" s="386"/>
      <c r="RMD2" s="386"/>
      <c r="RME2" s="386"/>
      <c r="RMF2" s="386"/>
      <c r="RMG2" s="385"/>
      <c r="RMH2" s="386"/>
      <c r="RMI2" s="386"/>
      <c r="RMJ2" s="386"/>
      <c r="RMK2" s="386"/>
      <c r="RML2" s="386"/>
      <c r="RMM2" s="386"/>
      <c r="RMN2" s="386"/>
      <c r="RMO2" s="386"/>
      <c r="RMP2" s="386"/>
      <c r="RMQ2" s="386"/>
      <c r="RMR2" s="386"/>
      <c r="RMS2" s="386"/>
      <c r="RMT2" s="386"/>
      <c r="RMU2" s="386"/>
      <c r="RMV2" s="386"/>
      <c r="RMW2" s="385"/>
      <c r="RMX2" s="386"/>
      <c r="RMY2" s="386"/>
      <c r="RMZ2" s="386"/>
      <c r="RNA2" s="386"/>
      <c r="RNB2" s="386"/>
      <c r="RNC2" s="386"/>
      <c r="RND2" s="386"/>
      <c r="RNE2" s="386"/>
      <c r="RNF2" s="386"/>
      <c r="RNG2" s="386"/>
      <c r="RNH2" s="386"/>
      <c r="RNI2" s="386"/>
      <c r="RNJ2" s="386"/>
      <c r="RNK2" s="386"/>
      <c r="RNL2" s="386"/>
      <c r="RNM2" s="385"/>
      <c r="RNN2" s="386"/>
      <c r="RNO2" s="386"/>
      <c r="RNP2" s="386"/>
      <c r="RNQ2" s="386"/>
      <c r="RNR2" s="386"/>
      <c r="RNS2" s="386"/>
      <c r="RNT2" s="386"/>
      <c r="RNU2" s="386"/>
      <c r="RNV2" s="386"/>
      <c r="RNW2" s="386"/>
      <c r="RNX2" s="386"/>
      <c r="RNY2" s="386"/>
      <c r="RNZ2" s="386"/>
      <c r="ROA2" s="386"/>
      <c r="ROB2" s="386"/>
      <c r="ROC2" s="385"/>
      <c r="ROD2" s="386"/>
      <c r="ROE2" s="386"/>
      <c r="ROF2" s="386"/>
      <c r="ROG2" s="386"/>
      <c r="ROH2" s="386"/>
      <c r="ROI2" s="386"/>
      <c r="ROJ2" s="386"/>
      <c r="ROK2" s="386"/>
      <c r="ROL2" s="386"/>
      <c r="ROM2" s="386"/>
      <c r="RON2" s="386"/>
      <c r="ROO2" s="386"/>
      <c r="ROP2" s="386"/>
      <c r="ROQ2" s="386"/>
      <c r="ROR2" s="386"/>
      <c r="ROS2" s="385"/>
      <c r="ROT2" s="386"/>
      <c r="ROU2" s="386"/>
      <c r="ROV2" s="386"/>
      <c r="ROW2" s="386"/>
      <c r="ROX2" s="386"/>
      <c r="ROY2" s="386"/>
      <c r="ROZ2" s="386"/>
      <c r="RPA2" s="386"/>
      <c r="RPB2" s="386"/>
      <c r="RPC2" s="386"/>
      <c r="RPD2" s="386"/>
      <c r="RPE2" s="386"/>
      <c r="RPF2" s="386"/>
      <c r="RPG2" s="386"/>
      <c r="RPH2" s="386"/>
      <c r="RPI2" s="385"/>
      <c r="RPJ2" s="386"/>
      <c r="RPK2" s="386"/>
      <c r="RPL2" s="386"/>
      <c r="RPM2" s="386"/>
      <c r="RPN2" s="386"/>
      <c r="RPO2" s="386"/>
      <c r="RPP2" s="386"/>
      <c r="RPQ2" s="386"/>
      <c r="RPR2" s="386"/>
      <c r="RPS2" s="386"/>
      <c r="RPT2" s="386"/>
      <c r="RPU2" s="386"/>
      <c r="RPV2" s="386"/>
      <c r="RPW2" s="386"/>
      <c r="RPX2" s="386"/>
      <c r="RPY2" s="385"/>
      <c r="RPZ2" s="386"/>
      <c r="RQA2" s="386"/>
      <c r="RQB2" s="386"/>
      <c r="RQC2" s="386"/>
      <c r="RQD2" s="386"/>
      <c r="RQE2" s="386"/>
      <c r="RQF2" s="386"/>
      <c r="RQG2" s="386"/>
      <c r="RQH2" s="386"/>
      <c r="RQI2" s="386"/>
      <c r="RQJ2" s="386"/>
      <c r="RQK2" s="386"/>
      <c r="RQL2" s="386"/>
      <c r="RQM2" s="386"/>
      <c r="RQN2" s="386"/>
      <c r="RQO2" s="385"/>
      <c r="RQP2" s="386"/>
      <c r="RQQ2" s="386"/>
      <c r="RQR2" s="386"/>
      <c r="RQS2" s="386"/>
      <c r="RQT2" s="386"/>
      <c r="RQU2" s="386"/>
      <c r="RQV2" s="386"/>
      <c r="RQW2" s="386"/>
      <c r="RQX2" s="386"/>
      <c r="RQY2" s="386"/>
      <c r="RQZ2" s="386"/>
      <c r="RRA2" s="386"/>
      <c r="RRB2" s="386"/>
      <c r="RRC2" s="386"/>
      <c r="RRD2" s="386"/>
      <c r="RRE2" s="385"/>
      <c r="RRF2" s="386"/>
      <c r="RRG2" s="386"/>
      <c r="RRH2" s="386"/>
      <c r="RRI2" s="386"/>
      <c r="RRJ2" s="386"/>
      <c r="RRK2" s="386"/>
      <c r="RRL2" s="386"/>
      <c r="RRM2" s="386"/>
      <c r="RRN2" s="386"/>
      <c r="RRO2" s="386"/>
      <c r="RRP2" s="386"/>
      <c r="RRQ2" s="386"/>
      <c r="RRR2" s="386"/>
      <c r="RRS2" s="386"/>
      <c r="RRT2" s="386"/>
      <c r="RRU2" s="385"/>
      <c r="RRV2" s="386"/>
      <c r="RRW2" s="386"/>
      <c r="RRX2" s="386"/>
      <c r="RRY2" s="386"/>
      <c r="RRZ2" s="386"/>
      <c r="RSA2" s="386"/>
      <c r="RSB2" s="386"/>
      <c r="RSC2" s="386"/>
      <c r="RSD2" s="386"/>
      <c r="RSE2" s="386"/>
      <c r="RSF2" s="386"/>
      <c r="RSG2" s="386"/>
      <c r="RSH2" s="386"/>
      <c r="RSI2" s="386"/>
      <c r="RSJ2" s="386"/>
      <c r="RSK2" s="385"/>
      <c r="RSL2" s="386"/>
      <c r="RSM2" s="386"/>
      <c r="RSN2" s="386"/>
      <c r="RSO2" s="386"/>
      <c r="RSP2" s="386"/>
      <c r="RSQ2" s="386"/>
      <c r="RSR2" s="386"/>
      <c r="RSS2" s="386"/>
      <c r="RST2" s="386"/>
      <c r="RSU2" s="386"/>
      <c r="RSV2" s="386"/>
      <c r="RSW2" s="386"/>
      <c r="RSX2" s="386"/>
      <c r="RSY2" s="386"/>
      <c r="RSZ2" s="386"/>
      <c r="RTA2" s="385"/>
      <c r="RTB2" s="386"/>
      <c r="RTC2" s="386"/>
      <c r="RTD2" s="386"/>
      <c r="RTE2" s="386"/>
      <c r="RTF2" s="386"/>
      <c r="RTG2" s="386"/>
      <c r="RTH2" s="386"/>
      <c r="RTI2" s="386"/>
      <c r="RTJ2" s="386"/>
      <c r="RTK2" s="386"/>
      <c r="RTL2" s="386"/>
      <c r="RTM2" s="386"/>
      <c r="RTN2" s="386"/>
      <c r="RTO2" s="386"/>
      <c r="RTP2" s="386"/>
      <c r="RTQ2" s="385"/>
      <c r="RTR2" s="386"/>
      <c r="RTS2" s="386"/>
      <c r="RTT2" s="386"/>
      <c r="RTU2" s="386"/>
      <c r="RTV2" s="386"/>
      <c r="RTW2" s="386"/>
      <c r="RTX2" s="386"/>
      <c r="RTY2" s="386"/>
      <c r="RTZ2" s="386"/>
      <c r="RUA2" s="386"/>
      <c r="RUB2" s="386"/>
      <c r="RUC2" s="386"/>
      <c r="RUD2" s="386"/>
      <c r="RUE2" s="386"/>
      <c r="RUF2" s="386"/>
      <c r="RUG2" s="385"/>
      <c r="RUH2" s="386"/>
      <c r="RUI2" s="386"/>
      <c r="RUJ2" s="386"/>
      <c r="RUK2" s="386"/>
      <c r="RUL2" s="386"/>
      <c r="RUM2" s="386"/>
      <c r="RUN2" s="386"/>
      <c r="RUO2" s="386"/>
      <c r="RUP2" s="386"/>
      <c r="RUQ2" s="386"/>
      <c r="RUR2" s="386"/>
      <c r="RUS2" s="386"/>
      <c r="RUT2" s="386"/>
      <c r="RUU2" s="386"/>
      <c r="RUV2" s="386"/>
      <c r="RUW2" s="385"/>
      <c r="RUX2" s="386"/>
      <c r="RUY2" s="386"/>
      <c r="RUZ2" s="386"/>
      <c r="RVA2" s="386"/>
      <c r="RVB2" s="386"/>
      <c r="RVC2" s="386"/>
      <c r="RVD2" s="386"/>
      <c r="RVE2" s="386"/>
      <c r="RVF2" s="386"/>
      <c r="RVG2" s="386"/>
      <c r="RVH2" s="386"/>
      <c r="RVI2" s="386"/>
      <c r="RVJ2" s="386"/>
      <c r="RVK2" s="386"/>
      <c r="RVL2" s="386"/>
      <c r="RVM2" s="385"/>
      <c r="RVN2" s="386"/>
      <c r="RVO2" s="386"/>
      <c r="RVP2" s="386"/>
      <c r="RVQ2" s="386"/>
      <c r="RVR2" s="386"/>
      <c r="RVS2" s="386"/>
      <c r="RVT2" s="386"/>
      <c r="RVU2" s="386"/>
      <c r="RVV2" s="386"/>
      <c r="RVW2" s="386"/>
      <c r="RVX2" s="386"/>
      <c r="RVY2" s="386"/>
      <c r="RVZ2" s="386"/>
      <c r="RWA2" s="386"/>
      <c r="RWB2" s="386"/>
      <c r="RWC2" s="385"/>
      <c r="RWD2" s="386"/>
      <c r="RWE2" s="386"/>
      <c r="RWF2" s="386"/>
      <c r="RWG2" s="386"/>
      <c r="RWH2" s="386"/>
      <c r="RWI2" s="386"/>
      <c r="RWJ2" s="386"/>
      <c r="RWK2" s="386"/>
      <c r="RWL2" s="386"/>
      <c r="RWM2" s="386"/>
      <c r="RWN2" s="386"/>
      <c r="RWO2" s="386"/>
      <c r="RWP2" s="386"/>
      <c r="RWQ2" s="386"/>
      <c r="RWR2" s="386"/>
      <c r="RWS2" s="385"/>
      <c r="RWT2" s="386"/>
      <c r="RWU2" s="386"/>
      <c r="RWV2" s="386"/>
      <c r="RWW2" s="386"/>
      <c r="RWX2" s="386"/>
      <c r="RWY2" s="386"/>
      <c r="RWZ2" s="386"/>
      <c r="RXA2" s="386"/>
      <c r="RXB2" s="386"/>
      <c r="RXC2" s="386"/>
      <c r="RXD2" s="386"/>
      <c r="RXE2" s="386"/>
      <c r="RXF2" s="386"/>
      <c r="RXG2" s="386"/>
      <c r="RXH2" s="386"/>
      <c r="RXI2" s="385"/>
      <c r="RXJ2" s="386"/>
      <c r="RXK2" s="386"/>
      <c r="RXL2" s="386"/>
      <c r="RXM2" s="386"/>
      <c r="RXN2" s="386"/>
      <c r="RXO2" s="386"/>
      <c r="RXP2" s="386"/>
      <c r="RXQ2" s="386"/>
      <c r="RXR2" s="386"/>
      <c r="RXS2" s="386"/>
      <c r="RXT2" s="386"/>
      <c r="RXU2" s="386"/>
      <c r="RXV2" s="386"/>
      <c r="RXW2" s="386"/>
      <c r="RXX2" s="386"/>
      <c r="RXY2" s="385"/>
      <c r="RXZ2" s="386"/>
      <c r="RYA2" s="386"/>
      <c r="RYB2" s="386"/>
      <c r="RYC2" s="386"/>
      <c r="RYD2" s="386"/>
      <c r="RYE2" s="386"/>
      <c r="RYF2" s="386"/>
      <c r="RYG2" s="386"/>
      <c r="RYH2" s="386"/>
      <c r="RYI2" s="386"/>
      <c r="RYJ2" s="386"/>
      <c r="RYK2" s="386"/>
      <c r="RYL2" s="386"/>
      <c r="RYM2" s="386"/>
      <c r="RYN2" s="386"/>
      <c r="RYO2" s="385"/>
      <c r="RYP2" s="386"/>
      <c r="RYQ2" s="386"/>
      <c r="RYR2" s="386"/>
      <c r="RYS2" s="386"/>
      <c r="RYT2" s="386"/>
      <c r="RYU2" s="386"/>
      <c r="RYV2" s="386"/>
      <c r="RYW2" s="386"/>
      <c r="RYX2" s="386"/>
      <c r="RYY2" s="386"/>
      <c r="RYZ2" s="386"/>
      <c r="RZA2" s="386"/>
      <c r="RZB2" s="386"/>
      <c r="RZC2" s="386"/>
      <c r="RZD2" s="386"/>
      <c r="RZE2" s="385"/>
      <c r="RZF2" s="386"/>
      <c r="RZG2" s="386"/>
      <c r="RZH2" s="386"/>
      <c r="RZI2" s="386"/>
      <c r="RZJ2" s="386"/>
      <c r="RZK2" s="386"/>
      <c r="RZL2" s="386"/>
      <c r="RZM2" s="386"/>
      <c r="RZN2" s="386"/>
      <c r="RZO2" s="386"/>
      <c r="RZP2" s="386"/>
      <c r="RZQ2" s="386"/>
      <c r="RZR2" s="386"/>
      <c r="RZS2" s="386"/>
      <c r="RZT2" s="386"/>
      <c r="RZU2" s="385"/>
      <c r="RZV2" s="386"/>
      <c r="RZW2" s="386"/>
      <c r="RZX2" s="386"/>
      <c r="RZY2" s="386"/>
      <c r="RZZ2" s="386"/>
      <c r="SAA2" s="386"/>
      <c r="SAB2" s="386"/>
      <c r="SAC2" s="386"/>
      <c r="SAD2" s="386"/>
      <c r="SAE2" s="386"/>
      <c r="SAF2" s="386"/>
      <c r="SAG2" s="386"/>
      <c r="SAH2" s="386"/>
      <c r="SAI2" s="386"/>
      <c r="SAJ2" s="386"/>
      <c r="SAK2" s="385"/>
      <c r="SAL2" s="386"/>
      <c r="SAM2" s="386"/>
      <c r="SAN2" s="386"/>
      <c r="SAO2" s="386"/>
      <c r="SAP2" s="386"/>
      <c r="SAQ2" s="386"/>
      <c r="SAR2" s="386"/>
      <c r="SAS2" s="386"/>
      <c r="SAT2" s="386"/>
      <c r="SAU2" s="386"/>
      <c r="SAV2" s="386"/>
      <c r="SAW2" s="386"/>
      <c r="SAX2" s="386"/>
      <c r="SAY2" s="386"/>
      <c r="SAZ2" s="386"/>
      <c r="SBA2" s="385"/>
      <c r="SBB2" s="386"/>
      <c r="SBC2" s="386"/>
      <c r="SBD2" s="386"/>
      <c r="SBE2" s="386"/>
      <c r="SBF2" s="386"/>
      <c r="SBG2" s="386"/>
      <c r="SBH2" s="386"/>
      <c r="SBI2" s="386"/>
      <c r="SBJ2" s="386"/>
      <c r="SBK2" s="386"/>
      <c r="SBL2" s="386"/>
      <c r="SBM2" s="386"/>
      <c r="SBN2" s="386"/>
      <c r="SBO2" s="386"/>
      <c r="SBP2" s="386"/>
      <c r="SBQ2" s="385"/>
      <c r="SBR2" s="386"/>
      <c r="SBS2" s="386"/>
      <c r="SBT2" s="386"/>
      <c r="SBU2" s="386"/>
      <c r="SBV2" s="386"/>
      <c r="SBW2" s="386"/>
      <c r="SBX2" s="386"/>
      <c r="SBY2" s="386"/>
      <c r="SBZ2" s="386"/>
      <c r="SCA2" s="386"/>
      <c r="SCB2" s="386"/>
      <c r="SCC2" s="386"/>
      <c r="SCD2" s="386"/>
      <c r="SCE2" s="386"/>
      <c r="SCF2" s="386"/>
      <c r="SCG2" s="385"/>
      <c r="SCH2" s="386"/>
      <c r="SCI2" s="386"/>
      <c r="SCJ2" s="386"/>
      <c r="SCK2" s="386"/>
      <c r="SCL2" s="386"/>
      <c r="SCM2" s="386"/>
      <c r="SCN2" s="386"/>
      <c r="SCO2" s="386"/>
      <c r="SCP2" s="386"/>
      <c r="SCQ2" s="386"/>
      <c r="SCR2" s="386"/>
      <c r="SCS2" s="386"/>
      <c r="SCT2" s="386"/>
      <c r="SCU2" s="386"/>
      <c r="SCV2" s="386"/>
      <c r="SCW2" s="385"/>
      <c r="SCX2" s="386"/>
      <c r="SCY2" s="386"/>
      <c r="SCZ2" s="386"/>
      <c r="SDA2" s="386"/>
      <c r="SDB2" s="386"/>
      <c r="SDC2" s="386"/>
      <c r="SDD2" s="386"/>
      <c r="SDE2" s="386"/>
      <c r="SDF2" s="386"/>
      <c r="SDG2" s="386"/>
      <c r="SDH2" s="386"/>
      <c r="SDI2" s="386"/>
      <c r="SDJ2" s="386"/>
      <c r="SDK2" s="386"/>
      <c r="SDL2" s="386"/>
      <c r="SDM2" s="385"/>
      <c r="SDN2" s="386"/>
      <c r="SDO2" s="386"/>
      <c r="SDP2" s="386"/>
      <c r="SDQ2" s="386"/>
      <c r="SDR2" s="386"/>
      <c r="SDS2" s="386"/>
      <c r="SDT2" s="386"/>
      <c r="SDU2" s="386"/>
      <c r="SDV2" s="386"/>
      <c r="SDW2" s="386"/>
      <c r="SDX2" s="386"/>
      <c r="SDY2" s="386"/>
      <c r="SDZ2" s="386"/>
      <c r="SEA2" s="386"/>
      <c r="SEB2" s="386"/>
      <c r="SEC2" s="385"/>
      <c r="SED2" s="386"/>
      <c r="SEE2" s="386"/>
      <c r="SEF2" s="386"/>
      <c r="SEG2" s="386"/>
      <c r="SEH2" s="386"/>
      <c r="SEI2" s="386"/>
      <c r="SEJ2" s="386"/>
      <c r="SEK2" s="386"/>
      <c r="SEL2" s="386"/>
      <c r="SEM2" s="386"/>
      <c r="SEN2" s="386"/>
      <c r="SEO2" s="386"/>
      <c r="SEP2" s="386"/>
      <c r="SEQ2" s="386"/>
      <c r="SER2" s="386"/>
      <c r="SES2" s="385"/>
      <c r="SET2" s="386"/>
      <c r="SEU2" s="386"/>
      <c r="SEV2" s="386"/>
      <c r="SEW2" s="386"/>
      <c r="SEX2" s="386"/>
      <c r="SEY2" s="386"/>
      <c r="SEZ2" s="386"/>
      <c r="SFA2" s="386"/>
      <c r="SFB2" s="386"/>
      <c r="SFC2" s="386"/>
      <c r="SFD2" s="386"/>
      <c r="SFE2" s="386"/>
      <c r="SFF2" s="386"/>
      <c r="SFG2" s="386"/>
      <c r="SFH2" s="386"/>
      <c r="SFI2" s="385"/>
      <c r="SFJ2" s="386"/>
      <c r="SFK2" s="386"/>
      <c r="SFL2" s="386"/>
      <c r="SFM2" s="386"/>
      <c r="SFN2" s="386"/>
      <c r="SFO2" s="386"/>
      <c r="SFP2" s="386"/>
      <c r="SFQ2" s="386"/>
      <c r="SFR2" s="386"/>
      <c r="SFS2" s="386"/>
      <c r="SFT2" s="386"/>
      <c r="SFU2" s="386"/>
      <c r="SFV2" s="386"/>
      <c r="SFW2" s="386"/>
      <c r="SFX2" s="386"/>
      <c r="SFY2" s="385"/>
      <c r="SFZ2" s="386"/>
      <c r="SGA2" s="386"/>
      <c r="SGB2" s="386"/>
      <c r="SGC2" s="386"/>
      <c r="SGD2" s="386"/>
      <c r="SGE2" s="386"/>
      <c r="SGF2" s="386"/>
      <c r="SGG2" s="386"/>
      <c r="SGH2" s="386"/>
      <c r="SGI2" s="386"/>
      <c r="SGJ2" s="386"/>
      <c r="SGK2" s="386"/>
      <c r="SGL2" s="386"/>
      <c r="SGM2" s="386"/>
      <c r="SGN2" s="386"/>
      <c r="SGO2" s="385"/>
      <c r="SGP2" s="386"/>
      <c r="SGQ2" s="386"/>
      <c r="SGR2" s="386"/>
      <c r="SGS2" s="386"/>
      <c r="SGT2" s="386"/>
      <c r="SGU2" s="386"/>
      <c r="SGV2" s="386"/>
      <c r="SGW2" s="386"/>
      <c r="SGX2" s="386"/>
      <c r="SGY2" s="386"/>
      <c r="SGZ2" s="386"/>
      <c r="SHA2" s="386"/>
      <c r="SHB2" s="386"/>
      <c r="SHC2" s="386"/>
      <c r="SHD2" s="386"/>
      <c r="SHE2" s="385"/>
      <c r="SHF2" s="386"/>
      <c r="SHG2" s="386"/>
      <c r="SHH2" s="386"/>
      <c r="SHI2" s="386"/>
      <c r="SHJ2" s="386"/>
      <c r="SHK2" s="386"/>
      <c r="SHL2" s="386"/>
      <c r="SHM2" s="386"/>
      <c r="SHN2" s="386"/>
      <c r="SHO2" s="386"/>
      <c r="SHP2" s="386"/>
      <c r="SHQ2" s="386"/>
      <c r="SHR2" s="386"/>
      <c r="SHS2" s="386"/>
      <c r="SHT2" s="386"/>
      <c r="SHU2" s="385"/>
      <c r="SHV2" s="386"/>
      <c r="SHW2" s="386"/>
      <c r="SHX2" s="386"/>
      <c r="SHY2" s="386"/>
      <c r="SHZ2" s="386"/>
      <c r="SIA2" s="386"/>
      <c r="SIB2" s="386"/>
      <c r="SIC2" s="386"/>
      <c r="SID2" s="386"/>
      <c r="SIE2" s="386"/>
      <c r="SIF2" s="386"/>
      <c r="SIG2" s="386"/>
      <c r="SIH2" s="386"/>
      <c r="SII2" s="386"/>
      <c r="SIJ2" s="386"/>
      <c r="SIK2" s="385"/>
      <c r="SIL2" s="386"/>
      <c r="SIM2" s="386"/>
      <c r="SIN2" s="386"/>
      <c r="SIO2" s="386"/>
      <c r="SIP2" s="386"/>
      <c r="SIQ2" s="386"/>
      <c r="SIR2" s="386"/>
      <c r="SIS2" s="386"/>
      <c r="SIT2" s="386"/>
      <c r="SIU2" s="386"/>
      <c r="SIV2" s="386"/>
      <c r="SIW2" s="386"/>
      <c r="SIX2" s="386"/>
      <c r="SIY2" s="386"/>
      <c r="SIZ2" s="386"/>
      <c r="SJA2" s="385"/>
      <c r="SJB2" s="386"/>
      <c r="SJC2" s="386"/>
      <c r="SJD2" s="386"/>
      <c r="SJE2" s="386"/>
      <c r="SJF2" s="386"/>
      <c r="SJG2" s="386"/>
      <c r="SJH2" s="386"/>
      <c r="SJI2" s="386"/>
      <c r="SJJ2" s="386"/>
      <c r="SJK2" s="386"/>
      <c r="SJL2" s="386"/>
      <c r="SJM2" s="386"/>
      <c r="SJN2" s="386"/>
      <c r="SJO2" s="386"/>
      <c r="SJP2" s="386"/>
      <c r="SJQ2" s="385"/>
      <c r="SJR2" s="386"/>
      <c r="SJS2" s="386"/>
      <c r="SJT2" s="386"/>
      <c r="SJU2" s="386"/>
      <c r="SJV2" s="386"/>
      <c r="SJW2" s="386"/>
      <c r="SJX2" s="386"/>
      <c r="SJY2" s="386"/>
      <c r="SJZ2" s="386"/>
      <c r="SKA2" s="386"/>
      <c r="SKB2" s="386"/>
      <c r="SKC2" s="386"/>
      <c r="SKD2" s="386"/>
      <c r="SKE2" s="386"/>
      <c r="SKF2" s="386"/>
      <c r="SKG2" s="385"/>
      <c r="SKH2" s="386"/>
      <c r="SKI2" s="386"/>
      <c r="SKJ2" s="386"/>
      <c r="SKK2" s="386"/>
      <c r="SKL2" s="386"/>
      <c r="SKM2" s="386"/>
      <c r="SKN2" s="386"/>
      <c r="SKO2" s="386"/>
      <c r="SKP2" s="386"/>
      <c r="SKQ2" s="386"/>
      <c r="SKR2" s="386"/>
      <c r="SKS2" s="386"/>
      <c r="SKT2" s="386"/>
      <c r="SKU2" s="386"/>
      <c r="SKV2" s="386"/>
      <c r="SKW2" s="385"/>
      <c r="SKX2" s="386"/>
      <c r="SKY2" s="386"/>
      <c r="SKZ2" s="386"/>
      <c r="SLA2" s="386"/>
      <c r="SLB2" s="386"/>
      <c r="SLC2" s="386"/>
      <c r="SLD2" s="386"/>
      <c r="SLE2" s="386"/>
      <c r="SLF2" s="386"/>
      <c r="SLG2" s="386"/>
      <c r="SLH2" s="386"/>
      <c r="SLI2" s="386"/>
      <c r="SLJ2" s="386"/>
      <c r="SLK2" s="386"/>
      <c r="SLL2" s="386"/>
      <c r="SLM2" s="385"/>
      <c r="SLN2" s="386"/>
      <c r="SLO2" s="386"/>
      <c r="SLP2" s="386"/>
      <c r="SLQ2" s="386"/>
      <c r="SLR2" s="386"/>
      <c r="SLS2" s="386"/>
      <c r="SLT2" s="386"/>
      <c r="SLU2" s="386"/>
      <c r="SLV2" s="386"/>
      <c r="SLW2" s="386"/>
      <c r="SLX2" s="386"/>
      <c r="SLY2" s="386"/>
      <c r="SLZ2" s="386"/>
      <c r="SMA2" s="386"/>
      <c r="SMB2" s="386"/>
      <c r="SMC2" s="385"/>
      <c r="SMD2" s="386"/>
      <c r="SME2" s="386"/>
      <c r="SMF2" s="386"/>
      <c r="SMG2" s="386"/>
      <c r="SMH2" s="386"/>
      <c r="SMI2" s="386"/>
      <c r="SMJ2" s="386"/>
      <c r="SMK2" s="386"/>
      <c r="SML2" s="386"/>
      <c r="SMM2" s="386"/>
      <c r="SMN2" s="386"/>
      <c r="SMO2" s="386"/>
      <c r="SMP2" s="386"/>
      <c r="SMQ2" s="386"/>
      <c r="SMR2" s="386"/>
      <c r="SMS2" s="385"/>
      <c r="SMT2" s="386"/>
      <c r="SMU2" s="386"/>
      <c r="SMV2" s="386"/>
      <c r="SMW2" s="386"/>
      <c r="SMX2" s="386"/>
      <c r="SMY2" s="386"/>
      <c r="SMZ2" s="386"/>
      <c r="SNA2" s="386"/>
      <c r="SNB2" s="386"/>
      <c r="SNC2" s="386"/>
      <c r="SND2" s="386"/>
      <c r="SNE2" s="386"/>
      <c r="SNF2" s="386"/>
      <c r="SNG2" s="386"/>
      <c r="SNH2" s="386"/>
      <c r="SNI2" s="385"/>
      <c r="SNJ2" s="386"/>
      <c r="SNK2" s="386"/>
      <c r="SNL2" s="386"/>
      <c r="SNM2" s="386"/>
      <c r="SNN2" s="386"/>
      <c r="SNO2" s="386"/>
      <c r="SNP2" s="386"/>
      <c r="SNQ2" s="386"/>
      <c r="SNR2" s="386"/>
      <c r="SNS2" s="386"/>
      <c r="SNT2" s="386"/>
      <c r="SNU2" s="386"/>
      <c r="SNV2" s="386"/>
      <c r="SNW2" s="386"/>
      <c r="SNX2" s="386"/>
      <c r="SNY2" s="385"/>
      <c r="SNZ2" s="386"/>
      <c r="SOA2" s="386"/>
      <c r="SOB2" s="386"/>
      <c r="SOC2" s="386"/>
      <c r="SOD2" s="386"/>
      <c r="SOE2" s="386"/>
      <c r="SOF2" s="386"/>
      <c r="SOG2" s="386"/>
      <c r="SOH2" s="386"/>
      <c r="SOI2" s="386"/>
      <c r="SOJ2" s="386"/>
      <c r="SOK2" s="386"/>
      <c r="SOL2" s="386"/>
      <c r="SOM2" s="386"/>
      <c r="SON2" s="386"/>
      <c r="SOO2" s="385"/>
      <c r="SOP2" s="386"/>
      <c r="SOQ2" s="386"/>
      <c r="SOR2" s="386"/>
      <c r="SOS2" s="386"/>
      <c r="SOT2" s="386"/>
      <c r="SOU2" s="386"/>
      <c r="SOV2" s="386"/>
      <c r="SOW2" s="386"/>
      <c r="SOX2" s="386"/>
      <c r="SOY2" s="386"/>
      <c r="SOZ2" s="386"/>
      <c r="SPA2" s="386"/>
      <c r="SPB2" s="386"/>
      <c r="SPC2" s="386"/>
      <c r="SPD2" s="386"/>
      <c r="SPE2" s="385"/>
      <c r="SPF2" s="386"/>
      <c r="SPG2" s="386"/>
      <c r="SPH2" s="386"/>
      <c r="SPI2" s="386"/>
      <c r="SPJ2" s="386"/>
      <c r="SPK2" s="386"/>
      <c r="SPL2" s="386"/>
      <c r="SPM2" s="386"/>
      <c r="SPN2" s="386"/>
      <c r="SPO2" s="386"/>
      <c r="SPP2" s="386"/>
      <c r="SPQ2" s="386"/>
      <c r="SPR2" s="386"/>
      <c r="SPS2" s="386"/>
      <c r="SPT2" s="386"/>
      <c r="SPU2" s="385"/>
      <c r="SPV2" s="386"/>
      <c r="SPW2" s="386"/>
      <c r="SPX2" s="386"/>
      <c r="SPY2" s="386"/>
      <c r="SPZ2" s="386"/>
      <c r="SQA2" s="386"/>
      <c r="SQB2" s="386"/>
      <c r="SQC2" s="386"/>
      <c r="SQD2" s="386"/>
      <c r="SQE2" s="386"/>
      <c r="SQF2" s="386"/>
      <c r="SQG2" s="386"/>
      <c r="SQH2" s="386"/>
      <c r="SQI2" s="386"/>
      <c r="SQJ2" s="386"/>
      <c r="SQK2" s="385"/>
      <c r="SQL2" s="386"/>
      <c r="SQM2" s="386"/>
      <c r="SQN2" s="386"/>
      <c r="SQO2" s="386"/>
      <c r="SQP2" s="386"/>
      <c r="SQQ2" s="386"/>
      <c r="SQR2" s="386"/>
      <c r="SQS2" s="386"/>
      <c r="SQT2" s="386"/>
      <c r="SQU2" s="386"/>
      <c r="SQV2" s="386"/>
      <c r="SQW2" s="386"/>
      <c r="SQX2" s="386"/>
      <c r="SQY2" s="386"/>
      <c r="SQZ2" s="386"/>
      <c r="SRA2" s="385"/>
      <c r="SRB2" s="386"/>
      <c r="SRC2" s="386"/>
      <c r="SRD2" s="386"/>
      <c r="SRE2" s="386"/>
      <c r="SRF2" s="386"/>
      <c r="SRG2" s="386"/>
      <c r="SRH2" s="386"/>
      <c r="SRI2" s="386"/>
      <c r="SRJ2" s="386"/>
      <c r="SRK2" s="386"/>
      <c r="SRL2" s="386"/>
      <c r="SRM2" s="386"/>
      <c r="SRN2" s="386"/>
      <c r="SRO2" s="386"/>
      <c r="SRP2" s="386"/>
      <c r="SRQ2" s="385"/>
      <c r="SRR2" s="386"/>
      <c r="SRS2" s="386"/>
      <c r="SRT2" s="386"/>
      <c r="SRU2" s="386"/>
      <c r="SRV2" s="386"/>
      <c r="SRW2" s="386"/>
      <c r="SRX2" s="386"/>
      <c r="SRY2" s="386"/>
      <c r="SRZ2" s="386"/>
      <c r="SSA2" s="386"/>
      <c r="SSB2" s="386"/>
      <c r="SSC2" s="386"/>
      <c r="SSD2" s="386"/>
      <c r="SSE2" s="386"/>
      <c r="SSF2" s="386"/>
      <c r="SSG2" s="385"/>
      <c r="SSH2" s="386"/>
      <c r="SSI2" s="386"/>
      <c r="SSJ2" s="386"/>
      <c r="SSK2" s="386"/>
      <c r="SSL2" s="386"/>
      <c r="SSM2" s="386"/>
      <c r="SSN2" s="386"/>
      <c r="SSO2" s="386"/>
      <c r="SSP2" s="386"/>
      <c r="SSQ2" s="386"/>
      <c r="SSR2" s="386"/>
      <c r="SSS2" s="386"/>
      <c r="SST2" s="386"/>
      <c r="SSU2" s="386"/>
      <c r="SSV2" s="386"/>
      <c r="SSW2" s="385"/>
      <c r="SSX2" s="386"/>
      <c r="SSY2" s="386"/>
      <c r="SSZ2" s="386"/>
      <c r="STA2" s="386"/>
      <c r="STB2" s="386"/>
      <c r="STC2" s="386"/>
      <c r="STD2" s="386"/>
      <c r="STE2" s="386"/>
      <c r="STF2" s="386"/>
      <c r="STG2" s="386"/>
      <c r="STH2" s="386"/>
      <c r="STI2" s="386"/>
      <c r="STJ2" s="386"/>
      <c r="STK2" s="386"/>
      <c r="STL2" s="386"/>
      <c r="STM2" s="385"/>
      <c r="STN2" s="386"/>
      <c r="STO2" s="386"/>
      <c r="STP2" s="386"/>
      <c r="STQ2" s="386"/>
      <c r="STR2" s="386"/>
      <c r="STS2" s="386"/>
      <c r="STT2" s="386"/>
      <c r="STU2" s="386"/>
      <c r="STV2" s="386"/>
      <c r="STW2" s="386"/>
      <c r="STX2" s="386"/>
      <c r="STY2" s="386"/>
      <c r="STZ2" s="386"/>
      <c r="SUA2" s="386"/>
      <c r="SUB2" s="386"/>
      <c r="SUC2" s="385"/>
      <c r="SUD2" s="386"/>
      <c r="SUE2" s="386"/>
      <c r="SUF2" s="386"/>
      <c r="SUG2" s="386"/>
      <c r="SUH2" s="386"/>
      <c r="SUI2" s="386"/>
      <c r="SUJ2" s="386"/>
      <c r="SUK2" s="386"/>
      <c r="SUL2" s="386"/>
      <c r="SUM2" s="386"/>
      <c r="SUN2" s="386"/>
      <c r="SUO2" s="386"/>
      <c r="SUP2" s="386"/>
      <c r="SUQ2" s="386"/>
      <c r="SUR2" s="386"/>
      <c r="SUS2" s="385"/>
      <c r="SUT2" s="386"/>
      <c r="SUU2" s="386"/>
      <c r="SUV2" s="386"/>
      <c r="SUW2" s="386"/>
      <c r="SUX2" s="386"/>
      <c r="SUY2" s="386"/>
      <c r="SUZ2" s="386"/>
      <c r="SVA2" s="386"/>
      <c r="SVB2" s="386"/>
      <c r="SVC2" s="386"/>
      <c r="SVD2" s="386"/>
      <c r="SVE2" s="386"/>
      <c r="SVF2" s="386"/>
      <c r="SVG2" s="386"/>
      <c r="SVH2" s="386"/>
      <c r="SVI2" s="385"/>
      <c r="SVJ2" s="386"/>
      <c r="SVK2" s="386"/>
      <c r="SVL2" s="386"/>
      <c r="SVM2" s="386"/>
      <c r="SVN2" s="386"/>
      <c r="SVO2" s="386"/>
      <c r="SVP2" s="386"/>
      <c r="SVQ2" s="386"/>
      <c r="SVR2" s="386"/>
      <c r="SVS2" s="386"/>
      <c r="SVT2" s="386"/>
      <c r="SVU2" s="386"/>
      <c r="SVV2" s="386"/>
      <c r="SVW2" s="386"/>
      <c r="SVX2" s="386"/>
      <c r="SVY2" s="385"/>
      <c r="SVZ2" s="386"/>
      <c r="SWA2" s="386"/>
      <c r="SWB2" s="386"/>
      <c r="SWC2" s="386"/>
      <c r="SWD2" s="386"/>
      <c r="SWE2" s="386"/>
      <c r="SWF2" s="386"/>
      <c r="SWG2" s="386"/>
      <c r="SWH2" s="386"/>
      <c r="SWI2" s="386"/>
      <c r="SWJ2" s="386"/>
      <c r="SWK2" s="386"/>
      <c r="SWL2" s="386"/>
      <c r="SWM2" s="386"/>
      <c r="SWN2" s="386"/>
      <c r="SWO2" s="385"/>
      <c r="SWP2" s="386"/>
      <c r="SWQ2" s="386"/>
      <c r="SWR2" s="386"/>
      <c r="SWS2" s="386"/>
      <c r="SWT2" s="386"/>
      <c r="SWU2" s="386"/>
      <c r="SWV2" s="386"/>
      <c r="SWW2" s="386"/>
      <c r="SWX2" s="386"/>
      <c r="SWY2" s="386"/>
      <c r="SWZ2" s="386"/>
      <c r="SXA2" s="386"/>
      <c r="SXB2" s="386"/>
      <c r="SXC2" s="386"/>
      <c r="SXD2" s="386"/>
      <c r="SXE2" s="385"/>
      <c r="SXF2" s="386"/>
      <c r="SXG2" s="386"/>
      <c r="SXH2" s="386"/>
      <c r="SXI2" s="386"/>
      <c r="SXJ2" s="386"/>
      <c r="SXK2" s="386"/>
      <c r="SXL2" s="386"/>
      <c r="SXM2" s="386"/>
      <c r="SXN2" s="386"/>
      <c r="SXO2" s="386"/>
      <c r="SXP2" s="386"/>
      <c r="SXQ2" s="386"/>
      <c r="SXR2" s="386"/>
      <c r="SXS2" s="386"/>
      <c r="SXT2" s="386"/>
      <c r="SXU2" s="385"/>
      <c r="SXV2" s="386"/>
      <c r="SXW2" s="386"/>
      <c r="SXX2" s="386"/>
      <c r="SXY2" s="386"/>
      <c r="SXZ2" s="386"/>
      <c r="SYA2" s="386"/>
      <c r="SYB2" s="386"/>
      <c r="SYC2" s="386"/>
      <c r="SYD2" s="386"/>
      <c r="SYE2" s="386"/>
      <c r="SYF2" s="386"/>
      <c r="SYG2" s="386"/>
      <c r="SYH2" s="386"/>
      <c r="SYI2" s="386"/>
      <c r="SYJ2" s="386"/>
      <c r="SYK2" s="385"/>
      <c r="SYL2" s="386"/>
      <c r="SYM2" s="386"/>
      <c r="SYN2" s="386"/>
      <c r="SYO2" s="386"/>
      <c r="SYP2" s="386"/>
      <c r="SYQ2" s="386"/>
      <c r="SYR2" s="386"/>
      <c r="SYS2" s="386"/>
      <c r="SYT2" s="386"/>
      <c r="SYU2" s="386"/>
      <c r="SYV2" s="386"/>
      <c r="SYW2" s="386"/>
      <c r="SYX2" s="386"/>
      <c r="SYY2" s="386"/>
      <c r="SYZ2" s="386"/>
      <c r="SZA2" s="385"/>
      <c r="SZB2" s="386"/>
      <c r="SZC2" s="386"/>
      <c r="SZD2" s="386"/>
      <c r="SZE2" s="386"/>
      <c r="SZF2" s="386"/>
      <c r="SZG2" s="386"/>
      <c r="SZH2" s="386"/>
      <c r="SZI2" s="386"/>
      <c r="SZJ2" s="386"/>
      <c r="SZK2" s="386"/>
      <c r="SZL2" s="386"/>
      <c r="SZM2" s="386"/>
      <c r="SZN2" s="386"/>
      <c r="SZO2" s="386"/>
      <c r="SZP2" s="386"/>
      <c r="SZQ2" s="385"/>
      <c r="SZR2" s="386"/>
      <c r="SZS2" s="386"/>
      <c r="SZT2" s="386"/>
      <c r="SZU2" s="386"/>
      <c r="SZV2" s="386"/>
      <c r="SZW2" s="386"/>
      <c r="SZX2" s="386"/>
      <c r="SZY2" s="386"/>
      <c r="SZZ2" s="386"/>
      <c r="TAA2" s="386"/>
      <c r="TAB2" s="386"/>
      <c r="TAC2" s="386"/>
      <c r="TAD2" s="386"/>
      <c r="TAE2" s="386"/>
      <c r="TAF2" s="386"/>
      <c r="TAG2" s="385"/>
      <c r="TAH2" s="386"/>
      <c r="TAI2" s="386"/>
      <c r="TAJ2" s="386"/>
      <c r="TAK2" s="386"/>
      <c r="TAL2" s="386"/>
      <c r="TAM2" s="386"/>
      <c r="TAN2" s="386"/>
      <c r="TAO2" s="386"/>
      <c r="TAP2" s="386"/>
      <c r="TAQ2" s="386"/>
      <c r="TAR2" s="386"/>
      <c r="TAS2" s="386"/>
      <c r="TAT2" s="386"/>
      <c r="TAU2" s="386"/>
      <c r="TAV2" s="386"/>
      <c r="TAW2" s="385"/>
      <c r="TAX2" s="386"/>
      <c r="TAY2" s="386"/>
      <c r="TAZ2" s="386"/>
      <c r="TBA2" s="386"/>
      <c r="TBB2" s="386"/>
      <c r="TBC2" s="386"/>
      <c r="TBD2" s="386"/>
      <c r="TBE2" s="386"/>
      <c r="TBF2" s="386"/>
      <c r="TBG2" s="386"/>
      <c r="TBH2" s="386"/>
      <c r="TBI2" s="386"/>
      <c r="TBJ2" s="386"/>
      <c r="TBK2" s="386"/>
      <c r="TBL2" s="386"/>
      <c r="TBM2" s="385"/>
      <c r="TBN2" s="386"/>
      <c r="TBO2" s="386"/>
      <c r="TBP2" s="386"/>
      <c r="TBQ2" s="386"/>
      <c r="TBR2" s="386"/>
      <c r="TBS2" s="386"/>
      <c r="TBT2" s="386"/>
      <c r="TBU2" s="386"/>
      <c r="TBV2" s="386"/>
      <c r="TBW2" s="386"/>
      <c r="TBX2" s="386"/>
      <c r="TBY2" s="386"/>
      <c r="TBZ2" s="386"/>
      <c r="TCA2" s="386"/>
      <c r="TCB2" s="386"/>
      <c r="TCC2" s="385"/>
      <c r="TCD2" s="386"/>
      <c r="TCE2" s="386"/>
      <c r="TCF2" s="386"/>
      <c r="TCG2" s="386"/>
      <c r="TCH2" s="386"/>
      <c r="TCI2" s="386"/>
      <c r="TCJ2" s="386"/>
      <c r="TCK2" s="386"/>
      <c r="TCL2" s="386"/>
      <c r="TCM2" s="386"/>
      <c r="TCN2" s="386"/>
      <c r="TCO2" s="386"/>
      <c r="TCP2" s="386"/>
      <c r="TCQ2" s="386"/>
      <c r="TCR2" s="386"/>
      <c r="TCS2" s="385"/>
      <c r="TCT2" s="386"/>
      <c r="TCU2" s="386"/>
      <c r="TCV2" s="386"/>
      <c r="TCW2" s="386"/>
      <c r="TCX2" s="386"/>
      <c r="TCY2" s="386"/>
      <c r="TCZ2" s="386"/>
      <c r="TDA2" s="386"/>
      <c r="TDB2" s="386"/>
      <c r="TDC2" s="386"/>
      <c r="TDD2" s="386"/>
      <c r="TDE2" s="386"/>
      <c r="TDF2" s="386"/>
      <c r="TDG2" s="386"/>
      <c r="TDH2" s="386"/>
      <c r="TDI2" s="385"/>
      <c r="TDJ2" s="386"/>
      <c r="TDK2" s="386"/>
      <c r="TDL2" s="386"/>
      <c r="TDM2" s="386"/>
      <c r="TDN2" s="386"/>
      <c r="TDO2" s="386"/>
      <c r="TDP2" s="386"/>
      <c r="TDQ2" s="386"/>
      <c r="TDR2" s="386"/>
      <c r="TDS2" s="386"/>
      <c r="TDT2" s="386"/>
      <c r="TDU2" s="386"/>
      <c r="TDV2" s="386"/>
      <c r="TDW2" s="386"/>
      <c r="TDX2" s="386"/>
      <c r="TDY2" s="385"/>
      <c r="TDZ2" s="386"/>
      <c r="TEA2" s="386"/>
      <c r="TEB2" s="386"/>
      <c r="TEC2" s="386"/>
      <c r="TED2" s="386"/>
      <c r="TEE2" s="386"/>
      <c r="TEF2" s="386"/>
      <c r="TEG2" s="386"/>
      <c r="TEH2" s="386"/>
      <c r="TEI2" s="386"/>
      <c r="TEJ2" s="386"/>
      <c r="TEK2" s="386"/>
      <c r="TEL2" s="386"/>
      <c r="TEM2" s="386"/>
      <c r="TEN2" s="386"/>
      <c r="TEO2" s="385"/>
      <c r="TEP2" s="386"/>
      <c r="TEQ2" s="386"/>
      <c r="TER2" s="386"/>
      <c r="TES2" s="386"/>
      <c r="TET2" s="386"/>
      <c r="TEU2" s="386"/>
      <c r="TEV2" s="386"/>
      <c r="TEW2" s="386"/>
      <c r="TEX2" s="386"/>
      <c r="TEY2" s="386"/>
      <c r="TEZ2" s="386"/>
      <c r="TFA2" s="386"/>
      <c r="TFB2" s="386"/>
      <c r="TFC2" s="386"/>
      <c r="TFD2" s="386"/>
      <c r="TFE2" s="385"/>
      <c r="TFF2" s="386"/>
      <c r="TFG2" s="386"/>
      <c r="TFH2" s="386"/>
      <c r="TFI2" s="386"/>
      <c r="TFJ2" s="386"/>
      <c r="TFK2" s="386"/>
      <c r="TFL2" s="386"/>
      <c r="TFM2" s="386"/>
      <c r="TFN2" s="386"/>
      <c r="TFO2" s="386"/>
      <c r="TFP2" s="386"/>
      <c r="TFQ2" s="386"/>
      <c r="TFR2" s="386"/>
      <c r="TFS2" s="386"/>
      <c r="TFT2" s="386"/>
      <c r="TFU2" s="385"/>
      <c r="TFV2" s="386"/>
      <c r="TFW2" s="386"/>
      <c r="TFX2" s="386"/>
      <c r="TFY2" s="386"/>
      <c r="TFZ2" s="386"/>
      <c r="TGA2" s="386"/>
      <c r="TGB2" s="386"/>
      <c r="TGC2" s="386"/>
      <c r="TGD2" s="386"/>
      <c r="TGE2" s="386"/>
      <c r="TGF2" s="386"/>
      <c r="TGG2" s="386"/>
      <c r="TGH2" s="386"/>
      <c r="TGI2" s="386"/>
      <c r="TGJ2" s="386"/>
      <c r="TGK2" s="385"/>
      <c r="TGL2" s="386"/>
      <c r="TGM2" s="386"/>
      <c r="TGN2" s="386"/>
      <c r="TGO2" s="386"/>
      <c r="TGP2" s="386"/>
      <c r="TGQ2" s="386"/>
      <c r="TGR2" s="386"/>
      <c r="TGS2" s="386"/>
      <c r="TGT2" s="386"/>
      <c r="TGU2" s="386"/>
      <c r="TGV2" s="386"/>
      <c r="TGW2" s="386"/>
      <c r="TGX2" s="386"/>
      <c r="TGY2" s="386"/>
      <c r="TGZ2" s="386"/>
      <c r="THA2" s="385"/>
      <c r="THB2" s="386"/>
      <c r="THC2" s="386"/>
      <c r="THD2" s="386"/>
      <c r="THE2" s="386"/>
      <c r="THF2" s="386"/>
      <c r="THG2" s="386"/>
      <c r="THH2" s="386"/>
      <c r="THI2" s="386"/>
      <c r="THJ2" s="386"/>
      <c r="THK2" s="386"/>
      <c r="THL2" s="386"/>
      <c r="THM2" s="386"/>
      <c r="THN2" s="386"/>
      <c r="THO2" s="386"/>
      <c r="THP2" s="386"/>
      <c r="THQ2" s="385"/>
      <c r="THR2" s="386"/>
      <c r="THS2" s="386"/>
      <c r="THT2" s="386"/>
      <c r="THU2" s="386"/>
      <c r="THV2" s="386"/>
      <c r="THW2" s="386"/>
      <c r="THX2" s="386"/>
      <c r="THY2" s="386"/>
      <c r="THZ2" s="386"/>
      <c r="TIA2" s="386"/>
      <c r="TIB2" s="386"/>
      <c r="TIC2" s="386"/>
      <c r="TID2" s="386"/>
      <c r="TIE2" s="386"/>
      <c r="TIF2" s="386"/>
      <c r="TIG2" s="385"/>
      <c r="TIH2" s="386"/>
      <c r="TII2" s="386"/>
      <c r="TIJ2" s="386"/>
      <c r="TIK2" s="386"/>
      <c r="TIL2" s="386"/>
      <c r="TIM2" s="386"/>
      <c r="TIN2" s="386"/>
      <c r="TIO2" s="386"/>
      <c r="TIP2" s="386"/>
      <c r="TIQ2" s="386"/>
      <c r="TIR2" s="386"/>
      <c r="TIS2" s="386"/>
      <c r="TIT2" s="386"/>
      <c r="TIU2" s="386"/>
      <c r="TIV2" s="386"/>
      <c r="TIW2" s="385"/>
      <c r="TIX2" s="386"/>
      <c r="TIY2" s="386"/>
      <c r="TIZ2" s="386"/>
      <c r="TJA2" s="386"/>
      <c r="TJB2" s="386"/>
      <c r="TJC2" s="386"/>
      <c r="TJD2" s="386"/>
      <c r="TJE2" s="386"/>
      <c r="TJF2" s="386"/>
      <c r="TJG2" s="386"/>
      <c r="TJH2" s="386"/>
      <c r="TJI2" s="386"/>
      <c r="TJJ2" s="386"/>
      <c r="TJK2" s="386"/>
      <c r="TJL2" s="386"/>
      <c r="TJM2" s="385"/>
      <c r="TJN2" s="386"/>
      <c r="TJO2" s="386"/>
      <c r="TJP2" s="386"/>
      <c r="TJQ2" s="386"/>
      <c r="TJR2" s="386"/>
      <c r="TJS2" s="386"/>
      <c r="TJT2" s="386"/>
      <c r="TJU2" s="386"/>
      <c r="TJV2" s="386"/>
      <c r="TJW2" s="386"/>
      <c r="TJX2" s="386"/>
      <c r="TJY2" s="386"/>
      <c r="TJZ2" s="386"/>
      <c r="TKA2" s="386"/>
      <c r="TKB2" s="386"/>
      <c r="TKC2" s="385"/>
      <c r="TKD2" s="386"/>
      <c r="TKE2" s="386"/>
      <c r="TKF2" s="386"/>
      <c r="TKG2" s="386"/>
      <c r="TKH2" s="386"/>
      <c r="TKI2" s="386"/>
      <c r="TKJ2" s="386"/>
      <c r="TKK2" s="386"/>
      <c r="TKL2" s="386"/>
      <c r="TKM2" s="386"/>
      <c r="TKN2" s="386"/>
      <c r="TKO2" s="386"/>
      <c r="TKP2" s="386"/>
      <c r="TKQ2" s="386"/>
      <c r="TKR2" s="386"/>
      <c r="TKS2" s="385"/>
      <c r="TKT2" s="386"/>
      <c r="TKU2" s="386"/>
      <c r="TKV2" s="386"/>
      <c r="TKW2" s="386"/>
      <c r="TKX2" s="386"/>
      <c r="TKY2" s="386"/>
      <c r="TKZ2" s="386"/>
      <c r="TLA2" s="386"/>
      <c r="TLB2" s="386"/>
      <c r="TLC2" s="386"/>
      <c r="TLD2" s="386"/>
      <c r="TLE2" s="386"/>
      <c r="TLF2" s="386"/>
      <c r="TLG2" s="386"/>
      <c r="TLH2" s="386"/>
      <c r="TLI2" s="385"/>
      <c r="TLJ2" s="386"/>
      <c r="TLK2" s="386"/>
      <c r="TLL2" s="386"/>
      <c r="TLM2" s="386"/>
      <c r="TLN2" s="386"/>
      <c r="TLO2" s="386"/>
      <c r="TLP2" s="386"/>
      <c r="TLQ2" s="386"/>
      <c r="TLR2" s="386"/>
      <c r="TLS2" s="386"/>
      <c r="TLT2" s="386"/>
      <c r="TLU2" s="386"/>
      <c r="TLV2" s="386"/>
      <c r="TLW2" s="386"/>
      <c r="TLX2" s="386"/>
      <c r="TLY2" s="385"/>
      <c r="TLZ2" s="386"/>
      <c r="TMA2" s="386"/>
      <c r="TMB2" s="386"/>
      <c r="TMC2" s="386"/>
      <c r="TMD2" s="386"/>
      <c r="TME2" s="386"/>
      <c r="TMF2" s="386"/>
      <c r="TMG2" s="386"/>
      <c r="TMH2" s="386"/>
      <c r="TMI2" s="386"/>
      <c r="TMJ2" s="386"/>
      <c r="TMK2" s="386"/>
      <c r="TML2" s="386"/>
      <c r="TMM2" s="386"/>
      <c r="TMN2" s="386"/>
      <c r="TMO2" s="385"/>
      <c r="TMP2" s="386"/>
      <c r="TMQ2" s="386"/>
      <c r="TMR2" s="386"/>
      <c r="TMS2" s="386"/>
      <c r="TMT2" s="386"/>
      <c r="TMU2" s="386"/>
      <c r="TMV2" s="386"/>
      <c r="TMW2" s="386"/>
      <c r="TMX2" s="386"/>
      <c r="TMY2" s="386"/>
      <c r="TMZ2" s="386"/>
      <c r="TNA2" s="386"/>
      <c r="TNB2" s="386"/>
      <c r="TNC2" s="386"/>
      <c r="TND2" s="386"/>
      <c r="TNE2" s="385"/>
      <c r="TNF2" s="386"/>
      <c r="TNG2" s="386"/>
      <c r="TNH2" s="386"/>
      <c r="TNI2" s="386"/>
      <c r="TNJ2" s="386"/>
      <c r="TNK2" s="386"/>
      <c r="TNL2" s="386"/>
      <c r="TNM2" s="386"/>
      <c r="TNN2" s="386"/>
      <c r="TNO2" s="386"/>
      <c r="TNP2" s="386"/>
      <c r="TNQ2" s="386"/>
      <c r="TNR2" s="386"/>
      <c r="TNS2" s="386"/>
      <c r="TNT2" s="386"/>
      <c r="TNU2" s="385"/>
      <c r="TNV2" s="386"/>
      <c r="TNW2" s="386"/>
      <c r="TNX2" s="386"/>
      <c r="TNY2" s="386"/>
      <c r="TNZ2" s="386"/>
      <c r="TOA2" s="386"/>
      <c r="TOB2" s="386"/>
      <c r="TOC2" s="386"/>
      <c r="TOD2" s="386"/>
      <c r="TOE2" s="386"/>
      <c r="TOF2" s="386"/>
      <c r="TOG2" s="386"/>
      <c r="TOH2" s="386"/>
      <c r="TOI2" s="386"/>
      <c r="TOJ2" s="386"/>
      <c r="TOK2" s="385"/>
      <c r="TOL2" s="386"/>
      <c r="TOM2" s="386"/>
      <c r="TON2" s="386"/>
      <c r="TOO2" s="386"/>
      <c r="TOP2" s="386"/>
      <c r="TOQ2" s="386"/>
      <c r="TOR2" s="386"/>
      <c r="TOS2" s="386"/>
      <c r="TOT2" s="386"/>
      <c r="TOU2" s="386"/>
      <c r="TOV2" s="386"/>
      <c r="TOW2" s="386"/>
      <c r="TOX2" s="386"/>
      <c r="TOY2" s="386"/>
      <c r="TOZ2" s="386"/>
      <c r="TPA2" s="385"/>
      <c r="TPB2" s="386"/>
      <c r="TPC2" s="386"/>
      <c r="TPD2" s="386"/>
      <c r="TPE2" s="386"/>
      <c r="TPF2" s="386"/>
      <c r="TPG2" s="386"/>
      <c r="TPH2" s="386"/>
      <c r="TPI2" s="386"/>
      <c r="TPJ2" s="386"/>
      <c r="TPK2" s="386"/>
      <c r="TPL2" s="386"/>
      <c r="TPM2" s="386"/>
      <c r="TPN2" s="386"/>
      <c r="TPO2" s="386"/>
      <c r="TPP2" s="386"/>
      <c r="TPQ2" s="385"/>
      <c r="TPR2" s="386"/>
      <c r="TPS2" s="386"/>
      <c r="TPT2" s="386"/>
      <c r="TPU2" s="386"/>
      <c r="TPV2" s="386"/>
      <c r="TPW2" s="386"/>
      <c r="TPX2" s="386"/>
      <c r="TPY2" s="386"/>
      <c r="TPZ2" s="386"/>
      <c r="TQA2" s="386"/>
      <c r="TQB2" s="386"/>
      <c r="TQC2" s="386"/>
      <c r="TQD2" s="386"/>
      <c r="TQE2" s="386"/>
      <c r="TQF2" s="386"/>
      <c r="TQG2" s="385"/>
      <c r="TQH2" s="386"/>
      <c r="TQI2" s="386"/>
      <c r="TQJ2" s="386"/>
      <c r="TQK2" s="386"/>
      <c r="TQL2" s="386"/>
      <c r="TQM2" s="386"/>
      <c r="TQN2" s="386"/>
      <c r="TQO2" s="386"/>
      <c r="TQP2" s="386"/>
      <c r="TQQ2" s="386"/>
      <c r="TQR2" s="386"/>
      <c r="TQS2" s="386"/>
      <c r="TQT2" s="386"/>
      <c r="TQU2" s="386"/>
      <c r="TQV2" s="386"/>
      <c r="TQW2" s="385"/>
      <c r="TQX2" s="386"/>
      <c r="TQY2" s="386"/>
      <c r="TQZ2" s="386"/>
      <c r="TRA2" s="386"/>
      <c r="TRB2" s="386"/>
      <c r="TRC2" s="386"/>
      <c r="TRD2" s="386"/>
      <c r="TRE2" s="386"/>
      <c r="TRF2" s="386"/>
      <c r="TRG2" s="386"/>
      <c r="TRH2" s="386"/>
      <c r="TRI2" s="386"/>
      <c r="TRJ2" s="386"/>
      <c r="TRK2" s="386"/>
      <c r="TRL2" s="386"/>
      <c r="TRM2" s="385"/>
      <c r="TRN2" s="386"/>
      <c r="TRO2" s="386"/>
      <c r="TRP2" s="386"/>
      <c r="TRQ2" s="386"/>
      <c r="TRR2" s="386"/>
      <c r="TRS2" s="386"/>
      <c r="TRT2" s="386"/>
      <c r="TRU2" s="386"/>
      <c r="TRV2" s="386"/>
      <c r="TRW2" s="386"/>
      <c r="TRX2" s="386"/>
      <c r="TRY2" s="386"/>
      <c r="TRZ2" s="386"/>
      <c r="TSA2" s="386"/>
      <c r="TSB2" s="386"/>
      <c r="TSC2" s="385"/>
      <c r="TSD2" s="386"/>
      <c r="TSE2" s="386"/>
      <c r="TSF2" s="386"/>
      <c r="TSG2" s="386"/>
      <c r="TSH2" s="386"/>
      <c r="TSI2" s="386"/>
      <c r="TSJ2" s="386"/>
      <c r="TSK2" s="386"/>
      <c r="TSL2" s="386"/>
      <c r="TSM2" s="386"/>
      <c r="TSN2" s="386"/>
      <c r="TSO2" s="386"/>
      <c r="TSP2" s="386"/>
      <c r="TSQ2" s="386"/>
      <c r="TSR2" s="386"/>
      <c r="TSS2" s="385"/>
      <c r="TST2" s="386"/>
      <c r="TSU2" s="386"/>
      <c r="TSV2" s="386"/>
      <c r="TSW2" s="386"/>
      <c r="TSX2" s="386"/>
      <c r="TSY2" s="386"/>
      <c r="TSZ2" s="386"/>
      <c r="TTA2" s="386"/>
      <c r="TTB2" s="386"/>
      <c r="TTC2" s="386"/>
      <c r="TTD2" s="386"/>
      <c r="TTE2" s="386"/>
      <c r="TTF2" s="386"/>
      <c r="TTG2" s="386"/>
      <c r="TTH2" s="386"/>
      <c r="TTI2" s="385"/>
      <c r="TTJ2" s="386"/>
      <c r="TTK2" s="386"/>
      <c r="TTL2" s="386"/>
      <c r="TTM2" s="386"/>
      <c r="TTN2" s="386"/>
      <c r="TTO2" s="386"/>
      <c r="TTP2" s="386"/>
      <c r="TTQ2" s="386"/>
      <c r="TTR2" s="386"/>
      <c r="TTS2" s="386"/>
      <c r="TTT2" s="386"/>
      <c r="TTU2" s="386"/>
      <c r="TTV2" s="386"/>
      <c r="TTW2" s="386"/>
      <c r="TTX2" s="386"/>
      <c r="TTY2" s="385"/>
      <c r="TTZ2" s="386"/>
      <c r="TUA2" s="386"/>
      <c r="TUB2" s="386"/>
      <c r="TUC2" s="386"/>
      <c r="TUD2" s="386"/>
      <c r="TUE2" s="386"/>
      <c r="TUF2" s="386"/>
      <c r="TUG2" s="386"/>
      <c r="TUH2" s="386"/>
      <c r="TUI2" s="386"/>
      <c r="TUJ2" s="386"/>
      <c r="TUK2" s="386"/>
      <c r="TUL2" s="386"/>
      <c r="TUM2" s="386"/>
      <c r="TUN2" s="386"/>
      <c r="TUO2" s="385"/>
      <c r="TUP2" s="386"/>
      <c r="TUQ2" s="386"/>
      <c r="TUR2" s="386"/>
      <c r="TUS2" s="386"/>
      <c r="TUT2" s="386"/>
      <c r="TUU2" s="386"/>
      <c r="TUV2" s="386"/>
      <c r="TUW2" s="386"/>
      <c r="TUX2" s="386"/>
      <c r="TUY2" s="386"/>
      <c r="TUZ2" s="386"/>
      <c r="TVA2" s="386"/>
      <c r="TVB2" s="386"/>
      <c r="TVC2" s="386"/>
      <c r="TVD2" s="386"/>
      <c r="TVE2" s="385"/>
      <c r="TVF2" s="386"/>
      <c r="TVG2" s="386"/>
      <c r="TVH2" s="386"/>
      <c r="TVI2" s="386"/>
      <c r="TVJ2" s="386"/>
      <c r="TVK2" s="386"/>
      <c r="TVL2" s="386"/>
      <c r="TVM2" s="386"/>
      <c r="TVN2" s="386"/>
      <c r="TVO2" s="386"/>
      <c r="TVP2" s="386"/>
      <c r="TVQ2" s="386"/>
      <c r="TVR2" s="386"/>
      <c r="TVS2" s="386"/>
      <c r="TVT2" s="386"/>
      <c r="TVU2" s="385"/>
      <c r="TVV2" s="386"/>
      <c r="TVW2" s="386"/>
      <c r="TVX2" s="386"/>
      <c r="TVY2" s="386"/>
      <c r="TVZ2" s="386"/>
      <c r="TWA2" s="386"/>
      <c r="TWB2" s="386"/>
      <c r="TWC2" s="386"/>
      <c r="TWD2" s="386"/>
      <c r="TWE2" s="386"/>
      <c r="TWF2" s="386"/>
      <c r="TWG2" s="386"/>
      <c r="TWH2" s="386"/>
      <c r="TWI2" s="386"/>
      <c r="TWJ2" s="386"/>
      <c r="TWK2" s="385"/>
      <c r="TWL2" s="386"/>
      <c r="TWM2" s="386"/>
      <c r="TWN2" s="386"/>
      <c r="TWO2" s="386"/>
      <c r="TWP2" s="386"/>
      <c r="TWQ2" s="386"/>
      <c r="TWR2" s="386"/>
      <c r="TWS2" s="386"/>
      <c r="TWT2" s="386"/>
      <c r="TWU2" s="386"/>
      <c r="TWV2" s="386"/>
      <c r="TWW2" s="386"/>
      <c r="TWX2" s="386"/>
      <c r="TWY2" s="386"/>
      <c r="TWZ2" s="386"/>
      <c r="TXA2" s="385"/>
      <c r="TXB2" s="386"/>
      <c r="TXC2" s="386"/>
      <c r="TXD2" s="386"/>
      <c r="TXE2" s="386"/>
      <c r="TXF2" s="386"/>
      <c r="TXG2" s="386"/>
      <c r="TXH2" s="386"/>
      <c r="TXI2" s="386"/>
      <c r="TXJ2" s="386"/>
      <c r="TXK2" s="386"/>
      <c r="TXL2" s="386"/>
      <c r="TXM2" s="386"/>
      <c r="TXN2" s="386"/>
      <c r="TXO2" s="386"/>
      <c r="TXP2" s="386"/>
      <c r="TXQ2" s="385"/>
      <c r="TXR2" s="386"/>
      <c r="TXS2" s="386"/>
      <c r="TXT2" s="386"/>
      <c r="TXU2" s="386"/>
      <c r="TXV2" s="386"/>
      <c r="TXW2" s="386"/>
      <c r="TXX2" s="386"/>
      <c r="TXY2" s="386"/>
      <c r="TXZ2" s="386"/>
      <c r="TYA2" s="386"/>
      <c r="TYB2" s="386"/>
      <c r="TYC2" s="386"/>
      <c r="TYD2" s="386"/>
      <c r="TYE2" s="386"/>
      <c r="TYF2" s="386"/>
      <c r="TYG2" s="385"/>
      <c r="TYH2" s="386"/>
      <c r="TYI2" s="386"/>
      <c r="TYJ2" s="386"/>
      <c r="TYK2" s="386"/>
      <c r="TYL2" s="386"/>
      <c r="TYM2" s="386"/>
      <c r="TYN2" s="386"/>
      <c r="TYO2" s="386"/>
      <c r="TYP2" s="386"/>
      <c r="TYQ2" s="386"/>
      <c r="TYR2" s="386"/>
      <c r="TYS2" s="386"/>
      <c r="TYT2" s="386"/>
      <c r="TYU2" s="386"/>
      <c r="TYV2" s="386"/>
      <c r="TYW2" s="385"/>
      <c r="TYX2" s="386"/>
      <c r="TYY2" s="386"/>
      <c r="TYZ2" s="386"/>
      <c r="TZA2" s="386"/>
      <c r="TZB2" s="386"/>
      <c r="TZC2" s="386"/>
      <c r="TZD2" s="386"/>
      <c r="TZE2" s="386"/>
      <c r="TZF2" s="386"/>
      <c r="TZG2" s="386"/>
      <c r="TZH2" s="386"/>
      <c r="TZI2" s="386"/>
      <c r="TZJ2" s="386"/>
      <c r="TZK2" s="386"/>
      <c r="TZL2" s="386"/>
      <c r="TZM2" s="385"/>
      <c r="TZN2" s="386"/>
      <c r="TZO2" s="386"/>
      <c r="TZP2" s="386"/>
      <c r="TZQ2" s="386"/>
      <c r="TZR2" s="386"/>
      <c r="TZS2" s="386"/>
      <c r="TZT2" s="386"/>
      <c r="TZU2" s="386"/>
      <c r="TZV2" s="386"/>
      <c r="TZW2" s="386"/>
      <c r="TZX2" s="386"/>
      <c r="TZY2" s="386"/>
      <c r="TZZ2" s="386"/>
      <c r="UAA2" s="386"/>
      <c r="UAB2" s="386"/>
      <c r="UAC2" s="385"/>
      <c r="UAD2" s="386"/>
      <c r="UAE2" s="386"/>
      <c r="UAF2" s="386"/>
      <c r="UAG2" s="386"/>
      <c r="UAH2" s="386"/>
      <c r="UAI2" s="386"/>
      <c r="UAJ2" s="386"/>
      <c r="UAK2" s="386"/>
      <c r="UAL2" s="386"/>
      <c r="UAM2" s="386"/>
      <c r="UAN2" s="386"/>
      <c r="UAO2" s="386"/>
      <c r="UAP2" s="386"/>
      <c r="UAQ2" s="386"/>
      <c r="UAR2" s="386"/>
      <c r="UAS2" s="385"/>
      <c r="UAT2" s="386"/>
      <c r="UAU2" s="386"/>
      <c r="UAV2" s="386"/>
      <c r="UAW2" s="386"/>
      <c r="UAX2" s="386"/>
      <c r="UAY2" s="386"/>
      <c r="UAZ2" s="386"/>
      <c r="UBA2" s="386"/>
      <c r="UBB2" s="386"/>
      <c r="UBC2" s="386"/>
      <c r="UBD2" s="386"/>
      <c r="UBE2" s="386"/>
      <c r="UBF2" s="386"/>
      <c r="UBG2" s="386"/>
      <c r="UBH2" s="386"/>
      <c r="UBI2" s="385"/>
      <c r="UBJ2" s="386"/>
      <c r="UBK2" s="386"/>
      <c r="UBL2" s="386"/>
      <c r="UBM2" s="386"/>
      <c r="UBN2" s="386"/>
      <c r="UBO2" s="386"/>
      <c r="UBP2" s="386"/>
      <c r="UBQ2" s="386"/>
      <c r="UBR2" s="386"/>
      <c r="UBS2" s="386"/>
      <c r="UBT2" s="386"/>
      <c r="UBU2" s="386"/>
      <c r="UBV2" s="386"/>
      <c r="UBW2" s="386"/>
      <c r="UBX2" s="386"/>
      <c r="UBY2" s="385"/>
      <c r="UBZ2" s="386"/>
      <c r="UCA2" s="386"/>
      <c r="UCB2" s="386"/>
      <c r="UCC2" s="386"/>
      <c r="UCD2" s="386"/>
      <c r="UCE2" s="386"/>
      <c r="UCF2" s="386"/>
      <c r="UCG2" s="386"/>
      <c r="UCH2" s="386"/>
      <c r="UCI2" s="386"/>
      <c r="UCJ2" s="386"/>
      <c r="UCK2" s="386"/>
      <c r="UCL2" s="386"/>
      <c r="UCM2" s="386"/>
      <c r="UCN2" s="386"/>
      <c r="UCO2" s="385"/>
      <c r="UCP2" s="386"/>
      <c r="UCQ2" s="386"/>
      <c r="UCR2" s="386"/>
      <c r="UCS2" s="386"/>
      <c r="UCT2" s="386"/>
      <c r="UCU2" s="386"/>
      <c r="UCV2" s="386"/>
      <c r="UCW2" s="386"/>
      <c r="UCX2" s="386"/>
      <c r="UCY2" s="386"/>
      <c r="UCZ2" s="386"/>
      <c r="UDA2" s="386"/>
      <c r="UDB2" s="386"/>
      <c r="UDC2" s="386"/>
      <c r="UDD2" s="386"/>
      <c r="UDE2" s="385"/>
      <c r="UDF2" s="386"/>
      <c r="UDG2" s="386"/>
      <c r="UDH2" s="386"/>
      <c r="UDI2" s="386"/>
      <c r="UDJ2" s="386"/>
      <c r="UDK2" s="386"/>
      <c r="UDL2" s="386"/>
      <c r="UDM2" s="386"/>
      <c r="UDN2" s="386"/>
      <c r="UDO2" s="386"/>
      <c r="UDP2" s="386"/>
      <c r="UDQ2" s="386"/>
      <c r="UDR2" s="386"/>
      <c r="UDS2" s="386"/>
      <c r="UDT2" s="386"/>
      <c r="UDU2" s="385"/>
      <c r="UDV2" s="386"/>
      <c r="UDW2" s="386"/>
      <c r="UDX2" s="386"/>
      <c r="UDY2" s="386"/>
      <c r="UDZ2" s="386"/>
      <c r="UEA2" s="386"/>
      <c r="UEB2" s="386"/>
      <c r="UEC2" s="386"/>
      <c r="UED2" s="386"/>
      <c r="UEE2" s="386"/>
      <c r="UEF2" s="386"/>
      <c r="UEG2" s="386"/>
      <c r="UEH2" s="386"/>
      <c r="UEI2" s="386"/>
      <c r="UEJ2" s="386"/>
      <c r="UEK2" s="385"/>
      <c r="UEL2" s="386"/>
      <c r="UEM2" s="386"/>
      <c r="UEN2" s="386"/>
      <c r="UEO2" s="386"/>
      <c r="UEP2" s="386"/>
      <c r="UEQ2" s="386"/>
      <c r="UER2" s="386"/>
      <c r="UES2" s="386"/>
      <c r="UET2" s="386"/>
      <c r="UEU2" s="386"/>
      <c r="UEV2" s="386"/>
      <c r="UEW2" s="386"/>
      <c r="UEX2" s="386"/>
      <c r="UEY2" s="386"/>
      <c r="UEZ2" s="386"/>
      <c r="UFA2" s="385"/>
      <c r="UFB2" s="386"/>
      <c r="UFC2" s="386"/>
      <c r="UFD2" s="386"/>
      <c r="UFE2" s="386"/>
      <c r="UFF2" s="386"/>
      <c r="UFG2" s="386"/>
      <c r="UFH2" s="386"/>
      <c r="UFI2" s="386"/>
      <c r="UFJ2" s="386"/>
      <c r="UFK2" s="386"/>
      <c r="UFL2" s="386"/>
      <c r="UFM2" s="386"/>
      <c r="UFN2" s="386"/>
      <c r="UFO2" s="386"/>
      <c r="UFP2" s="386"/>
      <c r="UFQ2" s="385"/>
      <c r="UFR2" s="386"/>
      <c r="UFS2" s="386"/>
      <c r="UFT2" s="386"/>
      <c r="UFU2" s="386"/>
      <c r="UFV2" s="386"/>
      <c r="UFW2" s="386"/>
      <c r="UFX2" s="386"/>
      <c r="UFY2" s="386"/>
      <c r="UFZ2" s="386"/>
      <c r="UGA2" s="386"/>
      <c r="UGB2" s="386"/>
      <c r="UGC2" s="386"/>
      <c r="UGD2" s="386"/>
      <c r="UGE2" s="386"/>
      <c r="UGF2" s="386"/>
      <c r="UGG2" s="385"/>
      <c r="UGH2" s="386"/>
      <c r="UGI2" s="386"/>
      <c r="UGJ2" s="386"/>
      <c r="UGK2" s="386"/>
      <c r="UGL2" s="386"/>
      <c r="UGM2" s="386"/>
      <c r="UGN2" s="386"/>
      <c r="UGO2" s="386"/>
      <c r="UGP2" s="386"/>
      <c r="UGQ2" s="386"/>
      <c r="UGR2" s="386"/>
      <c r="UGS2" s="386"/>
      <c r="UGT2" s="386"/>
      <c r="UGU2" s="386"/>
      <c r="UGV2" s="386"/>
      <c r="UGW2" s="385"/>
      <c r="UGX2" s="386"/>
      <c r="UGY2" s="386"/>
      <c r="UGZ2" s="386"/>
      <c r="UHA2" s="386"/>
      <c r="UHB2" s="386"/>
      <c r="UHC2" s="386"/>
      <c r="UHD2" s="386"/>
      <c r="UHE2" s="386"/>
      <c r="UHF2" s="386"/>
      <c r="UHG2" s="386"/>
      <c r="UHH2" s="386"/>
      <c r="UHI2" s="386"/>
      <c r="UHJ2" s="386"/>
      <c r="UHK2" s="386"/>
      <c r="UHL2" s="386"/>
      <c r="UHM2" s="385"/>
      <c r="UHN2" s="386"/>
      <c r="UHO2" s="386"/>
      <c r="UHP2" s="386"/>
      <c r="UHQ2" s="386"/>
      <c r="UHR2" s="386"/>
      <c r="UHS2" s="386"/>
      <c r="UHT2" s="386"/>
      <c r="UHU2" s="386"/>
      <c r="UHV2" s="386"/>
      <c r="UHW2" s="386"/>
      <c r="UHX2" s="386"/>
      <c r="UHY2" s="386"/>
      <c r="UHZ2" s="386"/>
      <c r="UIA2" s="386"/>
      <c r="UIB2" s="386"/>
      <c r="UIC2" s="385"/>
      <c r="UID2" s="386"/>
      <c r="UIE2" s="386"/>
      <c r="UIF2" s="386"/>
      <c r="UIG2" s="386"/>
      <c r="UIH2" s="386"/>
      <c r="UII2" s="386"/>
      <c r="UIJ2" s="386"/>
      <c r="UIK2" s="386"/>
      <c r="UIL2" s="386"/>
      <c r="UIM2" s="386"/>
      <c r="UIN2" s="386"/>
      <c r="UIO2" s="386"/>
      <c r="UIP2" s="386"/>
      <c r="UIQ2" s="386"/>
      <c r="UIR2" s="386"/>
      <c r="UIS2" s="385"/>
      <c r="UIT2" s="386"/>
      <c r="UIU2" s="386"/>
      <c r="UIV2" s="386"/>
      <c r="UIW2" s="386"/>
      <c r="UIX2" s="386"/>
      <c r="UIY2" s="386"/>
      <c r="UIZ2" s="386"/>
      <c r="UJA2" s="386"/>
      <c r="UJB2" s="386"/>
      <c r="UJC2" s="386"/>
      <c r="UJD2" s="386"/>
      <c r="UJE2" s="386"/>
      <c r="UJF2" s="386"/>
      <c r="UJG2" s="386"/>
      <c r="UJH2" s="386"/>
      <c r="UJI2" s="385"/>
      <c r="UJJ2" s="386"/>
      <c r="UJK2" s="386"/>
      <c r="UJL2" s="386"/>
      <c r="UJM2" s="386"/>
      <c r="UJN2" s="386"/>
      <c r="UJO2" s="386"/>
      <c r="UJP2" s="386"/>
      <c r="UJQ2" s="386"/>
      <c r="UJR2" s="386"/>
      <c r="UJS2" s="386"/>
      <c r="UJT2" s="386"/>
      <c r="UJU2" s="386"/>
      <c r="UJV2" s="386"/>
      <c r="UJW2" s="386"/>
      <c r="UJX2" s="386"/>
      <c r="UJY2" s="385"/>
      <c r="UJZ2" s="386"/>
      <c r="UKA2" s="386"/>
      <c r="UKB2" s="386"/>
      <c r="UKC2" s="386"/>
      <c r="UKD2" s="386"/>
      <c r="UKE2" s="386"/>
      <c r="UKF2" s="386"/>
      <c r="UKG2" s="386"/>
      <c r="UKH2" s="386"/>
      <c r="UKI2" s="386"/>
      <c r="UKJ2" s="386"/>
      <c r="UKK2" s="386"/>
      <c r="UKL2" s="386"/>
      <c r="UKM2" s="386"/>
      <c r="UKN2" s="386"/>
      <c r="UKO2" s="385"/>
      <c r="UKP2" s="386"/>
      <c r="UKQ2" s="386"/>
      <c r="UKR2" s="386"/>
      <c r="UKS2" s="386"/>
      <c r="UKT2" s="386"/>
      <c r="UKU2" s="386"/>
      <c r="UKV2" s="386"/>
      <c r="UKW2" s="386"/>
      <c r="UKX2" s="386"/>
      <c r="UKY2" s="386"/>
      <c r="UKZ2" s="386"/>
      <c r="ULA2" s="386"/>
      <c r="ULB2" s="386"/>
      <c r="ULC2" s="386"/>
      <c r="ULD2" s="386"/>
      <c r="ULE2" s="385"/>
      <c r="ULF2" s="386"/>
      <c r="ULG2" s="386"/>
      <c r="ULH2" s="386"/>
      <c r="ULI2" s="386"/>
      <c r="ULJ2" s="386"/>
      <c r="ULK2" s="386"/>
      <c r="ULL2" s="386"/>
      <c r="ULM2" s="386"/>
      <c r="ULN2" s="386"/>
      <c r="ULO2" s="386"/>
      <c r="ULP2" s="386"/>
      <c r="ULQ2" s="386"/>
      <c r="ULR2" s="386"/>
      <c r="ULS2" s="386"/>
      <c r="ULT2" s="386"/>
      <c r="ULU2" s="385"/>
      <c r="ULV2" s="386"/>
      <c r="ULW2" s="386"/>
      <c r="ULX2" s="386"/>
      <c r="ULY2" s="386"/>
      <c r="ULZ2" s="386"/>
      <c r="UMA2" s="386"/>
      <c r="UMB2" s="386"/>
      <c r="UMC2" s="386"/>
      <c r="UMD2" s="386"/>
      <c r="UME2" s="386"/>
      <c r="UMF2" s="386"/>
      <c r="UMG2" s="386"/>
      <c r="UMH2" s="386"/>
      <c r="UMI2" s="386"/>
      <c r="UMJ2" s="386"/>
      <c r="UMK2" s="385"/>
      <c r="UML2" s="386"/>
      <c r="UMM2" s="386"/>
      <c r="UMN2" s="386"/>
      <c r="UMO2" s="386"/>
      <c r="UMP2" s="386"/>
      <c r="UMQ2" s="386"/>
      <c r="UMR2" s="386"/>
      <c r="UMS2" s="386"/>
      <c r="UMT2" s="386"/>
      <c r="UMU2" s="386"/>
      <c r="UMV2" s="386"/>
      <c r="UMW2" s="386"/>
      <c r="UMX2" s="386"/>
      <c r="UMY2" s="386"/>
      <c r="UMZ2" s="386"/>
      <c r="UNA2" s="385"/>
      <c r="UNB2" s="386"/>
      <c r="UNC2" s="386"/>
      <c r="UND2" s="386"/>
      <c r="UNE2" s="386"/>
      <c r="UNF2" s="386"/>
      <c r="UNG2" s="386"/>
      <c r="UNH2" s="386"/>
      <c r="UNI2" s="386"/>
      <c r="UNJ2" s="386"/>
      <c r="UNK2" s="386"/>
      <c r="UNL2" s="386"/>
      <c r="UNM2" s="386"/>
      <c r="UNN2" s="386"/>
      <c r="UNO2" s="386"/>
      <c r="UNP2" s="386"/>
      <c r="UNQ2" s="385"/>
      <c r="UNR2" s="386"/>
      <c r="UNS2" s="386"/>
      <c r="UNT2" s="386"/>
      <c r="UNU2" s="386"/>
      <c r="UNV2" s="386"/>
      <c r="UNW2" s="386"/>
      <c r="UNX2" s="386"/>
      <c r="UNY2" s="386"/>
      <c r="UNZ2" s="386"/>
      <c r="UOA2" s="386"/>
      <c r="UOB2" s="386"/>
      <c r="UOC2" s="386"/>
      <c r="UOD2" s="386"/>
      <c r="UOE2" s="386"/>
      <c r="UOF2" s="386"/>
      <c r="UOG2" s="385"/>
      <c r="UOH2" s="386"/>
      <c r="UOI2" s="386"/>
      <c r="UOJ2" s="386"/>
      <c r="UOK2" s="386"/>
      <c r="UOL2" s="386"/>
      <c r="UOM2" s="386"/>
      <c r="UON2" s="386"/>
      <c r="UOO2" s="386"/>
      <c r="UOP2" s="386"/>
      <c r="UOQ2" s="386"/>
      <c r="UOR2" s="386"/>
      <c r="UOS2" s="386"/>
      <c r="UOT2" s="386"/>
      <c r="UOU2" s="386"/>
      <c r="UOV2" s="386"/>
      <c r="UOW2" s="385"/>
      <c r="UOX2" s="386"/>
      <c r="UOY2" s="386"/>
      <c r="UOZ2" s="386"/>
      <c r="UPA2" s="386"/>
      <c r="UPB2" s="386"/>
      <c r="UPC2" s="386"/>
      <c r="UPD2" s="386"/>
      <c r="UPE2" s="386"/>
      <c r="UPF2" s="386"/>
      <c r="UPG2" s="386"/>
      <c r="UPH2" s="386"/>
      <c r="UPI2" s="386"/>
      <c r="UPJ2" s="386"/>
      <c r="UPK2" s="386"/>
      <c r="UPL2" s="386"/>
      <c r="UPM2" s="385"/>
      <c r="UPN2" s="386"/>
      <c r="UPO2" s="386"/>
      <c r="UPP2" s="386"/>
      <c r="UPQ2" s="386"/>
      <c r="UPR2" s="386"/>
      <c r="UPS2" s="386"/>
      <c r="UPT2" s="386"/>
      <c r="UPU2" s="386"/>
      <c r="UPV2" s="386"/>
      <c r="UPW2" s="386"/>
      <c r="UPX2" s="386"/>
      <c r="UPY2" s="386"/>
      <c r="UPZ2" s="386"/>
      <c r="UQA2" s="386"/>
      <c r="UQB2" s="386"/>
      <c r="UQC2" s="385"/>
      <c r="UQD2" s="386"/>
      <c r="UQE2" s="386"/>
      <c r="UQF2" s="386"/>
      <c r="UQG2" s="386"/>
      <c r="UQH2" s="386"/>
      <c r="UQI2" s="386"/>
      <c r="UQJ2" s="386"/>
      <c r="UQK2" s="386"/>
      <c r="UQL2" s="386"/>
      <c r="UQM2" s="386"/>
      <c r="UQN2" s="386"/>
      <c r="UQO2" s="386"/>
      <c r="UQP2" s="386"/>
      <c r="UQQ2" s="386"/>
      <c r="UQR2" s="386"/>
      <c r="UQS2" s="385"/>
      <c r="UQT2" s="386"/>
      <c r="UQU2" s="386"/>
      <c r="UQV2" s="386"/>
      <c r="UQW2" s="386"/>
      <c r="UQX2" s="386"/>
      <c r="UQY2" s="386"/>
      <c r="UQZ2" s="386"/>
      <c r="URA2" s="386"/>
      <c r="URB2" s="386"/>
      <c r="URC2" s="386"/>
      <c r="URD2" s="386"/>
      <c r="URE2" s="386"/>
      <c r="URF2" s="386"/>
      <c r="URG2" s="386"/>
      <c r="URH2" s="386"/>
      <c r="URI2" s="385"/>
      <c r="URJ2" s="386"/>
      <c r="URK2" s="386"/>
      <c r="URL2" s="386"/>
      <c r="URM2" s="386"/>
      <c r="URN2" s="386"/>
      <c r="URO2" s="386"/>
      <c r="URP2" s="386"/>
      <c r="URQ2" s="386"/>
      <c r="URR2" s="386"/>
      <c r="URS2" s="386"/>
      <c r="URT2" s="386"/>
      <c r="URU2" s="386"/>
      <c r="URV2" s="386"/>
      <c r="URW2" s="386"/>
      <c r="URX2" s="386"/>
      <c r="URY2" s="385"/>
      <c r="URZ2" s="386"/>
      <c r="USA2" s="386"/>
      <c r="USB2" s="386"/>
      <c r="USC2" s="386"/>
      <c r="USD2" s="386"/>
      <c r="USE2" s="386"/>
      <c r="USF2" s="386"/>
      <c r="USG2" s="386"/>
      <c r="USH2" s="386"/>
      <c r="USI2" s="386"/>
      <c r="USJ2" s="386"/>
      <c r="USK2" s="386"/>
      <c r="USL2" s="386"/>
      <c r="USM2" s="386"/>
      <c r="USN2" s="386"/>
      <c r="USO2" s="385"/>
      <c r="USP2" s="386"/>
      <c r="USQ2" s="386"/>
      <c r="USR2" s="386"/>
      <c r="USS2" s="386"/>
      <c r="UST2" s="386"/>
      <c r="USU2" s="386"/>
      <c r="USV2" s="386"/>
      <c r="USW2" s="386"/>
      <c r="USX2" s="386"/>
      <c r="USY2" s="386"/>
      <c r="USZ2" s="386"/>
      <c r="UTA2" s="386"/>
      <c r="UTB2" s="386"/>
      <c r="UTC2" s="386"/>
      <c r="UTD2" s="386"/>
      <c r="UTE2" s="385"/>
      <c r="UTF2" s="386"/>
      <c r="UTG2" s="386"/>
      <c r="UTH2" s="386"/>
      <c r="UTI2" s="386"/>
      <c r="UTJ2" s="386"/>
      <c r="UTK2" s="386"/>
      <c r="UTL2" s="386"/>
      <c r="UTM2" s="386"/>
      <c r="UTN2" s="386"/>
      <c r="UTO2" s="386"/>
      <c r="UTP2" s="386"/>
      <c r="UTQ2" s="386"/>
      <c r="UTR2" s="386"/>
      <c r="UTS2" s="386"/>
      <c r="UTT2" s="386"/>
      <c r="UTU2" s="385"/>
      <c r="UTV2" s="386"/>
      <c r="UTW2" s="386"/>
      <c r="UTX2" s="386"/>
      <c r="UTY2" s="386"/>
      <c r="UTZ2" s="386"/>
      <c r="UUA2" s="386"/>
      <c r="UUB2" s="386"/>
      <c r="UUC2" s="386"/>
      <c r="UUD2" s="386"/>
      <c r="UUE2" s="386"/>
      <c r="UUF2" s="386"/>
      <c r="UUG2" s="386"/>
      <c r="UUH2" s="386"/>
      <c r="UUI2" s="386"/>
      <c r="UUJ2" s="386"/>
      <c r="UUK2" s="385"/>
      <c r="UUL2" s="386"/>
      <c r="UUM2" s="386"/>
      <c r="UUN2" s="386"/>
      <c r="UUO2" s="386"/>
      <c r="UUP2" s="386"/>
      <c r="UUQ2" s="386"/>
      <c r="UUR2" s="386"/>
      <c r="UUS2" s="386"/>
      <c r="UUT2" s="386"/>
      <c r="UUU2" s="386"/>
      <c r="UUV2" s="386"/>
      <c r="UUW2" s="386"/>
      <c r="UUX2" s="386"/>
      <c r="UUY2" s="386"/>
      <c r="UUZ2" s="386"/>
      <c r="UVA2" s="385"/>
      <c r="UVB2" s="386"/>
      <c r="UVC2" s="386"/>
      <c r="UVD2" s="386"/>
      <c r="UVE2" s="386"/>
      <c r="UVF2" s="386"/>
      <c r="UVG2" s="386"/>
      <c r="UVH2" s="386"/>
      <c r="UVI2" s="386"/>
      <c r="UVJ2" s="386"/>
      <c r="UVK2" s="386"/>
      <c r="UVL2" s="386"/>
      <c r="UVM2" s="386"/>
      <c r="UVN2" s="386"/>
      <c r="UVO2" s="386"/>
      <c r="UVP2" s="386"/>
      <c r="UVQ2" s="385"/>
      <c r="UVR2" s="386"/>
      <c r="UVS2" s="386"/>
      <c r="UVT2" s="386"/>
      <c r="UVU2" s="386"/>
      <c r="UVV2" s="386"/>
      <c r="UVW2" s="386"/>
      <c r="UVX2" s="386"/>
      <c r="UVY2" s="386"/>
      <c r="UVZ2" s="386"/>
      <c r="UWA2" s="386"/>
      <c r="UWB2" s="386"/>
      <c r="UWC2" s="386"/>
      <c r="UWD2" s="386"/>
      <c r="UWE2" s="386"/>
      <c r="UWF2" s="386"/>
      <c r="UWG2" s="385"/>
      <c r="UWH2" s="386"/>
      <c r="UWI2" s="386"/>
      <c r="UWJ2" s="386"/>
      <c r="UWK2" s="386"/>
      <c r="UWL2" s="386"/>
      <c r="UWM2" s="386"/>
      <c r="UWN2" s="386"/>
      <c r="UWO2" s="386"/>
      <c r="UWP2" s="386"/>
      <c r="UWQ2" s="386"/>
      <c r="UWR2" s="386"/>
      <c r="UWS2" s="386"/>
      <c r="UWT2" s="386"/>
      <c r="UWU2" s="386"/>
      <c r="UWV2" s="386"/>
      <c r="UWW2" s="385"/>
      <c r="UWX2" s="386"/>
      <c r="UWY2" s="386"/>
      <c r="UWZ2" s="386"/>
      <c r="UXA2" s="386"/>
      <c r="UXB2" s="386"/>
      <c r="UXC2" s="386"/>
      <c r="UXD2" s="386"/>
      <c r="UXE2" s="386"/>
      <c r="UXF2" s="386"/>
      <c r="UXG2" s="386"/>
      <c r="UXH2" s="386"/>
      <c r="UXI2" s="386"/>
      <c r="UXJ2" s="386"/>
      <c r="UXK2" s="386"/>
      <c r="UXL2" s="386"/>
      <c r="UXM2" s="385"/>
      <c r="UXN2" s="386"/>
      <c r="UXO2" s="386"/>
      <c r="UXP2" s="386"/>
      <c r="UXQ2" s="386"/>
      <c r="UXR2" s="386"/>
      <c r="UXS2" s="386"/>
      <c r="UXT2" s="386"/>
      <c r="UXU2" s="386"/>
      <c r="UXV2" s="386"/>
      <c r="UXW2" s="386"/>
      <c r="UXX2" s="386"/>
      <c r="UXY2" s="386"/>
      <c r="UXZ2" s="386"/>
      <c r="UYA2" s="386"/>
      <c r="UYB2" s="386"/>
      <c r="UYC2" s="385"/>
      <c r="UYD2" s="386"/>
      <c r="UYE2" s="386"/>
      <c r="UYF2" s="386"/>
      <c r="UYG2" s="386"/>
      <c r="UYH2" s="386"/>
      <c r="UYI2" s="386"/>
      <c r="UYJ2" s="386"/>
      <c r="UYK2" s="386"/>
      <c r="UYL2" s="386"/>
      <c r="UYM2" s="386"/>
      <c r="UYN2" s="386"/>
      <c r="UYO2" s="386"/>
      <c r="UYP2" s="386"/>
      <c r="UYQ2" s="386"/>
      <c r="UYR2" s="386"/>
      <c r="UYS2" s="385"/>
      <c r="UYT2" s="386"/>
      <c r="UYU2" s="386"/>
      <c r="UYV2" s="386"/>
      <c r="UYW2" s="386"/>
      <c r="UYX2" s="386"/>
      <c r="UYY2" s="386"/>
      <c r="UYZ2" s="386"/>
      <c r="UZA2" s="386"/>
      <c r="UZB2" s="386"/>
      <c r="UZC2" s="386"/>
      <c r="UZD2" s="386"/>
      <c r="UZE2" s="386"/>
      <c r="UZF2" s="386"/>
      <c r="UZG2" s="386"/>
      <c r="UZH2" s="386"/>
      <c r="UZI2" s="385"/>
      <c r="UZJ2" s="386"/>
      <c r="UZK2" s="386"/>
      <c r="UZL2" s="386"/>
      <c r="UZM2" s="386"/>
      <c r="UZN2" s="386"/>
      <c r="UZO2" s="386"/>
      <c r="UZP2" s="386"/>
      <c r="UZQ2" s="386"/>
      <c r="UZR2" s="386"/>
      <c r="UZS2" s="386"/>
      <c r="UZT2" s="386"/>
      <c r="UZU2" s="386"/>
      <c r="UZV2" s="386"/>
      <c r="UZW2" s="386"/>
      <c r="UZX2" s="386"/>
      <c r="UZY2" s="385"/>
      <c r="UZZ2" s="386"/>
      <c r="VAA2" s="386"/>
      <c r="VAB2" s="386"/>
      <c r="VAC2" s="386"/>
      <c r="VAD2" s="386"/>
      <c r="VAE2" s="386"/>
      <c r="VAF2" s="386"/>
      <c r="VAG2" s="386"/>
      <c r="VAH2" s="386"/>
      <c r="VAI2" s="386"/>
      <c r="VAJ2" s="386"/>
      <c r="VAK2" s="386"/>
      <c r="VAL2" s="386"/>
      <c r="VAM2" s="386"/>
      <c r="VAN2" s="386"/>
      <c r="VAO2" s="385"/>
      <c r="VAP2" s="386"/>
      <c r="VAQ2" s="386"/>
      <c r="VAR2" s="386"/>
      <c r="VAS2" s="386"/>
      <c r="VAT2" s="386"/>
      <c r="VAU2" s="386"/>
      <c r="VAV2" s="386"/>
      <c r="VAW2" s="386"/>
      <c r="VAX2" s="386"/>
      <c r="VAY2" s="386"/>
      <c r="VAZ2" s="386"/>
      <c r="VBA2" s="386"/>
      <c r="VBB2" s="386"/>
      <c r="VBC2" s="386"/>
      <c r="VBD2" s="386"/>
      <c r="VBE2" s="385"/>
      <c r="VBF2" s="386"/>
      <c r="VBG2" s="386"/>
      <c r="VBH2" s="386"/>
      <c r="VBI2" s="386"/>
      <c r="VBJ2" s="386"/>
      <c r="VBK2" s="386"/>
      <c r="VBL2" s="386"/>
      <c r="VBM2" s="386"/>
      <c r="VBN2" s="386"/>
      <c r="VBO2" s="386"/>
      <c r="VBP2" s="386"/>
      <c r="VBQ2" s="386"/>
      <c r="VBR2" s="386"/>
      <c r="VBS2" s="386"/>
      <c r="VBT2" s="386"/>
      <c r="VBU2" s="385"/>
      <c r="VBV2" s="386"/>
      <c r="VBW2" s="386"/>
      <c r="VBX2" s="386"/>
      <c r="VBY2" s="386"/>
      <c r="VBZ2" s="386"/>
      <c r="VCA2" s="386"/>
      <c r="VCB2" s="386"/>
      <c r="VCC2" s="386"/>
      <c r="VCD2" s="386"/>
      <c r="VCE2" s="386"/>
      <c r="VCF2" s="386"/>
      <c r="VCG2" s="386"/>
      <c r="VCH2" s="386"/>
      <c r="VCI2" s="386"/>
      <c r="VCJ2" s="386"/>
      <c r="VCK2" s="385"/>
      <c r="VCL2" s="386"/>
      <c r="VCM2" s="386"/>
      <c r="VCN2" s="386"/>
      <c r="VCO2" s="386"/>
      <c r="VCP2" s="386"/>
      <c r="VCQ2" s="386"/>
      <c r="VCR2" s="386"/>
      <c r="VCS2" s="386"/>
      <c r="VCT2" s="386"/>
      <c r="VCU2" s="386"/>
      <c r="VCV2" s="386"/>
      <c r="VCW2" s="386"/>
      <c r="VCX2" s="386"/>
      <c r="VCY2" s="386"/>
      <c r="VCZ2" s="386"/>
      <c r="VDA2" s="385"/>
      <c r="VDB2" s="386"/>
      <c r="VDC2" s="386"/>
      <c r="VDD2" s="386"/>
      <c r="VDE2" s="386"/>
      <c r="VDF2" s="386"/>
      <c r="VDG2" s="386"/>
      <c r="VDH2" s="386"/>
      <c r="VDI2" s="386"/>
      <c r="VDJ2" s="386"/>
      <c r="VDK2" s="386"/>
      <c r="VDL2" s="386"/>
      <c r="VDM2" s="386"/>
      <c r="VDN2" s="386"/>
      <c r="VDO2" s="386"/>
      <c r="VDP2" s="386"/>
      <c r="VDQ2" s="385"/>
      <c r="VDR2" s="386"/>
      <c r="VDS2" s="386"/>
      <c r="VDT2" s="386"/>
      <c r="VDU2" s="386"/>
      <c r="VDV2" s="386"/>
      <c r="VDW2" s="386"/>
      <c r="VDX2" s="386"/>
      <c r="VDY2" s="386"/>
      <c r="VDZ2" s="386"/>
      <c r="VEA2" s="386"/>
      <c r="VEB2" s="386"/>
      <c r="VEC2" s="386"/>
      <c r="VED2" s="386"/>
      <c r="VEE2" s="386"/>
      <c r="VEF2" s="386"/>
      <c r="VEG2" s="385"/>
      <c r="VEH2" s="386"/>
      <c r="VEI2" s="386"/>
      <c r="VEJ2" s="386"/>
      <c r="VEK2" s="386"/>
      <c r="VEL2" s="386"/>
      <c r="VEM2" s="386"/>
      <c r="VEN2" s="386"/>
      <c r="VEO2" s="386"/>
      <c r="VEP2" s="386"/>
      <c r="VEQ2" s="386"/>
      <c r="VER2" s="386"/>
      <c r="VES2" s="386"/>
      <c r="VET2" s="386"/>
      <c r="VEU2" s="386"/>
      <c r="VEV2" s="386"/>
      <c r="VEW2" s="385"/>
      <c r="VEX2" s="386"/>
      <c r="VEY2" s="386"/>
      <c r="VEZ2" s="386"/>
      <c r="VFA2" s="386"/>
      <c r="VFB2" s="386"/>
      <c r="VFC2" s="386"/>
      <c r="VFD2" s="386"/>
      <c r="VFE2" s="386"/>
      <c r="VFF2" s="386"/>
      <c r="VFG2" s="386"/>
      <c r="VFH2" s="386"/>
      <c r="VFI2" s="386"/>
      <c r="VFJ2" s="386"/>
      <c r="VFK2" s="386"/>
      <c r="VFL2" s="386"/>
      <c r="VFM2" s="385"/>
      <c r="VFN2" s="386"/>
      <c r="VFO2" s="386"/>
      <c r="VFP2" s="386"/>
      <c r="VFQ2" s="386"/>
      <c r="VFR2" s="386"/>
      <c r="VFS2" s="386"/>
      <c r="VFT2" s="386"/>
      <c r="VFU2" s="386"/>
      <c r="VFV2" s="386"/>
      <c r="VFW2" s="386"/>
      <c r="VFX2" s="386"/>
      <c r="VFY2" s="386"/>
      <c r="VFZ2" s="386"/>
      <c r="VGA2" s="386"/>
      <c r="VGB2" s="386"/>
      <c r="VGC2" s="385"/>
      <c r="VGD2" s="386"/>
      <c r="VGE2" s="386"/>
      <c r="VGF2" s="386"/>
      <c r="VGG2" s="386"/>
      <c r="VGH2" s="386"/>
      <c r="VGI2" s="386"/>
      <c r="VGJ2" s="386"/>
      <c r="VGK2" s="386"/>
      <c r="VGL2" s="386"/>
      <c r="VGM2" s="386"/>
      <c r="VGN2" s="386"/>
      <c r="VGO2" s="386"/>
      <c r="VGP2" s="386"/>
      <c r="VGQ2" s="386"/>
      <c r="VGR2" s="386"/>
      <c r="VGS2" s="385"/>
      <c r="VGT2" s="386"/>
      <c r="VGU2" s="386"/>
      <c r="VGV2" s="386"/>
      <c r="VGW2" s="386"/>
      <c r="VGX2" s="386"/>
      <c r="VGY2" s="386"/>
      <c r="VGZ2" s="386"/>
      <c r="VHA2" s="386"/>
      <c r="VHB2" s="386"/>
      <c r="VHC2" s="386"/>
      <c r="VHD2" s="386"/>
      <c r="VHE2" s="386"/>
      <c r="VHF2" s="386"/>
      <c r="VHG2" s="386"/>
      <c r="VHH2" s="386"/>
      <c r="VHI2" s="385"/>
      <c r="VHJ2" s="386"/>
      <c r="VHK2" s="386"/>
      <c r="VHL2" s="386"/>
      <c r="VHM2" s="386"/>
      <c r="VHN2" s="386"/>
      <c r="VHO2" s="386"/>
      <c r="VHP2" s="386"/>
      <c r="VHQ2" s="386"/>
      <c r="VHR2" s="386"/>
      <c r="VHS2" s="386"/>
      <c r="VHT2" s="386"/>
      <c r="VHU2" s="386"/>
      <c r="VHV2" s="386"/>
      <c r="VHW2" s="386"/>
      <c r="VHX2" s="386"/>
      <c r="VHY2" s="385"/>
      <c r="VHZ2" s="386"/>
      <c r="VIA2" s="386"/>
      <c r="VIB2" s="386"/>
      <c r="VIC2" s="386"/>
      <c r="VID2" s="386"/>
      <c r="VIE2" s="386"/>
      <c r="VIF2" s="386"/>
      <c r="VIG2" s="386"/>
      <c r="VIH2" s="386"/>
      <c r="VII2" s="386"/>
      <c r="VIJ2" s="386"/>
      <c r="VIK2" s="386"/>
      <c r="VIL2" s="386"/>
      <c r="VIM2" s="386"/>
      <c r="VIN2" s="386"/>
      <c r="VIO2" s="385"/>
      <c r="VIP2" s="386"/>
      <c r="VIQ2" s="386"/>
      <c r="VIR2" s="386"/>
      <c r="VIS2" s="386"/>
      <c r="VIT2" s="386"/>
      <c r="VIU2" s="386"/>
      <c r="VIV2" s="386"/>
      <c r="VIW2" s="386"/>
      <c r="VIX2" s="386"/>
      <c r="VIY2" s="386"/>
      <c r="VIZ2" s="386"/>
      <c r="VJA2" s="386"/>
      <c r="VJB2" s="386"/>
      <c r="VJC2" s="386"/>
      <c r="VJD2" s="386"/>
      <c r="VJE2" s="385"/>
      <c r="VJF2" s="386"/>
      <c r="VJG2" s="386"/>
      <c r="VJH2" s="386"/>
      <c r="VJI2" s="386"/>
      <c r="VJJ2" s="386"/>
      <c r="VJK2" s="386"/>
      <c r="VJL2" s="386"/>
      <c r="VJM2" s="386"/>
      <c r="VJN2" s="386"/>
      <c r="VJO2" s="386"/>
      <c r="VJP2" s="386"/>
      <c r="VJQ2" s="386"/>
      <c r="VJR2" s="386"/>
      <c r="VJS2" s="386"/>
      <c r="VJT2" s="386"/>
      <c r="VJU2" s="385"/>
      <c r="VJV2" s="386"/>
      <c r="VJW2" s="386"/>
      <c r="VJX2" s="386"/>
      <c r="VJY2" s="386"/>
      <c r="VJZ2" s="386"/>
      <c r="VKA2" s="386"/>
      <c r="VKB2" s="386"/>
      <c r="VKC2" s="386"/>
      <c r="VKD2" s="386"/>
      <c r="VKE2" s="386"/>
      <c r="VKF2" s="386"/>
      <c r="VKG2" s="386"/>
      <c r="VKH2" s="386"/>
      <c r="VKI2" s="386"/>
      <c r="VKJ2" s="386"/>
      <c r="VKK2" s="385"/>
      <c r="VKL2" s="386"/>
      <c r="VKM2" s="386"/>
      <c r="VKN2" s="386"/>
      <c r="VKO2" s="386"/>
      <c r="VKP2" s="386"/>
      <c r="VKQ2" s="386"/>
      <c r="VKR2" s="386"/>
      <c r="VKS2" s="386"/>
      <c r="VKT2" s="386"/>
      <c r="VKU2" s="386"/>
      <c r="VKV2" s="386"/>
      <c r="VKW2" s="386"/>
      <c r="VKX2" s="386"/>
      <c r="VKY2" s="386"/>
      <c r="VKZ2" s="386"/>
      <c r="VLA2" s="385"/>
      <c r="VLB2" s="386"/>
      <c r="VLC2" s="386"/>
      <c r="VLD2" s="386"/>
      <c r="VLE2" s="386"/>
      <c r="VLF2" s="386"/>
      <c r="VLG2" s="386"/>
      <c r="VLH2" s="386"/>
      <c r="VLI2" s="386"/>
      <c r="VLJ2" s="386"/>
      <c r="VLK2" s="386"/>
      <c r="VLL2" s="386"/>
      <c r="VLM2" s="386"/>
      <c r="VLN2" s="386"/>
      <c r="VLO2" s="386"/>
      <c r="VLP2" s="386"/>
      <c r="VLQ2" s="385"/>
      <c r="VLR2" s="386"/>
      <c r="VLS2" s="386"/>
      <c r="VLT2" s="386"/>
      <c r="VLU2" s="386"/>
      <c r="VLV2" s="386"/>
      <c r="VLW2" s="386"/>
      <c r="VLX2" s="386"/>
      <c r="VLY2" s="386"/>
      <c r="VLZ2" s="386"/>
      <c r="VMA2" s="386"/>
      <c r="VMB2" s="386"/>
      <c r="VMC2" s="386"/>
      <c r="VMD2" s="386"/>
      <c r="VME2" s="386"/>
      <c r="VMF2" s="386"/>
      <c r="VMG2" s="385"/>
      <c r="VMH2" s="386"/>
      <c r="VMI2" s="386"/>
      <c r="VMJ2" s="386"/>
      <c r="VMK2" s="386"/>
      <c r="VML2" s="386"/>
      <c r="VMM2" s="386"/>
      <c r="VMN2" s="386"/>
      <c r="VMO2" s="386"/>
      <c r="VMP2" s="386"/>
      <c r="VMQ2" s="386"/>
      <c r="VMR2" s="386"/>
      <c r="VMS2" s="386"/>
      <c r="VMT2" s="386"/>
      <c r="VMU2" s="386"/>
      <c r="VMV2" s="386"/>
      <c r="VMW2" s="385"/>
      <c r="VMX2" s="386"/>
      <c r="VMY2" s="386"/>
      <c r="VMZ2" s="386"/>
      <c r="VNA2" s="386"/>
      <c r="VNB2" s="386"/>
      <c r="VNC2" s="386"/>
      <c r="VND2" s="386"/>
      <c r="VNE2" s="386"/>
      <c r="VNF2" s="386"/>
      <c r="VNG2" s="386"/>
      <c r="VNH2" s="386"/>
      <c r="VNI2" s="386"/>
      <c r="VNJ2" s="386"/>
      <c r="VNK2" s="386"/>
      <c r="VNL2" s="386"/>
      <c r="VNM2" s="385"/>
      <c r="VNN2" s="386"/>
      <c r="VNO2" s="386"/>
      <c r="VNP2" s="386"/>
      <c r="VNQ2" s="386"/>
      <c r="VNR2" s="386"/>
      <c r="VNS2" s="386"/>
      <c r="VNT2" s="386"/>
      <c r="VNU2" s="386"/>
      <c r="VNV2" s="386"/>
      <c r="VNW2" s="386"/>
      <c r="VNX2" s="386"/>
      <c r="VNY2" s="386"/>
      <c r="VNZ2" s="386"/>
      <c r="VOA2" s="386"/>
      <c r="VOB2" s="386"/>
      <c r="VOC2" s="385"/>
      <c r="VOD2" s="386"/>
      <c r="VOE2" s="386"/>
      <c r="VOF2" s="386"/>
      <c r="VOG2" s="386"/>
      <c r="VOH2" s="386"/>
      <c r="VOI2" s="386"/>
      <c r="VOJ2" s="386"/>
      <c r="VOK2" s="386"/>
      <c r="VOL2" s="386"/>
      <c r="VOM2" s="386"/>
      <c r="VON2" s="386"/>
      <c r="VOO2" s="386"/>
      <c r="VOP2" s="386"/>
      <c r="VOQ2" s="386"/>
      <c r="VOR2" s="386"/>
      <c r="VOS2" s="385"/>
      <c r="VOT2" s="386"/>
      <c r="VOU2" s="386"/>
      <c r="VOV2" s="386"/>
      <c r="VOW2" s="386"/>
      <c r="VOX2" s="386"/>
      <c r="VOY2" s="386"/>
      <c r="VOZ2" s="386"/>
      <c r="VPA2" s="386"/>
      <c r="VPB2" s="386"/>
      <c r="VPC2" s="386"/>
      <c r="VPD2" s="386"/>
      <c r="VPE2" s="386"/>
      <c r="VPF2" s="386"/>
      <c r="VPG2" s="386"/>
      <c r="VPH2" s="386"/>
      <c r="VPI2" s="385"/>
      <c r="VPJ2" s="386"/>
      <c r="VPK2" s="386"/>
      <c r="VPL2" s="386"/>
      <c r="VPM2" s="386"/>
      <c r="VPN2" s="386"/>
      <c r="VPO2" s="386"/>
      <c r="VPP2" s="386"/>
      <c r="VPQ2" s="386"/>
      <c r="VPR2" s="386"/>
      <c r="VPS2" s="386"/>
      <c r="VPT2" s="386"/>
      <c r="VPU2" s="386"/>
      <c r="VPV2" s="386"/>
      <c r="VPW2" s="386"/>
      <c r="VPX2" s="386"/>
      <c r="VPY2" s="385"/>
      <c r="VPZ2" s="386"/>
      <c r="VQA2" s="386"/>
      <c r="VQB2" s="386"/>
      <c r="VQC2" s="386"/>
      <c r="VQD2" s="386"/>
      <c r="VQE2" s="386"/>
      <c r="VQF2" s="386"/>
      <c r="VQG2" s="386"/>
      <c r="VQH2" s="386"/>
      <c r="VQI2" s="386"/>
      <c r="VQJ2" s="386"/>
      <c r="VQK2" s="386"/>
      <c r="VQL2" s="386"/>
      <c r="VQM2" s="386"/>
      <c r="VQN2" s="386"/>
      <c r="VQO2" s="385"/>
      <c r="VQP2" s="386"/>
      <c r="VQQ2" s="386"/>
      <c r="VQR2" s="386"/>
      <c r="VQS2" s="386"/>
      <c r="VQT2" s="386"/>
      <c r="VQU2" s="386"/>
      <c r="VQV2" s="386"/>
      <c r="VQW2" s="386"/>
      <c r="VQX2" s="386"/>
      <c r="VQY2" s="386"/>
      <c r="VQZ2" s="386"/>
      <c r="VRA2" s="386"/>
      <c r="VRB2" s="386"/>
      <c r="VRC2" s="386"/>
      <c r="VRD2" s="386"/>
      <c r="VRE2" s="385"/>
      <c r="VRF2" s="386"/>
      <c r="VRG2" s="386"/>
      <c r="VRH2" s="386"/>
      <c r="VRI2" s="386"/>
      <c r="VRJ2" s="386"/>
      <c r="VRK2" s="386"/>
      <c r="VRL2" s="386"/>
      <c r="VRM2" s="386"/>
      <c r="VRN2" s="386"/>
      <c r="VRO2" s="386"/>
      <c r="VRP2" s="386"/>
      <c r="VRQ2" s="386"/>
      <c r="VRR2" s="386"/>
      <c r="VRS2" s="386"/>
      <c r="VRT2" s="386"/>
      <c r="VRU2" s="385"/>
      <c r="VRV2" s="386"/>
      <c r="VRW2" s="386"/>
      <c r="VRX2" s="386"/>
      <c r="VRY2" s="386"/>
      <c r="VRZ2" s="386"/>
      <c r="VSA2" s="386"/>
      <c r="VSB2" s="386"/>
      <c r="VSC2" s="386"/>
      <c r="VSD2" s="386"/>
      <c r="VSE2" s="386"/>
      <c r="VSF2" s="386"/>
      <c r="VSG2" s="386"/>
      <c r="VSH2" s="386"/>
      <c r="VSI2" s="386"/>
      <c r="VSJ2" s="386"/>
      <c r="VSK2" s="385"/>
      <c r="VSL2" s="386"/>
      <c r="VSM2" s="386"/>
      <c r="VSN2" s="386"/>
      <c r="VSO2" s="386"/>
      <c r="VSP2" s="386"/>
      <c r="VSQ2" s="386"/>
      <c r="VSR2" s="386"/>
      <c r="VSS2" s="386"/>
      <c r="VST2" s="386"/>
      <c r="VSU2" s="386"/>
      <c r="VSV2" s="386"/>
      <c r="VSW2" s="386"/>
      <c r="VSX2" s="386"/>
      <c r="VSY2" s="386"/>
      <c r="VSZ2" s="386"/>
      <c r="VTA2" s="385"/>
      <c r="VTB2" s="386"/>
      <c r="VTC2" s="386"/>
      <c r="VTD2" s="386"/>
      <c r="VTE2" s="386"/>
      <c r="VTF2" s="386"/>
      <c r="VTG2" s="386"/>
      <c r="VTH2" s="386"/>
      <c r="VTI2" s="386"/>
      <c r="VTJ2" s="386"/>
      <c r="VTK2" s="386"/>
      <c r="VTL2" s="386"/>
      <c r="VTM2" s="386"/>
      <c r="VTN2" s="386"/>
      <c r="VTO2" s="386"/>
      <c r="VTP2" s="386"/>
      <c r="VTQ2" s="385"/>
      <c r="VTR2" s="386"/>
      <c r="VTS2" s="386"/>
      <c r="VTT2" s="386"/>
      <c r="VTU2" s="386"/>
      <c r="VTV2" s="386"/>
      <c r="VTW2" s="386"/>
      <c r="VTX2" s="386"/>
      <c r="VTY2" s="386"/>
      <c r="VTZ2" s="386"/>
      <c r="VUA2" s="386"/>
      <c r="VUB2" s="386"/>
      <c r="VUC2" s="386"/>
      <c r="VUD2" s="386"/>
      <c r="VUE2" s="386"/>
      <c r="VUF2" s="386"/>
      <c r="VUG2" s="385"/>
      <c r="VUH2" s="386"/>
      <c r="VUI2" s="386"/>
      <c r="VUJ2" s="386"/>
      <c r="VUK2" s="386"/>
      <c r="VUL2" s="386"/>
      <c r="VUM2" s="386"/>
      <c r="VUN2" s="386"/>
      <c r="VUO2" s="386"/>
      <c r="VUP2" s="386"/>
      <c r="VUQ2" s="386"/>
      <c r="VUR2" s="386"/>
      <c r="VUS2" s="386"/>
      <c r="VUT2" s="386"/>
      <c r="VUU2" s="386"/>
      <c r="VUV2" s="386"/>
      <c r="VUW2" s="385"/>
      <c r="VUX2" s="386"/>
      <c r="VUY2" s="386"/>
      <c r="VUZ2" s="386"/>
      <c r="VVA2" s="386"/>
      <c r="VVB2" s="386"/>
      <c r="VVC2" s="386"/>
      <c r="VVD2" s="386"/>
      <c r="VVE2" s="386"/>
      <c r="VVF2" s="386"/>
      <c r="VVG2" s="386"/>
      <c r="VVH2" s="386"/>
      <c r="VVI2" s="386"/>
      <c r="VVJ2" s="386"/>
      <c r="VVK2" s="386"/>
      <c r="VVL2" s="386"/>
      <c r="VVM2" s="385"/>
      <c r="VVN2" s="386"/>
      <c r="VVO2" s="386"/>
      <c r="VVP2" s="386"/>
      <c r="VVQ2" s="386"/>
      <c r="VVR2" s="386"/>
      <c r="VVS2" s="386"/>
      <c r="VVT2" s="386"/>
      <c r="VVU2" s="386"/>
      <c r="VVV2" s="386"/>
      <c r="VVW2" s="386"/>
      <c r="VVX2" s="386"/>
      <c r="VVY2" s="386"/>
      <c r="VVZ2" s="386"/>
      <c r="VWA2" s="386"/>
      <c r="VWB2" s="386"/>
      <c r="VWC2" s="385"/>
      <c r="VWD2" s="386"/>
      <c r="VWE2" s="386"/>
      <c r="VWF2" s="386"/>
      <c r="VWG2" s="386"/>
      <c r="VWH2" s="386"/>
      <c r="VWI2" s="386"/>
      <c r="VWJ2" s="386"/>
      <c r="VWK2" s="386"/>
      <c r="VWL2" s="386"/>
      <c r="VWM2" s="386"/>
      <c r="VWN2" s="386"/>
      <c r="VWO2" s="386"/>
      <c r="VWP2" s="386"/>
      <c r="VWQ2" s="386"/>
      <c r="VWR2" s="386"/>
      <c r="VWS2" s="385"/>
      <c r="VWT2" s="386"/>
      <c r="VWU2" s="386"/>
      <c r="VWV2" s="386"/>
      <c r="VWW2" s="386"/>
      <c r="VWX2" s="386"/>
      <c r="VWY2" s="386"/>
      <c r="VWZ2" s="386"/>
      <c r="VXA2" s="386"/>
      <c r="VXB2" s="386"/>
      <c r="VXC2" s="386"/>
      <c r="VXD2" s="386"/>
      <c r="VXE2" s="386"/>
      <c r="VXF2" s="386"/>
      <c r="VXG2" s="386"/>
      <c r="VXH2" s="386"/>
      <c r="VXI2" s="385"/>
      <c r="VXJ2" s="386"/>
      <c r="VXK2" s="386"/>
      <c r="VXL2" s="386"/>
      <c r="VXM2" s="386"/>
      <c r="VXN2" s="386"/>
      <c r="VXO2" s="386"/>
      <c r="VXP2" s="386"/>
      <c r="VXQ2" s="386"/>
      <c r="VXR2" s="386"/>
      <c r="VXS2" s="386"/>
      <c r="VXT2" s="386"/>
      <c r="VXU2" s="386"/>
      <c r="VXV2" s="386"/>
      <c r="VXW2" s="386"/>
      <c r="VXX2" s="386"/>
      <c r="VXY2" s="385"/>
      <c r="VXZ2" s="386"/>
      <c r="VYA2" s="386"/>
      <c r="VYB2" s="386"/>
      <c r="VYC2" s="386"/>
      <c r="VYD2" s="386"/>
      <c r="VYE2" s="386"/>
      <c r="VYF2" s="386"/>
      <c r="VYG2" s="386"/>
      <c r="VYH2" s="386"/>
      <c r="VYI2" s="386"/>
      <c r="VYJ2" s="386"/>
      <c r="VYK2" s="386"/>
      <c r="VYL2" s="386"/>
      <c r="VYM2" s="386"/>
      <c r="VYN2" s="386"/>
      <c r="VYO2" s="385"/>
      <c r="VYP2" s="386"/>
      <c r="VYQ2" s="386"/>
      <c r="VYR2" s="386"/>
      <c r="VYS2" s="386"/>
      <c r="VYT2" s="386"/>
      <c r="VYU2" s="386"/>
      <c r="VYV2" s="386"/>
      <c r="VYW2" s="386"/>
      <c r="VYX2" s="386"/>
      <c r="VYY2" s="386"/>
      <c r="VYZ2" s="386"/>
      <c r="VZA2" s="386"/>
      <c r="VZB2" s="386"/>
      <c r="VZC2" s="386"/>
      <c r="VZD2" s="386"/>
      <c r="VZE2" s="385"/>
      <c r="VZF2" s="386"/>
      <c r="VZG2" s="386"/>
      <c r="VZH2" s="386"/>
      <c r="VZI2" s="386"/>
      <c r="VZJ2" s="386"/>
      <c r="VZK2" s="386"/>
      <c r="VZL2" s="386"/>
      <c r="VZM2" s="386"/>
      <c r="VZN2" s="386"/>
      <c r="VZO2" s="386"/>
      <c r="VZP2" s="386"/>
      <c r="VZQ2" s="386"/>
      <c r="VZR2" s="386"/>
      <c r="VZS2" s="386"/>
      <c r="VZT2" s="386"/>
      <c r="VZU2" s="385"/>
      <c r="VZV2" s="386"/>
      <c r="VZW2" s="386"/>
      <c r="VZX2" s="386"/>
      <c r="VZY2" s="386"/>
      <c r="VZZ2" s="386"/>
      <c r="WAA2" s="386"/>
      <c r="WAB2" s="386"/>
      <c r="WAC2" s="386"/>
      <c r="WAD2" s="386"/>
      <c r="WAE2" s="386"/>
      <c r="WAF2" s="386"/>
      <c r="WAG2" s="386"/>
      <c r="WAH2" s="386"/>
      <c r="WAI2" s="386"/>
      <c r="WAJ2" s="386"/>
      <c r="WAK2" s="385"/>
      <c r="WAL2" s="386"/>
      <c r="WAM2" s="386"/>
      <c r="WAN2" s="386"/>
      <c r="WAO2" s="386"/>
      <c r="WAP2" s="386"/>
      <c r="WAQ2" s="386"/>
      <c r="WAR2" s="386"/>
      <c r="WAS2" s="386"/>
      <c r="WAT2" s="386"/>
      <c r="WAU2" s="386"/>
      <c r="WAV2" s="386"/>
      <c r="WAW2" s="386"/>
      <c r="WAX2" s="386"/>
      <c r="WAY2" s="386"/>
      <c r="WAZ2" s="386"/>
      <c r="WBA2" s="385"/>
      <c r="WBB2" s="386"/>
      <c r="WBC2" s="386"/>
      <c r="WBD2" s="386"/>
      <c r="WBE2" s="386"/>
      <c r="WBF2" s="386"/>
      <c r="WBG2" s="386"/>
      <c r="WBH2" s="386"/>
      <c r="WBI2" s="386"/>
      <c r="WBJ2" s="386"/>
      <c r="WBK2" s="386"/>
      <c r="WBL2" s="386"/>
      <c r="WBM2" s="386"/>
      <c r="WBN2" s="386"/>
      <c r="WBO2" s="386"/>
      <c r="WBP2" s="386"/>
      <c r="WBQ2" s="385"/>
      <c r="WBR2" s="386"/>
      <c r="WBS2" s="386"/>
      <c r="WBT2" s="386"/>
      <c r="WBU2" s="386"/>
      <c r="WBV2" s="386"/>
      <c r="WBW2" s="386"/>
      <c r="WBX2" s="386"/>
      <c r="WBY2" s="386"/>
      <c r="WBZ2" s="386"/>
      <c r="WCA2" s="386"/>
      <c r="WCB2" s="386"/>
      <c r="WCC2" s="386"/>
      <c r="WCD2" s="386"/>
      <c r="WCE2" s="386"/>
      <c r="WCF2" s="386"/>
      <c r="WCG2" s="385"/>
      <c r="WCH2" s="386"/>
      <c r="WCI2" s="386"/>
      <c r="WCJ2" s="386"/>
      <c r="WCK2" s="386"/>
      <c r="WCL2" s="386"/>
      <c r="WCM2" s="386"/>
      <c r="WCN2" s="386"/>
      <c r="WCO2" s="386"/>
      <c r="WCP2" s="386"/>
      <c r="WCQ2" s="386"/>
      <c r="WCR2" s="386"/>
      <c r="WCS2" s="386"/>
      <c r="WCT2" s="386"/>
      <c r="WCU2" s="386"/>
      <c r="WCV2" s="386"/>
      <c r="WCW2" s="385"/>
      <c r="WCX2" s="386"/>
      <c r="WCY2" s="386"/>
      <c r="WCZ2" s="386"/>
      <c r="WDA2" s="386"/>
      <c r="WDB2" s="386"/>
      <c r="WDC2" s="386"/>
      <c r="WDD2" s="386"/>
      <c r="WDE2" s="386"/>
      <c r="WDF2" s="386"/>
      <c r="WDG2" s="386"/>
      <c r="WDH2" s="386"/>
      <c r="WDI2" s="386"/>
      <c r="WDJ2" s="386"/>
      <c r="WDK2" s="386"/>
      <c r="WDL2" s="386"/>
      <c r="WDM2" s="385"/>
      <c r="WDN2" s="386"/>
      <c r="WDO2" s="386"/>
      <c r="WDP2" s="386"/>
      <c r="WDQ2" s="386"/>
      <c r="WDR2" s="386"/>
      <c r="WDS2" s="386"/>
      <c r="WDT2" s="386"/>
      <c r="WDU2" s="386"/>
      <c r="WDV2" s="386"/>
      <c r="WDW2" s="386"/>
      <c r="WDX2" s="386"/>
      <c r="WDY2" s="386"/>
      <c r="WDZ2" s="386"/>
      <c r="WEA2" s="386"/>
      <c r="WEB2" s="386"/>
      <c r="WEC2" s="385"/>
      <c r="WED2" s="386"/>
      <c r="WEE2" s="386"/>
      <c r="WEF2" s="386"/>
      <c r="WEG2" s="386"/>
      <c r="WEH2" s="386"/>
      <c r="WEI2" s="386"/>
      <c r="WEJ2" s="386"/>
      <c r="WEK2" s="386"/>
      <c r="WEL2" s="386"/>
      <c r="WEM2" s="386"/>
      <c r="WEN2" s="386"/>
      <c r="WEO2" s="386"/>
      <c r="WEP2" s="386"/>
      <c r="WEQ2" s="386"/>
      <c r="WER2" s="386"/>
      <c r="WES2" s="385"/>
      <c r="WET2" s="386"/>
      <c r="WEU2" s="386"/>
      <c r="WEV2" s="386"/>
      <c r="WEW2" s="386"/>
      <c r="WEX2" s="386"/>
      <c r="WEY2" s="386"/>
      <c r="WEZ2" s="386"/>
      <c r="WFA2" s="386"/>
      <c r="WFB2" s="386"/>
      <c r="WFC2" s="386"/>
      <c r="WFD2" s="386"/>
      <c r="WFE2" s="386"/>
      <c r="WFF2" s="386"/>
      <c r="WFG2" s="386"/>
      <c r="WFH2" s="386"/>
      <c r="WFI2" s="385"/>
      <c r="WFJ2" s="386"/>
      <c r="WFK2" s="386"/>
      <c r="WFL2" s="386"/>
      <c r="WFM2" s="386"/>
      <c r="WFN2" s="386"/>
      <c r="WFO2" s="386"/>
      <c r="WFP2" s="386"/>
      <c r="WFQ2" s="386"/>
      <c r="WFR2" s="386"/>
      <c r="WFS2" s="386"/>
      <c r="WFT2" s="386"/>
      <c r="WFU2" s="386"/>
      <c r="WFV2" s="386"/>
      <c r="WFW2" s="386"/>
      <c r="WFX2" s="386"/>
      <c r="WFY2" s="385"/>
      <c r="WFZ2" s="386"/>
      <c r="WGA2" s="386"/>
      <c r="WGB2" s="386"/>
      <c r="WGC2" s="386"/>
      <c r="WGD2" s="386"/>
      <c r="WGE2" s="386"/>
      <c r="WGF2" s="386"/>
      <c r="WGG2" s="386"/>
      <c r="WGH2" s="386"/>
      <c r="WGI2" s="386"/>
      <c r="WGJ2" s="386"/>
      <c r="WGK2" s="386"/>
      <c r="WGL2" s="386"/>
      <c r="WGM2" s="386"/>
      <c r="WGN2" s="386"/>
      <c r="WGO2" s="385"/>
      <c r="WGP2" s="386"/>
      <c r="WGQ2" s="386"/>
      <c r="WGR2" s="386"/>
      <c r="WGS2" s="386"/>
      <c r="WGT2" s="386"/>
      <c r="WGU2" s="386"/>
      <c r="WGV2" s="386"/>
      <c r="WGW2" s="386"/>
      <c r="WGX2" s="386"/>
      <c r="WGY2" s="386"/>
      <c r="WGZ2" s="386"/>
      <c r="WHA2" s="386"/>
      <c r="WHB2" s="386"/>
      <c r="WHC2" s="386"/>
      <c r="WHD2" s="386"/>
      <c r="WHE2" s="385"/>
      <c r="WHF2" s="386"/>
      <c r="WHG2" s="386"/>
      <c r="WHH2" s="386"/>
      <c r="WHI2" s="386"/>
      <c r="WHJ2" s="386"/>
      <c r="WHK2" s="386"/>
      <c r="WHL2" s="386"/>
      <c r="WHM2" s="386"/>
      <c r="WHN2" s="386"/>
      <c r="WHO2" s="386"/>
      <c r="WHP2" s="386"/>
      <c r="WHQ2" s="386"/>
      <c r="WHR2" s="386"/>
      <c r="WHS2" s="386"/>
      <c r="WHT2" s="386"/>
      <c r="WHU2" s="385"/>
      <c r="WHV2" s="386"/>
      <c r="WHW2" s="386"/>
      <c r="WHX2" s="386"/>
      <c r="WHY2" s="386"/>
      <c r="WHZ2" s="386"/>
      <c r="WIA2" s="386"/>
      <c r="WIB2" s="386"/>
      <c r="WIC2" s="386"/>
      <c r="WID2" s="386"/>
      <c r="WIE2" s="386"/>
      <c r="WIF2" s="386"/>
      <c r="WIG2" s="386"/>
      <c r="WIH2" s="386"/>
      <c r="WII2" s="386"/>
      <c r="WIJ2" s="386"/>
      <c r="WIK2" s="385"/>
      <c r="WIL2" s="386"/>
      <c r="WIM2" s="386"/>
      <c r="WIN2" s="386"/>
      <c r="WIO2" s="386"/>
      <c r="WIP2" s="386"/>
      <c r="WIQ2" s="386"/>
      <c r="WIR2" s="386"/>
      <c r="WIS2" s="386"/>
      <c r="WIT2" s="386"/>
      <c r="WIU2" s="386"/>
      <c r="WIV2" s="386"/>
      <c r="WIW2" s="386"/>
      <c r="WIX2" s="386"/>
      <c r="WIY2" s="386"/>
      <c r="WIZ2" s="386"/>
      <c r="WJA2" s="385"/>
      <c r="WJB2" s="386"/>
      <c r="WJC2" s="386"/>
      <c r="WJD2" s="386"/>
      <c r="WJE2" s="386"/>
      <c r="WJF2" s="386"/>
      <c r="WJG2" s="386"/>
      <c r="WJH2" s="386"/>
      <c r="WJI2" s="386"/>
      <c r="WJJ2" s="386"/>
      <c r="WJK2" s="386"/>
      <c r="WJL2" s="386"/>
      <c r="WJM2" s="386"/>
      <c r="WJN2" s="386"/>
      <c r="WJO2" s="386"/>
      <c r="WJP2" s="386"/>
      <c r="WJQ2" s="385"/>
      <c r="WJR2" s="386"/>
      <c r="WJS2" s="386"/>
      <c r="WJT2" s="386"/>
      <c r="WJU2" s="386"/>
      <c r="WJV2" s="386"/>
      <c r="WJW2" s="386"/>
      <c r="WJX2" s="386"/>
      <c r="WJY2" s="386"/>
      <c r="WJZ2" s="386"/>
      <c r="WKA2" s="386"/>
      <c r="WKB2" s="386"/>
      <c r="WKC2" s="386"/>
      <c r="WKD2" s="386"/>
      <c r="WKE2" s="386"/>
      <c r="WKF2" s="386"/>
      <c r="WKG2" s="385"/>
      <c r="WKH2" s="386"/>
      <c r="WKI2" s="386"/>
      <c r="WKJ2" s="386"/>
      <c r="WKK2" s="386"/>
      <c r="WKL2" s="386"/>
      <c r="WKM2" s="386"/>
      <c r="WKN2" s="386"/>
      <c r="WKO2" s="386"/>
      <c r="WKP2" s="386"/>
      <c r="WKQ2" s="386"/>
      <c r="WKR2" s="386"/>
      <c r="WKS2" s="386"/>
      <c r="WKT2" s="386"/>
      <c r="WKU2" s="386"/>
      <c r="WKV2" s="386"/>
      <c r="WKW2" s="385"/>
      <c r="WKX2" s="386"/>
      <c r="WKY2" s="386"/>
      <c r="WKZ2" s="386"/>
      <c r="WLA2" s="386"/>
      <c r="WLB2" s="386"/>
      <c r="WLC2" s="386"/>
      <c r="WLD2" s="386"/>
      <c r="WLE2" s="386"/>
      <c r="WLF2" s="386"/>
      <c r="WLG2" s="386"/>
      <c r="WLH2" s="386"/>
      <c r="WLI2" s="386"/>
      <c r="WLJ2" s="386"/>
      <c r="WLK2" s="386"/>
      <c r="WLL2" s="386"/>
      <c r="WLM2" s="385"/>
      <c r="WLN2" s="386"/>
      <c r="WLO2" s="386"/>
      <c r="WLP2" s="386"/>
      <c r="WLQ2" s="386"/>
      <c r="WLR2" s="386"/>
      <c r="WLS2" s="386"/>
      <c r="WLT2" s="386"/>
      <c r="WLU2" s="386"/>
      <c r="WLV2" s="386"/>
      <c r="WLW2" s="386"/>
      <c r="WLX2" s="386"/>
      <c r="WLY2" s="386"/>
      <c r="WLZ2" s="386"/>
      <c r="WMA2" s="386"/>
      <c r="WMB2" s="386"/>
      <c r="WMC2" s="385"/>
      <c r="WMD2" s="386"/>
      <c r="WME2" s="386"/>
      <c r="WMF2" s="386"/>
      <c r="WMG2" s="386"/>
      <c r="WMH2" s="386"/>
      <c r="WMI2" s="386"/>
      <c r="WMJ2" s="386"/>
      <c r="WMK2" s="386"/>
      <c r="WML2" s="386"/>
      <c r="WMM2" s="386"/>
      <c r="WMN2" s="386"/>
      <c r="WMO2" s="386"/>
      <c r="WMP2" s="386"/>
      <c r="WMQ2" s="386"/>
      <c r="WMR2" s="386"/>
      <c r="WMS2" s="385"/>
      <c r="WMT2" s="386"/>
      <c r="WMU2" s="386"/>
      <c r="WMV2" s="386"/>
      <c r="WMW2" s="386"/>
      <c r="WMX2" s="386"/>
      <c r="WMY2" s="386"/>
      <c r="WMZ2" s="386"/>
      <c r="WNA2" s="386"/>
      <c r="WNB2" s="386"/>
      <c r="WNC2" s="386"/>
      <c r="WND2" s="386"/>
      <c r="WNE2" s="386"/>
      <c r="WNF2" s="386"/>
      <c r="WNG2" s="386"/>
      <c r="WNH2" s="386"/>
      <c r="WNI2" s="385"/>
      <c r="WNJ2" s="386"/>
      <c r="WNK2" s="386"/>
      <c r="WNL2" s="386"/>
      <c r="WNM2" s="386"/>
      <c r="WNN2" s="386"/>
      <c r="WNO2" s="386"/>
      <c r="WNP2" s="386"/>
      <c r="WNQ2" s="386"/>
      <c r="WNR2" s="386"/>
      <c r="WNS2" s="386"/>
      <c r="WNT2" s="386"/>
      <c r="WNU2" s="386"/>
      <c r="WNV2" s="386"/>
      <c r="WNW2" s="386"/>
      <c r="WNX2" s="386"/>
      <c r="WNY2" s="385"/>
      <c r="WNZ2" s="386"/>
      <c r="WOA2" s="386"/>
      <c r="WOB2" s="386"/>
      <c r="WOC2" s="386"/>
      <c r="WOD2" s="386"/>
      <c r="WOE2" s="386"/>
      <c r="WOF2" s="386"/>
      <c r="WOG2" s="386"/>
      <c r="WOH2" s="386"/>
      <c r="WOI2" s="386"/>
      <c r="WOJ2" s="386"/>
      <c r="WOK2" s="386"/>
      <c r="WOL2" s="386"/>
      <c r="WOM2" s="386"/>
      <c r="WON2" s="386"/>
      <c r="WOO2" s="385"/>
      <c r="WOP2" s="386"/>
      <c r="WOQ2" s="386"/>
      <c r="WOR2" s="386"/>
      <c r="WOS2" s="386"/>
      <c r="WOT2" s="386"/>
      <c r="WOU2" s="386"/>
      <c r="WOV2" s="386"/>
      <c r="WOW2" s="386"/>
      <c r="WOX2" s="386"/>
      <c r="WOY2" s="386"/>
      <c r="WOZ2" s="386"/>
      <c r="WPA2" s="386"/>
      <c r="WPB2" s="386"/>
      <c r="WPC2" s="386"/>
      <c r="WPD2" s="386"/>
      <c r="WPE2" s="385"/>
      <c r="WPF2" s="386"/>
      <c r="WPG2" s="386"/>
      <c r="WPH2" s="386"/>
      <c r="WPI2" s="386"/>
      <c r="WPJ2" s="386"/>
      <c r="WPK2" s="386"/>
      <c r="WPL2" s="386"/>
      <c r="WPM2" s="386"/>
      <c r="WPN2" s="386"/>
      <c r="WPO2" s="386"/>
      <c r="WPP2" s="386"/>
      <c r="WPQ2" s="386"/>
      <c r="WPR2" s="386"/>
      <c r="WPS2" s="386"/>
      <c r="WPT2" s="386"/>
      <c r="WPU2" s="385"/>
      <c r="WPV2" s="386"/>
      <c r="WPW2" s="386"/>
      <c r="WPX2" s="386"/>
      <c r="WPY2" s="386"/>
      <c r="WPZ2" s="386"/>
      <c r="WQA2" s="386"/>
      <c r="WQB2" s="386"/>
      <c r="WQC2" s="386"/>
      <c r="WQD2" s="386"/>
      <c r="WQE2" s="386"/>
      <c r="WQF2" s="386"/>
      <c r="WQG2" s="386"/>
      <c r="WQH2" s="386"/>
      <c r="WQI2" s="386"/>
      <c r="WQJ2" s="386"/>
      <c r="WQK2" s="385"/>
      <c r="WQL2" s="386"/>
      <c r="WQM2" s="386"/>
      <c r="WQN2" s="386"/>
      <c r="WQO2" s="386"/>
      <c r="WQP2" s="386"/>
      <c r="WQQ2" s="386"/>
      <c r="WQR2" s="386"/>
      <c r="WQS2" s="386"/>
      <c r="WQT2" s="386"/>
      <c r="WQU2" s="386"/>
      <c r="WQV2" s="386"/>
      <c r="WQW2" s="386"/>
      <c r="WQX2" s="386"/>
      <c r="WQY2" s="386"/>
      <c r="WQZ2" s="386"/>
      <c r="WRA2" s="385"/>
      <c r="WRB2" s="386"/>
      <c r="WRC2" s="386"/>
      <c r="WRD2" s="386"/>
      <c r="WRE2" s="386"/>
      <c r="WRF2" s="386"/>
      <c r="WRG2" s="386"/>
      <c r="WRH2" s="386"/>
      <c r="WRI2" s="386"/>
      <c r="WRJ2" s="386"/>
      <c r="WRK2" s="386"/>
      <c r="WRL2" s="386"/>
      <c r="WRM2" s="386"/>
      <c r="WRN2" s="386"/>
      <c r="WRO2" s="386"/>
      <c r="WRP2" s="386"/>
      <c r="WRQ2" s="385"/>
      <c r="WRR2" s="386"/>
      <c r="WRS2" s="386"/>
      <c r="WRT2" s="386"/>
      <c r="WRU2" s="386"/>
      <c r="WRV2" s="386"/>
      <c r="WRW2" s="386"/>
      <c r="WRX2" s="386"/>
      <c r="WRY2" s="386"/>
      <c r="WRZ2" s="386"/>
      <c r="WSA2" s="386"/>
      <c r="WSB2" s="386"/>
      <c r="WSC2" s="386"/>
      <c r="WSD2" s="386"/>
      <c r="WSE2" s="386"/>
      <c r="WSF2" s="386"/>
      <c r="WSG2" s="385"/>
      <c r="WSH2" s="386"/>
      <c r="WSI2" s="386"/>
      <c r="WSJ2" s="386"/>
      <c r="WSK2" s="386"/>
      <c r="WSL2" s="386"/>
      <c r="WSM2" s="386"/>
      <c r="WSN2" s="386"/>
      <c r="WSO2" s="386"/>
      <c r="WSP2" s="386"/>
      <c r="WSQ2" s="386"/>
      <c r="WSR2" s="386"/>
      <c r="WSS2" s="386"/>
      <c r="WST2" s="386"/>
      <c r="WSU2" s="386"/>
      <c r="WSV2" s="386"/>
      <c r="WSW2" s="385"/>
      <c r="WSX2" s="386"/>
      <c r="WSY2" s="386"/>
      <c r="WSZ2" s="386"/>
      <c r="WTA2" s="386"/>
      <c r="WTB2" s="386"/>
      <c r="WTC2" s="386"/>
      <c r="WTD2" s="386"/>
      <c r="WTE2" s="386"/>
      <c r="WTF2" s="386"/>
      <c r="WTG2" s="386"/>
      <c r="WTH2" s="386"/>
      <c r="WTI2" s="386"/>
      <c r="WTJ2" s="386"/>
      <c r="WTK2" s="386"/>
      <c r="WTL2" s="386"/>
      <c r="WTM2" s="385"/>
      <c r="WTN2" s="386"/>
      <c r="WTO2" s="386"/>
      <c r="WTP2" s="386"/>
      <c r="WTQ2" s="386"/>
      <c r="WTR2" s="386"/>
      <c r="WTS2" s="386"/>
      <c r="WTT2" s="386"/>
      <c r="WTU2" s="386"/>
      <c r="WTV2" s="386"/>
      <c r="WTW2" s="386"/>
      <c r="WTX2" s="386"/>
      <c r="WTY2" s="386"/>
      <c r="WTZ2" s="386"/>
      <c r="WUA2" s="386"/>
      <c r="WUB2" s="386"/>
      <c r="WUC2" s="385"/>
      <c r="WUD2" s="386"/>
      <c r="WUE2" s="386"/>
      <c r="WUF2" s="386"/>
      <c r="WUG2" s="386"/>
      <c r="WUH2" s="386"/>
      <c r="WUI2" s="386"/>
      <c r="WUJ2" s="386"/>
      <c r="WUK2" s="386"/>
      <c r="WUL2" s="386"/>
      <c r="WUM2" s="386"/>
      <c r="WUN2" s="386"/>
      <c r="WUO2" s="386"/>
      <c r="WUP2" s="386"/>
      <c r="WUQ2" s="386"/>
      <c r="WUR2" s="386"/>
      <c r="WUS2" s="385"/>
      <c r="WUT2" s="386"/>
      <c r="WUU2" s="386"/>
      <c r="WUV2" s="386"/>
      <c r="WUW2" s="386"/>
      <c r="WUX2" s="386"/>
      <c r="WUY2" s="386"/>
      <c r="WUZ2" s="386"/>
      <c r="WVA2" s="386"/>
      <c r="WVB2" s="386"/>
      <c r="WVC2" s="386"/>
      <c r="WVD2" s="386"/>
      <c r="WVE2" s="386"/>
      <c r="WVF2" s="386"/>
      <c r="WVG2" s="386"/>
      <c r="WVH2" s="386"/>
      <c r="WVI2" s="385"/>
      <c r="WVJ2" s="386"/>
      <c r="WVK2" s="386"/>
      <c r="WVL2" s="386"/>
      <c r="WVM2" s="386"/>
      <c r="WVN2" s="386"/>
      <c r="WVO2" s="386"/>
      <c r="WVP2" s="386"/>
      <c r="WVQ2" s="386"/>
      <c r="WVR2" s="386"/>
      <c r="WVS2" s="386"/>
      <c r="WVT2" s="386"/>
      <c r="WVU2" s="386"/>
      <c r="WVV2" s="386"/>
      <c r="WVW2" s="386"/>
      <c r="WVX2" s="386"/>
      <c r="WVY2" s="385"/>
      <c r="WVZ2" s="386"/>
      <c r="WWA2" s="386"/>
      <c r="WWB2" s="386"/>
      <c r="WWC2" s="386"/>
      <c r="WWD2" s="386"/>
      <c r="WWE2" s="386"/>
      <c r="WWF2" s="386"/>
      <c r="WWG2" s="386"/>
      <c r="WWH2" s="386"/>
      <c r="WWI2" s="386"/>
      <c r="WWJ2" s="386"/>
      <c r="WWK2" s="386"/>
      <c r="WWL2" s="386"/>
      <c r="WWM2" s="386"/>
      <c r="WWN2" s="386"/>
      <c r="WWO2" s="385"/>
      <c r="WWP2" s="386"/>
      <c r="WWQ2" s="386"/>
      <c r="WWR2" s="386"/>
      <c r="WWS2" s="386"/>
      <c r="WWT2" s="386"/>
      <c r="WWU2" s="386"/>
      <c r="WWV2" s="386"/>
      <c r="WWW2" s="386"/>
      <c r="WWX2" s="386"/>
      <c r="WWY2" s="386"/>
      <c r="WWZ2" s="386"/>
      <c r="WXA2" s="386"/>
      <c r="WXB2" s="386"/>
      <c r="WXC2" s="386"/>
      <c r="WXD2" s="386"/>
      <c r="WXE2" s="385"/>
      <c r="WXF2" s="386"/>
      <c r="WXG2" s="386"/>
      <c r="WXH2" s="386"/>
      <c r="WXI2" s="386"/>
      <c r="WXJ2" s="386"/>
      <c r="WXK2" s="386"/>
      <c r="WXL2" s="386"/>
      <c r="WXM2" s="386"/>
      <c r="WXN2" s="386"/>
      <c r="WXO2" s="386"/>
      <c r="WXP2" s="386"/>
      <c r="WXQ2" s="386"/>
      <c r="WXR2" s="386"/>
      <c r="WXS2" s="386"/>
      <c r="WXT2" s="386"/>
      <c r="WXU2" s="385"/>
      <c r="WXV2" s="386"/>
      <c r="WXW2" s="386"/>
      <c r="WXX2" s="386"/>
      <c r="WXY2" s="386"/>
      <c r="WXZ2" s="386"/>
      <c r="WYA2" s="386"/>
      <c r="WYB2" s="386"/>
      <c r="WYC2" s="386"/>
      <c r="WYD2" s="386"/>
      <c r="WYE2" s="386"/>
      <c r="WYF2" s="386"/>
      <c r="WYG2" s="386"/>
      <c r="WYH2" s="386"/>
      <c r="WYI2" s="386"/>
      <c r="WYJ2" s="386"/>
      <c r="WYK2" s="385"/>
      <c r="WYL2" s="386"/>
      <c r="WYM2" s="386"/>
      <c r="WYN2" s="386"/>
      <c r="WYO2" s="386"/>
      <c r="WYP2" s="386"/>
      <c r="WYQ2" s="386"/>
      <c r="WYR2" s="386"/>
      <c r="WYS2" s="386"/>
      <c r="WYT2" s="386"/>
      <c r="WYU2" s="386"/>
      <c r="WYV2" s="386"/>
      <c r="WYW2" s="386"/>
      <c r="WYX2" s="386"/>
      <c r="WYY2" s="386"/>
      <c r="WYZ2" s="386"/>
      <c r="WZA2" s="385"/>
      <c r="WZB2" s="386"/>
      <c r="WZC2" s="386"/>
      <c r="WZD2" s="386"/>
      <c r="WZE2" s="386"/>
      <c r="WZF2" s="386"/>
      <c r="WZG2" s="386"/>
      <c r="WZH2" s="386"/>
      <c r="WZI2" s="386"/>
      <c r="WZJ2" s="386"/>
      <c r="WZK2" s="386"/>
      <c r="WZL2" s="386"/>
      <c r="WZM2" s="386"/>
      <c r="WZN2" s="386"/>
      <c r="WZO2" s="386"/>
      <c r="WZP2" s="386"/>
      <c r="WZQ2" s="385"/>
      <c r="WZR2" s="386"/>
      <c r="WZS2" s="386"/>
      <c r="WZT2" s="386"/>
      <c r="WZU2" s="386"/>
      <c r="WZV2" s="386"/>
      <c r="WZW2" s="386"/>
      <c r="WZX2" s="386"/>
      <c r="WZY2" s="386"/>
      <c r="WZZ2" s="386"/>
      <c r="XAA2" s="386"/>
      <c r="XAB2" s="386"/>
      <c r="XAC2" s="386"/>
      <c r="XAD2" s="386"/>
      <c r="XAE2" s="386"/>
      <c r="XAF2" s="386"/>
      <c r="XAG2" s="385"/>
      <c r="XAH2" s="386"/>
      <c r="XAI2" s="386"/>
      <c r="XAJ2" s="386"/>
      <c r="XAK2" s="386"/>
      <c r="XAL2" s="386"/>
      <c r="XAM2" s="386"/>
      <c r="XAN2" s="386"/>
      <c r="XAO2" s="386"/>
      <c r="XAP2" s="386"/>
      <c r="XAQ2" s="386"/>
      <c r="XAR2" s="386"/>
      <c r="XAS2" s="386"/>
      <c r="XAT2" s="386"/>
      <c r="XAU2" s="386"/>
      <c r="XAV2" s="386"/>
      <c r="XAW2" s="385"/>
      <c r="XAX2" s="386"/>
      <c r="XAY2" s="386"/>
      <c r="XAZ2" s="386"/>
      <c r="XBA2" s="386"/>
      <c r="XBB2" s="386"/>
      <c r="XBC2" s="386"/>
      <c r="XBD2" s="386"/>
      <c r="XBE2" s="386"/>
      <c r="XBF2" s="386"/>
      <c r="XBG2" s="386"/>
      <c r="XBH2" s="386"/>
      <c r="XBI2" s="386"/>
      <c r="XBJ2" s="386"/>
      <c r="XBK2" s="386"/>
      <c r="XBL2" s="386"/>
      <c r="XBM2" s="385"/>
      <c r="XBN2" s="386"/>
      <c r="XBO2" s="386"/>
      <c r="XBP2" s="386"/>
      <c r="XBQ2" s="386"/>
      <c r="XBR2" s="386"/>
      <c r="XBS2" s="386"/>
      <c r="XBT2" s="386"/>
      <c r="XBU2" s="386"/>
      <c r="XBV2" s="386"/>
      <c r="XBW2" s="386"/>
      <c r="XBX2" s="386"/>
      <c r="XBY2" s="386"/>
      <c r="XBZ2" s="386"/>
      <c r="XCA2" s="386"/>
      <c r="XCB2" s="386"/>
      <c r="XCC2" s="385"/>
      <c r="XCD2" s="386"/>
      <c r="XCE2" s="386"/>
      <c r="XCF2" s="386"/>
      <c r="XCG2" s="386"/>
      <c r="XCH2" s="386"/>
      <c r="XCI2" s="386"/>
      <c r="XCJ2" s="386"/>
      <c r="XCK2" s="386"/>
      <c r="XCL2" s="386"/>
      <c r="XCM2" s="386"/>
      <c r="XCN2" s="386"/>
      <c r="XCO2" s="386"/>
      <c r="XCP2" s="386"/>
      <c r="XCQ2" s="386"/>
      <c r="XCR2" s="386"/>
      <c r="XCS2" s="385"/>
      <c r="XCT2" s="386"/>
      <c r="XCU2" s="386"/>
      <c r="XCV2" s="386"/>
      <c r="XCW2" s="386"/>
      <c r="XCX2" s="386"/>
      <c r="XCY2" s="386"/>
      <c r="XCZ2" s="386"/>
      <c r="XDA2" s="386"/>
      <c r="XDB2" s="386"/>
      <c r="XDC2" s="386"/>
      <c r="XDD2" s="386"/>
      <c r="XDE2" s="386"/>
      <c r="XDF2" s="386"/>
      <c r="XDG2" s="386"/>
      <c r="XDH2" s="386"/>
      <c r="XDI2" s="385"/>
      <c r="XDJ2" s="386"/>
      <c r="XDK2" s="386"/>
      <c r="XDL2" s="386"/>
      <c r="XDM2" s="386"/>
      <c r="XDN2" s="386"/>
      <c r="XDO2" s="386"/>
      <c r="XDP2" s="386"/>
      <c r="XDQ2" s="386"/>
      <c r="XDR2" s="386"/>
      <c r="XDS2" s="386"/>
      <c r="XDT2" s="386"/>
      <c r="XDU2" s="386"/>
      <c r="XDV2" s="386"/>
      <c r="XDW2" s="386"/>
      <c r="XDX2" s="386"/>
      <c r="XDY2" s="385"/>
      <c r="XDZ2" s="386"/>
      <c r="XEA2" s="386"/>
      <c r="XEB2" s="386"/>
      <c r="XEC2" s="386"/>
      <c r="XED2" s="386"/>
      <c r="XEE2" s="386"/>
      <c r="XEF2" s="386"/>
      <c r="XEG2" s="386"/>
      <c r="XEH2" s="386"/>
      <c r="XEI2" s="386"/>
      <c r="XEJ2" s="386"/>
      <c r="XEK2" s="386"/>
      <c r="XEL2" s="386"/>
      <c r="XEM2" s="386"/>
      <c r="XEN2" s="386"/>
      <c r="XEO2" s="385"/>
      <c r="XEP2" s="386"/>
      <c r="XEQ2" s="386"/>
      <c r="XER2" s="386"/>
      <c r="XES2" s="386"/>
      <c r="XET2" s="386"/>
      <c r="XEU2" s="386"/>
      <c r="XEV2" s="386"/>
      <c r="XEW2" s="386"/>
      <c r="XEX2" s="386"/>
      <c r="XEY2" s="386"/>
      <c r="XEZ2" s="386"/>
      <c r="XFA2" s="386"/>
      <c r="XFB2" s="386"/>
      <c r="XFC2" s="386"/>
      <c r="XFD2" s="386"/>
    </row>
    <row r="3" spans="1:16384" x14ac:dyDescent="0.2">
      <c r="A3" s="385" t="s">
        <v>375</v>
      </c>
      <c r="B3" s="386"/>
      <c r="C3" s="386"/>
      <c r="D3" s="386"/>
      <c r="E3" s="386"/>
      <c r="F3" s="386"/>
      <c r="G3" s="386"/>
      <c r="H3" s="386"/>
      <c r="I3" s="386"/>
      <c r="J3" s="386"/>
      <c r="K3" s="386"/>
      <c r="L3" s="386"/>
      <c r="M3" s="386"/>
      <c r="N3" s="386"/>
      <c r="O3" s="386"/>
      <c r="P3" s="386"/>
    </row>
    <row r="4" spans="1:16384" x14ac:dyDescent="0.2">
      <c r="A4" s="385" t="str">
        <f>'Rate Case Constants'!C15</f>
        <v>BASE YEAR FOR THE 12 MONTHS ENDED DECEMBER 31, 2018</v>
      </c>
      <c r="B4" s="386"/>
      <c r="C4" s="386"/>
      <c r="D4" s="386"/>
      <c r="E4" s="386"/>
      <c r="F4" s="386"/>
      <c r="G4" s="386"/>
      <c r="H4" s="386"/>
      <c r="I4" s="386"/>
      <c r="J4" s="386"/>
      <c r="K4" s="386"/>
      <c r="L4" s="386"/>
      <c r="M4" s="386"/>
      <c r="N4" s="386"/>
      <c r="O4" s="386"/>
      <c r="P4" s="386"/>
    </row>
    <row r="5" spans="1:16384" x14ac:dyDescent="0.2">
      <c r="A5" s="144" t="s">
        <v>8</v>
      </c>
      <c r="P5" s="145" t="s">
        <v>103</v>
      </c>
    </row>
    <row r="6" spans="1:16384" x14ac:dyDescent="0.2">
      <c r="A6" s="144" t="str">
        <f>'Rate Case Constants'!$C$29</f>
        <v>TYPE OF FILING: _____ ORIGINAL  _____ UPDATED  __X__ REVISED</v>
      </c>
      <c r="P6" s="146" t="s">
        <v>989</v>
      </c>
    </row>
    <row r="7" spans="1:16384" x14ac:dyDescent="0.2">
      <c r="A7" s="144" t="s">
        <v>9</v>
      </c>
      <c r="P7" s="146" t="str">
        <f>'Rate Case Constants'!$C$36</f>
        <v>WITNESS:   C. M. GARRETT</v>
      </c>
    </row>
    <row r="8" spans="1:16384" x14ac:dyDescent="0.2">
      <c r="A8" s="147" t="s">
        <v>4</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48"/>
    </row>
    <row r="9" spans="1:16384" x14ac:dyDescent="0.2">
      <c r="A9" s="150" t="s">
        <v>5</v>
      </c>
      <c r="B9" s="150" t="s">
        <v>5</v>
      </c>
      <c r="C9" s="151" t="s">
        <v>7</v>
      </c>
      <c r="D9" s="228">
        <v>43101</v>
      </c>
      <c r="E9" s="228">
        <v>43132</v>
      </c>
      <c r="F9" s="228">
        <v>43160</v>
      </c>
      <c r="G9" s="228">
        <v>43191</v>
      </c>
      <c r="H9" s="228">
        <v>43221</v>
      </c>
      <c r="I9" s="228">
        <v>43252</v>
      </c>
      <c r="J9" s="228">
        <v>43282</v>
      </c>
      <c r="K9" s="228">
        <v>43313</v>
      </c>
      <c r="L9" s="228">
        <v>43344</v>
      </c>
      <c r="M9" s="228">
        <v>43374</v>
      </c>
      <c r="N9" s="228">
        <v>43405</v>
      </c>
      <c r="O9" s="228">
        <v>43435</v>
      </c>
      <c r="P9" s="153" t="s">
        <v>3</v>
      </c>
    </row>
    <row r="10" spans="1:16384" x14ac:dyDescent="0.2">
      <c r="A10" s="154"/>
      <c r="B10" s="154"/>
      <c r="D10" s="155"/>
      <c r="E10" s="155"/>
      <c r="F10" s="155"/>
      <c r="G10" s="155"/>
      <c r="H10" s="155"/>
      <c r="I10" s="155"/>
      <c r="J10" s="155"/>
      <c r="K10" s="155"/>
      <c r="L10" s="155"/>
      <c r="M10" s="155"/>
      <c r="N10" s="155"/>
      <c r="O10" s="155"/>
      <c r="P10" s="146"/>
    </row>
    <row r="11" spans="1:16384" x14ac:dyDescent="0.2">
      <c r="A11" s="154">
        <v>1</v>
      </c>
      <c r="B11" s="156" t="s">
        <v>196</v>
      </c>
      <c r="C11" s="157" t="s">
        <v>376</v>
      </c>
      <c r="D11" s="1">
        <f>SUMIFS('IS E'!D$8:D$315,'IS E'!$A$8:$A$315,'SCH C-2.2 B'!$B11)*1000</f>
        <v>13001288.640000001</v>
      </c>
      <c r="E11" s="1">
        <f>SUMIFS('IS E'!E$8:E$315,'IS E'!$A$8:$A$315,'SCH C-2.2 B'!$B11)*1000</f>
        <v>13051989.120000001</v>
      </c>
      <c r="F11" s="1">
        <f>SUMIFS('IS E'!F$8:F$315,'IS E'!$A$8:$A$315,'SCH C-2.2 B'!$B11)*1000</f>
        <v>13038830.529999999</v>
      </c>
      <c r="G11" s="1">
        <f>SUMIFS('IS E'!G$8:G$315,'IS E'!$A$8:$A$315,'SCH C-2.2 B'!$B11)*1000</f>
        <v>13047444.68</v>
      </c>
      <c r="H11" s="1">
        <f>SUMIFS('IS E'!H$8:H$315,'IS E'!$A$8:$A$315,'SCH C-2.2 B'!$B11)*1000</f>
        <v>13073709.9</v>
      </c>
      <c r="I11" s="1">
        <f>SUMIFS('IS E'!I$8:I$315,'IS E'!$A$8:$A$315,'SCH C-2.2 B'!$B11)*1000</f>
        <v>13102043.879999999</v>
      </c>
      <c r="J11" s="1">
        <f>SUMIFS('IS E'!J$8:J$315,'IS E'!$A$8:$A$315,'SCH C-2.2 B'!$B11)*1000</f>
        <v>13172043.826189701</v>
      </c>
      <c r="K11" s="1">
        <f>SUMIFS('IS E'!K$8:K$315,'IS E'!$A$8:$A$315,'SCH C-2.2 B'!$B11)*1000</f>
        <v>13289561.0239252</v>
      </c>
      <c r="L11" s="1">
        <f>SUMIFS('IS E'!L$8:L$315,'IS E'!$A$8:$A$315,'SCH C-2.2 B'!$B11)*1000</f>
        <v>13399056.0694743</v>
      </c>
      <c r="M11" s="1">
        <f>SUMIFS('IS E'!M$8:M$315,'IS E'!$A$8:$A$315,'SCH C-2.2 B'!$B11)*1000</f>
        <v>13585898.459097499</v>
      </c>
      <c r="N11" s="1">
        <f>SUMIFS('IS E'!N$8:N$315,'IS E'!$A$8:$A$315,'SCH C-2.2 B'!$B11)*1000</f>
        <v>13767677.557194101</v>
      </c>
      <c r="O11" s="1">
        <f>SUMIFS('IS E'!O$8:O$315,'IS E'!$A$8:$A$315,'SCH C-2.2 B'!$B11)*1000</f>
        <v>13901232.551953701</v>
      </c>
      <c r="P11" s="158">
        <f>SUM(D11:O11)</f>
        <v>159430776.23783451</v>
      </c>
    </row>
    <row r="12" spans="1:16384" x14ac:dyDescent="0.2">
      <c r="A12" s="211">
        <f>A11+1</f>
        <v>2</v>
      </c>
      <c r="B12" s="139">
        <v>407.3</v>
      </c>
      <c r="C12" s="10" t="s">
        <v>1064</v>
      </c>
      <c r="D12" s="1">
        <f>SUMIFS('IS E'!D$8:D$315,'IS E'!$A$8:$A$315,'SCH C-2.2 B'!$B12)*1000</f>
        <v>33215.58</v>
      </c>
      <c r="E12" s="1">
        <f>SUMIFS('IS E'!E$8:E$315,'IS E'!$A$8:$A$315,'SCH C-2.2 B'!$B12)*1000</f>
        <v>35355.54</v>
      </c>
      <c r="F12" s="1">
        <f>SUMIFS('IS E'!F$8:F$315,'IS E'!$A$8:$A$315,'SCH C-2.2 B'!$B12)*1000</f>
        <v>39074.18</v>
      </c>
      <c r="G12" s="1">
        <f>SUMIFS('IS E'!G$8:G$315,'IS E'!$A$8:$A$315,'SCH C-2.2 B'!$B12)*1000</f>
        <v>41143.5</v>
      </c>
      <c r="H12" s="1">
        <f>SUMIFS('IS E'!H$8:H$315,'IS E'!$A$8:$A$315,'SCH C-2.2 B'!$B12)*1000</f>
        <v>42014.119999999995</v>
      </c>
      <c r="I12" s="1">
        <f>SUMIFS('IS E'!I$8:I$315,'IS E'!$A$8:$A$315,'SCH C-2.2 B'!$B12)*1000</f>
        <v>43675.87</v>
      </c>
      <c r="J12" s="1">
        <f>SUMIFS('IS E'!J$8:J$315,'IS E'!$A$8:$A$315,'SCH C-2.2 B'!$B12)*1000</f>
        <v>46068.719839678204</v>
      </c>
      <c r="K12" s="1">
        <f>SUMIFS('IS E'!K$8:K$315,'IS E'!$A$8:$A$315,'SCH C-2.2 B'!$B12)*1000</f>
        <v>48193.010894223597</v>
      </c>
      <c r="L12" s="1">
        <f>SUMIFS('IS E'!L$8:L$315,'IS E'!$A$8:$A$315,'SCH C-2.2 B'!$B12)*1000</f>
        <v>52084.689689844097</v>
      </c>
      <c r="M12" s="1">
        <f>SUMIFS('IS E'!M$8:M$315,'IS E'!$A$8:$A$315,'SCH C-2.2 B'!$B12)*1000</f>
        <v>56225.788627573005</v>
      </c>
      <c r="N12" s="1">
        <f>SUMIFS('IS E'!N$8:N$315,'IS E'!$A$8:$A$315,'SCH C-2.2 B'!$B12)*1000</f>
        <v>60283.119252573</v>
      </c>
      <c r="O12" s="1">
        <f>SUMIFS('IS E'!O$8:O$315,'IS E'!$A$8:$A$315,'SCH C-2.2 B'!$B12)*1000</f>
        <v>67158.041651096995</v>
      </c>
      <c r="P12" s="158">
        <f t="shared" ref="P12" si="0">SUM(D12:O12)</f>
        <v>564492.15995498886</v>
      </c>
    </row>
    <row r="13" spans="1:16384" x14ac:dyDescent="0.2">
      <c r="A13" s="154">
        <f>A12+1</f>
        <v>3</v>
      </c>
      <c r="B13" s="154">
        <v>408.1</v>
      </c>
      <c r="C13" s="144" t="s">
        <v>10</v>
      </c>
      <c r="D13" s="1">
        <f>SUMIFS('IS E'!D$8:D$315,'IS E'!$A$8:$A$315,'SCH C-2.2 B'!$B13)*1000</f>
        <v>2845137.3699999992</v>
      </c>
      <c r="E13" s="1">
        <f>SUMIFS('IS E'!E$8:E$315,'IS E'!$A$8:$A$315,'SCH C-2.2 B'!$B13)*1000</f>
        <v>2721677.2199999993</v>
      </c>
      <c r="F13" s="1">
        <f>SUMIFS('IS E'!F$8:F$315,'IS E'!$A$8:$A$315,'SCH C-2.2 B'!$B13)*1000</f>
        <v>2947513.32</v>
      </c>
      <c r="G13" s="1">
        <f>SUMIFS('IS E'!G$8:G$315,'IS E'!$A$8:$A$315,'SCH C-2.2 B'!$B13)*1000</f>
        <v>2909433.11</v>
      </c>
      <c r="H13" s="1">
        <f>SUMIFS('IS E'!H$8:H$315,'IS E'!$A$8:$A$315,'SCH C-2.2 B'!$B13)*1000</f>
        <v>2739825.7900000005</v>
      </c>
      <c r="I13" s="1">
        <f>SUMIFS('IS E'!I$8:I$315,'IS E'!$A$8:$A$315,'SCH C-2.2 B'!$B13)*1000</f>
        <v>2864058.2899999991</v>
      </c>
      <c r="J13" s="1">
        <f>SUMIFS('IS E'!J$8:J$315,'IS E'!$A$8:$A$315,'SCH C-2.2 B'!$B13)*1000</f>
        <v>2875980.4972982402</v>
      </c>
      <c r="K13" s="1">
        <f>SUMIFS('IS E'!K$8:K$315,'IS E'!$A$8:$A$315,'SCH C-2.2 B'!$B13)*1000</f>
        <v>2861732.77729824</v>
      </c>
      <c r="L13" s="1">
        <f>SUMIFS('IS E'!L$8:L$315,'IS E'!$A$8:$A$315,'SCH C-2.2 B'!$B13)*1000</f>
        <v>2885094.6172982389</v>
      </c>
      <c r="M13" s="1">
        <f>SUMIFS('IS E'!M$8:M$315,'IS E'!$A$8:$A$315,'SCH C-2.2 B'!$B13)*1000</f>
        <v>2864906.9772982388</v>
      </c>
      <c r="N13" s="1">
        <f>SUMIFS('IS E'!N$8:N$315,'IS E'!$A$8:$A$315,'SCH C-2.2 B'!$B13)*1000</f>
        <v>2879121.0572982398</v>
      </c>
      <c r="O13" s="1">
        <f>SUMIFS('IS E'!O$8:O$315,'IS E'!$A$8:$A$315,'SCH C-2.2 B'!$B13)*1000</f>
        <v>2958845.29729824</v>
      </c>
      <c r="P13" s="158">
        <f t="shared" ref="P13:P86" si="1">SUM(D13:O13)</f>
        <v>34353326.323789433</v>
      </c>
    </row>
    <row r="14" spans="1:16384" s="162" customFormat="1" x14ac:dyDescent="0.2">
      <c r="A14" s="159">
        <f>A13+1</f>
        <v>4</v>
      </c>
      <c r="B14" s="159">
        <v>411.8</v>
      </c>
      <c r="C14" s="160" t="s">
        <v>202</v>
      </c>
      <c r="D14" s="134">
        <f>SUMIFS('IS E'!D$8:D$315,'IS E'!$A$8:$A$315,'SCH C-2.2 B'!$B14)*1000</f>
        <v>0</v>
      </c>
      <c r="E14" s="134">
        <f>SUMIFS('IS E'!E$8:E$315,'IS E'!$A$8:$A$315,'SCH C-2.2 B'!$B14)*1000</f>
        <v>-6751.5</v>
      </c>
      <c r="F14" s="134">
        <f>SUMIFS('IS E'!F$8:F$315,'IS E'!$A$8:$A$315,'SCH C-2.2 B'!$B14)*1000</f>
        <v>-69.58</v>
      </c>
      <c r="G14" s="134">
        <f>SUMIFS('IS E'!G$8:G$315,'IS E'!$A$8:$A$315,'SCH C-2.2 B'!$B14)*1000</f>
        <v>-3507.0800000000004</v>
      </c>
      <c r="H14" s="134">
        <f>SUMIFS('IS E'!H$8:H$315,'IS E'!$A$8:$A$315,'SCH C-2.2 B'!$B14)*1000</f>
        <v>0</v>
      </c>
      <c r="I14" s="134">
        <f>SUMIFS('IS E'!I$8:I$315,'IS E'!$A$8:$A$315,'SCH C-2.2 B'!$B14)*1000</f>
        <v>-7464.5999999999995</v>
      </c>
      <c r="J14" s="134">
        <f>SUMIFS('IS E'!J$8:J$315,'IS E'!$A$8:$A$315,'SCH C-2.2 B'!$B14)*1000</f>
        <v>0</v>
      </c>
      <c r="K14" s="134">
        <f>SUMIFS('IS E'!K$8:K$315,'IS E'!$A$8:$A$315,'SCH C-2.2 B'!$B14)*1000</f>
        <v>0</v>
      </c>
      <c r="L14" s="134">
        <f>SUMIFS('IS E'!L$8:L$315,'IS E'!$A$8:$A$315,'SCH C-2.2 B'!$B14)*1000</f>
        <v>0</v>
      </c>
      <c r="M14" s="134">
        <f>SUMIFS('IS E'!M$8:M$315,'IS E'!$A$8:$A$315,'SCH C-2.2 B'!$B14)*1000</f>
        <v>0</v>
      </c>
      <c r="N14" s="134">
        <f>SUMIFS('IS E'!N$8:N$315,'IS E'!$A$8:$A$315,'SCH C-2.2 B'!$B14)*1000</f>
        <v>0</v>
      </c>
      <c r="O14" s="134">
        <f>SUMIFS('IS E'!O$8:O$315,'IS E'!$A$8:$A$315,'SCH C-2.2 B'!$B14)*1000</f>
        <v>0</v>
      </c>
      <c r="P14" s="161">
        <f t="shared" si="1"/>
        <v>-17792.759999999998</v>
      </c>
    </row>
    <row r="15" spans="1:16384" x14ac:dyDescent="0.2">
      <c r="A15" s="154">
        <f t="shared" ref="A15:A74" si="2">A14+1</f>
        <v>5</v>
      </c>
      <c r="B15" s="154">
        <v>440</v>
      </c>
      <c r="C15" s="144" t="s">
        <v>11</v>
      </c>
      <c r="D15" s="1">
        <f>SUMIFS(Revenue!C$4:C$90,Revenue!$A$4:$A$90,'SCH C-2.2 B'!$B15)*-1000</f>
        <v>-40188344.989999995</v>
      </c>
      <c r="E15" s="1">
        <f>SUMIFS(Revenue!D$4:D$90,Revenue!$A$4:$A$90,'SCH C-2.2 B'!$B15)*-1000</f>
        <v>-29953157.989999998</v>
      </c>
      <c r="F15" s="1">
        <f>SUMIFS(Revenue!E$4:E$90,Revenue!$A$4:$A$90,'SCH C-2.2 B'!$B15)*-1000</f>
        <v>-32052763.009999998</v>
      </c>
      <c r="G15" s="1">
        <f>SUMIFS(Revenue!F$4:F$90,Revenue!$A$4:$A$90,'SCH C-2.2 B'!$B15)*-1000</f>
        <v>-27837009.119999997</v>
      </c>
      <c r="H15" s="1">
        <f>SUMIFS(Revenue!G$4:G$90,Revenue!$A$4:$A$90,'SCH C-2.2 B'!$B15)*-1000</f>
        <v>-40573717.939999901</v>
      </c>
      <c r="I15" s="1">
        <f>SUMIFS(Revenue!H$4:H$90,Revenue!$A$4:$A$90,'SCH C-2.2 B'!$B15)*-1000</f>
        <v>-45180023.920000002</v>
      </c>
      <c r="J15" s="1">
        <f>SUMIFS(Revenue!I$4:I$90,Revenue!$A$4:$A$90,'SCH C-2.2 B'!$B15)*-1000</f>
        <v>-48371667.192205399</v>
      </c>
      <c r="K15" s="1">
        <f>SUMIFS(Revenue!J$4:J$90,Revenue!$A$4:$A$90,'SCH C-2.2 B'!$B15)*-1000</f>
        <v>-48410952.119098999</v>
      </c>
      <c r="L15" s="1">
        <f>SUMIFS(Revenue!K$4:K$90,Revenue!$A$4:$A$90,'SCH C-2.2 B'!$B15)*-1000</f>
        <v>-38269927.911057204</v>
      </c>
      <c r="M15" s="1">
        <f>SUMIFS(Revenue!L$4:L$90,Revenue!$A$4:$A$90,'SCH C-2.2 B'!$B15)*-1000</f>
        <v>-29778270.0798131</v>
      </c>
      <c r="N15" s="1">
        <f>SUMIFS(Revenue!M$4:M$90,Revenue!$A$4:$A$90,'SCH C-2.2 B'!$B15)*-1000</f>
        <v>-28810937.621730801</v>
      </c>
      <c r="O15" s="1">
        <f>SUMIFS(Revenue!N$4:N$90,Revenue!$A$4:$A$90,'SCH C-2.2 B'!$B15)*-1000</f>
        <v>-34612787.686248899</v>
      </c>
      <c r="P15" s="158">
        <f t="shared" si="1"/>
        <v>-444039559.5801543</v>
      </c>
    </row>
    <row r="16" spans="1:16384" x14ac:dyDescent="0.2">
      <c r="A16" s="154">
        <f t="shared" si="2"/>
        <v>6</v>
      </c>
      <c r="B16" s="154">
        <v>442.2</v>
      </c>
      <c r="C16" s="157" t="s">
        <v>148</v>
      </c>
      <c r="D16" s="1">
        <f>SUMIFS(Revenue!C$4:C$90,Revenue!$A$4:$A$90,'SCH C-2.2 B'!$B16)*-1000</f>
        <v>-27759724.27</v>
      </c>
      <c r="E16" s="1">
        <f>SUMIFS(Revenue!D$4:D$90,Revenue!$A$4:$A$90,'SCH C-2.2 B'!$B16)*-1000</f>
        <v>-28306252.3199999</v>
      </c>
      <c r="F16" s="1">
        <f>SUMIFS(Revenue!E$4:E$90,Revenue!$A$4:$A$90,'SCH C-2.2 B'!$B16)*-1000</f>
        <v>-28615969.68</v>
      </c>
      <c r="G16" s="1">
        <f>SUMIFS(Revenue!F$4:F$90,Revenue!$A$4:$A$90,'SCH C-2.2 B'!$B16)*-1000</f>
        <v>-27406133.689999901</v>
      </c>
      <c r="H16" s="1">
        <f>SUMIFS(Revenue!G$4:G$90,Revenue!$A$4:$A$90,'SCH C-2.2 B'!$B16)*-1000</f>
        <v>-32212203.350000001</v>
      </c>
      <c r="I16" s="1">
        <f>SUMIFS(Revenue!H$4:H$90,Revenue!$A$4:$A$90,'SCH C-2.2 B'!$B16)*-1000</f>
        <v>-32782916.890000001</v>
      </c>
      <c r="J16" s="1">
        <f>SUMIFS(Revenue!I$4:I$90,Revenue!$A$4:$A$90,'SCH C-2.2 B'!$B16)*-1000</f>
        <v>-34305866.848067701</v>
      </c>
      <c r="K16" s="1">
        <f>SUMIFS(Revenue!J$4:J$90,Revenue!$A$4:$A$90,'SCH C-2.2 B'!$B16)*-1000</f>
        <v>-34495723.642543495</v>
      </c>
      <c r="L16" s="1">
        <f>SUMIFS(Revenue!K$4:K$90,Revenue!$A$4:$A$90,'SCH C-2.2 B'!$B16)*-1000</f>
        <v>-31061303.570882801</v>
      </c>
      <c r="M16" s="1">
        <f>SUMIFS(Revenue!L$4:L$90,Revenue!$A$4:$A$90,'SCH C-2.2 B'!$B16)*-1000</f>
        <v>-29162936.782312199</v>
      </c>
      <c r="N16" s="1">
        <f>SUMIFS(Revenue!M$4:M$90,Revenue!$A$4:$A$90,'SCH C-2.2 B'!$B16)*-1000</f>
        <v>-28679731.5298598</v>
      </c>
      <c r="O16" s="1">
        <f>SUMIFS(Revenue!N$4:N$90,Revenue!$A$4:$A$90,'SCH C-2.2 B'!$B16)*-1000</f>
        <v>-28502268.536682699</v>
      </c>
      <c r="P16" s="158">
        <f t="shared" si="1"/>
        <v>-363291031.11034852</v>
      </c>
    </row>
    <row r="17" spans="1:16" x14ac:dyDescent="0.2">
      <c r="A17" s="154">
        <f t="shared" si="2"/>
        <v>7</v>
      </c>
      <c r="B17" s="154">
        <v>442.3</v>
      </c>
      <c r="C17" s="157" t="s">
        <v>149</v>
      </c>
      <c r="D17" s="1">
        <f>SUMIFS(Revenue!C$4:C$90,Revenue!$A$4:$A$90,'SCH C-2.2 B'!$B17)*-1000</f>
        <v>-12126349.0699999</v>
      </c>
      <c r="E17" s="1">
        <f>SUMIFS(Revenue!D$4:D$90,Revenue!$A$4:$A$90,'SCH C-2.2 B'!$B17)*-1000</f>
        <v>-14197722.33</v>
      </c>
      <c r="F17" s="1">
        <f>SUMIFS(Revenue!E$4:E$90,Revenue!$A$4:$A$90,'SCH C-2.2 B'!$B17)*-1000</f>
        <v>-12705965.6199999</v>
      </c>
      <c r="G17" s="1">
        <f>SUMIFS(Revenue!F$4:F$90,Revenue!$A$4:$A$90,'SCH C-2.2 B'!$B17)*-1000</f>
        <v>-14356285.799999999</v>
      </c>
      <c r="H17" s="1">
        <f>SUMIFS(Revenue!G$4:G$90,Revenue!$A$4:$A$90,'SCH C-2.2 B'!$B17)*-1000</f>
        <v>-13942599.079999899</v>
      </c>
      <c r="I17" s="1">
        <f>SUMIFS(Revenue!H$4:H$90,Revenue!$A$4:$A$90,'SCH C-2.2 B'!$B17)*-1000</f>
        <v>-14069003.17</v>
      </c>
      <c r="J17" s="1">
        <f>SUMIFS(Revenue!I$4:I$90,Revenue!$A$4:$A$90,'SCH C-2.2 B'!$B17)*-1000</f>
        <v>-14272743.803962</v>
      </c>
      <c r="K17" s="1">
        <f>SUMIFS(Revenue!J$4:J$90,Revenue!$A$4:$A$90,'SCH C-2.2 B'!$B17)*-1000</f>
        <v>-14861090.637044799</v>
      </c>
      <c r="L17" s="1">
        <f>SUMIFS(Revenue!K$4:K$90,Revenue!$A$4:$A$90,'SCH C-2.2 B'!$B17)*-1000</f>
        <v>-13648293.922437701</v>
      </c>
      <c r="M17" s="1">
        <f>SUMIFS(Revenue!L$4:L$90,Revenue!$A$4:$A$90,'SCH C-2.2 B'!$B17)*-1000</f>
        <v>-13527891.6630446</v>
      </c>
      <c r="N17" s="1">
        <f>SUMIFS(Revenue!M$4:M$90,Revenue!$A$4:$A$90,'SCH C-2.2 B'!$B17)*-1000</f>
        <v>-14183073.114205899</v>
      </c>
      <c r="O17" s="1">
        <f>SUMIFS(Revenue!N$4:N$90,Revenue!$A$4:$A$90,'SCH C-2.2 B'!$B17)*-1000</f>
        <v>-13660335.6555181</v>
      </c>
      <c r="P17" s="158">
        <f t="shared" si="1"/>
        <v>-165551353.86621279</v>
      </c>
    </row>
    <row r="18" spans="1:16" x14ac:dyDescent="0.2">
      <c r="A18" s="154">
        <f t="shared" si="2"/>
        <v>8</v>
      </c>
      <c r="B18" s="154">
        <v>444</v>
      </c>
      <c r="C18" s="144" t="s">
        <v>12</v>
      </c>
      <c r="D18" s="1">
        <f>SUMIFS(Revenue!C$4:C$90,Revenue!$A$4:$A$90,'SCH C-2.2 B'!$B18)*-1000</f>
        <v>-250690.52</v>
      </c>
      <c r="E18" s="1">
        <f>SUMIFS(Revenue!D$4:D$90,Revenue!$A$4:$A$90,'SCH C-2.2 B'!$B18)*-1000</f>
        <v>-238027.05999999901</v>
      </c>
      <c r="F18" s="1">
        <f>SUMIFS(Revenue!E$4:E$90,Revenue!$A$4:$A$90,'SCH C-2.2 B'!$B18)*-1000</f>
        <v>-291781.17</v>
      </c>
      <c r="G18" s="1">
        <f>SUMIFS(Revenue!F$4:F$90,Revenue!$A$4:$A$90,'SCH C-2.2 B'!$B18)*-1000</f>
        <v>-235570.329999999</v>
      </c>
      <c r="H18" s="1">
        <f>SUMIFS(Revenue!G$4:G$90,Revenue!$A$4:$A$90,'SCH C-2.2 B'!$B18)*-1000</f>
        <v>-235317.54</v>
      </c>
      <c r="I18" s="1">
        <f>SUMIFS(Revenue!H$4:H$90,Revenue!$A$4:$A$90,'SCH C-2.2 B'!$B18)*-1000</f>
        <v>-232011.75</v>
      </c>
      <c r="J18" s="1">
        <f>SUMIFS(Revenue!I$4:I$90,Revenue!$A$4:$A$90,'SCH C-2.2 B'!$B18)*-1000</f>
        <v>-271937.34736300504</v>
      </c>
      <c r="K18" s="1">
        <f>SUMIFS(Revenue!J$4:J$90,Revenue!$A$4:$A$90,'SCH C-2.2 B'!$B18)*-1000</f>
        <v>-271720.69625598303</v>
      </c>
      <c r="L18" s="1">
        <f>SUMIFS(Revenue!K$4:K$90,Revenue!$A$4:$A$90,'SCH C-2.2 B'!$B18)*-1000</f>
        <v>-273054.55763739295</v>
      </c>
      <c r="M18" s="1">
        <f>SUMIFS(Revenue!L$4:L$90,Revenue!$A$4:$A$90,'SCH C-2.2 B'!$B18)*-1000</f>
        <v>-277208.98846073402</v>
      </c>
      <c r="N18" s="1">
        <f>SUMIFS(Revenue!M$4:M$90,Revenue!$A$4:$A$90,'SCH C-2.2 B'!$B18)*-1000</f>
        <v>-279026.01818908699</v>
      </c>
      <c r="O18" s="1">
        <f>SUMIFS(Revenue!N$4:N$90,Revenue!$A$4:$A$90,'SCH C-2.2 B'!$B18)*-1000</f>
        <v>-276948.26143405103</v>
      </c>
      <c r="P18" s="158">
        <f t="shared" si="1"/>
        <v>-3133294.2393402513</v>
      </c>
    </row>
    <row r="19" spans="1:16" x14ac:dyDescent="0.2">
      <c r="A19" s="154">
        <f t="shared" si="2"/>
        <v>9</v>
      </c>
      <c r="B19" s="154">
        <v>445</v>
      </c>
      <c r="C19" s="144" t="s">
        <v>97</v>
      </c>
      <c r="D19" s="1">
        <f>SUMIFS(Revenue!C$4:C$90,Revenue!$A$4:$A$90,'SCH C-2.2 B'!$B19)*-1000</f>
        <v>-6250034.2300000004</v>
      </c>
      <c r="E19" s="1">
        <f>SUMIFS(Revenue!D$4:D$90,Revenue!$A$4:$A$90,'SCH C-2.2 B'!$B19)*-1000</f>
        <v>-6765234.1299999999</v>
      </c>
      <c r="F19" s="1">
        <f>SUMIFS(Revenue!E$4:E$90,Revenue!$A$4:$A$90,'SCH C-2.2 B'!$B19)*-1000</f>
        <v>-7912668.4100000001</v>
      </c>
      <c r="G19" s="1">
        <f>SUMIFS(Revenue!F$4:F$90,Revenue!$A$4:$A$90,'SCH C-2.2 B'!$B19)*-1000</f>
        <v>-7694491.46</v>
      </c>
      <c r="H19" s="1">
        <f>SUMIFS(Revenue!G$4:G$90,Revenue!$A$4:$A$90,'SCH C-2.2 B'!$B19)*-1000</f>
        <v>-8373850.2499999991</v>
      </c>
      <c r="I19" s="1">
        <f>SUMIFS(Revenue!H$4:H$90,Revenue!$A$4:$A$90,'SCH C-2.2 B'!$B19)*-1000</f>
        <v>-8337534.7399999993</v>
      </c>
      <c r="J19" s="1">
        <f>SUMIFS(Revenue!I$4:I$90,Revenue!$A$4:$A$90,'SCH C-2.2 B'!$B19)*-1000</f>
        <v>-8578994.7445209809</v>
      </c>
      <c r="K19" s="1">
        <f>SUMIFS(Revenue!J$4:J$90,Revenue!$A$4:$A$90,'SCH C-2.2 B'!$B19)*-1000</f>
        <v>-8771839.2373527195</v>
      </c>
      <c r="L19" s="1">
        <f>SUMIFS(Revenue!K$4:K$90,Revenue!$A$4:$A$90,'SCH C-2.2 B'!$B19)*-1000</f>
        <v>-7921094.2397301197</v>
      </c>
      <c r="M19" s="1">
        <f>SUMIFS(Revenue!L$4:L$90,Revenue!$A$4:$A$90,'SCH C-2.2 B'!$B19)*-1000</f>
        <v>-7307233.8590247901</v>
      </c>
      <c r="N19" s="1">
        <f>SUMIFS(Revenue!M$4:M$90,Revenue!$A$4:$A$90,'SCH C-2.2 B'!$B19)*-1000</f>
        <v>-6972871.1042976398</v>
      </c>
      <c r="O19" s="1">
        <f>SUMIFS(Revenue!N$4:N$90,Revenue!$A$4:$A$90,'SCH C-2.2 B'!$B19)*-1000</f>
        <v>-6810842.7117955694</v>
      </c>
      <c r="P19" s="158">
        <f t="shared" si="1"/>
        <v>-91696689.116721809</v>
      </c>
    </row>
    <row r="20" spans="1:16" x14ac:dyDescent="0.2">
      <c r="A20" s="154">
        <f t="shared" si="2"/>
        <v>10</v>
      </c>
      <c r="B20" s="154">
        <v>447</v>
      </c>
      <c r="C20" s="144" t="s">
        <v>14</v>
      </c>
      <c r="D20" s="1">
        <f>SUMIFS('IS E'!D$8:D$315,'IS E'!$A$8:$A$315,'SCH C-2.2 B'!$B20)*-1000</f>
        <v>-24571489.23</v>
      </c>
      <c r="E20" s="1">
        <f>SUMIFS('IS E'!E$8:E$315,'IS E'!$A$8:$A$315,'SCH C-2.2 B'!$B20)*-1000</f>
        <v>-2864108.8</v>
      </c>
      <c r="F20" s="1">
        <f>SUMIFS('IS E'!F$8:F$315,'IS E'!$A$8:$A$315,'SCH C-2.2 B'!$B20)*-1000</f>
        <v>-4713515.1400000006</v>
      </c>
      <c r="G20" s="1">
        <f>SUMIFS('IS E'!G$8:G$315,'IS E'!$A$8:$A$315,'SCH C-2.2 B'!$B20)*-1000</f>
        <v>-3032788.52</v>
      </c>
      <c r="H20" s="1">
        <f>SUMIFS('IS E'!H$8:H$315,'IS E'!$A$8:$A$315,'SCH C-2.2 B'!$B20)*-1000</f>
        <v>-1926855.33</v>
      </c>
      <c r="I20" s="1">
        <f>SUMIFS('IS E'!I$8:I$315,'IS E'!$A$8:$A$315,'SCH C-2.2 B'!$B20)*-1000</f>
        <v>-1629578.8399999999</v>
      </c>
      <c r="J20" s="1">
        <f>SUMIFS('IS E'!J$8:J$315,'IS E'!$A$8:$A$315,'SCH C-2.2 B'!$B20)*-1000</f>
        <v>-1849021.0731788699</v>
      </c>
      <c r="K20" s="1">
        <f>SUMIFS('IS E'!K$8:K$315,'IS E'!$A$8:$A$315,'SCH C-2.2 B'!$B20)*-1000</f>
        <v>-1897195.6620022</v>
      </c>
      <c r="L20" s="1">
        <f>SUMIFS('IS E'!L$8:L$315,'IS E'!$A$8:$A$315,'SCH C-2.2 B'!$B20)*-1000</f>
        <v>-3760995.6551495004</v>
      </c>
      <c r="M20" s="1">
        <f>SUMIFS('IS E'!M$8:M$315,'IS E'!$A$8:$A$315,'SCH C-2.2 B'!$B20)*-1000</f>
        <v>-3330898.6460657404</v>
      </c>
      <c r="N20" s="1">
        <f>SUMIFS('IS E'!N$8:N$315,'IS E'!$A$8:$A$315,'SCH C-2.2 B'!$B20)*-1000</f>
        <v>-3591725.3065351699</v>
      </c>
      <c r="O20" s="1">
        <f>SUMIFS('IS E'!O$8:O$315,'IS E'!$A$8:$A$315,'SCH C-2.2 B'!$B20)*-1000</f>
        <v>-8518780.8727245592</v>
      </c>
      <c r="P20" s="158">
        <f t="shared" si="1"/>
        <v>-61686953.075656042</v>
      </c>
    </row>
    <row r="21" spans="1:16" x14ac:dyDescent="0.2">
      <c r="A21" s="154">
        <f t="shared" si="2"/>
        <v>11</v>
      </c>
      <c r="B21" s="154">
        <v>449</v>
      </c>
      <c r="C21" s="144" t="s">
        <v>13</v>
      </c>
      <c r="D21" s="1">
        <f>SUMIFS(Revenue!C$4:C$90,Revenue!$A$4:$A$90,'SCH C-2.2 B'!$B21)*-1000</f>
        <v>0</v>
      </c>
      <c r="E21" s="1">
        <f>SUMIFS(Revenue!D$4:D$90,Revenue!$A$4:$A$90,'SCH C-2.2 B'!$B21)*-1000</f>
        <v>0</v>
      </c>
      <c r="F21" s="1">
        <f>SUMIFS(Revenue!E$4:E$90,Revenue!$A$4:$A$90,'SCH C-2.2 B'!$B21)*-1000</f>
        <v>0</v>
      </c>
      <c r="G21" s="1">
        <f>SUMIFS(Revenue!F$4:F$90,Revenue!$A$4:$A$90,'SCH C-2.2 B'!$B21)*-1000</f>
        <v>0</v>
      </c>
      <c r="H21" s="1">
        <f>SUMIFS(Revenue!G$4:G$90,Revenue!$A$4:$A$90,'SCH C-2.2 B'!$B21)*-1000</f>
        <v>0</v>
      </c>
      <c r="I21" s="1">
        <f>SUMIFS(Revenue!H$4:H$90,Revenue!$A$4:$A$90,'SCH C-2.2 B'!$B21)*-1000</f>
        <v>0</v>
      </c>
      <c r="J21" s="1">
        <f>SUMIFS(Revenue!I$4:I$90,Revenue!$A$4:$A$90,'SCH C-2.2 B'!$B21)*-1000</f>
        <v>0</v>
      </c>
      <c r="K21" s="1">
        <f>SUMIFS(Revenue!J$4:J$90,Revenue!$A$4:$A$90,'SCH C-2.2 B'!$B21)*-1000</f>
        <v>0</v>
      </c>
      <c r="L21" s="1">
        <f>SUMIFS(Revenue!K$4:K$90,Revenue!$A$4:$A$90,'SCH C-2.2 B'!$B21)*-1000</f>
        <v>0</v>
      </c>
      <c r="M21" s="1">
        <f>SUMIFS(Revenue!L$4:L$90,Revenue!$A$4:$A$90,'SCH C-2.2 B'!$B21)*-1000</f>
        <v>0</v>
      </c>
      <c r="N21" s="1">
        <f>SUMIFS(Revenue!M$4:M$90,Revenue!$A$4:$A$90,'SCH C-2.2 B'!$B21)*-1000</f>
        <v>0</v>
      </c>
      <c r="O21" s="1">
        <f>SUMIFS(Revenue!N$4:N$90,Revenue!$A$4:$A$90,'SCH C-2.2 B'!$B21)*-1000</f>
        <v>0</v>
      </c>
      <c r="P21" s="158">
        <f t="shared" si="1"/>
        <v>0</v>
      </c>
    </row>
    <row r="22" spans="1:16" x14ac:dyDescent="0.2">
      <c r="A22" s="154">
        <f t="shared" si="2"/>
        <v>12</v>
      </c>
      <c r="B22" s="154">
        <v>450</v>
      </c>
      <c r="C22" s="144" t="s">
        <v>15</v>
      </c>
      <c r="D22" s="1">
        <f>SUMIFS(Revenue!C$4:C$90,Revenue!$A$4:$A$90,'SCH C-2.2 B'!$B22)*-1000</f>
        <v>-265174.11</v>
      </c>
      <c r="E22" s="1">
        <f>SUMIFS(Revenue!D$4:D$90,Revenue!$A$4:$A$90,'SCH C-2.2 B'!$B22)*-1000</f>
        <v>-336943.44</v>
      </c>
      <c r="F22" s="1">
        <f>SUMIFS(Revenue!E$4:E$90,Revenue!$A$4:$A$90,'SCH C-2.2 B'!$B22)*-1000</f>
        <v>-184646.72</v>
      </c>
      <c r="G22" s="1">
        <f>SUMIFS(Revenue!F$4:F$90,Revenue!$A$4:$A$90,'SCH C-2.2 B'!$B22)*-1000</f>
        <v>-140848.03</v>
      </c>
      <c r="H22" s="1">
        <f>SUMIFS(Revenue!G$4:G$90,Revenue!$A$4:$A$90,'SCH C-2.2 B'!$B22)*-1000</f>
        <v>-191171.68000000002</v>
      </c>
      <c r="I22" s="1">
        <f>SUMIFS(Revenue!H$4:H$90,Revenue!$A$4:$A$90,'SCH C-2.2 B'!$B22)*-1000</f>
        <v>-201459.29999999996</v>
      </c>
      <c r="J22" s="1">
        <f>SUMIFS(Revenue!I$4:I$90,Revenue!$A$4:$A$90,'SCH C-2.2 B'!$B22)*-1000</f>
        <v>-288107.70666666701</v>
      </c>
      <c r="K22" s="1">
        <f>SUMIFS(Revenue!J$4:J$90,Revenue!$A$4:$A$90,'SCH C-2.2 B'!$B22)*-1000</f>
        <v>-397871.33333333296</v>
      </c>
      <c r="L22" s="1">
        <f>SUMIFS(Revenue!K$4:K$90,Revenue!$A$4:$A$90,'SCH C-2.2 B'!$B22)*-1000</f>
        <v>-284505.50333333301</v>
      </c>
      <c r="M22" s="1">
        <f>SUMIFS(Revenue!L$4:L$90,Revenue!$A$4:$A$90,'SCH C-2.2 B'!$B22)*-1000</f>
        <v>-230345.08666666699</v>
      </c>
      <c r="N22" s="1">
        <f>SUMIFS(Revenue!M$4:M$90,Revenue!$A$4:$A$90,'SCH C-2.2 B'!$B22)*-1000</f>
        <v>-136767.39666666699</v>
      </c>
      <c r="O22" s="1">
        <f>SUMIFS(Revenue!N$4:N$90,Revenue!$A$4:$A$90,'SCH C-2.2 B'!$B22)*-1000</f>
        <v>-169271.95</v>
      </c>
      <c r="P22" s="158">
        <f t="shared" si="1"/>
        <v>-2827112.2566666673</v>
      </c>
    </row>
    <row r="23" spans="1:16" x14ac:dyDescent="0.2">
      <c r="A23" s="154">
        <f t="shared" si="2"/>
        <v>13</v>
      </c>
      <c r="B23" s="154">
        <v>451</v>
      </c>
      <c r="C23" s="144" t="s">
        <v>16</v>
      </c>
      <c r="D23" s="1">
        <f>SUMIFS(Revenue!C$4:C$90,Revenue!$A$4:$A$90,'SCH C-2.2 B'!$B23)*-1000</f>
        <v>-106566.24999999999</v>
      </c>
      <c r="E23" s="1">
        <f>SUMIFS(Revenue!D$4:D$90,Revenue!$A$4:$A$90,'SCH C-2.2 B'!$B23)*-1000</f>
        <v>-159357.95000000001</v>
      </c>
      <c r="F23" s="1">
        <f>SUMIFS(Revenue!E$4:E$90,Revenue!$A$4:$A$90,'SCH C-2.2 B'!$B23)*-1000</f>
        <v>-160145.1</v>
      </c>
      <c r="G23" s="1">
        <f>SUMIFS(Revenue!F$4:F$90,Revenue!$A$4:$A$90,'SCH C-2.2 B'!$B23)*-1000</f>
        <v>-155500</v>
      </c>
      <c r="H23" s="1">
        <f>SUMIFS(Revenue!G$4:G$90,Revenue!$A$4:$A$90,'SCH C-2.2 B'!$B23)*-1000</f>
        <v>-167089.47</v>
      </c>
      <c r="I23" s="1">
        <f>SUMIFS(Revenue!H$4:H$90,Revenue!$A$4:$A$90,'SCH C-2.2 B'!$B23)*-1000</f>
        <v>-208786.15</v>
      </c>
      <c r="J23" s="1">
        <f>SUMIFS(Revenue!I$4:I$90,Revenue!$A$4:$A$90,'SCH C-2.2 B'!$B23)*-1000</f>
        <v>-101380.58611111113</v>
      </c>
      <c r="K23" s="1">
        <f>SUMIFS(Revenue!J$4:J$90,Revenue!$A$4:$A$90,'SCH C-2.2 B'!$B23)*-1000</f>
        <v>-135167.25277777744</v>
      </c>
      <c r="L23" s="1">
        <f>SUMIFS(Revenue!K$4:K$90,Revenue!$A$4:$A$90,'SCH C-2.2 B'!$B23)*-1000</f>
        <v>-119440.58611111113</v>
      </c>
      <c r="M23" s="1">
        <f>SUMIFS(Revenue!L$4:L$90,Revenue!$A$4:$A$90,'SCH C-2.2 B'!$B23)*-1000</f>
        <v>-131797.91944444444</v>
      </c>
      <c r="N23" s="1">
        <f>SUMIFS(Revenue!M$4:M$90,Revenue!$A$4:$A$90,'SCH C-2.2 B'!$B23)*-1000</f>
        <v>-113644.58611111114</v>
      </c>
      <c r="O23" s="1">
        <f>SUMIFS(Revenue!N$4:N$90,Revenue!$A$4:$A$90,'SCH C-2.2 B'!$B23)*-1000</f>
        <v>-96583.252777777729</v>
      </c>
      <c r="P23" s="158">
        <f t="shared" si="1"/>
        <v>-1655459.103333333</v>
      </c>
    </row>
    <row r="24" spans="1:16" x14ac:dyDescent="0.2">
      <c r="A24" s="154">
        <f t="shared" si="2"/>
        <v>14</v>
      </c>
      <c r="B24" s="154">
        <v>454</v>
      </c>
      <c r="C24" s="144" t="s">
        <v>17</v>
      </c>
      <c r="D24" s="1">
        <f>SUMIFS(Revenue!C$4:C$90,Revenue!$A$4:$A$90,'SCH C-2.2 B'!$B24)*-1000</f>
        <v>-373589.05000000005</v>
      </c>
      <c r="E24" s="1">
        <f>SUMIFS(Revenue!D$4:D$90,Revenue!$A$4:$A$90,'SCH C-2.2 B'!$B24)*-1000</f>
        <v>-446232.51000000013</v>
      </c>
      <c r="F24" s="1">
        <f>SUMIFS(Revenue!E$4:E$90,Revenue!$A$4:$A$90,'SCH C-2.2 B'!$B24)*-1000</f>
        <v>-324089.10000000003</v>
      </c>
      <c r="G24" s="1">
        <f>SUMIFS(Revenue!F$4:F$90,Revenue!$A$4:$A$90,'SCH C-2.2 B'!$B24)*-1000</f>
        <v>-324176.46000000002</v>
      </c>
      <c r="H24" s="1">
        <f>SUMIFS(Revenue!G$4:G$90,Revenue!$A$4:$A$90,'SCH C-2.2 B'!$B24)*-1000</f>
        <v>-324294.93000000005</v>
      </c>
      <c r="I24" s="1">
        <f>SUMIFS(Revenue!H$4:H$90,Revenue!$A$4:$A$90,'SCH C-2.2 B'!$B24)*-1000</f>
        <v>-337628.6</v>
      </c>
      <c r="J24" s="1">
        <f>SUMIFS(Revenue!I$4:I$90,Revenue!$A$4:$A$90,'SCH C-2.2 B'!$B24)*-1000</f>
        <v>-353666.67250000004</v>
      </c>
      <c r="K24" s="1">
        <f>SUMIFS(Revenue!J$4:J$90,Revenue!$A$4:$A$90,'SCH C-2.2 B'!$B24)*-1000</f>
        <v>-353666.67250000004</v>
      </c>
      <c r="L24" s="1">
        <f>SUMIFS(Revenue!K$4:K$90,Revenue!$A$4:$A$90,'SCH C-2.2 B'!$B24)*-1000</f>
        <v>-353666.67250000004</v>
      </c>
      <c r="M24" s="1">
        <f>SUMIFS(Revenue!L$4:L$90,Revenue!$A$4:$A$90,'SCH C-2.2 B'!$B24)*-1000</f>
        <v>-353666.67250000004</v>
      </c>
      <c r="N24" s="1">
        <f>SUMIFS(Revenue!M$4:M$90,Revenue!$A$4:$A$90,'SCH C-2.2 B'!$B24)*-1000</f>
        <v>-353666.67250000004</v>
      </c>
      <c r="O24" s="1">
        <f>SUMIFS(Revenue!N$4:N$90,Revenue!$A$4:$A$90,'SCH C-2.2 B'!$B24)*-1000</f>
        <v>-353871.82250000007</v>
      </c>
      <c r="P24" s="158">
        <f t="shared" si="1"/>
        <v>-4252215.835</v>
      </c>
    </row>
    <row r="25" spans="1:16" x14ac:dyDescent="0.2">
      <c r="A25" s="154">
        <f t="shared" si="2"/>
        <v>15</v>
      </c>
      <c r="B25" s="154">
        <v>456</v>
      </c>
      <c r="C25" s="144" t="s">
        <v>18</v>
      </c>
      <c r="D25" s="1">
        <f>SUMIFS(Revenue!C$4:C$90,Revenue!$A$4:$A$90,'SCH C-2.2 B'!$B25)*-1000</f>
        <v>-1271461.17</v>
      </c>
      <c r="E25" s="1">
        <f>SUMIFS(Revenue!D$4:D$90,Revenue!$A$4:$A$90,'SCH C-2.2 B'!$B25)*-1000</f>
        <v>-1041113.0999999999</v>
      </c>
      <c r="F25" s="1">
        <f>SUMIFS(Revenue!E$4:E$90,Revenue!$A$4:$A$90,'SCH C-2.2 B'!$B25)*-1000</f>
        <v>-963081.61</v>
      </c>
      <c r="G25" s="1">
        <f>SUMIFS(Revenue!F$4:F$90,Revenue!$A$4:$A$90,'SCH C-2.2 B'!$B25)*-1000</f>
        <v>-955104.24999999977</v>
      </c>
      <c r="H25" s="1">
        <f>SUMIFS(Revenue!G$4:G$90,Revenue!$A$4:$A$90,'SCH C-2.2 B'!$B25)*-1000</f>
        <v>-1047523.3799999999</v>
      </c>
      <c r="I25" s="1">
        <f>SUMIFS(Revenue!H$4:H$90,Revenue!$A$4:$A$90,'SCH C-2.2 B'!$B25)*-1000</f>
        <v>-1220348.67</v>
      </c>
      <c r="J25" s="1">
        <f>SUMIFS(Revenue!I$4:I$90,Revenue!$A$4:$A$90,'SCH C-2.2 B'!$B25)*-1000</f>
        <v>-1256598.0930510631</v>
      </c>
      <c r="K25" s="1">
        <f>SUMIFS(Revenue!J$4:J$90,Revenue!$A$4:$A$90,'SCH C-2.2 B'!$B25)*-1000</f>
        <v>-1231431.7506907077</v>
      </c>
      <c r="L25" s="1">
        <f>SUMIFS(Revenue!K$4:K$90,Revenue!$A$4:$A$90,'SCH C-2.2 B'!$B25)*-1000</f>
        <v>-1226324.0192984282</v>
      </c>
      <c r="M25" s="1">
        <f>SUMIFS(Revenue!L$4:L$90,Revenue!$A$4:$A$90,'SCH C-2.2 B'!$B25)*-1000</f>
        <v>-1046239.2572392598</v>
      </c>
      <c r="N25" s="1">
        <f>SUMIFS(Revenue!M$4:M$90,Revenue!$A$4:$A$90,'SCH C-2.2 B'!$B25)*-1000</f>
        <v>-1102989.8242219002</v>
      </c>
      <c r="O25" s="1">
        <f>SUMIFS(Revenue!N$4:N$90,Revenue!$A$4:$A$90,'SCH C-2.2 B'!$B25)*-1000</f>
        <v>-1163228.833987013</v>
      </c>
      <c r="P25" s="158">
        <f t="shared" si="1"/>
        <v>-13525443.958488369</v>
      </c>
    </row>
    <row r="26" spans="1:16" x14ac:dyDescent="0.2">
      <c r="A26" s="154">
        <f t="shared" si="2"/>
        <v>16</v>
      </c>
      <c r="B26" s="154">
        <v>500</v>
      </c>
      <c r="C26" s="144" t="s">
        <v>31</v>
      </c>
      <c r="D26" s="1">
        <f>SUMIFS('IS E'!D$8:D$315,'IS E'!$A$8:$A$315,'SCH C-2.2 B'!$B26)*1000</f>
        <v>405849.33999999997</v>
      </c>
      <c r="E26" s="1">
        <f>SUMIFS('IS E'!E$8:E$315,'IS E'!$A$8:$A$315,'SCH C-2.2 B'!$B26)*1000</f>
        <v>394726.02999999997</v>
      </c>
      <c r="F26" s="1">
        <f>SUMIFS('IS E'!F$8:F$315,'IS E'!$A$8:$A$315,'SCH C-2.2 B'!$B26)*1000</f>
        <v>413814.07</v>
      </c>
      <c r="G26" s="1">
        <f>SUMIFS('IS E'!G$8:G$315,'IS E'!$A$8:$A$315,'SCH C-2.2 B'!$B26)*1000</f>
        <v>401026.50999999995</v>
      </c>
      <c r="H26" s="1">
        <f>SUMIFS('IS E'!H$8:H$315,'IS E'!$A$8:$A$315,'SCH C-2.2 B'!$B26)*1000</f>
        <v>406271.34</v>
      </c>
      <c r="I26" s="1">
        <f>SUMIFS('IS E'!I$8:I$315,'IS E'!$A$8:$A$315,'SCH C-2.2 B'!$B26)*1000</f>
        <v>399507</v>
      </c>
      <c r="J26" s="1">
        <f>SUMIFS('IS E'!J$8:J$315,'IS E'!$A$8:$A$315,'SCH C-2.2 B'!$B26)*1000</f>
        <v>409432</v>
      </c>
      <c r="K26" s="1">
        <f>SUMIFS('IS E'!K$8:K$315,'IS E'!$A$8:$A$315,'SCH C-2.2 B'!$B26)*1000</f>
        <v>514020</v>
      </c>
      <c r="L26" s="1">
        <f>SUMIFS('IS E'!L$8:L$315,'IS E'!$A$8:$A$315,'SCH C-2.2 B'!$B26)*1000</f>
        <v>440631</v>
      </c>
      <c r="M26" s="1">
        <f>SUMIFS('IS E'!M$8:M$315,'IS E'!$A$8:$A$315,'SCH C-2.2 B'!$B26)*1000</f>
        <v>486013.99999999901</v>
      </c>
      <c r="N26" s="1">
        <f>SUMIFS('IS E'!N$8:N$315,'IS E'!$A$8:$A$315,'SCH C-2.2 B'!$B26)*1000</f>
        <v>420264</v>
      </c>
      <c r="O26" s="1">
        <f>SUMIFS('IS E'!O$8:O$315,'IS E'!$A$8:$A$315,'SCH C-2.2 B'!$B26)*1000</f>
        <v>386163</v>
      </c>
      <c r="P26" s="158">
        <f t="shared" si="1"/>
        <v>5077718.2899999991</v>
      </c>
    </row>
    <row r="27" spans="1:16" x14ac:dyDescent="0.2">
      <c r="A27" s="154">
        <f t="shared" si="2"/>
        <v>17</v>
      </c>
      <c r="B27" s="154">
        <v>501</v>
      </c>
      <c r="C27" s="144" t="s">
        <v>19</v>
      </c>
      <c r="D27" s="1">
        <f>SUMIFS('IS E'!D$8:D$315,'IS E'!$A$8:$A$315,'SCH C-2.2 B'!$B27)*1000</f>
        <v>25355036.739999902</v>
      </c>
      <c r="E27" s="1">
        <f>SUMIFS('IS E'!E$8:E$315,'IS E'!$A$8:$A$315,'SCH C-2.2 B'!$B27)*1000</f>
        <v>19447211.18</v>
      </c>
      <c r="F27" s="1">
        <f>SUMIFS('IS E'!F$8:F$315,'IS E'!$A$8:$A$315,'SCH C-2.2 B'!$B27)*1000</f>
        <v>19333737.349999901</v>
      </c>
      <c r="G27" s="1">
        <f>SUMIFS('IS E'!G$8:G$315,'IS E'!$A$8:$A$315,'SCH C-2.2 B'!$B27)*1000</f>
        <v>14982939.699999901</v>
      </c>
      <c r="H27" s="1">
        <f>SUMIFS('IS E'!H$8:H$315,'IS E'!$A$8:$A$315,'SCH C-2.2 B'!$B27)*1000</f>
        <v>20599925.579999901</v>
      </c>
      <c r="I27" s="1">
        <f>SUMIFS('IS E'!I$8:I$315,'IS E'!$A$8:$A$315,'SCH C-2.2 B'!$B27)*1000</f>
        <v>23152762.3199999</v>
      </c>
      <c r="J27" s="1">
        <f>SUMIFS('IS E'!J$8:J$315,'IS E'!$A$8:$A$315,'SCH C-2.2 B'!$B27)*1000</f>
        <v>22957014.2722302</v>
      </c>
      <c r="K27" s="1">
        <f>SUMIFS('IS E'!K$8:K$315,'IS E'!$A$8:$A$315,'SCH C-2.2 B'!$B27)*1000</f>
        <v>23306501.3694412</v>
      </c>
      <c r="L27" s="1">
        <f>SUMIFS('IS E'!L$8:L$315,'IS E'!$A$8:$A$315,'SCH C-2.2 B'!$B27)*1000</f>
        <v>20931298.640535999</v>
      </c>
      <c r="M27" s="1">
        <f>SUMIFS('IS E'!M$8:M$315,'IS E'!$A$8:$A$315,'SCH C-2.2 B'!$B27)*1000</f>
        <v>17828666.601326298</v>
      </c>
      <c r="N27" s="1">
        <f>SUMIFS('IS E'!N$8:N$315,'IS E'!$A$8:$A$315,'SCH C-2.2 B'!$B27)*1000</f>
        <v>17204569.603323299</v>
      </c>
      <c r="O27" s="1">
        <f>SUMIFS('IS E'!O$8:O$315,'IS E'!$A$8:$A$315,'SCH C-2.2 B'!$B27)*1000</f>
        <v>22445719.5360891</v>
      </c>
      <c r="P27" s="158">
        <f t="shared" si="1"/>
        <v>247545382.89294562</v>
      </c>
    </row>
    <row r="28" spans="1:16" x14ac:dyDescent="0.2">
      <c r="A28" s="154">
        <f t="shared" si="2"/>
        <v>18</v>
      </c>
      <c r="B28" s="154">
        <v>502</v>
      </c>
      <c r="C28" s="144" t="s">
        <v>20</v>
      </c>
      <c r="D28" s="1">
        <f>SUMIFS('IS E'!D$8:D$315,'IS E'!$A$8:$A$315,'SCH C-2.2 B'!$B28)*1000</f>
        <v>1553064.72</v>
      </c>
      <c r="E28" s="1">
        <f>SUMIFS('IS E'!E$8:E$315,'IS E'!$A$8:$A$315,'SCH C-2.2 B'!$B28)*1000</f>
        <v>1311485.05</v>
      </c>
      <c r="F28" s="1">
        <f>SUMIFS('IS E'!F$8:F$315,'IS E'!$A$8:$A$315,'SCH C-2.2 B'!$B28)*1000</f>
        <v>1478835.4299999902</v>
      </c>
      <c r="G28" s="1">
        <f>SUMIFS('IS E'!G$8:G$315,'IS E'!$A$8:$A$315,'SCH C-2.2 B'!$B28)*1000</f>
        <v>1284018.1699999901</v>
      </c>
      <c r="H28" s="1">
        <f>SUMIFS('IS E'!H$8:H$315,'IS E'!$A$8:$A$315,'SCH C-2.2 B'!$B28)*1000</f>
        <v>1438852.7200000002</v>
      </c>
      <c r="I28" s="1">
        <f>SUMIFS('IS E'!I$8:I$315,'IS E'!$A$8:$A$315,'SCH C-2.2 B'!$B28)*1000</f>
        <v>1404110.3499999999</v>
      </c>
      <c r="J28" s="1">
        <f>SUMIFS('IS E'!J$8:J$315,'IS E'!$A$8:$A$315,'SCH C-2.2 B'!$B28)*1000</f>
        <v>1531694.99999999</v>
      </c>
      <c r="K28" s="1">
        <f>SUMIFS('IS E'!K$8:K$315,'IS E'!$A$8:$A$315,'SCH C-2.2 B'!$B28)*1000</f>
        <v>1653452</v>
      </c>
      <c r="L28" s="1">
        <f>SUMIFS('IS E'!L$8:L$315,'IS E'!$A$8:$A$315,'SCH C-2.2 B'!$B28)*1000</f>
        <v>1413411</v>
      </c>
      <c r="M28" s="1">
        <f>SUMIFS('IS E'!M$8:M$315,'IS E'!$A$8:$A$315,'SCH C-2.2 B'!$B28)*1000</f>
        <v>1567847.99999999</v>
      </c>
      <c r="N28" s="1">
        <f>SUMIFS('IS E'!N$8:N$315,'IS E'!$A$8:$A$315,'SCH C-2.2 B'!$B28)*1000</f>
        <v>1384554</v>
      </c>
      <c r="O28" s="1">
        <f>SUMIFS('IS E'!O$8:O$315,'IS E'!$A$8:$A$315,'SCH C-2.2 B'!$B28)*1000</f>
        <v>1537481</v>
      </c>
      <c r="P28" s="158">
        <f t="shared" si="1"/>
        <v>17558807.43999996</v>
      </c>
    </row>
    <row r="29" spans="1:16" x14ac:dyDescent="0.2">
      <c r="A29" s="154">
        <f t="shared" si="2"/>
        <v>19</v>
      </c>
      <c r="B29" s="154">
        <v>504</v>
      </c>
      <c r="C29" s="144" t="s">
        <v>21</v>
      </c>
      <c r="D29" s="1">
        <f>SUMIFS('IS E'!D$8:D$315,'IS E'!$A$8:$A$315,'SCH C-2.2 B'!$B29)*1000</f>
        <v>0</v>
      </c>
      <c r="E29" s="1">
        <f>SUMIFS('IS E'!E$8:E$315,'IS E'!$A$8:$A$315,'SCH C-2.2 B'!$B29)*1000</f>
        <v>0</v>
      </c>
      <c r="F29" s="1">
        <f>SUMIFS('IS E'!F$8:F$315,'IS E'!$A$8:$A$315,'SCH C-2.2 B'!$B29)*1000</f>
        <v>0</v>
      </c>
      <c r="G29" s="1">
        <f>SUMIFS('IS E'!G$8:G$315,'IS E'!$A$8:$A$315,'SCH C-2.2 B'!$B29)*1000</f>
        <v>0</v>
      </c>
      <c r="H29" s="1">
        <f>SUMIFS('IS E'!H$8:H$315,'IS E'!$A$8:$A$315,'SCH C-2.2 B'!$B29)*1000</f>
        <v>0</v>
      </c>
      <c r="I29" s="1">
        <f>SUMIFS('IS E'!I$8:I$315,'IS E'!$A$8:$A$315,'SCH C-2.2 B'!$B29)*1000</f>
        <v>0</v>
      </c>
      <c r="J29" s="1">
        <f>SUMIFS('IS E'!J$8:J$315,'IS E'!$A$8:$A$315,'SCH C-2.2 B'!$B29)*1000</f>
        <v>0</v>
      </c>
      <c r="K29" s="1">
        <f>SUMIFS('IS E'!K$8:K$315,'IS E'!$A$8:$A$315,'SCH C-2.2 B'!$B29)*1000</f>
        <v>0</v>
      </c>
      <c r="L29" s="1">
        <f>SUMIFS('IS E'!L$8:L$315,'IS E'!$A$8:$A$315,'SCH C-2.2 B'!$B29)*1000</f>
        <v>0</v>
      </c>
      <c r="M29" s="1">
        <f>SUMIFS('IS E'!M$8:M$315,'IS E'!$A$8:$A$315,'SCH C-2.2 B'!$B29)*1000</f>
        <v>0</v>
      </c>
      <c r="N29" s="1">
        <f>SUMIFS('IS E'!N$8:N$315,'IS E'!$A$8:$A$315,'SCH C-2.2 B'!$B29)*1000</f>
        <v>0</v>
      </c>
      <c r="O29" s="1">
        <f>SUMIFS('IS E'!O$8:O$315,'IS E'!$A$8:$A$315,'SCH C-2.2 B'!$B29)*1000</f>
        <v>0</v>
      </c>
      <c r="P29" s="158">
        <f t="shared" si="1"/>
        <v>0</v>
      </c>
    </row>
    <row r="30" spans="1:16" x14ac:dyDescent="0.2">
      <c r="A30" s="154">
        <f t="shared" si="2"/>
        <v>20</v>
      </c>
      <c r="B30" s="154">
        <v>505</v>
      </c>
      <c r="C30" s="144" t="s">
        <v>22</v>
      </c>
      <c r="D30" s="1">
        <f>SUMIFS('IS E'!D$8:D$315,'IS E'!$A$8:$A$315,'SCH C-2.2 B'!$B30)*1000</f>
        <v>236567.109999999</v>
      </c>
      <c r="E30" s="1">
        <f>SUMIFS('IS E'!E$8:E$315,'IS E'!$A$8:$A$315,'SCH C-2.2 B'!$B30)*1000</f>
        <v>225526.28999999998</v>
      </c>
      <c r="F30" s="1">
        <f>SUMIFS('IS E'!F$8:F$315,'IS E'!$A$8:$A$315,'SCH C-2.2 B'!$B30)*1000</f>
        <v>280304.22999999899</v>
      </c>
      <c r="G30" s="1">
        <f>SUMIFS('IS E'!G$8:G$315,'IS E'!$A$8:$A$315,'SCH C-2.2 B'!$B30)*1000</f>
        <v>229770.359999999</v>
      </c>
      <c r="H30" s="1">
        <f>SUMIFS('IS E'!H$8:H$315,'IS E'!$A$8:$A$315,'SCH C-2.2 B'!$B30)*1000</f>
        <v>248730.18</v>
      </c>
      <c r="I30" s="1">
        <f>SUMIFS('IS E'!I$8:I$315,'IS E'!$A$8:$A$315,'SCH C-2.2 B'!$B30)*1000</f>
        <v>206061.06</v>
      </c>
      <c r="J30" s="1">
        <f>SUMIFS('IS E'!J$8:J$315,'IS E'!$A$8:$A$315,'SCH C-2.2 B'!$B30)*1000</f>
        <v>189260</v>
      </c>
      <c r="K30" s="1">
        <f>SUMIFS('IS E'!K$8:K$315,'IS E'!$A$8:$A$315,'SCH C-2.2 B'!$B30)*1000</f>
        <v>206226</v>
      </c>
      <c r="L30" s="1">
        <f>SUMIFS('IS E'!L$8:L$315,'IS E'!$A$8:$A$315,'SCH C-2.2 B'!$B30)*1000</f>
        <v>170875</v>
      </c>
      <c r="M30" s="1">
        <f>SUMIFS('IS E'!M$8:M$315,'IS E'!$A$8:$A$315,'SCH C-2.2 B'!$B30)*1000</f>
        <v>204742</v>
      </c>
      <c r="N30" s="1">
        <f>SUMIFS('IS E'!N$8:N$315,'IS E'!$A$8:$A$315,'SCH C-2.2 B'!$B30)*1000</f>
        <v>181372</v>
      </c>
      <c r="O30" s="1">
        <f>SUMIFS('IS E'!O$8:O$315,'IS E'!$A$8:$A$315,'SCH C-2.2 B'!$B30)*1000</f>
        <v>166494</v>
      </c>
      <c r="P30" s="158">
        <f t="shared" si="1"/>
        <v>2545928.2299999967</v>
      </c>
    </row>
    <row r="31" spans="1:16" x14ac:dyDescent="0.2">
      <c r="A31" s="154">
        <f t="shared" si="2"/>
        <v>21</v>
      </c>
      <c r="B31" s="154">
        <v>506</v>
      </c>
      <c r="C31" s="144" t="s">
        <v>23</v>
      </c>
      <c r="D31" s="1">
        <f>SUMIFS('IS E'!D$8:D$315,'IS E'!$A$8:$A$315,'SCH C-2.2 B'!$B31)*1000</f>
        <v>1423713.5699999901</v>
      </c>
      <c r="E31" s="1">
        <f>SUMIFS('IS E'!E$8:E$315,'IS E'!$A$8:$A$315,'SCH C-2.2 B'!$B31)*1000</f>
        <v>1313961.0399999998</v>
      </c>
      <c r="F31" s="1">
        <f>SUMIFS('IS E'!F$8:F$315,'IS E'!$A$8:$A$315,'SCH C-2.2 B'!$B31)*1000</f>
        <v>1079674.8600000001</v>
      </c>
      <c r="G31" s="1">
        <f>SUMIFS('IS E'!G$8:G$315,'IS E'!$A$8:$A$315,'SCH C-2.2 B'!$B31)*1000</f>
        <v>1078907.95</v>
      </c>
      <c r="H31" s="1">
        <f>SUMIFS('IS E'!H$8:H$315,'IS E'!$A$8:$A$315,'SCH C-2.2 B'!$B31)*1000</f>
        <v>1095536.24</v>
      </c>
      <c r="I31" s="1">
        <f>SUMIFS('IS E'!I$8:I$315,'IS E'!$A$8:$A$315,'SCH C-2.2 B'!$B31)*1000</f>
        <v>1286908.8299999901</v>
      </c>
      <c r="J31" s="1">
        <f>SUMIFS('IS E'!J$8:J$315,'IS E'!$A$8:$A$315,'SCH C-2.2 B'!$B31)*1000</f>
        <v>1263264.99999999</v>
      </c>
      <c r="K31" s="1">
        <f>SUMIFS('IS E'!K$8:K$315,'IS E'!$A$8:$A$315,'SCH C-2.2 B'!$B31)*1000</f>
        <v>1378255.99999999</v>
      </c>
      <c r="L31" s="1">
        <f>SUMIFS('IS E'!L$8:L$315,'IS E'!$A$8:$A$315,'SCH C-2.2 B'!$B31)*1000</f>
        <v>1269150</v>
      </c>
      <c r="M31" s="1">
        <f>SUMIFS('IS E'!M$8:M$315,'IS E'!$A$8:$A$315,'SCH C-2.2 B'!$B31)*1000</f>
        <v>1265711</v>
      </c>
      <c r="N31" s="1">
        <f>SUMIFS('IS E'!N$8:N$315,'IS E'!$A$8:$A$315,'SCH C-2.2 B'!$B31)*1000</f>
        <v>1138389</v>
      </c>
      <c r="O31" s="1">
        <f>SUMIFS('IS E'!O$8:O$315,'IS E'!$A$8:$A$315,'SCH C-2.2 B'!$B31)*1000</f>
        <v>1434083.99999999</v>
      </c>
      <c r="P31" s="158">
        <f t="shared" si="1"/>
        <v>15027557.489999952</v>
      </c>
    </row>
    <row r="32" spans="1:16" x14ac:dyDescent="0.2">
      <c r="A32" s="154">
        <f t="shared" si="2"/>
        <v>22</v>
      </c>
      <c r="B32" s="154">
        <v>507</v>
      </c>
      <c r="C32" s="144" t="s">
        <v>24</v>
      </c>
      <c r="D32" s="1">
        <f>SUMIFS('IS E'!D$8:D$315,'IS E'!$A$8:$A$315,'SCH C-2.2 B'!$B32)*1000</f>
        <v>3000</v>
      </c>
      <c r="E32" s="1">
        <f>SUMIFS('IS E'!E$8:E$315,'IS E'!$A$8:$A$315,'SCH C-2.2 B'!$B32)*1000</f>
        <v>3000</v>
      </c>
      <c r="F32" s="1">
        <f>SUMIFS('IS E'!F$8:F$315,'IS E'!$A$8:$A$315,'SCH C-2.2 B'!$B32)*1000</f>
        <v>3000</v>
      </c>
      <c r="G32" s="1">
        <f>SUMIFS('IS E'!G$8:G$315,'IS E'!$A$8:$A$315,'SCH C-2.2 B'!$B32)*1000</f>
        <v>3000</v>
      </c>
      <c r="H32" s="1">
        <f>SUMIFS('IS E'!H$8:H$315,'IS E'!$A$8:$A$315,'SCH C-2.2 B'!$B32)*1000</f>
        <v>3000</v>
      </c>
      <c r="I32" s="1">
        <f>SUMIFS('IS E'!I$8:I$315,'IS E'!$A$8:$A$315,'SCH C-2.2 B'!$B32)*1000</f>
        <v>3000</v>
      </c>
      <c r="J32" s="1">
        <f>SUMIFS('IS E'!J$8:J$315,'IS E'!$A$8:$A$315,'SCH C-2.2 B'!$B32)*1000</f>
        <v>0</v>
      </c>
      <c r="K32" s="1">
        <f>SUMIFS('IS E'!K$8:K$315,'IS E'!$A$8:$A$315,'SCH C-2.2 B'!$B32)*1000</f>
        <v>0</v>
      </c>
      <c r="L32" s="1">
        <f>SUMIFS('IS E'!L$8:L$315,'IS E'!$A$8:$A$315,'SCH C-2.2 B'!$B32)*1000</f>
        <v>0</v>
      </c>
      <c r="M32" s="1">
        <f>SUMIFS('IS E'!M$8:M$315,'IS E'!$A$8:$A$315,'SCH C-2.2 B'!$B32)*1000</f>
        <v>0</v>
      </c>
      <c r="N32" s="1">
        <f>SUMIFS('IS E'!N$8:N$315,'IS E'!$A$8:$A$315,'SCH C-2.2 B'!$B32)*1000</f>
        <v>0</v>
      </c>
      <c r="O32" s="1">
        <f>SUMIFS('IS E'!O$8:O$315,'IS E'!$A$8:$A$315,'SCH C-2.2 B'!$B32)*1000</f>
        <v>0</v>
      </c>
      <c r="P32" s="158">
        <f t="shared" si="1"/>
        <v>18000</v>
      </c>
    </row>
    <row r="33" spans="1:16" x14ac:dyDescent="0.2">
      <c r="A33" s="154">
        <f t="shared" si="2"/>
        <v>23</v>
      </c>
      <c r="B33" s="154">
        <v>509</v>
      </c>
      <c r="C33" s="144" t="s">
        <v>25</v>
      </c>
      <c r="D33" s="1">
        <f>SUMIFS('IS E'!D$8:D$315,'IS E'!$A$8:$A$315,'SCH C-2.2 B'!$B33)*1000</f>
        <v>0.35999999999999899</v>
      </c>
      <c r="E33" s="1">
        <f>SUMIFS('IS E'!E$8:E$315,'IS E'!$A$8:$A$315,'SCH C-2.2 B'!$B33)*1000</f>
        <v>0.19</v>
      </c>
      <c r="F33" s="1">
        <f>SUMIFS('IS E'!F$8:F$315,'IS E'!$A$8:$A$315,'SCH C-2.2 B'!$B33)*1000</f>
        <v>0.28999999999999998</v>
      </c>
      <c r="G33" s="1">
        <f>SUMIFS('IS E'!G$8:G$315,'IS E'!$A$8:$A$315,'SCH C-2.2 B'!$B33)*1000</f>
        <v>0.24000000000000002</v>
      </c>
      <c r="H33" s="1">
        <f>SUMIFS('IS E'!H$8:H$315,'IS E'!$A$8:$A$315,'SCH C-2.2 B'!$B33)*1000</f>
        <v>0.25999999999999995</v>
      </c>
      <c r="I33" s="1">
        <f>SUMIFS('IS E'!I$8:I$315,'IS E'!$A$8:$A$315,'SCH C-2.2 B'!$B33)*1000</f>
        <v>0.27</v>
      </c>
      <c r="J33" s="1">
        <f>SUMIFS('IS E'!J$8:J$315,'IS E'!$A$8:$A$315,'SCH C-2.2 B'!$B33)*1000</f>
        <v>0</v>
      </c>
      <c r="K33" s="1">
        <f>SUMIFS('IS E'!K$8:K$315,'IS E'!$A$8:$A$315,'SCH C-2.2 B'!$B33)*1000</f>
        <v>1000</v>
      </c>
      <c r="L33" s="1">
        <f>SUMIFS('IS E'!L$8:L$315,'IS E'!$A$8:$A$315,'SCH C-2.2 B'!$B33)*1000</f>
        <v>0</v>
      </c>
      <c r="M33" s="1">
        <f>SUMIFS('IS E'!M$8:M$315,'IS E'!$A$8:$A$315,'SCH C-2.2 B'!$B33)*1000</f>
        <v>0</v>
      </c>
      <c r="N33" s="1">
        <f>SUMIFS('IS E'!N$8:N$315,'IS E'!$A$8:$A$315,'SCH C-2.2 B'!$B33)*1000</f>
        <v>0</v>
      </c>
      <c r="O33" s="1">
        <f>SUMIFS('IS E'!O$8:O$315,'IS E'!$A$8:$A$315,'SCH C-2.2 B'!$B33)*1000</f>
        <v>1000</v>
      </c>
      <c r="P33" s="158">
        <f t="shared" si="1"/>
        <v>2001.6100000000001</v>
      </c>
    </row>
    <row r="34" spans="1:16" x14ac:dyDescent="0.2">
      <c r="A34" s="154">
        <f t="shared" si="2"/>
        <v>24</v>
      </c>
      <c r="B34" s="154">
        <v>510</v>
      </c>
      <c r="C34" s="144" t="s">
        <v>26</v>
      </c>
      <c r="D34" s="1">
        <f>SUMIFS('IS E'!D$8:D$315,'IS E'!$A$8:$A$315,'SCH C-2.2 B'!$B34)*1000</f>
        <v>388694.76999999897</v>
      </c>
      <c r="E34" s="1">
        <f>SUMIFS('IS E'!E$8:E$315,'IS E'!$A$8:$A$315,'SCH C-2.2 B'!$B34)*1000</f>
        <v>361671.91000000003</v>
      </c>
      <c r="F34" s="1">
        <f>SUMIFS('IS E'!F$8:F$315,'IS E'!$A$8:$A$315,'SCH C-2.2 B'!$B34)*1000</f>
        <v>590361.46</v>
      </c>
      <c r="G34" s="1">
        <f>SUMIFS('IS E'!G$8:G$315,'IS E'!$A$8:$A$315,'SCH C-2.2 B'!$B34)*1000</f>
        <v>595168.87</v>
      </c>
      <c r="H34" s="1">
        <f>SUMIFS('IS E'!H$8:H$315,'IS E'!$A$8:$A$315,'SCH C-2.2 B'!$B34)*1000</f>
        <v>378222.32</v>
      </c>
      <c r="I34" s="1">
        <f>SUMIFS('IS E'!I$8:I$315,'IS E'!$A$8:$A$315,'SCH C-2.2 B'!$B34)*1000</f>
        <v>469940.85000000003</v>
      </c>
      <c r="J34" s="1">
        <f>SUMIFS('IS E'!J$8:J$315,'IS E'!$A$8:$A$315,'SCH C-2.2 B'!$B34)*1000</f>
        <v>310568</v>
      </c>
      <c r="K34" s="1">
        <f>SUMIFS('IS E'!K$8:K$315,'IS E'!$A$8:$A$315,'SCH C-2.2 B'!$B34)*1000</f>
        <v>398871</v>
      </c>
      <c r="L34" s="1">
        <f>SUMIFS('IS E'!L$8:L$315,'IS E'!$A$8:$A$315,'SCH C-2.2 B'!$B34)*1000</f>
        <v>465885</v>
      </c>
      <c r="M34" s="1">
        <f>SUMIFS('IS E'!M$8:M$315,'IS E'!$A$8:$A$315,'SCH C-2.2 B'!$B34)*1000</f>
        <v>768851</v>
      </c>
      <c r="N34" s="1">
        <f>SUMIFS('IS E'!N$8:N$315,'IS E'!$A$8:$A$315,'SCH C-2.2 B'!$B34)*1000</f>
        <v>339419</v>
      </c>
      <c r="O34" s="1">
        <f>SUMIFS('IS E'!O$8:O$315,'IS E'!$A$8:$A$315,'SCH C-2.2 B'!$B34)*1000</f>
        <v>254149</v>
      </c>
      <c r="P34" s="158">
        <f t="shared" si="1"/>
        <v>5321803.1799999988</v>
      </c>
    </row>
    <row r="35" spans="1:16" x14ac:dyDescent="0.2">
      <c r="A35" s="154">
        <f t="shared" si="2"/>
        <v>25</v>
      </c>
      <c r="B35" s="154">
        <v>511</v>
      </c>
      <c r="C35" s="144" t="s">
        <v>27</v>
      </c>
      <c r="D35" s="1">
        <f>SUMIFS('IS E'!D$8:D$315,'IS E'!$A$8:$A$315,'SCH C-2.2 B'!$B35)*1000</f>
        <v>130921.67000000001</v>
      </c>
      <c r="E35" s="1">
        <f>SUMIFS('IS E'!E$8:E$315,'IS E'!$A$8:$A$315,'SCH C-2.2 B'!$B35)*1000</f>
        <v>172704.22999999998</v>
      </c>
      <c r="F35" s="1">
        <f>SUMIFS('IS E'!F$8:F$315,'IS E'!$A$8:$A$315,'SCH C-2.2 B'!$B35)*1000</f>
        <v>215942.85</v>
      </c>
      <c r="G35" s="1">
        <f>SUMIFS('IS E'!G$8:G$315,'IS E'!$A$8:$A$315,'SCH C-2.2 B'!$B35)*1000</f>
        <v>172458.77</v>
      </c>
      <c r="H35" s="1">
        <f>SUMIFS('IS E'!H$8:H$315,'IS E'!$A$8:$A$315,'SCH C-2.2 B'!$B35)*1000</f>
        <v>184421.76000000001</v>
      </c>
      <c r="I35" s="1">
        <f>SUMIFS('IS E'!I$8:I$315,'IS E'!$A$8:$A$315,'SCH C-2.2 B'!$B35)*1000</f>
        <v>212754.51</v>
      </c>
      <c r="J35" s="1">
        <f>SUMIFS('IS E'!J$8:J$315,'IS E'!$A$8:$A$315,'SCH C-2.2 B'!$B35)*1000</f>
        <v>348805</v>
      </c>
      <c r="K35" s="1">
        <f>SUMIFS('IS E'!K$8:K$315,'IS E'!$A$8:$A$315,'SCH C-2.2 B'!$B35)*1000</f>
        <v>247523</v>
      </c>
      <c r="L35" s="1">
        <f>SUMIFS('IS E'!L$8:L$315,'IS E'!$A$8:$A$315,'SCH C-2.2 B'!$B35)*1000</f>
        <v>405147</v>
      </c>
      <c r="M35" s="1">
        <f>SUMIFS('IS E'!M$8:M$315,'IS E'!$A$8:$A$315,'SCH C-2.2 B'!$B35)*1000</f>
        <v>321015</v>
      </c>
      <c r="N35" s="1">
        <f>SUMIFS('IS E'!N$8:N$315,'IS E'!$A$8:$A$315,'SCH C-2.2 B'!$B35)*1000</f>
        <v>232098</v>
      </c>
      <c r="O35" s="1">
        <f>SUMIFS('IS E'!O$8:O$315,'IS E'!$A$8:$A$315,'SCH C-2.2 B'!$B35)*1000</f>
        <v>217748</v>
      </c>
      <c r="P35" s="158">
        <f t="shared" si="1"/>
        <v>2861539.79</v>
      </c>
    </row>
    <row r="36" spans="1:16" x14ac:dyDescent="0.2">
      <c r="A36" s="154">
        <f t="shared" si="2"/>
        <v>26</v>
      </c>
      <c r="B36" s="154">
        <v>512</v>
      </c>
      <c r="C36" s="144" t="s">
        <v>28</v>
      </c>
      <c r="D36" s="1">
        <f>SUMIFS('IS E'!D$8:D$315,'IS E'!$A$8:$A$315,'SCH C-2.2 B'!$B36)*1000</f>
        <v>1746187.23</v>
      </c>
      <c r="E36" s="1">
        <f>SUMIFS('IS E'!E$8:E$315,'IS E'!$A$8:$A$315,'SCH C-2.2 B'!$B36)*1000</f>
        <v>1707719.23</v>
      </c>
      <c r="F36" s="1">
        <f>SUMIFS('IS E'!F$8:F$315,'IS E'!$A$8:$A$315,'SCH C-2.2 B'!$B36)*1000</f>
        <v>3121908.79</v>
      </c>
      <c r="G36" s="1">
        <f>SUMIFS('IS E'!G$8:G$315,'IS E'!$A$8:$A$315,'SCH C-2.2 B'!$B36)*1000</f>
        <v>4263775.49</v>
      </c>
      <c r="H36" s="1">
        <f>SUMIFS('IS E'!H$8:H$315,'IS E'!$A$8:$A$315,'SCH C-2.2 B'!$B36)*1000</f>
        <v>2403421.34</v>
      </c>
      <c r="I36" s="1">
        <f>SUMIFS('IS E'!I$8:I$315,'IS E'!$A$8:$A$315,'SCH C-2.2 B'!$B36)*1000</f>
        <v>1731373.82</v>
      </c>
      <c r="J36" s="1">
        <f>SUMIFS('IS E'!J$8:J$315,'IS E'!$A$8:$A$315,'SCH C-2.2 B'!$B36)*1000</f>
        <v>2043124</v>
      </c>
      <c r="K36" s="1">
        <f>SUMIFS('IS E'!K$8:K$315,'IS E'!$A$8:$A$315,'SCH C-2.2 B'!$B36)*1000</f>
        <v>2456373</v>
      </c>
      <c r="L36" s="1">
        <f>SUMIFS('IS E'!L$8:L$315,'IS E'!$A$8:$A$315,'SCH C-2.2 B'!$B36)*1000</f>
        <v>2554371.9999999898</v>
      </c>
      <c r="M36" s="1">
        <f>SUMIFS('IS E'!M$8:M$315,'IS E'!$A$8:$A$315,'SCH C-2.2 B'!$B36)*1000</f>
        <v>4429848</v>
      </c>
      <c r="N36" s="1">
        <f>SUMIFS('IS E'!N$8:N$315,'IS E'!$A$8:$A$315,'SCH C-2.2 B'!$B36)*1000</f>
        <v>3660117</v>
      </c>
      <c r="O36" s="1">
        <f>SUMIFS('IS E'!O$8:O$315,'IS E'!$A$8:$A$315,'SCH C-2.2 B'!$B36)*1000</f>
        <v>2223142</v>
      </c>
      <c r="P36" s="158">
        <f t="shared" si="1"/>
        <v>32341361.899999987</v>
      </c>
    </row>
    <row r="37" spans="1:16" x14ac:dyDescent="0.2">
      <c r="A37" s="154">
        <f t="shared" si="2"/>
        <v>27</v>
      </c>
      <c r="B37" s="154">
        <v>513</v>
      </c>
      <c r="C37" s="144" t="s">
        <v>29</v>
      </c>
      <c r="D37" s="1">
        <f>SUMIFS('IS E'!D$8:D$315,'IS E'!$A$8:$A$315,'SCH C-2.2 B'!$B37)*1000</f>
        <v>291025.56</v>
      </c>
      <c r="E37" s="1">
        <f>SUMIFS('IS E'!E$8:E$315,'IS E'!$A$8:$A$315,'SCH C-2.2 B'!$B37)*1000</f>
        <v>432094.5</v>
      </c>
      <c r="F37" s="1">
        <f>SUMIFS('IS E'!F$8:F$315,'IS E'!$A$8:$A$315,'SCH C-2.2 B'!$B37)*1000</f>
        <v>857562.55999999994</v>
      </c>
      <c r="G37" s="1">
        <f>SUMIFS('IS E'!G$8:G$315,'IS E'!$A$8:$A$315,'SCH C-2.2 B'!$B37)*1000</f>
        <v>2001145.51</v>
      </c>
      <c r="H37" s="1">
        <f>SUMIFS('IS E'!H$8:H$315,'IS E'!$A$8:$A$315,'SCH C-2.2 B'!$B37)*1000</f>
        <v>760693.02</v>
      </c>
      <c r="I37" s="1">
        <f>SUMIFS('IS E'!I$8:I$315,'IS E'!$A$8:$A$315,'SCH C-2.2 B'!$B37)*1000</f>
        <v>368180.37</v>
      </c>
      <c r="J37" s="1">
        <f>SUMIFS('IS E'!J$8:J$315,'IS E'!$A$8:$A$315,'SCH C-2.2 B'!$B37)*1000</f>
        <v>454455</v>
      </c>
      <c r="K37" s="1">
        <f>SUMIFS('IS E'!K$8:K$315,'IS E'!$A$8:$A$315,'SCH C-2.2 B'!$B37)*1000</f>
        <v>631537</v>
      </c>
      <c r="L37" s="1">
        <f>SUMIFS('IS E'!L$8:L$315,'IS E'!$A$8:$A$315,'SCH C-2.2 B'!$B37)*1000</f>
        <v>560854</v>
      </c>
      <c r="M37" s="1">
        <f>SUMIFS('IS E'!M$8:M$315,'IS E'!$A$8:$A$315,'SCH C-2.2 B'!$B37)*1000</f>
        <v>1696565</v>
      </c>
      <c r="N37" s="1">
        <f>SUMIFS('IS E'!N$8:N$315,'IS E'!$A$8:$A$315,'SCH C-2.2 B'!$B37)*1000</f>
        <v>1514584</v>
      </c>
      <c r="O37" s="1">
        <f>SUMIFS('IS E'!O$8:O$315,'IS E'!$A$8:$A$315,'SCH C-2.2 B'!$B37)*1000</f>
        <v>485780</v>
      </c>
      <c r="P37" s="158">
        <f t="shared" si="1"/>
        <v>10054476.52</v>
      </c>
    </row>
    <row r="38" spans="1:16" x14ac:dyDescent="0.2">
      <c r="A38" s="154">
        <f t="shared" si="2"/>
        <v>28</v>
      </c>
      <c r="B38" s="154">
        <v>514</v>
      </c>
      <c r="C38" s="144" t="s">
        <v>30</v>
      </c>
      <c r="D38" s="1">
        <f>SUMIFS('IS E'!D$8:D$315,'IS E'!$A$8:$A$315,'SCH C-2.2 B'!$B38)*1000</f>
        <v>224203.929999999</v>
      </c>
      <c r="E38" s="1">
        <f>SUMIFS('IS E'!E$8:E$315,'IS E'!$A$8:$A$315,'SCH C-2.2 B'!$B38)*1000</f>
        <v>183588.32</v>
      </c>
      <c r="F38" s="1">
        <f>SUMIFS('IS E'!F$8:F$315,'IS E'!$A$8:$A$315,'SCH C-2.2 B'!$B38)*1000</f>
        <v>183730.83</v>
      </c>
      <c r="G38" s="1">
        <f>SUMIFS('IS E'!G$8:G$315,'IS E'!$A$8:$A$315,'SCH C-2.2 B'!$B38)*1000</f>
        <v>197019.63</v>
      </c>
      <c r="H38" s="1">
        <f>SUMIFS('IS E'!H$8:H$315,'IS E'!$A$8:$A$315,'SCH C-2.2 B'!$B38)*1000</f>
        <v>190017.19</v>
      </c>
      <c r="I38" s="1">
        <f>SUMIFS('IS E'!I$8:I$315,'IS E'!$A$8:$A$315,'SCH C-2.2 B'!$B38)*1000</f>
        <v>254224.41</v>
      </c>
      <c r="J38" s="1">
        <f>SUMIFS('IS E'!J$8:J$315,'IS E'!$A$8:$A$315,'SCH C-2.2 B'!$B38)*1000</f>
        <v>199109</v>
      </c>
      <c r="K38" s="1">
        <f>SUMIFS('IS E'!K$8:K$315,'IS E'!$A$8:$A$315,'SCH C-2.2 B'!$B38)*1000</f>
        <v>155748</v>
      </c>
      <c r="L38" s="1">
        <f>SUMIFS('IS E'!L$8:L$315,'IS E'!$A$8:$A$315,'SCH C-2.2 B'!$B38)*1000</f>
        <v>154278</v>
      </c>
      <c r="M38" s="1">
        <f>SUMIFS('IS E'!M$8:M$315,'IS E'!$A$8:$A$315,'SCH C-2.2 B'!$B38)*1000</f>
        <v>162392</v>
      </c>
      <c r="N38" s="1">
        <f>SUMIFS('IS E'!N$8:N$315,'IS E'!$A$8:$A$315,'SCH C-2.2 B'!$B38)*1000</f>
        <v>125425</v>
      </c>
      <c r="O38" s="1">
        <f>SUMIFS('IS E'!O$8:O$315,'IS E'!$A$8:$A$315,'SCH C-2.2 B'!$B38)*1000</f>
        <v>111622</v>
      </c>
      <c r="P38" s="158">
        <f t="shared" si="1"/>
        <v>2141358.3099999987</v>
      </c>
    </row>
    <row r="39" spans="1:16" x14ac:dyDescent="0.2">
      <c r="A39" s="154">
        <f t="shared" si="2"/>
        <v>29</v>
      </c>
      <c r="B39" s="154">
        <v>535</v>
      </c>
      <c r="C39" s="144" t="s">
        <v>32</v>
      </c>
      <c r="D39" s="1">
        <f>SUMIFS('IS E'!D$8:D$315,'IS E'!$A$8:$A$315,'SCH C-2.2 B'!$B39)*1000</f>
        <v>11945.07</v>
      </c>
      <c r="E39" s="1">
        <f>SUMIFS('IS E'!E$8:E$315,'IS E'!$A$8:$A$315,'SCH C-2.2 B'!$B39)*1000</f>
        <v>11019.92</v>
      </c>
      <c r="F39" s="1">
        <f>SUMIFS('IS E'!F$8:F$315,'IS E'!$A$8:$A$315,'SCH C-2.2 B'!$B39)*1000</f>
        <v>12087.25</v>
      </c>
      <c r="G39" s="1">
        <f>SUMIFS('IS E'!G$8:G$315,'IS E'!$A$8:$A$315,'SCH C-2.2 B'!$B39)*1000</f>
        <v>11687.97</v>
      </c>
      <c r="H39" s="1">
        <f>SUMIFS('IS E'!H$8:H$315,'IS E'!$A$8:$A$315,'SCH C-2.2 B'!$B39)*1000</f>
        <v>2957.32</v>
      </c>
      <c r="I39" s="1">
        <f>SUMIFS('IS E'!I$8:I$315,'IS E'!$A$8:$A$315,'SCH C-2.2 B'!$B39)*1000</f>
        <v>12274.4</v>
      </c>
      <c r="J39" s="1">
        <f>SUMIFS('IS E'!J$8:J$315,'IS E'!$A$8:$A$315,'SCH C-2.2 B'!$B39)*1000</f>
        <v>10225</v>
      </c>
      <c r="K39" s="1">
        <f>SUMIFS('IS E'!K$8:K$315,'IS E'!$A$8:$A$315,'SCH C-2.2 B'!$B39)*1000</f>
        <v>11062</v>
      </c>
      <c r="L39" s="1">
        <f>SUMIFS('IS E'!L$8:L$315,'IS E'!$A$8:$A$315,'SCH C-2.2 B'!$B39)*1000</f>
        <v>9138</v>
      </c>
      <c r="M39" s="1">
        <f>SUMIFS('IS E'!M$8:M$315,'IS E'!$A$8:$A$315,'SCH C-2.2 B'!$B39)*1000</f>
        <v>10761</v>
      </c>
      <c r="N39" s="1">
        <f>SUMIFS('IS E'!N$8:N$315,'IS E'!$A$8:$A$315,'SCH C-2.2 B'!$B39)*1000</f>
        <v>10370</v>
      </c>
      <c r="O39" s="1">
        <f>SUMIFS('IS E'!O$8:O$315,'IS E'!$A$8:$A$315,'SCH C-2.2 B'!$B39)*1000</f>
        <v>7963</v>
      </c>
      <c r="P39" s="158">
        <f t="shared" si="1"/>
        <v>121490.93</v>
      </c>
    </row>
    <row r="40" spans="1:16" x14ac:dyDescent="0.2">
      <c r="A40" s="154">
        <f t="shared" si="2"/>
        <v>30</v>
      </c>
      <c r="B40" s="154">
        <v>536</v>
      </c>
      <c r="C40" s="144" t="s">
        <v>33</v>
      </c>
      <c r="D40" s="1">
        <f>SUMIFS('IS E'!D$8:D$315,'IS E'!$A$8:$A$315,'SCH C-2.2 B'!$B40)*1000</f>
        <v>3227.6699999999996</v>
      </c>
      <c r="E40" s="1">
        <f>SUMIFS('IS E'!E$8:E$315,'IS E'!$A$8:$A$315,'SCH C-2.2 B'!$B40)*1000</f>
        <v>3227.6699999999996</v>
      </c>
      <c r="F40" s="1">
        <f>SUMIFS('IS E'!F$8:F$315,'IS E'!$A$8:$A$315,'SCH C-2.2 B'!$B40)*1000</f>
        <v>3227.6699999999996</v>
      </c>
      <c r="G40" s="1">
        <f>SUMIFS('IS E'!G$8:G$315,'IS E'!$A$8:$A$315,'SCH C-2.2 B'!$B40)*1000</f>
        <v>3759.57</v>
      </c>
      <c r="H40" s="1">
        <f>SUMIFS('IS E'!H$8:H$315,'IS E'!$A$8:$A$315,'SCH C-2.2 B'!$B40)*1000</f>
        <v>3230.17</v>
      </c>
      <c r="I40" s="1">
        <f>SUMIFS('IS E'!I$8:I$315,'IS E'!$A$8:$A$315,'SCH C-2.2 B'!$B40)*1000</f>
        <v>3230.17</v>
      </c>
      <c r="J40" s="1">
        <f>SUMIFS('IS E'!J$8:J$315,'IS E'!$A$8:$A$315,'SCH C-2.2 B'!$B40)*1000</f>
        <v>3418</v>
      </c>
      <c r="K40" s="1">
        <f>SUMIFS('IS E'!K$8:K$315,'IS E'!$A$8:$A$315,'SCH C-2.2 B'!$B40)*1000</f>
        <v>3418</v>
      </c>
      <c r="L40" s="1">
        <f>SUMIFS('IS E'!L$8:L$315,'IS E'!$A$8:$A$315,'SCH C-2.2 B'!$B40)*1000</f>
        <v>3418</v>
      </c>
      <c r="M40" s="1">
        <f>SUMIFS('IS E'!M$8:M$315,'IS E'!$A$8:$A$315,'SCH C-2.2 B'!$B40)*1000</f>
        <v>3418</v>
      </c>
      <c r="N40" s="1">
        <f>SUMIFS('IS E'!N$8:N$315,'IS E'!$A$8:$A$315,'SCH C-2.2 B'!$B40)*1000</f>
        <v>3418</v>
      </c>
      <c r="O40" s="1">
        <f>SUMIFS('IS E'!O$8:O$315,'IS E'!$A$8:$A$315,'SCH C-2.2 B'!$B40)*1000</f>
        <v>3418</v>
      </c>
      <c r="P40" s="158">
        <f t="shared" si="1"/>
        <v>40410.92</v>
      </c>
    </row>
    <row r="41" spans="1:16" x14ac:dyDescent="0.2">
      <c r="A41" s="154">
        <f t="shared" si="2"/>
        <v>31</v>
      </c>
      <c r="B41" s="154">
        <v>537</v>
      </c>
      <c r="C41" s="144" t="s">
        <v>34</v>
      </c>
      <c r="D41" s="1">
        <f>SUMIFS('IS E'!D$8:D$315,'IS E'!$A$8:$A$315,'SCH C-2.2 B'!$B41)*1000</f>
        <v>0</v>
      </c>
      <c r="E41" s="1">
        <f>SUMIFS('IS E'!E$8:E$315,'IS E'!$A$8:$A$315,'SCH C-2.2 B'!$B41)*1000</f>
        <v>0</v>
      </c>
      <c r="F41" s="1">
        <f>SUMIFS('IS E'!F$8:F$315,'IS E'!$A$8:$A$315,'SCH C-2.2 B'!$B41)*1000</f>
        <v>0</v>
      </c>
      <c r="G41" s="1">
        <f>SUMIFS('IS E'!G$8:G$315,'IS E'!$A$8:$A$315,'SCH C-2.2 B'!$B41)*1000</f>
        <v>0</v>
      </c>
      <c r="H41" s="1">
        <f>SUMIFS('IS E'!H$8:H$315,'IS E'!$A$8:$A$315,'SCH C-2.2 B'!$B41)*1000</f>
        <v>0</v>
      </c>
      <c r="I41" s="1">
        <f>SUMIFS('IS E'!I$8:I$315,'IS E'!$A$8:$A$315,'SCH C-2.2 B'!$B41)*1000</f>
        <v>0</v>
      </c>
      <c r="J41" s="1">
        <f>SUMIFS('IS E'!J$8:J$315,'IS E'!$A$8:$A$315,'SCH C-2.2 B'!$B41)*1000</f>
        <v>0</v>
      </c>
      <c r="K41" s="1">
        <f>SUMIFS('IS E'!K$8:K$315,'IS E'!$A$8:$A$315,'SCH C-2.2 B'!$B41)*1000</f>
        <v>0</v>
      </c>
      <c r="L41" s="1">
        <f>SUMIFS('IS E'!L$8:L$315,'IS E'!$A$8:$A$315,'SCH C-2.2 B'!$B41)*1000</f>
        <v>0</v>
      </c>
      <c r="M41" s="1">
        <f>SUMIFS('IS E'!M$8:M$315,'IS E'!$A$8:$A$315,'SCH C-2.2 B'!$B41)*1000</f>
        <v>0</v>
      </c>
      <c r="N41" s="1">
        <f>SUMIFS('IS E'!N$8:N$315,'IS E'!$A$8:$A$315,'SCH C-2.2 B'!$B41)*1000</f>
        <v>0</v>
      </c>
      <c r="O41" s="1">
        <f>SUMIFS('IS E'!O$8:O$315,'IS E'!$A$8:$A$315,'SCH C-2.2 B'!$B41)*1000</f>
        <v>0</v>
      </c>
      <c r="P41" s="158">
        <f t="shared" si="1"/>
        <v>0</v>
      </c>
    </row>
    <row r="42" spans="1:16" x14ac:dyDescent="0.2">
      <c r="A42" s="154">
        <f t="shared" si="2"/>
        <v>32</v>
      </c>
      <c r="B42" s="154">
        <v>538</v>
      </c>
      <c r="C42" s="144" t="s">
        <v>22</v>
      </c>
      <c r="D42" s="1">
        <f>SUMIFS('IS E'!D$8:D$315,'IS E'!$A$8:$A$315,'SCH C-2.2 B'!$B42)*1000</f>
        <v>40782.71</v>
      </c>
      <c r="E42" s="1">
        <f>SUMIFS('IS E'!E$8:E$315,'IS E'!$A$8:$A$315,'SCH C-2.2 B'!$B42)*1000</f>
        <v>36501.08</v>
      </c>
      <c r="F42" s="1">
        <f>SUMIFS('IS E'!F$8:F$315,'IS E'!$A$8:$A$315,'SCH C-2.2 B'!$B42)*1000</f>
        <v>29329.18</v>
      </c>
      <c r="G42" s="1">
        <f>SUMIFS('IS E'!G$8:G$315,'IS E'!$A$8:$A$315,'SCH C-2.2 B'!$B42)*1000</f>
        <v>25881.360000000001</v>
      </c>
      <c r="H42" s="1">
        <f>SUMIFS('IS E'!H$8:H$315,'IS E'!$A$8:$A$315,'SCH C-2.2 B'!$B42)*1000</f>
        <v>32348.439999999995</v>
      </c>
      <c r="I42" s="1">
        <f>SUMIFS('IS E'!I$8:I$315,'IS E'!$A$8:$A$315,'SCH C-2.2 B'!$B42)*1000</f>
        <v>29067.789999999997</v>
      </c>
      <c r="J42" s="1">
        <f>SUMIFS('IS E'!J$8:J$315,'IS E'!$A$8:$A$315,'SCH C-2.2 B'!$B42)*1000</f>
        <v>35565</v>
      </c>
      <c r="K42" s="1">
        <f>SUMIFS('IS E'!K$8:K$315,'IS E'!$A$8:$A$315,'SCH C-2.2 B'!$B42)*1000</f>
        <v>38284</v>
      </c>
      <c r="L42" s="1">
        <f>SUMIFS('IS E'!L$8:L$315,'IS E'!$A$8:$A$315,'SCH C-2.2 B'!$B42)*1000</f>
        <v>31935</v>
      </c>
      <c r="M42" s="1">
        <f>SUMIFS('IS E'!M$8:M$315,'IS E'!$A$8:$A$315,'SCH C-2.2 B'!$B42)*1000</f>
        <v>37358</v>
      </c>
      <c r="N42" s="1">
        <f>SUMIFS('IS E'!N$8:N$315,'IS E'!$A$8:$A$315,'SCH C-2.2 B'!$B42)*1000</f>
        <v>36091</v>
      </c>
      <c r="O42" s="1">
        <f>SUMIFS('IS E'!O$8:O$315,'IS E'!$A$8:$A$315,'SCH C-2.2 B'!$B42)*1000</f>
        <v>28532</v>
      </c>
      <c r="P42" s="158">
        <f t="shared" si="1"/>
        <v>401675.56000000006</v>
      </c>
    </row>
    <row r="43" spans="1:16" x14ac:dyDescent="0.2">
      <c r="A43" s="154">
        <f t="shared" si="2"/>
        <v>33</v>
      </c>
      <c r="B43" s="154">
        <v>539</v>
      </c>
      <c r="C43" s="144" t="s">
        <v>35</v>
      </c>
      <c r="D43" s="1">
        <f>SUMIFS('IS E'!D$8:D$315,'IS E'!$A$8:$A$315,'SCH C-2.2 B'!$B43)*1000</f>
        <v>11655.33</v>
      </c>
      <c r="E43" s="1">
        <f>SUMIFS('IS E'!E$8:E$315,'IS E'!$A$8:$A$315,'SCH C-2.2 B'!$B43)*1000</f>
        <v>24839.64</v>
      </c>
      <c r="F43" s="1">
        <f>SUMIFS('IS E'!F$8:F$315,'IS E'!$A$8:$A$315,'SCH C-2.2 B'!$B43)*1000</f>
        <v>5586.2699999999995</v>
      </c>
      <c r="G43" s="1">
        <f>SUMIFS('IS E'!G$8:G$315,'IS E'!$A$8:$A$315,'SCH C-2.2 B'!$B43)*1000</f>
        <v>15203.41</v>
      </c>
      <c r="H43" s="1">
        <f>SUMIFS('IS E'!H$8:H$315,'IS E'!$A$8:$A$315,'SCH C-2.2 B'!$B43)*1000</f>
        <v>13056.13</v>
      </c>
      <c r="I43" s="1">
        <f>SUMIFS('IS E'!I$8:I$315,'IS E'!$A$8:$A$315,'SCH C-2.2 B'!$B43)*1000</f>
        <v>45884.71</v>
      </c>
      <c r="J43" s="1">
        <f>SUMIFS('IS E'!J$8:J$315,'IS E'!$A$8:$A$315,'SCH C-2.2 B'!$B43)*1000</f>
        <v>12388</v>
      </c>
      <c r="K43" s="1">
        <f>SUMIFS('IS E'!K$8:K$315,'IS E'!$A$8:$A$315,'SCH C-2.2 B'!$B43)*1000</f>
        <v>40455</v>
      </c>
      <c r="L43" s="1">
        <f>SUMIFS('IS E'!L$8:L$315,'IS E'!$A$8:$A$315,'SCH C-2.2 B'!$B43)*1000</f>
        <v>26644</v>
      </c>
      <c r="M43" s="1">
        <f>SUMIFS('IS E'!M$8:M$315,'IS E'!$A$8:$A$315,'SCH C-2.2 B'!$B43)*1000</f>
        <v>22984</v>
      </c>
      <c r="N43" s="1">
        <f>SUMIFS('IS E'!N$8:N$315,'IS E'!$A$8:$A$315,'SCH C-2.2 B'!$B43)*1000</f>
        <v>15949</v>
      </c>
      <c r="O43" s="1">
        <f>SUMIFS('IS E'!O$8:O$315,'IS E'!$A$8:$A$315,'SCH C-2.2 B'!$B43)*1000</f>
        <v>16846</v>
      </c>
      <c r="P43" s="158">
        <f t="shared" si="1"/>
        <v>251491.49</v>
      </c>
    </row>
    <row r="44" spans="1:16" x14ac:dyDescent="0.2">
      <c r="A44" s="154">
        <f t="shared" si="2"/>
        <v>34</v>
      </c>
      <c r="B44" s="154">
        <v>540</v>
      </c>
      <c r="C44" s="144" t="s">
        <v>24</v>
      </c>
      <c r="D44" s="1">
        <f>SUMIFS('IS E'!D$8:D$315,'IS E'!$A$8:$A$315,'SCH C-2.2 B'!$B44)*1000</f>
        <v>42143.22</v>
      </c>
      <c r="E44" s="1">
        <f>SUMIFS('IS E'!E$8:E$315,'IS E'!$A$8:$A$315,'SCH C-2.2 B'!$B44)*1000</f>
        <v>38177.07</v>
      </c>
      <c r="F44" s="1">
        <f>SUMIFS('IS E'!F$8:F$315,'IS E'!$A$8:$A$315,'SCH C-2.2 B'!$B44)*1000</f>
        <v>37344.230000000003</v>
      </c>
      <c r="G44" s="1">
        <f>SUMIFS('IS E'!G$8:G$315,'IS E'!$A$8:$A$315,'SCH C-2.2 B'!$B44)*1000</f>
        <v>30433.23</v>
      </c>
      <c r="H44" s="1">
        <f>SUMIFS('IS E'!H$8:H$315,'IS E'!$A$8:$A$315,'SCH C-2.2 B'!$B44)*1000</f>
        <v>28683.78</v>
      </c>
      <c r="I44" s="1">
        <f>SUMIFS('IS E'!I$8:I$315,'IS E'!$A$8:$A$315,'SCH C-2.2 B'!$B44)*1000</f>
        <v>28340.720000000001</v>
      </c>
      <c r="J44" s="1">
        <f>SUMIFS('IS E'!J$8:J$315,'IS E'!$A$8:$A$315,'SCH C-2.2 B'!$B44)*1000</f>
        <v>45000</v>
      </c>
      <c r="K44" s="1">
        <f>SUMIFS('IS E'!K$8:K$315,'IS E'!$A$8:$A$315,'SCH C-2.2 B'!$B44)*1000</f>
        <v>45000</v>
      </c>
      <c r="L44" s="1">
        <f>SUMIFS('IS E'!L$8:L$315,'IS E'!$A$8:$A$315,'SCH C-2.2 B'!$B44)*1000</f>
        <v>45000</v>
      </c>
      <c r="M44" s="1">
        <f>SUMIFS('IS E'!M$8:M$315,'IS E'!$A$8:$A$315,'SCH C-2.2 B'!$B44)*1000</f>
        <v>45000</v>
      </c>
      <c r="N44" s="1">
        <f>SUMIFS('IS E'!N$8:N$315,'IS E'!$A$8:$A$315,'SCH C-2.2 B'!$B44)*1000</f>
        <v>45000</v>
      </c>
      <c r="O44" s="1">
        <f>SUMIFS('IS E'!O$8:O$315,'IS E'!$A$8:$A$315,'SCH C-2.2 B'!$B44)*1000</f>
        <v>45000</v>
      </c>
      <c r="P44" s="158">
        <f t="shared" si="1"/>
        <v>475122.25</v>
      </c>
    </row>
    <row r="45" spans="1:16" x14ac:dyDescent="0.2">
      <c r="A45" s="154">
        <f t="shared" si="2"/>
        <v>35</v>
      </c>
      <c r="B45" s="154">
        <v>541</v>
      </c>
      <c r="C45" s="144" t="s">
        <v>36</v>
      </c>
      <c r="D45" s="1">
        <f>SUMIFS('IS E'!D$8:D$315,'IS E'!$A$8:$A$315,'SCH C-2.2 B'!$B45)*1000</f>
        <v>0</v>
      </c>
      <c r="E45" s="1">
        <f>SUMIFS('IS E'!E$8:E$315,'IS E'!$A$8:$A$315,'SCH C-2.2 B'!$B45)*1000</f>
        <v>0</v>
      </c>
      <c r="F45" s="1">
        <f>SUMIFS('IS E'!F$8:F$315,'IS E'!$A$8:$A$315,'SCH C-2.2 B'!$B45)*1000</f>
        <v>0</v>
      </c>
      <c r="G45" s="1">
        <f>SUMIFS('IS E'!G$8:G$315,'IS E'!$A$8:$A$315,'SCH C-2.2 B'!$B45)*1000</f>
        <v>0</v>
      </c>
      <c r="H45" s="1">
        <f>SUMIFS('IS E'!H$8:H$315,'IS E'!$A$8:$A$315,'SCH C-2.2 B'!$B45)*1000</f>
        <v>0</v>
      </c>
      <c r="I45" s="1">
        <f>SUMIFS('IS E'!I$8:I$315,'IS E'!$A$8:$A$315,'SCH C-2.2 B'!$B45)*1000</f>
        <v>0</v>
      </c>
      <c r="J45" s="1">
        <f>SUMIFS('IS E'!J$8:J$315,'IS E'!$A$8:$A$315,'SCH C-2.2 B'!$B45)*1000</f>
        <v>0</v>
      </c>
      <c r="K45" s="1">
        <f>SUMIFS('IS E'!K$8:K$315,'IS E'!$A$8:$A$315,'SCH C-2.2 B'!$B45)*1000</f>
        <v>0</v>
      </c>
      <c r="L45" s="1">
        <f>SUMIFS('IS E'!L$8:L$315,'IS E'!$A$8:$A$315,'SCH C-2.2 B'!$B45)*1000</f>
        <v>0</v>
      </c>
      <c r="M45" s="1">
        <f>SUMIFS('IS E'!M$8:M$315,'IS E'!$A$8:$A$315,'SCH C-2.2 B'!$B45)*1000</f>
        <v>0</v>
      </c>
      <c r="N45" s="1">
        <f>SUMIFS('IS E'!N$8:N$315,'IS E'!$A$8:$A$315,'SCH C-2.2 B'!$B45)*1000</f>
        <v>0</v>
      </c>
      <c r="O45" s="1">
        <f>SUMIFS('IS E'!O$8:O$315,'IS E'!$A$8:$A$315,'SCH C-2.2 B'!$B45)*1000</f>
        <v>0</v>
      </c>
      <c r="P45" s="158">
        <f t="shared" si="1"/>
        <v>0</v>
      </c>
    </row>
    <row r="46" spans="1:16" x14ac:dyDescent="0.2">
      <c r="A46" s="154">
        <f t="shared" si="2"/>
        <v>36</v>
      </c>
      <c r="B46" s="154">
        <v>542</v>
      </c>
      <c r="C46" s="144" t="s">
        <v>27</v>
      </c>
      <c r="D46" s="1">
        <f>SUMIFS('IS E'!D$8:D$315,'IS E'!$A$8:$A$315,'SCH C-2.2 B'!$B46)*1000</f>
        <v>13272.18</v>
      </c>
      <c r="E46" s="1">
        <f>SUMIFS('IS E'!E$8:E$315,'IS E'!$A$8:$A$315,'SCH C-2.2 B'!$B46)*1000</f>
        <v>16558.61</v>
      </c>
      <c r="F46" s="1">
        <f>SUMIFS('IS E'!F$8:F$315,'IS E'!$A$8:$A$315,'SCH C-2.2 B'!$B46)*1000</f>
        <v>3174.41</v>
      </c>
      <c r="G46" s="1">
        <f>SUMIFS('IS E'!G$8:G$315,'IS E'!$A$8:$A$315,'SCH C-2.2 B'!$B46)*1000</f>
        <v>27314.57</v>
      </c>
      <c r="H46" s="1">
        <f>SUMIFS('IS E'!H$8:H$315,'IS E'!$A$8:$A$315,'SCH C-2.2 B'!$B46)*1000</f>
        <v>46422.240000000005</v>
      </c>
      <c r="I46" s="1">
        <f>SUMIFS('IS E'!I$8:I$315,'IS E'!$A$8:$A$315,'SCH C-2.2 B'!$B46)*1000</f>
        <v>26803.1699999999</v>
      </c>
      <c r="J46" s="1">
        <f>SUMIFS('IS E'!J$8:J$315,'IS E'!$A$8:$A$315,'SCH C-2.2 B'!$B46)*1000</f>
        <v>14752</v>
      </c>
      <c r="K46" s="1">
        <f>SUMIFS('IS E'!K$8:K$315,'IS E'!$A$8:$A$315,'SCH C-2.2 B'!$B46)*1000</f>
        <v>42173</v>
      </c>
      <c r="L46" s="1">
        <f>SUMIFS('IS E'!L$8:L$315,'IS E'!$A$8:$A$315,'SCH C-2.2 B'!$B46)*1000</f>
        <v>71041</v>
      </c>
      <c r="M46" s="1">
        <f>SUMIFS('IS E'!M$8:M$315,'IS E'!$A$8:$A$315,'SCH C-2.2 B'!$B46)*1000</f>
        <v>40312</v>
      </c>
      <c r="N46" s="1">
        <f>SUMIFS('IS E'!N$8:N$315,'IS E'!$A$8:$A$315,'SCH C-2.2 B'!$B46)*1000</f>
        <v>10476</v>
      </c>
      <c r="O46" s="1">
        <f>SUMIFS('IS E'!O$8:O$315,'IS E'!$A$8:$A$315,'SCH C-2.2 B'!$B46)*1000</f>
        <v>57449</v>
      </c>
      <c r="P46" s="158">
        <f t="shared" si="1"/>
        <v>369748.17999999993</v>
      </c>
    </row>
    <row r="47" spans="1:16" x14ac:dyDescent="0.2">
      <c r="A47" s="154">
        <f t="shared" si="2"/>
        <v>37</v>
      </c>
      <c r="B47" s="154">
        <v>543</v>
      </c>
      <c r="C47" s="144" t="s">
        <v>37</v>
      </c>
      <c r="D47" s="1">
        <f>SUMIFS('IS E'!D$8:D$315,'IS E'!$A$8:$A$315,'SCH C-2.2 B'!$B47)*1000</f>
        <v>2323.19</v>
      </c>
      <c r="E47" s="1">
        <f>SUMIFS('IS E'!E$8:E$315,'IS E'!$A$8:$A$315,'SCH C-2.2 B'!$B47)*1000</f>
        <v>998.52</v>
      </c>
      <c r="F47" s="1">
        <f>SUMIFS('IS E'!F$8:F$315,'IS E'!$A$8:$A$315,'SCH C-2.2 B'!$B47)*1000</f>
        <v>3110.8199999999997</v>
      </c>
      <c r="G47" s="1">
        <f>SUMIFS('IS E'!G$8:G$315,'IS E'!$A$8:$A$315,'SCH C-2.2 B'!$B47)*1000</f>
        <v>7535.97</v>
      </c>
      <c r="H47" s="1">
        <f>SUMIFS('IS E'!H$8:H$315,'IS E'!$A$8:$A$315,'SCH C-2.2 B'!$B47)*1000</f>
        <v>43621.18</v>
      </c>
      <c r="I47" s="1">
        <f>SUMIFS('IS E'!I$8:I$315,'IS E'!$A$8:$A$315,'SCH C-2.2 B'!$B47)*1000</f>
        <v>7866.9000000000005</v>
      </c>
      <c r="J47" s="1">
        <f>SUMIFS('IS E'!J$8:J$315,'IS E'!$A$8:$A$315,'SCH C-2.2 B'!$B47)*1000</f>
        <v>14980</v>
      </c>
      <c r="K47" s="1">
        <f>SUMIFS('IS E'!K$8:K$315,'IS E'!$A$8:$A$315,'SCH C-2.2 B'!$B47)*1000</f>
        <v>12046</v>
      </c>
      <c r="L47" s="1">
        <f>SUMIFS('IS E'!L$8:L$315,'IS E'!$A$8:$A$315,'SCH C-2.2 B'!$B47)*1000</f>
        <v>7083</v>
      </c>
      <c r="M47" s="1">
        <f>SUMIFS('IS E'!M$8:M$315,'IS E'!$A$8:$A$315,'SCH C-2.2 B'!$B47)*1000</f>
        <v>3134</v>
      </c>
      <c r="N47" s="1">
        <f>SUMIFS('IS E'!N$8:N$315,'IS E'!$A$8:$A$315,'SCH C-2.2 B'!$B47)*1000</f>
        <v>6299</v>
      </c>
      <c r="O47" s="1">
        <f>SUMIFS('IS E'!O$8:O$315,'IS E'!$A$8:$A$315,'SCH C-2.2 B'!$B47)*1000</f>
        <v>11790</v>
      </c>
      <c r="P47" s="158">
        <f t="shared" si="1"/>
        <v>120788.58</v>
      </c>
    </row>
    <row r="48" spans="1:16" x14ac:dyDescent="0.2">
      <c r="A48" s="154">
        <f t="shared" si="2"/>
        <v>38</v>
      </c>
      <c r="B48" s="154">
        <v>544</v>
      </c>
      <c r="C48" s="144" t="s">
        <v>29</v>
      </c>
      <c r="D48" s="1">
        <f>SUMIFS('IS E'!D$8:D$315,'IS E'!$A$8:$A$315,'SCH C-2.2 B'!$B48)*1000</f>
        <v>14847.16</v>
      </c>
      <c r="E48" s="1">
        <f>SUMIFS('IS E'!E$8:E$315,'IS E'!$A$8:$A$315,'SCH C-2.2 B'!$B48)*1000</f>
        <v>41239.229999999996</v>
      </c>
      <c r="F48" s="1">
        <f>SUMIFS('IS E'!F$8:F$315,'IS E'!$A$8:$A$315,'SCH C-2.2 B'!$B48)*1000</f>
        <v>96193.299999999988</v>
      </c>
      <c r="G48" s="1">
        <f>SUMIFS('IS E'!G$8:G$315,'IS E'!$A$8:$A$315,'SCH C-2.2 B'!$B48)*1000</f>
        <v>49161.4</v>
      </c>
      <c r="H48" s="1">
        <f>SUMIFS('IS E'!H$8:H$315,'IS E'!$A$8:$A$315,'SCH C-2.2 B'!$B48)*1000</f>
        <v>2191.54</v>
      </c>
      <c r="I48" s="1">
        <f>SUMIFS('IS E'!I$8:I$315,'IS E'!$A$8:$A$315,'SCH C-2.2 B'!$B48)*1000</f>
        <v>40509.97</v>
      </c>
      <c r="J48" s="1">
        <f>SUMIFS('IS E'!J$8:J$315,'IS E'!$A$8:$A$315,'SCH C-2.2 B'!$B48)*1000</f>
        <v>63932</v>
      </c>
      <c r="K48" s="1">
        <f>SUMIFS('IS E'!K$8:K$315,'IS E'!$A$8:$A$315,'SCH C-2.2 B'!$B48)*1000</f>
        <v>32542</v>
      </c>
      <c r="L48" s="1">
        <f>SUMIFS('IS E'!L$8:L$315,'IS E'!$A$8:$A$315,'SCH C-2.2 B'!$B48)*1000</f>
        <v>18921</v>
      </c>
      <c r="M48" s="1">
        <f>SUMIFS('IS E'!M$8:M$315,'IS E'!$A$8:$A$315,'SCH C-2.2 B'!$B48)*1000</f>
        <v>19681</v>
      </c>
      <c r="N48" s="1">
        <f>SUMIFS('IS E'!N$8:N$315,'IS E'!$A$8:$A$315,'SCH C-2.2 B'!$B48)*1000</f>
        <v>15889</v>
      </c>
      <c r="O48" s="1">
        <f>SUMIFS('IS E'!O$8:O$315,'IS E'!$A$8:$A$315,'SCH C-2.2 B'!$B48)*1000</f>
        <v>33748</v>
      </c>
      <c r="P48" s="158">
        <f t="shared" si="1"/>
        <v>428855.6</v>
      </c>
    </row>
    <row r="49" spans="1:16" x14ac:dyDescent="0.2">
      <c r="A49" s="154">
        <f t="shared" si="2"/>
        <v>39</v>
      </c>
      <c r="B49" s="154">
        <v>545</v>
      </c>
      <c r="C49" s="144" t="s">
        <v>38</v>
      </c>
      <c r="D49" s="1">
        <f>SUMIFS('IS E'!D$8:D$315,'IS E'!$A$8:$A$315,'SCH C-2.2 B'!$B49)*1000</f>
        <v>5515.42</v>
      </c>
      <c r="E49" s="1">
        <f>SUMIFS('IS E'!E$8:E$315,'IS E'!$A$8:$A$315,'SCH C-2.2 B'!$B49)*1000</f>
        <v>5515.42</v>
      </c>
      <c r="F49" s="1">
        <f>SUMIFS('IS E'!F$8:F$315,'IS E'!$A$8:$A$315,'SCH C-2.2 B'!$B49)*1000</f>
        <v>5497.17</v>
      </c>
      <c r="G49" s="1">
        <f>SUMIFS('IS E'!G$8:G$315,'IS E'!$A$8:$A$315,'SCH C-2.2 B'!$B49)*1000</f>
        <v>5533.49</v>
      </c>
      <c r="H49" s="1">
        <f>SUMIFS('IS E'!H$8:H$315,'IS E'!$A$8:$A$315,'SCH C-2.2 B'!$B49)*1000</f>
        <v>5812.92</v>
      </c>
      <c r="I49" s="1">
        <f>SUMIFS('IS E'!I$8:I$315,'IS E'!$A$8:$A$315,'SCH C-2.2 B'!$B49)*1000</f>
        <v>6904.35</v>
      </c>
      <c r="J49" s="1">
        <f>SUMIFS('IS E'!J$8:J$315,'IS E'!$A$8:$A$315,'SCH C-2.2 B'!$B49)*1000</f>
        <v>6160</v>
      </c>
      <c r="K49" s="1">
        <f>SUMIFS('IS E'!K$8:K$315,'IS E'!$A$8:$A$315,'SCH C-2.2 B'!$B49)*1000</f>
        <v>6160</v>
      </c>
      <c r="L49" s="1">
        <f>SUMIFS('IS E'!L$8:L$315,'IS E'!$A$8:$A$315,'SCH C-2.2 B'!$B49)*1000</f>
        <v>6160</v>
      </c>
      <c r="M49" s="1">
        <f>SUMIFS('IS E'!M$8:M$315,'IS E'!$A$8:$A$315,'SCH C-2.2 B'!$B49)*1000</f>
        <v>6160</v>
      </c>
      <c r="N49" s="1">
        <f>SUMIFS('IS E'!N$8:N$315,'IS E'!$A$8:$A$315,'SCH C-2.2 B'!$B49)*1000</f>
        <v>6160</v>
      </c>
      <c r="O49" s="1">
        <f>SUMIFS('IS E'!O$8:O$315,'IS E'!$A$8:$A$315,'SCH C-2.2 B'!$B49)*1000</f>
        <v>6160</v>
      </c>
      <c r="P49" s="158">
        <f t="shared" si="1"/>
        <v>71738.76999999999</v>
      </c>
    </row>
    <row r="50" spans="1:16" x14ac:dyDescent="0.2">
      <c r="A50" s="154">
        <f t="shared" si="2"/>
        <v>40</v>
      </c>
      <c r="B50" s="154">
        <v>546</v>
      </c>
      <c r="C50" s="144" t="s">
        <v>39</v>
      </c>
      <c r="D50" s="1">
        <f>SUMIFS('IS E'!D$8:D$315,'IS E'!$A$8:$A$315,'SCH C-2.2 B'!$B50)*1000</f>
        <v>34060.339999999997</v>
      </c>
      <c r="E50" s="1">
        <f>SUMIFS('IS E'!E$8:E$315,'IS E'!$A$8:$A$315,'SCH C-2.2 B'!$B50)*1000</f>
        <v>27976</v>
      </c>
      <c r="F50" s="1">
        <f>SUMIFS('IS E'!F$8:F$315,'IS E'!$A$8:$A$315,'SCH C-2.2 B'!$B50)*1000</f>
        <v>42486.18</v>
      </c>
      <c r="G50" s="1">
        <f>SUMIFS('IS E'!G$8:G$315,'IS E'!$A$8:$A$315,'SCH C-2.2 B'!$B50)*1000</f>
        <v>32253.819999999996</v>
      </c>
      <c r="H50" s="1">
        <f>SUMIFS('IS E'!H$8:H$315,'IS E'!$A$8:$A$315,'SCH C-2.2 B'!$B50)*1000</f>
        <v>28725.41</v>
      </c>
      <c r="I50" s="1">
        <f>SUMIFS('IS E'!I$8:I$315,'IS E'!$A$8:$A$315,'SCH C-2.2 B'!$B50)*1000</f>
        <v>33259.729999999996</v>
      </c>
      <c r="J50" s="1">
        <f>SUMIFS('IS E'!J$8:J$315,'IS E'!$A$8:$A$315,'SCH C-2.2 B'!$B50)*1000</f>
        <v>31012</v>
      </c>
      <c r="K50" s="1">
        <f>SUMIFS('IS E'!K$8:K$315,'IS E'!$A$8:$A$315,'SCH C-2.2 B'!$B50)*1000</f>
        <v>40408</v>
      </c>
      <c r="L50" s="1">
        <f>SUMIFS('IS E'!L$8:L$315,'IS E'!$A$8:$A$315,'SCH C-2.2 B'!$B50)*1000</f>
        <v>33849</v>
      </c>
      <c r="M50" s="1">
        <f>SUMIFS('IS E'!M$8:M$315,'IS E'!$A$8:$A$315,'SCH C-2.2 B'!$B50)*1000</f>
        <v>38532</v>
      </c>
      <c r="N50" s="1">
        <f>SUMIFS('IS E'!N$8:N$315,'IS E'!$A$8:$A$315,'SCH C-2.2 B'!$B50)*1000</f>
        <v>32726.999999999996</v>
      </c>
      <c r="O50" s="1">
        <f>SUMIFS('IS E'!O$8:O$315,'IS E'!$A$8:$A$315,'SCH C-2.2 B'!$B50)*1000</f>
        <v>29073</v>
      </c>
      <c r="P50" s="158">
        <f t="shared" si="1"/>
        <v>404362.48</v>
      </c>
    </row>
    <row r="51" spans="1:16" x14ac:dyDescent="0.2">
      <c r="A51" s="154">
        <f t="shared" si="2"/>
        <v>41</v>
      </c>
      <c r="B51" s="154">
        <v>547</v>
      </c>
      <c r="C51" s="144" t="s">
        <v>40</v>
      </c>
      <c r="D51" s="1">
        <f>SUMIFS('IS E'!D$8:D$315,'IS E'!$A$8:$A$315,'SCH C-2.2 B'!$B51)*1000</f>
        <v>8815463.989999989</v>
      </c>
      <c r="E51" s="1">
        <f>SUMIFS('IS E'!E$8:E$315,'IS E'!$A$8:$A$315,'SCH C-2.2 B'!$B51)*1000</f>
        <v>3643821.32</v>
      </c>
      <c r="F51" s="1">
        <f>SUMIFS('IS E'!F$8:F$315,'IS E'!$A$8:$A$315,'SCH C-2.2 B'!$B51)*1000</f>
        <v>4883352.57</v>
      </c>
      <c r="G51" s="1">
        <f>SUMIFS('IS E'!G$8:G$315,'IS E'!$A$8:$A$315,'SCH C-2.2 B'!$B51)*1000</f>
        <v>5747673.8600000003</v>
      </c>
      <c r="H51" s="1">
        <f>SUMIFS('IS E'!H$8:H$315,'IS E'!$A$8:$A$315,'SCH C-2.2 B'!$B51)*1000</f>
        <v>4938932.93</v>
      </c>
      <c r="I51" s="1">
        <f>SUMIFS('IS E'!I$8:I$315,'IS E'!$A$8:$A$315,'SCH C-2.2 B'!$B51)*1000</f>
        <v>3813774.63</v>
      </c>
      <c r="J51" s="1">
        <f>SUMIFS('IS E'!J$8:J$315,'IS E'!$A$8:$A$315,'SCH C-2.2 B'!$B51)*1000</f>
        <v>5018908.65263448</v>
      </c>
      <c r="K51" s="1">
        <f>SUMIFS('IS E'!K$8:K$315,'IS E'!$A$8:$A$315,'SCH C-2.2 B'!$B51)*1000</f>
        <v>4989429.2436344801</v>
      </c>
      <c r="L51" s="1">
        <f>SUMIFS('IS E'!L$8:L$315,'IS E'!$A$8:$A$315,'SCH C-2.2 B'!$B51)*1000</f>
        <v>3374906.3991301502</v>
      </c>
      <c r="M51" s="1">
        <f>SUMIFS('IS E'!M$8:M$315,'IS E'!$A$8:$A$315,'SCH C-2.2 B'!$B51)*1000</f>
        <v>2689882.4296344803</v>
      </c>
      <c r="N51" s="1">
        <f>SUMIFS('IS E'!N$8:N$315,'IS E'!$A$8:$A$315,'SCH C-2.2 B'!$B51)*1000</f>
        <v>3422591.3428810602</v>
      </c>
      <c r="O51" s="1">
        <f>SUMIFS('IS E'!O$8:O$315,'IS E'!$A$8:$A$315,'SCH C-2.2 B'!$B51)*1000</f>
        <v>4082663.1928973701</v>
      </c>
      <c r="P51" s="158">
        <f t="shared" si="1"/>
        <v>55421400.560812011</v>
      </c>
    </row>
    <row r="52" spans="1:16" x14ac:dyDescent="0.2">
      <c r="A52" s="154">
        <f t="shared" si="2"/>
        <v>42</v>
      </c>
      <c r="B52" s="154">
        <v>548</v>
      </c>
      <c r="C52" s="144" t="s">
        <v>41</v>
      </c>
      <c r="D52" s="1">
        <f>SUMIFS('IS E'!D$8:D$315,'IS E'!$A$8:$A$315,'SCH C-2.2 B'!$B52)*1000</f>
        <v>27576.699999999997</v>
      </c>
      <c r="E52" s="1">
        <f>SUMIFS('IS E'!E$8:E$315,'IS E'!$A$8:$A$315,'SCH C-2.2 B'!$B52)*1000</f>
        <v>19662.420000000002</v>
      </c>
      <c r="F52" s="1">
        <f>SUMIFS('IS E'!F$8:F$315,'IS E'!$A$8:$A$315,'SCH C-2.2 B'!$B52)*1000</f>
        <v>23273.02</v>
      </c>
      <c r="G52" s="1">
        <f>SUMIFS('IS E'!G$8:G$315,'IS E'!$A$8:$A$315,'SCH C-2.2 B'!$B52)*1000</f>
        <v>19116.29</v>
      </c>
      <c r="H52" s="1">
        <f>SUMIFS('IS E'!H$8:H$315,'IS E'!$A$8:$A$315,'SCH C-2.2 B'!$B52)*1000</f>
        <v>25004.899999999998</v>
      </c>
      <c r="I52" s="1">
        <f>SUMIFS('IS E'!I$8:I$315,'IS E'!$A$8:$A$315,'SCH C-2.2 B'!$B52)*1000</f>
        <v>24332.329999999998</v>
      </c>
      <c r="J52" s="1">
        <f>SUMIFS('IS E'!J$8:J$315,'IS E'!$A$8:$A$315,'SCH C-2.2 B'!$B52)*1000</f>
        <v>15485</v>
      </c>
      <c r="K52" s="1">
        <f>SUMIFS('IS E'!K$8:K$315,'IS E'!$A$8:$A$315,'SCH C-2.2 B'!$B52)*1000</f>
        <v>16081.999999999902</v>
      </c>
      <c r="L52" s="1">
        <f>SUMIFS('IS E'!L$8:L$315,'IS E'!$A$8:$A$315,'SCH C-2.2 B'!$B52)*1000</f>
        <v>15555</v>
      </c>
      <c r="M52" s="1">
        <f>SUMIFS('IS E'!M$8:M$315,'IS E'!$A$8:$A$315,'SCH C-2.2 B'!$B52)*1000</f>
        <v>15818</v>
      </c>
      <c r="N52" s="1">
        <f>SUMIFS('IS E'!N$8:N$315,'IS E'!$A$8:$A$315,'SCH C-2.2 B'!$B52)*1000</f>
        <v>16387.999999999898</v>
      </c>
      <c r="O52" s="1">
        <f>SUMIFS('IS E'!O$8:O$315,'IS E'!$A$8:$A$315,'SCH C-2.2 B'!$B52)*1000</f>
        <v>14608</v>
      </c>
      <c r="P52" s="158">
        <f t="shared" si="1"/>
        <v>232901.6599999998</v>
      </c>
    </row>
    <row r="53" spans="1:16" x14ac:dyDescent="0.2">
      <c r="A53" s="154">
        <f t="shared" si="2"/>
        <v>43</v>
      </c>
      <c r="B53" s="154">
        <v>549</v>
      </c>
      <c r="C53" s="144" t="s">
        <v>42</v>
      </c>
      <c r="D53" s="1">
        <f>SUMIFS('IS E'!D$8:D$315,'IS E'!$A$8:$A$315,'SCH C-2.2 B'!$B53)*1000</f>
        <v>84675.54</v>
      </c>
      <c r="E53" s="1">
        <f>SUMIFS('IS E'!E$8:E$315,'IS E'!$A$8:$A$315,'SCH C-2.2 B'!$B53)*1000</f>
        <v>103757.69</v>
      </c>
      <c r="F53" s="1">
        <f>SUMIFS('IS E'!F$8:F$315,'IS E'!$A$8:$A$315,'SCH C-2.2 B'!$B53)*1000</f>
        <v>89258.89</v>
      </c>
      <c r="G53" s="1">
        <f>SUMIFS('IS E'!G$8:G$315,'IS E'!$A$8:$A$315,'SCH C-2.2 B'!$B53)*1000</f>
        <v>88409.73</v>
      </c>
      <c r="H53" s="1">
        <f>SUMIFS('IS E'!H$8:H$315,'IS E'!$A$8:$A$315,'SCH C-2.2 B'!$B53)*1000</f>
        <v>95441.71</v>
      </c>
      <c r="I53" s="1">
        <f>SUMIFS('IS E'!I$8:I$315,'IS E'!$A$8:$A$315,'SCH C-2.2 B'!$B53)*1000</f>
        <v>108544.5</v>
      </c>
      <c r="J53" s="1">
        <f>SUMIFS('IS E'!J$8:J$315,'IS E'!$A$8:$A$315,'SCH C-2.2 B'!$B53)*1000</f>
        <v>96888</v>
      </c>
      <c r="K53" s="1">
        <f>SUMIFS('IS E'!K$8:K$315,'IS E'!$A$8:$A$315,'SCH C-2.2 B'!$B53)*1000</f>
        <v>114187</v>
      </c>
      <c r="L53" s="1">
        <f>SUMIFS('IS E'!L$8:L$315,'IS E'!$A$8:$A$315,'SCH C-2.2 B'!$B53)*1000</f>
        <v>106917</v>
      </c>
      <c r="M53" s="1">
        <f>SUMIFS('IS E'!M$8:M$315,'IS E'!$A$8:$A$315,'SCH C-2.2 B'!$B53)*1000</f>
        <v>100463</v>
      </c>
      <c r="N53" s="1">
        <f>SUMIFS('IS E'!N$8:N$315,'IS E'!$A$8:$A$315,'SCH C-2.2 B'!$B53)*1000</f>
        <v>121646</v>
      </c>
      <c r="O53" s="1">
        <f>SUMIFS('IS E'!O$8:O$315,'IS E'!$A$8:$A$315,'SCH C-2.2 B'!$B53)*1000</f>
        <v>103286</v>
      </c>
      <c r="P53" s="158">
        <f t="shared" si="1"/>
        <v>1213475.06</v>
      </c>
    </row>
    <row r="54" spans="1:16" x14ac:dyDescent="0.2">
      <c r="A54" s="154">
        <f t="shared" si="2"/>
        <v>44</v>
      </c>
      <c r="B54" s="154">
        <v>550</v>
      </c>
      <c r="C54" s="144" t="s">
        <v>24</v>
      </c>
      <c r="D54" s="1">
        <f>SUMIFS('IS E'!D$8:D$315,'IS E'!$A$8:$A$315,'SCH C-2.2 B'!$B54)*1000</f>
        <v>1357.34</v>
      </c>
      <c r="E54" s="1">
        <f>SUMIFS('IS E'!E$8:E$315,'IS E'!$A$8:$A$315,'SCH C-2.2 B'!$B54)*1000</f>
        <v>1981.8899999999999</v>
      </c>
      <c r="F54" s="1">
        <f>SUMIFS('IS E'!F$8:F$315,'IS E'!$A$8:$A$315,'SCH C-2.2 B'!$B54)*1000</f>
        <v>1161.3700000000001</v>
      </c>
      <c r="G54" s="1">
        <f>SUMIFS('IS E'!G$8:G$315,'IS E'!$A$8:$A$315,'SCH C-2.2 B'!$B54)*1000</f>
        <v>1220.3900000000001</v>
      </c>
      <c r="H54" s="1">
        <f>SUMIFS('IS E'!H$8:H$315,'IS E'!$A$8:$A$315,'SCH C-2.2 B'!$B54)*1000</f>
        <v>1209.1199999999999</v>
      </c>
      <c r="I54" s="1">
        <f>SUMIFS('IS E'!I$8:I$315,'IS E'!$A$8:$A$315,'SCH C-2.2 B'!$B54)*1000</f>
        <v>1220.3900000000001</v>
      </c>
      <c r="J54" s="1">
        <f>SUMIFS('IS E'!J$8:J$315,'IS E'!$A$8:$A$315,'SCH C-2.2 B'!$B54)*1000</f>
        <v>922</v>
      </c>
      <c r="K54" s="1">
        <f>SUMIFS('IS E'!K$8:K$315,'IS E'!$A$8:$A$315,'SCH C-2.2 B'!$B54)*1000</f>
        <v>922</v>
      </c>
      <c r="L54" s="1">
        <f>SUMIFS('IS E'!L$8:L$315,'IS E'!$A$8:$A$315,'SCH C-2.2 B'!$B54)*1000</f>
        <v>922</v>
      </c>
      <c r="M54" s="1">
        <f>SUMIFS('IS E'!M$8:M$315,'IS E'!$A$8:$A$315,'SCH C-2.2 B'!$B54)*1000</f>
        <v>922</v>
      </c>
      <c r="N54" s="1">
        <f>SUMIFS('IS E'!N$8:N$315,'IS E'!$A$8:$A$315,'SCH C-2.2 B'!$B54)*1000</f>
        <v>922</v>
      </c>
      <c r="O54" s="1">
        <f>SUMIFS('IS E'!O$8:O$315,'IS E'!$A$8:$A$315,'SCH C-2.2 B'!$B54)*1000</f>
        <v>922</v>
      </c>
      <c r="P54" s="158">
        <f t="shared" si="1"/>
        <v>13682.5</v>
      </c>
    </row>
    <row r="55" spans="1:16" x14ac:dyDescent="0.2">
      <c r="A55" s="154">
        <f t="shared" si="2"/>
        <v>45</v>
      </c>
      <c r="B55" s="154">
        <v>551</v>
      </c>
      <c r="C55" s="144" t="s">
        <v>26</v>
      </c>
      <c r="D55" s="1">
        <f>SUMIFS('IS E'!D$8:D$315,'IS E'!$A$8:$A$315,'SCH C-2.2 B'!$B55)*1000</f>
        <v>11982.32</v>
      </c>
      <c r="E55" s="1">
        <f>SUMIFS('IS E'!E$8:E$315,'IS E'!$A$8:$A$315,'SCH C-2.2 B'!$B55)*1000</f>
        <v>11913.599999999899</v>
      </c>
      <c r="F55" s="1">
        <f>SUMIFS('IS E'!F$8:F$315,'IS E'!$A$8:$A$315,'SCH C-2.2 B'!$B55)*1000</f>
        <v>12518.779999999999</v>
      </c>
      <c r="G55" s="1">
        <f>SUMIFS('IS E'!G$8:G$315,'IS E'!$A$8:$A$315,'SCH C-2.2 B'!$B55)*1000</f>
        <v>12834.56</v>
      </c>
      <c r="H55" s="1">
        <f>SUMIFS('IS E'!H$8:H$315,'IS E'!$A$8:$A$315,'SCH C-2.2 B'!$B55)*1000</f>
        <v>13403.26</v>
      </c>
      <c r="I55" s="1">
        <f>SUMIFS('IS E'!I$8:I$315,'IS E'!$A$8:$A$315,'SCH C-2.2 B'!$B55)*1000</f>
        <v>16619.509999999998</v>
      </c>
      <c r="J55" s="1">
        <f>SUMIFS('IS E'!J$8:J$315,'IS E'!$A$8:$A$315,'SCH C-2.2 B'!$B55)*1000</f>
        <v>7622</v>
      </c>
      <c r="K55" s="1">
        <f>SUMIFS('IS E'!K$8:K$315,'IS E'!$A$8:$A$315,'SCH C-2.2 B'!$B55)*1000</f>
        <v>12314</v>
      </c>
      <c r="L55" s="1">
        <f>SUMIFS('IS E'!L$8:L$315,'IS E'!$A$8:$A$315,'SCH C-2.2 B'!$B55)*1000</f>
        <v>9550</v>
      </c>
      <c r="M55" s="1">
        <f>SUMIFS('IS E'!M$8:M$315,'IS E'!$A$8:$A$315,'SCH C-2.2 B'!$B55)*1000</f>
        <v>18967</v>
      </c>
      <c r="N55" s="1">
        <f>SUMIFS('IS E'!N$8:N$315,'IS E'!$A$8:$A$315,'SCH C-2.2 B'!$B55)*1000</f>
        <v>9315</v>
      </c>
      <c r="O55" s="1">
        <f>SUMIFS('IS E'!O$8:O$315,'IS E'!$A$8:$A$315,'SCH C-2.2 B'!$B55)*1000</f>
        <v>7306</v>
      </c>
      <c r="P55" s="158">
        <f t="shared" si="1"/>
        <v>144346.02999999991</v>
      </c>
    </row>
    <row r="56" spans="1:16" x14ac:dyDescent="0.2">
      <c r="A56" s="154">
        <f t="shared" si="2"/>
        <v>46</v>
      </c>
      <c r="B56" s="154">
        <v>552</v>
      </c>
      <c r="C56" s="144" t="s">
        <v>27</v>
      </c>
      <c r="D56" s="1">
        <f>SUMIFS('IS E'!D$8:D$315,'IS E'!$A$8:$A$315,'SCH C-2.2 B'!$B56)*1000</f>
        <v>12877</v>
      </c>
      <c r="E56" s="1">
        <f>SUMIFS('IS E'!E$8:E$315,'IS E'!$A$8:$A$315,'SCH C-2.2 B'!$B56)*1000</f>
        <v>13301.48</v>
      </c>
      <c r="F56" s="1">
        <f>SUMIFS('IS E'!F$8:F$315,'IS E'!$A$8:$A$315,'SCH C-2.2 B'!$B56)*1000</f>
        <v>27697.63</v>
      </c>
      <c r="G56" s="1">
        <f>SUMIFS('IS E'!G$8:G$315,'IS E'!$A$8:$A$315,'SCH C-2.2 B'!$B56)*1000</f>
        <v>26110.530000000002</v>
      </c>
      <c r="H56" s="1">
        <f>SUMIFS('IS E'!H$8:H$315,'IS E'!$A$8:$A$315,'SCH C-2.2 B'!$B56)*1000</f>
        <v>17237.490000000002</v>
      </c>
      <c r="I56" s="1">
        <f>SUMIFS('IS E'!I$8:I$315,'IS E'!$A$8:$A$315,'SCH C-2.2 B'!$B56)*1000</f>
        <v>24095.31</v>
      </c>
      <c r="J56" s="1">
        <f>SUMIFS('IS E'!J$8:J$315,'IS E'!$A$8:$A$315,'SCH C-2.2 B'!$B56)*1000</f>
        <v>7939</v>
      </c>
      <c r="K56" s="1">
        <f>SUMIFS('IS E'!K$8:K$315,'IS E'!$A$8:$A$315,'SCH C-2.2 B'!$B56)*1000</f>
        <v>27287</v>
      </c>
      <c r="L56" s="1">
        <f>SUMIFS('IS E'!L$8:L$315,'IS E'!$A$8:$A$315,'SCH C-2.2 B'!$B56)*1000</f>
        <v>16087</v>
      </c>
      <c r="M56" s="1">
        <f>SUMIFS('IS E'!M$8:M$315,'IS E'!$A$8:$A$315,'SCH C-2.2 B'!$B56)*1000</f>
        <v>172535</v>
      </c>
      <c r="N56" s="1">
        <f>SUMIFS('IS E'!N$8:N$315,'IS E'!$A$8:$A$315,'SCH C-2.2 B'!$B56)*1000</f>
        <v>17698</v>
      </c>
      <c r="O56" s="1">
        <f>SUMIFS('IS E'!O$8:O$315,'IS E'!$A$8:$A$315,'SCH C-2.2 B'!$B56)*1000</f>
        <v>16171</v>
      </c>
      <c r="P56" s="158">
        <f t="shared" si="1"/>
        <v>379036.44</v>
      </c>
    </row>
    <row r="57" spans="1:16" x14ac:dyDescent="0.2">
      <c r="A57" s="154">
        <f t="shared" si="2"/>
        <v>47</v>
      </c>
      <c r="B57" s="154">
        <v>553</v>
      </c>
      <c r="C57" s="144" t="s">
        <v>43</v>
      </c>
      <c r="D57" s="1">
        <f>SUMIFS('IS E'!D$8:D$315,'IS E'!$A$8:$A$315,'SCH C-2.2 B'!$B57)*1000</f>
        <v>112733.58</v>
      </c>
      <c r="E57" s="1">
        <f>SUMIFS('IS E'!E$8:E$315,'IS E'!$A$8:$A$315,'SCH C-2.2 B'!$B57)*1000</f>
        <v>135333.35999999999</v>
      </c>
      <c r="F57" s="1">
        <f>SUMIFS('IS E'!F$8:F$315,'IS E'!$A$8:$A$315,'SCH C-2.2 B'!$B57)*1000</f>
        <v>184616.62000000002</v>
      </c>
      <c r="G57" s="1">
        <f>SUMIFS('IS E'!G$8:G$315,'IS E'!$A$8:$A$315,'SCH C-2.2 B'!$B57)*1000</f>
        <v>98978.75</v>
      </c>
      <c r="H57" s="1">
        <f>SUMIFS('IS E'!H$8:H$315,'IS E'!$A$8:$A$315,'SCH C-2.2 B'!$B57)*1000</f>
        <v>217667.1</v>
      </c>
      <c r="I57" s="1">
        <f>SUMIFS('IS E'!I$8:I$315,'IS E'!$A$8:$A$315,'SCH C-2.2 B'!$B57)*1000</f>
        <v>18557.969999999903</v>
      </c>
      <c r="J57" s="1">
        <f>SUMIFS('IS E'!J$8:J$315,'IS E'!$A$8:$A$315,'SCH C-2.2 B'!$B57)*1000</f>
        <v>-67556</v>
      </c>
      <c r="K57" s="1">
        <f>SUMIFS('IS E'!K$8:K$315,'IS E'!$A$8:$A$315,'SCH C-2.2 B'!$B57)*1000</f>
        <v>425993</v>
      </c>
      <c r="L57" s="1">
        <f>SUMIFS('IS E'!L$8:L$315,'IS E'!$A$8:$A$315,'SCH C-2.2 B'!$B57)*1000</f>
        <v>91261</v>
      </c>
      <c r="M57" s="1">
        <f>SUMIFS('IS E'!M$8:M$315,'IS E'!$A$8:$A$315,'SCH C-2.2 B'!$B57)*1000</f>
        <v>314746</v>
      </c>
      <c r="N57" s="1">
        <f>SUMIFS('IS E'!N$8:N$315,'IS E'!$A$8:$A$315,'SCH C-2.2 B'!$B57)*1000</f>
        <v>236786</v>
      </c>
      <c r="O57" s="1">
        <f>SUMIFS('IS E'!O$8:O$315,'IS E'!$A$8:$A$315,'SCH C-2.2 B'!$B57)*1000</f>
        <v>209656</v>
      </c>
      <c r="P57" s="158">
        <f t="shared" si="1"/>
        <v>1978773.38</v>
      </c>
    </row>
    <row r="58" spans="1:16" x14ac:dyDescent="0.2">
      <c r="A58" s="154">
        <f t="shared" si="2"/>
        <v>48</v>
      </c>
      <c r="B58" s="154">
        <v>554</v>
      </c>
      <c r="C58" s="144" t="s">
        <v>44</v>
      </c>
      <c r="D58" s="1">
        <f>SUMIFS('IS E'!D$8:D$315,'IS E'!$A$8:$A$315,'SCH C-2.2 B'!$B58)*1000</f>
        <v>42440.7</v>
      </c>
      <c r="E58" s="1">
        <f>SUMIFS('IS E'!E$8:E$315,'IS E'!$A$8:$A$315,'SCH C-2.2 B'!$B58)*1000</f>
        <v>75473.440000000002</v>
      </c>
      <c r="F58" s="1">
        <f>SUMIFS('IS E'!F$8:F$315,'IS E'!$A$8:$A$315,'SCH C-2.2 B'!$B58)*1000</f>
        <v>55469.519999999902</v>
      </c>
      <c r="G58" s="1">
        <f>SUMIFS('IS E'!G$8:G$315,'IS E'!$A$8:$A$315,'SCH C-2.2 B'!$B58)*1000</f>
        <v>56616.729999999996</v>
      </c>
      <c r="H58" s="1">
        <f>SUMIFS('IS E'!H$8:H$315,'IS E'!$A$8:$A$315,'SCH C-2.2 B'!$B58)*1000</f>
        <v>67736.069999999992</v>
      </c>
      <c r="I58" s="1">
        <f>SUMIFS('IS E'!I$8:I$315,'IS E'!$A$8:$A$315,'SCH C-2.2 B'!$B58)*1000</f>
        <v>-51735.35</v>
      </c>
      <c r="J58" s="1">
        <f>SUMIFS('IS E'!J$8:J$315,'IS E'!$A$8:$A$315,'SCH C-2.2 B'!$B58)*1000</f>
        <v>70251</v>
      </c>
      <c r="K58" s="1">
        <f>SUMIFS('IS E'!K$8:K$315,'IS E'!$A$8:$A$315,'SCH C-2.2 B'!$B58)*1000</f>
        <v>102319</v>
      </c>
      <c r="L58" s="1">
        <f>SUMIFS('IS E'!L$8:L$315,'IS E'!$A$8:$A$315,'SCH C-2.2 B'!$B58)*1000</f>
        <v>90495</v>
      </c>
      <c r="M58" s="1">
        <f>SUMIFS('IS E'!M$8:M$315,'IS E'!$A$8:$A$315,'SCH C-2.2 B'!$B58)*1000</f>
        <v>255813</v>
      </c>
      <c r="N58" s="1">
        <f>SUMIFS('IS E'!N$8:N$315,'IS E'!$A$8:$A$315,'SCH C-2.2 B'!$B58)*1000</f>
        <v>161181</v>
      </c>
      <c r="O58" s="1">
        <f>SUMIFS('IS E'!O$8:O$315,'IS E'!$A$8:$A$315,'SCH C-2.2 B'!$B58)*1000</f>
        <v>124924</v>
      </c>
      <c r="P58" s="158">
        <f t="shared" si="1"/>
        <v>1050984.1099999999</v>
      </c>
    </row>
    <row r="59" spans="1:16" x14ac:dyDescent="0.2">
      <c r="A59" s="154">
        <f t="shared" si="2"/>
        <v>49</v>
      </c>
      <c r="B59" s="154">
        <v>555</v>
      </c>
      <c r="C59" s="144" t="s">
        <v>45</v>
      </c>
      <c r="D59" s="1">
        <f>SUMIFS('IS E'!D$8:D$315,'IS E'!$A$8:$A$315,'SCH C-2.2 B'!$B59)*1000</f>
        <v>7937616.0099999998</v>
      </c>
      <c r="E59" s="1">
        <f>SUMIFS('IS E'!E$8:E$315,'IS E'!$A$8:$A$315,'SCH C-2.2 B'!$B59)*1000</f>
        <v>3832552.97</v>
      </c>
      <c r="F59" s="1">
        <f>SUMIFS('IS E'!F$8:F$315,'IS E'!$A$8:$A$315,'SCH C-2.2 B'!$B59)*1000</f>
        <v>4074216.93</v>
      </c>
      <c r="G59" s="1">
        <f>SUMIFS('IS E'!G$8:G$315,'IS E'!$A$8:$A$315,'SCH C-2.2 B'!$B59)*1000</f>
        <v>4672741.3</v>
      </c>
      <c r="H59" s="1">
        <f>SUMIFS('IS E'!H$8:H$315,'IS E'!$A$8:$A$315,'SCH C-2.2 B'!$B59)*1000</f>
        <v>4601565.28</v>
      </c>
      <c r="I59" s="1">
        <f>SUMIFS('IS E'!I$8:I$315,'IS E'!$A$8:$A$315,'SCH C-2.2 B'!$B59)*1000</f>
        <v>4135156.8</v>
      </c>
      <c r="J59" s="1">
        <f>SUMIFS('IS E'!J$8:J$315,'IS E'!$A$8:$A$315,'SCH C-2.2 B'!$B59)*1000</f>
        <v>5300706.1154512707</v>
      </c>
      <c r="K59" s="1">
        <f>SUMIFS('IS E'!K$8:K$315,'IS E'!$A$8:$A$315,'SCH C-2.2 B'!$B59)*1000</f>
        <v>5147484.1487845993</v>
      </c>
      <c r="L59" s="1">
        <f>SUMIFS('IS E'!L$8:L$315,'IS E'!$A$8:$A$315,'SCH C-2.2 B'!$B59)*1000</f>
        <v>4349932.8487845995</v>
      </c>
      <c r="M59" s="1">
        <f>SUMIFS('IS E'!M$8:M$315,'IS E'!$A$8:$A$315,'SCH C-2.2 B'!$B59)*1000</f>
        <v>4521375.0487845996</v>
      </c>
      <c r="N59" s="1">
        <f>SUMIFS('IS E'!N$8:N$315,'IS E'!$A$8:$A$315,'SCH C-2.2 B'!$B59)*1000</f>
        <v>5284590.4029512601</v>
      </c>
      <c r="O59" s="1">
        <f>SUMIFS('IS E'!O$8:O$315,'IS E'!$A$8:$A$315,'SCH C-2.2 B'!$B59)*1000</f>
        <v>5458936.9182290398</v>
      </c>
      <c r="P59" s="158">
        <f t="shared" si="1"/>
        <v>59316874.772985369</v>
      </c>
    </row>
    <row r="60" spans="1:16" x14ac:dyDescent="0.2">
      <c r="A60" s="154">
        <f t="shared" si="2"/>
        <v>50</v>
      </c>
      <c r="B60" s="154">
        <v>556</v>
      </c>
      <c r="C60" s="144" t="s">
        <v>46</v>
      </c>
      <c r="D60" s="1">
        <f>SUMIFS('IS E'!D$8:D$315,'IS E'!$A$8:$A$315,'SCH C-2.2 B'!$B60)*1000</f>
        <v>108737.72</v>
      </c>
      <c r="E60" s="1">
        <f>SUMIFS('IS E'!E$8:E$315,'IS E'!$A$8:$A$315,'SCH C-2.2 B'!$B60)*1000</f>
        <v>93789.05</v>
      </c>
      <c r="F60" s="1">
        <f>SUMIFS('IS E'!F$8:F$315,'IS E'!$A$8:$A$315,'SCH C-2.2 B'!$B60)*1000</f>
        <v>101890.79</v>
      </c>
      <c r="G60" s="1">
        <f>SUMIFS('IS E'!G$8:G$315,'IS E'!$A$8:$A$315,'SCH C-2.2 B'!$B60)*1000</f>
        <v>93233.41</v>
      </c>
      <c r="H60" s="1">
        <f>SUMIFS('IS E'!H$8:H$315,'IS E'!$A$8:$A$315,'SCH C-2.2 B'!$B60)*1000</f>
        <v>93187.37</v>
      </c>
      <c r="I60" s="1">
        <f>SUMIFS('IS E'!I$8:I$315,'IS E'!$A$8:$A$315,'SCH C-2.2 B'!$B60)*1000</f>
        <v>79527.149999999907</v>
      </c>
      <c r="J60" s="1">
        <f>SUMIFS('IS E'!J$8:J$315,'IS E'!$A$8:$A$315,'SCH C-2.2 B'!$B60)*1000</f>
        <v>101808</v>
      </c>
      <c r="K60" s="1">
        <f>SUMIFS('IS E'!K$8:K$315,'IS E'!$A$8:$A$315,'SCH C-2.2 B'!$B60)*1000</f>
        <v>108775</v>
      </c>
      <c r="L60" s="1">
        <f>SUMIFS('IS E'!L$8:L$315,'IS E'!$A$8:$A$315,'SCH C-2.2 B'!$B60)*1000</f>
        <v>93165</v>
      </c>
      <c r="M60" s="1">
        <f>SUMIFS('IS E'!M$8:M$315,'IS E'!$A$8:$A$315,'SCH C-2.2 B'!$B60)*1000</f>
        <v>108731</v>
      </c>
      <c r="N60" s="1">
        <f>SUMIFS('IS E'!N$8:N$315,'IS E'!$A$8:$A$315,'SCH C-2.2 B'!$B60)*1000</f>
        <v>98879</v>
      </c>
      <c r="O60" s="1">
        <f>SUMIFS('IS E'!O$8:O$315,'IS E'!$A$8:$A$315,'SCH C-2.2 B'!$B60)*1000</f>
        <v>82036</v>
      </c>
      <c r="P60" s="158">
        <f t="shared" si="1"/>
        <v>1163759.4899999998</v>
      </c>
    </row>
    <row r="61" spans="1:16" x14ac:dyDescent="0.2">
      <c r="A61" s="154">
        <f t="shared" si="2"/>
        <v>51</v>
      </c>
      <c r="B61" s="154">
        <v>557</v>
      </c>
      <c r="C61" s="144" t="s">
        <v>47</v>
      </c>
      <c r="D61" s="1">
        <f>SUMIFS('IS E'!D$8:D$315,'IS E'!$A$8:$A$315,'SCH C-2.2 B'!$B61)*1000</f>
        <v>600871.53</v>
      </c>
      <c r="E61" s="1">
        <f>SUMIFS('IS E'!E$8:E$315,'IS E'!$A$8:$A$315,'SCH C-2.2 B'!$B61)*1000</f>
        <v>4692.4000000000005</v>
      </c>
      <c r="F61" s="1">
        <f>SUMIFS('IS E'!F$8:F$315,'IS E'!$A$8:$A$315,'SCH C-2.2 B'!$B61)*1000</f>
        <v>23370.329999999998</v>
      </c>
      <c r="G61" s="1">
        <f>SUMIFS('IS E'!G$8:G$315,'IS E'!$A$8:$A$315,'SCH C-2.2 B'!$B61)*1000</f>
        <v>14495.480000000001</v>
      </c>
      <c r="H61" s="1">
        <f>SUMIFS('IS E'!H$8:H$315,'IS E'!$A$8:$A$315,'SCH C-2.2 B'!$B61)*1000</f>
        <v>22085.100000000002</v>
      </c>
      <c r="I61" s="1">
        <f>SUMIFS('IS E'!I$8:I$315,'IS E'!$A$8:$A$315,'SCH C-2.2 B'!$B61)*1000</f>
        <v>6022.9400000000005</v>
      </c>
      <c r="J61" s="1">
        <f>SUMIFS('IS E'!J$8:J$315,'IS E'!$A$8:$A$315,'SCH C-2.2 B'!$B61)*1000</f>
        <v>16518</v>
      </c>
      <c r="K61" s="1">
        <f>SUMIFS('IS E'!K$8:K$315,'IS E'!$A$8:$A$315,'SCH C-2.2 B'!$B61)*1000</f>
        <v>10816</v>
      </c>
      <c r="L61" s="1">
        <f>SUMIFS('IS E'!L$8:L$315,'IS E'!$A$8:$A$315,'SCH C-2.2 B'!$B61)*1000</f>
        <v>21974</v>
      </c>
      <c r="M61" s="1">
        <f>SUMIFS('IS E'!M$8:M$315,'IS E'!$A$8:$A$315,'SCH C-2.2 B'!$B61)*1000</f>
        <v>24041</v>
      </c>
      <c r="N61" s="1">
        <f>SUMIFS('IS E'!N$8:N$315,'IS E'!$A$8:$A$315,'SCH C-2.2 B'!$B61)*1000</f>
        <v>11517</v>
      </c>
      <c r="O61" s="1">
        <f>SUMIFS('IS E'!O$8:O$315,'IS E'!$A$8:$A$315,'SCH C-2.2 B'!$B61)*1000</f>
        <v>27050</v>
      </c>
      <c r="P61" s="158">
        <f t="shared" si="1"/>
        <v>783453.77999999991</v>
      </c>
    </row>
    <row r="62" spans="1:16" x14ac:dyDescent="0.2">
      <c r="A62" s="154">
        <f t="shared" si="2"/>
        <v>52</v>
      </c>
      <c r="B62" s="154">
        <v>560</v>
      </c>
      <c r="C62" s="144" t="s">
        <v>48</v>
      </c>
      <c r="D62" s="1">
        <f>SUMIFS('IS E'!D$8:D$315,'IS E'!$A$8:$A$315,'SCH C-2.2 B'!$B62)*1000</f>
        <v>68982.34</v>
      </c>
      <c r="E62" s="1">
        <f>SUMIFS('IS E'!E$8:E$315,'IS E'!$A$8:$A$315,'SCH C-2.2 B'!$B62)*1000</f>
        <v>67092.399999999994</v>
      </c>
      <c r="F62" s="1">
        <f>SUMIFS('IS E'!F$8:F$315,'IS E'!$A$8:$A$315,'SCH C-2.2 B'!$B62)*1000</f>
        <v>87606.530000000013</v>
      </c>
      <c r="G62" s="1">
        <f>SUMIFS('IS E'!G$8:G$315,'IS E'!$A$8:$A$315,'SCH C-2.2 B'!$B62)*1000</f>
        <v>68073.23</v>
      </c>
      <c r="H62" s="1">
        <f>SUMIFS('IS E'!H$8:H$315,'IS E'!$A$8:$A$315,'SCH C-2.2 B'!$B62)*1000</f>
        <v>74554.720000000001</v>
      </c>
      <c r="I62" s="1">
        <f>SUMIFS('IS E'!I$8:I$315,'IS E'!$A$8:$A$315,'SCH C-2.2 B'!$B62)*1000</f>
        <v>69220.479999999996</v>
      </c>
      <c r="J62" s="1">
        <f>SUMIFS('IS E'!J$8:J$315,'IS E'!$A$8:$A$315,'SCH C-2.2 B'!$B62)*1000</f>
        <v>86394</v>
      </c>
      <c r="K62" s="1">
        <f>SUMIFS('IS E'!K$8:K$315,'IS E'!$A$8:$A$315,'SCH C-2.2 B'!$B62)*1000</f>
        <v>96108</v>
      </c>
      <c r="L62" s="1">
        <f>SUMIFS('IS E'!L$8:L$315,'IS E'!$A$8:$A$315,'SCH C-2.2 B'!$B62)*1000</f>
        <v>78105</v>
      </c>
      <c r="M62" s="1">
        <f>SUMIFS('IS E'!M$8:M$315,'IS E'!$A$8:$A$315,'SCH C-2.2 B'!$B62)*1000</f>
        <v>92378</v>
      </c>
      <c r="N62" s="1">
        <f>SUMIFS('IS E'!N$8:N$315,'IS E'!$A$8:$A$315,'SCH C-2.2 B'!$B62)*1000</f>
        <v>85964</v>
      </c>
      <c r="O62" s="1">
        <f>SUMIFS('IS E'!O$8:O$315,'IS E'!$A$8:$A$315,'SCH C-2.2 B'!$B62)*1000</f>
        <v>73878</v>
      </c>
      <c r="P62" s="158">
        <f t="shared" si="1"/>
        <v>948356.7</v>
      </c>
    </row>
    <row r="63" spans="1:16" x14ac:dyDescent="0.2">
      <c r="A63" s="154">
        <f t="shared" si="2"/>
        <v>53</v>
      </c>
      <c r="B63" s="154">
        <v>561</v>
      </c>
      <c r="C63" s="144" t="s">
        <v>49</v>
      </c>
      <c r="D63" s="1">
        <f>SUMIFS('IS E'!D$8:D$315,'IS E'!$A$8:$A$315,'SCH C-2.2 B'!$B63)*1000</f>
        <v>173040.36</v>
      </c>
      <c r="E63" s="1">
        <f>SUMIFS('IS E'!E$8:E$315,'IS E'!$A$8:$A$315,'SCH C-2.2 B'!$B63)*1000</f>
        <v>167963.28</v>
      </c>
      <c r="F63" s="1">
        <f>SUMIFS('IS E'!F$8:F$315,'IS E'!$A$8:$A$315,'SCH C-2.2 B'!$B63)*1000</f>
        <v>174672.69</v>
      </c>
      <c r="G63" s="1">
        <f>SUMIFS('IS E'!G$8:G$315,'IS E'!$A$8:$A$315,'SCH C-2.2 B'!$B63)*1000</f>
        <v>201103.38999999998</v>
      </c>
      <c r="H63" s="1">
        <f>SUMIFS('IS E'!H$8:H$315,'IS E'!$A$8:$A$315,'SCH C-2.2 B'!$B63)*1000</f>
        <v>212375.13</v>
      </c>
      <c r="I63" s="1">
        <f>SUMIFS('IS E'!I$8:I$315,'IS E'!$A$8:$A$315,'SCH C-2.2 B'!$B63)*1000</f>
        <v>195283.25</v>
      </c>
      <c r="J63" s="1">
        <f>SUMIFS('IS E'!J$8:J$315,'IS E'!$A$8:$A$315,'SCH C-2.2 B'!$B63)*1000</f>
        <v>249295</v>
      </c>
      <c r="K63" s="1">
        <f>SUMIFS('IS E'!K$8:K$315,'IS E'!$A$8:$A$315,'SCH C-2.2 B'!$B63)*1000</f>
        <v>248592</v>
      </c>
      <c r="L63" s="1">
        <f>SUMIFS('IS E'!L$8:L$315,'IS E'!$A$8:$A$315,'SCH C-2.2 B'!$B63)*1000</f>
        <v>223628</v>
      </c>
      <c r="M63" s="1">
        <f>SUMIFS('IS E'!M$8:M$315,'IS E'!$A$8:$A$315,'SCH C-2.2 B'!$B63)*1000</f>
        <v>253410.99999999901</v>
      </c>
      <c r="N63" s="1">
        <f>SUMIFS('IS E'!N$8:N$315,'IS E'!$A$8:$A$315,'SCH C-2.2 B'!$B63)*1000</f>
        <v>226501</v>
      </c>
      <c r="O63" s="1">
        <f>SUMIFS('IS E'!O$8:O$315,'IS E'!$A$8:$A$315,'SCH C-2.2 B'!$B63)*1000</f>
        <v>195855</v>
      </c>
      <c r="P63" s="158">
        <f t="shared" si="1"/>
        <v>2521720.0999999992</v>
      </c>
    </row>
    <row r="64" spans="1:16" x14ac:dyDescent="0.2">
      <c r="A64" s="154">
        <f t="shared" si="2"/>
        <v>54</v>
      </c>
      <c r="B64" s="154">
        <v>562</v>
      </c>
      <c r="C64" s="144" t="s">
        <v>50</v>
      </c>
      <c r="D64" s="1">
        <f>SUMIFS('IS E'!D$8:D$315,'IS E'!$A$8:$A$315,'SCH C-2.2 B'!$B64)*1000</f>
        <v>67442.52</v>
      </c>
      <c r="E64" s="1">
        <f>SUMIFS('IS E'!E$8:E$315,'IS E'!$A$8:$A$315,'SCH C-2.2 B'!$B64)*1000</f>
        <v>103440.33</v>
      </c>
      <c r="F64" s="1">
        <f>SUMIFS('IS E'!F$8:F$315,'IS E'!$A$8:$A$315,'SCH C-2.2 B'!$B64)*1000</f>
        <v>84908.93</v>
      </c>
      <c r="G64" s="1">
        <f>SUMIFS('IS E'!G$8:G$315,'IS E'!$A$8:$A$315,'SCH C-2.2 B'!$B64)*1000</f>
        <v>96904.84</v>
      </c>
      <c r="H64" s="1">
        <f>SUMIFS('IS E'!H$8:H$315,'IS E'!$A$8:$A$315,'SCH C-2.2 B'!$B64)*1000</f>
        <v>87794.649999999907</v>
      </c>
      <c r="I64" s="1">
        <f>SUMIFS('IS E'!I$8:I$315,'IS E'!$A$8:$A$315,'SCH C-2.2 B'!$B64)*1000</f>
        <v>70358.559999999998</v>
      </c>
      <c r="J64" s="1">
        <f>SUMIFS('IS E'!J$8:J$315,'IS E'!$A$8:$A$315,'SCH C-2.2 B'!$B64)*1000</f>
        <v>65646</v>
      </c>
      <c r="K64" s="1">
        <f>SUMIFS('IS E'!K$8:K$315,'IS E'!$A$8:$A$315,'SCH C-2.2 B'!$B64)*1000</f>
        <v>71984</v>
      </c>
      <c r="L64" s="1">
        <f>SUMIFS('IS E'!L$8:L$315,'IS E'!$A$8:$A$315,'SCH C-2.2 B'!$B64)*1000</f>
        <v>74449</v>
      </c>
      <c r="M64" s="1">
        <f>SUMIFS('IS E'!M$8:M$315,'IS E'!$A$8:$A$315,'SCH C-2.2 B'!$B64)*1000</f>
        <v>83252</v>
      </c>
      <c r="N64" s="1">
        <f>SUMIFS('IS E'!N$8:N$315,'IS E'!$A$8:$A$315,'SCH C-2.2 B'!$B64)*1000</f>
        <v>66860</v>
      </c>
      <c r="O64" s="1">
        <f>SUMIFS('IS E'!O$8:O$315,'IS E'!$A$8:$A$315,'SCH C-2.2 B'!$B64)*1000</f>
        <v>62641</v>
      </c>
      <c r="P64" s="158">
        <f t="shared" si="1"/>
        <v>935681.82999999984</v>
      </c>
    </row>
    <row r="65" spans="1:16384" x14ac:dyDescent="0.2">
      <c r="A65" s="154">
        <f t="shared" si="2"/>
        <v>55</v>
      </c>
      <c r="B65" s="154">
        <v>563</v>
      </c>
      <c r="C65" s="144" t="s">
        <v>51</v>
      </c>
      <c r="D65" s="1">
        <f>SUMIFS('IS E'!D$8:D$315,'IS E'!$A$8:$A$315,'SCH C-2.2 B'!$B65)*1000</f>
        <v>12847.44</v>
      </c>
      <c r="E65" s="1">
        <f>SUMIFS('IS E'!E$8:E$315,'IS E'!$A$8:$A$315,'SCH C-2.2 B'!$B65)*1000</f>
        <v>8666.02</v>
      </c>
      <c r="F65" s="1">
        <f>SUMIFS('IS E'!F$8:F$315,'IS E'!$A$8:$A$315,'SCH C-2.2 B'!$B65)*1000</f>
        <v>22216.1699999999</v>
      </c>
      <c r="G65" s="1">
        <f>SUMIFS('IS E'!G$8:G$315,'IS E'!$A$8:$A$315,'SCH C-2.2 B'!$B65)*1000</f>
        <v>17676.310000000001</v>
      </c>
      <c r="H65" s="1">
        <f>SUMIFS('IS E'!H$8:H$315,'IS E'!$A$8:$A$315,'SCH C-2.2 B'!$B65)*1000</f>
        <v>13501.67</v>
      </c>
      <c r="I65" s="1">
        <f>SUMIFS('IS E'!I$8:I$315,'IS E'!$A$8:$A$315,'SCH C-2.2 B'!$B65)*1000</f>
        <v>22717.82</v>
      </c>
      <c r="J65" s="1">
        <f>SUMIFS('IS E'!J$8:J$315,'IS E'!$A$8:$A$315,'SCH C-2.2 B'!$B65)*1000</f>
        <v>34932</v>
      </c>
      <c r="K65" s="1">
        <f>SUMIFS('IS E'!K$8:K$315,'IS E'!$A$8:$A$315,'SCH C-2.2 B'!$B65)*1000</f>
        <v>19100</v>
      </c>
      <c r="L65" s="1">
        <f>SUMIFS('IS E'!L$8:L$315,'IS E'!$A$8:$A$315,'SCH C-2.2 B'!$B65)*1000</f>
        <v>117021</v>
      </c>
      <c r="M65" s="1">
        <f>SUMIFS('IS E'!M$8:M$315,'IS E'!$A$8:$A$315,'SCH C-2.2 B'!$B65)*1000</f>
        <v>19700</v>
      </c>
      <c r="N65" s="1">
        <f>SUMIFS('IS E'!N$8:N$315,'IS E'!$A$8:$A$315,'SCH C-2.2 B'!$B65)*1000</f>
        <v>16200</v>
      </c>
      <c r="O65" s="1">
        <f>SUMIFS('IS E'!O$8:O$315,'IS E'!$A$8:$A$315,'SCH C-2.2 B'!$B65)*1000</f>
        <v>32500</v>
      </c>
      <c r="P65" s="158">
        <f t="shared" si="1"/>
        <v>337078.42999999993</v>
      </c>
    </row>
    <row r="66" spans="1:16384" x14ac:dyDescent="0.2">
      <c r="A66" s="154">
        <f t="shared" si="2"/>
        <v>56</v>
      </c>
      <c r="B66" s="154">
        <v>564</v>
      </c>
      <c r="C66" s="144" t="s">
        <v>52</v>
      </c>
      <c r="D66" s="1">
        <f>SUMIFS('IS E'!D$8:D$315,'IS E'!$A$8:$A$315,'SCH C-2.2 B'!$B66)*1000</f>
        <v>0</v>
      </c>
      <c r="E66" s="1">
        <f>SUMIFS('IS E'!E$8:E$315,'IS E'!$A$8:$A$315,'SCH C-2.2 B'!$B66)*1000</f>
        <v>0</v>
      </c>
      <c r="F66" s="1">
        <f>SUMIFS('IS E'!F$8:F$315,'IS E'!$A$8:$A$315,'SCH C-2.2 B'!$B66)*1000</f>
        <v>0</v>
      </c>
      <c r="G66" s="1">
        <f>SUMIFS('IS E'!G$8:G$315,'IS E'!$A$8:$A$315,'SCH C-2.2 B'!$B66)*1000</f>
        <v>0</v>
      </c>
      <c r="H66" s="1">
        <f>SUMIFS('IS E'!H$8:H$315,'IS E'!$A$8:$A$315,'SCH C-2.2 B'!$B66)*1000</f>
        <v>0</v>
      </c>
      <c r="I66" s="1">
        <f>SUMIFS('IS E'!I$8:I$315,'IS E'!$A$8:$A$315,'SCH C-2.2 B'!$B66)*1000</f>
        <v>0</v>
      </c>
      <c r="J66" s="1">
        <f>SUMIFS('IS E'!J$8:J$315,'IS E'!$A$8:$A$315,'SCH C-2.2 B'!$B66)*1000</f>
        <v>0</v>
      </c>
      <c r="K66" s="1">
        <f>SUMIFS('IS E'!K$8:K$315,'IS E'!$A$8:$A$315,'SCH C-2.2 B'!$B66)*1000</f>
        <v>0</v>
      </c>
      <c r="L66" s="1">
        <f>SUMIFS('IS E'!L$8:L$315,'IS E'!$A$8:$A$315,'SCH C-2.2 B'!$B66)*1000</f>
        <v>0</v>
      </c>
      <c r="M66" s="1">
        <f>SUMIFS('IS E'!M$8:M$315,'IS E'!$A$8:$A$315,'SCH C-2.2 B'!$B66)*1000</f>
        <v>0</v>
      </c>
      <c r="N66" s="1">
        <f>SUMIFS('IS E'!N$8:N$315,'IS E'!$A$8:$A$315,'SCH C-2.2 B'!$B66)*1000</f>
        <v>0</v>
      </c>
      <c r="O66" s="1">
        <f>SUMIFS('IS E'!O$8:O$315,'IS E'!$A$8:$A$315,'SCH C-2.2 B'!$B66)*1000</f>
        <v>0</v>
      </c>
      <c r="P66" s="158">
        <f t="shared" si="1"/>
        <v>0</v>
      </c>
    </row>
    <row r="67" spans="1:16384" x14ac:dyDescent="0.2">
      <c r="A67" s="154">
        <f t="shared" si="2"/>
        <v>57</v>
      </c>
      <c r="B67" s="154">
        <v>565</v>
      </c>
      <c r="C67" s="144" t="s">
        <v>53</v>
      </c>
      <c r="D67" s="1">
        <f>SUMIFS('IS E'!D$8:D$315,'IS E'!$A$8:$A$315,'SCH C-2.2 B'!$B67)*1000</f>
        <v>557947.4800000001</v>
      </c>
      <c r="E67" s="1">
        <f>SUMIFS('IS E'!E$8:E$315,'IS E'!$A$8:$A$315,'SCH C-2.2 B'!$B67)*1000</f>
        <v>31759.06</v>
      </c>
      <c r="F67" s="1">
        <f>SUMIFS('IS E'!F$8:F$315,'IS E'!$A$8:$A$315,'SCH C-2.2 B'!$B67)*1000</f>
        <v>39388.65</v>
      </c>
      <c r="G67" s="1">
        <f>SUMIFS('IS E'!G$8:G$315,'IS E'!$A$8:$A$315,'SCH C-2.2 B'!$B67)*1000</f>
        <v>109681.31</v>
      </c>
      <c r="H67" s="1">
        <f>SUMIFS('IS E'!H$8:H$315,'IS E'!$A$8:$A$315,'SCH C-2.2 B'!$B67)*1000</f>
        <v>63477.989999999896</v>
      </c>
      <c r="I67" s="1">
        <f>SUMIFS('IS E'!I$8:I$315,'IS E'!$A$8:$A$315,'SCH C-2.2 B'!$B67)*1000</f>
        <v>32345.660000000003</v>
      </c>
      <c r="J67" s="1">
        <f>SUMIFS('IS E'!J$8:J$315,'IS E'!$A$8:$A$315,'SCH C-2.2 B'!$B67)*1000</f>
        <v>99933</v>
      </c>
      <c r="K67" s="1">
        <f>SUMIFS('IS E'!K$8:K$315,'IS E'!$A$8:$A$315,'SCH C-2.2 B'!$B67)*1000</f>
        <v>50601</v>
      </c>
      <c r="L67" s="1">
        <f>SUMIFS('IS E'!L$8:L$315,'IS E'!$A$8:$A$315,'SCH C-2.2 B'!$B67)*1000</f>
        <v>144162</v>
      </c>
      <c r="M67" s="1">
        <f>SUMIFS('IS E'!M$8:M$315,'IS E'!$A$8:$A$315,'SCH C-2.2 B'!$B67)*1000</f>
        <v>190326</v>
      </c>
      <c r="N67" s="1">
        <f>SUMIFS('IS E'!N$8:N$315,'IS E'!$A$8:$A$315,'SCH C-2.2 B'!$B67)*1000</f>
        <v>86277</v>
      </c>
      <c r="O67" s="1">
        <f>SUMIFS('IS E'!O$8:O$315,'IS E'!$A$8:$A$315,'SCH C-2.2 B'!$B67)*1000</f>
        <v>250717</v>
      </c>
      <c r="P67" s="158">
        <f t="shared" si="1"/>
        <v>1656616.1500000001</v>
      </c>
    </row>
    <row r="68" spans="1:16384" x14ac:dyDescent="0.2">
      <c r="A68" s="154">
        <f t="shared" si="2"/>
        <v>58</v>
      </c>
      <c r="B68" s="154">
        <v>566</v>
      </c>
      <c r="C68" s="144" t="s">
        <v>54</v>
      </c>
      <c r="D68" s="1">
        <f>SUMIFS('IS E'!D$8:D$315,'IS E'!$A$8:$A$315,'SCH C-2.2 B'!$B68)*1000</f>
        <v>690738.25</v>
      </c>
      <c r="E68" s="1">
        <f>SUMIFS('IS E'!E$8:E$315,'IS E'!$A$8:$A$315,'SCH C-2.2 B'!$B68)*1000</f>
        <v>647948.57000000007</v>
      </c>
      <c r="F68" s="1">
        <f>SUMIFS('IS E'!F$8:F$315,'IS E'!$A$8:$A$315,'SCH C-2.2 B'!$B68)*1000</f>
        <v>557124.84</v>
      </c>
      <c r="G68" s="1">
        <f>SUMIFS('IS E'!G$8:G$315,'IS E'!$A$8:$A$315,'SCH C-2.2 B'!$B68)*1000</f>
        <v>570711.1</v>
      </c>
      <c r="H68" s="1">
        <f>SUMIFS('IS E'!H$8:H$315,'IS E'!$A$8:$A$315,'SCH C-2.2 B'!$B68)*1000</f>
        <v>526294.77</v>
      </c>
      <c r="I68" s="1">
        <f>SUMIFS('IS E'!I$8:I$315,'IS E'!$A$8:$A$315,'SCH C-2.2 B'!$B68)*1000</f>
        <v>763790.22</v>
      </c>
      <c r="J68" s="1">
        <f>SUMIFS('IS E'!J$8:J$315,'IS E'!$A$8:$A$315,'SCH C-2.2 B'!$B68)*1000</f>
        <v>572548</v>
      </c>
      <c r="K68" s="1">
        <f>SUMIFS('IS E'!K$8:K$315,'IS E'!$A$8:$A$315,'SCH C-2.2 B'!$B68)*1000</f>
        <v>1620072</v>
      </c>
      <c r="L68" s="1">
        <f>SUMIFS('IS E'!L$8:L$315,'IS E'!$A$8:$A$315,'SCH C-2.2 B'!$B68)*1000</f>
        <v>825302</v>
      </c>
      <c r="M68" s="1">
        <f>SUMIFS('IS E'!M$8:M$315,'IS E'!$A$8:$A$315,'SCH C-2.2 B'!$B68)*1000</f>
        <v>730442</v>
      </c>
      <c r="N68" s="1">
        <f>SUMIFS('IS E'!N$8:N$315,'IS E'!$A$8:$A$315,'SCH C-2.2 B'!$B68)*1000</f>
        <v>727774</v>
      </c>
      <c r="O68" s="1">
        <f>SUMIFS('IS E'!O$8:O$315,'IS E'!$A$8:$A$315,'SCH C-2.2 B'!$B68)*1000</f>
        <v>731881</v>
      </c>
      <c r="P68" s="158">
        <f t="shared" si="1"/>
        <v>8964626.75</v>
      </c>
    </row>
    <row r="69" spans="1:16384" x14ac:dyDescent="0.2">
      <c r="A69" s="154">
        <f t="shared" si="2"/>
        <v>59</v>
      </c>
      <c r="B69" s="154">
        <v>567</v>
      </c>
      <c r="C69" s="144" t="s">
        <v>24</v>
      </c>
      <c r="D69" s="1">
        <f>SUMIFS('IS E'!D$8:D$315,'IS E'!$A$8:$A$315,'SCH C-2.2 B'!$B69)*1000</f>
        <v>830.68999999999903</v>
      </c>
      <c r="E69" s="1">
        <f>SUMIFS('IS E'!E$8:E$315,'IS E'!$A$8:$A$315,'SCH C-2.2 B'!$B69)*1000</f>
        <v>27538.699999999997</v>
      </c>
      <c r="F69" s="1">
        <f>SUMIFS('IS E'!F$8:F$315,'IS E'!$A$8:$A$315,'SCH C-2.2 B'!$B69)*1000</f>
        <v>3022.45999999999</v>
      </c>
      <c r="G69" s="1">
        <f>SUMIFS('IS E'!G$8:G$315,'IS E'!$A$8:$A$315,'SCH C-2.2 B'!$B69)*1000</f>
        <v>345.69</v>
      </c>
      <c r="H69" s="1">
        <f>SUMIFS('IS E'!H$8:H$315,'IS E'!$A$8:$A$315,'SCH C-2.2 B'!$B69)*1000</f>
        <v>480.26000000000005</v>
      </c>
      <c r="I69" s="1">
        <f>SUMIFS('IS E'!I$8:I$315,'IS E'!$A$8:$A$315,'SCH C-2.2 B'!$B69)*1000</f>
        <v>12465.02</v>
      </c>
      <c r="J69" s="1">
        <f>SUMIFS('IS E'!J$8:J$315,'IS E'!$A$8:$A$315,'SCH C-2.2 B'!$B69)*1000</f>
        <v>1607</v>
      </c>
      <c r="K69" s="1">
        <f>SUMIFS('IS E'!K$8:K$315,'IS E'!$A$8:$A$315,'SCH C-2.2 B'!$B69)*1000</f>
        <v>365</v>
      </c>
      <c r="L69" s="1">
        <f>SUMIFS('IS E'!L$8:L$315,'IS E'!$A$8:$A$315,'SCH C-2.2 B'!$B69)*1000</f>
        <v>365</v>
      </c>
      <c r="M69" s="1">
        <f>SUMIFS('IS E'!M$8:M$315,'IS E'!$A$8:$A$315,'SCH C-2.2 B'!$B69)*1000</f>
        <v>365</v>
      </c>
      <c r="N69" s="1">
        <f>SUMIFS('IS E'!N$8:N$315,'IS E'!$A$8:$A$315,'SCH C-2.2 B'!$B69)*1000</f>
        <v>22205</v>
      </c>
      <c r="O69" s="1">
        <f>SUMIFS('IS E'!O$8:O$315,'IS E'!$A$8:$A$315,'SCH C-2.2 B'!$B69)*1000</f>
        <v>26159</v>
      </c>
      <c r="P69" s="158">
        <f t="shared" si="1"/>
        <v>95748.819999999978</v>
      </c>
    </row>
    <row r="70" spans="1:16384" x14ac:dyDescent="0.2">
      <c r="A70" s="154">
        <f t="shared" si="2"/>
        <v>60</v>
      </c>
      <c r="B70" s="154">
        <v>568</v>
      </c>
      <c r="C70" s="144" t="s">
        <v>55</v>
      </c>
      <c r="D70" s="1">
        <f>SUMIFS('IS E'!D$8:D$315,'IS E'!$A$8:$A$315,'SCH C-2.2 B'!$B70)*1000</f>
        <v>0</v>
      </c>
      <c r="E70" s="1">
        <f>SUMIFS('IS E'!E$8:E$315,'IS E'!$A$8:$A$315,'SCH C-2.2 B'!$B70)*1000</f>
        <v>0</v>
      </c>
      <c r="F70" s="1">
        <f>SUMIFS('IS E'!F$8:F$315,'IS E'!$A$8:$A$315,'SCH C-2.2 B'!$B70)*1000</f>
        <v>0</v>
      </c>
      <c r="G70" s="1">
        <f>SUMIFS('IS E'!G$8:G$315,'IS E'!$A$8:$A$315,'SCH C-2.2 B'!$B70)*1000</f>
        <v>0</v>
      </c>
      <c r="H70" s="1">
        <f>SUMIFS('IS E'!H$8:H$315,'IS E'!$A$8:$A$315,'SCH C-2.2 B'!$B70)*1000</f>
        <v>0</v>
      </c>
      <c r="I70" s="1">
        <f>SUMIFS('IS E'!I$8:I$315,'IS E'!$A$8:$A$315,'SCH C-2.2 B'!$B70)*1000</f>
        <v>0</v>
      </c>
      <c r="J70" s="1">
        <f>SUMIFS('IS E'!J$8:J$315,'IS E'!$A$8:$A$315,'SCH C-2.2 B'!$B70)*1000</f>
        <v>0</v>
      </c>
      <c r="K70" s="1">
        <f>SUMIFS('IS E'!K$8:K$315,'IS E'!$A$8:$A$315,'SCH C-2.2 B'!$B70)*1000</f>
        <v>0</v>
      </c>
      <c r="L70" s="1">
        <f>SUMIFS('IS E'!L$8:L$315,'IS E'!$A$8:$A$315,'SCH C-2.2 B'!$B70)*1000</f>
        <v>0</v>
      </c>
      <c r="M70" s="1">
        <f>SUMIFS('IS E'!M$8:M$315,'IS E'!$A$8:$A$315,'SCH C-2.2 B'!$B70)*1000</f>
        <v>0</v>
      </c>
      <c r="N70" s="1">
        <f>SUMIFS('IS E'!N$8:N$315,'IS E'!$A$8:$A$315,'SCH C-2.2 B'!$B70)*1000</f>
        <v>0</v>
      </c>
      <c r="O70" s="1">
        <f>SUMIFS('IS E'!O$8:O$315,'IS E'!$A$8:$A$315,'SCH C-2.2 B'!$B70)*1000</f>
        <v>0</v>
      </c>
      <c r="P70" s="158">
        <f t="shared" si="1"/>
        <v>0</v>
      </c>
    </row>
    <row r="71" spans="1:16384" x14ac:dyDescent="0.2">
      <c r="A71" s="154">
        <f t="shared" si="2"/>
        <v>61</v>
      </c>
      <c r="B71" s="154">
        <v>569</v>
      </c>
      <c r="C71" s="144" t="s">
        <v>27</v>
      </c>
      <c r="D71" s="1">
        <f>SUMIFS('IS E'!D$8:D$315,'IS E'!$A$8:$A$315,'SCH C-2.2 B'!$B71)*1000</f>
        <v>0</v>
      </c>
      <c r="E71" s="1">
        <f>SUMIFS('IS E'!E$8:E$315,'IS E'!$A$8:$A$315,'SCH C-2.2 B'!$B71)*1000</f>
        <v>0</v>
      </c>
      <c r="F71" s="1">
        <f>SUMIFS('IS E'!F$8:F$315,'IS E'!$A$8:$A$315,'SCH C-2.2 B'!$B71)*1000</f>
        <v>0</v>
      </c>
      <c r="G71" s="1">
        <f>SUMIFS('IS E'!G$8:G$315,'IS E'!$A$8:$A$315,'SCH C-2.2 B'!$B71)*1000</f>
        <v>0</v>
      </c>
      <c r="H71" s="1">
        <f>SUMIFS('IS E'!H$8:H$315,'IS E'!$A$8:$A$315,'SCH C-2.2 B'!$B71)*1000</f>
        <v>0</v>
      </c>
      <c r="I71" s="1">
        <f>SUMIFS('IS E'!I$8:I$315,'IS E'!$A$8:$A$315,'SCH C-2.2 B'!$B71)*1000</f>
        <v>0</v>
      </c>
      <c r="J71" s="1">
        <f>SUMIFS('IS E'!J$8:J$315,'IS E'!$A$8:$A$315,'SCH C-2.2 B'!$B71)*1000</f>
        <v>0</v>
      </c>
      <c r="K71" s="1">
        <f>SUMIFS('IS E'!K$8:K$315,'IS E'!$A$8:$A$315,'SCH C-2.2 B'!$B71)*1000</f>
        <v>0</v>
      </c>
      <c r="L71" s="1">
        <f>SUMIFS('IS E'!L$8:L$315,'IS E'!$A$8:$A$315,'SCH C-2.2 B'!$B71)*1000</f>
        <v>0</v>
      </c>
      <c r="M71" s="1">
        <f>SUMIFS('IS E'!M$8:M$315,'IS E'!$A$8:$A$315,'SCH C-2.2 B'!$B71)*1000</f>
        <v>0</v>
      </c>
      <c r="N71" s="1">
        <f>SUMIFS('IS E'!N$8:N$315,'IS E'!$A$8:$A$315,'SCH C-2.2 B'!$B71)*1000</f>
        <v>0</v>
      </c>
      <c r="O71" s="1">
        <f>SUMIFS('IS E'!O$8:O$315,'IS E'!$A$8:$A$315,'SCH C-2.2 B'!$B71)*1000</f>
        <v>0</v>
      </c>
      <c r="P71" s="158">
        <f t="shared" si="1"/>
        <v>0</v>
      </c>
    </row>
    <row r="72" spans="1:16384" x14ac:dyDescent="0.2">
      <c r="A72" s="154">
        <f t="shared" si="2"/>
        <v>62</v>
      </c>
      <c r="B72" s="154">
        <v>570</v>
      </c>
      <c r="C72" s="144" t="s">
        <v>56</v>
      </c>
      <c r="D72" s="1">
        <f>SUMIFS('IS E'!D$8:D$315,'IS E'!$A$8:$A$315,'SCH C-2.2 B'!$B72)*1000</f>
        <v>149486.46</v>
      </c>
      <c r="E72" s="1">
        <f>SUMIFS('IS E'!E$8:E$315,'IS E'!$A$8:$A$315,'SCH C-2.2 B'!$B72)*1000</f>
        <v>169223.76</v>
      </c>
      <c r="F72" s="1">
        <f>SUMIFS('IS E'!F$8:F$315,'IS E'!$A$8:$A$315,'SCH C-2.2 B'!$B72)*1000</f>
        <v>168991.47999999998</v>
      </c>
      <c r="G72" s="1">
        <f>SUMIFS('IS E'!G$8:G$315,'IS E'!$A$8:$A$315,'SCH C-2.2 B'!$B72)*1000</f>
        <v>132569.86000000002</v>
      </c>
      <c r="H72" s="1">
        <f>SUMIFS('IS E'!H$8:H$315,'IS E'!$A$8:$A$315,'SCH C-2.2 B'!$B72)*1000</f>
        <v>156749.4</v>
      </c>
      <c r="I72" s="1">
        <f>SUMIFS('IS E'!I$8:I$315,'IS E'!$A$8:$A$315,'SCH C-2.2 B'!$B72)*1000</f>
        <v>298855.34999999998</v>
      </c>
      <c r="J72" s="1">
        <f>SUMIFS('IS E'!J$8:J$315,'IS E'!$A$8:$A$315,'SCH C-2.2 B'!$B72)*1000</f>
        <v>131481</v>
      </c>
      <c r="K72" s="1">
        <f>SUMIFS('IS E'!K$8:K$315,'IS E'!$A$8:$A$315,'SCH C-2.2 B'!$B72)*1000</f>
        <v>148416</v>
      </c>
      <c r="L72" s="1">
        <f>SUMIFS('IS E'!L$8:L$315,'IS E'!$A$8:$A$315,'SCH C-2.2 B'!$B72)*1000</f>
        <v>150404</v>
      </c>
      <c r="M72" s="1">
        <f>SUMIFS('IS E'!M$8:M$315,'IS E'!$A$8:$A$315,'SCH C-2.2 B'!$B72)*1000</f>
        <v>128734.00000000001</v>
      </c>
      <c r="N72" s="1">
        <f>SUMIFS('IS E'!N$8:N$315,'IS E'!$A$8:$A$315,'SCH C-2.2 B'!$B72)*1000</f>
        <v>111397</v>
      </c>
      <c r="O72" s="1">
        <f>SUMIFS('IS E'!O$8:O$315,'IS E'!$A$8:$A$315,'SCH C-2.2 B'!$B72)*1000</f>
        <v>112858</v>
      </c>
      <c r="P72" s="158">
        <f t="shared" si="1"/>
        <v>1859166.31</v>
      </c>
    </row>
    <row r="73" spans="1:16384" x14ac:dyDescent="0.2">
      <c r="A73" s="154">
        <f t="shared" si="2"/>
        <v>63</v>
      </c>
      <c r="B73" s="154">
        <v>571</v>
      </c>
      <c r="C73" s="144" t="s">
        <v>57</v>
      </c>
      <c r="D73" s="1">
        <f>SUMIFS('IS E'!D$8:D$315,'IS E'!$A$8:$A$315,'SCH C-2.2 B'!$B73)*1000</f>
        <v>179615.93</v>
      </c>
      <c r="E73" s="1">
        <f>SUMIFS('IS E'!E$8:E$315,'IS E'!$A$8:$A$315,'SCH C-2.2 B'!$B73)*1000</f>
        <v>141210.6</v>
      </c>
      <c r="F73" s="1">
        <f>SUMIFS('IS E'!F$8:F$315,'IS E'!$A$8:$A$315,'SCH C-2.2 B'!$B73)*1000</f>
        <v>207592.38</v>
      </c>
      <c r="G73" s="1">
        <f>SUMIFS('IS E'!G$8:G$315,'IS E'!$A$8:$A$315,'SCH C-2.2 B'!$B73)*1000</f>
        <v>589847.65</v>
      </c>
      <c r="H73" s="1">
        <f>SUMIFS('IS E'!H$8:H$315,'IS E'!$A$8:$A$315,'SCH C-2.2 B'!$B73)*1000</f>
        <v>-308561.12</v>
      </c>
      <c r="I73" s="1">
        <f>SUMIFS('IS E'!I$8:I$315,'IS E'!$A$8:$A$315,'SCH C-2.2 B'!$B73)*1000</f>
        <v>236413.11</v>
      </c>
      <c r="J73" s="1">
        <f>SUMIFS('IS E'!J$8:J$315,'IS E'!$A$8:$A$315,'SCH C-2.2 B'!$B73)*1000</f>
        <v>270745</v>
      </c>
      <c r="K73" s="1">
        <f>SUMIFS('IS E'!K$8:K$315,'IS E'!$A$8:$A$315,'SCH C-2.2 B'!$B73)*1000</f>
        <v>214667</v>
      </c>
      <c r="L73" s="1">
        <f>SUMIFS('IS E'!L$8:L$315,'IS E'!$A$8:$A$315,'SCH C-2.2 B'!$B73)*1000</f>
        <v>536649</v>
      </c>
      <c r="M73" s="1">
        <f>SUMIFS('IS E'!M$8:M$315,'IS E'!$A$8:$A$315,'SCH C-2.2 B'!$B73)*1000</f>
        <v>547717</v>
      </c>
      <c r="N73" s="1">
        <f>SUMIFS('IS E'!N$8:N$315,'IS E'!$A$8:$A$315,'SCH C-2.2 B'!$B73)*1000</f>
        <v>516793</v>
      </c>
      <c r="O73" s="1">
        <f>SUMIFS('IS E'!O$8:O$315,'IS E'!$A$8:$A$315,'SCH C-2.2 B'!$B73)*1000</f>
        <v>448109</v>
      </c>
      <c r="P73" s="158">
        <f t="shared" si="1"/>
        <v>3580798.55</v>
      </c>
    </row>
    <row r="74" spans="1:16384" x14ac:dyDescent="0.2">
      <c r="A74" s="154">
        <f t="shared" si="2"/>
        <v>64</v>
      </c>
      <c r="B74" s="154">
        <v>572</v>
      </c>
      <c r="C74" s="144" t="s">
        <v>58</v>
      </c>
      <c r="D74" s="1">
        <f>SUMIFS('IS E'!D$8:D$315,'IS E'!$A$8:$A$315,'SCH C-2.2 B'!$B74)*1000</f>
        <v>0</v>
      </c>
      <c r="E74" s="1">
        <f>SUMIFS('IS E'!E$8:E$315,'IS E'!$A$8:$A$315,'SCH C-2.2 B'!$B74)*1000</f>
        <v>0</v>
      </c>
      <c r="F74" s="1">
        <f>SUMIFS('IS E'!F$8:F$315,'IS E'!$A$8:$A$315,'SCH C-2.2 B'!$B74)*1000</f>
        <v>0</v>
      </c>
      <c r="G74" s="1">
        <f>SUMIFS('IS E'!G$8:G$315,'IS E'!$A$8:$A$315,'SCH C-2.2 B'!$B74)*1000</f>
        <v>0</v>
      </c>
      <c r="H74" s="1">
        <f>SUMIFS('IS E'!H$8:H$315,'IS E'!$A$8:$A$315,'SCH C-2.2 B'!$B74)*1000</f>
        <v>0</v>
      </c>
      <c r="I74" s="1">
        <f>SUMIFS('IS E'!I$8:I$315,'IS E'!$A$8:$A$315,'SCH C-2.2 B'!$B74)*1000</f>
        <v>0</v>
      </c>
      <c r="J74" s="1">
        <f>SUMIFS('IS E'!J$8:J$315,'IS E'!$A$8:$A$315,'SCH C-2.2 B'!$B74)*1000</f>
        <v>0</v>
      </c>
      <c r="K74" s="1">
        <f>SUMIFS('IS E'!K$8:K$315,'IS E'!$A$8:$A$315,'SCH C-2.2 B'!$B74)*1000</f>
        <v>0</v>
      </c>
      <c r="L74" s="1">
        <f>SUMIFS('IS E'!L$8:L$315,'IS E'!$A$8:$A$315,'SCH C-2.2 B'!$B74)*1000</f>
        <v>0</v>
      </c>
      <c r="M74" s="1">
        <f>SUMIFS('IS E'!M$8:M$315,'IS E'!$A$8:$A$315,'SCH C-2.2 B'!$B74)*1000</f>
        <v>0</v>
      </c>
      <c r="N74" s="1">
        <f>SUMIFS('IS E'!N$8:N$315,'IS E'!$A$8:$A$315,'SCH C-2.2 B'!$B74)*1000</f>
        <v>0</v>
      </c>
      <c r="O74" s="1">
        <f>SUMIFS('IS E'!O$8:O$315,'IS E'!$A$8:$A$315,'SCH C-2.2 B'!$B74)*1000</f>
        <v>0</v>
      </c>
      <c r="P74" s="158">
        <f t="shared" si="1"/>
        <v>0</v>
      </c>
    </row>
    <row r="75" spans="1:16384" x14ac:dyDescent="0.2">
      <c r="A75" s="385" t="str">
        <f>A1</f>
        <v>LOUISVILLE GAS AND ELECTRIC COMPANY</v>
      </c>
      <c r="B75" s="386"/>
      <c r="C75" s="386"/>
      <c r="D75" s="386"/>
      <c r="E75" s="386"/>
      <c r="F75" s="386"/>
      <c r="G75" s="386"/>
      <c r="H75" s="386"/>
      <c r="I75" s="386"/>
      <c r="J75" s="386"/>
      <c r="K75" s="386"/>
      <c r="L75" s="386"/>
      <c r="M75" s="386"/>
      <c r="N75" s="386"/>
      <c r="O75" s="386"/>
      <c r="P75" s="386"/>
      <c r="Q75" s="385"/>
      <c r="R75" s="386"/>
      <c r="S75" s="386"/>
      <c r="T75" s="386"/>
      <c r="U75" s="386"/>
      <c r="V75" s="386"/>
      <c r="W75" s="386"/>
      <c r="X75" s="386"/>
      <c r="Y75" s="386"/>
      <c r="Z75" s="386"/>
      <c r="AA75" s="386"/>
      <c r="AB75" s="386"/>
      <c r="AC75" s="386"/>
      <c r="AD75" s="386"/>
      <c r="AE75" s="386"/>
      <c r="AF75" s="386"/>
      <c r="AG75" s="385"/>
      <c r="AH75" s="386"/>
      <c r="AI75" s="386"/>
      <c r="AJ75" s="386"/>
      <c r="AK75" s="386"/>
      <c r="AL75" s="386"/>
      <c r="AM75" s="386"/>
      <c r="AN75" s="386"/>
      <c r="AO75" s="386"/>
      <c r="AP75" s="386"/>
      <c r="AQ75" s="386"/>
      <c r="AR75" s="386"/>
      <c r="AS75" s="386"/>
      <c r="AT75" s="386"/>
      <c r="AU75" s="386"/>
      <c r="AV75" s="386"/>
      <c r="AW75" s="385"/>
      <c r="AX75" s="386"/>
      <c r="AY75" s="386"/>
      <c r="AZ75" s="386"/>
      <c r="BA75" s="386"/>
      <c r="BB75" s="386"/>
      <c r="BC75" s="386"/>
      <c r="BD75" s="386"/>
      <c r="BE75" s="386"/>
      <c r="BF75" s="386"/>
      <c r="BG75" s="386"/>
      <c r="BH75" s="386"/>
      <c r="BI75" s="386"/>
      <c r="BJ75" s="386"/>
      <c r="BK75" s="386"/>
      <c r="BL75" s="386"/>
      <c r="BM75" s="385"/>
      <c r="BN75" s="386"/>
      <c r="BO75" s="386"/>
      <c r="BP75" s="386"/>
      <c r="BQ75" s="386"/>
      <c r="BR75" s="386"/>
      <c r="BS75" s="386"/>
      <c r="BT75" s="386"/>
      <c r="BU75" s="386"/>
      <c r="BV75" s="386"/>
      <c r="BW75" s="386"/>
      <c r="BX75" s="386"/>
      <c r="BY75" s="386"/>
      <c r="BZ75" s="386"/>
      <c r="CA75" s="386"/>
      <c r="CB75" s="386"/>
      <c r="CC75" s="385"/>
      <c r="CD75" s="386"/>
      <c r="CE75" s="386"/>
      <c r="CF75" s="386"/>
      <c r="CG75" s="386"/>
      <c r="CH75" s="386"/>
      <c r="CI75" s="386"/>
      <c r="CJ75" s="386"/>
      <c r="CK75" s="386"/>
      <c r="CL75" s="386"/>
      <c r="CM75" s="386"/>
      <c r="CN75" s="386"/>
      <c r="CO75" s="386"/>
      <c r="CP75" s="386"/>
      <c r="CQ75" s="386"/>
      <c r="CR75" s="386"/>
      <c r="CS75" s="385"/>
      <c r="CT75" s="386"/>
      <c r="CU75" s="386"/>
      <c r="CV75" s="386"/>
      <c r="CW75" s="386"/>
      <c r="CX75" s="386"/>
      <c r="CY75" s="386"/>
      <c r="CZ75" s="386"/>
      <c r="DA75" s="386"/>
      <c r="DB75" s="386"/>
      <c r="DC75" s="386"/>
      <c r="DD75" s="386"/>
      <c r="DE75" s="386"/>
      <c r="DF75" s="386"/>
      <c r="DG75" s="386"/>
      <c r="DH75" s="386"/>
      <c r="DI75" s="385"/>
      <c r="DJ75" s="386"/>
      <c r="DK75" s="386"/>
      <c r="DL75" s="386"/>
      <c r="DM75" s="386"/>
      <c r="DN75" s="386"/>
      <c r="DO75" s="386"/>
      <c r="DP75" s="386"/>
      <c r="DQ75" s="386"/>
      <c r="DR75" s="386"/>
      <c r="DS75" s="386"/>
      <c r="DT75" s="386"/>
      <c r="DU75" s="386"/>
      <c r="DV75" s="386"/>
      <c r="DW75" s="386"/>
      <c r="DX75" s="386"/>
      <c r="DY75" s="385"/>
      <c r="DZ75" s="386"/>
      <c r="EA75" s="386"/>
      <c r="EB75" s="386"/>
      <c r="EC75" s="386"/>
      <c r="ED75" s="386"/>
      <c r="EE75" s="386"/>
      <c r="EF75" s="386"/>
      <c r="EG75" s="386"/>
      <c r="EH75" s="386"/>
      <c r="EI75" s="386"/>
      <c r="EJ75" s="386"/>
      <c r="EK75" s="386"/>
      <c r="EL75" s="386"/>
      <c r="EM75" s="386"/>
      <c r="EN75" s="386"/>
      <c r="EO75" s="385"/>
      <c r="EP75" s="386"/>
      <c r="EQ75" s="386"/>
      <c r="ER75" s="386"/>
      <c r="ES75" s="386"/>
      <c r="ET75" s="386"/>
      <c r="EU75" s="386"/>
      <c r="EV75" s="386"/>
      <c r="EW75" s="386"/>
      <c r="EX75" s="386"/>
      <c r="EY75" s="386"/>
      <c r="EZ75" s="386"/>
      <c r="FA75" s="386"/>
      <c r="FB75" s="386"/>
      <c r="FC75" s="386"/>
      <c r="FD75" s="386"/>
      <c r="FE75" s="385"/>
      <c r="FF75" s="386"/>
      <c r="FG75" s="386"/>
      <c r="FH75" s="386"/>
      <c r="FI75" s="386"/>
      <c r="FJ75" s="386"/>
      <c r="FK75" s="386"/>
      <c r="FL75" s="386"/>
      <c r="FM75" s="386"/>
      <c r="FN75" s="386"/>
      <c r="FO75" s="386"/>
      <c r="FP75" s="386"/>
      <c r="FQ75" s="386"/>
      <c r="FR75" s="386"/>
      <c r="FS75" s="386"/>
      <c r="FT75" s="386"/>
      <c r="FU75" s="385"/>
      <c r="FV75" s="386"/>
      <c r="FW75" s="386"/>
      <c r="FX75" s="386"/>
      <c r="FY75" s="386"/>
      <c r="FZ75" s="386"/>
      <c r="GA75" s="386"/>
      <c r="GB75" s="386"/>
      <c r="GC75" s="386"/>
      <c r="GD75" s="386"/>
      <c r="GE75" s="386"/>
      <c r="GF75" s="386"/>
      <c r="GG75" s="386"/>
      <c r="GH75" s="386"/>
      <c r="GI75" s="386"/>
      <c r="GJ75" s="386"/>
      <c r="GK75" s="385"/>
      <c r="GL75" s="386"/>
      <c r="GM75" s="386"/>
      <c r="GN75" s="386"/>
      <c r="GO75" s="386"/>
      <c r="GP75" s="386"/>
      <c r="GQ75" s="386"/>
      <c r="GR75" s="386"/>
      <c r="GS75" s="386"/>
      <c r="GT75" s="386"/>
      <c r="GU75" s="386"/>
      <c r="GV75" s="386"/>
      <c r="GW75" s="386"/>
      <c r="GX75" s="386"/>
      <c r="GY75" s="386"/>
      <c r="GZ75" s="386"/>
      <c r="HA75" s="385"/>
      <c r="HB75" s="386"/>
      <c r="HC75" s="386"/>
      <c r="HD75" s="386"/>
      <c r="HE75" s="386"/>
      <c r="HF75" s="386"/>
      <c r="HG75" s="386"/>
      <c r="HH75" s="386"/>
      <c r="HI75" s="386"/>
      <c r="HJ75" s="386"/>
      <c r="HK75" s="386"/>
      <c r="HL75" s="386"/>
      <c r="HM75" s="386"/>
      <c r="HN75" s="386"/>
      <c r="HO75" s="386"/>
      <c r="HP75" s="386"/>
      <c r="HQ75" s="385"/>
      <c r="HR75" s="386"/>
      <c r="HS75" s="386"/>
      <c r="HT75" s="386"/>
      <c r="HU75" s="386"/>
      <c r="HV75" s="386"/>
      <c r="HW75" s="386"/>
      <c r="HX75" s="386"/>
      <c r="HY75" s="386"/>
      <c r="HZ75" s="386"/>
      <c r="IA75" s="386"/>
      <c r="IB75" s="386"/>
      <c r="IC75" s="386"/>
      <c r="ID75" s="386"/>
      <c r="IE75" s="386"/>
      <c r="IF75" s="386"/>
      <c r="IG75" s="385"/>
      <c r="IH75" s="386"/>
      <c r="II75" s="386"/>
      <c r="IJ75" s="386"/>
      <c r="IK75" s="386"/>
      <c r="IL75" s="386"/>
      <c r="IM75" s="386"/>
      <c r="IN75" s="386"/>
      <c r="IO75" s="386"/>
      <c r="IP75" s="386"/>
      <c r="IQ75" s="386"/>
      <c r="IR75" s="386"/>
      <c r="IS75" s="386"/>
      <c r="IT75" s="386"/>
      <c r="IU75" s="386"/>
      <c r="IV75" s="386"/>
      <c r="IW75" s="385"/>
      <c r="IX75" s="386"/>
      <c r="IY75" s="386"/>
      <c r="IZ75" s="386"/>
      <c r="JA75" s="386"/>
      <c r="JB75" s="386"/>
      <c r="JC75" s="386"/>
      <c r="JD75" s="386"/>
      <c r="JE75" s="386"/>
      <c r="JF75" s="386"/>
      <c r="JG75" s="386"/>
      <c r="JH75" s="386"/>
      <c r="JI75" s="386"/>
      <c r="JJ75" s="386"/>
      <c r="JK75" s="386"/>
      <c r="JL75" s="386"/>
      <c r="JM75" s="385"/>
      <c r="JN75" s="386"/>
      <c r="JO75" s="386"/>
      <c r="JP75" s="386"/>
      <c r="JQ75" s="386"/>
      <c r="JR75" s="386"/>
      <c r="JS75" s="386"/>
      <c r="JT75" s="386"/>
      <c r="JU75" s="386"/>
      <c r="JV75" s="386"/>
      <c r="JW75" s="386"/>
      <c r="JX75" s="386"/>
      <c r="JY75" s="386"/>
      <c r="JZ75" s="386"/>
      <c r="KA75" s="386"/>
      <c r="KB75" s="386"/>
      <c r="KC75" s="385"/>
      <c r="KD75" s="386"/>
      <c r="KE75" s="386"/>
      <c r="KF75" s="386"/>
      <c r="KG75" s="386"/>
      <c r="KH75" s="386"/>
      <c r="KI75" s="386"/>
      <c r="KJ75" s="386"/>
      <c r="KK75" s="386"/>
      <c r="KL75" s="386"/>
      <c r="KM75" s="386"/>
      <c r="KN75" s="386"/>
      <c r="KO75" s="386"/>
      <c r="KP75" s="386"/>
      <c r="KQ75" s="386"/>
      <c r="KR75" s="386"/>
      <c r="KS75" s="385"/>
      <c r="KT75" s="386"/>
      <c r="KU75" s="386"/>
      <c r="KV75" s="386"/>
      <c r="KW75" s="386"/>
      <c r="KX75" s="386"/>
      <c r="KY75" s="386"/>
      <c r="KZ75" s="386"/>
      <c r="LA75" s="386"/>
      <c r="LB75" s="386"/>
      <c r="LC75" s="386"/>
      <c r="LD75" s="386"/>
      <c r="LE75" s="386"/>
      <c r="LF75" s="386"/>
      <c r="LG75" s="386"/>
      <c r="LH75" s="386"/>
      <c r="LI75" s="385"/>
      <c r="LJ75" s="386"/>
      <c r="LK75" s="386"/>
      <c r="LL75" s="386"/>
      <c r="LM75" s="386"/>
      <c r="LN75" s="386"/>
      <c r="LO75" s="386"/>
      <c r="LP75" s="386"/>
      <c r="LQ75" s="386"/>
      <c r="LR75" s="386"/>
      <c r="LS75" s="386"/>
      <c r="LT75" s="386"/>
      <c r="LU75" s="386"/>
      <c r="LV75" s="386"/>
      <c r="LW75" s="386"/>
      <c r="LX75" s="386"/>
      <c r="LY75" s="385"/>
      <c r="LZ75" s="386"/>
      <c r="MA75" s="386"/>
      <c r="MB75" s="386"/>
      <c r="MC75" s="386"/>
      <c r="MD75" s="386"/>
      <c r="ME75" s="386"/>
      <c r="MF75" s="386"/>
      <c r="MG75" s="386"/>
      <c r="MH75" s="386"/>
      <c r="MI75" s="386"/>
      <c r="MJ75" s="386"/>
      <c r="MK75" s="386"/>
      <c r="ML75" s="386"/>
      <c r="MM75" s="386"/>
      <c r="MN75" s="386"/>
      <c r="MO75" s="385"/>
      <c r="MP75" s="386"/>
      <c r="MQ75" s="386"/>
      <c r="MR75" s="386"/>
      <c r="MS75" s="386"/>
      <c r="MT75" s="386"/>
      <c r="MU75" s="386"/>
      <c r="MV75" s="386"/>
      <c r="MW75" s="386"/>
      <c r="MX75" s="386"/>
      <c r="MY75" s="386"/>
      <c r="MZ75" s="386"/>
      <c r="NA75" s="386"/>
      <c r="NB75" s="386"/>
      <c r="NC75" s="386"/>
      <c r="ND75" s="386"/>
      <c r="NE75" s="385"/>
      <c r="NF75" s="386"/>
      <c r="NG75" s="386"/>
      <c r="NH75" s="386"/>
      <c r="NI75" s="386"/>
      <c r="NJ75" s="386"/>
      <c r="NK75" s="386"/>
      <c r="NL75" s="386"/>
      <c r="NM75" s="386"/>
      <c r="NN75" s="386"/>
      <c r="NO75" s="386"/>
      <c r="NP75" s="386"/>
      <c r="NQ75" s="386"/>
      <c r="NR75" s="386"/>
      <c r="NS75" s="386"/>
      <c r="NT75" s="386"/>
      <c r="NU75" s="385"/>
      <c r="NV75" s="386"/>
      <c r="NW75" s="386"/>
      <c r="NX75" s="386"/>
      <c r="NY75" s="386"/>
      <c r="NZ75" s="386"/>
      <c r="OA75" s="386"/>
      <c r="OB75" s="386"/>
      <c r="OC75" s="386"/>
      <c r="OD75" s="386"/>
      <c r="OE75" s="386"/>
      <c r="OF75" s="386"/>
      <c r="OG75" s="386"/>
      <c r="OH75" s="386"/>
      <c r="OI75" s="386"/>
      <c r="OJ75" s="386"/>
      <c r="OK75" s="385"/>
      <c r="OL75" s="386"/>
      <c r="OM75" s="386"/>
      <c r="ON75" s="386"/>
      <c r="OO75" s="386"/>
      <c r="OP75" s="386"/>
      <c r="OQ75" s="386"/>
      <c r="OR75" s="386"/>
      <c r="OS75" s="386"/>
      <c r="OT75" s="386"/>
      <c r="OU75" s="386"/>
      <c r="OV75" s="386"/>
      <c r="OW75" s="386"/>
      <c r="OX75" s="386"/>
      <c r="OY75" s="386"/>
      <c r="OZ75" s="386"/>
      <c r="PA75" s="385"/>
      <c r="PB75" s="386"/>
      <c r="PC75" s="386"/>
      <c r="PD75" s="386"/>
      <c r="PE75" s="386"/>
      <c r="PF75" s="386"/>
      <c r="PG75" s="386"/>
      <c r="PH75" s="386"/>
      <c r="PI75" s="386"/>
      <c r="PJ75" s="386"/>
      <c r="PK75" s="386"/>
      <c r="PL75" s="386"/>
      <c r="PM75" s="386"/>
      <c r="PN75" s="386"/>
      <c r="PO75" s="386"/>
      <c r="PP75" s="386"/>
      <c r="PQ75" s="385"/>
      <c r="PR75" s="386"/>
      <c r="PS75" s="386"/>
      <c r="PT75" s="386"/>
      <c r="PU75" s="386"/>
      <c r="PV75" s="386"/>
      <c r="PW75" s="386"/>
      <c r="PX75" s="386"/>
      <c r="PY75" s="386"/>
      <c r="PZ75" s="386"/>
      <c r="QA75" s="386"/>
      <c r="QB75" s="386"/>
      <c r="QC75" s="386"/>
      <c r="QD75" s="386"/>
      <c r="QE75" s="386"/>
      <c r="QF75" s="386"/>
      <c r="QG75" s="385"/>
      <c r="QH75" s="386"/>
      <c r="QI75" s="386"/>
      <c r="QJ75" s="386"/>
      <c r="QK75" s="386"/>
      <c r="QL75" s="386"/>
      <c r="QM75" s="386"/>
      <c r="QN75" s="386"/>
      <c r="QO75" s="386"/>
      <c r="QP75" s="386"/>
      <c r="QQ75" s="386"/>
      <c r="QR75" s="386"/>
      <c r="QS75" s="386"/>
      <c r="QT75" s="386"/>
      <c r="QU75" s="386"/>
      <c r="QV75" s="386"/>
      <c r="QW75" s="385"/>
      <c r="QX75" s="386"/>
      <c r="QY75" s="386"/>
      <c r="QZ75" s="386"/>
      <c r="RA75" s="386"/>
      <c r="RB75" s="386"/>
      <c r="RC75" s="386"/>
      <c r="RD75" s="386"/>
      <c r="RE75" s="386"/>
      <c r="RF75" s="386"/>
      <c r="RG75" s="386"/>
      <c r="RH75" s="386"/>
      <c r="RI75" s="386"/>
      <c r="RJ75" s="386"/>
      <c r="RK75" s="386"/>
      <c r="RL75" s="386"/>
      <c r="RM75" s="385"/>
      <c r="RN75" s="386"/>
      <c r="RO75" s="386"/>
      <c r="RP75" s="386"/>
      <c r="RQ75" s="386"/>
      <c r="RR75" s="386"/>
      <c r="RS75" s="386"/>
      <c r="RT75" s="386"/>
      <c r="RU75" s="386"/>
      <c r="RV75" s="386"/>
      <c r="RW75" s="386"/>
      <c r="RX75" s="386"/>
      <c r="RY75" s="386"/>
      <c r="RZ75" s="386"/>
      <c r="SA75" s="386"/>
      <c r="SB75" s="386"/>
      <c r="SC75" s="385"/>
      <c r="SD75" s="386"/>
      <c r="SE75" s="386"/>
      <c r="SF75" s="386"/>
      <c r="SG75" s="386"/>
      <c r="SH75" s="386"/>
      <c r="SI75" s="386"/>
      <c r="SJ75" s="386"/>
      <c r="SK75" s="386"/>
      <c r="SL75" s="386"/>
      <c r="SM75" s="386"/>
      <c r="SN75" s="386"/>
      <c r="SO75" s="386"/>
      <c r="SP75" s="386"/>
      <c r="SQ75" s="386"/>
      <c r="SR75" s="386"/>
      <c r="SS75" s="385"/>
      <c r="ST75" s="386"/>
      <c r="SU75" s="386"/>
      <c r="SV75" s="386"/>
      <c r="SW75" s="386"/>
      <c r="SX75" s="386"/>
      <c r="SY75" s="386"/>
      <c r="SZ75" s="386"/>
      <c r="TA75" s="386"/>
      <c r="TB75" s="386"/>
      <c r="TC75" s="386"/>
      <c r="TD75" s="386"/>
      <c r="TE75" s="386"/>
      <c r="TF75" s="386"/>
      <c r="TG75" s="386"/>
      <c r="TH75" s="386"/>
      <c r="TI75" s="385"/>
      <c r="TJ75" s="386"/>
      <c r="TK75" s="386"/>
      <c r="TL75" s="386"/>
      <c r="TM75" s="386"/>
      <c r="TN75" s="386"/>
      <c r="TO75" s="386"/>
      <c r="TP75" s="386"/>
      <c r="TQ75" s="386"/>
      <c r="TR75" s="386"/>
      <c r="TS75" s="386"/>
      <c r="TT75" s="386"/>
      <c r="TU75" s="386"/>
      <c r="TV75" s="386"/>
      <c r="TW75" s="386"/>
      <c r="TX75" s="386"/>
      <c r="TY75" s="385"/>
      <c r="TZ75" s="386"/>
      <c r="UA75" s="386"/>
      <c r="UB75" s="386"/>
      <c r="UC75" s="386"/>
      <c r="UD75" s="386"/>
      <c r="UE75" s="386"/>
      <c r="UF75" s="386"/>
      <c r="UG75" s="386"/>
      <c r="UH75" s="386"/>
      <c r="UI75" s="386"/>
      <c r="UJ75" s="386"/>
      <c r="UK75" s="386"/>
      <c r="UL75" s="386"/>
      <c r="UM75" s="386"/>
      <c r="UN75" s="386"/>
      <c r="UO75" s="385"/>
      <c r="UP75" s="386"/>
      <c r="UQ75" s="386"/>
      <c r="UR75" s="386"/>
      <c r="US75" s="386"/>
      <c r="UT75" s="386"/>
      <c r="UU75" s="386"/>
      <c r="UV75" s="386"/>
      <c r="UW75" s="386"/>
      <c r="UX75" s="386"/>
      <c r="UY75" s="386"/>
      <c r="UZ75" s="386"/>
      <c r="VA75" s="386"/>
      <c r="VB75" s="386"/>
      <c r="VC75" s="386"/>
      <c r="VD75" s="386"/>
      <c r="VE75" s="385"/>
      <c r="VF75" s="386"/>
      <c r="VG75" s="386"/>
      <c r="VH75" s="386"/>
      <c r="VI75" s="386"/>
      <c r="VJ75" s="386"/>
      <c r="VK75" s="386"/>
      <c r="VL75" s="386"/>
      <c r="VM75" s="386"/>
      <c r="VN75" s="386"/>
      <c r="VO75" s="386"/>
      <c r="VP75" s="386"/>
      <c r="VQ75" s="386"/>
      <c r="VR75" s="386"/>
      <c r="VS75" s="386"/>
      <c r="VT75" s="386"/>
      <c r="VU75" s="385"/>
      <c r="VV75" s="386"/>
      <c r="VW75" s="386"/>
      <c r="VX75" s="386"/>
      <c r="VY75" s="386"/>
      <c r="VZ75" s="386"/>
      <c r="WA75" s="386"/>
      <c r="WB75" s="386"/>
      <c r="WC75" s="386"/>
      <c r="WD75" s="386"/>
      <c r="WE75" s="386"/>
      <c r="WF75" s="386"/>
      <c r="WG75" s="386"/>
      <c r="WH75" s="386"/>
      <c r="WI75" s="386"/>
      <c r="WJ75" s="386"/>
      <c r="WK75" s="385"/>
      <c r="WL75" s="386"/>
      <c r="WM75" s="386"/>
      <c r="WN75" s="386"/>
      <c r="WO75" s="386"/>
      <c r="WP75" s="386"/>
      <c r="WQ75" s="386"/>
      <c r="WR75" s="386"/>
      <c r="WS75" s="386"/>
      <c r="WT75" s="386"/>
      <c r="WU75" s="386"/>
      <c r="WV75" s="386"/>
      <c r="WW75" s="386"/>
      <c r="WX75" s="386"/>
      <c r="WY75" s="386"/>
      <c r="WZ75" s="386"/>
      <c r="XA75" s="385"/>
      <c r="XB75" s="386"/>
      <c r="XC75" s="386"/>
      <c r="XD75" s="386"/>
      <c r="XE75" s="386"/>
      <c r="XF75" s="386"/>
      <c r="XG75" s="386"/>
      <c r="XH75" s="386"/>
      <c r="XI75" s="386"/>
      <c r="XJ75" s="386"/>
      <c r="XK75" s="386"/>
      <c r="XL75" s="386"/>
      <c r="XM75" s="386"/>
      <c r="XN75" s="386"/>
      <c r="XO75" s="386"/>
      <c r="XP75" s="386"/>
      <c r="XQ75" s="385"/>
      <c r="XR75" s="386"/>
      <c r="XS75" s="386"/>
      <c r="XT75" s="386"/>
      <c r="XU75" s="386"/>
      <c r="XV75" s="386"/>
      <c r="XW75" s="386"/>
      <c r="XX75" s="386"/>
      <c r="XY75" s="386"/>
      <c r="XZ75" s="386"/>
      <c r="YA75" s="386"/>
      <c r="YB75" s="386"/>
      <c r="YC75" s="386"/>
      <c r="YD75" s="386"/>
      <c r="YE75" s="386"/>
      <c r="YF75" s="386"/>
      <c r="YG75" s="385"/>
      <c r="YH75" s="386"/>
      <c r="YI75" s="386"/>
      <c r="YJ75" s="386"/>
      <c r="YK75" s="386"/>
      <c r="YL75" s="386"/>
      <c r="YM75" s="386"/>
      <c r="YN75" s="386"/>
      <c r="YO75" s="386"/>
      <c r="YP75" s="386"/>
      <c r="YQ75" s="386"/>
      <c r="YR75" s="386"/>
      <c r="YS75" s="386"/>
      <c r="YT75" s="386"/>
      <c r="YU75" s="386"/>
      <c r="YV75" s="386"/>
      <c r="YW75" s="385"/>
      <c r="YX75" s="386"/>
      <c r="YY75" s="386"/>
      <c r="YZ75" s="386"/>
      <c r="ZA75" s="386"/>
      <c r="ZB75" s="386"/>
      <c r="ZC75" s="386"/>
      <c r="ZD75" s="386"/>
      <c r="ZE75" s="386"/>
      <c r="ZF75" s="386"/>
      <c r="ZG75" s="386"/>
      <c r="ZH75" s="386"/>
      <c r="ZI75" s="386"/>
      <c r="ZJ75" s="386"/>
      <c r="ZK75" s="386"/>
      <c r="ZL75" s="386"/>
      <c r="ZM75" s="385"/>
      <c r="ZN75" s="386"/>
      <c r="ZO75" s="386"/>
      <c r="ZP75" s="386"/>
      <c r="ZQ75" s="386"/>
      <c r="ZR75" s="386"/>
      <c r="ZS75" s="386"/>
      <c r="ZT75" s="386"/>
      <c r="ZU75" s="386"/>
      <c r="ZV75" s="386"/>
      <c r="ZW75" s="386"/>
      <c r="ZX75" s="386"/>
      <c r="ZY75" s="386"/>
      <c r="ZZ75" s="386"/>
      <c r="AAA75" s="386"/>
      <c r="AAB75" s="386"/>
      <c r="AAC75" s="385"/>
      <c r="AAD75" s="386"/>
      <c r="AAE75" s="386"/>
      <c r="AAF75" s="386"/>
      <c r="AAG75" s="386"/>
      <c r="AAH75" s="386"/>
      <c r="AAI75" s="386"/>
      <c r="AAJ75" s="386"/>
      <c r="AAK75" s="386"/>
      <c r="AAL75" s="386"/>
      <c r="AAM75" s="386"/>
      <c r="AAN75" s="386"/>
      <c r="AAO75" s="386"/>
      <c r="AAP75" s="386"/>
      <c r="AAQ75" s="386"/>
      <c r="AAR75" s="386"/>
      <c r="AAS75" s="385"/>
      <c r="AAT75" s="386"/>
      <c r="AAU75" s="386"/>
      <c r="AAV75" s="386"/>
      <c r="AAW75" s="386"/>
      <c r="AAX75" s="386"/>
      <c r="AAY75" s="386"/>
      <c r="AAZ75" s="386"/>
      <c r="ABA75" s="386"/>
      <c r="ABB75" s="386"/>
      <c r="ABC75" s="386"/>
      <c r="ABD75" s="386"/>
      <c r="ABE75" s="386"/>
      <c r="ABF75" s="386"/>
      <c r="ABG75" s="386"/>
      <c r="ABH75" s="386"/>
      <c r="ABI75" s="385"/>
      <c r="ABJ75" s="386"/>
      <c r="ABK75" s="386"/>
      <c r="ABL75" s="386"/>
      <c r="ABM75" s="386"/>
      <c r="ABN75" s="386"/>
      <c r="ABO75" s="386"/>
      <c r="ABP75" s="386"/>
      <c r="ABQ75" s="386"/>
      <c r="ABR75" s="386"/>
      <c r="ABS75" s="386"/>
      <c r="ABT75" s="386"/>
      <c r="ABU75" s="386"/>
      <c r="ABV75" s="386"/>
      <c r="ABW75" s="386"/>
      <c r="ABX75" s="386"/>
      <c r="ABY75" s="385"/>
      <c r="ABZ75" s="386"/>
      <c r="ACA75" s="386"/>
      <c r="ACB75" s="386"/>
      <c r="ACC75" s="386"/>
      <c r="ACD75" s="386"/>
      <c r="ACE75" s="386"/>
      <c r="ACF75" s="386"/>
      <c r="ACG75" s="386"/>
      <c r="ACH75" s="386"/>
      <c r="ACI75" s="386"/>
      <c r="ACJ75" s="386"/>
      <c r="ACK75" s="386"/>
      <c r="ACL75" s="386"/>
      <c r="ACM75" s="386"/>
      <c r="ACN75" s="386"/>
      <c r="ACO75" s="385"/>
      <c r="ACP75" s="386"/>
      <c r="ACQ75" s="386"/>
      <c r="ACR75" s="386"/>
      <c r="ACS75" s="386"/>
      <c r="ACT75" s="386"/>
      <c r="ACU75" s="386"/>
      <c r="ACV75" s="386"/>
      <c r="ACW75" s="386"/>
      <c r="ACX75" s="386"/>
      <c r="ACY75" s="386"/>
      <c r="ACZ75" s="386"/>
      <c r="ADA75" s="386"/>
      <c r="ADB75" s="386"/>
      <c r="ADC75" s="386"/>
      <c r="ADD75" s="386"/>
      <c r="ADE75" s="385"/>
      <c r="ADF75" s="386"/>
      <c r="ADG75" s="386"/>
      <c r="ADH75" s="386"/>
      <c r="ADI75" s="386"/>
      <c r="ADJ75" s="386"/>
      <c r="ADK75" s="386"/>
      <c r="ADL75" s="386"/>
      <c r="ADM75" s="386"/>
      <c r="ADN75" s="386"/>
      <c r="ADO75" s="386"/>
      <c r="ADP75" s="386"/>
      <c r="ADQ75" s="386"/>
      <c r="ADR75" s="386"/>
      <c r="ADS75" s="386"/>
      <c r="ADT75" s="386"/>
      <c r="ADU75" s="385"/>
      <c r="ADV75" s="386"/>
      <c r="ADW75" s="386"/>
      <c r="ADX75" s="386"/>
      <c r="ADY75" s="386"/>
      <c r="ADZ75" s="386"/>
      <c r="AEA75" s="386"/>
      <c r="AEB75" s="386"/>
      <c r="AEC75" s="386"/>
      <c r="AED75" s="386"/>
      <c r="AEE75" s="386"/>
      <c r="AEF75" s="386"/>
      <c r="AEG75" s="386"/>
      <c r="AEH75" s="386"/>
      <c r="AEI75" s="386"/>
      <c r="AEJ75" s="386"/>
      <c r="AEK75" s="385"/>
      <c r="AEL75" s="386"/>
      <c r="AEM75" s="386"/>
      <c r="AEN75" s="386"/>
      <c r="AEO75" s="386"/>
      <c r="AEP75" s="386"/>
      <c r="AEQ75" s="386"/>
      <c r="AER75" s="386"/>
      <c r="AES75" s="386"/>
      <c r="AET75" s="386"/>
      <c r="AEU75" s="386"/>
      <c r="AEV75" s="386"/>
      <c r="AEW75" s="386"/>
      <c r="AEX75" s="386"/>
      <c r="AEY75" s="386"/>
      <c r="AEZ75" s="386"/>
      <c r="AFA75" s="385"/>
      <c r="AFB75" s="386"/>
      <c r="AFC75" s="386"/>
      <c r="AFD75" s="386"/>
      <c r="AFE75" s="386"/>
      <c r="AFF75" s="386"/>
      <c r="AFG75" s="386"/>
      <c r="AFH75" s="386"/>
      <c r="AFI75" s="386"/>
      <c r="AFJ75" s="386"/>
      <c r="AFK75" s="386"/>
      <c r="AFL75" s="386"/>
      <c r="AFM75" s="386"/>
      <c r="AFN75" s="386"/>
      <c r="AFO75" s="386"/>
      <c r="AFP75" s="386"/>
      <c r="AFQ75" s="385"/>
      <c r="AFR75" s="386"/>
      <c r="AFS75" s="386"/>
      <c r="AFT75" s="386"/>
      <c r="AFU75" s="386"/>
      <c r="AFV75" s="386"/>
      <c r="AFW75" s="386"/>
      <c r="AFX75" s="386"/>
      <c r="AFY75" s="386"/>
      <c r="AFZ75" s="386"/>
      <c r="AGA75" s="386"/>
      <c r="AGB75" s="386"/>
      <c r="AGC75" s="386"/>
      <c r="AGD75" s="386"/>
      <c r="AGE75" s="386"/>
      <c r="AGF75" s="386"/>
      <c r="AGG75" s="385"/>
      <c r="AGH75" s="386"/>
      <c r="AGI75" s="386"/>
      <c r="AGJ75" s="386"/>
      <c r="AGK75" s="386"/>
      <c r="AGL75" s="386"/>
      <c r="AGM75" s="386"/>
      <c r="AGN75" s="386"/>
      <c r="AGO75" s="386"/>
      <c r="AGP75" s="386"/>
      <c r="AGQ75" s="386"/>
      <c r="AGR75" s="386"/>
      <c r="AGS75" s="386"/>
      <c r="AGT75" s="386"/>
      <c r="AGU75" s="386"/>
      <c r="AGV75" s="386"/>
      <c r="AGW75" s="385"/>
      <c r="AGX75" s="386"/>
      <c r="AGY75" s="386"/>
      <c r="AGZ75" s="386"/>
      <c r="AHA75" s="386"/>
      <c r="AHB75" s="386"/>
      <c r="AHC75" s="386"/>
      <c r="AHD75" s="386"/>
      <c r="AHE75" s="386"/>
      <c r="AHF75" s="386"/>
      <c r="AHG75" s="386"/>
      <c r="AHH75" s="386"/>
      <c r="AHI75" s="386"/>
      <c r="AHJ75" s="386"/>
      <c r="AHK75" s="386"/>
      <c r="AHL75" s="386"/>
      <c r="AHM75" s="385"/>
      <c r="AHN75" s="386"/>
      <c r="AHO75" s="386"/>
      <c r="AHP75" s="386"/>
      <c r="AHQ75" s="386"/>
      <c r="AHR75" s="386"/>
      <c r="AHS75" s="386"/>
      <c r="AHT75" s="386"/>
      <c r="AHU75" s="386"/>
      <c r="AHV75" s="386"/>
      <c r="AHW75" s="386"/>
      <c r="AHX75" s="386"/>
      <c r="AHY75" s="386"/>
      <c r="AHZ75" s="386"/>
      <c r="AIA75" s="386"/>
      <c r="AIB75" s="386"/>
      <c r="AIC75" s="385"/>
      <c r="AID75" s="386"/>
      <c r="AIE75" s="386"/>
      <c r="AIF75" s="386"/>
      <c r="AIG75" s="386"/>
      <c r="AIH75" s="386"/>
      <c r="AII75" s="386"/>
      <c r="AIJ75" s="386"/>
      <c r="AIK75" s="386"/>
      <c r="AIL75" s="386"/>
      <c r="AIM75" s="386"/>
      <c r="AIN75" s="386"/>
      <c r="AIO75" s="386"/>
      <c r="AIP75" s="386"/>
      <c r="AIQ75" s="386"/>
      <c r="AIR75" s="386"/>
      <c r="AIS75" s="385"/>
      <c r="AIT75" s="386"/>
      <c r="AIU75" s="386"/>
      <c r="AIV75" s="386"/>
      <c r="AIW75" s="386"/>
      <c r="AIX75" s="386"/>
      <c r="AIY75" s="386"/>
      <c r="AIZ75" s="386"/>
      <c r="AJA75" s="386"/>
      <c r="AJB75" s="386"/>
      <c r="AJC75" s="386"/>
      <c r="AJD75" s="386"/>
      <c r="AJE75" s="386"/>
      <c r="AJF75" s="386"/>
      <c r="AJG75" s="386"/>
      <c r="AJH75" s="386"/>
      <c r="AJI75" s="385"/>
      <c r="AJJ75" s="386"/>
      <c r="AJK75" s="386"/>
      <c r="AJL75" s="386"/>
      <c r="AJM75" s="386"/>
      <c r="AJN75" s="386"/>
      <c r="AJO75" s="386"/>
      <c r="AJP75" s="386"/>
      <c r="AJQ75" s="386"/>
      <c r="AJR75" s="386"/>
      <c r="AJS75" s="386"/>
      <c r="AJT75" s="386"/>
      <c r="AJU75" s="386"/>
      <c r="AJV75" s="386"/>
      <c r="AJW75" s="386"/>
      <c r="AJX75" s="386"/>
      <c r="AJY75" s="385"/>
      <c r="AJZ75" s="386"/>
      <c r="AKA75" s="386"/>
      <c r="AKB75" s="386"/>
      <c r="AKC75" s="386"/>
      <c r="AKD75" s="386"/>
      <c r="AKE75" s="386"/>
      <c r="AKF75" s="386"/>
      <c r="AKG75" s="386"/>
      <c r="AKH75" s="386"/>
      <c r="AKI75" s="386"/>
      <c r="AKJ75" s="386"/>
      <c r="AKK75" s="386"/>
      <c r="AKL75" s="386"/>
      <c r="AKM75" s="386"/>
      <c r="AKN75" s="386"/>
      <c r="AKO75" s="385"/>
      <c r="AKP75" s="386"/>
      <c r="AKQ75" s="386"/>
      <c r="AKR75" s="386"/>
      <c r="AKS75" s="386"/>
      <c r="AKT75" s="386"/>
      <c r="AKU75" s="386"/>
      <c r="AKV75" s="386"/>
      <c r="AKW75" s="386"/>
      <c r="AKX75" s="386"/>
      <c r="AKY75" s="386"/>
      <c r="AKZ75" s="386"/>
      <c r="ALA75" s="386"/>
      <c r="ALB75" s="386"/>
      <c r="ALC75" s="386"/>
      <c r="ALD75" s="386"/>
      <c r="ALE75" s="385"/>
      <c r="ALF75" s="386"/>
      <c r="ALG75" s="386"/>
      <c r="ALH75" s="386"/>
      <c r="ALI75" s="386"/>
      <c r="ALJ75" s="386"/>
      <c r="ALK75" s="386"/>
      <c r="ALL75" s="386"/>
      <c r="ALM75" s="386"/>
      <c r="ALN75" s="386"/>
      <c r="ALO75" s="386"/>
      <c r="ALP75" s="386"/>
      <c r="ALQ75" s="386"/>
      <c r="ALR75" s="386"/>
      <c r="ALS75" s="386"/>
      <c r="ALT75" s="386"/>
      <c r="ALU75" s="385"/>
      <c r="ALV75" s="386"/>
      <c r="ALW75" s="386"/>
      <c r="ALX75" s="386"/>
      <c r="ALY75" s="386"/>
      <c r="ALZ75" s="386"/>
      <c r="AMA75" s="386"/>
      <c r="AMB75" s="386"/>
      <c r="AMC75" s="386"/>
      <c r="AMD75" s="386"/>
      <c r="AME75" s="386"/>
      <c r="AMF75" s="386"/>
      <c r="AMG75" s="386"/>
      <c r="AMH75" s="386"/>
      <c r="AMI75" s="386"/>
      <c r="AMJ75" s="386"/>
      <c r="AMK75" s="385"/>
      <c r="AML75" s="386"/>
      <c r="AMM75" s="386"/>
      <c r="AMN75" s="386"/>
      <c r="AMO75" s="386"/>
      <c r="AMP75" s="386"/>
      <c r="AMQ75" s="386"/>
      <c r="AMR75" s="386"/>
      <c r="AMS75" s="386"/>
      <c r="AMT75" s="386"/>
      <c r="AMU75" s="386"/>
      <c r="AMV75" s="386"/>
      <c r="AMW75" s="386"/>
      <c r="AMX75" s="386"/>
      <c r="AMY75" s="386"/>
      <c r="AMZ75" s="386"/>
      <c r="ANA75" s="385"/>
      <c r="ANB75" s="386"/>
      <c r="ANC75" s="386"/>
      <c r="AND75" s="386"/>
      <c r="ANE75" s="386"/>
      <c r="ANF75" s="386"/>
      <c r="ANG75" s="386"/>
      <c r="ANH75" s="386"/>
      <c r="ANI75" s="386"/>
      <c r="ANJ75" s="386"/>
      <c r="ANK75" s="386"/>
      <c r="ANL75" s="386"/>
      <c r="ANM75" s="386"/>
      <c r="ANN75" s="386"/>
      <c r="ANO75" s="386"/>
      <c r="ANP75" s="386"/>
      <c r="ANQ75" s="385"/>
      <c r="ANR75" s="386"/>
      <c r="ANS75" s="386"/>
      <c r="ANT75" s="386"/>
      <c r="ANU75" s="386"/>
      <c r="ANV75" s="386"/>
      <c r="ANW75" s="386"/>
      <c r="ANX75" s="386"/>
      <c r="ANY75" s="386"/>
      <c r="ANZ75" s="386"/>
      <c r="AOA75" s="386"/>
      <c r="AOB75" s="386"/>
      <c r="AOC75" s="386"/>
      <c r="AOD75" s="386"/>
      <c r="AOE75" s="386"/>
      <c r="AOF75" s="386"/>
      <c r="AOG75" s="385"/>
      <c r="AOH75" s="386"/>
      <c r="AOI75" s="386"/>
      <c r="AOJ75" s="386"/>
      <c r="AOK75" s="386"/>
      <c r="AOL75" s="386"/>
      <c r="AOM75" s="386"/>
      <c r="AON75" s="386"/>
      <c r="AOO75" s="386"/>
      <c r="AOP75" s="386"/>
      <c r="AOQ75" s="386"/>
      <c r="AOR75" s="386"/>
      <c r="AOS75" s="386"/>
      <c r="AOT75" s="386"/>
      <c r="AOU75" s="386"/>
      <c r="AOV75" s="386"/>
      <c r="AOW75" s="385"/>
      <c r="AOX75" s="386"/>
      <c r="AOY75" s="386"/>
      <c r="AOZ75" s="386"/>
      <c r="APA75" s="386"/>
      <c r="APB75" s="386"/>
      <c r="APC75" s="386"/>
      <c r="APD75" s="386"/>
      <c r="APE75" s="386"/>
      <c r="APF75" s="386"/>
      <c r="APG75" s="386"/>
      <c r="APH75" s="386"/>
      <c r="API75" s="386"/>
      <c r="APJ75" s="386"/>
      <c r="APK75" s="386"/>
      <c r="APL75" s="386"/>
      <c r="APM75" s="385"/>
      <c r="APN75" s="386"/>
      <c r="APO75" s="386"/>
      <c r="APP75" s="386"/>
      <c r="APQ75" s="386"/>
      <c r="APR75" s="386"/>
      <c r="APS75" s="386"/>
      <c r="APT75" s="386"/>
      <c r="APU75" s="386"/>
      <c r="APV75" s="386"/>
      <c r="APW75" s="386"/>
      <c r="APX75" s="386"/>
      <c r="APY75" s="386"/>
      <c r="APZ75" s="386"/>
      <c r="AQA75" s="386"/>
      <c r="AQB75" s="386"/>
      <c r="AQC75" s="385"/>
      <c r="AQD75" s="386"/>
      <c r="AQE75" s="386"/>
      <c r="AQF75" s="386"/>
      <c r="AQG75" s="386"/>
      <c r="AQH75" s="386"/>
      <c r="AQI75" s="386"/>
      <c r="AQJ75" s="386"/>
      <c r="AQK75" s="386"/>
      <c r="AQL75" s="386"/>
      <c r="AQM75" s="386"/>
      <c r="AQN75" s="386"/>
      <c r="AQO75" s="386"/>
      <c r="AQP75" s="386"/>
      <c r="AQQ75" s="386"/>
      <c r="AQR75" s="386"/>
      <c r="AQS75" s="385"/>
      <c r="AQT75" s="386"/>
      <c r="AQU75" s="386"/>
      <c r="AQV75" s="386"/>
      <c r="AQW75" s="386"/>
      <c r="AQX75" s="386"/>
      <c r="AQY75" s="386"/>
      <c r="AQZ75" s="386"/>
      <c r="ARA75" s="386"/>
      <c r="ARB75" s="386"/>
      <c r="ARC75" s="386"/>
      <c r="ARD75" s="386"/>
      <c r="ARE75" s="386"/>
      <c r="ARF75" s="386"/>
      <c r="ARG75" s="386"/>
      <c r="ARH75" s="386"/>
      <c r="ARI75" s="385"/>
      <c r="ARJ75" s="386"/>
      <c r="ARK75" s="386"/>
      <c r="ARL75" s="386"/>
      <c r="ARM75" s="386"/>
      <c r="ARN75" s="386"/>
      <c r="ARO75" s="386"/>
      <c r="ARP75" s="386"/>
      <c r="ARQ75" s="386"/>
      <c r="ARR75" s="386"/>
      <c r="ARS75" s="386"/>
      <c r="ART75" s="386"/>
      <c r="ARU75" s="386"/>
      <c r="ARV75" s="386"/>
      <c r="ARW75" s="386"/>
      <c r="ARX75" s="386"/>
      <c r="ARY75" s="385"/>
      <c r="ARZ75" s="386"/>
      <c r="ASA75" s="386"/>
      <c r="ASB75" s="386"/>
      <c r="ASC75" s="386"/>
      <c r="ASD75" s="386"/>
      <c r="ASE75" s="386"/>
      <c r="ASF75" s="386"/>
      <c r="ASG75" s="386"/>
      <c r="ASH75" s="386"/>
      <c r="ASI75" s="386"/>
      <c r="ASJ75" s="386"/>
      <c r="ASK75" s="386"/>
      <c r="ASL75" s="386"/>
      <c r="ASM75" s="386"/>
      <c r="ASN75" s="386"/>
      <c r="ASO75" s="385"/>
      <c r="ASP75" s="386"/>
      <c r="ASQ75" s="386"/>
      <c r="ASR75" s="386"/>
      <c r="ASS75" s="386"/>
      <c r="AST75" s="386"/>
      <c r="ASU75" s="386"/>
      <c r="ASV75" s="386"/>
      <c r="ASW75" s="386"/>
      <c r="ASX75" s="386"/>
      <c r="ASY75" s="386"/>
      <c r="ASZ75" s="386"/>
      <c r="ATA75" s="386"/>
      <c r="ATB75" s="386"/>
      <c r="ATC75" s="386"/>
      <c r="ATD75" s="386"/>
      <c r="ATE75" s="385"/>
      <c r="ATF75" s="386"/>
      <c r="ATG75" s="386"/>
      <c r="ATH75" s="386"/>
      <c r="ATI75" s="386"/>
      <c r="ATJ75" s="386"/>
      <c r="ATK75" s="386"/>
      <c r="ATL75" s="386"/>
      <c r="ATM75" s="386"/>
      <c r="ATN75" s="386"/>
      <c r="ATO75" s="386"/>
      <c r="ATP75" s="386"/>
      <c r="ATQ75" s="386"/>
      <c r="ATR75" s="386"/>
      <c r="ATS75" s="386"/>
      <c r="ATT75" s="386"/>
      <c r="ATU75" s="385"/>
      <c r="ATV75" s="386"/>
      <c r="ATW75" s="386"/>
      <c r="ATX75" s="386"/>
      <c r="ATY75" s="386"/>
      <c r="ATZ75" s="386"/>
      <c r="AUA75" s="386"/>
      <c r="AUB75" s="386"/>
      <c r="AUC75" s="386"/>
      <c r="AUD75" s="386"/>
      <c r="AUE75" s="386"/>
      <c r="AUF75" s="386"/>
      <c r="AUG75" s="386"/>
      <c r="AUH75" s="386"/>
      <c r="AUI75" s="386"/>
      <c r="AUJ75" s="386"/>
      <c r="AUK75" s="385"/>
      <c r="AUL75" s="386"/>
      <c r="AUM75" s="386"/>
      <c r="AUN75" s="386"/>
      <c r="AUO75" s="386"/>
      <c r="AUP75" s="386"/>
      <c r="AUQ75" s="386"/>
      <c r="AUR75" s="386"/>
      <c r="AUS75" s="386"/>
      <c r="AUT75" s="386"/>
      <c r="AUU75" s="386"/>
      <c r="AUV75" s="386"/>
      <c r="AUW75" s="386"/>
      <c r="AUX75" s="386"/>
      <c r="AUY75" s="386"/>
      <c r="AUZ75" s="386"/>
      <c r="AVA75" s="385"/>
      <c r="AVB75" s="386"/>
      <c r="AVC75" s="386"/>
      <c r="AVD75" s="386"/>
      <c r="AVE75" s="386"/>
      <c r="AVF75" s="386"/>
      <c r="AVG75" s="386"/>
      <c r="AVH75" s="386"/>
      <c r="AVI75" s="386"/>
      <c r="AVJ75" s="386"/>
      <c r="AVK75" s="386"/>
      <c r="AVL75" s="386"/>
      <c r="AVM75" s="386"/>
      <c r="AVN75" s="386"/>
      <c r="AVO75" s="386"/>
      <c r="AVP75" s="386"/>
      <c r="AVQ75" s="385"/>
      <c r="AVR75" s="386"/>
      <c r="AVS75" s="386"/>
      <c r="AVT75" s="386"/>
      <c r="AVU75" s="386"/>
      <c r="AVV75" s="386"/>
      <c r="AVW75" s="386"/>
      <c r="AVX75" s="386"/>
      <c r="AVY75" s="386"/>
      <c r="AVZ75" s="386"/>
      <c r="AWA75" s="386"/>
      <c r="AWB75" s="386"/>
      <c r="AWC75" s="386"/>
      <c r="AWD75" s="386"/>
      <c r="AWE75" s="386"/>
      <c r="AWF75" s="386"/>
      <c r="AWG75" s="385"/>
      <c r="AWH75" s="386"/>
      <c r="AWI75" s="386"/>
      <c r="AWJ75" s="386"/>
      <c r="AWK75" s="386"/>
      <c r="AWL75" s="386"/>
      <c r="AWM75" s="386"/>
      <c r="AWN75" s="386"/>
      <c r="AWO75" s="386"/>
      <c r="AWP75" s="386"/>
      <c r="AWQ75" s="386"/>
      <c r="AWR75" s="386"/>
      <c r="AWS75" s="386"/>
      <c r="AWT75" s="386"/>
      <c r="AWU75" s="386"/>
      <c r="AWV75" s="386"/>
      <c r="AWW75" s="385"/>
      <c r="AWX75" s="386"/>
      <c r="AWY75" s="386"/>
      <c r="AWZ75" s="386"/>
      <c r="AXA75" s="386"/>
      <c r="AXB75" s="386"/>
      <c r="AXC75" s="386"/>
      <c r="AXD75" s="386"/>
      <c r="AXE75" s="386"/>
      <c r="AXF75" s="386"/>
      <c r="AXG75" s="386"/>
      <c r="AXH75" s="386"/>
      <c r="AXI75" s="386"/>
      <c r="AXJ75" s="386"/>
      <c r="AXK75" s="386"/>
      <c r="AXL75" s="386"/>
      <c r="AXM75" s="385"/>
      <c r="AXN75" s="386"/>
      <c r="AXO75" s="386"/>
      <c r="AXP75" s="386"/>
      <c r="AXQ75" s="386"/>
      <c r="AXR75" s="386"/>
      <c r="AXS75" s="386"/>
      <c r="AXT75" s="386"/>
      <c r="AXU75" s="386"/>
      <c r="AXV75" s="386"/>
      <c r="AXW75" s="386"/>
      <c r="AXX75" s="386"/>
      <c r="AXY75" s="386"/>
      <c r="AXZ75" s="386"/>
      <c r="AYA75" s="386"/>
      <c r="AYB75" s="386"/>
      <c r="AYC75" s="385"/>
      <c r="AYD75" s="386"/>
      <c r="AYE75" s="386"/>
      <c r="AYF75" s="386"/>
      <c r="AYG75" s="386"/>
      <c r="AYH75" s="386"/>
      <c r="AYI75" s="386"/>
      <c r="AYJ75" s="386"/>
      <c r="AYK75" s="386"/>
      <c r="AYL75" s="386"/>
      <c r="AYM75" s="386"/>
      <c r="AYN75" s="386"/>
      <c r="AYO75" s="386"/>
      <c r="AYP75" s="386"/>
      <c r="AYQ75" s="386"/>
      <c r="AYR75" s="386"/>
      <c r="AYS75" s="385"/>
      <c r="AYT75" s="386"/>
      <c r="AYU75" s="386"/>
      <c r="AYV75" s="386"/>
      <c r="AYW75" s="386"/>
      <c r="AYX75" s="386"/>
      <c r="AYY75" s="386"/>
      <c r="AYZ75" s="386"/>
      <c r="AZA75" s="386"/>
      <c r="AZB75" s="386"/>
      <c r="AZC75" s="386"/>
      <c r="AZD75" s="386"/>
      <c r="AZE75" s="386"/>
      <c r="AZF75" s="386"/>
      <c r="AZG75" s="386"/>
      <c r="AZH75" s="386"/>
      <c r="AZI75" s="385"/>
      <c r="AZJ75" s="386"/>
      <c r="AZK75" s="386"/>
      <c r="AZL75" s="386"/>
      <c r="AZM75" s="386"/>
      <c r="AZN75" s="386"/>
      <c r="AZO75" s="386"/>
      <c r="AZP75" s="386"/>
      <c r="AZQ75" s="386"/>
      <c r="AZR75" s="386"/>
      <c r="AZS75" s="386"/>
      <c r="AZT75" s="386"/>
      <c r="AZU75" s="386"/>
      <c r="AZV75" s="386"/>
      <c r="AZW75" s="386"/>
      <c r="AZX75" s="386"/>
      <c r="AZY75" s="385"/>
      <c r="AZZ75" s="386"/>
      <c r="BAA75" s="386"/>
      <c r="BAB75" s="386"/>
      <c r="BAC75" s="386"/>
      <c r="BAD75" s="386"/>
      <c r="BAE75" s="386"/>
      <c r="BAF75" s="386"/>
      <c r="BAG75" s="386"/>
      <c r="BAH75" s="386"/>
      <c r="BAI75" s="386"/>
      <c r="BAJ75" s="386"/>
      <c r="BAK75" s="386"/>
      <c r="BAL75" s="386"/>
      <c r="BAM75" s="386"/>
      <c r="BAN75" s="386"/>
      <c r="BAO75" s="385"/>
      <c r="BAP75" s="386"/>
      <c r="BAQ75" s="386"/>
      <c r="BAR75" s="386"/>
      <c r="BAS75" s="386"/>
      <c r="BAT75" s="386"/>
      <c r="BAU75" s="386"/>
      <c r="BAV75" s="386"/>
      <c r="BAW75" s="386"/>
      <c r="BAX75" s="386"/>
      <c r="BAY75" s="386"/>
      <c r="BAZ75" s="386"/>
      <c r="BBA75" s="386"/>
      <c r="BBB75" s="386"/>
      <c r="BBC75" s="386"/>
      <c r="BBD75" s="386"/>
      <c r="BBE75" s="385"/>
      <c r="BBF75" s="386"/>
      <c r="BBG75" s="386"/>
      <c r="BBH75" s="386"/>
      <c r="BBI75" s="386"/>
      <c r="BBJ75" s="386"/>
      <c r="BBK75" s="386"/>
      <c r="BBL75" s="386"/>
      <c r="BBM75" s="386"/>
      <c r="BBN75" s="386"/>
      <c r="BBO75" s="386"/>
      <c r="BBP75" s="386"/>
      <c r="BBQ75" s="386"/>
      <c r="BBR75" s="386"/>
      <c r="BBS75" s="386"/>
      <c r="BBT75" s="386"/>
      <c r="BBU75" s="385"/>
      <c r="BBV75" s="386"/>
      <c r="BBW75" s="386"/>
      <c r="BBX75" s="386"/>
      <c r="BBY75" s="386"/>
      <c r="BBZ75" s="386"/>
      <c r="BCA75" s="386"/>
      <c r="BCB75" s="386"/>
      <c r="BCC75" s="386"/>
      <c r="BCD75" s="386"/>
      <c r="BCE75" s="386"/>
      <c r="BCF75" s="386"/>
      <c r="BCG75" s="386"/>
      <c r="BCH75" s="386"/>
      <c r="BCI75" s="386"/>
      <c r="BCJ75" s="386"/>
      <c r="BCK75" s="385"/>
      <c r="BCL75" s="386"/>
      <c r="BCM75" s="386"/>
      <c r="BCN75" s="386"/>
      <c r="BCO75" s="386"/>
      <c r="BCP75" s="386"/>
      <c r="BCQ75" s="386"/>
      <c r="BCR75" s="386"/>
      <c r="BCS75" s="386"/>
      <c r="BCT75" s="386"/>
      <c r="BCU75" s="386"/>
      <c r="BCV75" s="386"/>
      <c r="BCW75" s="386"/>
      <c r="BCX75" s="386"/>
      <c r="BCY75" s="386"/>
      <c r="BCZ75" s="386"/>
      <c r="BDA75" s="385"/>
      <c r="BDB75" s="386"/>
      <c r="BDC75" s="386"/>
      <c r="BDD75" s="386"/>
      <c r="BDE75" s="386"/>
      <c r="BDF75" s="386"/>
      <c r="BDG75" s="386"/>
      <c r="BDH75" s="386"/>
      <c r="BDI75" s="386"/>
      <c r="BDJ75" s="386"/>
      <c r="BDK75" s="386"/>
      <c r="BDL75" s="386"/>
      <c r="BDM75" s="386"/>
      <c r="BDN75" s="386"/>
      <c r="BDO75" s="386"/>
      <c r="BDP75" s="386"/>
      <c r="BDQ75" s="385"/>
      <c r="BDR75" s="386"/>
      <c r="BDS75" s="386"/>
      <c r="BDT75" s="386"/>
      <c r="BDU75" s="386"/>
      <c r="BDV75" s="386"/>
      <c r="BDW75" s="386"/>
      <c r="BDX75" s="386"/>
      <c r="BDY75" s="386"/>
      <c r="BDZ75" s="386"/>
      <c r="BEA75" s="386"/>
      <c r="BEB75" s="386"/>
      <c r="BEC75" s="386"/>
      <c r="BED75" s="386"/>
      <c r="BEE75" s="386"/>
      <c r="BEF75" s="386"/>
      <c r="BEG75" s="385"/>
      <c r="BEH75" s="386"/>
      <c r="BEI75" s="386"/>
      <c r="BEJ75" s="386"/>
      <c r="BEK75" s="386"/>
      <c r="BEL75" s="386"/>
      <c r="BEM75" s="386"/>
      <c r="BEN75" s="386"/>
      <c r="BEO75" s="386"/>
      <c r="BEP75" s="386"/>
      <c r="BEQ75" s="386"/>
      <c r="BER75" s="386"/>
      <c r="BES75" s="386"/>
      <c r="BET75" s="386"/>
      <c r="BEU75" s="386"/>
      <c r="BEV75" s="386"/>
      <c r="BEW75" s="385"/>
      <c r="BEX75" s="386"/>
      <c r="BEY75" s="386"/>
      <c r="BEZ75" s="386"/>
      <c r="BFA75" s="386"/>
      <c r="BFB75" s="386"/>
      <c r="BFC75" s="386"/>
      <c r="BFD75" s="386"/>
      <c r="BFE75" s="386"/>
      <c r="BFF75" s="386"/>
      <c r="BFG75" s="386"/>
      <c r="BFH75" s="386"/>
      <c r="BFI75" s="386"/>
      <c r="BFJ75" s="386"/>
      <c r="BFK75" s="386"/>
      <c r="BFL75" s="386"/>
      <c r="BFM75" s="385"/>
      <c r="BFN75" s="386"/>
      <c r="BFO75" s="386"/>
      <c r="BFP75" s="386"/>
      <c r="BFQ75" s="386"/>
      <c r="BFR75" s="386"/>
      <c r="BFS75" s="386"/>
      <c r="BFT75" s="386"/>
      <c r="BFU75" s="386"/>
      <c r="BFV75" s="386"/>
      <c r="BFW75" s="386"/>
      <c r="BFX75" s="386"/>
      <c r="BFY75" s="386"/>
      <c r="BFZ75" s="386"/>
      <c r="BGA75" s="386"/>
      <c r="BGB75" s="386"/>
      <c r="BGC75" s="385"/>
      <c r="BGD75" s="386"/>
      <c r="BGE75" s="386"/>
      <c r="BGF75" s="386"/>
      <c r="BGG75" s="386"/>
      <c r="BGH75" s="386"/>
      <c r="BGI75" s="386"/>
      <c r="BGJ75" s="386"/>
      <c r="BGK75" s="386"/>
      <c r="BGL75" s="386"/>
      <c r="BGM75" s="386"/>
      <c r="BGN75" s="386"/>
      <c r="BGO75" s="386"/>
      <c r="BGP75" s="386"/>
      <c r="BGQ75" s="386"/>
      <c r="BGR75" s="386"/>
      <c r="BGS75" s="385"/>
      <c r="BGT75" s="386"/>
      <c r="BGU75" s="386"/>
      <c r="BGV75" s="386"/>
      <c r="BGW75" s="386"/>
      <c r="BGX75" s="386"/>
      <c r="BGY75" s="386"/>
      <c r="BGZ75" s="386"/>
      <c r="BHA75" s="386"/>
      <c r="BHB75" s="386"/>
      <c r="BHC75" s="386"/>
      <c r="BHD75" s="386"/>
      <c r="BHE75" s="386"/>
      <c r="BHF75" s="386"/>
      <c r="BHG75" s="386"/>
      <c r="BHH75" s="386"/>
      <c r="BHI75" s="385"/>
      <c r="BHJ75" s="386"/>
      <c r="BHK75" s="386"/>
      <c r="BHL75" s="386"/>
      <c r="BHM75" s="386"/>
      <c r="BHN75" s="386"/>
      <c r="BHO75" s="386"/>
      <c r="BHP75" s="386"/>
      <c r="BHQ75" s="386"/>
      <c r="BHR75" s="386"/>
      <c r="BHS75" s="386"/>
      <c r="BHT75" s="386"/>
      <c r="BHU75" s="386"/>
      <c r="BHV75" s="386"/>
      <c r="BHW75" s="386"/>
      <c r="BHX75" s="386"/>
      <c r="BHY75" s="385"/>
      <c r="BHZ75" s="386"/>
      <c r="BIA75" s="386"/>
      <c r="BIB75" s="386"/>
      <c r="BIC75" s="386"/>
      <c r="BID75" s="386"/>
      <c r="BIE75" s="386"/>
      <c r="BIF75" s="386"/>
      <c r="BIG75" s="386"/>
      <c r="BIH75" s="386"/>
      <c r="BII75" s="386"/>
      <c r="BIJ75" s="386"/>
      <c r="BIK75" s="386"/>
      <c r="BIL75" s="386"/>
      <c r="BIM75" s="386"/>
      <c r="BIN75" s="386"/>
      <c r="BIO75" s="385"/>
      <c r="BIP75" s="386"/>
      <c r="BIQ75" s="386"/>
      <c r="BIR75" s="386"/>
      <c r="BIS75" s="386"/>
      <c r="BIT75" s="386"/>
      <c r="BIU75" s="386"/>
      <c r="BIV75" s="386"/>
      <c r="BIW75" s="386"/>
      <c r="BIX75" s="386"/>
      <c r="BIY75" s="386"/>
      <c r="BIZ75" s="386"/>
      <c r="BJA75" s="386"/>
      <c r="BJB75" s="386"/>
      <c r="BJC75" s="386"/>
      <c r="BJD75" s="386"/>
      <c r="BJE75" s="385"/>
      <c r="BJF75" s="386"/>
      <c r="BJG75" s="386"/>
      <c r="BJH75" s="386"/>
      <c r="BJI75" s="386"/>
      <c r="BJJ75" s="386"/>
      <c r="BJK75" s="386"/>
      <c r="BJL75" s="386"/>
      <c r="BJM75" s="386"/>
      <c r="BJN75" s="386"/>
      <c r="BJO75" s="386"/>
      <c r="BJP75" s="386"/>
      <c r="BJQ75" s="386"/>
      <c r="BJR75" s="386"/>
      <c r="BJS75" s="386"/>
      <c r="BJT75" s="386"/>
      <c r="BJU75" s="385"/>
      <c r="BJV75" s="386"/>
      <c r="BJW75" s="386"/>
      <c r="BJX75" s="386"/>
      <c r="BJY75" s="386"/>
      <c r="BJZ75" s="386"/>
      <c r="BKA75" s="386"/>
      <c r="BKB75" s="386"/>
      <c r="BKC75" s="386"/>
      <c r="BKD75" s="386"/>
      <c r="BKE75" s="386"/>
      <c r="BKF75" s="386"/>
      <c r="BKG75" s="386"/>
      <c r="BKH75" s="386"/>
      <c r="BKI75" s="386"/>
      <c r="BKJ75" s="386"/>
      <c r="BKK75" s="385"/>
      <c r="BKL75" s="386"/>
      <c r="BKM75" s="386"/>
      <c r="BKN75" s="386"/>
      <c r="BKO75" s="386"/>
      <c r="BKP75" s="386"/>
      <c r="BKQ75" s="386"/>
      <c r="BKR75" s="386"/>
      <c r="BKS75" s="386"/>
      <c r="BKT75" s="386"/>
      <c r="BKU75" s="386"/>
      <c r="BKV75" s="386"/>
      <c r="BKW75" s="386"/>
      <c r="BKX75" s="386"/>
      <c r="BKY75" s="386"/>
      <c r="BKZ75" s="386"/>
      <c r="BLA75" s="385"/>
      <c r="BLB75" s="386"/>
      <c r="BLC75" s="386"/>
      <c r="BLD75" s="386"/>
      <c r="BLE75" s="386"/>
      <c r="BLF75" s="386"/>
      <c r="BLG75" s="386"/>
      <c r="BLH75" s="386"/>
      <c r="BLI75" s="386"/>
      <c r="BLJ75" s="386"/>
      <c r="BLK75" s="386"/>
      <c r="BLL75" s="386"/>
      <c r="BLM75" s="386"/>
      <c r="BLN75" s="386"/>
      <c r="BLO75" s="386"/>
      <c r="BLP75" s="386"/>
      <c r="BLQ75" s="385"/>
      <c r="BLR75" s="386"/>
      <c r="BLS75" s="386"/>
      <c r="BLT75" s="386"/>
      <c r="BLU75" s="386"/>
      <c r="BLV75" s="386"/>
      <c r="BLW75" s="386"/>
      <c r="BLX75" s="386"/>
      <c r="BLY75" s="386"/>
      <c r="BLZ75" s="386"/>
      <c r="BMA75" s="386"/>
      <c r="BMB75" s="386"/>
      <c r="BMC75" s="386"/>
      <c r="BMD75" s="386"/>
      <c r="BME75" s="386"/>
      <c r="BMF75" s="386"/>
      <c r="BMG75" s="385"/>
      <c r="BMH75" s="386"/>
      <c r="BMI75" s="386"/>
      <c r="BMJ75" s="386"/>
      <c r="BMK75" s="386"/>
      <c r="BML75" s="386"/>
      <c r="BMM75" s="386"/>
      <c r="BMN75" s="386"/>
      <c r="BMO75" s="386"/>
      <c r="BMP75" s="386"/>
      <c r="BMQ75" s="386"/>
      <c r="BMR75" s="386"/>
      <c r="BMS75" s="386"/>
      <c r="BMT75" s="386"/>
      <c r="BMU75" s="386"/>
      <c r="BMV75" s="386"/>
      <c r="BMW75" s="385"/>
      <c r="BMX75" s="386"/>
      <c r="BMY75" s="386"/>
      <c r="BMZ75" s="386"/>
      <c r="BNA75" s="386"/>
      <c r="BNB75" s="386"/>
      <c r="BNC75" s="386"/>
      <c r="BND75" s="386"/>
      <c r="BNE75" s="386"/>
      <c r="BNF75" s="386"/>
      <c r="BNG75" s="386"/>
      <c r="BNH75" s="386"/>
      <c r="BNI75" s="386"/>
      <c r="BNJ75" s="386"/>
      <c r="BNK75" s="386"/>
      <c r="BNL75" s="386"/>
      <c r="BNM75" s="385"/>
      <c r="BNN75" s="386"/>
      <c r="BNO75" s="386"/>
      <c r="BNP75" s="386"/>
      <c r="BNQ75" s="386"/>
      <c r="BNR75" s="386"/>
      <c r="BNS75" s="386"/>
      <c r="BNT75" s="386"/>
      <c r="BNU75" s="386"/>
      <c r="BNV75" s="386"/>
      <c r="BNW75" s="386"/>
      <c r="BNX75" s="386"/>
      <c r="BNY75" s="386"/>
      <c r="BNZ75" s="386"/>
      <c r="BOA75" s="386"/>
      <c r="BOB75" s="386"/>
      <c r="BOC75" s="385"/>
      <c r="BOD75" s="386"/>
      <c r="BOE75" s="386"/>
      <c r="BOF75" s="386"/>
      <c r="BOG75" s="386"/>
      <c r="BOH75" s="386"/>
      <c r="BOI75" s="386"/>
      <c r="BOJ75" s="386"/>
      <c r="BOK75" s="386"/>
      <c r="BOL75" s="386"/>
      <c r="BOM75" s="386"/>
      <c r="BON75" s="386"/>
      <c r="BOO75" s="386"/>
      <c r="BOP75" s="386"/>
      <c r="BOQ75" s="386"/>
      <c r="BOR75" s="386"/>
      <c r="BOS75" s="385"/>
      <c r="BOT75" s="386"/>
      <c r="BOU75" s="386"/>
      <c r="BOV75" s="386"/>
      <c r="BOW75" s="386"/>
      <c r="BOX75" s="386"/>
      <c r="BOY75" s="386"/>
      <c r="BOZ75" s="386"/>
      <c r="BPA75" s="386"/>
      <c r="BPB75" s="386"/>
      <c r="BPC75" s="386"/>
      <c r="BPD75" s="386"/>
      <c r="BPE75" s="386"/>
      <c r="BPF75" s="386"/>
      <c r="BPG75" s="386"/>
      <c r="BPH75" s="386"/>
      <c r="BPI75" s="385"/>
      <c r="BPJ75" s="386"/>
      <c r="BPK75" s="386"/>
      <c r="BPL75" s="386"/>
      <c r="BPM75" s="386"/>
      <c r="BPN75" s="386"/>
      <c r="BPO75" s="386"/>
      <c r="BPP75" s="386"/>
      <c r="BPQ75" s="386"/>
      <c r="BPR75" s="386"/>
      <c r="BPS75" s="386"/>
      <c r="BPT75" s="386"/>
      <c r="BPU75" s="386"/>
      <c r="BPV75" s="386"/>
      <c r="BPW75" s="386"/>
      <c r="BPX75" s="386"/>
      <c r="BPY75" s="385"/>
      <c r="BPZ75" s="386"/>
      <c r="BQA75" s="386"/>
      <c r="BQB75" s="386"/>
      <c r="BQC75" s="386"/>
      <c r="BQD75" s="386"/>
      <c r="BQE75" s="386"/>
      <c r="BQF75" s="386"/>
      <c r="BQG75" s="386"/>
      <c r="BQH75" s="386"/>
      <c r="BQI75" s="386"/>
      <c r="BQJ75" s="386"/>
      <c r="BQK75" s="386"/>
      <c r="BQL75" s="386"/>
      <c r="BQM75" s="386"/>
      <c r="BQN75" s="386"/>
      <c r="BQO75" s="385"/>
      <c r="BQP75" s="386"/>
      <c r="BQQ75" s="386"/>
      <c r="BQR75" s="386"/>
      <c r="BQS75" s="386"/>
      <c r="BQT75" s="386"/>
      <c r="BQU75" s="386"/>
      <c r="BQV75" s="386"/>
      <c r="BQW75" s="386"/>
      <c r="BQX75" s="386"/>
      <c r="BQY75" s="386"/>
      <c r="BQZ75" s="386"/>
      <c r="BRA75" s="386"/>
      <c r="BRB75" s="386"/>
      <c r="BRC75" s="386"/>
      <c r="BRD75" s="386"/>
      <c r="BRE75" s="385"/>
      <c r="BRF75" s="386"/>
      <c r="BRG75" s="386"/>
      <c r="BRH75" s="386"/>
      <c r="BRI75" s="386"/>
      <c r="BRJ75" s="386"/>
      <c r="BRK75" s="386"/>
      <c r="BRL75" s="386"/>
      <c r="BRM75" s="386"/>
      <c r="BRN75" s="386"/>
      <c r="BRO75" s="386"/>
      <c r="BRP75" s="386"/>
      <c r="BRQ75" s="386"/>
      <c r="BRR75" s="386"/>
      <c r="BRS75" s="386"/>
      <c r="BRT75" s="386"/>
      <c r="BRU75" s="385"/>
      <c r="BRV75" s="386"/>
      <c r="BRW75" s="386"/>
      <c r="BRX75" s="386"/>
      <c r="BRY75" s="386"/>
      <c r="BRZ75" s="386"/>
      <c r="BSA75" s="386"/>
      <c r="BSB75" s="386"/>
      <c r="BSC75" s="386"/>
      <c r="BSD75" s="386"/>
      <c r="BSE75" s="386"/>
      <c r="BSF75" s="386"/>
      <c r="BSG75" s="386"/>
      <c r="BSH75" s="386"/>
      <c r="BSI75" s="386"/>
      <c r="BSJ75" s="386"/>
      <c r="BSK75" s="385"/>
      <c r="BSL75" s="386"/>
      <c r="BSM75" s="386"/>
      <c r="BSN75" s="386"/>
      <c r="BSO75" s="386"/>
      <c r="BSP75" s="386"/>
      <c r="BSQ75" s="386"/>
      <c r="BSR75" s="386"/>
      <c r="BSS75" s="386"/>
      <c r="BST75" s="386"/>
      <c r="BSU75" s="386"/>
      <c r="BSV75" s="386"/>
      <c r="BSW75" s="386"/>
      <c r="BSX75" s="386"/>
      <c r="BSY75" s="386"/>
      <c r="BSZ75" s="386"/>
      <c r="BTA75" s="385"/>
      <c r="BTB75" s="386"/>
      <c r="BTC75" s="386"/>
      <c r="BTD75" s="386"/>
      <c r="BTE75" s="386"/>
      <c r="BTF75" s="386"/>
      <c r="BTG75" s="386"/>
      <c r="BTH75" s="386"/>
      <c r="BTI75" s="386"/>
      <c r="BTJ75" s="386"/>
      <c r="BTK75" s="386"/>
      <c r="BTL75" s="386"/>
      <c r="BTM75" s="386"/>
      <c r="BTN75" s="386"/>
      <c r="BTO75" s="386"/>
      <c r="BTP75" s="386"/>
      <c r="BTQ75" s="385"/>
      <c r="BTR75" s="386"/>
      <c r="BTS75" s="386"/>
      <c r="BTT75" s="386"/>
      <c r="BTU75" s="386"/>
      <c r="BTV75" s="386"/>
      <c r="BTW75" s="386"/>
      <c r="BTX75" s="386"/>
      <c r="BTY75" s="386"/>
      <c r="BTZ75" s="386"/>
      <c r="BUA75" s="386"/>
      <c r="BUB75" s="386"/>
      <c r="BUC75" s="386"/>
      <c r="BUD75" s="386"/>
      <c r="BUE75" s="386"/>
      <c r="BUF75" s="386"/>
      <c r="BUG75" s="385"/>
      <c r="BUH75" s="386"/>
      <c r="BUI75" s="386"/>
      <c r="BUJ75" s="386"/>
      <c r="BUK75" s="386"/>
      <c r="BUL75" s="386"/>
      <c r="BUM75" s="386"/>
      <c r="BUN75" s="386"/>
      <c r="BUO75" s="386"/>
      <c r="BUP75" s="386"/>
      <c r="BUQ75" s="386"/>
      <c r="BUR75" s="386"/>
      <c r="BUS75" s="386"/>
      <c r="BUT75" s="386"/>
      <c r="BUU75" s="386"/>
      <c r="BUV75" s="386"/>
      <c r="BUW75" s="385"/>
      <c r="BUX75" s="386"/>
      <c r="BUY75" s="386"/>
      <c r="BUZ75" s="386"/>
      <c r="BVA75" s="386"/>
      <c r="BVB75" s="386"/>
      <c r="BVC75" s="386"/>
      <c r="BVD75" s="386"/>
      <c r="BVE75" s="386"/>
      <c r="BVF75" s="386"/>
      <c r="BVG75" s="386"/>
      <c r="BVH75" s="386"/>
      <c r="BVI75" s="386"/>
      <c r="BVJ75" s="386"/>
      <c r="BVK75" s="386"/>
      <c r="BVL75" s="386"/>
      <c r="BVM75" s="385"/>
      <c r="BVN75" s="386"/>
      <c r="BVO75" s="386"/>
      <c r="BVP75" s="386"/>
      <c r="BVQ75" s="386"/>
      <c r="BVR75" s="386"/>
      <c r="BVS75" s="386"/>
      <c r="BVT75" s="386"/>
      <c r="BVU75" s="386"/>
      <c r="BVV75" s="386"/>
      <c r="BVW75" s="386"/>
      <c r="BVX75" s="386"/>
      <c r="BVY75" s="386"/>
      <c r="BVZ75" s="386"/>
      <c r="BWA75" s="386"/>
      <c r="BWB75" s="386"/>
      <c r="BWC75" s="385"/>
      <c r="BWD75" s="386"/>
      <c r="BWE75" s="386"/>
      <c r="BWF75" s="386"/>
      <c r="BWG75" s="386"/>
      <c r="BWH75" s="386"/>
      <c r="BWI75" s="386"/>
      <c r="BWJ75" s="386"/>
      <c r="BWK75" s="386"/>
      <c r="BWL75" s="386"/>
      <c r="BWM75" s="386"/>
      <c r="BWN75" s="386"/>
      <c r="BWO75" s="386"/>
      <c r="BWP75" s="386"/>
      <c r="BWQ75" s="386"/>
      <c r="BWR75" s="386"/>
      <c r="BWS75" s="385"/>
      <c r="BWT75" s="386"/>
      <c r="BWU75" s="386"/>
      <c r="BWV75" s="386"/>
      <c r="BWW75" s="386"/>
      <c r="BWX75" s="386"/>
      <c r="BWY75" s="386"/>
      <c r="BWZ75" s="386"/>
      <c r="BXA75" s="386"/>
      <c r="BXB75" s="386"/>
      <c r="BXC75" s="386"/>
      <c r="BXD75" s="386"/>
      <c r="BXE75" s="386"/>
      <c r="BXF75" s="386"/>
      <c r="BXG75" s="386"/>
      <c r="BXH75" s="386"/>
      <c r="BXI75" s="385"/>
      <c r="BXJ75" s="386"/>
      <c r="BXK75" s="386"/>
      <c r="BXL75" s="386"/>
      <c r="BXM75" s="386"/>
      <c r="BXN75" s="386"/>
      <c r="BXO75" s="386"/>
      <c r="BXP75" s="386"/>
      <c r="BXQ75" s="386"/>
      <c r="BXR75" s="386"/>
      <c r="BXS75" s="386"/>
      <c r="BXT75" s="386"/>
      <c r="BXU75" s="386"/>
      <c r="BXV75" s="386"/>
      <c r="BXW75" s="386"/>
      <c r="BXX75" s="386"/>
      <c r="BXY75" s="385"/>
      <c r="BXZ75" s="386"/>
      <c r="BYA75" s="386"/>
      <c r="BYB75" s="386"/>
      <c r="BYC75" s="386"/>
      <c r="BYD75" s="386"/>
      <c r="BYE75" s="386"/>
      <c r="BYF75" s="386"/>
      <c r="BYG75" s="386"/>
      <c r="BYH75" s="386"/>
      <c r="BYI75" s="386"/>
      <c r="BYJ75" s="386"/>
      <c r="BYK75" s="386"/>
      <c r="BYL75" s="386"/>
      <c r="BYM75" s="386"/>
      <c r="BYN75" s="386"/>
      <c r="BYO75" s="385"/>
      <c r="BYP75" s="386"/>
      <c r="BYQ75" s="386"/>
      <c r="BYR75" s="386"/>
      <c r="BYS75" s="386"/>
      <c r="BYT75" s="386"/>
      <c r="BYU75" s="386"/>
      <c r="BYV75" s="386"/>
      <c r="BYW75" s="386"/>
      <c r="BYX75" s="386"/>
      <c r="BYY75" s="386"/>
      <c r="BYZ75" s="386"/>
      <c r="BZA75" s="386"/>
      <c r="BZB75" s="386"/>
      <c r="BZC75" s="386"/>
      <c r="BZD75" s="386"/>
      <c r="BZE75" s="385"/>
      <c r="BZF75" s="386"/>
      <c r="BZG75" s="386"/>
      <c r="BZH75" s="386"/>
      <c r="BZI75" s="386"/>
      <c r="BZJ75" s="386"/>
      <c r="BZK75" s="386"/>
      <c r="BZL75" s="386"/>
      <c r="BZM75" s="386"/>
      <c r="BZN75" s="386"/>
      <c r="BZO75" s="386"/>
      <c r="BZP75" s="386"/>
      <c r="BZQ75" s="386"/>
      <c r="BZR75" s="386"/>
      <c r="BZS75" s="386"/>
      <c r="BZT75" s="386"/>
      <c r="BZU75" s="385"/>
      <c r="BZV75" s="386"/>
      <c r="BZW75" s="386"/>
      <c r="BZX75" s="386"/>
      <c r="BZY75" s="386"/>
      <c r="BZZ75" s="386"/>
      <c r="CAA75" s="386"/>
      <c r="CAB75" s="386"/>
      <c r="CAC75" s="386"/>
      <c r="CAD75" s="386"/>
      <c r="CAE75" s="386"/>
      <c r="CAF75" s="386"/>
      <c r="CAG75" s="386"/>
      <c r="CAH75" s="386"/>
      <c r="CAI75" s="386"/>
      <c r="CAJ75" s="386"/>
      <c r="CAK75" s="385"/>
      <c r="CAL75" s="386"/>
      <c r="CAM75" s="386"/>
      <c r="CAN75" s="386"/>
      <c r="CAO75" s="386"/>
      <c r="CAP75" s="386"/>
      <c r="CAQ75" s="386"/>
      <c r="CAR75" s="386"/>
      <c r="CAS75" s="386"/>
      <c r="CAT75" s="386"/>
      <c r="CAU75" s="386"/>
      <c r="CAV75" s="386"/>
      <c r="CAW75" s="386"/>
      <c r="CAX75" s="386"/>
      <c r="CAY75" s="386"/>
      <c r="CAZ75" s="386"/>
      <c r="CBA75" s="385"/>
      <c r="CBB75" s="386"/>
      <c r="CBC75" s="386"/>
      <c r="CBD75" s="386"/>
      <c r="CBE75" s="386"/>
      <c r="CBF75" s="386"/>
      <c r="CBG75" s="386"/>
      <c r="CBH75" s="386"/>
      <c r="CBI75" s="386"/>
      <c r="CBJ75" s="386"/>
      <c r="CBK75" s="386"/>
      <c r="CBL75" s="386"/>
      <c r="CBM75" s="386"/>
      <c r="CBN75" s="386"/>
      <c r="CBO75" s="386"/>
      <c r="CBP75" s="386"/>
      <c r="CBQ75" s="385"/>
      <c r="CBR75" s="386"/>
      <c r="CBS75" s="386"/>
      <c r="CBT75" s="386"/>
      <c r="CBU75" s="386"/>
      <c r="CBV75" s="386"/>
      <c r="CBW75" s="386"/>
      <c r="CBX75" s="386"/>
      <c r="CBY75" s="386"/>
      <c r="CBZ75" s="386"/>
      <c r="CCA75" s="386"/>
      <c r="CCB75" s="386"/>
      <c r="CCC75" s="386"/>
      <c r="CCD75" s="386"/>
      <c r="CCE75" s="386"/>
      <c r="CCF75" s="386"/>
      <c r="CCG75" s="385"/>
      <c r="CCH75" s="386"/>
      <c r="CCI75" s="386"/>
      <c r="CCJ75" s="386"/>
      <c r="CCK75" s="386"/>
      <c r="CCL75" s="386"/>
      <c r="CCM75" s="386"/>
      <c r="CCN75" s="386"/>
      <c r="CCO75" s="386"/>
      <c r="CCP75" s="386"/>
      <c r="CCQ75" s="386"/>
      <c r="CCR75" s="386"/>
      <c r="CCS75" s="386"/>
      <c r="CCT75" s="386"/>
      <c r="CCU75" s="386"/>
      <c r="CCV75" s="386"/>
      <c r="CCW75" s="385"/>
      <c r="CCX75" s="386"/>
      <c r="CCY75" s="386"/>
      <c r="CCZ75" s="386"/>
      <c r="CDA75" s="386"/>
      <c r="CDB75" s="386"/>
      <c r="CDC75" s="386"/>
      <c r="CDD75" s="386"/>
      <c r="CDE75" s="386"/>
      <c r="CDF75" s="386"/>
      <c r="CDG75" s="386"/>
      <c r="CDH75" s="386"/>
      <c r="CDI75" s="386"/>
      <c r="CDJ75" s="386"/>
      <c r="CDK75" s="386"/>
      <c r="CDL75" s="386"/>
      <c r="CDM75" s="385"/>
      <c r="CDN75" s="386"/>
      <c r="CDO75" s="386"/>
      <c r="CDP75" s="386"/>
      <c r="CDQ75" s="386"/>
      <c r="CDR75" s="386"/>
      <c r="CDS75" s="386"/>
      <c r="CDT75" s="386"/>
      <c r="CDU75" s="386"/>
      <c r="CDV75" s="386"/>
      <c r="CDW75" s="386"/>
      <c r="CDX75" s="386"/>
      <c r="CDY75" s="386"/>
      <c r="CDZ75" s="386"/>
      <c r="CEA75" s="386"/>
      <c r="CEB75" s="386"/>
      <c r="CEC75" s="385"/>
      <c r="CED75" s="386"/>
      <c r="CEE75" s="386"/>
      <c r="CEF75" s="386"/>
      <c r="CEG75" s="386"/>
      <c r="CEH75" s="386"/>
      <c r="CEI75" s="386"/>
      <c r="CEJ75" s="386"/>
      <c r="CEK75" s="386"/>
      <c r="CEL75" s="386"/>
      <c r="CEM75" s="386"/>
      <c r="CEN75" s="386"/>
      <c r="CEO75" s="386"/>
      <c r="CEP75" s="386"/>
      <c r="CEQ75" s="386"/>
      <c r="CER75" s="386"/>
      <c r="CES75" s="385"/>
      <c r="CET75" s="386"/>
      <c r="CEU75" s="386"/>
      <c r="CEV75" s="386"/>
      <c r="CEW75" s="386"/>
      <c r="CEX75" s="386"/>
      <c r="CEY75" s="386"/>
      <c r="CEZ75" s="386"/>
      <c r="CFA75" s="386"/>
      <c r="CFB75" s="386"/>
      <c r="CFC75" s="386"/>
      <c r="CFD75" s="386"/>
      <c r="CFE75" s="386"/>
      <c r="CFF75" s="386"/>
      <c r="CFG75" s="386"/>
      <c r="CFH75" s="386"/>
      <c r="CFI75" s="385"/>
      <c r="CFJ75" s="386"/>
      <c r="CFK75" s="386"/>
      <c r="CFL75" s="386"/>
      <c r="CFM75" s="386"/>
      <c r="CFN75" s="386"/>
      <c r="CFO75" s="386"/>
      <c r="CFP75" s="386"/>
      <c r="CFQ75" s="386"/>
      <c r="CFR75" s="386"/>
      <c r="CFS75" s="386"/>
      <c r="CFT75" s="386"/>
      <c r="CFU75" s="386"/>
      <c r="CFV75" s="386"/>
      <c r="CFW75" s="386"/>
      <c r="CFX75" s="386"/>
      <c r="CFY75" s="385"/>
      <c r="CFZ75" s="386"/>
      <c r="CGA75" s="386"/>
      <c r="CGB75" s="386"/>
      <c r="CGC75" s="386"/>
      <c r="CGD75" s="386"/>
      <c r="CGE75" s="386"/>
      <c r="CGF75" s="386"/>
      <c r="CGG75" s="386"/>
      <c r="CGH75" s="386"/>
      <c r="CGI75" s="386"/>
      <c r="CGJ75" s="386"/>
      <c r="CGK75" s="386"/>
      <c r="CGL75" s="386"/>
      <c r="CGM75" s="386"/>
      <c r="CGN75" s="386"/>
      <c r="CGO75" s="385"/>
      <c r="CGP75" s="386"/>
      <c r="CGQ75" s="386"/>
      <c r="CGR75" s="386"/>
      <c r="CGS75" s="386"/>
      <c r="CGT75" s="386"/>
      <c r="CGU75" s="386"/>
      <c r="CGV75" s="386"/>
      <c r="CGW75" s="386"/>
      <c r="CGX75" s="386"/>
      <c r="CGY75" s="386"/>
      <c r="CGZ75" s="386"/>
      <c r="CHA75" s="386"/>
      <c r="CHB75" s="386"/>
      <c r="CHC75" s="386"/>
      <c r="CHD75" s="386"/>
      <c r="CHE75" s="385"/>
      <c r="CHF75" s="386"/>
      <c r="CHG75" s="386"/>
      <c r="CHH75" s="386"/>
      <c r="CHI75" s="386"/>
      <c r="CHJ75" s="386"/>
      <c r="CHK75" s="386"/>
      <c r="CHL75" s="386"/>
      <c r="CHM75" s="386"/>
      <c r="CHN75" s="386"/>
      <c r="CHO75" s="386"/>
      <c r="CHP75" s="386"/>
      <c r="CHQ75" s="386"/>
      <c r="CHR75" s="386"/>
      <c r="CHS75" s="386"/>
      <c r="CHT75" s="386"/>
      <c r="CHU75" s="385"/>
      <c r="CHV75" s="386"/>
      <c r="CHW75" s="386"/>
      <c r="CHX75" s="386"/>
      <c r="CHY75" s="386"/>
      <c r="CHZ75" s="386"/>
      <c r="CIA75" s="386"/>
      <c r="CIB75" s="386"/>
      <c r="CIC75" s="386"/>
      <c r="CID75" s="386"/>
      <c r="CIE75" s="386"/>
      <c r="CIF75" s="386"/>
      <c r="CIG75" s="386"/>
      <c r="CIH75" s="386"/>
      <c r="CII75" s="386"/>
      <c r="CIJ75" s="386"/>
      <c r="CIK75" s="385"/>
      <c r="CIL75" s="386"/>
      <c r="CIM75" s="386"/>
      <c r="CIN75" s="386"/>
      <c r="CIO75" s="386"/>
      <c r="CIP75" s="386"/>
      <c r="CIQ75" s="386"/>
      <c r="CIR75" s="386"/>
      <c r="CIS75" s="386"/>
      <c r="CIT75" s="386"/>
      <c r="CIU75" s="386"/>
      <c r="CIV75" s="386"/>
      <c r="CIW75" s="386"/>
      <c r="CIX75" s="386"/>
      <c r="CIY75" s="386"/>
      <c r="CIZ75" s="386"/>
      <c r="CJA75" s="385"/>
      <c r="CJB75" s="386"/>
      <c r="CJC75" s="386"/>
      <c r="CJD75" s="386"/>
      <c r="CJE75" s="386"/>
      <c r="CJF75" s="386"/>
      <c r="CJG75" s="386"/>
      <c r="CJH75" s="386"/>
      <c r="CJI75" s="386"/>
      <c r="CJJ75" s="386"/>
      <c r="CJK75" s="386"/>
      <c r="CJL75" s="386"/>
      <c r="CJM75" s="386"/>
      <c r="CJN75" s="386"/>
      <c r="CJO75" s="386"/>
      <c r="CJP75" s="386"/>
      <c r="CJQ75" s="385"/>
      <c r="CJR75" s="386"/>
      <c r="CJS75" s="386"/>
      <c r="CJT75" s="386"/>
      <c r="CJU75" s="386"/>
      <c r="CJV75" s="386"/>
      <c r="CJW75" s="386"/>
      <c r="CJX75" s="386"/>
      <c r="CJY75" s="386"/>
      <c r="CJZ75" s="386"/>
      <c r="CKA75" s="386"/>
      <c r="CKB75" s="386"/>
      <c r="CKC75" s="386"/>
      <c r="CKD75" s="386"/>
      <c r="CKE75" s="386"/>
      <c r="CKF75" s="386"/>
      <c r="CKG75" s="385"/>
      <c r="CKH75" s="386"/>
      <c r="CKI75" s="386"/>
      <c r="CKJ75" s="386"/>
      <c r="CKK75" s="386"/>
      <c r="CKL75" s="386"/>
      <c r="CKM75" s="386"/>
      <c r="CKN75" s="386"/>
      <c r="CKO75" s="386"/>
      <c r="CKP75" s="386"/>
      <c r="CKQ75" s="386"/>
      <c r="CKR75" s="386"/>
      <c r="CKS75" s="386"/>
      <c r="CKT75" s="386"/>
      <c r="CKU75" s="386"/>
      <c r="CKV75" s="386"/>
      <c r="CKW75" s="385"/>
      <c r="CKX75" s="386"/>
      <c r="CKY75" s="386"/>
      <c r="CKZ75" s="386"/>
      <c r="CLA75" s="386"/>
      <c r="CLB75" s="386"/>
      <c r="CLC75" s="386"/>
      <c r="CLD75" s="386"/>
      <c r="CLE75" s="386"/>
      <c r="CLF75" s="386"/>
      <c r="CLG75" s="386"/>
      <c r="CLH75" s="386"/>
      <c r="CLI75" s="386"/>
      <c r="CLJ75" s="386"/>
      <c r="CLK75" s="386"/>
      <c r="CLL75" s="386"/>
      <c r="CLM75" s="385"/>
      <c r="CLN75" s="386"/>
      <c r="CLO75" s="386"/>
      <c r="CLP75" s="386"/>
      <c r="CLQ75" s="386"/>
      <c r="CLR75" s="386"/>
      <c r="CLS75" s="386"/>
      <c r="CLT75" s="386"/>
      <c r="CLU75" s="386"/>
      <c r="CLV75" s="386"/>
      <c r="CLW75" s="386"/>
      <c r="CLX75" s="386"/>
      <c r="CLY75" s="386"/>
      <c r="CLZ75" s="386"/>
      <c r="CMA75" s="386"/>
      <c r="CMB75" s="386"/>
      <c r="CMC75" s="385"/>
      <c r="CMD75" s="386"/>
      <c r="CME75" s="386"/>
      <c r="CMF75" s="386"/>
      <c r="CMG75" s="386"/>
      <c r="CMH75" s="386"/>
      <c r="CMI75" s="386"/>
      <c r="CMJ75" s="386"/>
      <c r="CMK75" s="386"/>
      <c r="CML75" s="386"/>
      <c r="CMM75" s="386"/>
      <c r="CMN75" s="386"/>
      <c r="CMO75" s="386"/>
      <c r="CMP75" s="386"/>
      <c r="CMQ75" s="386"/>
      <c r="CMR75" s="386"/>
      <c r="CMS75" s="385"/>
      <c r="CMT75" s="386"/>
      <c r="CMU75" s="386"/>
      <c r="CMV75" s="386"/>
      <c r="CMW75" s="386"/>
      <c r="CMX75" s="386"/>
      <c r="CMY75" s="386"/>
      <c r="CMZ75" s="386"/>
      <c r="CNA75" s="386"/>
      <c r="CNB75" s="386"/>
      <c r="CNC75" s="386"/>
      <c r="CND75" s="386"/>
      <c r="CNE75" s="386"/>
      <c r="CNF75" s="386"/>
      <c r="CNG75" s="386"/>
      <c r="CNH75" s="386"/>
      <c r="CNI75" s="385"/>
      <c r="CNJ75" s="386"/>
      <c r="CNK75" s="386"/>
      <c r="CNL75" s="386"/>
      <c r="CNM75" s="386"/>
      <c r="CNN75" s="386"/>
      <c r="CNO75" s="386"/>
      <c r="CNP75" s="386"/>
      <c r="CNQ75" s="386"/>
      <c r="CNR75" s="386"/>
      <c r="CNS75" s="386"/>
      <c r="CNT75" s="386"/>
      <c r="CNU75" s="386"/>
      <c r="CNV75" s="386"/>
      <c r="CNW75" s="386"/>
      <c r="CNX75" s="386"/>
      <c r="CNY75" s="385"/>
      <c r="CNZ75" s="386"/>
      <c r="COA75" s="386"/>
      <c r="COB75" s="386"/>
      <c r="COC75" s="386"/>
      <c r="COD75" s="386"/>
      <c r="COE75" s="386"/>
      <c r="COF75" s="386"/>
      <c r="COG75" s="386"/>
      <c r="COH75" s="386"/>
      <c r="COI75" s="386"/>
      <c r="COJ75" s="386"/>
      <c r="COK75" s="386"/>
      <c r="COL75" s="386"/>
      <c r="COM75" s="386"/>
      <c r="CON75" s="386"/>
      <c r="COO75" s="385"/>
      <c r="COP75" s="386"/>
      <c r="COQ75" s="386"/>
      <c r="COR75" s="386"/>
      <c r="COS75" s="386"/>
      <c r="COT75" s="386"/>
      <c r="COU75" s="386"/>
      <c r="COV75" s="386"/>
      <c r="COW75" s="386"/>
      <c r="COX75" s="386"/>
      <c r="COY75" s="386"/>
      <c r="COZ75" s="386"/>
      <c r="CPA75" s="386"/>
      <c r="CPB75" s="386"/>
      <c r="CPC75" s="386"/>
      <c r="CPD75" s="386"/>
      <c r="CPE75" s="385"/>
      <c r="CPF75" s="386"/>
      <c r="CPG75" s="386"/>
      <c r="CPH75" s="386"/>
      <c r="CPI75" s="386"/>
      <c r="CPJ75" s="386"/>
      <c r="CPK75" s="386"/>
      <c r="CPL75" s="386"/>
      <c r="CPM75" s="386"/>
      <c r="CPN75" s="386"/>
      <c r="CPO75" s="386"/>
      <c r="CPP75" s="386"/>
      <c r="CPQ75" s="386"/>
      <c r="CPR75" s="386"/>
      <c r="CPS75" s="386"/>
      <c r="CPT75" s="386"/>
      <c r="CPU75" s="385"/>
      <c r="CPV75" s="386"/>
      <c r="CPW75" s="386"/>
      <c r="CPX75" s="386"/>
      <c r="CPY75" s="386"/>
      <c r="CPZ75" s="386"/>
      <c r="CQA75" s="386"/>
      <c r="CQB75" s="386"/>
      <c r="CQC75" s="386"/>
      <c r="CQD75" s="386"/>
      <c r="CQE75" s="386"/>
      <c r="CQF75" s="386"/>
      <c r="CQG75" s="386"/>
      <c r="CQH75" s="386"/>
      <c r="CQI75" s="386"/>
      <c r="CQJ75" s="386"/>
      <c r="CQK75" s="385"/>
      <c r="CQL75" s="386"/>
      <c r="CQM75" s="386"/>
      <c r="CQN75" s="386"/>
      <c r="CQO75" s="386"/>
      <c r="CQP75" s="386"/>
      <c r="CQQ75" s="386"/>
      <c r="CQR75" s="386"/>
      <c r="CQS75" s="386"/>
      <c r="CQT75" s="386"/>
      <c r="CQU75" s="386"/>
      <c r="CQV75" s="386"/>
      <c r="CQW75" s="386"/>
      <c r="CQX75" s="386"/>
      <c r="CQY75" s="386"/>
      <c r="CQZ75" s="386"/>
      <c r="CRA75" s="385"/>
      <c r="CRB75" s="386"/>
      <c r="CRC75" s="386"/>
      <c r="CRD75" s="386"/>
      <c r="CRE75" s="386"/>
      <c r="CRF75" s="386"/>
      <c r="CRG75" s="386"/>
      <c r="CRH75" s="386"/>
      <c r="CRI75" s="386"/>
      <c r="CRJ75" s="386"/>
      <c r="CRK75" s="386"/>
      <c r="CRL75" s="386"/>
      <c r="CRM75" s="386"/>
      <c r="CRN75" s="386"/>
      <c r="CRO75" s="386"/>
      <c r="CRP75" s="386"/>
      <c r="CRQ75" s="385"/>
      <c r="CRR75" s="386"/>
      <c r="CRS75" s="386"/>
      <c r="CRT75" s="386"/>
      <c r="CRU75" s="386"/>
      <c r="CRV75" s="386"/>
      <c r="CRW75" s="386"/>
      <c r="CRX75" s="386"/>
      <c r="CRY75" s="386"/>
      <c r="CRZ75" s="386"/>
      <c r="CSA75" s="386"/>
      <c r="CSB75" s="386"/>
      <c r="CSC75" s="386"/>
      <c r="CSD75" s="386"/>
      <c r="CSE75" s="386"/>
      <c r="CSF75" s="386"/>
      <c r="CSG75" s="385"/>
      <c r="CSH75" s="386"/>
      <c r="CSI75" s="386"/>
      <c r="CSJ75" s="386"/>
      <c r="CSK75" s="386"/>
      <c r="CSL75" s="386"/>
      <c r="CSM75" s="386"/>
      <c r="CSN75" s="386"/>
      <c r="CSO75" s="386"/>
      <c r="CSP75" s="386"/>
      <c r="CSQ75" s="386"/>
      <c r="CSR75" s="386"/>
      <c r="CSS75" s="386"/>
      <c r="CST75" s="386"/>
      <c r="CSU75" s="386"/>
      <c r="CSV75" s="386"/>
      <c r="CSW75" s="385"/>
      <c r="CSX75" s="386"/>
      <c r="CSY75" s="386"/>
      <c r="CSZ75" s="386"/>
      <c r="CTA75" s="386"/>
      <c r="CTB75" s="386"/>
      <c r="CTC75" s="386"/>
      <c r="CTD75" s="386"/>
      <c r="CTE75" s="386"/>
      <c r="CTF75" s="386"/>
      <c r="CTG75" s="386"/>
      <c r="CTH75" s="386"/>
      <c r="CTI75" s="386"/>
      <c r="CTJ75" s="386"/>
      <c r="CTK75" s="386"/>
      <c r="CTL75" s="386"/>
      <c r="CTM75" s="385"/>
      <c r="CTN75" s="386"/>
      <c r="CTO75" s="386"/>
      <c r="CTP75" s="386"/>
      <c r="CTQ75" s="386"/>
      <c r="CTR75" s="386"/>
      <c r="CTS75" s="386"/>
      <c r="CTT75" s="386"/>
      <c r="CTU75" s="386"/>
      <c r="CTV75" s="386"/>
      <c r="CTW75" s="386"/>
      <c r="CTX75" s="386"/>
      <c r="CTY75" s="386"/>
      <c r="CTZ75" s="386"/>
      <c r="CUA75" s="386"/>
      <c r="CUB75" s="386"/>
      <c r="CUC75" s="385"/>
      <c r="CUD75" s="386"/>
      <c r="CUE75" s="386"/>
      <c r="CUF75" s="386"/>
      <c r="CUG75" s="386"/>
      <c r="CUH75" s="386"/>
      <c r="CUI75" s="386"/>
      <c r="CUJ75" s="386"/>
      <c r="CUK75" s="386"/>
      <c r="CUL75" s="386"/>
      <c r="CUM75" s="386"/>
      <c r="CUN75" s="386"/>
      <c r="CUO75" s="386"/>
      <c r="CUP75" s="386"/>
      <c r="CUQ75" s="386"/>
      <c r="CUR75" s="386"/>
      <c r="CUS75" s="385"/>
      <c r="CUT75" s="386"/>
      <c r="CUU75" s="386"/>
      <c r="CUV75" s="386"/>
      <c r="CUW75" s="386"/>
      <c r="CUX75" s="386"/>
      <c r="CUY75" s="386"/>
      <c r="CUZ75" s="386"/>
      <c r="CVA75" s="386"/>
      <c r="CVB75" s="386"/>
      <c r="CVC75" s="386"/>
      <c r="CVD75" s="386"/>
      <c r="CVE75" s="386"/>
      <c r="CVF75" s="386"/>
      <c r="CVG75" s="386"/>
      <c r="CVH75" s="386"/>
      <c r="CVI75" s="385"/>
      <c r="CVJ75" s="386"/>
      <c r="CVK75" s="386"/>
      <c r="CVL75" s="386"/>
      <c r="CVM75" s="386"/>
      <c r="CVN75" s="386"/>
      <c r="CVO75" s="386"/>
      <c r="CVP75" s="386"/>
      <c r="CVQ75" s="386"/>
      <c r="CVR75" s="386"/>
      <c r="CVS75" s="386"/>
      <c r="CVT75" s="386"/>
      <c r="CVU75" s="386"/>
      <c r="CVV75" s="386"/>
      <c r="CVW75" s="386"/>
      <c r="CVX75" s="386"/>
      <c r="CVY75" s="385"/>
      <c r="CVZ75" s="386"/>
      <c r="CWA75" s="386"/>
      <c r="CWB75" s="386"/>
      <c r="CWC75" s="386"/>
      <c r="CWD75" s="386"/>
      <c r="CWE75" s="386"/>
      <c r="CWF75" s="386"/>
      <c r="CWG75" s="386"/>
      <c r="CWH75" s="386"/>
      <c r="CWI75" s="386"/>
      <c r="CWJ75" s="386"/>
      <c r="CWK75" s="386"/>
      <c r="CWL75" s="386"/>
      <c r="CWM75" s="386"/>
      <c r="CWN75" s="386"/>
      <c r="CWO75" s="385"/>
      <c r="CWP75" s="386"/>
      <c r="CWQ75" s="386"/>
      <c r="CWR75" s="386"/>
      <c r="CWS75" s="386"/>
      <c r="CWT75" s="386"/>
      <c r="CWU75" s="386"/>
      <c r="CWV75" s="386"/>
      <c r="CWW75" s="386"/>
      <c r="CWX75" s="386"/>
      <c r="CWY75" s="386"/>
      <c r="CWZ75" s="386"/>
      <c r="CXA75" s="386"/>
      <c r="CXB75" s="386"/>
      <c r="CXC75" s="386"/>
      <c r="CXD75" s="386"/>
      <c r="CXE75" s="385"/>
      <c r="CXF75" s="386"/>
      <c r="CXG75" s="386"/>
      <c r="CXH75" s="386"/>
      <c r="CXI75" s="386"/>
      <c r="CXJ75" s="386"/>
      <c r="CXK75" s="386"/>
      <c r="CXL75" s="386"/>
      <c r="CXM75" s="386"/>
      <c r="CXN75" s="386"/>
      <c r="CXO75" s="386"/>
      <c r="CXP75" s="386"/>
      <c r="CXQ75" s="386"/>
      <c r="CXR75" s="386"/>
      <c r="CXS75" s="386"/>
      <c r="CXT75" s="386"/>
      <c r="CXU75" s="385"/>
      <c r="CXV75" s="386"/>
      <c r="CXW75" s="386"/>
      <c r="CXX75" s="386"/>
      <c r="CXY75" s="386"/>
      <c r="CXZ75" s="386"/>
      <c r="CYA75" s="386"/>
      <c r="CYB75" s="386"/>
      <c r="CYC75" s="386"/>
      <c r="CYD75" s="386"/>
      <c r="CYE75" s="386"/>
      <c r="CYF75" s="386"/>
      <c r="CYG75" s="386"/>
      <c r="CYH75" s="386"/>
      <c r="CYI75" s="386"/>
      <c r="CYJ75" s="386"/>
      <c r="CYK75" s="385"/>
      <c r="CYL75" s="386"/>
      <c r="CYM75" s="386"/>
      <c r="CYN75" s="386"/>
      <c r="CYO75" s="386"/>
      <c r="CYP75" s="386"/>
      <c r="CYQ75" s="386"/>
      <c r="CYR75" s="386"/>
      <c r="CYS75" s="386"/>
      <c r="CYT75" s="386"/>
      <c r="CYU75" s="386"/>
      <c r="CYV75" s="386"/>
      <c r="CYW75" s="386"/>
      <c r="CYX75" s="386"/>
      <c r="CYY75" s="386"/>
      <c r="CYZ75" s="386"/>
      <c r="CZA75" s="385"/>
      <c r="CZB75" s="386"/>
      <c r="CZC75" s="386"/>
      <c r="CZD75" s="386"/>
      <c r="CZE75" s="386"/>
      <c r="CZF75" s="386"/>
      <c r="CZG75" s="386"/>
      <c r="CZH75" s="386"/>
      <c r="CZI75" s="386"/>
      <c r="CZJ75" s="386"/>
      <c r="CZK75" s="386"/>
      <c r="CZL75" s="386"/>
      <c r="CZM75" s="386"/>
      <c r="CZN75" s="386"/>
      <c r="CZO75" s="386"/>
      <c r="CZP75" s="386"/>
      <c r="CZQ75" s="385"/>
      <c r="CZR75" s="386"/>
      <c r="CZS75" s="386"/>
      <c r="CZT75" s="386"/>
      <c r="CZU75" s="386"/>
      <c r="CZV75" s="386"/>
      <c r="CZW75" s="386"/>
      <c r="CZX75" s="386"/>
      <c r="CZY75" s="386"/>
      <c r="CZZ75" s="386"/>
      <c r="DAA75" s="386"/>
      <c r="DAB75" s="386"/>
      <c r="DAC75" s="386"/>
      <c r="DAD75" s="386"/>
      <c r="DAE75" s="386"/>
      <c r="DAF75" s="386"/>
      <c r="DAG75" s="385"/>
      <c r="DAH75" s="386"/>
      <c r="DAI75" s="386"/>
      <c r="DAJ75" s="386"/>
      <c r="DAK75" s="386"/>
      <c r="DAL75" s="386"/>
      <c r="DAM75" s="386"/>
      <c r="DAN75" s="386"/>
      <c r="DAO75" s="386"/>
      <c r="DAP75" s="386"/>
      <c r="DAQ75" s="386"/>
      <c r="DAR75" s="386"/>
      <c r="DAS75" s="386"/>
      <c r="DAT75" s="386"/>
      <c r="DAU75" s="386"/>
      <c r="DAV75" s="386"/>
      <c r="DAW75" s="385"/>
      <c r="DAX75" s="386"/>
      <c r="DAY75" s="386"/>
      <c r="DAZ75" s="386"/>
      <c r="DBA75" s="386"/>
      <c r="DBB75" s="386"/>
      <c r="DBC75" s="386"/>
      <c r="DBD75" s="386"/>
      <c r="DBE75" s="386"/>
      <c r="DBF75" s="386"/>
      <c r="DBG75" s="386"/>
      <c r="DBH75" s="386"/>
      <c r="DBI75" s="386"/>
      <c r="DBJ75" s="386"/>
      <c r="DBK75" s="386"/>
      <c r="DBL75" s="386"/>
      <c r="DBM75" s="385"/>
      <c r="DBN75" s="386"/>
      <c r="DBO75" s="386"/>
      <c r="DBP75" s="386"/>
      <c r="DBQ75" s="386"/>
      <c r="DBR75" s="386"/>
      <c r="DBS75" s="386"/>
      <c r="DBT75" s="386"/>
      <c r="DBU75" s="386"/>
      <c r="DBV75" s="386"/>
      <c r="DBW75" s="386"/>
      <c r="DBX75" s="386"/>
      <c r="DBY75" s="386"/>
      <c r="DBZ75" s="386"/>
      <c r="DCA75" s="386"/>
      <c r="DCB75" s="386"/>
      <c r="DCC75" s="385"/>
      <c r="DCD75" s="386"/>
      <c r="DCE75" s="386"/>
      <c r="DCF75" s="386"/>
      <c r="DCG75" s="386"/>
      <c r="DCH75" s="386"/>
      <c r="DCI75" s="386"/>
      <c r="DCJ75" s="386"/>
      <c r="DCK75" s="386"/>
      <c r="DCL75" s="386"/>
      <c r="DCM75" s="386"/>
      <c r="DCN75" s="386"/>
      <c r="DCO75" s="386"/>
      <c r="DCP75" s="386"/>
      <c r="DCQ75" s="386"/>
      <c r="DCR75" s="386"/>
      <c r="DCS75" s="385"/>
      <c r="DCT75" s="386"/>
      <c r="DCU75" s="386"/>
      <c r="DCV75" s="386"/>
      <c r="DCW75" s="386"/>
      <c r="DCX75" s="386"/>
      <c r="DCY75" s="386"/>
      <c r="DCZ75" s="386"/>
      <c r="DDA75" s="386"/>
      <c r="DDB75" s="386"/>
      <c r="DDC75" s="386"/>
      <c r="DDD75" s="386"/>
      <c r="DDE75" s="386"/>
      <c r="DDF75" s="386"/>
      <c r="DDG75" s="386"/>
      <c r="DDH75" s="386"/>
      <c r="DDI75" s="385"/>
      <c r="DDJ75" s="386"/>
      <c r="DDK75" s="386"/>
      <c r="DDL75" s="386"/>
      <c r="DDM75" s="386"/>
      <c r="DDN75" s="386"/>
      <c r="DDO75" s="386"/>
      <c r="DDP75" s="386"/>
      <c r="DDQ75" s="386"/>
      <c r="DDR75" s="386"/>
      <c r="DDS75" s="386"/>
      <c r="DDT75" s="386"/>
      <c r="DDU75" s="386"/>
      <c r="DDV75" s="386"/>
      <c r="DDW75" s="386"/>
      <c r="DDX75" s="386"/>
      <c r="DDY75" s="385"/>
      <c r="DDZ75" s="386"/>
      <c r="DEA75" s="386"/>
      <c r="DEB75" s="386"/>
      <c r="DEC75" s="386"/>
      <c r="DED75" s="386"/>
      <c r="DEE75" s="386"/>
      <c r="DEF75" s="386"/>
      <c r="DEG75" s="386"/>
      <c r="DEH75" s="386"/>
      <c r="DEI75" s="386"/>
      <c r="DEJ75" s="386"/>
      <c r="DEK75" s="386"/>
      <c r="DEL75" s="386"/>
      <c r="DEM75" s="386"/>
      <c r="DEN75" s="386"/>
      <c r="DEO75" s="385"/>
      <c r="DEP75" s="386"/>
      <c r="DEQ75" s="386"/>
      <c r="DER75" s="386"/>
      <c r="DES75" s="386"/>
      <c r="DET75" s="386"/>
      <c r="DEU75" s="386"/>
      <c r="DEV75" s="386"/>
      <c r="DEW75" s="386"/>
      <c r="DEX75" s="386"/>
      <c r="DEY75" s="386"/>
      <c r="DEZ75" s="386"/>
      <c r="DFA75" s="386"/>
      <c r="DFB75" s="386"/>
      <c r="DFC75" s="386"/>
      <c r="DFD75" s="386"/>
      <c r="DFE75" s="385"/>
      <c r="DFF75" s="386"/>
      <c r="DFG75" s="386"/>
      <c r="DFH75" s="386"/>
      <c r="DFI75" s="386"/>
      <c r="DFJ75" s="386"/>
      <c r="DFK75" s="386"/>
      <c r="DFL75" s="386"/>
      <c r="DFM75" s="386"/>
      <c r="DFN75" s="386"/>
      <c r="DFO75" s="386"/>
      <c r="DFP75" s="386"/>
      <c r="DFQ75" s="386"/>
      <c r="DFR75" s="386"/>
      <c r="DFS75" s="386"/>
      <c r="DFT75" s="386"/>
      <c r="DFU75" s="385"/>
      <c r="DFV75" s="386"/>
      <c r="DFW75" s="386"/>
      <c r="DFX75" s="386"/>
      <c r="DFY75" s="386"/>
      <c r="DFZ75" s="386"/>
      <c r="DGA75" s="386"/>
      <c r="DGB75" s="386"/>
      <c r="DGC75" s="386"/>
      <c r="DGD75" s="386"/>
      <c r="DGE75" s="386"/>
      <c r="DGF75" s="386"/>
      <c r="DGG75" s="386"/>
      <c r="DGH75" s="386"/>
      <c r="DGI75" s="386"/>
      <c r="DGJ75" s="386"/>
      <c r="DGK75" s="385"/>
      <c r="DGL75" s="386"/>
      <c r="DGM75" s="386"/>
      <c r="DGN75" s="386"/>
      <c r="DGO75" s="386"/>
      <c r="DGP75" s="386"/>
      <c r="DGQ75" s="386"/>
      <c r="DGR75" s="386"/>
      <c r="DGS75" s="386"/>
      <c r="DGT75" s="386"/>
      <c r="DGU75" s="386"/>
      <c r="DGV75" s="386"/>
      <c r="DGW75" s="386"/>
      <c r="DGX75" s="386"/>
      <c r="DGY75" s="386"/>
      <c r="DGZ75" s="386"/>
      <c r="DHA75" s="385"/>
      <c r="DHB75" s="386"/>
      <c r="DHC75" s="386"/>
      <c r="DHD75" s="386"/>
      <c r="DHE75" s="386"/>
      <c r="DHF75" s="386"/>
      <c r="DHG75" s="386"/>
      <c r="DHH75" s="386"/>
      <c r="DHI75" s="386"/>
      <c r="DHJ75" s="386"/>
      <c r="DHK75" s="386"/>
      <c r="DHL75" s="386"/>
      <c r="DHM75" s="386"/>
      <c r="DHN75" s="386"/>
      <c r="DHO75" s="386"/>
      <c r="DHP75" s="386"/>
      <c r="DHQ75" s="385"/>
      <c r="DHR75" s="386"/>
      <c r="DHS75" s="386"/>
      <c r="DHT75" s="386"/>
      <c r="DHU75" s="386"/>
      <c r="DHV75" s="386"/>
      <c r="DHW75" s="386"/>
      <c r="DHX75" s="386"/>
      <c r="DHY75" s="386"/>
      <c r="DHZ75" s="386"/>
      <c r="DIA75" s="386"/>
      <c r="DIB75" s="386"/>
      <c r="DIC75" s="386"/>
      <c r="DID75" s="386"/>
      <c r="DIE75" s="386"/>
      <c r="DIF75" s="386"/>
      <c r="DIG75" s="385"/>
      <c r="DIH75" s="386"/>
      <c r="DII75" s="386"/>
      <c r="DIJ75" s="386"/>
      <c r="DIK75" s="386"/>
      <c r="DIL75" s="386"/>
      <c r="DIM75" s="386"/>
      <c r="DIN75" s="386"/>
      <c r="DIO75" s="386"/>
      <c r="DIP75" s="386"/>
      <c r="DIQ75" s="386"/>
      <c r="DIR75" s="386"/>
      <c r="DIS75" s="386"/>
      <c r="DIT75" s="386"/>
      <c r="DIU75" s="386"/>
      <c r="DIV75" s="386"/>
      <c r="DIW75" s="385"/>
      <c r="DIX75" s="386"/>
      <c r="DIY75" s="386"/>
      <c r="DIZ75" s="386"/>
      <c r="DJA75" s="386"/>
      <c r="DJB75" s="386"/>
      <c r="DJC75" s="386"/>
      <c r="DJD75" s="386"/>
      <c r="DJE75" s="386"/>
      <c r="DJF75" s="386"/>
      <c r="DJG75" s="386"/>
      <c r="DJH75" s="386"/>
      <c r="DJI75" s="386"/>
      <c r="DJJ75" s="386"/>
      <c r="DJK75" s="386"/>
      <c r="DJL75" s="386"/>
      <c r="DJM75" s="385"/>
      <c r="DJN75" s="386"/>
      <c r="DJO75" s="386"/>
      <c r="DJP75" s="386"/>
      <c r="DJQ75" s="386"/>
      <c r="DJR75" s="386"/>
      <c r="DJS75" s="386"/>
      <c r="DJT75" s="386"/>
      <c r="DJU75" s="386"/>
      <c r="DJV75" s="386"/>
      <c r="DJW75" s="386"/>
      <c r="DJX75" s="386"/>
      <c r="DJY75" s="386"/>
      <c r="DJZ75" s="386"/>
      <c r="DKA75" s="386"/>
      <c r="DKB75" s="386"/>
      <c r="DKC75" s="385"/>
      <c r="DKD75" s="386"/>
      <c r="DKE75" s="386"/>
      <c r="DKF75" s="386"/>
      <c r="DKG75" s="386"/>
      <c r="DKH75" s="386"/>
      <c r="DKI75" s="386"/>
      <c r="DKJ75" s="386"/>
      <c r="DKK75" s="386"/>
      <c r="DKL75" s="386"/>
      <c r="DKM75" s="386"/>
      <c r="DKN75" s="386"/>
      <c r="DKO75" s="386"/>
      <c r="DKP75" s="386"/>
      <c r="DKQ75" s="386"/>
      <c r="DKR75" s="386"/>
      <c r="DKS75" s="385"/>
      <c r="DKT75" s="386"/>
      <c r="DKU75" s="386"/>
      <c r="DKV75" s="386"/>
      <c r="DKW75" s="386"/>
      <c r="DKX75" s="386"/>
      <c r="DKY75" s="386"/>
      <c r="DKZ75" s="386"/>
      <c r="DLA75" s="386"/>
      <c r="DLB75" s="386"/>
      <c r="DLC75" s="386"/>
      <c r="DLD75" s="386"/>
      <c r="DLE75" s="386"/>
      <c r="DLF75" s="386"/>
      <c r="DLG75" s="386"/>
      <c r="DLH75" s="386"/>
      <c r="DLI75" s="385"/>
      <c r="DLJ75" s="386"/>
      <c r="DLK75" s="386"/>
      <c r="DLL75" s="386"/>
      <c r="DLM75" s="386"/>
      <c r="DLN75" s="386"/>
      <c r="DLO75" s="386"/>
      <c r="DLP75" s="386"/>
      <c r="DLQ75" s="386"/>
      <c r="DLR75" s="386"/>
      <c r="DLS75" s="386"/>
      <c r="DLT75" s="386"/>
      <c r="DLU75" s="386"/>
      <c r="DLV75" s="386"/>
      <c r="DLW75" s="386"/>
      <c r="DLX75" s="386"/>
      <c r="DLY75" s="385"/>
      <c r="DLZ75" s="386"/>
      <c r="DMA75" s="386"/>
      <c r="DMB75" s="386"/>
      <c r="DMC75" s="386"/>
      <c r="DMD75" s="386"/>
      <c r="DME75" s="386"/>
      <c r="DMF75" s="386"/>
      <c r="DMG75" s="386"/>
      <c r="DMH75" s="386"/>
      <c r="DMI75" s="386"/>
      <c r="DMJ75" s="386"/>
      <c r="DMK75" s="386"/>
      <c r="DML75" s="386"/>
      <c r="DMM75" s="386"/>
      <c r="DMN75" s="386"/>
      <c r="DMO75" s="385"/>
      <c r="DMP75" s="386"/>
      <c r="DMQ75" s="386"/>
      <c r="DMR75" s="386"/>
      <c r="DMS75" s="386"/>
      <c r="DMT75" s="386"/>
      <c r="DMU75" s="386"/>
      <c r="DMV75" s="386"/>
      <c r="DMW75" s="386"/>
      <c r="DMX75" s="386"/>
      <c r="DMY75" s="386"/>
      <c r="DMZ75" s="386"/>
      <c r="DNA75" s="386"/>
      <c r="DNB75" s="386"/>
      <c r="DNC75" s="386"/>
      <c r="DND75" s="386"/>
      <c r="DNE75" s="385"/>
      <c r="DNF75" s="386"/>
      <c r="DNG75" s="386"/>
      <c r="DNH75" s="386"/>
      <c r="DNI75" s="386"/>
      <c r="DNJ75" s="386"/>
      <c r="DNK75" s="386"/>
      <c r="DNL75" s="386"/>
      <c r="DNM75" s="386"/>
      <c r="DNN75" s="386"/>
      <c r="DNO75" s="386"/>
      <c r="DNP75" s="386"/>
      <c r="DNQ75" s="386"/>
      <c r="DNR75" s="386"/>
      <c r="DNS75" s="386"/>
      <c r="DNT75" s="386"/>
      <c r="DNU75" s="385"/>
      <c r="DNV75" s="386"/>
      <c r="DNW75" s="386"/>
      <c r="DNX75" s="386"/>
      <c r="DNY75" s="386"/>
      <c r="DNZ75" s="386"/>
      <c r="DOA75" s="386"/>
      <c r="DOB75" s="386"/>
      <c r="DOC75" s="386"/>
      <c r="DOD75" s="386"/>
      <c r="DOE75" s="386"/>
      <c r="DOF75" s="386"/>
      <c r="DOG75" s="386"/>
      <c r="DOH75" s="386"/>
      <c r="DOI75" s="386"/>
      <c r="DOJ75" s="386"/>
      <c r="DOK75" s="385"/>
      <c r="DOL75" s="386"/>
      <c r="DOM75" s="386"/>
      <c r="DON75" s="386"/>
      <c r="DOO75" s="386"/>
      <c r="DOP75" s="386"/>
      <c r="DOQ75" s="386"/>
      <c r="DOR75" s="386"/>
      <c r="DOS75" s="386"/>
      <c r="DOT75" s="386"/>
      <c r="DOU75" s="386"/>
      <c r="DOV75" s="386"/>
      <c r="DOW75" s="386"/>
      <c r="DOX75" s="386"/>
      <c r="DOY75" s="386"/>
      <c r="DOZ75" s="386"/>
      <c r="DPA75" s="385"/>
      <c r="DPB75" s="386"/>
      <c r="DPC75" s="386"/>
      <c r="DPD75" s="386"/>
      <c r="DPE75" s="386"/>
      <c r="DPF75" s="386"/>
      <c r="DPG75" s="386"/>
      <c r="DPH75" s="386"/>
      <c r="DPI75" s="386"/>
      <c r="DPJ75" s="386"/>
      <c r="DPK75" s="386"/>
      <c r="DPL75" s="386"/>
      <c r="DPM75" s="386"/>
      <c r="DPN75" s="386"/>
      <c r="DPO75" s="386"/>
      <c r="DPP75" s="386"/>
      <c r="DPQ75" s="385"/>
      <c r="DPR75" s="386"/>
      <c r="DPS75" s="386"/>
      <c r="DPT75" s="386"/>
      <c r="DPU75" s="386"/>
      <c r="DPV75" s="386"/>
      <c r="DPW75" s="386"/>
      <c r="DPX75" s="386"/>
      <c r="DPY75" s="386"/>
      <c r="DPZ75" s="386"/>
      <c r="DQA75" s="386"/>
      <c r="DQB75" s="386"/>
      <c r="DQC75" s="386"/>
      <c r="DQD75" s="386"/>
      <c r="DQE75" s="386"/>
      <c r="DQF75" s="386"/>
      <c r="DQG75" s="385"/>
      <c r="DQH75" s="386"/>
      <c r="DQI75" s="386"/>
      <c r="DQJ75" s="386"/>
      <c r="DQK75" s="386"/>
      <c r="DQL75" s="386"/>
      <c r="DQM75" s="386"/>
      <c r="DQN75" s="386"/>
      <c r="DQO75" s="386"/>
      <c r="DQP75" s="386"/>
      <c r="DQQ75" s="386"/>
      <c r="DQR75" s="386"/>
      <c r="DQS75" s="386"/>
      <c r="DQT75" s="386"/>
      <c r="DQU75" s="386"/>
      <c r="DQV75" s="386"/>
      <c r="DQW75" s="385"/>
      <c r="DQX75" s="386"/>
      <c r="DQY75" s="386"/>
      <c r="DQZ75" s="386"/>
      <c r="DRA75" s="386"/>
      <c r="DRB75" s="386"/>
      <c r="DRC75" s="386"/>
      <c r="DRD75" s="386"/>
      <c r="DRE75" s="386"/>
      <c r="DRF75" s="386"/>
      <c r="DRG75" s="386"/>
      <c r="DRH75" s="386"/>
      <c r="DRI75" s="386"/>
      <c r="DRJ75" s="386"/>
      <c r="DRK75" s="386"/>
      <c r="DRL75" s="386"/>
      <c r="DRM75" s="385"/>
      <c r="DRN75" s="386"/>
      <c r="DRO75" s="386"/>
      <c r="DRP75" s="386"/>
      <c r="DRQ75" s="386"/>
      <c r="DRR75" s="386"/>
      <c r="DRS75" s="386"/>
      <c r="DRT75" s="386"/>
      <c r="DRU75" s="386"/>
      <c r="DRV75" s="386"/>
      <c r="DRW75" s="386"/>
      <c r="DRX75" s="386"/>
      <c r="DRY75" s="386"/>
      <c r="DRZ75" s="386"/>
      <c r="DSA75" s="386"/>
      <c r="DSB75" s="386"/>
      <c r="DSC75" s="385"/>
      <c r="DSD75" s="386"/>
      <c r="DSE75" s="386"/>
      <c r="DSF75" s="386"/>
      <c r="DSG75" s="386"/>
      <c r="DSH75" s="386"/>
      <c r="DSI75" s="386"/>
      <c r="DSJ75" s="386"/>
      <c r="DSK75" s="386"/>
      <c r="DSL75" s="386"/>
      <c r="DSM75" s="386"/>
      <c r="DSN75" s="386"/>
      <c r="DSO75" s="386"/>
      <c r="DSP75" s="386"/>
      <c r="DSQ75" s="386"/>
      <c r="DSR75" s="386"/>
      <c r="DSS75" s="385"/>
      <c r="DST75" s="386"/>
      <c r="DSU75" s="386"/>
      <c r="DSV75" s="386"/>
      <c r="DSW75" s="386"/>
      <c r="DSX75" s="386"/>
      <c r="DSY75" s="386"/>
      <c r="DSZ75" s="386"/>
      <c r="DTA75" s="386"/>
      <c r="DTB75" s="386"/>
      <c r="DTC75" s="386"/>
      <c r="DTD75" s="386"/>
      <c r="DTE75" s="386"/>
      <c r="DTF75" s="386"/>
      <c r="DTG75" s="386"/>
      <c r="DTH75" s="386"/>
      <c r="DTI75" s="385"/>
      <c r="DTJ75" s="386"/>
      <c r="DTK75" s="386"/>
      <c r="DTL75" s="386"/>
      <c r="DTM75" s="386"/>
      <c r="DTN75" s="386"/>
      <c r="DTO75" s="386"/>
      <c r="DTP75" s="386"/>
      <c r="DTQ75" s="386"/>
      <c r="DTR75" s="386"/>
      <c r="DTS75" s="386"/>
      <c r="DTT75" s="386"/>
      <c r="DTU75" s="386"/>
      <c r="DTV75" s="386"/>
      <c r="DTW75" s="386"/>
      <c r="DTX75" s="386"/>
      <c r="DTY75" s="385"/>
      <c r="DTZ75" s="386"/>
      <c r="DUA75" s="386"/>
      <c r="DUB75" s="386"/>
      <c r="DUC75" s="386"/>
      <c r="DUD75" s="386"/>
      <c r="DUE75" s="386"/>
      <c r="DUF75" s="386"/>
      <c r="DUG75" s="386"/>
      <c r="DUH75" s="386"/>
      <c r="DUI75" s="386"/>
      <c r="DUJ75" s="386"/>
      <c r="DUK75" s="386"/>
      <c r="DUL75" s="386"/>
      <c r="DUM75" s="386"/>
      <c r="DUN75" s="386"/>
      <c r="DUO75" s="385"/>
      <c r="DUP75" s="386"/>
      <c r="DUQ75" s="386"/>
      <c r="DUR75" s="386"/>
      <c r="DUS75" s="386"/>
      <c r="DUT75" s="386"/>
      <c r="DUU75" s="386"/>
      <c r="DUV75" s="386"/>
      <c r="DUW75" s="386"/>
      <c r="DUX75" s="386"/>
      <c r="DUY75" s="386"/>
      <c r="DUZ75" s="386"/>
      <c r="DVA75" s="386"/>
      <c r="DVB75" s="386"/>
      <c r="DVC75" s="386"/>
      <c r="DVD75" s="386"/>
      <c r="DVE75" s="385"/>
      <c r="DVF75" s="386"/>
      <c r="DVG75" s="386"/>
      <c r="DVH75" s="386"/>
      <c r="DVI75" s="386"/>
      <c r="DVJ75" s="386"/>
      <c r="DVK75" s="386"/>
      <c r="DVL75" s="386"/>
      <c r="DVM75" s="386"/>
      <c r="DVN75" s="386"/>
      <c r="DVO75" s="386"/>
      <c r="DVP75" s="386"/>
      <c r="DVQ75" s="386"/>
      <c r="DVR75" s="386"/>
      <c r="DVS75" s="386"/>
      <c r="DVT75" s="386"/>
      <c r="DVU75" s="385"/>
      <c r="DVV75" s="386"/>
      <c r="DVW75" s="386"/>
      <c r="DVX75" s="386"/>
      <c r="DVY75" s="386"/>
      <c r="DVZ75" s="386"/>
      <c r="DWA75" s="386"/>
      <c r="DWB75" s="386"/>
      <c r="DWC75" s="386"/>
      <c r="DWD75" s="386"/>
      <c r="DWE75" s="386"/>
      <c r="DWF75" s="386"/>
      <c r="DWG75" s="386"/>
      <c r="DWH75" s="386"/>
      <c r="DWI75" s="386"/>
      <c r="DWJ75" s="386"/>
      <c r="DWK75" s="385"/>
      <c r="DWL75" s="386"/>
      <c r="DWM75" s="386"/>
      <c r="DWN75" s="386"/>
      <c r="DWO75" s="386"/>
      <c r="DWP75" s="386"/>
      <c r="DWQ75" s="386"/>
      <c r="DWR75" s="386"/>
      <c r="DWS75" s="386"/>
      <c r="DWT75" s="386"/>
      <c r="DWU75" s="386"/>
      <c r="DWV75" s="386"/>
      <c r="DWW75" s="386"/>
      <c r="DWX75" s="386"/>
      <c r="DWY75" s="386"/>
      <c r="DWZ75" s="386"/>
      <c r="DXA75" s="385"/>
      <c r="DXB75" s="386"/>
      <c r="DXC75" s="386"/>
      <c r="DXD75" s="386"/>
      <c r="DXE75" s="386"/>
      <c r="DXF75" s="386"/>
      <c r="DXG75" s="386"/>
      <c r="DXH75" s="386"/>
      <c r="DXI75" s="386"/>
      <c r="DXJ75" s="386"/>
      <c r="DXK75" s="386"/>
      <c r="DXL75" s="386"/>
      <c r="DXM75" s="386"/>
      <c r="DXN75" s="386"/>
      <c r="DXO75" s="386"/>
      <c r="DXP75" s="386"/>
      <c r="DXQ75" s="385"/>
      <c r="DXR75" s="386"/>
      <c r="DXS75" s="386"/>
      <c r="DXT75" s="386"/>
      <c r="DXU75" s="386"/>
      <c r="DXV75" s="386"/>
      <c r="DXW75" s="386"/>
      <c r="DXX75" s="386"/>
      <c r="DXY75" s="386"/>
      <c r="DXZ75" s="386"/>
      <c r="DYA75" s="386"/>
      <c r="DYB75" s="386"/>
      <c r="DYC75" s="386"/>
      <c r="DYD75" s="386"/>
      <c r="DYE75" s="386"/>
      <c r="DYF75" s="386"/>
      <c r="DYG75" s="385"/>
      <c r="DYH75" s="386"/>
      <c r="DYI75" s="386"/>
      <c r="DYJ75" s="386"/>
      <c r="DYK75" s="386"/>
      <c r="DYL75" s="386"/>
      <c r="DYM75" s="386"/>
      <c r="DYN75" s="386"/>
      <c r="DYO75" s="386"/>
      <c r="DYP75" s="386"/>
      <c r="DYQ75" s="386"/>
      <c r="DYR75" s="386"/>
      <c r="DYS75" s="386"/>
      <c r="DYT75" s="386"/>
      <c r="DYU75" s="386"/>
      <c r="DYV75" s="386"/>
      <c r="DYW75" s="385"/>
      <c r="DYX75" s="386"/>
      <c r="DYY75" s="386"/>
      <c r="DYZ75" s="386"/>
      <c r="DZA75" s="386"/>
      <c r="DZB75" s="386"/>
      <c r="DZC75" s="386"/>
      <c r="DZD75" s="386"/>
      <c r="DZE75" s="386"/>
      <c r="DZF75" s="386"/>
      <c r="DZG75" s="386"/>
      <c r="DZH75" s="386"/>
      <c r="DZI75" s="386"/>
      <c r="DZJ75" s="386"/>
      <c r="DZK75" s="386"/>
      <c r="DZL75" s="386"/>
      <c r="DZM75" s="385"/>
      <c r="DZN75" s="386"/>
      <c r="DZO75" s="386"/>
      <c r="DZP75" s="386"/>
      <c r="DZQ75" s="386"/>
      <c r="DZR75" s="386"/>
      <c r="DZS75" s="386"/>
      <c r="DZT75" s="386"/>
      <c r="DZU75" s="386"/>
      <c r="DZV75" s="386"/>
      <c r="DZW75" s="386"/>
      <c r="DZX75" s="386"/>
      <c r="DZY75" s="386"/>
      <c r="DZZ75" s="386"/>
      <c r="EAA75" s="386"/>
      <c r="EAB75" s="386"/>
      <c r="EAC75" s="385"/>
      <c r="EAD75" s="386"/>
      <c r="EAE75" s="386"/>
      <c r="EAF75" s="386"/>
      <c r="EAG75" s="386"/>
      <c r="EAH75" s="386"/>
      <c r="EAI75" s="386"/>
      <c r="EAJ75" s="386"/>
      <c r="EAK75" s="386"/>
      <c r="EAL75" s="386"/>
      <c r="EAM75" s="386"/>
      <c r="EAN75" s="386"/>
      <c r="EAO75" s="386"/>
      <c r="EAP75" s="386"/>
      <c r="EAQ75" s="386"/>
      <c r="EAR75" s="386"/>
      <c r="EAS75" s="385"/>
      <c r="EAT75" s="386"/>
      <c r="EAU75" s="386"/>
      <c r="EAV75" s="386"/>
      <c r="EAW75" s="386"/>
      <c r="EAX75" s="386"/>
      <c r="EAY75" s="386"/>
      <c r="EAZ75" s="386"/>
      <c r="EBA75" s="386"/>
      <c r="EBB75" s="386"/>
      <c r="EBC75" s="386"/>
      <c r="EBD75" s="386"/>
      <c r="EBE75" s="386"/>
      <c r="EBF75" s="386"/>
      <c r="EBG75" s="386"/>
      <c r="EBH75" s="386"/>
      <c r="EBI75" s="385"/>
      <c r="EBJ75" s="386"/>
      <c r="EBK75" s="386"/>
      <c r="EBL75" s="386"/>
      <c r="EBM75" s="386"/>
      <c r="EBN75" s="386"/>
      <c r="EBO75" s="386"/>
      <c r="EBP75" s="386"/>
      <c r="EBQ75" s="386"/>
      <c r="EBR75" s="386"/>
      <c r="EBS75" s="386"/>
      <c r="EBT75" s="386"/>
      <c r="EBU75" s="386"/>
      <c r="EBV75" s="386"/>
      <c r="EBW75" s="386"/>
      <c r="EBX75" s="386"/>
      <c r="EBY75" s="385"/>
      <c r="EBZ75" s="386"/>
      <c r="ECA75" s="386"/>
      <c r="ECB75" s="386"/>
      <c r="ECC75" s="386"/>
      <c r="ECD75" s="386"/>
      <c r="ECE75" s="386"/>
      <c r="ECF75" s="386"/>
      <c r="ECG75" s="386"/>
      <c r="ECH75" s="386"/>
      <c r="ECI75" s="386"/>
      <c r="ECJ75" s="386"/>
      <c r="ECK75" s="386"/>
      <c r="ECL75" s="386"/>
      <c r="ECM75" s="386"/>
      <c r="ECN75" s="386"/>
      <c r="ECO75" s="385"/>
      <c r="ECP75" s="386"/>
      <c r="ECQ75" s="386"/>
      <c r="ECR75" s="386"/>
      <c r="ECS75" s="386"/>
      <c r="ECT75" s="386"/>
      <c r="ECU75" s="386"/>
      <c r="ECV75" s="386"/>
      <c r="ECW75" s="386"/>
      <c r="ECX75" s="386"/>
      <c r="ECY75" s="386"/>
      <c r="ECZ75" s="386"/>
      <c r="EDA75" s="386"/>
      <c r="EDB75" s="386"/>
      <c r="EDC75" s="386"/>
      <c r="EDD75" s="386"/>
      <c r="EDE75" s="385"/>
      <c r="EDF75" s="386"/>
      <c r="EDG75" s="386"/>
      <c r="EDH75" s="386"/>
      <c r="EDI75" s="386"/>
      <c r="EDJ75" s="386"/>
      <c r="EDK75" s="386"/>
      <c r="EDL75" s="386"/>
      <c r="EDM75" s="386"/>
      <c r="EDN75" s="386"/>
      <c r="EDO75" s="386"/>
      <c r="EDP75" s="386"/>
      <c r="EDQ75" s="386"/>
      <c r="EDR75" s="386"/>
      <c r="EDS75" s="386"/>
      <c r="EDT75" s="386"/>
      <c r="EDU75" s="385"/>
      <c r="EDV75" s="386"/>
      <c r="EDW75" s="386"/>
      <c r="EDX75" s="386"/>
      <c r="EDY75" s="386"/>
      <c r="EDZ75" s="386"/>
      <c r="EEA75" s="386"/>
      <c r="EEB75" s="386"/>
      <c r="EEC75" s="386"/>
      <c r="EED75" s="386"/>
      <c r="EEE75" s="386"/>
      <c r="EEF75" s="386"/>
      <c r="EEG75" s="386"/>
      <c r="EEH75" s="386"/>
      <c r="EEI75" s="386"/>
      <c r="EEJ75" s="386"/>
      <c r="EEK75" s="385"/>
      <c r="EEL75" s="386"/>
      <c r="EEM75" s="386"/>
      <c r="EEN75" s="386"/>
      <c r="EEO75" s="386"/>
      <c r="EEP75" s="386"/>
      <c r="EEQ75" s="386"/>
      <c r="EER75" s="386"/>
      <c r="EES75" s="386"/>
      <c r="EET75" s="386"/>
      <c r="EEU75" s="386"/>
      <c r="EEV75" s="386"/>
      <c r="EEW75" s="386"/>
      <c r="EEX75" s="386"/>
      <c r="EEY75" s="386"/>
      <c r="EEZ75" s="386"/>
      <c r="EFA75" s="385"/>
      <c r="EFB75" s="386"/>
      <c r="EFC75" s="386"/>
      <c r="EFD75" s="386"/>
      <c r="EFE75" s="386"/>
      <c r="EFF75" s="386"/>
      <c r="EFG75" s="386"/>
      <c r="EFH75" s="386"/>
      <c r="EFI75" s="386"/>
      <c r="EFJ75" s="386"/>
      <c r="EFK75" s="386"/>
      <c r="EFL75" s="386"/>
      <c r="EFM75" s="386"/>
      <c r="EFN75" s="386"/>
      <c r="EFO75" s="386"/>
      <c r="EFP75" s="386"/>
      <c r="EFQ75" s="385"/>
      <c r="EFR75" s="386"/>
      <c r="EFS75" s="386"/>
      <c r="EFT75" s="386"/>
      <c r="EFU75" s="386"/>
      <c r="EFV75" s="386"/>
      <c r="EFW75" s="386"/>
      <c r="EFX75" s="386"/>
      <c r="EFY75" s="386"/>
      <c r="EFZ75" s="386"/>
      <c r="EGA75" s="386"/>
      <c r="EGB75" s="386"/>
      <c r="EGC75" s="386"/>
      <c r="EGD75" s="386"/>
      <c r="EGE75" s="386"/>
      <c r="EGF75" s="386"/>
      <c r="EGG75" s="385"/>
      <c r="EGH75" s="386"/>
      <c r="EGI75" s="386"/>
      <c r="EGJ75" s="386"/>
      <c r="EGK75" s="386"/>
      <c r="EGL75" s="386"/>
      <c r="EGM75" s="386"/>
      <c r="EGN75" s="386"/>
      <c r="EGO75" s="386"/>
      <c r="EGP75" s="386"/>
      <c r="EGQ75" s="386"/>
      <c r="EGR75" s="386"/>
      <c r="EGS75" s="386"/>
      <c r="EGT75" s="386"/>
      <c r="EGU75" s="386"/>
      <c r="EGV75" s="386"/>
      <c r="EGW75" s="385"/>
      <c r="EGX75" s="386"/>
      <c r="EGY75" s="386"/>
      <c r="EGZ75" s="386"/>
      <c r="EHA75" s="386"/>
      <c r="EHB75" s="386"/>
      <c r="EHC75" s="386"/>
      <c r="EHD75" s="386"/>
      <c r="EHE75" s="386"/>
      <c r="EHF75" s="386"/>
      <c r="EHG75" s="386"/>
      <c r="EHH75" s="386"/>
      <c r="EHI75" s="386"/>
      <c r="EHJ75" s="386"/>
      <c r="EHK75" s="386"/>
      <c r="EHL75" s="386"/>
      <c r="EHM75" s="385"/>
      <c r="EHN75" s="386"/>
      <c r="EHO75" s="386"/>
      <c r="EHP75" s="386"/>
      <c r="EHQ75" s="386"/>
      <c r="EHR75" s="386"/>
      <c r="EHS75" s="386"/>
      <c r="EHT75" s="386"/>
      <c r="EHU75" s="386"/>
      <c r="EHV75" s="386"/>
      <c r="EHW75" s="386"/>
      <c r="EHX75" s="386"/>
      <c r="EHY75" s="386"/>
      <c r="EHZ75" s="386"/>
      <c r="EIA75" s="386"/>
      <c r="EIB75" s="386"/>
      <c r="EIC75" s="385"/>
      <c r="EID75" s="386"/>
      <c r="EIE75" s="386"/>
      <c r="EIF75" s="386"/>
      <c r="EIG75" s="386"/>
      <c r="EIH75" s="386"/>
      <c r="EII75" s="386"/>
      <c r="EIJ75" s="386"/>
      <c r="EIK75" s="386"/>
      <c r="EIL75" s="386"/>
      <c r="EIM75" s="386"/>
      <c r="EIN75" s="386"/>
      <c r="EIO75" s="386"/>
      <c r="EIP75" s="386"/>
      <c r="EIQ75" s="386"/>
      <c r="EIR75" s="386"/>
      <c r="EIS75" s="385"/>
      <c r="EIT75" s="386"/>
      <c r="EIU75" s="386"/>
      <c r="EIV75" s="386"/>
      <c r="EIW75" s="386"/>
      <c r="EIX75" s="386"/>
      <c r="EIY75" s="386"/>
      <c r="EIZ75" s="386"/>
      <c r="EJA75" s="386"/>
      <c r="EJB75" s="386"/>
      <c r="EJC75" s="386"/>
      <c r="EJD75" s="386"/>
      <c r="EJE75" s="386"/>
      <c r="EJF75" s="386"/>
      <c r="EJG75" s="386"/>
      <c r="EJH75" s="386"/>
      <c r="EJI75" s="385"/>
      <c r="EJJ75" s="386"/>
      <c r="EJK75" s="386"/>
      <c r="EJL75" s="386"/>
      <c r="EJM75" s="386"/>
      <c r="EJN75" s="386"/>
      <c r="EJO75" s="386"/>
      <c r="EJP75" s="386"/>
      <c r="EJQ75" s="386"/>
      <c r="EJR75" s="386"/>
      <c r="EJS75" s="386"/>
      <c r="EJT75" s="386"/>
      <c r="EJU75" s="386"/>
      <c r="EJV75" s="386"/>
      <c r="EJW75" s="386"/>
      <c r="EJX75" s="386"/>
      <c r="EJY75" s="385"/>
      <c r="EJZ75" s="386"/>
      <c r="EKA75" s="386"/>
      <c r="EKB75" s="386"/>
      <c r="EKC75" s="386"/>
      <c r="EKD75" s="386"/>
      <c r="EKE75" s="386"/>
      <c r="EKF75" s="386"/>
      <c r="EKG75" s="386"/>
      <c r="EKH75" s="386"/>
      <c r="EKI75" s="386"/>
      <c r="EKJ75" s="386"/>
      <c r="EKK75" s="386"/>
      <c r="EKL75" s="386"/>
      <c r="EKM75" s="386"/>
      <c r="EKN75" s="386"/>
      <c r="EKO75" s="385"/>
      <c r="EKP75" s="386"/>
      <c r="EKQ75" s="386"/>
      <c r="EKR75" s="386"/>
      <c r="EKS75" s="386"/>
      <c r="EKT75" s="386"/>
      <c r="EKU75" s="386"/>
      <c r="EKV75" s="386"/>
      <c r="EKW75" s="386"/>
      <c r="EKX75" s="386"/>
      <c r="EKY75" s="386"/>
      <c r="EKZ75" s="386"/>
      <c r="ELA75" s="386"/>
      <c r="ELB75" s="386"/>
      <c r="ELC75" s="386"/>
      <c r="ELD75" s="386"/>
      <c r="ELE75" s="385"/>
      <c r="ELF75" s="386"/>
      <c r="ELG75" s="386"/>
      <c r="ELH75" s="386"/>
      <c r="ELI75" s="386"/>
      <c r="ELJ75" s="386"/>
      <c r="ELK75" s="386"/>
      <c r="ELL75" s="386"/>
      <c r="ELM75" s="386"/>
      <c r="ELN75" s="386"/>
      <c r="ELO75" s="386"/>
      <c r="ELP75" s="386"/>
      <c r="ELQ75" s="386"/>
      <c r="ELR75" s="386"/>
      <c r="ELS75" s="386"/>
      <c r="ELT75" s="386"/>
      <c r="ELU75" s="385"/>
      <c r="ELV75" s="386"/>
      <c r="ELW75" s="386"/>
      <c r="ELX75" s="386"/>
      <c r="ELY75" s="386"/>
      <c r="ELZ75" s="386"/>
      <c r="EMA75" s="386"/>
      <c r="EMB75" s="386"/>
      <c r="EMC75" s="386"/>
      <c r="EMD75" s="386"/>
      <c r="EME75" s="386"/>
      <c r="EMF75" s="386"/>
      <c r="EMG75" s="386"/>
      <c r="EMH75" s="386"/>
      <c r="EMI75" s="386"/>
      <c r="EMJ75" s="386"/>
      <c r="EMK75" s="385"/>
      <c r="EML75" s="386"/>
      <c r="EMM75" s="386"/>
      <c r="EMN75" s="386"/>
      <c r="EMO75" s="386"/>
      <c r="EMP75" s="386"/>
      <c r="EMQ75" s="386"/>
      <c r="EMR75" s="386"/>
      <c r="EMS75" s="386"/>
      <c r="EMT75" s="386"/>
      <c r="EMU75" s="386"/>
      <c r="EMV75" s="386"/>
      <c r="EMW75" s="386"/>
      <c r="EMX75" s="386"/>
      <c r="EMY75" s="386"/>
      <c r="EMZ75" s="386"/>
      <c r="ENA75" s="385"/>
      <c r="ENB75" s="386"/>
      <c r="ENC75" s="386"/>
      <c r="END75" s="386"/>
      <c r="ENE75" s="386"/>
      <c r="ENF75" s="386"/>
      <c r="ENG75" s="386"/>
      <c r="ENH75" s="386"/>
      <c r="ENI75" s="386"/>
      <c r="ENJ75" s="386"/>
      <c r="ENK75" s="386"/>
      <c r="ENL75" s="386"/>
      <c r="ENM75" s="386"/>
      <c r="ENN75" s="386"/>
      <c r="ENO75" s="386"/>
      <c r="ENP75" s="386"/>
      <c r="ENQ75" s="385"/>
      <c r="ENR75" s="386"/>
      <c r="ENS75" s="386"/>
      <c r="ENT75" s="386"/>
      <c r="ENU75" s="386"/>
      <c r="ENV75" s="386"/>
      <c r="ENW75" s="386"/>
      <c r="ENX75" s="386"/>
      <c r="ENY75" s="386"/>
      <c r="ENZ75" s="386"/>
      <c r="EOA75" s="386"/>
      <c r="EOB75" s="386"/>
      <c r="EOC75" s="386"/>
      <c r="EOD75" s="386"/>
      <c r="EOE75" s="386"/>
      <c r="EOF75" s="386"/>
      <c r="EOG75" s="385"/>
      <c r="EOH75" s="386"/>
      <c r="EOI75" s="386"/>
      <c r="EOJ75" s="386"/>
      <c r="EOK75" s="386"/>
      <c r="EOL75" s="386"/>
      <c r="EOM75" s="386"/>
      <c r="EON75" s="386"/>
      <c r="EOO75" s="386"/>
      <c r="EOP75" s="386"/>
      <c r="EOQ75" s="386"/>
      <c r="EOR75" s="386"/>
      <c r="EOS75" s="386"/>
      <c r="EOT75" s="386"/>
      <c r="EOU75" s="386"/>
      <c r="EOV75" s="386"/>
      <c r="EOW75" s="385"/>
      <c r="EOX75" s="386"/>
      <c r="EOY75" s="386"/>
      <c r="EOZ75" s="386"/>
      <c r="EPA75" s="386"/>
      <c r="EPB75" s="386"/>
      <c r="EPC75" s="386"/>
      <c r="EPD75" s="386"/>
      <c r="EPE75" s="386"/>
      <c r="EPF75" s="386"/>
      <c r="EPG75" s="386"/>
      <c r="EPH75" s="386"/>
      <c r="EPI75" s="386"/>
      <c r="EPJ75" s="386"/>
      <c r="EPK75" s="386"/>
      <c r="EPL75" s="386"/>
      <c r="EPM75" s="385"/>
      <c r="EPN75" s="386"/>
      <c r="EPO75" s="386"/>
      <c r="EPP75" s="386"/>
      <c r="EPQ75" s="386"/>
      <c r="EPR75" s="386"/>
      <c r="EPS75" s="386"/>
      <c r="EPT75" s="386"/>
      <c r="EPU75" s="386"/>
      <c r="EPV75" s="386"/>
      <c r="EPW75" s="386"/>
      <c r="EPX75" s="386"/>
      <c r="EPY75" s="386"/>
      <c r="EPZ75" s="386"/>
      <c r="EQA75" s="386"/>
      <c r="EQB75" s="386"/>
      <c r="EQC75" s="385"/>
      <c r="EQD75" s="386"/>
      <c r="EQE75" s="386"/>
      <c r="EQF75" s="386"/>
      <c r="EQG75" s="386"/>
      <c r="EQH75" s="386"/>
      <c r="EQI75" s="386"/>
      <c r="EQJ75" s="386"/>
      <c r="EQK75" s="386"/>
      <c r="EQL75" s="386"/>
      <c r="EQM75" s="386"/>
      <c r="EQN75" s="386"/>
      <c r="EQO75" s="386"/>
      <c r="EQP75" s="386"/>
      <c r="EQQ75" s="386"/>
      <c r="EQR75" s="386"/>
      <c r="EQS75" s="385"/>
      <c r="EQT75" s="386"/>
      <c r="EQU75" s="386"/>
      <c r="EQV75" s="386"/>
      <c r="EQW75" s="386"/>
      <c r="EQX75" s="386"/>
      <c r="EQY75" s="386"/>
      <c r="EQZ75" s="386"/>
      <c r="ERA75" s="386"/>
      <c r="ERB75" s="386"/>
      <c r="ERC75" s="386"/>
      <c r="ERD75" s="386"/>
      <c r="ERE75" s="386"/>
      <c r="ERF75" s="386"/>
      <c r="ERG75" s="386"/>
      <c r="ERH75" s="386"/>
      <c r="ERI75" s="385"/>
      <c r="ERJ75" s="386"/>
      <c r="ERK75" s="386"/>
      <c r="ERL75" s="386"/>
      <c r="ERM75" s="386"/>
      <c r="ERN75" s="386"/>
      <c r="ERO75" s="386"/>
      <c r="ERP75" s="386"/>
      <c r="ERQ75" s="386"/>
      <c r="ERR75" s="386"/>
      <c r="ERS75" s="386"/>
      <c r="ERT75" s="386"/>
      <c r="ERU75" s="386"/>
      <c r="ERV75" s="386"/>
      <c r="ERW75" s="386"/>
      <c r="ERX75" s="386"/>
      <c r="ERY75" s="385"/>
      <c r="ERZ75" s="386"/>
      <c r="ESA75" s="386"/>
      <c r="ESB75" s="386"/>
      <c r="ESC75" s="386"/>
      <c r="ESD75" s="386"/>
      <c r="ESE75" s="386"/>
      <c r="ESF75" s="386"/>
      <c r="ESG75" s="386"/>
      <c r="ESH75" s="386"/>
      <c r="ESI75" s="386"/>
      <c r="ESJ75" s="386"/>
      <c r="ESK75" s="386"/>
      <c r="ESL75" s="386"/>
      <c r="ESM75" s="386"/>
      <c r="ESN75" s="386"/>
      <c r="ESO75" s="385"/>
      <c r="ESP75" s="386"/>
      <c r="ESQ75" s="386"/>
      <c r="ESR75" s="386"/>
      <c r="ESS75" s="386"/>
      <c r="EST75" s="386"/>
      <c r="ESU75" s="386"/>
      <c r="ESV75" s="386"/>
      <c r="ESW75" s="386"/>
      <c r="ESX75" s="386"/>
      <c r="ESY75" s="386"/>
      <c r="ESZ75" s="386"/>
      <c r="ETA75" s="386"/>
      <c r="ETB75" s="386"/>
      <c r="ETC75" s="386"/>
      <c r="ETD75" s="386"/>
      <c r="ETE75" s="385"/>
      <c r="ETF75" s="386"/>
      <c r="ETG75" s="386"/>
      <c r="ETH75" s="386"/>
      <c r="ETI75" s="386"/>
      <c r="ETJ75" s="386"/>
      <c r="ETK75" s="386"/>
      <c r="ETL75" s="386"/>
      <c r="ETM75" s="386"/>
      <c r="ETN75" s="386"/>
      <c r="ETO75" s="386"/>
      <c r="ETP75" s="386"/>
      <c r="ETQ75" s="386"/>
      <c r="ETR75" s="386"/>
      <c r="ETS75" s="386"/>
      <c r="ETT75" s="386"/>
      <c r="ETU75" s="385"/>
      <c r="ETV75" s="386"/>
      <c r="ETW75" s="386"/>
      <c r="ETX75" s="386"/>
      <c r="ETY75" s="386"/>
      <c r="ETZ75" s="386"/>
      <c r="EUA75" s="386"/>
      <c r="EUB75" s="386"/>
      <c r="EUC75" s="386"/>
      <c r="EUD75" s="386"/>
      <c r="EUE75" s="386"/>
      <c r="EUF75" s="386"/>
      <c r="EUG75" s="386"/>
      <c r="EUH75" s="386"/>
      <c r="EUI75" s="386"/>
      <c r="EUJ75" s="386"/>
      <c r="EUK75" s="385"/>
      <c r="EUL75" s="386"/>
      <c r="EUM75" s="386"/>
      <c r="EUN75" s="386"/>
      <c r="EUO75" s="386"/>
      <c r="EUP75" s="386"/>
      <c r="EUQ75" s="386"/>
      <c r="EUR75" s="386"/>
      <c r="EUS75" s="386"/>
      <c r="EUT75" s="386"/>
      <c r="EUU75" s="386"/>
      <c r="EUV75" s="386"/>
      <c r="EUW75" s="386"/>
      <c r="EUX75" s="386"/>
      <c r="EUY75" s="386"/>
      <c r="EUZ75" s="386"/>
      <c r="EVA75" s="385"/>
      <c r="EVB75" s="386"/>
      <c r="EVC75" s="386"/>
      <c r="EVD75" s="386"/>
      <c r="EVE75" s="386"/>
      <c r="EVF75" s="386"/>
      <c r="EVG75" s="386"/>
      <c r="EVH75" s="386"/>
      <c r="EVI75" s="386"/>
      <c r="EVJ75" s="386"/>
      <c r="EVK75" s="386"/>
      <c r="EVL75" s="386"/>
      <c r="EVM75" s="386"/>
      <c r="EVN75" s="386"/>
      <c r="EVO75" s="386"/>
      <c r="EVP75" s="386"/>
      <c r="EVQ75" s="385"/>
      <c r="EVR75" s="386"/>
      <c r="EVS75" s="386"/>
      <c r="EVT75" s="386"/>
      <c r="EVU75" s="386"/>
      <c r="EVV75" s="386"/>
      <c r="EVW75" s="386"/>
      <c r="EVX75" s="386"/>
      <c r="EVY75" s="386"/>
      <c r="EVZ75" s="386"/>
      <c r="EWA75" s="386"/>
      <c r="EWB75" s="386"/>
      <c r="EWC75" s="386"/>
      <c r="EWD75" s="386"/>
      <c r="EWE75" s="386"/>
      <c r="EWF75" s="386"/>
      <c r="EWG75" s="385"/>
      <c r="EWH75" s="386"/>
      <c r="EWI75" s="386"/>
      <c r="EWJ75" s="386"/>
      <c r="EWK75" s="386"/>
      <c r="EWL75" s="386"/>
      <c r="EWM75" s="386"/>
      <c r="EWN75" s="386"/>
      <c r="EWO75" s="386"/>
      <c r="EWP75" s="386"/>
      <c r="EWQ75" s="386"/>
      <c r="EWR75" s="386"/>
      <c r="EWS75" s="386"/>
      <c r="EWT75" s="386"/>
      <c r="EWU75" s="386"/>
      <c r="EWV75" s="386"/>
      <c r="EWW75" s="385"/>
      <c r="EWX75" s="386"/>
      <c r="EWY75" s="386"/>
      <c r="EWZ75" s="386"/>
      <c r="EXA75" s="386"/>
      <c r="EXB75" s="386"/>
      <c r="EXC75" s="386"/>
      <c r="EXD75" s="386"/>
      <c r="EXE75" s="386"/>
      <c r="EXF75" s="386"/>
      <c r="EXG75" s="386"/>
      <c r="EXH75" s="386"/>
      <c r="EXI75" s="386"/>
      <c r="EXJ75" s="386"/>
      <c r="EXK75" s="386"/>
      <c r="EXL75" s="386"/>
      <c r="EXM75" s="385"/>
      <c r="EXN75" s="386"/>
      <c r="EXO75" s="386"/>
      <c r="EXP75" s="386"/>
      <c r="EXQ75" s="386"/>
      <c r="EXR75" s="386"/>
      <c r="EXS75" s="386"/>
      <c r="EXT75" s="386"/>
      <c r="EXU75" s="386"/>
      <c r="EXV75" s="386"/>
      <c r="EXW75" s="386"/>
      <c r="EXX75" s="386"/>
      <c r="EXY75" s="386"/>
      <c r="EXZ75" s="386"/>
      <c r="EYA75" s="386"/>
      <c r="EYB75" s="386"/>
      <c r="EYC75" s="385"/>
      <c r="EYD75" s="386"/>
      <c r="EYE75" s="386"/>
      <c r="EYF75" s="386"/>
      <c r="EYG75" s="386"/>
      <c r="EYH75" s="386"/>
      <c r="EYI75" s="386"/>
      <c r="EYJ75" s="386"/>
      <c r="EYK75" s="386"/>
      <c r="EYL75" s="386"/>
      <c r="EYM75" s="386"/>
      <c r="EYN75" s="386"/>
      <c r="EYO75" s="386"/>
      <c r="EYP75" s="386"/>
      <c r="EYQ75" s="386"/>
      <c r="EYR75" s="386"/>
      <c r="EYS75" s="385"/>
      <c r="EYT75" s="386"/>
      <c r="EYU75" s="386"/>
      <c r="EYV75" s="386"/>
      <c r="EYW75" s="386"/>
      <c r="EYX75" s="386"/>
      <c r="EYY75" s="386"/>
      <c r="EYZ75" s="386"/>
      <c r="EZA75" s="386"/>
      <c r="EZB75" s="386"/>
      <c r="EZC75" s="386"/>
      <c r="EZD75" s="386"/>
      <c r="EZE75" s="386"/>
      <c r="EZF75" s="386"/>
      <c r="EZG75" s="386"/>
      <c r="EZH75" s="386"/>
      <c r="EZI75" s="385"/>
      <c r="EZJ75" s="386"/>
      <c r="EZK75" s="386"/>
      <c r="EZL75" s="386"/>
      <c r="EZM75" s="386"/>
      <c r="EZN75" s="386"/>
      <c r="EZO75" s="386"/>
      <c r="EZP75" s="386"/>
      <c r="EZQ75" s="386"/>
      <c r="EZR75" s="386"/>
      <c r="EZS75" s="386"/>
      <c r="EZT75" s="386"/>
      <c r="EZU75" s="386"/>
      <c r="EZV75" s="386"/>
      <c r="EZW75" s="386"/>
      <c r="EZX75" s="386"/>
      <c r="EZY75" s="385"/>
      <c r="EZZ75" s="386"/>
      <c r="FAA75" s="386"/>
      <c r="FAB75" s="386"/>
      <c r="FAC75" s="386"/>
      <c r="FAD75" s="386"/>
      <c r="FAE75" s="386"/>
      <c r="FAF75" s="386"/>
      <c r="FAG75" s="386"/>
      <c r="FAH75" s="386"/>
      <c r="FAI75" s="386"/>
      <c r="FAJ75" s="386"/>
      <c r="FAK75" s="386"/>
      <c r="FAL75" s="386"/>
      <c r="FAM75" s="386"/>
      <c r="FAN75" s="386"/>
      <c r="FAO75" s="385"/>
      <c r="FAP75" s="386"/>
      <c r="FAQ75" s="386"/>
      <c r="FAR75" s="386"/>
      <c r="FAS75" s="386"/>
      <c r="FAT75" s="386"/>
      <c r="FAU75" s="386"/>
      <c r="FAV75" s="386"/>
      <c r="FAW75" s="386"/>
      <c r="FAX75" s="386"/>
      <c r="FAY75" s="386"/>
      <c r="FAZ75" s="386"/>
      <c r="FBA75" s="386"/>
      <c r="FBB75" s="386"/>
      <c r="FBC75" s="386"/>
      <c r="FBD75" s="386"/>
      <c r="FBE75" s="385"/>
      <c r="FBF75" s="386"/>
      <c r="FBG75" s="386"/>
      <c r="FBH75" s="386"/>
      <c r="FBI75" s="386"/>
      <c r="FBJ75" s="386"/>
      <c r="FBK75" s="386"/>
      <c r="FBL75" s="386"/>
      <c r="FBM75" s="386"/>
      <c r="FBN75" s="386"/>
      <c r="FBO75" s="386"/>
      <c r="FBP75" s="386"/>
      <c r="FBQ75" s="386"/>
      <c r="FBR75" s="386"/>
      <c r="FBS75" s="386"/>
      <c r="FBT75" s="386"/>
      <c r="FBU75" s="385"/>
      <c r="FBV75" s="386"/>
      <c r="FBW75" s="386"/>
      <c r="FBX75" s="386"/>
      <c r="FBY75" s="386"/>
      <c r="FBZ75" s="386"/>
      <c r="FCA75" s="386"/>
      <c r="FCB75" s="386"/>
      <c r="FCC75" s="386"/>
      <c r="FCD75" s="386"/>
      <c r="FCE75" s="386"/>
      <c r="FCF75" s="386"/>
      <c r="FCG75" s="386"/>
      <c r="FCH75" s="386"/>
      <c r="FCI75" s="386"/>
      <c r="FCJ75" s="386"/>
      <c r="FCK75" s="385"/>
      <c r="FCL75" s="386"/>
      <c r="FCM75" s="386"/>
      <c r="FCN75" s="386"/>
      <c r="FCO75" s="386"/>
      <c r="FCP75" s="386"/>
      <c r="FCQ75" s="386"/>
      <c r="FCR75" s="386"/>
      <c r="FCS75" s="386"/>
      <c r="FCT75" s="386"/>
      <c r="FCU75" s="386"/>
      <c r="FCV75" s="386"/>
      <c r="FCW75" s="386"/>
      <c r="FCX75" s="386"/>
      <c r="FCY75" s="386"/>
      <c r="FCZ75" s="386"/>
      <c r="FDA75" s="385"/>
      <c r="FDB75" s="386"/>
      <c r="FDC75" s="386"/>
      <c r="FDD75" s="386"/>
      <c r="FDE75" s="386"/>
      <c r="FDF75" s="386"/>
      <c r="FDG75" s="386"/>
      <c r="FDH75" s="386"/>
      <c r="FDI75" s="386"/>
      <c r="FDJ75" s="386"/>
      <c r="FDK75" s="386"/>
      <c r="FDL75" s="386"/>
      <c r="FDM75" s="386"/>
      <c r="FDN75" s="386"/>
      <c r="FDO75" s="386"/>
      <c r="FDP75" s="386"/>
      <c r="FDQ75" s="385"/>
      <c r="FDR75" s="386"/>
      <c r="FDS75" s="386"/>
      <c r="FDT75" s="386"/>
      <c r="FDU75" s="386"/>
      <c r="FDV75" s="386"/>
      <c r="FDW75" s="386"/>
      <c r="FDX75" s="386"/>
      <c r="FDY75" s="386"/>
      <c r="FDZ75" s="386"/>
      <c r="FEA75" s="386"/>
      <c r="FEB75" s="386"/>
      <c r="FEC75" s="386"/>
      <c r="FED75" s="386"/>
      <c r="FEE75" s="386"/>
      <c r="FEF75" s="386"/>
      <c r="FEG75" s="385"/>
      <c r="FEH75" s="386"/>
      <c r="FEI75" s="386"/>
      <c r="FEJ75" s="386"/>
      <c r="FEK75" s="386"/>
      <c r="FEL75" s="386"/>
      <c r="FEM75" s="386"/>
      <c r="FEN75" s="386"/>
      <c r="FEO75" s="386"/>
      <c r="FEP75" s="386"/>
      <c r="FEQ75" s="386"/>
      <c r="FER75" s="386"/>
      <c r="FES75" s="386"/>
      <c r="FET75" s="386"/>
      <c r="FEU75" s="386"/>
      <c r="FEV75" s="386"/>
      <c r="FEW75" s="385"/>
      <c r="FEX75" s="386"/>
      <c r="FEY75" s="386"/>
      <c r="FEZ75" s="386"/>
      <c r="FFA75" s="386"/>
      <c r="FFB75" s="386"/>
      <c r="FFC75" s="386"/>
      <c r="FFD75" s="386"/>
      <c r="FFE75" s="386"/>
      <c r="FFF75" s="386"/>
      <c r="FFG75" s="386"/>
      <c r="FFH75" s="386"/>
      <c r="FFI75" s="386"/>
      <c r="FFJ75" s="386"/>
      <c r="FFK75" s="386"/>
      <c r="FFL75" s="386"/>
      <c r="FFM75" s="385"/>
      <c r="FFN75" s="386"/>
      <c r="FFO75" s="386"/>
      <c r="FFP75" s="386"/>
      <c r="FFQ75" s="386"/>
      <c r="FFR75" s="386"/>
      <c r="FFS75" s="386"/>
      <c r="FFT75" s="386"/>
      <c r="FFU75" s="386"/>
      <c r="FFV75" s="386"/>
      <c r="FFW75" s="386"/>
      <c r="FFX75" s="386"/>
      <c r="FFY75" s="386"/>
      <c r="FFZ75" s="386"/>
      <c r="FGA75" s="386"/>
      <c r="FGB75" s="386"/>
      <c r="FGC75" s="385"/>
      <c r="FGD75" s="386"/>
      <c r="FGE75" s="386"/>
      <c r="FGF75" s="386"/>
      <c r="FGG75" s="386"/>
      <c r="FGH75" s="386"/>
      <c r="FGI75" s="386"/>
      <c r="FGJ75" s="386"/>
      <c r="FGK75" s="386"/>
      <c r="FGL75" s="386"/>
      <c r="FGM75" s="386"/>
      <c r="FGN75" s="386"/>
      <c r="FGO75" s="386"/>
      <c r="FGP75" s="386"/>
      <c r="FGQ75" s="386"/>
      <c r="FGR75" s="386"/>
      <c r="FGS75" s="385"/>
      <c r="FGT75" s="386"/>
      <c r="FGU75" s="386"/>
      <c r="FGV75" s="386"/>
      <c r="FGW75" s="386"/>
      <c r="FGX75" s="386"/>
      <c r="FGY75" s="386"/>
      <c r="FGZ75" s="386"/>
      <c r="FHA75" s="386"/>
      <c r="FHB75" s="386"/>
      <c r="FHC75" s="386"/>
      <c r="FHD75" s="386"/>
      <c r="FHE75" s="386"/>
      <c r="FHF75" s="386"/>
      <c r="FHG75" s="386"/>
      <c r="FHH75" s="386"/>
      <c r="FHI75" s="385"/>
      <c r="FHJ75" s="386"/>
      <c r="FHK75" s="386"/>
      <c r="FHL75" s="386"/>
      <c r="FHM75" s="386"/>
      <c r="FHN75" s="386"/>
      <c r="FHO75" s="386"/>
      <c r="FHP75" s="386"/>
      <c r="FHQ75" s="386"/>
      <c r="FHR75" s="386"/>
      <c r="FHS75" s="386"/>
      <c r="FHT75" s="386"/>
      <c r="FHU75" s="386"/>
      <c r="FHV75" s="386"/>
      <c r="FHW75" s="386"/>
      <c r="FHX75" s="386"/>
      <c r="FHY75" s="385"/>
      <c r="FHZ75" s="386"/>
      <c r="FIA75" s="386"/>
      <c r="FIB75" s="386"/>
      <c r="FIC75" s="386"/>
      <c r="FID75" s="386"/>
      <c r="FIE75" s="386"/>
      <c r="FIF75" s="386"/>
      <c r="FIG75" s="386"/>
      <c r="FIH75" s="386"/>
      <c r="FII75" s="386"/>
      <c r="FIJ75" s="386"/>
      <c r="FIK75" s="386"/>
      <c r="FIL75" s="386"/>
      <c r="FIM75" s="386"/>
      <c r="FIN75" s="386"/>
      <c r="FIO75" s="385"/>
      <c r="FIP75" s="386"/>
      <c r="FIQ75" s="386"/>
      <c r="FIR75" s="386"/>
      <c r="FIS75" s="386"/>
      <c r="FIT75" s="386"/>
      <c r="FIU75" s="386"/>
      <c r="FIV75" s="386"/>
      <c r="FIW75" s="386"/>
      <c r="FIX75" s="386"/>
      <c r="FIY75" s="386"/>
      <c r="FIZ75" s="386"/>
      <c r="FJA75" s="386"/>
      <c r="FJB75" s="386"/>
      <c r="FJC75" s="386"/>
      <c r="FJD75" s="386"/>
      <c r="FJE75" s="385"/>
      <c r="FJF75" s="386"/>
      <c r="FJG75" s="386"/>
      <c r="FJH75" s="386"/>
      <c r="FJI75" s="386"/>
      <c r="FJJ75" s="386"/>
      <c r="FJK75" s="386"/>
      <c r="FJL75" s="386"/>
      <c r="FJM75" s="386"/>
      <c r="FJN75" s="386"/>
      <c r="FJO75" s="386"/>
      <c r="FJP75" s="386"/>
      <c r="FJQ75" s="386"/>
      <c r="FJR75" s="386"/>
      <c r="FJS75" s="386"/>
      <c r="FJT75" s="386"/>
      <c r="FJU75" s="385"/>
      <c r="FJV75" s="386"/>
      <c r="FJW75" s="386"/>
      <c r="FJX75" s="386"/>
      <c r="FJY75" s="386"/>
      <c r="FJZ75" s="386"/>
      <c r="FKA75" s="386"/>
      <c r="FKB75" s="386"/>
      <c r="FKC75" s="386"/>
      <c r="FKD75" s="386"/>
      <c r="FKE75" s="386"/>
      <c r="FKF75" s="386"/>
      <c r="FKG75" s="386"/>
      <c r="FKH75" s="386"/>
      <c r="FKI75" s="386"/>
      <c r="FKJ75" s="386"/>
      <c r="FKK75" s="385"/>
      <c r="FKL75" s="386"/>
      <c r="FKM75" s="386"/>
      <c r="FKN75" s="386"/>
      <c r="FKO75" s="386"/>
      <c r="FKP75" s="386"/>
      <c r="FKQ75" s="386"/>
      <c r="FKR75" s="386"/>
      <c r="FKS75" s="386"/>
      <c r="FKT75" s="386"/>
      <c r="FKU75" s="386"/>
      <c r="FKV75" s="386"/>
      <c r="FKW75" s="386"/>
      <c r="FKX75" s="386"/>
      <c r="FKY75" s="386"/>
      <c r="FKZ75" s="386"/>
      <c r="FLA75" s="385"/>
      <c r="FLB75" s="386"/>
      <c r="FLC75" s="386"/>
      <c r="FLD75" s="386"/>
      <c r="FLE75" s="386"/>
      <c r="FLF75" s="386"/>
      <c r="FLG75" s="386"/>
      <c r="FLH75" s="386"/>
      <c r="FLI75" s="386"/>
      <c r="FLJ75" s="386"/>
      <c r="FLK75" s="386"/>
      <c r="FLL75" s="386"/>
      <c r="FLM75" s="386"/>
      <c r="FLN75" s="386"/>
      <c r="FLO75" s="386"/>
      <c r="FLP75" s="386"/>
      <c r="FLQ75" s="385"/>
      <c r="FLR75" s="386"/>
      <c r="FLS75" s="386"/>
      <c r="FLT75" s="386"/>
      <c r="FLU75" s="386"/>
      <c r="FLV75" s="386"/>
      <c r="FLW75" s="386"/>
      <c r="FLX75" s="386"/>
      <c r="FLY75" s="386"/>
      <c r="FLZ75" s="386"/>
      <c r="FMA75" s="386"/>
      <c r="FMB75" s="386"/>
      <c r="FMC75" s="386"/>
      <c r="FMD75" s="386"/>
      <c r="FME75" s="386"/>
      <c r="FMF75" s="386"/>
      <c r="FMG75" s="385"/>
      <c r="FMH75" s="386"/>
      <c r="FMI75" s="386"/>
      <c r="FMJ75" s="386"/>
      <c r="FMK75" s="386"/>
      <c r="FML75" s="386"/>
      <c r="FMM75" s="386"/>
      <c r="FMN75" s="386"/>
      <c r="FMO75" s="386"/>
      <c r="FMP75" s="386"/>
      <c r="FMQ75" s="386"/>
      <c r="FMR75" s="386"/>
      <c r="FMS75" s="386"/>
      <c r="FMT75" s="386"/>
      <c r="FMU75" s="386"/>
      <c r="FMV75" s="386"/>
      <c r="FMW75" s="385"/>
      <c r="FMX75" s="386"/>
      <c r="FMY75" s="386"/>
      <c r="FMZ75" s="386"/>
      <c r="FNA75" s="386"/>
      <c r="FNB75" s="386"/>
      <c r="FNC75" s="386"/>
      <c r="FND75" s="386"/>
      <c r="FNE75" s="386"/>
      <c r="FNF75" s="386"/>
      <c r="FNG75" s="386"/>
      <c r="FNH75" s="386"/>
      <c r="FNI75" s="386"/>
      <c r="FNJ75" s="386"/>
      <c r="FNK75" s="386"/>
      <c r="FNL75" s="386"/>
      <c r="FNM75" s="385"/>
      <c r="FNN75" s="386"/>
      <c r="FNO75" s="386"/>
      <c r="FNP75" s="386"/>
      <c r="FNQ75" s="386"/>
      <c r="FNR75" s="386"/>
      <c r="FNS75" s="386"/>
      <c r="FNT75" s="386"/>
      <c r="FNU75" s="386"/>
      <c r="FNV75" s="386"/>
      <c r="FNW75" s="386"/>
      <c r="FNX75" s="386"/>
      <c r="FNY75" s="386"/>
      <c r="FNZ75" s="386"/>
      <c r="FOA75" s="386"/>
      <c r="FOB75" s="386"/>
      <c r="FOC75" s="385"/>
      <c r="FOD75" s="386"/>
      <c r="FOE75" s="386"/>
      <c r="FOF75" s="386"/>
      <c r="FOG75" s="386"/>
      <c r="FOH75" s="386"/>
      <c r="FOI75" s="386"/>
      <c r="FOJ75" s="386"/>
      <c r="FOK75" s="386"/>
      <c r="FOL75" s="386"/>
      <c r="FOM75" s="386"/>
      <c r="FON75" s="386"/>
      <c r="FOO75" s="386"/>
      <c r="FOP75" s="386"/>
      <c r="FOQ75" s="386"/>
      <c r="FOR75" s="386"/>
      <c r="FOS75" s="385"/>
      <c r="FOT75" s="386"/>
      <c r="FOU75" s="386"/>
      <c r="FOV75" s="386"/>
      <c r="FOW75" s="386"/>
      <c r="FOX75" s="386"/>
      <c r="FOY75" s="386"/>
      <c r="FOZ75" s="386"/>
      <c r="FPA75" s="386"/>
      <c r="FPB75" s="386"/>
      <c r="FPC75" s="386"/>
      <c r="FPD75" s="386"/>
      <c r="FPE75" s="386"/>
      <c r="FPF75" s="386"/>
      <c r="FPG75" s="386"/>
      <c r="FPH75" s="386"/>
      <c r="FPI75" s="385"/>
      <c r="FPJ75" s="386"/>
      <c r="FPK75" s="386"/>
      <c r="FPL75" s="386"/>
      <c r="FPM75" s="386"/>
      <c r="FPN75" s="386"/>
      <c r="FPO75" s="386"/>
      <c r="FPP75" s="386"/>
      <c r="FPQ75" s="386"/>
      <c r="FPR75" s="386"/>
      <c r="FPS75" s="386"/>
      <c r="FPT75" s="386"/>
      <c r="FPU75" s="386"/>
      <c r="FPV75" s="386"/>
      <c r="FPW75" s="386"/>
      <c r="FPX75" s="386"/>
      <c r="FPY75" s="385"/>
      <c r="FPZ75" s="386"/>
      <c r="FQA75" s="386"/>
      <c r="FQB75" s="386"/>
      <c r="FQC75" s="386"/>
      <c r="FQD75" s="386"/>
      <c r="FQE75" s="386"/>
      <c r="FQF75" s="386"/>
      <c r="FQG75" s="386"/>
      <c r="FQH75" s="386"/>
      <c r="FQI75" s="386"/>
      <c r="FQJ75" s="386"/>
      <c r="FQK75" s="386"/>
      <c r="FQL75" s="386"/>
      <c r="FQM75" s="386"/>
      <c r="FQN75" s="386"/>
      <c r="FQO75" s="385"/>
      <c r="FQP75" s="386"/>
      <c r="FQQ75" s="386"/>
      <c r="FQR75" s="386"/>
      <c r="FQS75" s="386"/>
      <c r="FQT75" s="386"/>
      <c r="FQU75" s="386"/>
      <c r="FQV75" s="386"/>
      <c r="FQW75" s="386"/>
      <c r="FQX75" s="386"/>
      <c r="FQY75" s="386"/>
      <c r="FQZ75" s="386"/>
      <c r="FRA75" s="386"/>
      <c r="FRB75" s="386"/>
      <c r="FRC75" s="386"/>
      <c r="FRD75" s="386"/>
      <c r="FRE75" s="385"/>
      <c r="FRF75" s="386"/>
      <c r="FRG75" s="386"/>
      <c r="FRH75" s="386"/>
      <c r="FRI75" s="386"/>
      <c r="FRJ75" s="386"/>
      <c r="FRK75" s="386"/>
      <c r="FRL75" s="386"/>
      <c r="FRM75" s="386"/>
      <c r="FRN75" s="386"/>
      <c r="FRO75" s="386"/>
      <c r="FRP75" s="386"/>
      <c r="FRQ75" s="386"/>
      <c r="FRR75" s="386"/>
      <c r="FRS75" s="386"/>
      <c r="FRT75" s="386"/>
      <c r="FRU75" s="385"/>
      <c r="FRV75" s="386"/>
      <c r="FRW75" s="386"/>
      <c r="FRX75" s="386"/>
      <c r="FRY75" s="386"/>
      <c r="FRZ75" s="386"/>
      <c r="FSA75" s="386"/>
      <c r="FSB75" s="386"/>
      <c r="FSC75" s="386"/>
      <c r="FSD75" s="386"/>
      <c r="FSE75" s="386"/>
      <c r="FSF75" s="386"/>
      <c r="FSG75" s="386"/>
      <c r="FSH75" s="386"/>
      <c r="FSI75" s="386"/>
      <c r="FSJ75" s="386"/>
      <c r="FSK75" s="385"/>
      <c r="FSL75" s="386"/>
      <c r="FSM75" s="386"/>
      <c r="FSN75" s="386"/>
      <c r="FSO75" s="386"/>
      <c r="FSP75" s="386"/>
      <c r="FSQ75" s="386"/>
      <c r="FSR75" s="386"/>
      <c r="FSS75" s="386"/>
      <c r="FST75" s="386"/>
      <c r="FSU75" s="386"/>
      <c r="FSV75" s="386"/>
      <c r="FSW75" s="386"/>
      <c r="FSX75" s="386"/>
      <c r="FSY75" s="386"/>
      <c r="FSZ75" s="386"/>
      <c r="FTA75" s="385"/>
      <c r="FTB75" s="386"/>
      <c r="FTC75" s="386"/>
      <c r="FTD75" s="386"/>
      <c r="FTE75" s="386"/>
      <c r="FTF75" s="386"/>
      <c r="FTG75" s="386"/>
      <c r="FTH75" s="386"/>
      <c r="FTI75" s="386"/>
      <c r="FTJ75" s="386"/>
      <c r="FTK75" s="386"/>
      <c r="FTL75" s="386"/>
      <c r="FTM75" s="386"/>
      <c r="FTN75" s="386"/>
      <c r="FTO75" s="386"/>
      <c r="FTP75" s="386"/>
      <c r="FTQ75" s="385"/>
      <c r="FTR75" s="386"/>
      <c r="FTS75" s="386"/>
      <c r="FTT75" s="386"/>
      <c r="FTU75" s="386"/>
      <c r="FTV75" s="386"/>
      <c r="FTW75" s="386"/>
      <c r="FTX75" s="386"/>
      <c r="FTY75" s="386"/>
      <c r="FTZ75" s="386"/>
      <c r="FUA75" s="386"/>
      <c r="FUB75" s="386"/>
      <c r="FUC75" s="386"/>
      <c r="FUD75" s="386"/>
      <c r="FUE75" s="386"/>
      <c r="FUF75" s="386"/>
      <c r="FUG75" s="385"/>
      <c r="FUH75" s="386"/>
      <c r="FUI75" s="386"/>
      <c r="FUJ75" s="386"/>
      <c r="FUK75" s="386"/>
      <c r="FUL75" s="386"/>
      <c r="FUM75" s="386"/>
      <c r="FUN75" s="386"/>
      <c r="FUO75" s="386"/>
      <c r="FUP75" s="386"/>
      <c r="FUQ75" s="386"/>
      <c r="FUR75" s="386"/>
      <c r="FUS75" s="386"/>
      <c r="FUT75" s="386"/>
      <c r="FUU75" s="386"/>
      <c r="FUV75" s="386"/>
      <c r="FUW75" s="385"/>
      <c r="FUX75" s="386"/>
      <c r="FUY75" s="386"/>
      <c r="FUZ75" s="386"/>
      <c r="FVA75" s="386"/>
      <c r="FVB75" s="386"/>
      <c r="FVC75" s="386"/>
      <c r="FVD75" s="386"/>
      <c r="FVE75" s="386"/>
      <c r="FVF75" s="386"/>
      <c r="FVG75" s="386"/>
      <c r="FVH75" s="386"/>
      <c r="FVI75" s="386"/>
      <c r="FVJ75" s="386"/>
      <c r="FVK75" s="386"/>
      <c r="FVL75" s="386"/>
      <c r="FVM75" s="385"/>
      <c r="FVN75" s="386"/>
      <c r="FVO75" s="386"/>
      <c r="FVP75" s="386"/>
      <c r="FVQ75" s="386"/>
      <c r="FVR75" s="386"/>
      <c r="FVS75" s="386"/>
      <c r="FVT75" s="386"/>
      <c r="FVU75" s="386"/>
      <c r="FVV75" s="386"/>
      <c r="FVW75" s="386"/>
      <c r="FVX75" s="386"/>
      <c r="FVY75" s="386"/>
      <c r="FVZ75" s="386"/>
      <c r="FWA75" s="386"/>
      <c r="FWB75" s="386"/>
      <c r="FWC75" s="385"/>
      <c r="FWD75" s="386"/>
      <c r="FWE75" s="386"/>
      <c r="FWF75" s="386"/>
      <c r="FWG75" s="386"/>
      <c r="FWH75" s="386"/>
      <c r="FWI75" s="386"/>
      <c r="FWJ75" s="386"/>
      <c r="FWK75" s="386"/>
      <c r="FWL75" s="386"/>
      <c r="FWM75" s="386"/>
      <c r="FWN75" s="386"/>
      <c r="FWO75" s="386"/>
      <c r="FWP75" s="386"/>
      <c r="FWQ75" s="386"/>
      <c r="FWR75" s="386"/>
      <c r="FWS75" s="385"/>
      <c r="FWT75" s="386"/>
      <c r="FWU75" s="386"/>
      <c r="FWV75" s="386"/>
      <c r="FWW75" s="386"/>
      <c r="FWX75" s="386"/>
      <c r="FWY75" s="386"/>
      <c r="FWZ75" s="386"/>
      <c r="FXA75" s="386"/>
      <c r="FXB75" s="386"/>
      <c r="FXC75" s="386"/>
      <c r="FXD75" s="386"/>
      <c r="FXE75" s="386"/>
      <c r="FXF75" s="386"/>
      <c r="FXG75" s="386"/>
      <c r="FXH75" s="386"/>
      <c r="FXI75" s="385"/>
      <c r="FXJ75" s="386"/>
      <c r="FXK75" s="386"/>
      <c r="FXL75" s="386"/>
      <c r="FXM75" s="386"/>
      <c r="FXN75" s="386"/>
      <c r="FXO75" s="386"/>
      <c r="FXP75" s="386"/>
      <c r="FXQ75" s="386"/>
      <c r="FXR75" s="386"/>
      <c r="FXS75" s="386"/>
      <c r="FXT75" s="386"/>
      <c r="FXU75" s="386"/>
      <c r="FXV75" s="386"/>
      <c r="FXW75" s="386"/>
      <c r="FXX75" s="386"/>
      <c r="FXY75" s="385"/>
      <c r="FXZ75" s="386"/>
      <c r="FYA75" s="386"/>
      <c r="FYB75" s="386"/>
      <c r="FYC75" s="386"/>
      <c r="FYD75" s="386"/>
      <c r="FYE75" s="386"/>
      <c r="FYF75" s="386"/>
      <c r="FYG75" s="386"/>
      <c r="FYH75" s="386"/>
      <c r="FYI75" s="386"/>
      <c r="FYJ75" s="386"/>
      <c r="FYK75" s="386"/>
      <c r="FYL75" s="386"/>
      <c r="FYM75" s="386"/>
      <c r="FYN75" s="386"/>
      <c r="FYO75" s="385"/>
      <c r="FYP75" s="386"/>
      <c r="FYQ75" s="386"/>
      <c r="FYR75" s="386"/>
      <c r="FYS75" s="386"/>
      <c r="FYT75" s="386"/>
      <c r="FYU75" s="386"/>
      <c r="FYV75" s="386"/>
      <c r="FYW75" s="386"/>
      <c r="FYX75" s="386"/>
      <c r="FYY75" s="386"/>
      <c r="FYZ75" s="386"/>
      <c r="FZA75" s="386"/>
      <c r="FZB75" s="386"/>
      <c r="FZC75" s="386"/>
      <c r="FZD75" s="386"/>
      <c r="FZE75" s="385"/>
      <c r="FZF75" s="386"/>
      <c r="FZG75" s="386"/>
      <c r="FZH75" s="386"/>
      <c r="FZI75" s="386"/>
      <c r="FZJ75" s="386"/>
      <c r="FZK75" s="386"/>
      <c r="FZL75" s="386"/>
      <c r="FZM75" s="386"/>
      <c r="FZN75" s="386"/>
      <c r="FZO75" s="386"/>
      <c r="FZP75" s="386"/>
      <c r="FZQ75" s="386"/>
      <c r="FZR75" s="386"/>
      <c r="FZS75" s="386"/>
      <c r="FZT75" s="386"/>
      <c r="FZU75" s="385"/>
      <c r="FZV75" s="386"/>
      <c r="FZW75" s="386"/>
      <c r="FZX75" s="386"/>
      <c r="FZY75" s="386"/>
      <c r="FZZ75" s="386"/>
      <c r="GAA75" s="386"/>
      <c r="GAB75" s="386"/>
      <c r="GAC75" s="386"/>
      <c r="GAD75" s="386"/>
      <c r="GAE75" s="386"/>
      <c r="GAF75" s="386"/>
      <c r="GAG75" s="386"/>
      <c r="GAH75" s="386"/>
      <c r="GAI75" s="386"/>
      <c r="GAJ75" s="386"/>
      <c r="GAK75" s="385"/>
      <c r="GAL75" s="386"/>
      <c r="GAM75" s="386"/>
      <c r="GAN75" s="386"/>
      <c r="GAO75" s="386"/>
      <c r="GAP75" s="386"/>
      <c r="GAQ75" s="386"/>
      <c r="GAR75" s="386"/>
      <c r="GAS75" s="386"/>
      <c r="GAT75" s="386"/>
      <c r="GAU75" s="386"/>
      <c r="GAV75" s="386"/>
      <c r="GAW75" s="386"/>
      <c r="GAX75" s="386"/>
      <c r="GAY75" s="386"/>
      <c r="GAZ75" s="386"/>
      <c r="GBA75" s="385"/>
      <c r="GBB75" s="386"/>
      <c r="GBC75" s="386"/>
      <c r="GBD75" s="386"/>
      <c r="GBE75" s="386"/>
      <c r="GBF75" s="386"/>
      <c r="GBG75" s="386"/>
      <c r="GBH75" s="386"/>
      <c r="GBI75" s="386"/>
      <c r="GBJ75" s="386"/>
      <c r="GBK75" s="386"/>
      <c r="GBL75" s="386"/>
      <c r="GBM75" s="386"/>
      <c r="GBN75" s="386"/>
      <c r="GBO75" s="386"/>
      <c r="GBP75" s="386"/>
      <c r="GBQ75" s="385"/>
      <c r="GBR75" s="386"/>
      <c r="GBS75" s="386"/>
      <c r="GBT75" s="386"/>
      <c r="GBU75" s="386"/>
      <c r="GBV75" s="386"/>
      <c r="GBW75" s="386"/>
      <c r="GBX75" s="386"/>
      <c r="GBY75" s="386"/>
      <c r="GBZ75" s="386"/>
      <c r="GCA75" s="386"/>
      <c r="GCB75" s="386"/>
      <c r="GCC75" s="386"/>
      <c r="GCD75" s="386"/>
      <c r="GCE75" s="386"/>
      <c r="GCF75" s="386"/>
      <c r="GCG75" s="385"/>
      <c r="GCH75" s="386"/>
      <c r="GCI75" s="386"/>
      <c r="GCJ75" s="386"/>
      <c r="GCK75" s="386"/>
      <c r="GCL75" s="386"/>
      <c r="GCM75" s="386"/>
      <c r="GCN75" s="386"/>
      <c r="GCO75" s="386"/>
      <c r="GCP75" s="386"/>
      <c r="GCQ75" s="386"/>
      <c r="GCR75" s="386"/>
      <c r="GCS75" s="386"/>
      <c r="GCT75" s="386"/>
      <c r="GCU75" s="386"/>
      <c r="GCV75" s="386"/>
      <c r="GCW75" s="385"/>
      <c r="GCX75" s="386"/>
      <c r="GCY75" s="386"/>
      <c r="GCZ75" s="386"/>
      <c r="GDA75" s="386"/>
      <c r="GDB75" s="386"/>
      <c r="GDC75" s="386"/>
      <c r="GDD75" s="386"/>
      <c r="GDE75" s="386"/>
      <c r="GDF75" s="386"/>
      <c r="GDG75" s="386"/>
      <c r="GDH75" s="386"/>
      <c r="GDI75" s="386"/>
      <c r="GDJ75" s="386"/>
      <c r="GDK75" s="386"/>
      <c r="GDL75" s="386"/>
      <c r="GDM75" s="385"/>
      <c r="GDN75" s="386"/>
      <c r="GDO75" s="386"/>
      <c r="GDP75" s="386"/>
      <c r="GDQ75" s="386"/>
      <c r="GDR75" s="386"/>
      <c r="GDS75" s="386"/>
      <c r="GDT75" s="386"/>
      <c r="GDU75" s="386"/>
      <c r="GDV75" s="386"/>
      <c r="GDW75" s="386"/>
      <c r="GDX75" s="386"/>
      <c r="GDY75" s="386"/>
      <c r="GDZ75" s="386"/>
      <c r="GEA75" s="386"/>
      <c r="GEB75" s="386"/>
      <c r="GEC75" s="385"/>
      <c r="GED75" s="386"/>
      <c r="GEE75" s="386"/>
      <c r="GEF75" s="386"/>
      <c r="GEG75" s="386"/>
      <c r="GEH75" s="386"/>
      <c r="GEI75" s="386"/>
      <c r="GEJ75" s="386"/>
      <c r="GEK75" s="386"/>
      <c r="GEL75" s="386"/>
      <c r="GEM75" s="386"/>
      <c r="GEN75" s="386"/>
      <c r="GEO75" s="386"/>
      <c r="GEP75" s="386"/>
      <c r="GEQ75" s="386"/>
      <c r="GER75" s="386"/>
      <c r="GES75" s="385"/>
      <c r="GET75" s="386"/>
      <c r="GEU75" s="386"/>
      <c r="GEV75" s="386"/>
      <c r="GEW75" s="386"/>
      <c r="GEX75" s="386"/>
      <c r="GEY75" s="386"/>
      <c r="GEZ75" s="386"/>
      <c r="GFA75" s="386"/>
      <c r="GFB75" s="386"/>
      <c r="GFC75" s="386"/>
      <c r="GFD75" s="386"/>
      <c r="GFE75" s="386"/>
      <c r="GFF75" s="386"/>
      <c r="GFG75" s="386"/>
      <c r="GFH75" s="386"/>
      <c r="GFI75" s="385"/>
      <c r="GFJ75" s="386"/>
      <c r="GFK75" s="386"/>
      <c r="GFL75" s="386"/>
      <c r="GFM75" s="386"/>
      <c r="GFN75" s="386"/>
      <c r="GFO75" s="386"/>
      <c r="GFP75" s="386"/>
      <c r="GFQ75" s="386"/>
      <c r="GFR75" s="386"/>
      <c r="GFS75" s="386"/>
      <c r="GFT75" s="386"/>
      <c r="GFU75" s="386"/>
      <c r="GFV75" s="386"/>
      <c r="GFW75" s="386"/>
      <c r="GFX75" s="386"/>
      <c r="GFY75" s="385"/>
      <c r="GFZ75" s="386"/>
      <c r="GGA75" s="386"/>
      <c r="GGB75" s="386"/>
      <c r="GGC75" s="386"/>
      <c r="GGD75" s="386"/>
      <c r="GGE75" s="386"/>
      <c r="GGF75" s="386"/>
      <c r="GGG75" s="386"/>
      <c r="GGH75" s="386"/>
      <c r="GGI75" s="386"/>
      <c r="GGJ75" s="386"/>
      <c r="GGK75" s="386"/>
      <c r="GGL75" s="386"/>
      <c r="GGM75" s="386"/>
      <c r="GGN75" s="386"/>
      <c r="GGO75" s="385"/>
      <c r="GGP75" s="386"/>
      <c r="GGQ75" s="386"/>
      <c r="GGR75" s="386"/>
      <c r="GGS75" s="386"/>
      <c r="GGT75" s="386"/>
      <c r="GGU75" s="386"/>
      <c r="GGV75" s="386"/>
      <c r="GGW75" s="386"/>
      <c r="GGX75" s="386"/>
      <c r="GGY75" s="386"/>
      <c r="GGZ75" s="386"/>
      <c r="GHA75" s="386"/>
      <c r="GHB75" s="386"/>
      <c r="GHC75" s="386"/>
      <c r="GHD75" s="386"/>
      <c r="GHE75" s="385"/>
      <c r="GHF75" s="386"/>
      <c r="GHG75" s="386"/>
      <c r="GHH75" s="386"/>
      <c r="GHI75" s="386"/>
      <c r="GHJ75" s="386"/>
      <c r="GHK75" s="386"/>
      <c r="GHL75" s="386"/>
      <c r="GHM75" s="386"/>
      <c r="GHN75" s="386"/>
      <c r="GHO75" s="386"/>
      <c r="GHP75" s="386"/>
      <c r="GHQ75" s="386"/>
      <c r="GHR75" s="386"/>
      <c r="GHS75" s="386"/>
      <c r="GHT75" s="386"/>
      <c r="GHU75" s="385"/>
      <c r="GHV75" s="386"/>
      <c r="GHW75" s="386"/>
      <c r="GHX75" s="386"/>
      <c r="GHY75" s="386"/>
      <c r="GHZ75" s="386"/>
      <c r="GIA75" s="386"/>
      <c r="GIB75" s="386"/>
      <c r="GIC75" s="386"/>
      <c r="GID75" s="386"/>
      <c r="GIE75" s="386"/>
      <c r="GIF75" s="386"/>
      <c r="GIG75" s="386"/>
      <c r="GIH75" s="386"/>
      <c r="GII75" s="386"/>
      <c r="GIJ75" s="386"/>
      <c r="GIK75" s="385"/>
      <c r="GIL75" s="386"/>
      <c r="GIM75" s="386"/>
      <c r="GIN75" s="386"/>
      <c r="GIO75" s="386"/>
      <c r="GIP75" s="386"/>
      <c r="GIQ75" s="386"/>
      <c r="GIR75" s="386"/>
      <c r="GIS75" s="386"/>
      <c r="GIT75" s="386"/>
      <c r="GIU75" s="386"/>
      <c r="GIV75" s="386"/>
      <c r="GIW75" s="386"/>
      <c r="GIX75" s="386"/>
      <c r="GIY75" s="386"/>
      <c r="GIZ75" s="386"/>
      <c r="GJA75" s="385"/>
      <c r="GJB75" s="386"/>
      <c r="GJC75" s="386"/>
      <c r="GJD75" s="386"/>
      <c r="GJE75" s="386"/>
      <c r="GJF75" s="386"/>
      <c r="GJG75" s="386"/>
      <c r="GJH75" s="386"/>
      <c r="GJI75" s="386"/>
      <c r="GJJ75" s="386"/>
      <c r="GJK75" s="386"/>
      <c r="GJL75" s="386"/>
      <c r="GJM75" s="386"/>
      <c r="GJN75" s="386"/>
      <c r="GJO75" s="386"/>
      <c r="GJP75" s="386"/>
      <c r="GJQ75" s="385"/>
      <c r="GJR75" s="386"/>
      <c r="GJS75" s="386"/>
      <c r="GJT75" s="386"/>
      <c r="GJU75" s="386"/>
      <c r="GJV75" s="386"/>
      <c r="GJW75" s="386"/>
      <c r="GJX75" s="386"/>
      <c r="GJY75" s="386"/>
      <c r="GJZ75" s="386"/>
      <c r="GKA75" s="386"/>
      <c r="GKB75" s="386"/>
      <c r="GKC75" s="386"/>
      <c r="GKD75" s="386"/>
      <c r="GKE75" s="386"/>
      <c r="GKF75" s="386"/>
      <c r="GKG75" s="385"/>
      <c r="GKH75" s="386"/>
      <c r="GKI75" s="386"/>
      <c r="GKJ75" s="386"/>
      <c r="GKK75" s="386"/>
      <c r="GKL75" s="386"/>
      <c r="GKM75" s="386"/>
      <c r="GKN75" s="386"/>
      <c r="GKO75" s="386"/>
      <c r="GKP75" s="386"/>
      <c r="GKQ75" s="386"/>
      <c r="GKR75" s="386"/>
      <c r="GKS75" s="386"/>
      <c r="GKT75" s="386"/>
      <c r="GKU75" s="386"/>
      <c r="GKV75" s="386"/>
      <c r="GKW75" s="385"/>
      <c r="GKX75" s="386"/>
      <c r="GKY75" s="386"/>
      <c r="GKZ75" s="386"/>
      <c r="GLA75" s="386"/>
      <c r="GLB75" s="386"/>
      <c r="GLC75" s="386"/>
      <c r="GLD75" s="386"/>
      <c r="GLE75" s="386"/>
      <c r="GLF75" s="386"/>
      <c r="GLG75" s="386"/>
      <c r="GLH75" s="386"/>
      <c r="GLI75" s="386"/>
      <c r="GLJ75" s="386"/>
      <c r="GLK75" s="386"/>
      <c r="GLL75" s="386"/>
      <c r="GLM75" s="385"/>
      <c r="GLN75" s="386"/>
      <c r="GLO75" s="386"/>
      <c r="GLP75" s="386"/>
      <c r="GLQ75" s="386"/>
      <c r="GLR75" s="386"/>
      <c r="GLS75" s="386"/>
      <c r="GLT75" s="386"/>
      <c r="GLU75" s="386"/>
      <c r="GLV75" s="386"/>
      <c r="GLW75" s="386"/>
      <c r="GLX75" s="386"/>
      <c r="GLY75" s="386"/>
      <c r="GLZ75" s="386"/>
      <c r="GMA75" s="386"/>
      <c r="GMB75" s="386"/>
      <c r="GMC75" s="385"/>
      <c r="GMD75" s="386"/>
      <c r="GME75" s="386"/>
      <c r="GMF75" s="386"/>
      <c r="GMG75" s="386"/>
      <c r="GMH75" s="386"/>
      <c r="GMI75" s="386"/>
      <c r="GMJ75" s="386"/>
      <c r="GMK75" s="386"/>
      <c r="GML75" s="386"/>
      <c r="GMM75" s="386"/>
      <c r="GMN75" s="386"/>
      <c r="GMO75" s="386"/>
      <c r="GMP75" s="386"/>
      <c r="GMQ75" s="386"/>
      <c r="GMR75" s="386"/>
      <c r="GMS75" s="385"/>
      <c r="GMT75" s="386"/>
      <c r="GMU75" s="386"/>
      <c r="GMV75" s="386"/>
      <c r="GMW75" s="386"/>
      <c r="GMX75" s="386"/>
      <c r="GMY75" s="386"/>
      <c r="GMZ75" s="386"/>
      <c r="GNA75" s="386"/>
      <c r="GNB75" s="386"/>
      <c r="GNC75" s="386"/>
      <c r="GND75" s="386"/>
      <c r="GNE75" s="386"/>
      <c r="GNF75" s="386"/>
      <c r="GNG75" s="386"/>
      <c r="GNH75" s="386"/>
      <c r="GNI75" s="385"/>
      <c r="GNJ75" s="386"/>
      <c r="GNK75" s="386"/>
      <c r="GNL75" s="386"/>
      <c r="GNM75" s="386"/>
      <c r="GNN75" s="386"/>
      <c r="GNO75" s="386"/>
      <c r="GNP75" s="386"/>
      <c r="GNQ75" s="386"/>
      <c r="GNR75" s="386"/>
      <c r="GNS75" s="386"/>
      <c r="GNT75" s="386"/>
      <c r="GNU75" s="386"/>
      <c r="GNV75" s="386"/>
      <c r="GNW75" s="386"/>
      <c r="GNX75" s="386"/>
      <c r="GNY75" s="385"/>
      <c r="GNZ75" s="386"/>
      <c r="GOA75" s="386"/>
      <c r="GOB75" s="386"/>
      <c r="GOC75" s="386"/>
      <c r="GOD75" s="386"/>
      <c r="GOE75" s="386"/>
      <c r="GOF75" s="386"/>
      <c r="GOG75" s="386"/>
      <c r="GOH75" s="386"/>
      <c r="GOI75" s="386"/>
      <c r="GOJ75" s="386"/>
      <c r="GOK75" s="386"/>
      <c r="GOL75" s="386"/>
      <c r="GOM75" s="386"/>
      <c r="GON75" s="386"/>
      <c r="GOO75" s="385"/>
      <c r="GOP75" s="386"/>
      <c r="GOQ75" s="386"/>
      <c r="GOR75" s="386"/>
      <c r="GOS75" s="386"/>
      <c r="GOT75" s="386"/>
      <c r="GOU75" s="386"/>
      <c r="GOV75" s="386"/>
      <c r="GOW75" s="386"/>
      <c r="GOX75" s="386"/>
      <c r="GOY75" s="386"/>
      <c r="GOZ75" s="386"/>
      <c r="GPA75" s="386"/>
      <c r="GPB75" s="386"/>
      <c r="GPC75" s="386"/>
      <c r="GPD75" s="386"/>
      <c r="GPE75" s="385"/>
      <c r="GPF75" s="386"/>
      <c r="GPG75" s="386"/>
      <c r="GPH75" s="386"/>
      <c r="GPI75" s="386"/>
      <c r="GPJ75" s="386"/>
      <c r="GPK75" s="386"/>
      <c r="GPL75" s="386"/>
      <c r="GPM75" s="386"/>
      <c r="GPN75" s="386"/>
      <c r="GPO75" s="386"/>
      <c r="GPP75" s="386"/>
      <c r="GPQ75" s="386"/>
      <c r="GPR75" s="386"/>
      <c r="GPS75" s="386"/>
      <c r="GPT75" s="386"/>
      <c r="GPU75" s="385"/>
      <c r="GPV75" s="386"/>
      <c r="GPW75" s="386"/>
      <c r="GPX75" s="386"/>
      <c r="GPY75" s="386"/>
      <c r="GPZ75" s="386"/>
      <c r="GQA75" s="386"/>
      <c r="GQB75" s="386"/>
      <c r="GQC75" s="386"/>
      <c r="GQD75" s="386"/>
      <c r="GQE75" s="386"/>
      <c r="GQF75" s="386"/>
      <c r="GQG75" s="386"/>
      <c r="GQH75" s="386"/>
      <c r="GQI75" s="386"/>
      <c r="GQJ75" s="386"/>
      <c r="GQK75" s="385"/>
      <c r="GQL75" s="386"/>
      <c r="GQM75" s="386"/>
      <c r="GQN75" s="386"/>
      <c r="GQO75" s="386"/>
      <c r="GQP75" s="386"/>
      <c r="GQQ75" s="386"/>
      <c r="GQR75" s="386"/>
      <c r="GQS75" s="386"/>
      <c r="GQT75" s="386"/>
      <c r="GQU75" s="386"/>
      <c r="GQV75" s="386"/>
      <c r="GQW75" s="386"/>
      <c r="GQX75" s="386"/>
      <c r="GQY75" s="386"/>
      <c r="GQZ75" s="386"/>
      <c r="GRA75" s="385"/>
      <c r="GRB75" s="386"/>
      <c r="GRC75" s="386"/>
      <c r="GRD75" s="386"/>
      <c r="GRE75" s="386"/>
      <c r="GRF75" s="386"/>
      <c r="GRG75" s="386"/>
      <c r="GRH75" s="386"/>
      <c r="GRI75" s="386"/>
      <c r="GRJ75" s="386"/>
      <c r="GRK75" s="386"/>
      <c r="GRL75" s="386"/>
      <c r="GRM75" s="386"/>
      <c r="GRN75" s="386"/>
      <c r="GRO75" s="386"/>
      <c r="GRP75" s="386"/>
      <c r="GRQ75" s="385"/>
      <c r="GRR75" s="386"/>
      <c r="GRS75" s="386"/>
      <c r="GRT75" s="386"/>
      <c r="GRU75" s="386"/>
      <c r="GRV75" s="386"/>
      <c r="GRW75" s="386"/>
      <c r="GRX75" s="386"/>
      <c r="GRY75" s="386"/>
      <c r="GRZ75" s="386"/>
      <c r="GSA75" s="386"/>
      <c r="GSB75" s="386"/>
      <c r="GSC75" s="386"/>
      <c r="GSD75" s="386"/>
      <c r="GSE75" s="386"/>
      <c r="GSF75" s="386"/>
      <c r="GSG75" s="385"/>
      <c r="GSH75" s="386"/>
      <c r="GSI75" s="386"/>
      <c r="GSJ75" s="386"/>
      <c r="GSK75" s="386"/>
      <c r="GSL75" s="386"/>
      <c r="GSM75" s="386"/>
      <c r="GSN75" s="386"/>
      <c r="GSO75" s="386"/>
      <c r="GSP75" s="386"/>
      <c r="GSQ75" s="386"/>
      <c r="GSR75" s="386"/>
      <c r="GSS75" s="386"/>
      <c r="GST75" s="386"/>
      <c r="GSU75" s="386"/>
      <c r="GSV75" s="386"/>
      <c r="GSW75" s="385"/>
      <c r="GSX75" s="386"/>
      <c r="GSY75" s="386"/>
      <c r="GSZ75" s="386"/>
      <c r="GTA75" s="386"/>
      <c r="GTB75" s="386"/>
      <c r="GTC75" s="386"/>
      <c r="GTD75" s="386"/>
      <c r="GTE75" s="386"/>
      <c r="GTF75" s="386"/>
      <c r="GTG75" s="386"/>
      <c r="GTH75" s="386"/>
      <c r="GTI75" s="386"/>
      <c r="GTJ75" s="386"/>
      <c r="GTK75" s="386"/>
      <c r="GTL75" s="386"/>
      <c r="GTM75" s="385"/>
      <c r="GTN75" s="386"/>
      <c r="GTO75" s="386"/>
      <c r="GTP75" s="386"/>
      <c r="GTQ75" s="386"/>
      <c r="GTR75" s="386"/>
      <c r="GTS75" s="386"/>
      <c r="GTT75" s="386"/>
      <c r="GTU75" s="386"/>
      <c r="GTV75" s="386"/>
      <c r="GTW75" s="386"/>
      <c r="GTX75" s="386"/>
      <c r="GTY75" s="386"/>
      <c r="GTZ75" s="386"/>
      <c r="GUA75" s="386"/>
      <c r="GUB75" s="386"/>
      <c r="GUC75" s="385"/>
      <c r="GUD75" s="386"/>
      <c r="GUE75" s="386"/>
      <c r="GUF75" s="386"/>
      <c r="GUG75" s="386"/>
      <c r="GUH75" s="386"/>
      <c r="GUI75" s="386"/>
      <c r="GUJ75" s="386"/>
      <c r="GUK75" s="386"/>
      <c r="GUL75" s="386"/>
      <c r="GUM75" s="386"/>
      <c r="GUN75" s="386"/>
      <c r="GUO75" s="386"/>
      <c r="GUP75" s="386"/>
      <c r="GUQ75" s="386"/>
      <c r="GUR75" s="386"/>
      <c r="GUS75" s="385"/>
      <c r="GUT75" s="386"/>
      <c r="GUU75" s="386"/>
      <c r="GUV75" s="386"/>
      <c r="GUW75" s="386"/>
      <c r="GUX75" s="386"/>
      <c r="GUY75" s="386"/>
      <c r="GUZ75" s="386"/>
      <c r="GVA75" s="386"/>
      <c r="GVB75" s="386"/>
      <c r="GVC75" s="386"/>
      <c r="GVD75" s="386"/>
      <c r="GVE75" s="386"/>
      <c r="GVF75" s="386"/>
      <c r="GVG75" s="386"/>
      <c r="GVH75" s="386"/>
      <c r="GVI75" s="385"/>
      <c r="GVJ75" s="386"/>
      <c r="GVK75" s="386"/>
      <c r="GVL75" s="386"/>
      <c r="GVM75" s="386"/>
      <c r="GVN75" s="386"/>
      <c r="GVO75" s="386"/>
      <c r="GVP75" s="386"/>
      <c r="GVQ75" s="386"/>
      <c r="GVR75" s="386"/>
      <c r="GVS75" s="386"/>
      <c r="GVT75" s="386"/>
      <c r="GVU75" s="386"/>
      <c r="GVV75" s="386"/>
      <c r="GVW75" s="386"/>
      <c r="GVX75" s="386"/>
      <c r="GVY75" s="385"/>
      <c r="GVZ75" s="386"/>
      <c r="GWA75" s="386"/>
      <c r="GWB75" s="386"/>
      <c r="GWC75" s="386"/>
      <c r="GWD75" s="386"/>
      <c r="GWE75" s="386"/>
      <c r="GWF75" s="386"/>
      <c r="GWG75" s="386"/>
      <c r="GWH75" s="386"/>
      <c r="GWI75" s="386"/>
      <c r="GWJ75" s="386"/>
      <c r="GWK75" s="386"/>
      <c r="GWL75" s="386"/>
      <c r="GWM75" s="386"/>
      <c r="GWN75" s="386"/>
      <c r="GWO75" s="385"/>
      <c r="GWP75" s="386"/>
      <c r="GWQ75" s="386"/>
      <c r="GWR75" s="386"/>
      <c r="GWS75" s="386"/>
      <c r="GWT75" s="386"/>
      <c r="GWU75" s="386"/>
      <c r="GWV75" s="386"/>
      <c r="GWW75" s="386"/>
      <c r="GWX75" s="386"/>
      <c r="GWY75" s="386"/>
      <c r="GWZ75" s="386"/>
      <c r="GXA75" s="386"/>
      <c r="GXB75" s="386"/>
      <c r="GXC75" s="386"/>
      <c r="GXD75" s="386"/>
      <c r="GXE75" s="385"/>
      <c r="GXF75" s="386"/>
      <c r="GXG75" s="386"/>
      <c r="GXH75" s="386"/>
      <c r="GXI75" s="386"/>
      <c r="GXJ75" s="386"/>
      <c r="GXK75" s="386"/>
      <c r="GXL75" s="386"/>
      <c r="GXM75" s="386"/>
      <c r="GXN75" s="386"/>
      <c r="GXO75" s="386"/>
      <c r="GXP75" s="386"/>
      <c r="GXQ75" s="386"/>
      <c r="GXR75" s="386"/>
      <c r="GXS75" s="386"/>
      <c r="GXT75" s="386"/>
      <c r="GXU75" s="385"/>
      <c r="GXV75" s="386"/>
      <c r="GXW75" s="386"/>
      <c r="GXX75" s="386"/>
      <c r="GXY75" s="386"/>
      <c r="GXZ75" s="386"/>
      <c r="GYA75" s="386"/>
      <c r="GYB75" s="386"/>
      <c r="GYC75" s="386"/>
      <c r="GYD75" s="386"/>
      <c r="GYE75" s="386"/>
      <c r="GYF75" s="386"/>
      <c r="GYG75" s="386"/>
      <c r="GYH75" s="386"/>
      <c r="GYI75" s="386"/>
      <c r="GYJ75" s="386"/>
      <c r="GYK75" s="385"/>
      <c r="GYL75" s="386"/>
      <c r="GYM75" s="386"/>
      <c r="GYN75" s="386"/>
      <c r="GYO75" s="386"/>
      <c r="GYP75" s="386"/>
      <c r="GYQ75" s="386"/>
      <c r="GYR75" s="386"/>
      <c r="GYS75" s="386"/>
      <c r="GYT75" s="386"/>
      <c r="GYU75" s="386"/>
      <c r="GYV75" s="386"/>
      <c r="GYW75" s="386"/>
      <c r="GYX75" s="386"/>
      <c r="GYY75" s="386"/>
      <c r="GYZ75" s="386"/>
      <c r="GZA75" s="385"/>
      <c r="GZB75" s="386"/>
      <c r="GZC75" s="386"/>
      <c r="GZD75" s="386"/>
      <c r="GZE75" s="386"/>
      <c r="GZF75" s="386"/>
      <c r="GZG75" s="386"/>
      <c r="GZH75" s="386"/>
      <c r="GZI75" s="386"/>
      <c r="GZJ75" s="386"/>
      <c r="GZK75" s="386"/>
      <c r="GZL75" s="386"/>
      <c r="GZM75" s="386"/>
      <c r="GZN75" s="386"/>
      <c r="GZO75" s="386"/>
      <c r="GZP75" s="386"/>
      <c r="GZQ75" s="385"/>
      <c r="GZR75" s="386"/>
      <c r="GZS75" s="386"/>
      <c r="GZT75" s="386"/>
      <c r="GZU75" s="386"/>
      <c r="GZV75" s="386"/>
      <c r="GZW75" s="386"/>
      <c r="GZX75" s="386"/>
      <c r="GZY75" s="386"/>
      <c r="GZZ75" s="386"/>
      <c r="HAA75" s="386"/>
      <c r="HAB75" s="386"/>
      <c r="HAC75" s="386"/>
      <c r="HAD75" s="386"/>
      <c r="HAE75" s="386"/>
      <c r="HAF75" s="386"/>
      <c r="HAG75" s="385"/>
      <c r="HAH75" s="386"/>
      <c r="HAI75" s="386"/>
      <c r="HAJ75" s="386"/>
      <c r="HAK75" s="386"/>
      <c r="HAL75" s="386"/>
      <c r="HAM75" s="386"/>
      <c r="HAN75" s="386"/>
      <c r="HAO75" s="386"/>
      <c r="HAP75" s="386"/>
      <c r="HAQ75" s="386"/>
      <c r="HAR75" s="386"/>
      <c r="HAS75" s="386"/>
      <c r="HAT75" s="386"/>
      <c r="HAU75" s="386"/>
      <c r="HAV75" s="386"/>
      <c r="HAW75" s="385"/>
      <c r="HAX75" s="386"/>
      <c r="HAY75" s="386"/>
      <c r="HAZ75" s="386"/>
      <c r="HBA75" s="386"/>
      <c r="HBB75" s="386"/>
      <c r="HBC75" s="386"/>
      <c r="HBD75" s="386"/>
      <c r="HBE75" s="386"/>
      <c r="HBF75" s="386"/>
      <c r="HBG75" s="386"/>
      <c r="HBH75" s="386"/>
      <c r="HBI75" s="386"/>
      <c r="HBJ75" s="386"/>
      <c r="HBK75" s="386"/>
      <c r="HBL75" s="386"/>
      <c r="HBM75" s="385"/>
      <c r="HBN75" s="386"/>
      <c r="HBO75" s="386"/>
      <c r="HBP75" s="386"/>
      <c r="HBQ75" s="386"/>
      <c r="HBR75" s="386"/>
      <c r="HBS75" s="386"/>
      <c r="HBT75" s="386"/>
      <c r="HBU75" s="386"/>
      <c r="HBV75" s="386"/>
      <c r="HBW75" s="386"/>
      <c r="HBX75" s="386"/>
      <c r="HBY75" s="386"/>
      <c r="HBZ75" s="386"/>
      <c r="HCA75" s="386"/>
      <c r="HCB75" s="386"/>
      <c r="HCC75" s="385"/>
      <c r="HCD75" s="386"/>
      <c r="HCE75" s="386"/>
      <c r="HCF75" s="386"/>
      <c r="HCG75" s="386"/>
      <c r="HCH75" s="386"/>
      <c r="HCI75" s="386"/>
      <c r="HCJ75" s="386"/>
      <c r="HCK75" s="386"/>
      <c r="HCL75" s="386"/>
      <c r="HCM75" s="386"/>
      <c r="HCN75" s="386"/>
      <c r="HCO75" s="386"/>
      <c r="HCP75" s="386"/>
      <c r="HCQ75" s="386"/>
      <c r="HCR75" s="386"/>
      <c r="HCS75" s="385"/>
      <c r="HCT75" s="386"/>
      <c r="HCU75" s="386"/>
      <c r="HCV75" s="386"/>
      <c r="HCW75" s="386"/>
      <c r="HCX75" s="386"/>
      <c r="HCY75" s="386"/>
      <c r="HCZ75" s="386"/>
      <c r="HDA75" s="386"/>
      <c r="HDB75" s="386"/>
      <c r="HDC75" s="386"/>
      <c r="HDD75" s="386"/>
      <c r="HDE75" s="386"/>
      <c r="HDF75" s="386"/>
      <c r="HDG75" s="386"/>
      <c r="HDH75" s="386"/>
      <c r="HDI75" s="385"/>
      <c r="HDJ75" s="386"/>
      <c r="HDK75" s="386"/>
      <c r="HDL75" s="386"/>
      <c r="HDM75" s="386"/>
      <c r="HDN75" s="386"/>
      <c r="HDO75" s="386"/>
      <c r="HDP75" s="386"/>
      <c r="HDQ75" s="386"/>
      <c r="HDR75" s="386"/>
      <c r="HDS75" s="386"/>
      <c r="HDT75" s="386"/>
      <c r="HDU75" s="386"/>
      <c r="HDV75" s="386"/>
      <c r="HDW75" s="386"/>
      <c r="HDX75" s="386"/>
      <c r="HDY75" s="385"/>
      <c r="HDZ75" s="386"/>
      <c r="HEA75" s="386"/>
      <c r="HEB75" s="386"/>
      <c r="HEC75" s="386"/>
      <c r="HED75" s="386"/>
      <c r="HEE75" s="386"/>
      <c r="HEF75" s="386"/>
      <c r="HEG75" s="386"/>
      <c r="HEH75" s="386"/>
      <c r="HEI75" s="386"/>
      <c r="HEJ75" s="386"/>
      <c r="HEK75" s="386"/>
      <c r="HEL75" s="386"/>
      <c r="HEM75" s="386"/>
      <c r="HEN75" s="386"/>
      <c r="HEO75" s="385"/>
      <c r="HEP75" s="386"/>
      <c r="HEQ75" s="386"/>
      <c r="HER75" s="386"/>
      <c r="HES75" s="386"/>
      <c r="HET75" s="386"/>
      <c r="HEU75" s="386"/>
      <c r="HEV75" s="386"/>
      <c r="HEW75" s="386"/>
      <c r="HEX75" s="386"/>
      <c r="HEY75" s="386"/>
      <c r="HEZ75" s="386"/>
      <c r="HFA75" s="386"/>
      <c r="HFB75" s="386"/>
      <c r="HFC75" s="386"/>
      <c r="HFD75" s="386"/>
      <c r="HFE75" s="385"/>
      <c r="HFF75" s="386"/>
      <c r="HFG75" s="386"/>
      <c r="HFH75" s="386"/>
      <c r="HFI75" s="386"/>
      <c r="HFJ75" s="386"/>
      <c r="HFK75" s="386"/>
      <c r="HFL75" s="386"/>
      <c r="HFM75" s="386"/>
      <c r="HFN75" s="386"/>
      <c r="HFO75" s="386"/>
      <c r="HFP75" s="386"/>
      <c r="HFQ75" s="386"/>
      <c r="HFR75" s="386"/>
      <c r="HFS75" s="386"/>
      <c r="HFT75" s="386"/>
      <c r="HFU75" s="385"/>
      <c r="HFV75" s="386"/>
      <c r="HFW75" s="386"/>
      <c r="HFX75" s="386"/>
      <c r="HFY75" s="386"/>
      <c r="HFZ75" s="386"/>
      <c r="HGA75" s="386"/>
      <c r="HGB75" s="386"/>
      <c r="HGC75" s="386"/>
      <c r="HGD75" s="386"/>
      <c r="HGE75" s="386"/>
      <c r="HGF75" s="386"/>
      <c r="HGG75" s="386"/>
      <c r="HGH75" s="386"/>
      <c r="HGI75" s="386"/>
      <c r="HGJ75" s="386"/>
      <c r="HGK75" s="385"/>
      <c r="HGL75" s="386"/>
      <c r="HGM75" s="386"/>
      <c r="HGN75" s="386"/>
      <c r="HGO75" s="386"/>
      <c r="HGP75" s="386"/>
      <c r="HGQ75" s="386"/>
      <c r="HGR75" s="386"/>
      <c r="HGS75" s="386"/>
      <c r="HGT75" s="386"/>
      <c r="HGU75" s="386"/>
      <c r="HGV75" s="386"/>
      <c r="HGW75" s="386"/>
      <c r="HGX75" s="386"/>
      <c r="HGY75" s="386"/>
      <c r="HGZ75" s="386"/>
      <c r="HHA75" s="385"/>
      <c r="HHB75" s="386"/>
      <c r="HHC75" s="386"/>
      <c r="HHD75" s="386"/>
      <c r="HHE75" s="386"/>
      <c r="HHF75" s="386"/>
      <c r="HHG75" s="386"/>
      <c r="HHH75" s="386"/>
      <c r="HHI75" s="386"/>
      <c r="HHJ75" s="386"/>
      <c r="HHK75" s="386"/>
      <c r="HHL75" s="386"/>
      <c r="HHM75" s="386"/>
      <c r="HHN75" s="386"/>
      <c r="HHO75" s="386"/>
      <c r="HHP75" s="386"/>
      <c r="HHQ75" s="385"/>
      <c r="HHR75" s="386"/>
      <c r="HHS75" s="386"/>
      <c r="HHT75" s="386"/>
      <c r="HHU75" s="386"/>
      <c r="HHV75" s="386"/>
      <c r="HHW75" s="386"/>
      <c r="HHX75" s="386"/>
      <c r="HHY75" s="386"/>
      <c r="HHZ75" s="386"/>
      <c r="HIA75" s="386"/>
      <c r="HIB75" s="386"/>
      <c r="HIC75" s="386"/>
      <c r="HID75" s="386"/>
      <c r="HIE75" s="386"/>
      <c r="HIF75" s="386"/>
      <c r="HIG75" s="385"/>
      <c r="HIH75" s="386"/>
      <c r="HII75" s="386"/>
      <c r="HIJ75" s="386"/>
      <c r="HIK75" s="386"/>
      <c r="HIL75" s="386"/>
      <c r="HIM75" s="386"/>
      <c r="HIN75" s="386"/>
      <c r="HIO75" s="386"/>
      <c r="HIP75" s="386"/>
      <c r="HIQ75" s="386"/>
      <c r="HIR75" s="386"/>
      <c r="HIS75" s="386"/>
      <c r="HIT75" s="386"/>
      <c r="HIU75" s="386"/>
      <c r="HIV75" s="386"/>
      <c r="HIW75" s="385"/>
      <c r="HIX75" s="386"/>
      <c r="HIY75" s="386"/>
      <c r="HIZ75" s="386"/>
      <c r="HJA75" s="386"/>
      <c r="HJB75" s="386"/>
      <c r="HJC75" s="386"/>
      <c r="HJD75" s="386"/>
      <c r="HJE75" s="386"/>
      <c r="HJF75" s="386"/>
      <c r="HJG75" s="386"/>
      <c r="HJH75" s="386"/>
      <c r="HJI75" s="386"/>
      <c r="HJJ75" s="386"/>
      <c r="HJK75" s="386"/>
      <c r="HJL75" s="386"/>
      <c r="HJM75" s="385"/>
      <c r="HJN75" s="386"/>
      <c r="HJO75" s="386"/>
      <c r="HJP75" s="386"/>
      <c r="HJQ75" s="386"/>
      <c r="HJR75" s="386"/>
      <c r="HJS75" s="386"/>
      <c r="HJT75" s="386"/>
      <c r="HJU75" s="386"/>
      <c r="HJV75" s="386"/>
      <c r="HJW75" s="386"/>
      <c r="HJX75" s="386"/>
      <c r="HJY75" s="386"/>
      <c r="HJZ75" s="386"/>
      <c r="HKA75" s="386"/>
      <c r="HKB75" s="386"/>
      <c r="HKC75" s="385"/>
      <c r="HKD75" s="386"/>
      <c r="HKE75" s="386"/>
      <c r="HKF75" s="386"/>
      <c r="HKG75" s="386"/>
      <c r="HKH75" s="386"/>
      <c r="HKI75" s="386"/>
      <c r="HKJ75" s="386"/>
      <c r="HKK75" s="386"/>
      <c r="HKL75" s="386"/>
      <c r="HKM75" s="386"/>
      <c r="HKN75" s="386"/>
      <c r="HKO75" s="386"/>
      <c r="HKP75" s="386"/>
      <c r="HKQ75" s="386"/>
      <c r="HKR75" s="386"/>
      <c r="HKS75" s="385"/>
      <c r="HKT75" s="386"/>
      <c r="HKU75" s="386"/>
      <c r="HKV75" s="386"/>
      <c r="HKW75" s="386"/>
      <c r="HKX75" s="386"/>
      <c r="HKY75" s="386"/>
      <c r="HKZ75" s="386"/>
      <c r="HLA75" s="386"/>
      <c r="HLB75" s="386"/>
      <c r="HLC75" s="386"/>
      <c r="HLD75" s="386"/>
      <c r="HLE75" s="386"/>
      <c r="HLF75" s="386"/>
      <c r="HLG75" s="386"/>
      <c r="HLH75" s="386"/>
      <c r="HLI75" s="385"/>
      <c r="HLJ75" s="386"/>
      <c r="HLK75" s="386"/>
      <c r="HLL75" s="386"/>
      <c r="HLM75" s="386"/>
      <c r="HLN75" s="386"/>
      <c r="HLO75" s="386"/>
      <c r="HLP75" s="386"/>
      <c r="HLQ75" s="386"/>
      <c r="HLR75" s="386"/>
      <c r="HLS75" s="386"/>
      <c r="HLT75" s="386"/>
      <c r="HLU75" s="386"/>
      <c r="HLV75" s="386"/>
      <c r="HLW75" s="386"/>
      <c r="HLX75" s="386"/>
      <c r="HLY75" s="385"/>
      <c r="HLZ75" s="386"/>
      <c r="HMA75" s="386"/>
      <c r="HMB75" s="386"/>
      <c r="HMC75" s="386"/>
      <c r="HMD75" s="386"/>
      <c r="HME75" s="386"/>
      <c r="HMF75" s="386"/>
      <c r="HMG75" s="386"/>
      <c r="HMH75" s="386"/>
      <c r="HMI75" s="386"/>
      <c r="HMJ75" s="386"/>
      <c r="HMK75" s="386"/>
      <c r="HML75" s="386"/>
      <c r="HMM75" s="386"/>
      <c r="HMN75" s="386"/>
      <c r="HMO75" s="385"/>
      <c r="HMP75" s="386"/>
      <c r="HMQ75" s="386"/>
      <c r="HMR75" s="386"/>
      <c r="HMS75" s="386"/>
      <c r="HMT75" s="386"/>
      <c r="HMU75" s="386"/>
      <c r="HMV75" s="386"/>
      <c r="HMW75" s="386"/>
      <c r="HMX75" s="386"/>
      <c r="HMY75" s="386"/>
      <c r="HMZ75" s="386"/>
      <c r="HNA75" s="386"/>
      <c r="HNB75" s="386"/>
      <c r="HNC75" s="386"/>
      <c r="HND75" s="386"/>
      <c r="HNE75" s="385"/>
      <c r="HNF75" s="386"/>
      <c r="HNG75" s="386"/>
      <c r="HNH75" s="386"/>
      <c r="HNI75" s="386"/>
      <c r="HNJ75" s="386"/>
      <c r="HNK75" s="386"/>
      <c r="HNL75" s="386"/>
      <c r="HNM75" s="386"/>
      <c r="HNN75" s="386"/>
      <c r="HNO75" s="386"/>
      <c r="HNP75" s="386"/>
      <c r="HNQ75" s="386"/>
      <c r="HNR75" s="386"/>
      <c r="HNS75" s="386"/>
      <c r="HNT75" s="386"/>
      <c r="HNU75" s="385"/>
      <c r="HNV75" s="386"/>
      <c r="HNW75" s="386"/>
      <c r="HNX75" s="386"/>
      <c r="HNY75" s="386"/>
      <c r="HNZ75" s="386"/>
      <c r="HOA75" s="386"/>
      <c r="HOB75" s="386"/>
      <c r="HOC75" s="386"/>
      <c r="HOD75" s="386"/>
      <c r="HOE75" s="386"/>
      <c r="HOF75" s="386"/>
      <c r="HOG75" s="386"/>
      <c r="HOH75" s="386"/>
      <c r="HOI75" s="386"/>
      <c r="HOJ75" s="386"/>
      <c r="HOK75" s="385"/>
      <c r="HOL75" s="386"/>
      <c r="HOM75" s="386"/>
      <c r="HON75" s="386"/>
      <c r="HOO75" s="386"/>
      <c r="HOP75" s="386"/>
      <c r="HOQ75" s="386"/>
      <c r="HOR75" s="386"/>
      <c r="HOS75" s="386"/>
      <c r="HOT75" s="386"/>
      <c r="HOU75" s="386"/>
      <c r="HOV75" s="386"/>
      <c r="HOW75" s="386"/>
      <c r="HOX75" s="386"/>
      <c r="HOY75" s="386"/>
      <c r="HOZ75" s="386"/>
      <c r="HPA75" s="385"/>
      <c r="HPB75" s="386"/>
      <c r="HPC75" s="386"/>
      <c r="HPD75" s="386"/>
      <c r="HPE75" s="386"/>
      <c r="HPF75" s="386"/>
      <c r="HPG75" s="386"/>
      <c r="HPH75" s="386"/>
      <c r="HPI75" s="386"/>
      <c r="HPJ75" s="386"/>
      <c r="HPK75" s="386"/>
      <c r="HPL75" s="386"/>
      <c r="HPM75" s="386"/>
      <c r="HPN75" s="386"/>
      <c r="HPO75" s="386"/>
      <c r="HPP75" s="386"/>
      <c r="HPQ75" s="385"/>
      <c r="HPR75" s="386"/>
      <c r="HPS75" s="386"/>
      <c r="HPT75" s="386"/>
      <c r="HPU75" s="386"/>
      <c r="HPV75" s="386"/>
      <c r="HPW75" s="386"/>
      <c r="HPX75" s="386"/>
      <c r="HPY75" s="386"/>
      <c r="HPZ75" s="386"/>
      <c r="HQA75" s="386"/>
      <c r="HQB75" s="386"/>
      <c r="HQC75" s="386"/>
      <c r="HQD75" s="386"/>
      <c r="HQE75" s="386"/>
      <c r="HQF75" s="386"/>
      <c r="HQG75" s="385"/>
      <c r="HQH75" s="386"/>
      <c r="HQI75" s="386"/>
      <c r="HQJ75" s="386"/>
      <c r="HQK75" s="386"/>
      <c r="HQL75" s="386"/>
      <c r="HQM75" s="386"/>
      <c r="HQN75" s="386"/>
      <c r="HQO75" s="386"/>
      <c r="HQP75" s="386"/>
      <c r="HQQ75" s="386"/>
      <c r="HQR75" s="386"/>
      <c r="HQS75" s="386"/>
      <c r="HQT75" s="386"/>
      <c r="HQU75" s="386"/>
      <c r="HQV75" s="386"/>
      <c r="HQW75" s="385"/>
      <c r="HQX75" s="386"/>
      <c r="HQY75" s="386"/>
      <c r="HQZ75" s="386"/>
      <c r="HRA75" s="386"/>
      <c r="HRB75" s="386"/>
      <c r="HRC75" s="386"/>
      <c r="HRD75" s="386"/>
      <c r="HRE75" s="386"/>
      <c r="HRF75" s="386"/>
      <c r="HRG75" s="386"/>
      <c r="HRH75" s="386"/>
      <c r="HRI75" s="386"/>
      <c r="HRJ75" s="386"/>
      <c r="HRK75" s="386"/>
      <c r="HRL75" s="386"/>
      <c r="HRM75" s="385"/>
      <c r="HRN75" s="386"/>
      <c r="HRO75" s="386"/>
      <c r="HRP75" s="386"/>
      <c r="HRQ75" s="386"/>
      <c r="HRR75" s="386"/>
      <c r="HRS75" s="386"/>
      <c r="HRT75" s="386"/>
      <c r="HRU75" s="386"/>
      <c r="HRV75" s="386"/>
      <c r="HRW75" s="386"/>
      <c r="HRX75" s="386"/>
      <c r="HRY75" s="386"/>
      <c r="HRZ75" s="386"/>
      <c r="HSA75" s="386"/>
      <c r="HSB75" s="386"/>
      <c r="HSC75" s="385"/>
      <c r="HSD75" s="386"/>
      <c r="HSE75" s="386"/>
      <c r="HSF75" s="386"/>
      <c r="HSG75" s="386"/>
      <c r="HSH75" s="386"/>
      <c r="HSI75" s="386"/>
      <c r="HSJ75" s="386"/>
      <c r="HSK75" s="386"/>
      <c r="HSL75" s="386"/>
      <c r="HSM75" s="386"/>
      <c r="HSN75" s="386"/>
      <c r="HSO75" s="386"/>
      <c r="HSP75" s="386"/>
      <c r="HSQ75" s="386"/>
      <c r="HSR75" s="386"/>
      <c r="HSS75" s="385"/>
      <c r="HST75" s="386"/>
      <c r="HSU75" s="386"/>
      <c r="HSV75" s="386"/>
      <c r="HSW75" s="386"/>
      <c r="HSX75" s="386"/>
      <c r="HSY75" s="386"/>
      <c r="HSZ75" s="386"/>
      <c r="HTA75" s="386"/>
      <c r="HTB75" s="386"/>
      <c r="HTC75" s="386"/>
      <c r="HTD75" s="386"/>
      <c r="HTE75" s="386"/>
      <c r="HTF75" s="386"/>
      <c r="HTG75" s="386"/>
      <c r="HTH75" s="386"/>
      <c r="HTI75" s="385"/>
      <c r="HTJ75" s="386"/>
      <c r="HTK75" s="386"/>
      <c r="HTL75" s="386"/>
      <c r="HTM75" s="386"/>
      <c r="HTN75" s="386"/>
      <c r="HTO75" s="386"/>
      <c r="HTP75" s="386"/>
      <c r="HTQ75" s="386"/>
      <c r="HTR75" s="386"/>
      <c r="HTS75" s="386"/>
      <c r="HTT75" s="386"/>
      <c r="HTU75" s="386"/>
      <c r="HTV75" s="386"/>
      <c r="HTW75" s="386"/>
      <c r="HTX75" s="386"/>
      <c r="HTY75" s="385"/>
      <c r="HTZ75" s="386"/>
      <c r="HUA75" s="386"/>
      <c r="HUB75" s="386"/>
      <c r="HUC75" s="386"/>
      <c r="HUD75" s="386"/>
      <c r="HUE75" s="386"/>
      <c r="HUF75" s="386"/>
      <c r="HUG75" s="386"/>
      <c r="HUH75" s="386"/>
      <c r="HUI75" s="386"/>
      <c r="HUJ75" s="386"/>
      <c r="HUK75" s="386"/>
      <c r="HUL75" s="386"/>
      <c r="HUM75" s="386"/>
      <c r="HUN75" s="386"/>
      <c r="HUO75" s="385"/>
      <c r="HUP75" s="386"/>
      <c r="HUQ75" s="386"/>
      <c r="HUR75" s="386"/>
      <c r="HUS75" s="386"/>
      <c r="HUT75" s="386"/>
      <c r="HUU75" s="386"/>
      <c r="HUV75" s="386"/>
      <c r="HUW75" s="386"/>
      <c r="HUX75" s="386"/>
      <c r="HUY75" s="386"/>
      <c r="HUZ75" s="386"/>
      <c r="HVA75" s="386"/>
      <c r="HVB75" s="386"/>
      <c r="HVC75" s="386"/>
      <c r="HVD75" s="386"/>
      <c r="HVE75" s="385"/>
      <c r="HVF75" s="386"/>
      <c r="HVG75" s="386"/>
      <c r="HVH75" s="386"/>
      <c r="HVI75" s="386"/>
      <c r="HVJ75" s="386"/>
      <c r="HVK75" s="386"/>
      <c r="HVL75" s="386"/>
      <c r="HVM75" s="386"/>
      <c r="HVN75" s="386"/>
      <c r="HVO75" s="386"/>
      <c r="HVP75" s="386"/>
      <c r="HVQ75" s="386"/>
      <c r="HVR75" s="386"/>
      <c r="HVS75" s="386"/>
      <c r="HVT75" s="386"/>
      <c r="HVU75" s="385"/>
      <c r="HVV75" s="386"/>
      <c r="HVW75" s="386"/>
      <c r="HVX75" s="386"/>
      <c r="HVY75" s="386"/>
      <c r="HVZ75" s="386"/>
      <c r="HWA75" s="386"/>
      <c r="HWB75" s="386"/>
      <c r="HWC75" s="386"/>
      <c r="HWD75" s="386"/>
      <c r="HWE75" s="386"/>
      <c r="HWF75" s="386"/>
      <c r="HWG75" s="386"/>
      <c r="HWH75" s="386"/>
      <c r="HWI75" s="386"/>
      <c r="HWJ75" s="386"/>
      <c r="HWK75" s="385"/>
      <c r="HWL75" s="386"/>
      <c r="HWM75" s="386"/>
      <c r="HWN75" s="386"/>
      <c r="HWO75" s="386"/>
      <c r="HWP75" s="386"/>
      <c r="HWQ75" s="386"/>
      <c r="HWR75" s="386"/>
      <c r="HWS75" s="386"/>
      <c r="HWT75" s="386"/>
      <c r="HWU75" s="386"/>
      <c r="HWV75" s="386"/>
      <c r="HWW75" s="386"/>
      <c r="HWX75" s="386"/>
      <c r="HWY75" s="386"/>
      <c r="HWZ75" s="386"/>
      <c r="HXA75" s="385"/>
      <c r="HXB75" s="386"/>
      <c r="HXC75" s="386"/>
      <c r="HXD75" s="386"/>
      <c r="HXE75" s="386"/>
      <c r="HXF75" s="386"/>
      <c r="HXG75" s="386"/>
      <c r="HXH75" s="386"/>
      <c r="HXI75" s="386"/>
      <c r="HXJ75" s="386"/>
      <c r="HXK75" s="386"/>
      <c r="HXL75" s="386"/>
      <c r="HXM75" s="386"/>
      <c r="HXN75" s="386"/>
      <c r="HXO75" s="386"/>
      <c r="HXP75" s="386"/>
      <c r="HXQ75" s="385"/>
      <c r="HXR75" s="386"/>
      <c r="HXS75" s="386"/>
      <c r="HXT75" s="386"/>
      <c r="HXU75" s="386"/>
      <c r="HXV75" s="386"/>
      <c r="HXW75" s="386"/>
      <c r="HXX75" s="386"/>
      <c r="HXY75" s="386"/>
      <c r="HXZ75" s="386"/>
      <c r="HYA75" s="386"/>
      <c r="HYB75" s="386"/>
      <c r="HYC75" s="386"/>
      <c r="HYD75" s="386"/>
      <c r="HYE75" s="386"/>
      <c r="HYF75" s="386"/>
      <c r="HYG75" s="385"/>
      <c r="HYH75" s="386"/>
      <c r="HYI75" s="386"/>
      <c r="HYJ75" s="386"/>
      <c r="HYK75" s="386"/>
      <c r="HYL75" s="386"/>
      <c r="HYM75" s="386"/>
      <c r="HYN75" s="386"/>
      <c r="HYO75" s="386"/>
      <c r="HYP75" s="386"/>
      <c r="HYQ75" s="386"/>
      <c r="HYR75" s="386"/>
      <c r="HYS75" s="386"/>
      <c r="HYT75" s="386"/>
      <c r="HYU75" s="386"/>
      <c r="HYV75" s="386"/>
      <c r="HYW75" s="385"/>
      <c r="HYX75" s="386"/>
      <c r="HYY75" s="386"/>
      <c r="HYZ75" s="386"/>
      <c r="HZA75" s="386"/>
      <c r="HZB75" s="386"/>
      <c r="HZC75" s="386"/>
      <c r="HZD75" s="386"/>
      <c r="HZE75" s="386"/>
      <c r="HZF75" s="386"/>
      <c r="HZG75" s="386"/>
      <c r="HZH75" s="386"/>
      <c r="HZI75" s="386"/>
      <c r="HZJ75" s="386"/>
      <c r="HZK75" s="386"/>
      <c r="HZL75" s="386"/>
      <c r="HZM75" s="385"/>
      <c r="HZN75" s="386"/>
      <c r="HZO75" s="386"/>
      <c r="HZP75" s="386"/>
      <c r="HZQ75" s="386"/>
      <c r="HZR75" s="386"/>
      <c r="HZS75" s="386"/>
      <c r="HZT75" s="386"/>
      <c r="HZU75" s="386"/>
      <c r="HZV75" s="386"/>
      <c r="HZW75" s="386"/>
      <c r="HZX75" s="386"/>
      <c r="HZY75" s="386"/>
      <c r="HZZ75" s="386"/>
      <c r="IAA75" s="386"/>
      <c r="IAB75" s="386"/>
      <c r="IAC75" s="385"/>
      <c r="IAD75" s="386"/>
      <c r="IAE75" s="386"/>
      <c r="IAF75" s="386"/>
      <c r="IAG75" s="386"/>
      <c r="IAH75" s="386"/>
      <c r="IAI75" s="386"/>
      <c r="IAJ75" s="386"/>
      <c r="IAK75" s="386"/>
      <c r="IAL75" s="386"/>
      <c r="IAM75" s="386"/>
      <c r="IAN75" s="386"/>
      <c r="IAO75" s="386"/>
      <c r="IAP75" s="386"/>
      <c r="IAQ75" s="386"/>
      <c r="IAR75" s="386"/>
      <c r="IAS75" s="385"/>
      <c r="IAT75" s="386"/>
      <c r="IAU75" s="386"/>
      <c r="IAV75" s="386"/>
      <c r="IAW75" s="386"/>
      <c r="IAX75" s="386"/>
      <c r="IAY75" s="386"/>
      <c r="IAZ75" s="386"/>
      <c r="IBA75" s="386"/>
      <c r="IBB75" s="386"/>
      <c r="IBC75" s="386"/>
      <c r="IBD75" s="386"/>
      <c r="IBE75" s="386"/>
      <c r="IBF75" s="386"/>
      <c r="IBG75" s="386"/>
      <c r="IBH75" s="386"/>
      <c r="IBI75" s="385"/>
      <c r="IBJ75" s="386"/>
      <c r="IBK75" s="386"/>
      <c r="IBL75" s="386"/>
      <c r="IBM75" s="386"/>
      <c r="IBN75" s="386"/>
      <c r="IBO75" s="386"/>
      <c r="IBP75" s="386"/>
      <c r="IBQ75" s="386"/>
      <c r="IBR75" s="386"/>
      <c r="IBS75" s="386"/>
      <c r="IBT75" s="386"/>
      <c r="IBU75" s="386"/>
      <c r="IBV75" s="386"/>
      <c r="IBW75" s="386"/>
      <c r="IBX75" s="386"/>
      <c r="IBY75" s="385"/>
      <c r="IBZ75" s="386"/>
      <c r="ICA75" s="386"/>
      <c r="ICB75" s="386"/>
      <c r="ICC75" s="386"/>
      <c r="ICD75" s="386"/>
      <c r="ICE75" s="386"/>
      <c r="ICF75" s="386"/>
      <c r="ICG75" s="386"/>
      <c r="ICH75" s="386"/>
      <c r="ICI75" s="386"/>
      <c r="ICJ75" s="386"/>
      <c r="ICK75" s="386"/>
      <c r="ICL75" s="386"/>
      <c r="ICM75" s="386"/>
      <c r="ICN75" s="386"/>
      <c r="ICO75" s="385"/>
      <c r="ICP75" s="386"/>
      <c r="ICQ75" s="386"/>
      <c r="ICR75" s="386"/>
      <c r="ICS75" s="386"/>
      <c r="ICT75" s="386"/>
      <c r="ICU75" s="386"/>
      <c r="ICV75" s="386"/>
      <c r="ICW75" s="386"/>
      <c r="ICX75" s="386"/>
      <c r="ICY75" s="386"/>
      <c r="ICZ75" s="386"/>
      <c r="IDA75" s="386"/>
      <c r="IDB75" s="386"/>
      <c r="IDC75" s="386"/>
      <c r="IDD75" s="386"/>
      <c r="IDE75" s="385"/>
      <c r="IDF75" s="386"/>
      <c r="IDG75" s="386"/>
      <c r="IDH75" s="386"/>
      <c r="IDI75" s="386"/>
      <c r="IDJ75" s="386"/>
      <c r="IDK75" s="386"/>
      <c r="IDL75" s="386"/>
      <c r="IDM75" s="386"/>
      <c r="IDN75" s="386"/>
      <c r="IDO75" s="386"/>
      <c r="IDP75" s="386"/>
      <c r="IDQ75" s="386"/>
      <c r="IDR75" s="386"/>
      <c r="IDS75" s="386"/>
      <c r="IDT75" s="386"/>
      <c r="IDU75" s="385"/>
      <c r="IDV75" s="386"/>
      <c r="IDW75" s="386"/>
      <c r="IDX75" s="386"/>
      <c r="IDY75" s="386"/>
      <c r="IDZ75" s="386"/>
      <c r="IEA75" s="386"/>
      <c r="IEB75" s="386"/>
      <c r="IEC75" s="386"/>
      <c r="IED75" s="386"/>
      <c r="IEE75" s="386"/>
      <c r="IEF75" s="386"/>
      <c r="IEG75" s="386"/>
      <c r="IEH75" s="386"/>
      <c r="IEI75" s="386"/>
      <c r="IEJ75" s="386"/>
      <c r="IEK75" s="385"/>
      <c r="IEL75" s="386"/>
      <c r="IEM75" s="386"/>
      <c r="IEN75" s="386"/>
      <c r="IEO75" s="386"/>
      <c r="IEP75" s="386"/>
      <c r="IEQ75" s="386"/>
      <c r="IER75" s="386"/>
      <c r="IES75" s="386"/>
      <c r="IET75" s="386"/>
      <c r="IEU75" s="386"/>
      <c r="IEV75" s="386"/>
      <c r="IEW75" s="386"/>
      <c r="IEX75" s="386"/>
      <c r="IEY75" s="386"/>
      <c r="IEZ75" s="386"/>
      <c r="IFA75" s="385"/>
      <c r="IFB75" s="386"/>
      <c r="IFC75" s="386"/>
      <c r="IFD75" s="386"/>
      <c r="IFE75" s="386"/>
      <c r="IFF75" s="386"/>
      <c r="IFG75" s="386"/>
      <c r="IFH75" s="386"/>
      <c r="IFI75" s="386"/>
      <c r="IFJ75" s="386"/>
      <c r="IFK75" s="386"/>
      <c r="IFL75" s="386"/>
      <c r="IFM75" s="386"/>
      <c r="IFN75" s="386"/>
      <c r="IFO75" s="386"/>
      <c r="IFP75" s="386"/>
      <c r="IFQ75" s="385"/>
      <c r="IFR75" s="386"/>
      <c r="IFS75" s="386"/>
      <c r="IFT75" s="386"/>
      <c r="IFU75" s="386"/>
      <c r="IFV75" s="386"/>
      <c r="IFW75" s="386"/>
      <c r="IFX75" s="386"/>
      <c r="IFY75" s="386"/>
      <c r="IFZ75" s="386"/>
      <c r="IGA75" s="386"/>
      <c r="IGB75" s="386"/>
      <c r="IGC75" s="386"/>
      <c r="IGD75" s="386"/>
      <c r="IGE75" s="386"/>
      <c r="IGF75" s="386"/>
      <c r="IGG75" s="385"/>
      <c r="IGH75" s="386"/>
      <c r="IGI75" s="386"/>
      <c r="IGJ75" s="386"/>
      <c r="IGK75" s="386"/>
      <c r="IGL75" s="386"/>
      <c r="IGM75" s="386"/>
      <c r="IGN75" s="386"/>
      <c r="IGO75" s="386"/>
      <c r="IGP75" s="386"/>
      <c r="IGQ75" s="386"/>
      <c r="IGR75" s="386"/>
      <c r="IGS75" s="386"/>
      <c r="IGT75" s="386"/>
      <c r="IGU75" s="386"/>
      <c r="IGV75" s="386"/>
      <c r="IGW75" s="385"/>
      <c r="IGX75" s="386"/>
      <c r="IGY75" s="386"/>
      <c r="IGZ75" s="386"/>
      <c r="IHA75" s="386"/>
      <c r="IHB75" s="386"/>
      <c r="IHC75" s="386"/>
      <c r="IHD75" s="386"/>
      <c r="IHE75" s="386"/>
      <c r="IHF75" s="386"/>
      <c r="IHG75" s="386"/>
      <c r="IHH75" s="386"/>
      <c r="IHI75" s="386"/>
      <c r="IHJ75" s="386"/>
      <c r="IHK75" s="386"/>
      <c r="IHL75" s="386"/>
      <c r="IHM75" s="385"/>
      <c r="IHN75" s="386"/>
      <c r="IHO75" s="386"/>
      <c r="IHP75" s="386"/>
      <c r="IHQ75" s="386"/>
      <c r="IHR75" s="386"/>
      <c r="IHS75" s="386"/>
      <c r="IHT75" s="386"/>
      <c r="IHU75" s="386"/>
      <c r="IHV75" s="386"/>
      <c r="IHW75" s="386"/>
      <c r="IHX75" s="386"/>
      <c r="IHY75" s="386"/>
      <c r="IHZ75" s="386"/>
      <c r="IIA75" s="386"/>
      <c r="IIB75" s="386"/>
      <c r="IIC75" s="385"/>
      <c r="IID75" s="386"/>
      <c r="IIE75" s="386"/>
      <c r="IIF75" s="386"/>
      <c r="IIG75" s="386"/>
      <c r="IIH75" s="386"/>
      <c r="III75" s="386"/>
      <c r="IIJ75" s="386"/>
      <c r="IIK75" s="386"/>
      <c r="IIL75" s="386"/>
      <c r="IIM75" s="386"/>
      <c r="IIN75" s="386"/>
      <c r="IIO75" s="386"/>
      <c r="IIP75" s="386"/>
      <c r="IIQ75" s="386"/>
      <c r="IIR75" s="386"/>
      <c r="IIS75" s="385"/>
      <c r="IIT75" s="386"/>
      <c r="IIU75" s="386"/>
      <c r="IIV75" s="386"/>
      <c r="IIW75" s="386"/>
      <c r="IIX75" s="386"/>
      <c r="IIY75" s="386"/>
      <c r="IIZ75" s="386"/>
      <c r="IJA75" s="386"/>
      <c r="IJB75" s="386"/>
      <c r="IJC75" s="386"/>
      <c r="IJD75" s="386"/>
      <c r="IJE75" s="386"/>
      <c r="IJF75" s="386"/>
      <c r="IJG75" s="386"/>
      <c r="IJH75" s="386"/>
      <c r="IJI75" s="385"/>
      <c r="IJJ75" s="386"/>
      <c r="IJK75" s="386"/>
      <c r="IJL75" s="386"/>
      <c r="IJM75" s="386"/>
      <c r="IJN75" s="386"/>
      <c r="IJO75" s="386"/>
      <c r="IJP75" s="386"/>
      <c r="IJQ75" s="386"/>
      <c r="IJR75" s="386"/>
      <c r="IJS75" s="386"/>
      <c r="IJT75" s="386"/>
      <c r="IJU75" s="386"/>
      <c r="IJV75" s="386"/>
      <c r="IJW75" s="386"/>
      <c r="IJX75" s="386"/>
      <c r="IJY75" s="385"/>
      <c r="IJZ75" s="386"/>
      <c r="IKA75" s="386"/>
      <c r="IKB75" s="386"/>
      <c r="IKC75" s="386"/>
      <c r="IKD75" s="386"/>
      <c r="IKE75" s="386"/>
      <c r="IKF75" s="386"/>
      <c r="IKG75" s="386"/>
      <c r="IKH75" s="386"/>
      <c r="IKI75" s="386"/>
      <c r="IKJ75" s="386"/>
      <c r="IKK75" s="386"/>
      <c r="IKL75" s="386"/>
      <c r="IKM75" s="386"/>
      <c r="IKN75" s="386"/>
      <c r="IKO75" s="385"/>
      <c r="IKP75" s="386"/>
      <c r="IKQ75" s="386"/>
      <c r="IKR75" s="386"/>
      <c r="IKS75" s="386"/>
      <c r="IKT75" s="386"/>
      <c r="IKU75" s="386"/>
      <c r="IKV75" s="386"/>
      <c r="IKW75" s="386"/>
      <c r="IKX75" s="386"/>
      <c r="IKY75" s="386"/>
      <c r="IKZ75" s="386"/>
      <c r="ILA75" s="386"/>
      <c r="ILB75" s="386"/>
      <c r="ILC75" s="386"/>
      <c r="ILD75" s="386"/>
      <c r="ILE75" s="385"/>
      <c r="ILF75" s="386"/>
      <c r="ILG75" s="386"/>
      <c r="ILH75" s="386"/>
      <c r="ILI75" s="386"/>
      <c r="ILJ75" s="386"/>
      <c r="ILK75" s="386"/>
      <c r="ILL75" s="386"/>
      <c r="ILM75" s="386"/>
      <c r="ILN75" s="386"/>
      <c r="ILO75" s="386"/>
      <c r="ILP75" s="386"/>
      <c r="ILQ75" s="386"/>
      <c r="ILR75" s="386"/>
      <c r="ILS75" s="386"/>
      <c r="ILT75" s="386"/>
      <c r="ILU75" s="385"/>
      <c r="ILV75" s="386"/>
      <c r="ILW75" s="386"/>
      <c r="ILX75" s="386"/>
      <c r="ILY75" s="386"/>
      <c r="ILZ75" s="386"/>
      <c r="IMA75" s="386"/>
      <c r="IMB75" s="386"/>
      <c r="IMC75" s="386"/>
      <c r="IMD75" s="386"/>
      <c r="IME75" s="386"/>
      <c r="IMF75" s="386"/>
      <c r="IMG75" s="386"/>
      <c r="IMH75" s="386"/>
      <c r="IMI75" s="386"/>
      <c r="IMJ75" s="386"/>
      <c r="IMK75" s="385"/>
      <c r="IML75" s="386"/>
      <c r="IMM75" s="386"/>
      <c r="IMN75" s="386"/>
      <c r="IMO75" s="386"/>
      <c r="IMP75" s="386"/>
      <c r="IMQ75" s="386"/>
      <c r="IMR75" s="386"/>
      <c r="IMS75" s="386"/>
      <c r="IMT75" s="386"/>
      <c r="IMU75" s="386"/>
      <c r="IMV75" s="386"/>
      <c r="IMW75" s="386"/>
      <c r="IMX75" s="386"/>
      <c r="IMY75" s="386"/>
      <c r="IMZ75" s="386"/>
      <c r="INA75" s="385"/>
      <c r="INB75" s="386"/>
      <c r="INC75" s="386"/>
      <c r="IND75" s="386"/>
      <c r="INE75" s="386"/>
      <c r="INF75" s="386"/>
      <c r="ING75" s="386"/>
      <c r="INH75" s="386"/>
      <c r="INI75" s="386"/>
      <c r="INJ75" s="386"/>
      <c r="INK75" s="386"/>
      <c r="INL75" s="386"/>
      <c r="INM75" s="386"/>
      <c r="INN75" s="386"/>
      <c r="INO75" s="386"/>
      <c r="INP75" s="386"/>
      <c r="INQ75" s="385"/>
      <c r="INR75" s="386"/>
      <c r="INS75" s="386"/>
      <c r="INT75" s="386"/>
      <c r="INU75" s="386"/>
      <c r="INV75" s="386"/>
      <c r="INW75" s="386"/>
      <c r="INX75" s="386"/>
      <c r="INY75" s="386"/>
      <c r="INZ75" s="386"/>
      <c r="IOA75" s="386"/>
      <c r="IOB75" s="386"/>
      <c r="IOC75" s="386"/>
      <c r="IOD75" s="386"/>
      <c r="IOE75" s="386"/>
      <c r="IOF75" s="386"/>
      <c r="IOG75" s="385"/>
      <c r="IOH75" s="386"/>
      <c r="IOI75" s="386"/>
      <c r="IOJ75" s="386"/>
      <c r="IOK75" s="386"/>
      <c r="IOL75" s="386"/>
      <c r="IOM75" s="386"/>
      <c r="ION75" s="386"/>
      <c r="IOO75" s="386"/>
      <c r="IOP75" s="386"/>
      <c r="IOQ75" s="386"/>
      <c r="IOR75" s="386"/>
      <c r="IOS75" s="386"/>
      <c r="IOT75" s="386"/>
      <c r="IOU75" s="386"/>
      <c r="IOV75" s="386"/>
      <c r="IOW75" s="385"/>
      <c r="IOX75" s="386"/>
      <c r="IOY75" s="386"/>
      <c r="IOZ75" s="386"/>
      <c r="IPA75" s="386"/>
      <c r="IPB75" s="386"/>
      <c r="IPC75" s="386"/>
      <c r="IPD75" s="386"/>
      <c r="IPE75" s="386"/>
      <c r="IPF75" s="386"/>
      <c r="IPG75" s="386"/>
      <c r="IPH75" s="386"/>
      <c r="IPI75" s="386"/>
      <c r="IPJ75" s="386"/>
      <c r="IPK75" s="386"/>
      <c r="IPL75" s="386"/>
      <c r="IPM75" s="385"/>
      <c r="IPN75" s="386"/>
      <c r="IPO75" s="386"/>
      <c r="IPP75" s="386"/>
      <c r="IPQ75" s="386"/>
      <c r="IPR75" s="386"/>
      <c r="IPS75" s="386"/>
      <c r="IPT75" s="386"/>
      <c r="IPU75" s="386"/>
      <c r="IPV75" s="386"/>
      <c r="IPW75" s="386"/>
      <c r="IPX75" s="386"/>
      <c r="IPY75" s="386"/>
      <c r="IPZ75" s="386"/>
      <c r="IQA75" s="386"/>
      <c r="IQB75" s="386"/>
      <c r="IQC75" s="385"/>
      <c r="IQD75" s="386"/>
      <c r="IQE75" s="386"/>
      <c r="IQF75" s="386"/>
      <c r="IQG75" s="386"/>
      <c r="IQH75" s="386"/>
      <c r="IQI75" s="386"/>
      <c r="IQJ75" s="386"/>
      <c r="IQK75" s="386"/>
      <c r="IQL75" s="386"/>
      <c r="IQM75" s="386"/>
      <c r="IQN75" s="386"/>
      <c r="IQO75" s="386"/>
      <c r="IQP75" s="386"/>
      <c r="IQQ75" s="386"/>
      <c r="IQR75" s="386"/>
      <c r="IQS75" s="385"/>
      <c r="IQT75" s="386"/>
      <c r="IQU75" s="386"/>
      <c r="IQV75" s="386"/>
      <c r="IQW75" s="386"/>
      <c r="IQX75" s="386"/>
      <c r="IQY75" s="386"/>
      <c r="IQZ75" s="386"/>
      <c r="IRA75" s="386"/>
      <c r="IRB75" s="386"/>
      <c r="IRC75" s="386"/>
      <c r="IRD75" s="386"/>
      <c r="IRE75" s="386"/>
      <c r="IRF75" s="386"/>
      <c r="IRG75" s="386"/>
      <c r="IRH75" s="386"/>
      <c r="IRI75" s="385"/>
      <c r="IRJ75" s="386"/>
      <c r="IRK75" s="386"/>
      <c r="IRL75" s="386"/>
      <c r="IRM75" s="386"/>
      <c r="IRN75" s="386"/>
      <c r="IRO75" s="386"/>
      <c r="IRP75" s="386"/>
      <c r="IRQ75" s="386"/>
      <c r="IRR75" s="386"/>
      <c r="IRS75" s="386"/>
      <c r="IRT75" s="386"/>
      <c r="IRU75" s="386"/>
      <c r="IRV75" s="386"/>
      <c r="IRW75" s="386"/>
      <c r="IRX75" s="386"/>
      <c r="IRY75" s="385"/>
      <c r="IRZ75" s="386"/>
      <c r="ISA75" s="386"/>
      <c r="ISB75" s="386"/>
      <c r="ISC75" s="386"/>
      <c r="ISD75" s="386"/>
      <c r="ISE75" s="386"/>
      <c r="ISF75" s="386"/>
      <c r="ISG75" s="386"/>
      <c r="ISH75" s="386"/>
      <c r="ISI75" s="386"/>
      <c r="ISJ75" s="386"/>
      <c r="ISK75" s="386"/>
      <c r="ISL75" s="386"/>
      <c r="ISM75" s="386"/>
      <c r="ISN75" s="386"/>
      <c r="ISO75" s="385"/>
      <c r="ISP75" s="386"/>
      <c r="ISQ75" s="386"/>
      <c r="ISR75" s="386"/>
      <c r="ISS75" s="386"/>
      <c r="IST75" s="386"/>
      <c r="ISU75" s="386"/>
      <c r="ISV75" s="386"/>
      <c r="ISW75" s="386"/>
      <c r="ISX75" s="386"/>
      <c r="ISY75" s="386"/>
      <c r="ISZ75" s="386"/>
      <c r="ITA75" s="386"/>
      <c r="ITB75" s="386"/>
      <c r="ITC75" s="386"/>
      <c r="ITD75" s="386"/>
      <c r="ITE75" s="385"/>
      <c r="ITF75" s="386"/>
      <c r="ITG75" s="386"/>
      <c r="ITH75" s="386"/>
      <c r="ITI75" s="386"/>
      <c r="ITJ75" s="386"/>
      <c r="ITK75" s="386"/>
      <c r="ITL75" s="386"/>
      <c r="ITM75" s="386"/>
      <c r="ITN75" s="386"/>
      <c r="ITO75" s="386"/>
      <c r="ITP75" s="386"/>
      <c r="ITQ75" s="386"/>
      <c r="ITR75" s="386"/>
      <c r="ITS75" s="386"/>
      <c r="ITT75" s="386"/>
      <c r="ITU75" s="385"/>
      <c r="ITV75" s="386"/>
      <c r="ITW75" s="386"/>
      <c r="ITX75" s="386"/>
      <c r="ITY75" s="386"/>
      <c r="ITZ75" s="386"/>
      <c r="IUA75" s="386"/>
      <c r="IUB75" s="386"/>
      <c r="IUC75" s="386"/>
      <c r="IUD75" s="386"/>
      <c r="IUE75" s="386"/>
      <c r="IUF75" s="386"/>
      <c r="IUG75" s="386"/>
      <c r="IUH75" s="386"/>
      <c r="IUI75" s="386"/>
      <c r="IUJ75" s="386"/>
      <c r="IUK75" s="385"/>
      <c r="IUL75" s="386"/>
      <c r="IUM75" s="386"/>
      <c r="IUN75" s="386"/>
      <c r="IUO75" s="386"/>
      <c r="IUP75" s="386"/>
      <c r="IUQ75" s="386"/>
      <c r="IUR75" s="386"/>
      <c r="IUS75" s="386"/>
      <c r="IUT75" s="386"/>
      <c r="IUU75" s="386"/>
      <c r="IUV75" s="386"/>
      <c r="IUW75" s="386"/>
      <c r="IUX75" s="386"/>
      <c r="IUY75" s="386"/>
      <c r="IUZ75" s="386"/>
      <c r="IVA75" s="385"/>
      <c r="IVB75" s="386"/>
      <c r="IVC75" s="386"/>
      <c r="IVD75" s="386"/>
      <c r="IVE75" s="386"/>
      <c r="IVF75" s="386"/>
      <c r="IVG75" s="386"/>
      <c r="IVH75" s="386"/>
      <c r="IVI75" s="386"/>
      <c r="IVJ75" s="386"/>
      <c r="IVK75" s="386"/>
      <c r="IVL75" s="386"/>
      <c r="IVM75" s="386"/>
      <c r="IVN75" s="386"/>
      <c r="IVO75" s="386"/>
      <c r="IVP75" s="386"/>
      <c r="IVQ75" s="385"/>
      <c r="IVR75" s="386"/>
      <c r="IVS75" s="386"/>
      <c r="IVT75" s="386"/>
      <c r="IVU75" s="386"/>
      <c r="IVV75" s="386"/>
      <c r="IVW75" s="386"/>
      <c r="IVX75" s="386"/>
      <c r="IVY75" s="386"/>
      <c r="IVZ75" s="386"/>
      <c r="IWA75" s="386"/>
      <c r="IWB75" s="386"/>
      <c r="IWC75" s="386"/>
      <c r="IWD75" s="386"/>
      <c r="IWE75" s="386"/>
      <c r="IWF75" s="386"/>
      <c r="IWG75" s="385"/>
      <c r="IWH75" s="386"/>
      <c r="IWI75" s="386"/>
      <c r="IWJ75" s="386"/>
      <c r="IWK75" s="386"/>
      <c r="IWL75" s="386"/>
      <c r="IWM75" s="386"/>
      <c r="IWN75" s="386"/>
      <c r="IWO75" s="386"/>
      <c r="IWP75" s="386"/>
      <c r="IWQ75" s="386"/>
      <c r="IWR75" s="386"/>
      <c r="IWS75" s="386"/>
      <c r="IWT75" s="386"/>
      <c r="IWU75" s="386"/>
      <c r="IWV75" s="386"/>
      <c r="IWW75" s="385"/>
      <c r="IWX75" s="386"/>
      <c r="IWY75" s="386"/>
      <c r="IWZ75" s="386"/>
      <c r="IXA75" s="386"/>
      <c r="IXB75" s="386"/>
      <c r="IXC75" s="386"/>
      <c r="IXD75" s="386"/>
      <c r="IXE75" s="386"/>
      <c r="IXF75" s="386"/>
      <c r="IXG75" s="386"/>
      <c r="IXH75" s="386"/>
      <c r="IXI75" s="386"/>
      <c r="IXJ75" s="386"/>
      <c r="IXK75" s="386"/>
      <c r="IXL75" s="386"/>
      <c r="IXM75" s="385"/>
      <c r="IXN75" s="386"/>
      <c r="IXO75" s="386"/>
      <c r="IXP75" s="386"/>
      <c r="IXQ75" s="386"/>
      <c r="IXR75" s="386"/>
      <c r="IXS75" s="386"/>
      <c r="IXT75" s="386"/>
      <c r="IXU75" s="386"/>
      <c r="IXV75" s="386"/>
      <c r="IXW75" s="386"/>
      <c r="IXX75" s="386"/>
      <c r="IXY75" s="386"/>
      <c r="IXZ75" s="386"/>
      <c r="IYA75" s="386"/>
      <c r="IYB75" s="386"/>
      <c r="IYC75" s="385"/>
      <c r="IYD75" s="386"/>
      <c r="IYE75" s="386"/>
      <c r="IYF75" s="386"/>
      <c r="IYG75" s="386"/>
      <c r="IYH75" s="386"/>
      <c r="IYI75" s="386"/>
      <c r="IYJ75" s="386"/>
      <c r="IYK75" s="386"/>
      <c r="IYL75" s="386"/>
      <c r="IYM75" s="386"/>
      <c r="IYN75" s="386"/>
      <c r="IYO75" s="386"/>
      <c r="IYP75" s="386"/>
      <c r="IYQ75" s="386"/>
      <c r="IYR75" s="386"/>
      <c r="IYS75" s="385"/>
      <c r="IYT75" s="386"/>
      <c r="IYU75" s="386"/>
      <c r="IYV75" s="386"/>
      <c r="IYW75" s="386"/>
      <c r="IYX75" s="386"/>
      <c r="IYY75" s="386"/>
      <c r="IYZ75" s="386"/>
      <c r="IZA75" s="386"/>
      <c r="IZB75" s="386"/>
      <c r="IZC75" s="386"/>
      <c r="IZD75" s="386"/>
      <c r="IZE75" s="386"/>
      <c r="IZF75" s="386"/>
      <c r="IZG75" s="386"/>
      <c r="IZH75" s="386"/>
      <c r="IZI75" s="385"/>
      <c r="IZJ75" s="386"/>
      <c r="IZK75" s="386"/>
      <c r="IZL75" s="386"/>
      <c r="IZM75" s="386"/>
      <c r="IZN75" s="386"/>
      <c r="IZO75" s="386"/>
      <c r="IZP75" s="386"/>
      <c r="IZQ75" s="386"/>
      <c r="IZR75" s="386"/>
      <c r="IZS75" s="386"/>
      <c r="IZT75" s="386"/>
      <c r="IZU75" s="386"/>
      <c r="IZV75" s="386"/>
      <c r="IZW75" s="386"/>
      <c r="IZX75" s="386"/>
      <c r="IZY75" s="385"/>
      <c r="IZZ75" s="386"/>
      <c r="JAA75" s="386"/>
      <c r="JAB75" s="386"/>
      <c r="JAC75" s="386"/>
      <c r="JAD75" s="386"/>
      <c r="JAE75" s="386"/>
      <c r="JAF75" s="386"/>
      <c r="JAG75" s="386"/>
      <c r="JAH75" s="386"/>
      <c r="JAI75" s="386"/>
      <c r="JAJ75" s="386"/>
      <c r="JAK75" s="386"/>
      <c r="JAL75" s="386"/>
      <c r="JAM75" s="386"/>
      <c r="JAN75" s="386"/>
      <c r="JAO75" s="385"/>
      <c r="JAP75" s="386"/>
      <c r="JAQ75" s="386"/>
      <c r="JAR75" s="386"/>
      <c r="JAS75" s="386"/>
      <c r="JAT75" s="386"/>
      <c r="JAU75" s="386"/>
      <c r="JAV75" s="386"/>
      <c r="JAW75" s="386"/>
      <c r="JAX75" s="386"/>
      <c r="JAY75" s="386"/>
      <c r="JAZ75" s="386"/>
      <c r="JBA75" s="386"/>
      <c r="JBB75" s="386"/>
      <c r="JBC75" s="386"/>
      <c r="JBD75" s="386"/>
      <c r="JBE75" s="385"/>
      <c r="JBF75" s="386"/>
      <c r="JBG75" s="386"/>
      <c r="JBH75" s="386"/>
      <c r="JBI75" s="386"/>
      <c r="JBJ75" s="386"/>
      <c r="JBK75" s="386"/>
      <c r="JBL75" s="386"/>
      <c r="JBM75" s="386"/>
      <c r="JBN75" s="386"/>
      <c r="JBO75" s="386"/>
      <c r="JBP75" s="386"/>
      <c r="JBQ75" s="386"/>
      <c r="JBR75" s="386"/>
      <c r="JBS75" s="386"/>
      <c r="JBT75" s="386"/>
      <c r="JBU75" s="385"/>
      <c r="JBV75" s="386"/>
      <c r="JBW75" s="386"/>
      <c r="JBX75" s="386"/>
      <c r="JBY75" s="386"/>
      <c r="JBZ75" s="386"/>
      <c r="JCA75" s="386"/>
      <c r="JCB75" s="386"/>
      <c r="JCC75" s="386"/>
      <c r="JCD75" s="386"/>
      <c r="JCE75" s="386"/>
      <c r="JCF75" s="386"/>
      <c r="JCG75" s="386"/>
      <c r="JCH75" s="386"/>
      <c r="JCI75" s="386"/>
      <c r="JCJ75" s="386"/>
      <c r="JCK75" s="385"/>
      <c r="JCL75" s="386"/>
      <c r="JCM75" s="386"/>
      <c r="JCN75" s="386"/>
      <c r="JCO75" s="386"/>
      <c r="JCP75" s="386"/>
      <c r="JCQ75" s="386"/>
      <c r="JCR75" s="386"/>
      <c r="JCS75" s="386"/>
      <c r="JCT75" s="386"/>
      <c r="JCU75" s="386"/>
      <c r="JCV75" s="386"/>
      <c r="JCW75" s="386"/>
      <c r="JCX75" s="386"/>
      <c r="JCY75" s="386"/>
      <c r="JCZ75" s="386"/>
      <c r="JDA75" s="385"/>
      <c r="JDB75" s="386"/>
      <c r="JDC75" s="386"/>
      <c r="JDD75" s="386"/>
      <c r="JDE75" s="386"/>
      <c r="JDF75" s="386"/>
      <c r="JDG75" s="386"/>
      <c r="JDH75" s="386"/>
      <c r="JDI75" s="386"/>
      <c r="JDJ75" s="386"/>
      <c r="JDK75" s="386"/>
      <c r="JDL75" s="386"/>
      <c r="JDM75" s="386"/>
      <c r="JDN75" s="386"/>
      <c r="JDO75" s="386"/>
      <c r="JDP75" s="386"/>
      <c r="JDQ75" s="385"/>
      <c r="JDR75" s="386"/>
      <c r="JDS75" s="386"/>
      <c r="JDT75" s="386"/>
      <c r="JDU75" s="386"/>
      <c r="JDV75" s="386"/>
      <c r="JDW75" s="386"/>
      <c r="JDX75" s="386"/>
      <c r="JDY75" s="386"/>
      <c r="JDZ75" s="386"/>
      <c r="JEA75" s="386"/>
      <c r="JEB75" s="386"/>
      <c r="JEC75" s="386"/>
      <c r="JED75" s="386"/>
      <c r="JEE75" s="386"/>
      <c r="JEF75" s="386"/>
      <c r="JEG75" s="385"/>
      <c r="JEH75" s="386"/>
      <c r="JEI75" s="386"/>
      <c r="JEJ75" s="386"/>
      <c r="JEK75" s="386"/>
      <c r="JEL75" s="386"/>
      <c r="JEM75" s="386"/>
      <c r="JEN75" s="386"/>
      <c r="JEO75" s="386"/>
      <c r="JEP75" s="386"/>
      <c r="JEQ75" s="386"/>
      <c r="JER75" s="386"/>
      <c r="JES75" s="386"/>
      <c r="JET75" s="386"/>
      <c r="JEU75" s="386"/>
      <c r="JEV75" s="386"/>
      <c r="JEW75" s="385"/>
      <c r="JEX75" s="386"/>
      <c r="JEY75" s="386"/>
      <c r="JEZ75" s="386"/>
      <c r="JFA75" s="386"/>
      <c r="JFB75" s="386"/>
      <c r="JFC75" s="386"/>
      <c r="JFD75" s="386"/>
      <c r="JFE75" s="386"/>
      <c r="JFF75" s="386"/>
      <c r="JFG75" s="386"/>
      <c r="JFH75" s="386"/>
      <c r="JFI75" s="386"/>
      <c r="JFJ75" s="386"/>
      <c r="JFK75" s="386"/>
      <c r="JFL75" s="386"/>
      <c r="JFM75" s="385"/>
      <c r="JFN75" s="386"/>
      <c r="JFO75" s="386"/>
      <c r="JFP75" s="386"/>
      <c r="JFQ75" s="386"/>
      <c r="JFR75" s="386"/>
      <c r="JFS75" s="386"/>
      <c r="JFT75" s="386"/>
      <c r="JFU75" s="386"/>
      <c r="JFV75" s="386"/>
      <c r="JFW75" s="386"/>
      <c r="JFX75" s="386"/>
      <c r="JFY75" s="386"/>
      <c r="JFZ75" s="386"/>
      <c r="JGA75" s="386"/>
      <c r="JGB75" s="386"/>
      <c r="JGC75" s="385"/>
      <c r="JGD75" s="386"/>
      <c r="JGE75" s="386"/>
      <c r="JGF75" s="386"/>
      <c r="JGG75" s="386"/>
      <c r="JGH75" s="386"/>
      <c r="JGI75" s="386"/>
      <c r="JGJ75" s="386"/>
      <c r="JGK75" s="386"/>
      <c r="JGL75" s="386"/>
      <c r="JGM75" s="386"/>
      <c r="JGN75" s="386"/>
      <c r="JGO75" s="386"/>
      <c r="JGP75" s="386"/>
      <c r="JGQ75" s="386"/>
      <c r="JGR75" s="386"/>
      <c r="JGS75" s="385"/>
      <c r="JGT75" s="386"/>
      <c r="JGU75" s="386"/>
      <c r="JGV75" s="386"/>
      <c r="JGW75" s="386"/>
      <c r="JGX75" s="386"/>
      <c r="JGY75" s="386"/>
      <c r="JGZ75" s="386"/>
      <c r="JHA75" s="386"/>
      <c r="JHB75" s="386"/>
      <c r="JHC75" s="386"/>
      <c r="JHD75" s="386"/>
      <c r="JHE75" s="386"/>
      <c r="JHF75" s="386"/>
      <c r="JHG75" s="386"/>
      <c r="JHH75" s="386"/>
      <c r="JHI75" s="385"/>
      <c r="JHJ75" s="386"/>
      <c r="JHK75" s="386"/>
      <c r="JHL75" s="386"/>
      <c r="JHM75" s="386"/>
      <c r="JHN75" s="386"/>
      <c r="JHO75" s="386"/>
      <c r="JHP75" s="386"/>
      <c r="JHQ75" s="386"/>
      <c r="JHR75" s="386"/>
      <c r="JHS75" s="386"/>
      <c r="JHT75" s="386"/>
      <c r="JHU75" s="386"/>
      <c r="JHV75" s="386"/>
      <c r="JHW75" s="386"/>
      <c r="JHX75" s="386"/>
      <c r="JHY75" s="385"/>
      <c r="JHZ75" s="386"/>
      <c r="JIA75" s="386"/>
      <c r="JIB75" s="386"/>
      <c r="JIC75" s="386"/>
      <c r="JID75" s="386"/>
      <c r="JIE75" s="386"/>
      <c r="JIF75" s="386"/>
      <c r="JIG75" s="386"/>
      <c r="JIH75" s="386"/>
      <c r="JII75" s="386"/>
      <c r="JIJ75" s="386"/>
      <c r="JIK75" s="386"/>
      <c r="JIL75" s="386"/>
      <c r="JIM75" s="386"/>
      <c r="JIN75" s="386"/>
      <c r="JIO75" s="385"/>
      <c r="JIP75" s="386"/>
      <c r="JIQ75" s="386"/>
      <c r="JIR75" s="386"/>
      <c r="JIS75" s="386"/>
      <c r="JIT75" s="386"/>
      <c r="JIU75" s="386"/>
      <c r="JIV75" s="386"/>
      <c r="JIW75" s="386"/>
      <c r="JIX75" s="386"/>
      <c r="JIY75" s="386"/>
      <c r="JIZ75" s="386"/>
      <c r="JJA75" s="386"/>
      <c r="JJB75" s="386"/>
      <c r="JJC75" s="386"/>
      <c r="JJD75" s="386"/>
      <c r="JJE75" s="385"/>
      <c r="JJF75" s="386"/>
      <c r="JJG75" s="386"/>
      <c r="JJH75" s="386"/>
      <c r="JJI75" s="386"/>
      <c r="JJJ75" s="386"/>
      <c r="JJK75" s="386"/>
      <c r="JJL75" s="386"/>
      <c r="JJM75" s="386"/>
      <c r="JJN75" s="386"/>
      <c r="JJO75" s="386"/>
      <c r="JJP75" s="386"/>
      <c r="JJQ75" s="386"/>
      <c r="JJR75" s="386"/>
      <c r="JJS75" s="386"/>
      <c r="JJT75" s="386"/>
      <c r="JJU75" s="385"/>
      <c r="JJV75" s="386"/>
      <c r="JJW75" s="386"/>
      <c r="JJX75" s="386"/>
      <c r="JJY75" s="386"/>
      <c r="JJZ75" s="386"/>
      <c r="JKA75" s="386"/>
      <c r="JKB75" s="386"/>
      <c r="JKC75" s="386"/>
      <c r="JKD75" s="386"/>
      <c r="JKE75" s="386"/>
      <c r="JKF75" s="386"/>
      <c r="JKG75" s="386"/>
      <c r="JKH75" s="386"/>
      <c r="JKI75" s="386"/>
      <c r="JKJ75" s="386"/>
      <c r="JKK75" s="385"/>
      <c r="JKL75" s="386"/>
      <c r="JKM75" s="386"/>
      <c r="JKN75" s="386"/>
      <c r="JKO75" s="386"/>
      <c r="JKP75" s="386"/>
      <c r="JKQ75" s="386"/>
      <c r="JKR75" s="386"/>
      <c r="JKS75" s="386"/>
      <c r="JKT75" s="386"/>
      <c r="JKU75" s="386"/>
      <c r="JKV75" s="386"/>
      <c r="JKW75" s="386"/>
      <c r="JKX75" s="386"/>
      <c r="JKY75" s="386"/>
      <c r="JKZ75" s="386"/>
      <c r="JLA75" s="385"/>
      <c r="JLB75" s="386"/>
      <c r="JLC75" s="386"/>
      <c r="JLD75" s="386"/>
      <c r="JLE75" s="386"/>
      <c r="JLF75" s="386"/>
      <c r="JLG75" s="386"/>
      <c r="JLH75" s="386"/>
      <c r="JLI75" s="386"/>
      <c r="JLJ75" s="386"/>
      <c r="JLK75" s="386"/>
      <c r="JLL75" s="386"/>
      <c r="JLM75" s="386"/>
      <c r="JLN75" s="386"/>
      <c r="JLO75" s="386"/>
      <c r="JLP75" s="386"/>
      <c r="JLQ75" s="385"/>
      <c r="JLR75" s="386"/>
      <c r="JLS75" s="386"/>
      <c r="JLT75" s="386"/>
      <c r="JLU75" s="386"/>
      <c r="JLV75" s="386"/>
      <c r="JLW75" s="386"/>
      <c r="JLX75" s="386"/>
      <c r="JLY75" s="386"/>
      <c r="JLZ75" s="386"/>
      <c r="JMA75" s="386"/>
      <c r="JMB75" s="386"/>
      <c r="JMC75" s="386"/>
      <c r="JMD75" s="386"/>
      <c r="JME75" s="386"/>
      <c r="JMF75" s="386"/>
      <c r="JMG75" s="385"/>
      <c r="JMH75" s="386"/>
      <c r="JMI75" s="386"/>
      <c r="JMJ75" s="386"/>
      <c r="JMK75" s="386"/>
      <c r="JML75" s="386"/>
      <c r="JMM75" s="386"/>
      <c r="JMN75" s="386"/>
      <c r="JMO75" s="386"/>
      <c r="JMP75" s="386"/>
      <c r="JMQ75" s="386"/>
      <c r="JMR75" s="386"/>
      <c r="JMS75" s="386"/>
      <c r="JMT75" s="386"/>
      <c r="JMU75" s="386"/>
      <c r="JMV75" s="386"/>
      <c r="JMW75" s="385"/>
      <c r="JMX75" s="386"/>
      <c r="JMY75" s="386"/>
      <c r="JMZ75" s="386"/>
      <c r="JNA75" s="386"/>
      <c r="JNB75" s="386"/>
      <c r="JNC75" s="386"/>
      <c r="JND75" s="386"/>
      <c r="JNE75" s="386"/>
      <c r="JNF75" s="386"/>
      <c r="JNG75" s="386"/>
      <c r="JNH75" s="386"/>
      <c r="JNI75" s="386"/>
      <c r="JNJ75" s="386"/>
      <c r="JNK75" s="386"/>
      <c r="JNL75" s="386"/>
      <c r="JNM75" s="385"/>
      <c r="JNN75" s="386"/>
      <c r="JNO75" s="386"/>
      <c r="JNP75" s="386"/>
      <c r="JNQ75" s="386"/>
      <c r="JNR75" s="386"/>
      <c r="JNS75" s="386"/>
      <c r="JNT75" s="386"/>
      <c r="JNU75" s="386"/>
      <c r="JNV75" s="386"/>
      <c r="JNW75" s="386"/>
      <c r="JNX75" s="386"/>
      <c r="JNY75" s="386"/>
      <c r="JNZ75" s="386"/>
      <c r="JOA75" s="386"/>
      <c r="JOB75" s="386"/>
      <c r="JOC75" s="385"/>
      <c r="JOD75" s="386"/>
      <c r="JOE75" s="386"/>
      <c r="JOF75" s="386"/>
      <c r="JOG75" s="386"/>
      <c r="JOH75" s="386"/>
      <c r="JOI75" s="386"/>
      <c r="JOJ75" s="386"/>
      <c r="JOK75" s="386"/>
      <c r="JOL75" s="386"/>
      <c r="JOM75" s="386"/>
      <c r="JON75" s="386"/>
      <c r="JOO75" s="386"/>
      <c r="JOP75" s="386"/>
      <c r="JOQ75" s="386"/>
      <c r="JOR75" s="386"/>
      <c r="JOS75" s="385"/>
      <c r="JOT75" s="386"/>
      <c r="JOU75" s="386"/>
      <c r="JOV75" s="386"/>
      <c r="JOW75" s="386"/>
      <c r="JOX75" s="386"/>
      <c r="JOY75" s="386"/>
      <c r="JOZ75" s="386"/>
      <c r="JPA75" s="386"/>
      <c r="JPB75" s="386"/>
      <c r="JPC75" s="386"/>
      <c r="JPD75" s="386"/>
      <c r="JPE75" s="386"/>
      <c r="JPF75" s="386"/>
      <c r="JPG75" s="386"/>
      <c r="JPH75" s="386"/>
      <c r="JPI75" s="385"/>
      <c r="JPJ75" s="386"/>
      <c r="JPK75" s="386"/>
      <c r="JPL75" s="386"/>
      <c r="JPM75" s="386"/>
      <c r="JPN75" s="386"/>
      <c r="JPO75" s="386"/>
      <c r="JPP75" s="386"/>
      <c r="JPQ75" s="386"/>
      <c r="JPR75" s="386"/>
      <c r="JPS75" s="386"/>
      <c r="JPT75" s="386"/>
      <c r="JPU75" s="386"/>
      <c r="JPV75" s="386"/>
      <c r="JPW75" s="386"/>
      <c r="JPX75" s="386"/>
      <c r="JPY75" s="385"/>
      <c r="JPZ75" s="386"/>
      <c r="JQA75" s="386"/>
      <c r="JQB75" s="386"/>
      <c r="JQC75" s="386"/>
      <c r="JQD75" s="386"/>
      <c r="JQE75" s="386"/>
      <c r="JQF75" s="386"/>
      <c r="JQG75" s="386"/>
      <c r="JQH75" s="386"/>
      <c r="JQI75" s="386"/>
      <c r="JQJ75" s="386"/>
      <c r="JQK75" s="386"/>
      <c r="JQL75" s="386"/>
      <c r="JQM75" s="386"/>
      <c r="JQN75" s="386"/>
      <c r="JQO75" s="385"/>
      <c r="JQP75" s="386"/>
      <c r="JQQ75" s="386"/>
      <c r="JQR75" s="386"/>
      <c r="JQS75" s="386"/>
      <c r="JQT75" s="386"/>
      <c r="JQU75" s="386"/>
      <c r="JQV75" s="386"/>
      <c r="JQW75" s="386"/>
      <c r="JQX75" s="386"/>
      <c r="JQY75" s="386"/>
      <c r="JQZ75" s="386"/>
      <c r="JRA75" s="386"/>
      <c r="JRB75" s="386"/>
      <c r="JRC75" s="386"/>
      <c r="JRD75" s="386"/>
      <c r="JRE75" s="385"/>
      <c r="JRF75" s="386"/>
      <c r="JRG75" s="386"/>
      <c r="JRH75" s="386"/>
      <c r="JRI75" s="386"/>
      <c r="JRJ75" s="386"/>
      <c r="JRK75" s="386"/>
      <c r="JRL75" s="386"/>
      <c r="JRM75" s="386"/>
      <c r="JRN75" s="386"/>
      <c r="JRO75" s="386"/>
      <c r="JRP75" s="386"/>
      <c r="JRQ75" s="386"/>
      <c r="JRR75" s="386"/>
      <c r="JRS75" s="386"/>
      <c r="JRT75" s="386"/>
      <c r="JRU75" s="385"/>
      <c r="JRV75" s="386"/>
      <c r="JRW75" s="386"/>
      <c r="JRX75" s="386"/>
      <c r="JRY75" s="386"/>
      <c r="JRZ75" s="386"/>
      <c r="JSA75" s="386"/>
      <c r="JSB75" s="386"/>
      <c r="JSC75" s="386"/>
      <c r="JSD75" s="386"/>
      <c r="JSE75" s="386"/>
      <c r="JSF75" s="386"/>
      <c r="JSG75" s="386"/>
      <c r="JSH75" s="386"/>
      <c r="JSI75" s="386"/>
      <c r="JSJ75" s="386"/>
      <c r="JSK75" s="385"/>
      <c r="JSL75" s="386"/>
      <c r="JSM75" s="386"/>
      <c r="JSN75" s="386"/>
      <c r="JSO75" s="386"/>
      <c r="JSP75" s="386"/>
      <c r="JSQ75" s="386"/>
      <c r="JSR75" s="386"/>
      <c r="JSS75" s="386"/>
      <c r="JST75" s="386"/>
      <c r="JSU75" s="386"/>
      <c r="JSV75" s="386"/>
      <c r="JSW75" s="386"/>
      <c r="JSX75" s="386"/>
      <c r="JSY75" s="386"/>
      <c r="JSZ75" s="386"/>
      <c r="JTA75" s="385"/>
      <c r="JTB75" s="386"/>
      <c r="JTC75" s="386"/>
      <c r="JTD75" s="386"/>
      <c r="JTE75" s="386"/>
      <c r="JTF75" s="386"/>
      <c r="JTG75" s="386"/>
      <c r="JTH75" s="386"/>
      <c r="JTI75" s="386"/>
      <c r="JTJ75" s="386"/>
      <c r="JTK75" s="386"/>
      <c r="JTL75" s="386"/>
      <c r="JTM75" s="386"/>
      <c r="JTN75" s="386"/>
      <c r="JTO75" s="386"/>
      <c r="JTP75" s="386"/>
      <c r="JTQ75" s="385"/>
      <c r="JTR75" s="386"/>
      <c r="JTS75" s="386"/>
      <c r="JTT75" s="386"/>
      <c r="JTU75" s="386"/>
      <c r="JTV75" s="386"/>
      <c r="JTW75" s="386"/>
      <c r="JTX75" s="386"/>
      <c r="JTY75" s="386"/>
      <c r="JTZ75" s="386"/>
      <c r="JUA75" s="386"/>
      <c r="JUB75" s="386"/>
      <c r="JUC75" s="386"/>
      <c r="JUD75" s="386"/>
      <c r="JUE75" s="386"/>
      <c r="JUF75" s="386"/>
      <c r="JUG75" s="385"/>
      <c r="JUH75" s="386"/>
      <c r="JUI75" s="386"/>
      <c r="JUJ75" s="386"/>
      <c r="JUK75" s="386"/>
      <c r="JUL75" s="386"/>
      <c r="JUM75" s="386"/>
      <c r="JUN75" s="386"/>
      <c r="JUO75" s="386"/>
      <c r="JUP75" s="386"/>
      <c r="JUQ75" s="386"/>
      <c r="JUR75" s="386"/>
      <c r="JUS75" s="386"/>
      <c r="JUT75" s="386"/>
      <c r="JUU75" s="386"/>
      <c r="JUV75" s="386"/>
      <c r="JUW75" s="385"/>
      <c r="JUX75" s="386"/>
      <c r="JUY75" s="386"/>
      <c r="JUZ75" s="386"/>
      <c r="JVA75" s="386"/>
      <c r="JVB75" s="386"/>
      <c r="JVC75" s="386"/>
      <c r="JVD75" s="386"/>
      <c r="JVE75" s="386"/>
      <c r="JVF75" s="386"/>
      <c r="JVG75" s="386"/>
      <c r="JVH75" s="386"/>
      <c r="JVI75" s="386"/>
      <c r="JVJ75" s="386"/>
      <c r="JVK75" s="386"/>
      <c r="JVL75" s="386"/>
      <c r="JVM75" s="385"/>
      <c r="JVN75" s="386"/>
      <c r="JVO75" s="386"/>
      <c r="JVP75" s="386"/>
      <c r="JVQ75" s="386"/>
      <c r="JVR75" s="386"/>
      <c r="JVS75" s="386"/>
      <c r="JVT75" s="386"/>
      <c r="JVU75" s="386"/>
      <c r="JVV75" s="386"/>
      <c r="JVW75" s="386"/>
      <c r="JVX75" s="386"/>
      <c r="JVY75" s="386"/>
      <c r="JVZ75" s="386"/>
      <c r="JWA75" s="386"/>
      <c r="JWB75" s="386"/>
      <c r="JWC75" s="385"/>
      <c r="JWD75" s="386"/>
      <c r="JWE75" s="386"/>
      <c r="JWF75" s="386"/>
      <c r="JWG75" s="386"/>
      <c r="JWH75" s="386"/>
      <c r="JWI75" s="386"/>
      <c r="JWJ75" s="386"/>
      <c r="JWK75" s="386"/>
      <c r="JWL75" s="386"/>
      <c r="JWM75" s="386"/>
      <c r="JWN75" s="386"/>
      <c r="JWO75" s="386"/>
      <c r="JWP75" s="386"/>
      <c r="JWQ75" s="386"/>
      <c r="JWR75" s="386"/>
      <c r="JWS75" s="385"/>
      <c r="JWT75" s="386"/>
      <c r="JWU75" s="386"/>
      <c r="JWV75" s="386"/>
      <c r="JWW75" s="386"/>
      <c r="JWX75" s="386"/>
      <c r="JWY75" s="386"/>
      <c r="JWZ75" s="386"/>
      <c r="JXA75" s="386"/>
      <c r="JXB75" s="386"/>
      <c r="JXC75" s="386"/>
      <c r="JXD75" s="386"/>
      <c r="JXE75" s="386"/>
      <c r="JXF75" s="386"/>
      <c r="JXG75" s="386"/>
      <c r="JXH75" s="386"/>
      <c r="JXI75" s="385"/>
      <c r="JXJ75" s="386"/>
      <c r="JXK75" s="386"/>
      <c r="JXL75" s="386"/>
      <c r="JXM75" s="386"/>
      <c r="JXN75" s="386"/>
      <c r="JXO75" s="386"/>
      <c r="JXP75" s="386"/>
      <c r="JXQ75" s="386"/>
      <c r="JXR75" s="386"/>
      <c r="JXS75" s="386"/>
      <c r="JXT75" s="386"/>
      <c r="JXU75" s="386"/>
      <c r="JXV75" s="386"/>
      <c r="JXW75" s="386"/>
      <c r="JXX75" s="386"/>
      <c r="JXY75" s="385"/>
      <c r="JXZ75" s="386"/>
      <c r="JYA75" s="386"/>
      <c r="JYB75" s="386"/>
      <c r="JYC75" s="386"/>
      <c r="JYD75" s="386"/>
      <c r="JYE75" s="386"/>
      <c r="JYF75" s="386"/>
      <c r="JYG75" s="386"/>
      <c r="JYH75" s="386"/>
      <c r="JYI75" s="386"/>
      <c r="JYJ75" s="386"/>
      <c r="JYK75" s="386"/>
      <c r="JYL75" s="386"/>
      <c r="JYM75" s="386"/>
      <c r="JYN75" s="386"/>
      <c r="JYO75" s="385"/>
      <c r="JYP75" s="386"/>
      <c r="JYQ75" s="386"/>
      <c r="JYR75" s="386"/>
      <c r="JYS75" s="386"/>
      <c r="JYT75" s="386"/>
      <c r="JYU75" s="386"/>
      <c r="JYV75" s="386"/>
      <c r="JYW75" s="386"/>
      <c r="JYX75" s="386"/>
      <c r="JYY75" s="386"/>
      <c r="JYZ75" s="386"/>
      <c r="JZA75" s="386"/>
      <c r="JZB75" s="386"/>
      <c r="JZC75" s="386"/>
      <c r="JZD75" s="386"/>
      <c r="JZE75" s="385"/>
      <c r="JZF75" s="386"/>
      <c r="JZG75" s="386"/>
      <c r="JZH75" s="386"/>
      <c r="JZI75" s="386"/>
      <c r="JZJ75" s="386"/>
      <c r="JZK75" s="386"/>
      <c r="JZL75" s="386"/>
      <c r="JZM75" s="386"/>
      <c r="JZN75" s="386"/>
      <c r="JZO75" s="386"/>
      <c r="JZP75" s="386"/>
      <c r="JZQ75" s="386"/>
      <c r="JZR75" s="386"/>
      <c r="JZS75" s="386"/>
      <c r="JZT75" s="386"/>
      <c r="JZU75" s="385"/>
      <c r="JZV75" s="386"/>
      <c r="JZW75" s="386"/>
      <c r="JZX75" s="386"/>
      <c r="JZY75" s="386"/>
      <c r="JZZ75" s="386"/>
      <c r="KAA75" s="386"/>
      <c r="KAB75" s="386"/>
      <c r="KAC75" s="386"/>
      <c r="KAD75" s="386"/>
      <c r="KAE75" s="386"/>
      <c r="KAF75" s="386"/>
      <c r="KAG75" s="386"/>
      <c r="KAH75" s="386"/>
      <c r="KAI75" s="386"/>
      <c r="KAJ75" s="386"/>
      <c r="KAK75" s="385"/>
      <c r="KAL75" s="386"/>
      <c r="KAM75" s="386"/>
      <c r="KAN75" s="386"/>
      <c r="KAO75" s="386"/>
      <c r="KAP75" s="386"/>
      <c r="KAQ75" s="386"/>
      <c r="KAR75" s="386"/>
      <c r="KAS75" s="386"/>
      <c r="KAT75" s="386"/>
      <c r="KAU75" s="386"/>
      <c r="KAV75" s="386"/>
      <c r="KAW75" s="386"/>
      <c r="KAX75" s="386"/>
      <c r="KAY75" s="386"/>
      <c r="KAZ75" s="386"/>
      <c r="KBA75" s="385"/>
      <c r="KBB75" s="386"/>
      <c r="KBC75" s="386"/>
      <c r="KBD75" s="386"/>
      <c r="KBE75" s="386"/>
      <c r="KBF75" s="386"/>
      <c r="KBG75" s="386"/>
      <c r="KBH75" s="386"/>
      <c r="KBI75" s="386"/>
      <c r="KBJ75" s="386"/>
      <c r="KBK75" s="386"/>
      <c r="KBL75" s="386"/>
      <c r="KBM75" s="386"/>
      <c r="KBN75" s="386"/>
      <c r="KBO75" s="386"/>
      <c r="KBP75" s="386"/>
      <c r="KBQ75" s="385"/>
      <c r="KBR75" s="386"/>
      <c r="KBS75" s="386"/>
      <c r="KBT75" s="386"/>
      <c r="KBU75" s="386"/>
      <c r="KBV75" s="386"/>
      <c r="KBW75" s="386"/>
      <c r="KBX75" s="386"/>
      <c r="KBY75" s="386"/>
      <c r="KBZ75" s="386"/>
      <c r="KCA75" s="386"/>
      <c r="KCB75" s="386"/>
      <c r="KCC75" s="386"/>
      <c r="KCD75" s="386"/>
      <c r="KCE75" s="386"/>
      <c r="KCF75" s="386"/>
      <c r="KCG75" s="385"/>
      <c r="KCH75" s="386"/>
      <c r="KCI75" s="386"/>
      <c r="KCJ75" s="386"/>
      <c r="KCK75" s="386"/>
      <c r="KCL75" s="386"/>
      <c r="KCM75" s="386"/>
      <c r="KCN75" s="386"/>
      <c r="KCO75" s="386"/>
      <c r="KCP75" s="386"/>
      <c r="KCQ75" s="386"/>
      <c r="KCR75" s="386"/>
      <c r="KCS75" s="386"/>
      <c r="KCT75" s="386"/>
      <c r="KCU75" s="386"/>
      <c r="KCV75" s="386"/>
      <c r="KCW75" s="385"/>
      <c r="KCX75" s="386"/>
      <c r="KCY75" s="386"/>
      <c r="KCZ75" s="386"/>
      <c r="KDA75" s="386"/>
      <c r="KDB75" s="386"/>
      <c r="KDC75" s="386"/>
      <c r="KDD75" s="386"/>
      <c r="KDE75" s="386"/>
      <c r="KDF75" s="386"/>
      <c r="KDG75" s="386"/>
      <c r="KDH75" s="386"/>
      <c r="KDI75" s="386"/>
      <c r="KDJ75" s="386"/>
      <c r="KDK75" s="386"/>
      <c r="KDL75" s="386"/>
      <c r="KDM75" s="385"/>
      <c r="KDN75" s="386"/>
      <c r="KDO75" s="386"/>
      <c r="KDP75" s="386"/>
      <c r="KDQ75" s="386"/>
      <c r="KDR75" s="386"/>
      <c r="KDS75" s="386"/>
      <c r="KDT75" s="386"/>
      <c r="KDU75" s="386"/>
      <c r="KDV75" s="386"/>
      <c r="KDW75" s="386"/>
      <c r="KDX75" s="386"/>
      <c r="KDY75" s="386"/>
      <c r="KDZ75" s="386"/>
      <c r="KEA75" s="386"/>
      <c r="KEB75" s="386"/>
      <c r="KEC75" s="385"/>
      <c r="KED75" s="386"/>
      <c r="KEE75" s="386"/>
      <c r="KEF75" s="386"/>
      <c r="KEG75" s="386"/>
      <c r="KEH75" s="386"/>
      <c r="KEI75" s="386"/>
      <c r="KEJ75" s="386"/>
      <c r="KEK75" s="386"/>
      <c r="KEL75" s="386"/>
      <c r="KEM75" s="386"/>
      <c r="KEN75" s="386"/>
      <c r="KEO75" s="386"/>
      <c r="KEP75" s="386"/>
      <c r="KEQ75" s="386"/>
      <c r="KER75" s="386"/>
      <c r="KES75" s="385"/>
      <c r="KET75" s="386"/>
      <c r="KEU75" s="386"/>
      <c r="KEV75" s="386"/>
      <c r="KEW75" s="386"/>
      <c r="KEX75" s="386"/>
      <c r="KEY75" s="386"/>
      <c r="KEZ75" s="386"/>
      <c r="KFA75" s="386"/>
      <c r="KFB75" s="386"/>
      <c r="KFC75" s="386"/>
      <c r="KFD75" s="386"/>
      <c r="KFE75" s="386"/>
      <c r="KFF75" s="386"/>
      <c r="KFG75" s="386"/>
      <c r="KFH75" s="386"/>
      <c r="KFI75" s="385"/>
      <c r="KFJ75" s="386"/>
      <c r="KFK75" s="386"/>
      <c r="KFL75" s="386"/>
      <c r="KFM75" s="386"/>
      <c r="KFN75" s="386"/>
      <c r="KFO75" s="386"/>
      <c r="KFP75" s="386"/>
      <c r="KFQ75" s="386"/>
      <c r="KFR75" s="386"/>
      <c r="KFS75" s="386"/>
      <c r="KFT75" s="386"/>
      <c r="KFU75" s="386"/>
      <c r="KFV75" s="386"/>
      <c r="KFW75" s="386"/>
      <c r="KFX75" s="386"/>
      <c r="KFY75" s="385"/>
      <c r="KFZ75" s="386"/>
      <c r="KGA75" s="386"/>
      <c r="KGB75" s="386"/>
      <c r="KGC75" s="386"/>
      <c r="KGD75" s="386"/>
      <c r="KGE75" s="386"/>
      <c r="KGF75" s="386"/>
      <c r="KGG75" s="386"/>
      <c r="KGH75" s="386"/>
      <c r="KGI75" s="386"/>
      <c r="KGJ75" s="386"/>
      <c r="KGK75" s="386"/>
      <c r="KGL75" s="386"/>
      <c r="KGM75" s="386"/>
      <c r="KGN75" s="386"/>
      <c r="KGO75" s="385"/>
      <c r="KGP75" s="386"/>
      <c r="KGQ75" s="386"/>
      <c r="KGR75" s="386"/>
      <c r="KGS75" s="386"/>
      <c r="KGT75" s="386"/>
      <c r="KGU75" s="386"/>
      <c r="KGV75" s="386"/>
      <c r="KGW75" s="386"/>
      <c r="KGX75" s="386"/>
      <c r="KGY75" s="386"/>
      <c r="KGZ75" s="386"/>
      <c r="KHA75" s="386"/>
      <c r="KHB75" s="386"/>
      <c r="KHC75" s="386"/>
      <c r="KHD75" s="386"/>
      <c r="KHE75" s="385"/>
      <c r="KHF75" s="386"/>
      <c r="KHG75" s="386"/>
      <c r="KHH75" s="386"/>
      <c r="KHI75" s="386"/>
      <c r="KHJ75" s="386"/>
      <c r="KHK75" s="386"/>
      <c r="KHL75" s="386"/>
      <c r="KHM75" s="386"/>
      <c r="KHN75" s="386"/>
      <c r="KHO75" s="386"/>
      <c r="KHP75" s="386"/>
      <c r="KHQ75" s="386"/>
      <c r="KHR75" s="386"/>
      <c r="KHS75" s="386"/>
      <c r="KHT75" s="386"/>
      <c r="KHU75" s="385"/>
      <c r="KHV75" s="386"/>
      <c r="KHW75" s="386"/>
      <c r="KHX75" s="386"/>
      <c r="KHY75" s="386"/>
      <c r="KHZ75" s="386"/>
      <c r="KIA75" s="386"/>
      <c r="KIB75" s="386"/>
      <c r="KIC75" s="386"/>
      <c r="KID75" s="386"/>
      <c r="KIE75" s="386"/>
      <c r="KIF75" s="386"/>
      <c r="KIG75" s="386"/>
      <c r="KIH75" s="386"/>
      <c r="KII75" s="386"/>
      <c r="KIJ75" s="386"/>
      <c r="KIK75" s="385"/>
      <c r="KIL75" s="386"/>
      <c r="KIM75" s="386"/>
      <c r="KIN75" s="386"/>
      <c r="KIO75" s="386"/>
      <c r="KIP75" s="386"/>
      <c r="KIQ75" s="386"/>
      <c r="KIR75" s="386"/>
      <c r="KIS75" s="386"/>
      <c r="KIT75" s="386"/>
      <c r="KIU75" s="386"/>
      <c r="KIV75" s="386"/>
      <c r="KIW75" s="386"/>
      <c r="KIX75" s="386"/>
      <c r="KIY75" s="386"/>
      <c r="KIZ75" s="386"/>
      <c r="KJA75" s="385"/>
      <c r="KJB75" s="386"/>
      <c r="KJC75" s="386"/>
      <c r="KJD75" s="386"/>
      <c r="KJE75" s="386"/>
      <c r="KJF75" s="386"/>
      <c r="KJG75" s="386"/>
      <c r="KJH75" s="386"/>
      <c r="KJI75" s="386"/>
      <c r="KJJ75" s="386"/>
      <c r="KJK75" s="386"/>
      <c r="KJL75" s="386"/>
      <c r="KJM75" s="386"/>
      <c r="KJN75" s="386"/>
      <c r="KJO75" s="386"/>
      <c r="KJP75" s="386"/>
      <c r="KJQ75" s="385"/>
      <c r="KJR75" s="386"/>
      <c r="KJS75" s="386"/>
      <c r="KJT75" s="386"/>
      <c r="KJU75" s="386"/>
      <c r="KJV75" s="386"/>
      <c r="KJW75" s="386"/>
      <c r="KJX75" s="386"/>
      <c r="KJY75" s="386"/>
      <c r="KJZ75" s="386"/>
      <c r="KKA75" s="386"/>
      <c r="KKB75" s="386"/>
      <c r="KKC75" s="386"/>
      <c r="KKD75" s="386"/>
      <c r="KKE75" s="386"/>
      <c r="KKF75" s="386"/>
      <c r="KKG75" s="385"/>
      <c r="KKH75" s="386"/>
      <c r="KKI75" s="386"/>
      <c r="KKJ75" s="386"/>
      <c r="KKK75" s="386"/>
      <c r="KKL75" s="386"/>
      <c r="KKM75" s="386"/>
      <c r="KKN75" s="386"/>
      <c r="KKO75" s="386"/>
      <c r="KKP75" s="386"/>
      <c r="KKQ75" s="386"/>
      <c r="KKR75" s="386"/>
      <c r="KKS75" s="386"/>
      <c r="KKT75" s="386"/>
      <c r="KKU75" s="386"/>
      <c r="KKV75" s="386"/>
      <c r="KKW75" s="385"/>
      <c r="KKX75" s="386"/>
      <c r="KKY75" s="386"/>
      <c r="KKZ75" s="386"/>
      <c r="KLA75" s="386"/>
      <c r="KLB75" s="386"/>
      <c r="KLC75" s="386"/>
      <c r="KLD75" s="386"/>
      <c r="KLE75" s="386"/>
      <c r="KLF75" s="386"/>
      <c r="KLG75" s="386"/>
      <c r="KLH75" s="386"/>
      <c r="KLI75" s="386"/>
      <c r="KLJ75" s="386"/>
      <c r="KLK75" s="386"/>
      <c r="KLL75" s="386"/>
      <c r="KLM75" s="385"/>
      <c r="KLN75" s="386"/>
      <c r="KLO75" s="386"/>
      <c r="KLP75" s="386"/>
      <c r="KLQ75" s="386"/>
      <c r="KLR75" s="386"/>
      <c r="KLS75" s="386"/>
      <c r="KLT75" s="386"/>
      <c r="KLU75" s="386"/>
      <c r="KLV75" s="386"/>
      <c r="KLW75" s="386"/>
      <c r="KLX75" s="386"/>
      <c r="KLY75" s="386"/>
      <c r="KLZ75" s="386"/>
      <c r="KMA75" s="386"/>
      <c r="KMB75" s="386"/>
      <c r="KMC75" s="385"/>
      <c r="KMD75" s="386"/>
      <c r="KME75" s="386"/>
      <c r="KMF75" s="386"/>
      <c r="KMG75" s="386"/>
      <c r="KMH75" s="386"/>
      <c r="KMI75" s="386"/>
      <c r="KMJ75" s="386"/>
      <c r="KMK75" s="386"/>
      <c r="KML75" s="386"/>
      <c r="KMM75" s="386"/>
      <c r="KMN75" s="386"/>
      <c r="KMO75" s="386"/>
      <c r="KMP75" s="386"/>
      <c r="KMQ75" s="386"/>
      <c r="KMR75" s="386"/>
      <c r="KMS75" s="385"/>
      <c r="KMT75" s="386"/>
      <c r="KMU75" s="386"/>
      <c r="KMV75" s="386"/>
      <c r="KMW75" s="386"/>
      <c r="KMX75" s="386"/>
      <c r="KMY75" s="386"/>
      <c r="KMZ75" s="386"/>
      <c r="KNA75" s="386"/>
      <c r="KNB75" s="386"/>
      <c r="KNC75" s="386"/>
      <c r="KND75" s="386"/>
      <c r="KNE75" s="386"/>
      <c r="KNF75" s="386"/>
      <c r="KNG75" s="386"/>
      <c r="KNH75" s="386"/>
      <c r="KNI75" s="385"/>
      <c r="KNJ75" s="386"/>
      <c r="KNK75" s="386"/>
      <c r="KNL75" s="386"/>
      <c r="KNM75" s="386"/>
      <c r="KNN75" s="386"/>
      <c r="KNO75" s="386"/>
      <c r="KNP75" s="386"/>
      <c r="KNQ75" s="386"/>
      <c r="KNR75" s="386"/>
      <c r="KNS75" s="386"/>
      <c r="KNT75" s="386"/>
      <c r="KNU75" s="386"/>
      <c r="KNV75" s="386"/>
      <c r="KNW75" s="386"/>
      <c r="KNX75" s="386"/>
      <c r="KNY75" s="385"/>
      <c r="KNZ75" s="386"/>
      <c r="KOA75" s="386"/>
      <c r="KOB75" s="386"/>
      <c r="KOC75" s="386"/>
      <c r="KOD75" s="386"/>
      <c r="KOE75" s="386"/>
      <c r="KOF75" s="386"/>
      <c r="KOG75" s="386"/>
      <c r="KOH75" s="386"/>
      <c r="KOI75" s="386"/>
      <c r="KOJ75" s="386"/>
      <c r="KOK75" s="386"/>
      <c r="KOL75" s="386"/>
      <c r="KOM75" s="386"/>
      <c r="KON75" s="386"/>
      <c r="KOO75" s="385"/>
      <c r="KOP75" s="386"/>
      <c r="KOQ75" s="386"/>
      <c r="KOR75" s="386"/>
      <c r="KOS75" s="386"/>
      <c r="KOT75" s="386"/>
      <c r="KOU75" s="386"/>
      <c r="KOV75" s="386"/>
      <c r="KOW75" s="386"/>
      <c r="KOX75" s="386"/>
      <c r="KOY75" s="386"/>
      <c r="KOZ75" s="386"/>
      <c r="KPA75" s="386"/>
      <c r="KPB75" s="386"/>
      <c r="KPC75" s="386"/>
      <c r="KPD75" s="386"/>
      <c r="KPE75" s="385"/>
      <c r="KPF75" s="386"/>
      <c r="KPG75" s="386"/>
      <c r="KPH75" s="386"/>
      <c r="KPI75" s="386"/>
      <c r="KPJ75" s="386"/>
      <c r="KPK75" s="386"/>
      <c r="KPL75" s="386"/>
      <c r="KPM75" s="386"/>
      <c r="KPN75" s="386"/>
      <c r="KPO75" s="386"/>
      <c r="KPP75" s="386"/>
      <c r="KPQ75" s="386"/>
      <c r="KPR75" s="386"/>
      <c r="KPS75" s="386"/>
      <c r="KPT75" s="386"/>
      <c r="KPU75" s="385"/>
      <c r="KPV75" s="386"/>
      <c r="KPW75" s="386"/>
      <c r="KPX75" s="386"/>
      <c r="KPY75" s="386"/>
      <c r="KPZ75" s="386"/>
      <c r="KQA75" s="386"/>
      <c r="KQB75" s="386"/>
      <c r="KQC75" s="386"/>
      <c r="KQD75" s="386"/>
      <c r="KQE75" s="386"/>
      <c r="KQF75" s="386"/>
      <c r="KQG75" s="386"/>
      <c r="KQH75" s="386"/>
      <c r="KQI75" s="386"/>
      <c r="KQJ75" s="386"/>
      <c r="KQK75" s="385"/>
      <c r="KQL75" s="386"/>
      <c r="KQM75" s="386"/>
      <c r="KQN75" s="386"/>
      <c r="KQO75" s="386"/>
      <c r="KQP75" s="386"/>
      <c r="KQQ75" s="386"/>
      <c r="KQR75" s="386"/>
      <c r="KQS75" s="386"/>
      <c r="KQT75" s="386"/>
      <c r="KQU75" s="386"/>
      <c r="KQV75" s="386"/>
      <c r="KQW75" s="386"/>
      <c r="KQX75" s="386"/>
      <c r="KQY75" s="386"/>
      <c r="KQZ75" s="386"/>
      <c r="KRA75" s="385"/>
      <c r="KRB75" s="386"/>
      <c r="KRC75" s="386"/>
      <c r="KRD75" s="386"/>
      <c r="KRE75" s="386"/>
      <c r="KRF75" s="386"/>
      <c r="KRG75" s="386"/>
      <c r="KRH75" s="386"/>
      <c r="KRI75" s="386"/>
      <c r="KRJ75" s="386"/>
      <c r="KRK75" s="386"/>
      <c r="KRL75" s="386"/>
      <c r="KRM75" s="386"/>
      <c r="KRN75" s="386"/>
      <c r="KRO75" s="386"/>
      <c r="KRP75" s="386"/>
      <c r="KRQ75" s="385"/>
      <c r="KRR75" s="386"/>
      <c r="KRS75" s="386"/>
      <c r="KRT75" s="386"/>
      <c r="KRU75" s="386"/>
      <c r="KRV75" s="386"/>
      <c r="KRW75" s="386"/>
      <c r="KRX75" s="386"/>
      <c r="KRY75" s="386"/>
      <c r="KRZ75" s="386"/>
      <c r="KSA75" s="386"/>
      <c r="KSB75" s="386"/>
      <c r="KSC75" s="386"/>
      <c r="KSD75" s="386"/>
      <c r="KSE75" s="386"/>
      <c r="KSF75" s="386"/>
      <c r="KSG75" s="385"/>
      <c r="KSH75" s="386"/>
      <c r="KSI75" s="386"/>
      <c r="KSJ75" s="386"/>
      <c r="KSK75" s="386"/>
      <c r="KSL75" s="386"/>
      <c r="KSM75" s="386"/>
      <c r="KSN75" s="386"/>
      <c r="KSO75" s="386"/>
      <c r="KSP75" s="386"/>
      <c r="KSQ75" s="386"/>
      <c r="KSR75" s="386"/>
      <c r="KSS75" s="386"/>
      <c r="KST75" s="386"/>
      <c r="KSU75" s="386"/>
      <c r="KSV75" s="386"/>
      <c r="KSW75" s="385"/>
      <c r="KSX75" s="386"/>
      <c r="KSY75" s="386"/>
      <c r="KSZ75" s="386"/>
      <c r="KTA75" s="386"/>
      <c r="KTB75" s="386"/>
      <c r="KTC75" s="386"/>
      <c r="KTD75" s="386"/>
      <c r="KTE75" s="386"/>
      <c r="KTF75" s="386"/>
      <c r="KTG75" s="386"/>
      <c r="KTH75" s="386"/>
      <c r="KTI75" s="386"/>
      <c r="KTJ75" s="386"/>
      <c r="KTK75" s="386"/>
      <c r="KTL75" s="386"/>
      <c r="KTM75" s="385"/>
      <c r="KTN75" s="386"/>
      <c r="KTO75" s="386"/>
      <c r="KTP75" s="386"/>
      <c r="KTQ75" s="386"/>
      <c r="KTR75" s="386"/>
      <c r="KTS75" s="386"/>
      <c r="KTT75" s="386"/>
      <c r="KTU75" s="386"/>
      <c r="KTV75" s="386"/>
      <c r="KTW75" s="386"/>
      <c r="KTX75" s="386"/>
      <c r="KTY75" s="386"/>
      <c r="KTZ75" s="386"/>
      <c r="KUA75" s="386"/>
      <c r="KUB75" s="386"/>
      <c r="KUC75" s="385"/>
      <c r="KUD75" s="386"/>
      <c r="KUE75" s="386"/>
      <c r="KUF75" s="386"/>
      <c r="KUG75" s="386"/>
      <c r="KUH75" s="386"/>
      <c r="KUI75" s="386"/>
      <c r="KUJ75" s="386"/>
      <c r="KUK75" s="386"/>
      <c r="KUL75" s="386"/>
      <c r="KUM75" s="386"/>
      <c r="KUN75" s="386"/>
      <c r="KUO75" s="386"/>
      <c r="KUP75" s="386"/>
      <c r="KUQ75" s="386"/>
      <c r="KUR75" s="386"/>
      <c r="KUS75" s="385"/>
      <c r="KUT75" s="386"/>
      <c r="KUU75" s="386"/>
      <c r="KUV75" s="386"/>
      <c r="KUW75" s="386"/>
      <c r="KUX75" s="386"/>
      <c r="KUY75" s="386"/>
      <c r="KUZ75" s="386"/>
      <c r="KVA75" s="386"/>
      <c r="KVB75" s="386"/>
      <c r="KVC75" s="386"/>
      <c r="KVD75" s="386"/>
      <c r="KVE75" s="386"/>
      <c r="KVF75" s="386"/>
      <c r="KVG75" s="386"/>
      <c r="KVH75" s="386"/>
      <c r="KVI75" s="385"/>
      <c r="KVJ75" s="386"/>
      <c r="KVK75" s="386"/>
      <c r="KVL75" s="386"/>
      <c r="KVM75" s="386"/>
      <c r="KVN75" s="386"/>
      <c r="KVO75" s="386"/>
      <c r="KVP75" s="386"/>
      <c r="KVQ75" s="386"/>
      <c r="KVR75" s="386"/>
      <c r="KVS75" s="386"/>
      <c r="KVT75" s="386"/>
      <c r="KVU75" s="386"/>
      <c r="KVV75" s="386"/>
      <c r="KVW75" s="386"/>
      <c r="KVX75" s="386"/>
      <c r="KVY75" s="385"/>
      <c r="KVZ75" s="386"/>
      <c r="KWA75" s="386"/>
      <c r="KWB75" s="386"/>
      <c r="KWC75" s="386"/>
      <c r="KWD75" s="386"/>
      <c r="KWE75" s="386"/>
      <c r="KWF75" s="386"/>
      <c r="KWG75" s="386"/>
      <c r="KWH75" s="386"/>
      <c r="KWI75" s="386"/>
      <c r="KWJ75" s="386"/>
      <c r="KWK75" s="386"/>
      <c r="KWL75" s="386"/>
      <c r="KWM75" s="386"/>
      <c r="KWN75" s="386"/>
      <c r="KWO75" s="385"/>
      <c r="KWP75" s="386"/>
      <c r="KWQ75" s="386"/>
      <c r="KWR75" s="386"/>
      <c r="KWS75" s="386"/>
      <c r="KWT75" s="386"/>
      <c r="KWU75" s="386"/>
      <c r="KWV75" s="386"/>
      <c r="KWW75" s="386"/>
      <c r="KWX75" s="386"/>
      <c r="KWY75" s="386"/>
      <c r="KWZ75" s="386"/>
      <c r="KXA75" s="386"/>
      <c r="KXB75" s="386"/>
      <c r="KXC75" s="386"/>
      <c r="KXD75" s="386"/>
      <c r="KXE75" s="385"/>
      <c r="KXF75" s="386"/>
      <c r="KXG75" s="386"/>
      <c r="KXH75" s="386"/>
      <c r="KXI75" s="386"/>
      <c r="KXJ75" s="386"/>
      <c r="KXK75" s="386"/>
      <c r="KXL75" s="386"/>
      <c r="KXM75" s="386"/>
      <c r="KXN75" s="386"/>
      <c r="KXO75" s="386"/>
      <c r="KXP75" s="386"/>
      <c r="KXQ75" s="386"/>
      <c r="KXR75" s="386"/>
      <c r="KXS75" s="386"/>
      <c r="KXT75" s="386"/>
      <c r="KXU75" s="385"/>
      <c r="KXV75" s="386"/>
      <c r="KXW75" s="386"/>
      <c r="KXX75" s="386"/>
      <c r="KXY75" s="386"/>
      <c r="KXZ75" s="386"/>
      <c r="KYA75" s="386"/>
      <c r="KYB75" s="386"/>
      <c r="KYC75" s="386"/>
      <c r="KYD75" s="386"/>
      <c r="KYE75" s="386"/>
      <c r="KYF75" s="386"/>
      <c r="KYG75" s="386"/>
      <c r="KYH75" s="386"/>
      <c r="KYI75" s="386"/>
      <c r="KYJ75" s="386"/>
      <c r="KYK75" s="385"/>
      <c r="KYL75" s="386"/>
      <c r="KYM75" s="386"/>
      <c r="KYN75" s="386"/>
      <c r="KYO75" s="386"/>
      <c r="KYP75" s="386"/>
      <c r="KYQ75" s="386"/>
      <c r="KYR75" s="386"/>
      <c r="KYS75" s="386"/>
      <c r="KYT75" s="386"/>
      <c r="KYU75" s="386"/>
      <c r="KYV75" s="386"/>
      <c r="KYW75" s="386"/>
      <c r="KYX75" s="386"/>
      <c r="KYY75" s="386"/>
      <c r="KYZ75" s="386"/>
      <c r="KZA75" s="385"/>
      <c r="KZB75" s="386"/>
      <c r="KZC75" s="386"/>
      <c r="KZD75" s="386"/>
      <c r="KZE75" s="386"/>
      <c r="KZF75" s="386"/>
      <c r="KZG75" s="386"/>
      <c r="KZH75" s="386"/>
      <c r="KZI75" s="386"/>
      <c r="KZJ75" s="386"/>
      <c r="KZK75" s="386"/>
      <c r="KZL75" s="386"/>
      <c r="KZM75" s="386"/>
      <c r="KZN75" s="386"/>
      <c r="KZO75" s="386"/>
      <c r="KZP75" s="386"/>
      <c r="KZQ75" s="385"/>
      <c r="KZR75" s="386"/>
      <c r="KZS75" s="386"/>
      <c r="KZT75" s="386"/>
      <c r="KZU75" s="386"/>
      <c r="KZV75" s="386"/>
      <c r="KZW75" s="386"/>
      <c r="KZX75" s="386"/>
      <c r="KZY75" s="386"/>
      <c r="KZZ75" s="386"/>
      <c r="LAA75" s="386"/>
      <c r="LAB75" s="386"/>
      <c r="LAC75" s="386"/>
      <c r="LAD75" s="386"/>
      <c r="LAE75" s="386"/>
      <c r="LAF75" s="386"/>
      <c r="LAG75" s="385"/>
      <c r="LAH75" s="386"/>
      <c r="LAI75" s="386"/>
      <c r="LAJ75" s="386"/>
      <c r="LAK75" s="386"/>
      <c r="LAL75" s="386"/>
      <c r="LAM75" s="386"/>
      <c r="LAN75" s="386"/>
      <c r="LAO75" s="386"/>
      <c r="LAP75" s="386"/>
      <c r="LAQ75" s="386"/>
      <c r="LAR75" s="386"/>
      <c r="LAS75" s="386"/>
      <c r="LAT75" s="386"/>
      <c r="LAU75" s="386"/>
      <c r="LAV75" s="386"/>
      <c r="LAW75" s="385"/>
      <c r="LAX75" s="386"/>
      <c r="LAY75" s="386"/>
      <c r="LAZ75" s="386"/>
      <c r="LBA75" s="386"/>
      <c r="LBB75" s="386"/>
      <c r="LBC75" s="386"/>
      <c r="LBD75" s="386"/>
      <c r="LBE75" s="386"/>
      <c r="LBF75" s="386"/>
      <c r="LBG75" s="386"/>
      <c r="LBH75" s="386"/>
      <c r="LBI75" s="386"/>
      <c r="LBJ75" s="386"/>
      <c r="LBK75" s="386"/>
      <c r="LBL75" s="386"/>
      <c r="LBM75" s="385"/>
      <c r="LBN75" s="386"/>
      <c r="LBO75" s="386"/>
      <c r="LBP75" s="386"/>
      <c r="LBQ75" s="386"/>
      <c r="LBR75" s="386"/>
      <c r="LBS75" s="386"/>
      <c r="LBT75" s="386"/>
      <c r="LBU75" s="386"/>
      <c r="LBV75" s="386"/>
      <c r="LBW75" s="386"/>
      <c r="LBX75" s="386"/>
      <c r="LBY75" s="386"/>
      <c r="LBZ75" s="386"/>
      <c r="LCA75" s="386"/>
      <c r="LCB75" s="386"/>
      <c r="LCC75" s="385"/>
      <c r="LCD75" s="386"/>
      <c r="LCE75" s="386"/>
      <c r="LCF75" s="386"/>
      <c r="LCG75" s="386"/>
      <c r="LCH75" s="386"/>
      <c r="LCI75" s="386"/>
      <c r="LCJ75" s="386"/>
      <c r="LCK75" s="386"/>
      <c r="LCL75" s="386"/>
      <c r="LCM75" s="386"/>
      <c r="LCN75" s="386"/>
      <c r="LCO75" s="386"/>
      <c r="LCP75" s="386"/>
      <c r="LCQ75" s="386"/>
      <c r="LCR75" s="386"/>
      <c r="LCS75" s="385"/>
      <c r="LCT75" s="386"/>
      <c r="LCU75" s="386"/>
      <c r="LCV75" s="386"/>
      <c r="LCW75" s="386"/>
      <c r="LCX75" s="386"/>
      <c r="LCY75" s="386"/>
      <c r="LCZ75" s="386"/>
      <c r="LDA75" s="386"/>
      <c r="LDB75" s="386"/>
      <c r="LDC75" s="386"/>
      <c r="LDD75" s="386"/>
      <c r="LDE75" s="386"/>
      <c r="LDF75" s="386"/>
      <c r="LDG75" s="386"/>
      <c r="LDH75" s="386"/>
      <c r="LDI75" s="385"/>
      <c r="LDJ75" s="386"/>
      <c r="LDK75" s="386"/>
      <c r="LDL75" s="386"/>
      <c r="LDM75" s="386"/>
      <c r="LDN75" s="386"/>
      <c r="LDO75" s="386"/>
      <c r="LDP75" s="386"/>
      <c r="LDQ75" s="386"/>
      <c r="LDR75" s="386"/>
      <c r="LDS75" s="386"/>
      <c r="LDT75" s="386"/>
      <c r="LDU75" s="386"/>
      <c r="LDV75" s="386"/>
      <c r="LDW75" s="386"/>
      <c r="LDX75" s="386"/>
      <c r="LDY75" s="385"/>
      <c r="LDZ75" s="386"/>
      <c r="LEA75" s="386"/>
      <c r="LEB75" s="386"/>
      <c r="LEC75" s="386"/>
      <c r="LED75" s="386"/>
      <c r="LEE75" s="386"/>
      <c r="LEF75" s="386"/>
      <c r="LEG75" s="386"/>
      <c r="LEH75" s="386"/>
      <c r="LEI75" s="386"/>
      <c r="LEJ75" s="386"/>
      <c r="LEK75" s="386"/>
      <c r="LEL75" s="386"/>
      <c r="LEM75" s="386"/>
      <c r="LEN75" s="386"/>
      <c r="LEO75" s="385"/>
      <c r="LEP75" s="386"/>
      <c r="LEQ75" s="386"/>
      <c r="LER75" s="386"/>
      <c r="LES75" s="386"/>
      <c r="LET75" s="386"/>
      <c r="LEU75" s="386"/>
      <c r="LEV75" s="386"/>
      <c r="LEW75" s="386"/>
      <c r="LEX75" s="386"/>
      <c r="LEY75" s="386"/>
      <c r="LEZ75" s="386"/>
      <c r="LFA75" s="386"/>
      <c r="LFB75" s="386"/>
      <c r="LFC75" s="386"/>
      <c r="LFD75" s="386"/>
      <c r="LFE75" s="385"/>
      <c r="LFF75" s="386"/>
      <c r="LFG75" s="386"/>
      <c r="LFH75" s="386"/>
      <c r="LFI75" s="386"/>
      <c r="LFJ75" s="386"/>
      <c r="LFK75" s="386"/>
      <c r="LFL75" s="386"/>
      <c r="LFM75" s="386"/>
      <c r="LFN75" s="386"/>
      <c r="LFO75" s="386"/>
      <c r="LFP75" s="386"/>
      <c r="LFQ75" s="386"/>
      <c r="LFR75" s="386"/>
      <c r="LFS75" s="386"/>
      <c r="LFT75" s="386"/>
      <c r="LFU75" s="385"/>
      <c r="LFV75" s="386"/>
      <c r="LFW75" s="386"/>
      <c r="LFX75" s="386"/>
      <c r="LFY75" s="386"/>
      <c r="LFZ75" s="386"/>
      <c r="LGA75" s="386"/>
      <c r="LGB75" s="386"/>
      <c r="LGC75" s="386"/>
      <c r="LGD75" s="386"/>
      <c r="LGE75" s="386"/>
      <c r="LGF75" s="386"/>
      <c r="LGG75" s="386"/>
      <c r="LGH75" s="386"/>
      <c r="LGI75" s="386"/>
      <c r="LGJ75" s="386"/>
      <c r="LGK75" s="385"/>
      <c r="LGL75" s="386"/>
      <c r="LGM75" s="386"/>
      <c r="LGN75" s="386"/>
      <c r="LGO75" s="386"/>
      <c r="LGP75" s="386"/>
      <c r="LGQ75" s="386"/>
      <c r="LGR75" s="386"/>
      <c r="LGS75" s="386"/>
      <c r="LGT75" s="386"/>
      <c r="LGU75" s="386"/>
      <c r="LGV75" s="386"/>
      <c r="LGW75" s="386"/>
      <c r="LGX75" s="386"/>
      <c r="LGY75" s="386"/>
      <c r="LGZ75" s="386"/>
      <c r="LHA75" s="385"/>
      <c r="LHB75" s="386"/>
      <c r="LHC75" s="386"/>
      <c r="LHD75" s="386"/>
      <c r="LHE75" s="386"/>
      <c r="LHF75" s="386"/>
      <c r="LHG75" s="386"/>
      <c r="LHH75" s="386"/>
      <c r="LHI75" s="386"/>
      <c r="LHJ75" s="386"/>
      <c r="LHK75" s="386"/>
      <c r="LHL75" s="386"/>
      <c r="LHM75" s="386"/>
      <c r="LHN75" s="386"/>
      <c r="LHO75" s="386"/>
      <c r="LHP75" s="386"/>
      <c r="LHQ75" s="385"/>
      <c r="LHR75" s="386"/>
      <c r="LHS75" s="386"/>
      <c r="LHT75" s="386"/>
      <c r="LHU75" s="386"/>
      <c r="LHV75" s="386"/>
      <c r="LHW75" s="386"/>
      <c r="LHX75" s="386"/>
      <c r="LHY75" s="386"/>
      <c r="LHZ75" s="386"/>
      <c r="LIA75" s="386"/>
      <c r="LIB75" s="386"/>
      <c r="LIC75" s="386"/>
      <c r="LID75" s="386"/>
      <c r="LIE75" s="386"/>
      <c r="LIF75" s="386"/>
      <c r="LIG75" s="385"/>
      <c r="LIH75" s="386"/>
      <c r="LII75" s="386"/>
      <c r="LIJ75" s="386"/>
      <c r="LIK75" s="386"/>
      <c r="LIL75" s="386"/>
      <c r="LIM75" s="386"/>
      <c r="LIN75" s="386"/>
      <c r="LIO75" s="386"/>
      <c r="LIP75" s="386"/>
      <c r="LIQ75" s="386"/>
      <c r="LIR75" s="386"/>
      <c r="LIS75" s="386"/>
      <c r="LIT75" s="386"/>
      <c r="LIU75" s="386"/>
      <c r="LIV75" s="386"/>
      <c r="LIW75" s="385"/>
      <c r="LIX75" s="386"/>
      <c r="LIY75" s="386"/>
      <c r="LIZ75" s="386"/>
      <c r="LJA75" s="386"/>
      <c r="LJB75" s="386"/>
      <c r="LJC75" s="386"/>
      <c r="LJD75" s="386"/>
      <c r="LJE75" s="386"/>
      <c r="LJF75" s="386"/>
      <c r="LJG75" s="386"/>
      <c r="LJH75" s="386"/>
      <c r="LJI75" s="386"/>
      <c r="LJJ75" s="386"/>
      <c r="LJK75" s="386"/>
      <c r="LJL75" s="386"/>
      <c r="LJM75" s="385"/>
      <c r="LJN75" s="386"/>
      <c r="LJO75" s="386"/>
      <c r="LJP75" s="386"/>
      <c r="LJQ75" s="386"/>
      <c r="LJR75" s="386"/>
      <c r="LJS75" s="386"/>
      <c r="LJT75" s="386"/>
      <c r="LJU75" s="386"/>
      <c r="LJV75" s="386"/>
      <c r="LJW75" s="386"/>
      <c r="LJX75" s="386"/>
      <c r="LJY75" s="386"/>
      <c r="LJZ75" s="386"/>
      <c r="LKA75" s="386"/>
      <c r="LKB75" s="386"/>
      <c r="LKC75" s="385"/>
      <c r="LKD75" s="386"/>
      <c r="LKE75" s="386"/>
      <c r="LKF75" s="386"/>
      <c r="LKG75" s="386"/>
      <c r="LKH75" s="386"/>
      <c r="LKI75" s="386"/>
      <c r="LKJ75" s="386"/>
      <c r="LKK75" s="386"/>
      <c r="LKL75" s="386"/>
      <c r="LKM75" s="386"/>
      <c r="LKN75" s="386"/>
      <c r="LKO75" s="386"/>
      <c r="LKP75" s="386"/>
      <c r="LKQ75" s="386"/>
      <c r="LKR75" s="386"/>
      <c r="LKS75" s="385"/>
      <c r="LKT75" s="386"/>
      <c r="LKU75" s="386"/>
      <c r="LKV75" s="386"/>
      <c r="LKW75" s="386"/>
      <c r="LKX75" s="386"/>
      <c r="LKY75" s="386"/>
      <c r="LKZ75" s="386"/>
      <c r="LLA75" s="386"/>
      <c r="LLB75" s="386"/>
      <c r="LLC75" s="386"/>
      <c r="LLD75" s="386"/>
      <c r="LLE75" s="386"/>
      <c r="LLF75" s="386"/>
      <c r="LLG75" s="386"/>
      <c r="LLH75" s="386"/>
      <c r="LLI75" s="385"/>
      <c r="LLJ75" s="386"/>
      <c r="LLK75" s="386"/>
      <c r="LLL75" s="386"/>
      <c r="LLM75" s="386"/>
      <c r="LLN75" s="386"/>
      <c r="LLO75" s="386"/>
      <c r="LLP75" s="386"/>
      <c r="LLQ75" s="386"/>
      <c r="LLR75" s="386"/>
      <c r="LLS75" s="386"/>
      <c r="LLT75" s="386"/>
      <c r="LLU75" s="386"/>
      <c r="LLV75" s="386"/>
      <c r="LLW75" s="386"/>
      <c r="LLX75" s="386"/>
      <c r="LLY75" s="385"/>
      <c r="LLZ75" s="386"/>
      <c r="LMA75" s="386"/>
      <c r="LMB75" s="386"/>
      <c r="LMC75" s="386"/>
      <c r="LMD75" s="386"/>
      <c r="LME75" s="386"/>
      <c r="LMF75" s="386"/>
      <c r="LMG75" s="386"/>
      <c r="LMH75" s="386"/>
      <c r="LMI75" s="386"/>
      <c r="LMJ75" s="386"/>
      <c r="LMK75" s="386"/>
      <c r="LML75" s="386"/>
      <c r="LMM75" s="386"/>
      <c r="LMN75" s="386"/>
      <c r="LMO75" s="385"/>
      <c r="LMP75" s="386"/>
      <c r="LMQ75" s="386"/>
      <c r="LMR75" s="386"/>
      <c r="LMS75" s="386"/>
      <c r="LMT75" s="386"/>
      <c r="LMU75" s="386"/>
      <c r="LMV75" s="386"/>
      <c r="LMW75" s="386"/>
      <c r="LMX75" s="386"/>
      <c r="LMY75" s="386"/>
      <c r="LMZ75" s="386"/>
      <c r="LNA75" s="386"/>
      <c r="LNB75" s="386"/>
      <c r="LNC75" s="386"/>
      <c r="LND75" s="386"/>
      <c r="LNE75" s="385"/>
      <c r="LNF75" s="386"/>
      <c r="LNG75" s="386"/>
      <c r="LNH75" s="386"/>
      <c r="LNI75" s="386"/>
      <c r="LNJ75" s="386"/>
      <c r="LNK75" s="386"/>
      <c r="LNL75" s="386"/>
      <c r="LNM75" s="386"/>
      <c r="LNN75" s="386"/>
      <c r="LNO75" s="386"/>
      <c r="LNP75" s="386"/>
      <c r="LNQ75" s="386"/>
      <c r="LNR75" s="386"/>
      <c r="LNS75" s="386"/>
      <c r="LNT75" s="386"/>
      <c r="LNU75" s="385"/>
      <c r="LNV75" s="386"/>
      <c r="LNW75" s="386"/>
      <c r="LNX75" s="386"/>
      <c r="LNY75" s="386"/>
      <c r="LNZ75" s="386"/>
      <c r="LOA75" s="386"/>
      <c r="LOB75" s="386"/>
      <c r="LOC75" s="386"/>
      <c r="LOD75" s="386"/>
      <c r="LOE75" s="386"/>
      <c r="LOF75" s="386"/>
      <c r="LOG75" s="386"/>
      <c r="LOH75" s="386"/>
      <c r="LOI75" s="386"/>
      <c r="LOJ75" s="386"/>
      <c r="LOK75" s="385"/>
      <c r="LOL75" s="386"/>
      <c r="LOM75" s="386"/>
      <c r="LON75" s="386"/>
      <c r="LOO75" s="386"/>
      <c r="LOP75" s="386"/>
      <c r="LOQ75" s="386"/>
      <c r="LOR75" s="386"/>
      <c r="LOS75" s="386"/>
      <c r="LOT75" s="386"/>
      <c r="LOU75" s="386"/>
      <c r="LOV75" s="386"/>
      <c r="LOW75" s="386"/>
      <c r="LOX75" s="386"/>
      <c r="LOY75" s="386"/>
      <c r="LOZ75" s="386"/>
      <c r="LPA75" s="385"/>
      <c r="LPB75" s="386"/>
      <c r="LPC75" s="386"/>
      <c r="LPD75" s="386"/>
      <c r="LPE75" s="386"/>
      <c r="LPF75" s="386"/>
      <c r="LPG75" s="386"/>
      <c r="LPH75" s="386"/>
      <c r="LPI75" s="386"/>
      <c r="LPJ75" s="386"/>
      <c r="LPK75" s="386"/>
      <c r="LPL75" s="386"/>
      <c r="LPM75" s="386"/>
      <c r="LPN75" s="386"/>
      <c r="LPO75" s="386"/>
      <c r="LPP75" s="386"/>
      <c r="LPQ75" s="385"/>
      <c r="LPR75" s="386"/>
      <c r="LPS75" s="386"/>
      <c r="LPT75" s="386"/>
      <c r="LPU75" s="386"/>
      <c r="LPV75" s="386"/>
      <c r="LPW75" s="386"/>
      <c r="LPX75" s="386"/>
      <c r="LPY75" s="386"/>
      <c r="LPZ75" s="386"/>
      <c r="LQA75" s="386"/>
      <c r="LQB75" s="386"/>
      <c r="LQC75" s="386"/>
      <c r="LQD75" s="386"/>
      <c r="LQE75" s="386"/>
      <c r="LQF75" s="386"/>
      <c r="LQG75" s="385"/>
      <c r="LQH75" s="386"/>
      <c r="LQI75" s="386"/>
      <c r="LQJ75" s="386"/>
      <c r="LQK75" s="386"/>
      <c r="LQL75" s="386"/>
      <c r="LQM75" s="386"/>
      <c r="LQN75" s="386"/>
      <c r="LQO75" s="386"/>
      <c r="LQP75" s="386"/>
      <c r="LQQ75" s="386"/>
      <c r="LQR75" s="386"/>
      <c r="LQS75" s="386"/>
      <c r="LQT75" s="386"/>
      <c r="LQU75" s="386"/>
      <c r="LQV75" s="386"/>
      <c r="LQW75" s="385"/>
      <c r="LQX75" s="386"/>
      <c r="LQY75" s="386"/>
      <c r="LQZ75" s="386"/>
      <c r="LRA75" s="386"/>
      <c r="LRB75" s="386"/>
      <c r="LRC75" s="386"/>
      <c r="LRD75" s="386"/>
      <c r="LRE75" s="386"/>
      <c r="LRF75" s="386"/>
      <c r="LRG75" s="386"/>
      <c r="LRH75" s="386"/>
      <c r="LRI75" s="386"/>
      <c r="LRJ75" s="386"/>
      <c r="LRK75" s="386"/>
      <c r="LRL75" s="386"/>
      <c r="LRM75" s="385"/>
      <c r="LRN75" s="386"/>
      <c r="LRO75" s="386"/>
      <c r="LRP75" s="386"/>
      <c r="LRQ75" s="386"/>
      <c r="LRR75" s="386"/>
      <c r="LRS75" s="386"/>
      <c r="LRT75" s="386"/>
      <c r="LRU75" s="386"/>
      <c r="LRV75" s="386"/>
      <c r="LRW75" s="386"/>
      <c r="LRX75" s="386"/>
      <c r="LRY75" s="386"/>
      <c r="LRZ75" s="386"/>
      <c r="LSA75" s="386"/>
      <c r="LSB75" s="386"/>
      <c r="LSC75" s="385"/>
      <c r="LSD75" s="386"/>
      <c r="LSE75" s="386"/>
      <c r="LSF75" s="386"/>
      <c r="LSG75" s="386"/>
      <c r="LSH75" s="386"/>
      <c r="LSI75" s="386"/>
      <c r="LSJ75" s="386"/>
      <c r="LSK75" s="386"/>
      <c r="LSL75" s="386"/>
      <c r="LSM75" s="386"/>
      <c r="LSN75" s="386"/>
      <c r="LSO75" s="386"/>
      <c r="LSP75" s="386"/>
      <c r="LSQ75" s="386"/>
      <c r="LSR75" s="386"/>
      <c r="LSS75" s="385"/>
      <c r="LST75" s="386"/>
      <c r="LSU75" s="386"/>
      <c r="LSV75" s="386"/>
      <c r="LSW75" s="386"/>
      <c r="LSX75" s="386"/>
      <c r="LSY75" s="386"/>
      <c r="LSZ75" s="386"/>
      <c r="LTA75" s="386"/>
      <c r="LTB75" s="386"/>
      <c r="LTC75" s="386"/>
      <c r="LTD75" s="386"/>
      <c r="LTE75" s="386"/>
      <c r="LTF75" s="386"/>
      <c r="LTG75" s="386"/>
      <c r="LTH75" s="386"/>
      <c r="LTI75" s="385"/>
      <c r="LTJ75" s="386"/>
      <c r="LTK75" s="386"/>
      <c r="LTL75" s="386"/>
      <c r="LTM75" s="386"/>
      <c r="LTN75" s="386"/>
      <c r="LTO75" s="386"/>
      <c r="LTP75" s="386"/>
      <c r="LTQ75" s="386"/>
      <c r="LTR75" s="386"/>
      <c r="LTS75" s="386"/>
      <c r="LTT75" s="386"/>
      <c r="LTU75" s="386"/>
      <c r="LTV75" s="386"/>
      <c r="LTW75" s="386"/>
      <c r="LTX75" s="386"/>
      <c r="LTY75" s="385"/>
      <c r="LTZ75" s="386"/>
      <c r="LUA75" s="386"/>
      <c r="LUB75" s="386"/>
      <c r="LUC75" s="386"/>
      <c r="LUD75" s="386"/>
      <c r="LUE75" s="386"/>
      <c r="LUF75" s="386"/>
      <c r="LUG75" s="386"/>
      <c r="LUH75" s="386"/>
      <c r="LUI75" s="386"/>
      <c r="LUJ75" s="386"/>
      <c r="LUK75" s="386"/>
      <c r="LUL75" s="386"/>
      <c r="LUM75" s="386"/>
      <c r="LUN75" s="386"/>
      <c r="LUO75" s="385"/>
      <c r="LUP75" s="386"/>
      <c r="LUQ75" s="386"/>
      <c r="LUR75" s="386"/>
      <c r="LUS75" s="386"/>
      <c r="LUT75" s="386"/>
      <c r="LUU75" s="386"/>
      <c r="LUV75" s="386"/>
      <c r="LUW75" s="386"/>
      <c r="LUX75" s="386"/>
      <c r="LUY75" s="386"/>
      <c r="LUZ75" s="386"/>
      <c r="LVA75" s="386"/>
      <c r="LVB75" s="386"/>
      <c r="LVC75" s="386"/>
      <c r="LVD75" s="386"/>
      <c r="LVE75" s="385"/>
      <c r="LVF75" s="386"/>
      <c r="LVG75" s="386"/>
      <c r="LVH75" s="386"/>
      <c r="LVI75" s="386"/>
      <c r="LVJ75" s="386"/>
      <c r="LVK75" s="386"/>
      <c r="LVL75" s="386"/>
      <c r="LVM75" s="386"/>
      <c r="LVN75" s="386"/>
      <c r="LVO75" s="386"/>
      <c r="LVP75" s="386"/>
      <c r="LVQ75" s="386"/>
      <c r="LVR75" s="386"/>
      <c r="LVS75" s="386"/>
      <c r="LVT75" s="386"/>
      <c r="LVU75" s="385"/>
      <c r="LVV75" s="386"/>
      <c r="LVW75" s="386"/>
      <c r="LVX75" s="386"/>
      <c r="LVY75" s="386"/>
      <c r="LVZ75" s="386"/>
      <c r="LWA75" s="386"/>
      <c r="LWB75" s="386"/>
      <c r="LWC75" s="386"/>
      <c r="LWD75" s="386"/>
      <c r="LWE75" s="386"/>
      <c r="LWF75" s="386"/>
      <c r="LWG75" s="386"/>
      <c r="LWH75" s="386"/>
      <c r="LWI75" s="386"/>
      <c r="LWJ75" s="386"/>
      <c r="LWK75" s="385"/>
      <c r="LWL75" s="386"/>
      <c r="LWM75" s="386"/>
      <c r="LWN75" s="386"/>
      <c r="LWO75" s="386"/>
      <c r="LWP75" s="386"/>
      <c r="LWQ75" s="386"/>
      <c r="LWR75" s="386"/>
      <c r="LWS75" s="386"/>
      <c r="LWT75" s="386"/>
      <c r="LWU75" s="386"/>
      <c r="LWV75" s="386"/>
      <c r="LWW75" s="386"/>
      <c r="LWX75" s="386"/>
      <c r="LWY75" s="386"/>
      <c r="LWZ75" s="386"/>
      <c r="LXA75" s="385"/>
      <c r="LXB75" s="386"/>
      <c r="LXC75" s="386"/>
      <c r="LXD75" s="386"/>
      <c r="LXE75" s="386"/>
      <c r="LXF75" s="386"/>
      <c r="LXG75" s="386"/>
      <c r="LXH75" s="386"/>
      <c r="LXI75" s="386"/>
      <c r="LXJ75" s="386"/>
      <c r="LXK75" s="386"/>
      <c r="LXL75" s="386"/>
      <c r="LXM75" s="386"/>
      <c r="LXN75" s="386"/>
      <c r="LXO75" s="386"/>
      <c r="LXP75" s="386"/>
      <c r="LXQ75" s="385"/>
      <c r="LXR75" s="386"/>
      <c r="LXS75" s="386"/>
      <c r="LXT75" s="386"/>
      <c r="LXU75" s="386"/>
      <c r="LXV75" s="386"/>
      <c r="LXW75" s="386"/>
      <c r="LXX75" s="386"/>
      <c r="LXY75" s="386"/>
      <c r="LXZ75" s="386"/>
      <c r="LYA75" s="386"/>
      <c r="LYB75" s="386"/>
      <c r="LYC75" s="386"/>
      <c r="LYD75" s="386"/>
      <c r="LYE75" s="386"/>
      <c r="LYF75" s="386"/>
      <c r="LYG75" s="385"/>
      <c r="LYH75" s="386"/>
      <c r="LYI75" s="386"/>
      <c r="LYJ75" s="386"/>
      <c r="LYK75" s="386"/>
      <c r="LYL75" s="386"/>
      <c r="LYM75" s="386"/>
      <c r="LYN75" s="386"/>
      <c r="LYO75" s="386"/>
      <c r="LYP75" s="386"/>
      <c r="LYQ75" s="386"/>
      <c r="LYR75" s="386"/>
      <c r="LYS75" s="386"/>
      <c r="LYT75" s="386"/>
      <c r="LYU75" s="386"/>
      <c r="LYV75" s="386"/>
      <c r="LYW75" s="385"/>
      <c r="LYX75" s="386"/>
      <c r="LYY75" s="386"/>
      <c r="LYZ75" s="386"/>
      <c r="LZA75" s="386"/>
      <c r="LZB75" s="386"/>
      <c r="LZC75" s="386"/>
      <c r="LZD75" s="386"/>
      <c r="LZE75" s="386"/>
      <c r="LZF75" s="386"/>
      <c r="LZG75" s="386"/>
      <c r="LZH75" s="386"/>
      <c r="LZI75" s="386"/>
      <c r="LZJ75" s="386"/>
      <c r="LZK75" s="386"/>
      <c r="LZL75" s="386"/>
      <c r="LZM75" s="385"/>
      <c r="LZN75" s="386"/>
      <c r="LZO75" s="386"/>
      <c r="LZP75" s="386"/>
      <c r="LZQ75" s="386"/>
      <c r="LZR75" s="386"/>
      <c r="LZS75" s="386"/>
      <c r="LZT75" s="386"/>
      <c r="LZU75" s="386"/>
      <c r="LZV75" s="386"/>
      <c r="LZW75" s="386"/>
      <c r="LZX75" s="386"/>
      <c r="LZY75" s="386"/>
      <c r="LZZ75" s="386"/>
      <c r="MAA75" s="386"/>
      <c r="MAB75" s="386"/>
      <c r="MAC75" s="385"/>
      <c r="MAD75" s="386"/>
      <c r="MAE75" s="386"/>
      <c r="MAF75" s="386"/>
      <c r="MAG75" s="386"/>
      <c r="MAH75" s="386"/>
      <c r="MAI75" s="386"/>
      <c r="MAJ75" s="386"/>
      <c r="MAK75" s="386"/>
      <c r="MAL75" s="386"/>
      <c r="MAM75" s="386"/>
      <c r="MAN75" s="386"/>
      <c r="MAO75" s="386"/>
      <c r="MAP75" s="386"/>
      <c r="MAQ75" s="386"/>
      <c r="MAR75" s="386"/>
      <c r="MAS75" s="385"/>
      <c r="MAT75" s="386"/>
      <c r="MAU75" s="386"/>
      <c r="MAV75" s="386"/>
      <c r="MAW75" s="386"/>
      <c r="MAX75" s="386"/>
      <c r="MAY75" s="386"/>
      <c r="MAZ75" s="386"/>
      <c r="MBA75" s="386"/>
      <c r="MBB75" s="386"/>
      <c r="MBC75" s="386"/>
      <c r="MBD75" s="386"/>
      <c r="MBE75" s="386"/>
      <c r="MBF75" s="386"/>
      <c r="MBG75" s="386"/>
      <c r="MBH75" s="386"/>
      <c r="MBI75" s="385"/>
      <c r="MBJ75" s="386"/>
      <c r="MBK75" s="386"/>
      <c r="MBL75" s="386"/>
      <c r="MBM75" s="386"/>
      <c r="MBN75" s="386"/>
      <c r="MBO75" s="386"/>
      <c r="MBP75" s="386"/>
      <c r="MBQ75" s="386"/>
      <c r="MBR75" s="386"/>
      <c r="MBS75" s="386"/>
      <c r="MBT75" s="386"/>
      <c r="MBU75" s="386"/>
      <c r="MBV75" s="386"/>
      <c r="MBW75" s="386"/>
      <c r="MBX75" s="386"/>
      <c r="MBY75" s="385"/>
      <c r="MBZ75" s="386"/>
      <c r="MCA75" s="386"/>
      <c r="MCB75" s="386"/>
      <c r="MCC75" s="386"/>
      <c r="MCD75" s="386"/>
      <c r="MCE75" s="386"/>
      <c r="MCF75" s="386"/>
      <c r="MCG75" s="386"/>
      <c r="MCH75" s="386"/>
      <c r="MCI75" s="386"/>
      <c r="MCJ75" s="386"/>
      <c r="MCK75" s="386"/>
      <c r="MCL75" s="386"/>
      <c r="MCM75" s="386"/>
      <c r="MCN75" s="386"/>
      <c r="MCO75" s="385"/>
      <c r="MCP75" s="386"/>
      <c r="MCQ75" s="386"/>
      <c r="MCR75" s="386"/>
      <c r="MCS75" s="386"/>
      <c r="MCT75" s="386"/>
      <c r="MCU75" s="386"/>
      <c r="MCV75" s="386"/>
      <c r="MCW75" s="386"/>
      <c r="MCX75" s="386"/>
      <c r="MCY75" s="386"/>
      <c r="MCZ75" s="386"/>
      <c r="MDA75" s="386"/>
      <c r="MDB75" s="386"/>
      <c r="MDC75" s="386"/>
      <c r="MDD75" s="386"/>
      <c r="MDE75" s="385"/>
      <c r="MDF75" s="386"/>
      <c r="MDG75" s="386"/>
      <c r="MDH75" s="386"/>
      <c r="MDI75" s="386"/>
      <c r="MDJ75" s="386"/>
      <c r="MDK75" s="386"/>
      <c r="MDL75" s="386"/>
      <c r="MDM75" s="386"/>
      <c r="MDN75" s="386"/>
      <c r="MDO75" s="386"/>
      <c r="MDP75" s="386"/>
      <c r="MDQ75" s="386"/>
      <c r="MDR75" s="386"/>
      <c r="MDS75" s="386"/>
      <c r="MDT75" s="386"/>
      <c r="MDU75" s="385"/>
      <c r="MDV75" s="386"/>
      <c r="MDW75" s="386"/>
      <c r="MDX75" s="386"/>
      <c r="MDY75" s="386"/>
      <c r="MDZ75" s="386"/>
      <c r="MEA75" s="386"/>
      <c r="MEB75" s="386"/>
      <c r="MEC75" s="386"/>
      <c r="MED75" s="386"/>
      <c r="MEE75" s="386"/>
      <c r="MEF75" s="386"/>
      <c r="MEG75" s="386"/>
      <c r="MEH75" s="386"/>
      <c r="MEI75" s="386"/>
      <c r="MEJ75" s="386"/>
      <c r="MEK75" s="385"/>
      <c r="MEL75" s="386"/>
      <c r="MEM75" s="386"/>
      <c r="MEN75" s="386"/>
      <c r="MEO75" s="386"/>
      <c r="MEP75" s="386"/>
      <c r="MEQ75" s="386"/>
      <c r="MER75" s="386"/>
      <c r="MES75" s="386"/>
      <c r="MET75" s="386"/>
      <c r="MEU75" s="386"/>
      <c r="MEV75" s="386"/>
      <c r="MEW75" s="386"/>
      <c r="MEX75" s="386"/>
      <c r="MEY75" s="386"/>
      <c r="MEZ75" s="386"/>
      <c r="MFA75" s="385"/>
      <c r="MFB75" s="386"/>
      <c r="MFC75" s="386"/>
      <c r="MFD75" s="386"/>
      <c r="MFE75" s="386"/>
      <c r="MFF75" s="386"/>
      <c r="MFG75" s="386"/>
      <c r="MFH75" s="386"/>
      <c r="MFI75" s="386"/>
      <c r="MFJ75" s="386"/>
      <c r="MFK75" s="386"/>
      <c r="MFL75" s="386"/>
      <c r="MFM75" s="386"/>
      <c r="MFN75" s="386"/>
      <c r="MFO75" s="386"/>
      <c r="MFP75" s="386"/>
      <c r="MFQ75" s="385"/>
      <c r="MFR75" s="386"/>
      <c r="MFS75" s="386"/>
      <c r="MFT75" s="386"/>
      <c r="MFU75" s="386"/>
      <c r="MFV75" s="386"/>
      <c r="MFW75" s="386"/>
      <c r="MFX75" s="386"/>
      <c r="MFY75" s="386"/>
      <c r="MFZ75" s="386"/>
      <c r="MGA75" s="386"/>
      <c r="MGB75" s="386"/>
      <c r="MGC75" s="386"/>
      <c r="MGD75" s="386"/>
      <c r="MGE75" s="386"/>
      <c r="MGF75" s="386"/>
      <c r="MGG75" s="385"/>
      <c r="MGH75" s="386"/>
      <c r="MGI75" s="386"/>
      <c r="MGJ75" s="386"/>
      <c r="MGK75" s="386"/>
      <c r="MGL75" s="386"/>
      <c r="MGM75" s="386"/>
      <c r="MGN75" s="386"/>
      <c r="MGO75" s="386"/>
      <c r="MGP75" s="386"/>
      <c r="MGQ75" s="386"/>
      <c r="MGR75" s="386"/>
      <c r="MGS75" s="386"/>
      <c r="MGT75" s="386"/>
      <c r="MGU75" s="386"/>
      <c r="MGV75" s="386"/>
      <c r="MGW75" s="385"/>
      <c r="MGX75" s="386"/>
      <c r="MGY75" s="386"/>
      <c r="MGZ75" s="386"/>
      <c r="MHA75" s="386"/>
      <c r="MHB75" s="386"/>
      <c r="MHC75" s="386"/>
      <c r="MHD75" s="386"/>
      <c r="MHE75" s="386"/>
      <c r="MHF75" s="386"/>
      <c r="MHG75" s="386"/>
      <c r="MHH75" s="386"/>
      <c r="MHI75" s="386"/>
      <c r="MHJ75" s="386"/>
      <c r="MHK75" s="386"/>
      <c r="MHL75" s="386"/>
      <c r="MHM75" s="385"/>
      <c r="MHN75" s="386"/>
      <c r="MHO75" s="386"/>
      <c r="MHP75" s="386"/>
      <c r="MHQ75" s="386"/>
      <c r="MHR75" s="386"/>
      <c r="MHS75" s="386"/>
      <c r="MHT75" s="386"/>
      <c r="MHU75" s="386"/>
      <c r="MHV75" s="386"/>
      <c r="MHW75" s="386"/>
      <c r="MHX75" s="386"/>
      <c r="MHY75" s="386"/>
      <c r="MHZ75" s="386"/>
      <c r="MIA75" s="386"/>
      <c r="MIB75" s="386"/>
      <c r="MIC75" s="385"/>
      <c r="MID75" s="386"/>
      <c r="MIE75" s="386"/>
      <c r="MIF75" s="386"/>
      <c r="MIG75" s="386"/>
      <c r="MIH75" s="386"/>
      <c r="MII75" s="386"/>
      <c r="MIJ75" s="386"/>
      <c r="MIK75" s="386"/>
      <c r="MIL75" s="386"/>
      <c r="MIM75" s="386"/>
      <c r="MIN75" s="386"/>
      <c r="MIO75" s="386"/>
      <c r="MIP75" s="386"/>
      <c r="MIQ75" s="386"/>
      <c r="MIR75" s="386"/>
      <c r="MIS75" s="385"/>
      <c r="MIT75" s="386"/>
      <c r="MIU75" s="386"/>
      <c r="MIV75" s="386"/>
      <c r="MIW75" s="386"/>
      <c r="MIX75" s="386"/>
      <c r="MIY75" s="386"/>
      <c r="MIZ75" s="386"/>
      <c r="MJA75" s="386"/>
      <c r="MJB75" s="386"/>
      <c r="MJC75" s="386"/>
      <c r="MJD75" s="386"/>
      <c r="MJE75" s="386"/>
      <c r="MJF75" s="386"/>
      <c r="MJG75" s="386"/>
      <c r="MJH75" s="386"/>
      <c r="MJI75" s="385"/>
      <c r="MJJ75" s="386"/>
      <c r="MJK75" s="386"/>
      <c r="MJL75" s="386"/>
      <c r="MJM75" s="386"/>
      <c r="MJN75" s="386"/>
      <c r="MJO75" s="386"/>
      <c r="MJP75" s="386"/>
      <c r="MJQ75" s="386"/>
      <c r="MJR75" s="386"/>
      <c r="MJS75" s="386"/>
      <c r="MJT75" s="386"/>
      <c r="MJU75" s="386"/>
      <c r="MJV75" s="386"/>
      <c r="MJW75" s="386"/>
      <c r="MJX75" s="386"/>
      <c r="MJY75" s="385"/>
      <c r="MJZ75" s="386"/>
      <c r="MKA75" s="386"/>
      <c r="MKB75" s="386"/>
      <c r="MKC75" s="386"/>
      <c r="MKD75" s="386"/>
      <c r="MKE75" s="386"/>
      <c r="MKF75" s="386"/>
      <c r="MKG75" s="386"/>
      <c r="MKH75" s="386"/>
      <c r="MKI75" s="386"/>
      <c r="MKJ75" s="386"/>
      <c r="MKK75" s="386"/>
      <c r="MKL75" s="386"/>
      <c r="MKM75" s="386"/>
      <c r="MKN75" s="386"/>
      <c r="MKO75" s="385"/>
      <c r="MKP75" s="386"/>
      <c r="MKQ75" s="386"/>
      <c r="MKR75" s="386"/>
      <c r="MKS75" s="386"/>
      <c r="MKT75" s="386"/>
      <c r="MKU75" s="386"/>
      <c r="MKV75" s="386"/>
      <c r="MKW75" s="386"/>
      <c r="MKX75" s="386"/>
      <c r="MKY75" s="386"/>
      <c r="MKZ75" s="386"/>
      <c r="MLA75" s="386"/>
      <c r="MLB75" s="386"/>
      <c r="MLC75" s="386"/>
      <c r="MLD75" s="386"/>
      <c r="MLE75" s="385"/>
      <c r="MLF75" s="386"/>
      <c r="MLG75" s="386"/>
      <c r="MLH75" s="386"/>
      <c r="MLI75" s="386"/>
      <c r="MLJ75" s="386"/>
      <c r="MLK75" s="386"/>
      <c r="MLL75" s="386"/>
      <c r="MLM75" s="386"/>
      <c r="MLN75" s="386"/>
      <c r="MLO75" s="386"/>
      <c r="MLP75" s="386"/>
      <c r="MLQ75" s="386"/>
      <c r="MLR75" s="386"/>
      <c r="MLS75" s="386"/>
      <c r="MLT75" s="386"/>
      <c r="MLU75" s="385"/>
      <c r="MLV75" s="386"/>
      <c r="MLW75" s="386"/>
      <c r="MLX75" s="386"/>
      <c r="MLY75" s="386"/>
      <c r="MLZ75" s="386"/>
      <c r="MMA75" s="386"/>
      <c r="MMB75" s="386"/>
      <c r="MMC75" s="386"/>
      <c r="MMD75" s="386"/>
      <c r="MME75" s="386"/>
      <c r="MMF75" s="386"/>
      <c r="MMG75" s="386"/>
      <c r="MMH75" s="386"/>
      <c r="MMI75" s="386"/>
      <c r="MMJ75" s="386"/>
      <c r="MMK75" s="385"/>
      <c r="MML75" s="386"/>
      <c r="MMM75" s="386"/>
      <c r="MMN75" s="386"/>
      <c r="MMO75" s="386"/>
      <c r="MMP75" s="386"/>
      <c r="MMQ75" s="386"/>
      <c r="MMR75" s="386"/>
      <c r="MMS75" s="386"/>
      <c r="MMT75" s="386"/>
      <c r="MMU75" s="386"/>
      <c r="MMV75" s="386"/>
      <c r="MMW75" s="386"/>
      <c r="MMX75" s="386"/>
      <c r="MMY75" s="386"/>
      <c r="MMZ75" s="386"/>
      <c r="MNA75" s="385"/>
      <c r="MNB75" s="386"/>
      <c r="MNC75" s="386"/>
      <c r="MND75" s="386"/>
      <c r="MNE75" s="386"/>
      <c r="MNF75" s="386"/>
      <c r="MNG75" s="386"/>
      <c r="MNH75" s="386"/>
      <c r="MNI75" s="386"/>
      <c r="MNJ75" s="386"/>
      <c r="MNK75" s="386"/>
      <c r="MNL75" s="386"/>
      <c r="MNM75" s="386"/>
      <c r="MNN75" s="386"/>
      <c r="MNO75" s="386"/>
      <c r="MNP75" s="386"/>
      <c r="MNQ75" s="385"/>
      <c r="MNR75" s="386"/>
      <c r="MNS75" s="386"/>
      <c r="MNT75" s="386"/>
      <c r="MNU75" s="386"/>
      <c r="MNV75" s="386"/>
      <c r="MNW75" s="386"/>
      <c r="MNX75" s="386"/>
      <c r="MNY75" s="386"/>
      <c r="MNZ75" s="386"/>
      <c r="MOA75" s="386"/>
      <c r="MOB75" s="386"/>
      <c r="MOC75" s="386"/>
      <c r="MOD75" s="386"/>
      <c r="MOE75" s="386"/>
      <c r="MOF75" s="386"/>
      <c r="MOG75" s="385"/>
      <c r="MOH75" s="386"/>
      <c r="MOI75" s="386"/>
      <c r="MOJ75" s="386"/>
      <c r="MOK75" s="386"/>
      <c r="MOL75" s="386"/>
      <c r="MOM75" s="386"/>
      <c r="MON75" s="386"/>
      <c r="MOO75" s="386"/>
      <c r="MOP75" s="386"/>
      <c r="MOQ75" s="386"/>
      <c r="MOR75" s="386"/>
      <c r="MOS75" s="386"/>
      <c r="MOT75" s="386"/>
      <c r="MOU75" s="386"/>
      <c r="MOV75" s="386"/>
      <c r="MOW75" s="385"/>
      <c r="MOX75" s="386"/>
      <c r="MOY75" s="386"/>
      <c r="MOZ75" s="386"/>
      <c r="MPA75" s="386"/>
      <c r="MPB75" s="386"/>
      <c r="MPC75" s="386"/>
      <c r="MPD75" s="386"/>
      <c r="MPE75" s="386"/>
      <c r="MPF75" s="386"/>
      <c r="MPG75" s="386"/>
      <c r="MPH75" s="386"/>
      <c r="MPI75" s="386"/>
      <c r="MPJ75" s="386"/>
      <c r="MPK75" s="386"/>
      <c r="MPL75" s="386"/>
      <c r="MPM75" s="385"/>
      <c r="MPN75" s="386"/>
      <c r="MPO75" s="386"/>
      <c r="MPP75" s="386"/>
      <c r="MPQ75" s="386"/>
      <c r="MPR75" s="386"/>
      <c r="MPS75" s="386"/>
      <c r="MPT75" s="386"/>
      <c r="MPU75" s="386"/>
      <c r="MPV75" s="386"/>
      <c r="MPW75" s="386"/>
      <c r="MPX75" s="386"/>
      <c r="MPY75" s="386"/>
      <c r="MPZ75" s="386"/>
      <c r="MQA75" s="386"/>
      <c r="MQB75" s="386"/>
      <c r="MQC75" s="385"/>
      <c r="MQD75" s="386"/>
      <c r="MQE75" s="386"/>
      <c r="MQF75" s="386"/>
      <c r="MQG75" s="386"/>
      <c r="MQH75" s="386"/>
      <c r="MQI75" s="386"/>
      <c r="MQJ75" s="386"/>
      <c r="MQK75" s="386"/>
      <c r="MQL75" s="386"/>
      <c r="MQM75" s="386"/>
      <c r="MQN75" s="386"/>
      <c r="MQO75" s="386"/>
      <c r="MQP75" s="386"/>
      <c r="MQQ75" s="386"/>
      <c r="MQR75" s="386"/>
      <c r="MQS75" s="385"/>
      <c r="MQT75" s="386"/>
      <c r="MQU75" s="386"/>
      <c r="MQV75" s="386"/>
      <c r="MQW75" s="386"/>
      <c r="MQX75" s="386"/>
      <c r="MQY75" s="386"/>
      <c r="MQZ75" s="386"/>
      <c r="MRA75" s="386"/>
      <c r="MRB75" s="386"/>
      <c r="MRC75" s="386"/>
      <c r="MRD75" s="386"/>
      <c r="MRE75" s="386"/>
      <c r="MRF75" s="386"/>
      <c r="MRG75" s="386"/>
      <c r="MRH75" s="386"/>
      <c r="MRI75" s="385"/>
      <c r="MRJ75" s="386"/>
      <c r="MRK75" s="386"/>
      <c r="MRL75" s="386"/>
      <c r="MRM75" s="386"/>
      <c r="MRN75" s="386"/>
      <c r="MRO75" s="386"/>
      <c r="MRP75" s="386"/>
      <c r="MRQ75" s="386"/>
      <c r="MRR75" s="386"/>
      <c r="MRS75" s="386"/>
      <c r="MRT75" s="386"/>
      <c r="MRU75" s="386"/>
      <c r="MRV75" s="386"/>
      <c r="MRW75" s="386"/>
      <c r="MRX75" s="386"/>
      <c r="MRY75" s="385"/>
      <c r="MRZ75" s="386"/>
      <c r="MSA75" s="386"/>
      <c r="MSB75" s="386"/>
      <c r="MSC75" s="386"/>
      <c r="MSD75" s="386"/>
      <c r="MSE75" s="386"/>
      <c r="MSF75" s="386"/>
      <c r="MSG75" s="386"/>
      <c r="MSH75" s="386"/>
      <c r="MSI75" s="386"/>
      <c r="MSJ75" s="386"/>
      <c r="MSK75" s="386"/>
      <c r="MSL75" s="386"/>
      <c r="MSM75" s="386"/>
      <c r="MSN75" s="386"/>
      <c r="MSO75" s="385"/>
      <c r="MSP75" s="386"/>
      <c r="MSQ75" s="386"/>
      <c r="MSR75" s="386"/>
      <c r="MSS75" s="386"/>
      <c r="MST75" s="386"/>
      <c r="MSU75" s="386"/>
      <c r="MSV75" s="386"/>
      <c r="MSW75" s="386"/>
      <c r="MSX75" s="386"/>
      <c r="MSY75" s="386"/>
      <c r="MSZ75" s="386"/>
      <c r="MTA75" s="386"/>
      <c r="MTB75" s="386"/>
      <c r="MTC75" s="386"/>
      <c r="MTD75" s="386"/>
      <c r="MTE75" s="385"/>
      <c r="MTF75" s="386"/>
      <c r="MTG75" s="386"/>
      <c r="MTH75" s="386"/>
      <c r="MTI75" s="386"/>
      <c r="MTJ75" s="386"/>
      <c r="MTK75" s="386"/>
      <c r="MTL75" s="386"/>
      <c r="MTM75" s="386"/>
      <c r="MTN75" s="386"/>
      <c r="MTO75" s="386"/>
      <c r="MTP75" s="386"/>
      <c r="MTQ75" s="386"/>
      <c r="MTR75" s="386"/>
      <c r="MTS75" s="386"/>
      <c r="MTT75" s="386"/>
      <c r="MTU75" s="385"/>
      <c r="MTV75" s="386"/>
      <c r="MTW75" s="386"/>
      <c r="MTX75" s="386"/>
      <c r="MTY75" s="386"/>
      <c r="MTZ75" s="386"/>
      <c r="MUA75" s="386"/>
      <c r="MUB75" s="386"/>
      <c r="MUC75" s="386"/>
      <c r="MUD75" s="386"/>
      <c r="MUE75" s="386"/>
      <c r="MUF75" s="386"/>
      <c r="MUG75" s="386"/>
      <c r="MUH75" s="386"/>
      <c r="MUI75" s="386"/>
      <c r="MUJ75" s="386"/>
      <c r="MUK75" s="385"/>
      <c r="MUL75" s="386"/>
      <c r="MUM75" s="386"/>
      <c r="MUN75" s="386"/>
      <c r="MUO75" s="386"/>
      <c r="MUP75" s="386"/>
      <c r="MUQ75" s="386"/>
      <c r="MUR75" s="386"/>
      <c r="MUS75" s="386"/>
      <c r="MUT75" s="386"/>
      <c r="MUU75" s="386"/>
      <c r="MUV75" s="386"/>
      <c r="MUW75" s="386"/>
      <c r="MUX75" s="386"/>
      <c r="MUY75" s="386"/>
      <c r="MUZ75" s="386"/>
      <c r="MVA75" s="385"/>
      <c r="MVB75" s="386"/>
      <c r="MVC75" s="386"/>
      <c r="MVD75" s="386"/>
      <c r="MVE75" s="386"/>
      <c r="MVF75" s="386"/>
      <c r="MVG75" s="386"/>
      <c r="MVH75" s="386"/>
      <c r="MVI75" s="386"/>
      <c r="MVJ75" s="386"/>
      <c r="MVK75" s="386"/>
      <c r="MVL75" s="386"/>
      <c r="MVM75" s="386"/>
      <c r="MVN75" s="386"/>
      <c r="MVO75" s="386"/>
      <c r="MVP75" s="386"/>
      <c r="MVQ75" s="385"/>
      <c r="MVR75" s="386"/>
      <c r="MVS75" s="386"/>
      <c r="MVT75" s="386"/>
      <c r="MVU75" s="386"/>
      <c r="MVV75" s="386"/>
      <c r="MVW75" s="386"/>
      <c r="MVX75" s="386"/>
      <c r="MVY75" s="386"/>
      <c r="MVZ75" s="386"/>
      <c r="MWA75" s="386"/>
      <c r="MWB75" s="386"/>
      <c r="MWC75" s="386"/>
      <c r="MWD75" s="386"/>
      <c r="MWE75" s="386"/>
      <c r="MWF75" s="386"/>
      <c r="MWG75" s="385"/>
      <c r="MWH75" s="386"/>
      <c r="MWI75" s="386"/>
      <c r="MWJ75" s="386"/>
      <c r="MWK75" s="386"/>
      <c r="MWL75" s="386"/>
      <c r="MWM75" s="386"/>
      <c r="MWN75" s="386"/>
      <c r="MWO75" s="386"/>
      <c r="MWP75" s="386"/>
      <c r="MWQ75" s="386"/>
      <c r="MWR75" s="386"/>
      <c r="MWS75" s="386"/>
      <c r="MWT75" s="386"/>
      <c r="MWU75" s="386"/>
      <c r="MWV75" s="386"/>
      <c r="MWW75" s="385"/>
      <c r="MWX75" s="386"/>
      <c r="MWY75" s="386"/>
      <c r="MWZ75" s="386"/>
      <c r="MXA75" s="386"/>
      <c r="MXB75" s="386"/>
      <c r="MXC75" s="386"/>
      <c r="MXD75" s="386"/>
      <c r="MXE75" s="386"/>
      <c r="MXF75" s="386"/>
      <c r="MXG75" s="386"/>
      <c r="MXH75" s="386"/>
      <c r="MXI75" s="386"/>
      <c r="MXJ75" s="386"/>
      <c r="MXK75" s="386"/>
      <c r="MXL75" s="386"/>
      <c r="MXM75" s="385"/>
      <c r="MXN75" s="386"/>
      <c r="MXO75" s="386"/>
      <c r="MXP75" s="386"/>
      <c r="MXQ75" s="386"/>
      <c r="MXR75" s="386"/>
      <c r="MXS75" s="386"/>
      <c r="MXT75" s="386"/>
      <c r="MXU75" s="386"/>
      <c r="MXV75" s="386"/>
      <c r="MXW75" s="386"/>
      <c r="MXX75" s="386"/>
      <c r="MXY75" s="386"/>
      <c r="MXZ75" s="386"/>
      <c r="MYA75" s="386"/>
      <c r="MYB75" s="386"/>
      <c r="MYC75" s="385"/>
      <c r="MYD75" s="386"/>
      <c r="MYE75" s="386"/>
      <c r="MYF75" s="386"/>
      <c r="MYG75" s="386"/>
      <c r="MYH75" s="386"/>
      <c r="MYI75" s="386"/>
      <c r="MYJ75" s="386"/>
      <c r="MYK75" s="386"/>
      <c r="MYL75" s="386"/>
      <c r="MYM75" s="386"/>
      <c r="MYN75" s="386"/>
      <c r="MYO75" s="386"/>
      <c r="MYP75" s="386"/>
      <c r="MYQ75" s="386"/>
      <c r="MYR75" s="386"/>
      <c r="MYS75" s="385"/>
      <c r="MYT75" s="386"/>
      <c r="MYU75" s="386"/>
      <c r="MYV75" s="386"/>
      <c r="MYW75" s="386"/>
      <c r="MYX75" s="386"/>
      <c r="MYY75" s="386"/>
      <c r="MYZ75" s="386"/>
      <c r="MZA75" s="386"/>
      <c r="MZB75" s="386"/>
      <c r="MZC75" s="386"/>
      <c r="MZD75" s="386"/>
      <c r="MZE75" s="386"/>
      <c r="MZF75" s="386"/>
      <c r="MZG75" s="386"/>
      <c r="MZH75" s="386"/>
      <c r="MZI75" s="385"/>
      <c r="MZJ75" s="386"/>
      <c r="MZK75" s="386"/>
      <c r="MZL75" s="386"/>
      <c r="MZM75" s="386"/>
      <c r="MZN75" s="386"/>
      <c r="MZO75" s="386"/>
      <c r="MZP75" s="386"/>
      <c r="MZQ75" s="386"/>
      <c r="MZR75" s="386"/>
      <c r="MZS75" s="386"/>
      <c r="MZT75" s="386"/>
      <c r="MZU75" s="386"/>
      <c r="MZV75" s="386"/>
      <c r="MZW75" s="386"/>
      <c r="MZX75" s="386"/>
      <c r="MZY75" s="385"/>
      <c r="MZZ75" s="386"/>
      <c r="NAA75" s="386"/>
      <c r="NAB75" s="386"/>
      <c r="NAC75" s="386"/>
      <c r="NAD75" s="386"/>
      <c r="NAE75" s="386"/>
      <c r="NAF75" s="386"/>
      <c r="NAG75" s="386"/>
      <c r="NAH75" s="386"/>
      <c r="NAI75" s="386"/>
      <c r="NAJ75" s="386"/>
      <c r="NAK75" s="386"/>
      <c r="NAL75" s="386"/>
      <c r="NAM75" s="386"/>
      <c r="NAN75" s="386"/>
      <c r="NAO75" s="385"/>
      <c r="NAP75" s="386"/>
      <c r="NAQ75" s="386"/>
      <c r="NAR75" s="386"/>
      <c r="NAS75" s="386"/>
      <c r="NAT75" s="386"/>
      <c r="NAU75" s="386"/>
      <c r="NAV75" s="386"/>
      <c r="NAW75" s="386"/>
      <c r="NAX75" s="386"/>
      <c r="NAY75" s="386"/>
      <c r="NAZ75" s="386"/>
      <c r="NBA75" s="386"/>
      <c r="NBB75" s="386"/>
      <c r="NBC75" s="386"/>
      <c r="NBD75" s="386"/>
      <c r="NBE75" s="385"/>
      <c r="NBF75" s="386"/>
      <c r="NBG75" s="386"/>
      <c r="NBH75" s="386"/>
      <c r="NBI75" s="386"/>
      <c r="NBJ75" s="386"/>
      <c r="NBK75" s="386"/>
      <c r="NBL75" s="386"/>
      <c r="NBM75" s="386"/>
      <c r="NBN75" s="386"/>
      <c r="NBO75" s="386"/>
      <c r="NBP75" s="386"/>
      <c r="NBQ75" s="386"/>
      <c r="NBR75" s="386"/>
      <c r="NBS75" s="386"/>
      <c r="NBT75" s="386"/>
      <c r="NBU75" s="385"/>
      <c r="NBV75" s="386"/>
      <c r="NBW75" s="386"/>
      <c r="NBX75" s="386"/>
      <c r="NBY75" s="386"/>
      <c r="NBZ75" s="386"/>
      <c r="NCA75" s="386"/>
      <c r="NCB75" s="386"/>
      <c r="NCC75" s="386"/>
      <c r="NCD75" s="386"/>
      <c r="NCE75" s="386"/>
      <c r="NCF75" s="386"/>
      <c r="NCG75" s="386"/>
      <c r="NCH75" s="386"/>
      <c r="NCI75" s="386"/>
      <c r="NCJ75" s="386"/>
      <c r="NCK75" s="385"/>
      <c r="NCL75" s="386"/>
      <c r="NCM75" s="386"/>
      <c r="NCN75" s="386"/>
      <c r="NCO75" s="386"/>
      <c r="NCP75" s="386"/>
      <c r="NCQ75" s="386"/>
      <c r="NCR75" s="386"/>
      <c r="NCS75" s="386"/>
      <c r="NCT75" s="386"/>
      <c r="NCU75" s="386"/>
      <c r="NCV75" s="386"/>
      <c r="NCW75" s="386"/>
      <c r="NCX75" s="386"/>
      <c r="NCY75" s="386"/>
      <c r="NCZ75" s="386"/>
      <c r="NDA75" s="385"/>
      <c r="NDB75" s="386"/>
      <c r="NDC75" s="386"/>
      <c r="NDD75" s="386"/>
      <c r="NDE75" s="386"/>
      <c r="NDF75" s="386"/>
      <c r="NDG75" s="386"/>
      <c r="NDH75" s="386"/>
      <c r="NDI75" s="386"/>
      <c r="NDJ75" s="386"/>
      <c r="NDK75" s="386"/>
      <c r="NDL75" s="386"/>
      <c r="NDM75" s="386"/>
      <c r="NDN75" s="386"/>
      <c r="NDO75" s="386"/>
      <c r="NDP75" s="386"/>
      <c r="NDQ75" s="385"/>
      <c r="NDR75" s="386"/>
      <c r="NDS75" s="386"/>
      <c r="NDT75" s="386"/>
      <c r="NDU75" s="386"/>
      <c r="NDV75" s="386"/>
      <c r="NDW75" s="386"/>
      <c r="NDX75" s="386"/>
      <c r="NDY75" s="386"/>
      <c r="NDZ75" s="386"/>
      <c r="NEA75" s="386"/>
      <c r="NEB75" s="386"/>
      <c r="NEC75" s="386"/>
      <c r="NED75" s="386"/>
      <c r="NEE75" s="386"/>
      <c r="NEF75" s="386"/>
      <c r="NEG75" s="385"/>
      <c r="NEH75" s="386"/>
      <c r="NEI75" s="386"/>
      <c r="NEJ75" s="386"/>
      <c r="NEK75" s="386"/>
      <c r="NEL75" s="386"/>
      <c r="NEM75" s="386"/>
      <c r="NEN75" s="386"/>
      <c r="NEO75" s="386"/>
      <c r="NEP75" s="386"/>
      <c r="NEQ75" s="386"/>
      <c r="NER75" s="386"/>
      <c r="NES75" s="386"/>
      <c r="NET75" s="386"/>
      <c r="NEU75" s="386"/>
      <c r="NEV75" s="386"/>
      <c r="NEW75" s="385"/>
      <c r="NEX75" s="386"/>
      <c r="NEY75" s="386"/>
      <c r="NEZ75" s="386"/>
      <c r="NFA75" s="386"/>
      <c r="NFB75" s="386"/>
      <c r="NFC75" s="386"/>
      <c r="NFD75" s="386"/>
      <c r="NFE75" s="386"/>
      <c r="NFF75" s="386"/>
      <c r="NFG75" s="386"/>
      <c r="NFH75" s="386"/>
      <c r="NFI75" s="386"/>
      <c r="NFJ75" s="386"/>
      <c r="NFK75" s="386"/>
      <c r="NFL75" s="386"/>
      <c r="NFM75" s="385"/>
      <c r="NFN75" s="386"/>
      <c r="NFO75" s="386"/>
      <c r="NFP75" s="386"/>
      <c r="NFQ75" s="386"/>
      <c r="NFR75" s="386"/>
      <c r="NFS75" s="386"/>
      <c r="NFT75" s="386"/>
      <c r="NFU75" s="386"/>
      <c r="NFV75" s="386"/>
      <c r="NFW75" s="386"/>
      <c r="NFX75" s="386"/>
      <c r="NFY75" s="386"/>
      <c r="NFZ75" s="386"/>
      <c r="NGA75" s="386"/>
      <c r="NGB75" s="386"/>
      <c r="NGC75" s="385"/>
      <c r="NGD75" s="386"/>
      <c r="NGE75" s="386"/>
      <c r="NGF75" s="386"/>
      <c r="NGG75" s="386"/>
      <c r="NGH75" s="386"/>
      <c r="NGI75" s="386"/>
      <c r="NGJ75" s="386"/>
      <c r="NGK75" s="386"/>
      <c r="NGL75" s="386"/>
      <c r="NGM75" s="386"/>
      <c r="NGN75" s="386"/>
      <c r="NGO75" s="386"/>
      <c r="NGP75" s="386"/>
      <c r="NGQ75" s="386"/>
      <c r="NGR75" s="386"/>
      <c r="NGS75" s="385"/>
      <c r="NGT75" s="386"/>
      <c r="NGU75" s="386"/>
      <c r="NGV75" s="386"/>
      <c r="NGW75" s="386"/>
      <c r="NGX75" s="386"/>
      <c r="NGY75" s="386"/>
      <c r="NGZ75" s="386"/>
      <c r="NHA75" s="386"/>
      <c r="NHB75" s="386"/>
      <c r="NHC75" s="386"/>
      <c r="NHD75" s="386"/>
      <c r="NHE75" s="386"/>
      <c r="NHF75" s="386"/>
      <c r="NHG75" s="386"/>
      <c r="NHH75" s="386"/>
      <c r="NHI75" s="385"/>
      <c r="NHJ75" s="386"/>
      <c r="NHK75" s="386"/>
      <c r="NHL75" s="386"/>
      <c r="NHM75" s="386"/>
      <c r="NHN75" s="386"/>
      <c r="NHO75" s="386"/>
      <c r="NHP75" s="386"/>
      <c r="NHQ75" s="386"/>
      <c r="NHR75" s="386"/>
      <c r="NHS75" s="386"/>
      <c r="NHT75" s="386"/>
      <c r="NHU75" s="386"/>
      <c r="NHV75" s="386"/>
      <c r="NHW75" s="386"/>
      <c r="NHX75" s="386"/>
      <c r="NHY75" s="385"/>
      <c r="NHZ75" s="386"/>
      <c r="NIA75" s="386"/>
      <c r="NIB75" s="386"/>
      <c r="NIC75" s="386"/>
      <c r="NID75" s="386"/>
      <c r="NIE75" s="386"/>
      <c r="NIF75" s="386"/>
      <c r="NIG75" s="386"/>
      <c r="NIH75" s="386"/>
      <c r="NII75" s="386"/>
      <c r="NIJ75" s="386"/>
      <c r="NIK75" s="386"/>
      <c r="NIL75" s="386"/>
      <c r="NIM75" s="386"/>
      <c r="NIN75" s="386"/>
      <c r="NIO75" s="385"/>
      <c r="NIP75" s="386"/>
      <c r="NIQ75" s="386"/>
      <c r="NIR75" s="386"/>
      <c r="NIS75" s="386"/>
      <c r="NIT75" s="386"/>
      <c r="NIU75" s="386"/>
      <c r="NIV75" s="386"/>
      <c r="NIW75" s="386"/>
      <c r="NIX75" s="386"/>
      <c r="NIY75" s="386"/>
      <c r="NIZ75" s="386"/>
      <c r="NJA75" s="386"/>
      <c r="NJB75" s="386"/>
      <c r="NJC75" s="386"/>
      <c r="NJD75" s="386"/>
      <c r="NJE75" s="385"/>
      <c r="NJF75" s="386"/>
      <c r="NJG75" s="386"/>
      <c r="NJH75" s="386"/>
      <c r="NJI75" s="386"/>
      <c r="NJJ75" s="386"/>
      <c r="NJK75" s="386"/>
      <c r="NJL75" s="386"/>
      <c r="NJM75" s="386"/>
      <c r="NJN75" s="386"/>
      <c r="NJO75" s="386"/>
      <c r="NJP75" s="386"/>
      <c r="NJQ75" s="386"/>
      <c r="NJR75" s="386"/>
      <c r="NJS75" s="386"/>
      <c r="NJT75" s="386"/>
      <c r="NJU75" s="385"/>
      <c r="NJV75" s="386"/>
      <c r="NJW75" s="386"/>
      <c r="NJX75" s="386"/>
      <c r="NJY75" s="386"/>
      <c r="NJZ75" s="386"/>
      <c r="NKA75" s="386"/>
      <c r="NKB75" s="386"/>
      <c r="NKC75" s="386"/>
      <c r="NKD75" s="386"/>
      <c r="NKE75" s="386"/>
      <c r="NKF75" s="386"/>
      <c r="NKG75" s="386"/>
      <c r="NKH75" s="386"/>
      <c r="NKI75" s="386"/>
      <c r="NKJ75" s="386"/>
      <c r="NKK75" s="385"/>
      <c r="NKL75" s="386"/>
      <c r="NKM75" s="386"/>
      <c r="NKN75" s="386"/>
      <c r="NKO75" s="386"/>
      <c r="NKP75" s="386"/>
      <c r="NKQ75" s="386"/>
      <c r="NKR75" s="386"/>
      <c r="NKS75" s="386"/>
      <c r="NKT75" s="386"/>
      <c r="NKU75" s="386"/>
      <c r="NKV75" s="386"/>
      <c r="NKW75" s="386"/>
      <c r="NKX75" s="386"/>
      <c r="NKY75" s="386"/>
      <c r="NKZ75" s="386"/>
      <c r="NLA75" s="385"/>
      <c r="NLB75" s="386"/>
      <c r="NLC75" s="386"/>
      <c r="NLD75" s="386"/>
      <c r="NLE75" s="386"/>
      <c r="NLF75" s="386"/>
      <c r="NLG75" s="386"/>
      <c r="NLH75" s="386"/>
      <c r="NLI75" s="386"/>
      <c r="NLJ75" s="386"/>
      <c r="NLK75" s="386"/>
      <c r="NLL75" s="386"/>
      <c r="NLM75" s="386"/>
      <c r="NLN75" s="386"/>
      <c r="NLO75" s="386"/>
      <c r="NLP75" s="386"/>
      <c r="NLQ75" s="385"/>
      <c r="NLR75" s="386"/>
      <c r="NLS75" s="386"/>
      <c r="NLT75" s="386"/>
      <c r="NLU75" s="386"/>
      <c r="NLV75" s="386"/>
      <c r="NLW75" s="386"/>
      <c r="NLX75" s="386"/>
      <c r="NLY75" s="386"/>
      <c r="NLZ75" s="386"/>
      <c r="NMA75" s="386"/>
      <c r="NMB75" s="386"/>
      <c r="NMC75" s="386"/>
      <c r="NMD75" s="386"/>
      <c r="NME75" s="386"/>
      <c r="NMF75" s="386"/>
      <c r="NMG75" s="385"/>
      <c r="NMH75" s="386"/>
      <c r="NMI75" s="386"/>
      <c r="NMJ75" s="386"/>
      <c r="NMK75" s="386"/>
      <c r="NML75" s="386"/>
      <c r="NMM75" s="386"/>
      <c r="NMN75" s="386"/>
      <c r="NMO75" s="386"/>
      <c r="NMP75" s="386"/>
      <c r="NMQ75" s="386"/>
      <c r="NMR75" s="386"/>
      <c r="NMS75" s="386"/>
      <c r="NMT75" s="386"/>
      <c r="NMU75" s="386"/>
      <c r="NMV75" s="386"/>
      <c r="NMW75" s="385"/>
      <c r="NMX75" s="386"/>
      <c r="NMY75" s="386"/>
      <c r="NMZ75" s="386"/>
      <c r="NNA75" s="386"/>
      <c r="NNB75" s="386"/>
      <c r="NNC75" s="386"/>
      <c r="NND75" s="386"/>
      <c r="NNE75" s="386"/>
      <c r="NNF75" s="386"/>
      <c r="NNG75" s="386"/>
      <c r="NNH75" s="386"/>
      <c r="NNI75" s="386"/>
      <c r="NNJ75" s="386"/>
      <c r="NNK75" s="386"/>
      <c r="NNL75" s="386"/>
      <c r="NNM75" s="385"/>
      <c r="NNN75" s="386"/>
      <c r="NNO75" s="386"/>
      <c r="NNP75" s="386"/>
      <c r="NNQ75" s="386"/>
      <c r="NNR75" s="386"/>
      <c r="NNS75" s="386"/>
      <c r="NNT75" s="386"/>
      <c r="NNU75" s="386"/>
      <c r="NNV75" s="386"/>
      <c r="NNW75" s="386"/>
      <c r="NNX75" s="386"/>
      <c r="NNY75" s="386"/>
      <c r="NNZ75" s="386"/>
      <c r="NOA75" s="386"/>
      <c r="NOB75" s="386"/>
      <c r="NOC75" s="385"/>
      <c r="NOD75" s="386"/>
      <c r="NOE75" s="386"/>
      <c r="NOF75" s="386"/>
      <c r="NOG75" s="386"/>
      <c r="NOH75" s="386"/>
      <c r="NOI75" s="386"/>
      <c r="NOJ75" s="386"/>
      <c r="NOK75" s="386"/>
      <c r="NOL75" s="386"/>
      <c r="NOM75" s="386"/>
      <c r="NON75" s="386"/>
      <c r="NOO75" s="386"/>
      <c r="NOP75" s="386"/>
      <c r="NOQ75" s="386"/>
      <c r="NOR75" s="386"/>
      <c r="NOS75" s="385"/>
      <c r="NOT75" s="386"/>
      <c r="NOU75" s="386"/>
      <c r="NOV75" s="386"/>
      <c r="NOW75" s="386"/>
      <c r="NOX75" s="386"/>
      <c r="NOY75" s="386"/>
      <c r="NOZ75" s="386"/>
      <c r="NPA75" s="386"/>
      <c r="NPB75" s="386"/>
      <c r="NPC75" s="386"/>
      <c r="NPD75" s="386"/>
      <c r="NPE75" s="386"/>
      <c r="NPF75" s="386"/>
      <c r="NPG75" s="386"/>
      <c r="NPH75" s="386"/>
      <c r="NPI75" s="385"/>
      <c r="NPJ75" s="386"/>
      <c r="NPK75" s="386"/>
      <c r="NPL75" s="386"/>
      <c r="NPM75" s="386"/>
      <c r="NPN75" s="386"/>
      <c r="NPO75" s="386"/>
      <c r="NPP75" s="386"/>
      <c r="NPQ75" s="386"/>
      <c r="NPR75" s="386"/>
      <c r="NPS75" s="386"/>
      <c r="NPT75" s="386"/>
      <c r="NPU75" s="386"/>
      <c r="NPV75" s="386"/>
      <c r="NPW75" s="386"/>
      <c r="NPX75" s="386"/>
      <c r="NPY75" s="385"/>
      <c r="NPZ75" s="386"/>
      <c r="NQA75" s="386"/>
      <c r="NQB75" s="386"/>
      <c r="NQC75" s="386"/>
      <c r="NQD75" s="386"/>
      <c r="NQE75" s="386"/>
      <c r="NQF75" s="386"/>
      <c r="NQG75" s="386"/>
      <c r="NQH75" s="386"/>
      <c r="NQI75" s="386"/>
      <c r="NQJ75" s="386"/>
      <c r="NQK75" s="386"/>
      <c r="NQL75" s="386"/>
      <c r="NQM75" s="386"/>
      <c r="NQN75" s="386"/>
      <c r="NQO75" s="385"/>
      <c r="NQP75" s="386"/>
      <c r="NQQ75" s="386"/>
      <c r="NQR75" s="386"/>
      <c r="NQS75" s="386"/>
      <c r="NQT75" s="386"/>
      <c r="NQU75" s="386"/>
      <c r="NQV75" s="386"/>
      <c r="NQW75" s="386"/>
      <c r="NQX75" s="386"/>
      <c r="NQY75" s="386"/>
      <c r="NQZ75" s="386"/>
      <c r="NRA75" s="386"/>
      <c r="NRB75" s="386"/>
      <c r="NRC75" s="386"/>
      <c r="NRD75" s="386"/>
      <c r="NRE75" s="385"/>
      <c r="NRF75" s="386"/>
      <c r="NRG75" s="386"/>
      <c r="NRH75" s="386"/>
      <c r="NRI75" s="386"/>
      <c r="NRJ75" s="386"/>
      <c r="NRK75" s="386"/>
      <c r="NRL75" s="386"/>
      <c r="NRM75" s="386"/>
      <c r="NRN75" s="386"/>
      <c r="NRO75" s="386"/>
      <c r="NRP75" s="386"/>
      <c r="NRQ75" s="386"/>
      <c r="NRR75" s="386"/>
      <c r="NRS75" s="386"/>
      <c r="NRT75" s="386"/>
      <c r="NRU75" s="385"/>
      <c r="NRV75" s="386"/>
      <c r="NRW75" s="386"/>
      <c r="NRX75" s="386"/>
      <c r="NRY75" s="386"/>
      <c r="NRZ75" s="386"/>
      <c r="NSA75" s="386"/>
      <c r="NSB75" s="386"/>
      <c r="NSC75" s="386"/>
      <c r="NSD75" s="386"/>
      <c r="NSE75" s="386"/>
      <c r="NSF75" s="386"/>
      <c r="NSG75" s="386"/>
      <c r="NSH75" s="386"/>
      <c r="NSI75" s="386"/>
      <c r="NSJ75" s="386"/>
      <c r="NSK75" s="385"/>
      <c r="NSL75" s="386"/>
      <c r="NSM75" s="386"/>
      <c r="NSN75" s="386"/>
      <c r="NSO75" s="386"/>
      <c r="NSP75" s="386"/>
      <c r="NSQ75" s="386"/>
      <c r="NSR75" s="386"/>
      <c r="NSS75" s="386"/>
      <c r="NST75" s="386"/>
      <c r="NSU75" s="386"/>
      <c r="NSV75" s="386"/>
      <c r="NSW75" s="386"/>
      <c r="NSX75" s="386"/>
      <c r="NSY75" s="386"/>
      <c r="NSZ75" s="386"/>
      <c r="NTA75" s="385"/>
      <c r="NTB75" s="386"/>
      <c r="NTC75" s="386"/>
      <c r="NTD75" s="386"/>
      <c r="NTE75" s="386"/>
      <c r="NTF75" s="386"/>
      <c r="NTG75" s="386"/>
      <c r="NTH75" s="386"/>
      <c r="NTI75" s="386"/>
      <c r="NTJ75" s="386"/>
      <c r="NTK75" s="386"/>
      <c r="NTL75" s="386"/>
      <c r="NTM75" s="386"/>
      <c r="NTN75" s="386"/>
      <c r="NTO75" s="386"/>
      <c r="NTP75" s="386"/>
      <c r="NTQ75" s="385"/>
      <c r="NTR75" s="386"/>
      <c r="NTS75" s="386"/>
      <c r="NTT75" s="386"/>
      <c r="NTU75" s="386"/>
      <c r="NTV75" s="386"/>
      <c r="NTW75" s="386"/>
      <c r="NTX75" s="386"/>
      <c r="NTY75" s="386"/>
      <c r="NTZ75" s="386"/>
      <c r="NUA75" s="386"/>
      <c r="NUB75" s="386"/>
      <c r="NUC75" s="386"/>
      <c r="NUD75" s="386"/>
      <c r="NUE75" s="386"/>
      <c r="NUF75" s="386"/>
      <c r="NUG75" s="385"/>
      <c r="NUH75" s="386"/>
      <c r="NUI75" s="386"/>
      <c r="NUJ75" s="386"/>
      <c r="NUK75" s="386"/>
      <c r="NUL75" s="386"/>
      <c r="NUM75" s="386"/>
      <c r="NUN75" s="386"/>
      <c r="NUO75" s="386"/>
      <c r="NUP75" s="386"/>
      <c r="NUQ75" s="386"/>
      <c r="NUR75" s="386"/>
      <c r="NUS75" s="386"/>
      <c r="NUT75" s="386"/>
      <c r="NUU75" s="386"/>
      <c r="NUV75" s="386"/>
      <c r="NUW75" s="385"/>
      <c r="NUX75" s="386"/>
      <c r="NUY75" s="386"/>
      <c r="NUZ75" s="386"/>
      <c r="NVA75" s="386"/>
      <c r="NVB75" s="386"/>
      <c r="NVC75" s="386"/>
      <c r="NVD75" s="386"/>
      <c r="NVE75" s="386"/>
      <c r="NVF75" s="386"/>
      <c r="NVG75" s="386"/>
      <c r="NVH75" s="386"/>
      <c r="NVI75" s="386"/>
      <c r="NVJ75" s="386"/>
      <c r="NVK75" s="386"/>
      <c r="NVL75" s="386"/>
      <c r="NVM75" s="385"/>
      <c r="NVN75" s="386"/>
      <c r="NVO75" s="386"/>
      <c r="NVP75" s="386"/>
      <c r="NVQ75" s="386"/>
      <c r="NVR75" s="386"/>
      <c r="NVS75" s="386"/>
      <c r="NVT75" s="386"/>
      <c r="NVU75" s="386"/>
      <c r="NVV75" s="386"/>
      <c r="NVW75" s="386"/>
      <c r="NVX75" s="386"/>
      <c r="NVY75" s="386"/>
      <c r="NVZ75" s="386"/>
      <c r="NWA75" s="386"/>
      <c r="NWB75" s="386"/>
      <c r="NWC75" s="385"/>
      <c r="NWD75" s="386"/>
      <c r="NWE75" s="386"/>
      <c r="NWF75" s="386"/>
      <c r="NWG75" s="386"/>
      <c r="NWH75" s="386"/>
      <c r="NWI75" s="386"/>
      <c r="NWJ75" s="386"/>
      <c r="NWK75" s="386"/>
      <c r="NWL75" s="386"/>
      <c r="NWM75" s="386"/>
      <c r="NWN75" s="386"/>
      <c r="NWO75" s="386"/>
      <c r="NWP75" s="386"/>
      <c r="NWQ75" s="386"/>
      <c r="NWR75" s="386"/>
      <c r="NWS75" s="385"/>
      <c r="NWT75" s="386"/>
      <c r="NWU75" s="386"/>
      <c r="NWV75" s="386"/>
      <c r="NWW75" s="386"/>
      <c r="NWX75" s="386"/>
      <c r="NWY75" s="386"/>
      <c r="NWZ75" s="386"/>
      <c r="NXA75" s="386"/>
      <c r="NXB75" s="386"/>
      <c r="NXC75" s="386"/>
      <c r="NXD75" s="386"/>
      <c r="NXE75" s="386"/>
      <c r="NXF75" s="386"/>
      <c r="NXG75" s="386"/>
      <c r="NXH75" s="386"/>
      <c r="NXI75" s="385"/>
      <c r="NXJ75" s="386"/>
      <c r="NXK75" s="386"/>
      <c r="NXL75" s="386"/>
      <c r="NXM75" s="386"/>
      <c r="NXN75" s="386"/>
      <c r="NXO75" s="386"/>
      <c r="NXP75" s="386"/>
      <c r="NXQ75" s="386"/>
      <c r="NXR75" s="386"/>
      <c r="NXS75" s="386"/>
      <c r="NXT75" s="386"/>
      <c r="NXU75" s="386"/>
      <c r="NXV75" s="386"/>
      <c r="NXW75" s="386"/>
      <c r="NXX75" s="386"/>
      <c r="NXY75" s="385"/>
      <c r="NXZ75" s="386"/>
      <c r="NYA75" s="386"/>
      <c r="NYB75" s="386"/>
      <c r="NYC75" s="386"/>
      <c r="NYD75" s="386"/>
      <c r="NYE75" s="386"/>
      <c r="NYF75" s="386"/>
      <c r="NYG75" s="386"/>
      <c r="NYH75" s="386"/>
      <c r="NYI75" s="386"/>
      <c r="NYJ75" s="386"/>
      <c r="NYK75" s="386"/>
      <c r="NYL75" s="386"/>
      <c r="NYM75" s="386"/>
      <c r="NYN75" s="386"/>
      <c r="NYO75" s="385"/>
      <c r="NYP75" s="386"/>
      <c r="NYQ75" s="386"/>
      <c r="NYR75" s="386"/>
      <c r="NYS75" s="386"/>
      <c r="NYT75" s="386"/>
      <c r="NYU75" s="386"/>
      <c r="NYV75" s="386"/>
      <c r="NYW75" s="386"/>
      <c r="NYX75" s="386"/>
      <c r="NYY75" s="386"/>
      <c r="NYZ75" s="386"/>
      <c r="NZA75" s="386"/>
      <c r="NZB75" s="386"/>
      <c r="NZC75" s="386"/>
      <c r="NZD75" s="386"/>
      <c r="NZE75" s="385"/>
      <c r="NZF75" s="386"/>
      <c r="NZG75" s="386"/>
      <c r="NZH75" s="386"/>
      <c r="NZI75" s="386"/>
      <c r="NZJ75" s="386"/>
      <c r="NZK75" s="386"/>
      <c r="NZL75" s="386"/>
      <c r="NZM75" s="386"/>
      <c r="NZN75" s="386"/>
      <c r="NZO75" s="386"/>
      <c r="NZP75" s="386"/>
      <c r="NZQ75" s="386"/>
      <c r="NZR75" s="386"/>
      <c r="NZS75" s="386"/>
      <c r="NZT75" s="386"/>
      <c r="NZU75" s="385"/>
      <c r="NZV75" s="386"/>
      <c r="NZW75" s="386"/>
      <c r="NZX75" s="386"/>
      <c r="NZY75" s="386"/>
      <c r="NZZ75" s="386"/>
      <c r="OAA75" s="386"/>
      <c r="OAB75" s="386"/>
      <c r="OAC75" s="386"/>
      <c r="OAD75" s="386"/>
      <c r="OAE75" s="386"/>
      <c r="OAF75" s="386"/>
      <c r="OAG75" s="386"/>
      <c r="OAH75" s="386"/>
      <c r="OAI75" s="386"/>
      <c r="OAJ75" s="386"/>
      <c r="OAK75" s="385"/>
      <c r="OAL75" s="386"/>
      <c r="OAM75" s="386"/>
      <c r="OAN75" s="386"/>
      <c r="OAO75" s="386"/>
      <c r="OAP75" s="386"/>
      <c r="OAQ75" s="386"/>
      <c r="OAR75" s="386"/>
      <c r="OAS75" s="386"/>
      <c r="OAT75" s="386"/>
      <c r="OAU75" s="386"/>
      <c r="OAV75" s="386"/>
      <c r="OAW75" s="386"/>
      <c r="OAX75" s="386"/>
      <c r="OAY75" s="386"/>
      <c r="OAZ75" s="386"/>
      <c r="OBA75" s="385"/>
      <c r="OBB75" s="386"/>
      <c r="OBC75" s="386"/>
      <c r="OBD75" s="386"/>
      <c r="OBE75" s="386"/>
      <c r="OBF75" s="386"/>
      <c r="OBG75" s="386"/>
      <c r="OBH75" s="386"/>
      <c r="OBI75" s="386"/>
      <c r="OBJ75" s="386"/>
      <c r="OBK75" s="386"/>
      <c r="OBL75" s="386"/>
      <c r="OBM75" s="386"/>
      <c r="OBN75" s="386"/>
      <c r="OBO75" s="386"/>
      <c r="OBP75" s="386"/>
      <c r="OBQ75" s="385"/>
      <c r="OBR75" s="386"/>
      <c r="OBS75" s="386"/>
      <c r="OBT75" s="386"/>
      <c r="OBU75" s="386"/>
      <c r="OBV75" s="386"/>
      <c r="OBW75" s="386"/>
      <c r="OBX75" s="386"/>
      <c r="OBY75" s="386"/>
      <c r="OBZ75" s="386"/>
      <c r="OCA75" s="386"/>
      <c r="OCB75" s="386"/>
      <c r="OCC75" s="386"/>
      <c r="OCD75" s="386"/>
      <c r="OCE75" s="386"/>
      <c r="OCF75" s="386"/>
      <c r="OCG75" s="385"/>
      <c r="OCH75" s="386"/>
      <c r="OCI75" s="386"/>
      <c r="OCJ75" s="386"/>
      <c r="OCK75" s="386"/>
      <c r="OCL75" s="386"/>
      <c r="OCM75" s="386"/>
      <c r="OCN75" s="386"/>
      <c r="OCO75" s="386"/>
      <c r="OCP75" s="386"/>
      <c r="OCQ75" s="386"/>
      <c r="OCR75" s="386"/>
      <c r="OCS75" s="386"/>
      <c r="OCT75" s="386"/>
      <c r="OCU75" s="386"/>
      <c r="OCV75" s="386"/>
      <c r="OCW75" s="385"/>
      <c r="OCX75" s="386"/>
      <c r="OCY75" s="386"/>
      <c r="OCZ75" s="386"/>
      <c r="ODA75" s="386"/>
      <c r="ODB75" s="386"/>
      <c r="ODC75" s="386"/>
      <c r="ODD75" s="386"/>
      <c r="ODE75" s="386"/>
      <c r="ODF75" s="386"/>
      <c r="ODG75" s="386"/>
      <c r="ODH75" s="386"/>
      <c r="ODI75" s="386"/>
      <c r="ODJ75" s="386"/>
      <c r="ODK75" s="386"/>
      <c r="ODL75" s="386"/>
      <c r="ODM75" s="385"/>
      <c r="ODN75" s="386"/>
      <c r="ODO75" s="386"/>
      <c r="ODP75" s="386"/>
      <c r="ODQ75" s="386"/>
      <c r="ODR75" s="386"/>
      <c r="ODS75" s="386"/>
      <c r="ODT75" s="386"/>
      <c r="ODU75" s="386"/>
      <c r="ODV75" s="386"/>
      <c r="ODW75" s="386"/>
      <c r="ODX75" s="386"/>
      <c r="ODY75" s="386"/>
      <c r="ODZ75" s="386"/>
      <c r="OEA75" s="386"/>
      <c r="OEB75" s="386"/>
      <c r="OEC75" s="385"/>
      <c r="OED75" s="386"/>
      <c r="OEE75" s="386"/>
      <c r="OEF75" s="386"/>
      <c r="OEG75" s="386"/>
      <c r="OEH75" s="386"/>
      <c r="OEI75" s="386"/>
      <c r="OEJ75" s="386"/>
      <c r="OEK75" s="386"/>
      <c r="OEL75" s="386"/>
      <c r="OEM75" s="386"/>
      <c r="OEN75" s="386"/>
      <c r="OEO75" s="386"/>
      <c r="OEP75" s="386"/>
      <c r="OEQ75" s="386"/>
      <c r="OER75" s="386"/>
      <c r="OES75" s="385"/>
      <c r="OET75" s="386"/>
      <c r="OEU75" s="386"/>
      <c r="OEV75" s="386"/>
      <c r="OEW75" s="386"/>
      <c r="OEX75" s="386"/>
      <c r="OEY75" s="386"/>
      <c r="OEZ75" s="386"/>
      <c r="OFA75" s="386"/>
      <c r="OFB75" s="386"/>
      <c r="OFC75" s="386"/>
      <c r="OFD75" s="386"/>
      <c r="OFE75" s="386"/>
      <c r="OFF75" s="386"/>
      <c r="OFG75" s="386"/>
      <c r="OFH75" s="386"/>
      <c r="OFI75" s="385"/>
      <c r="OFJ75" s="386"/>
      <c r="OFK75" s="386"/>
      <c r="OFL75" s="386"/>
      <c r="OFM75" s="386"/>
      <c r="OFN75" s="386"/>
      <c r="OFO75" s="386"/>
      <c r="OFP75" s="386"/>
      <c r="OFQ75" s="386"/>
      <c r="OFR75" s="386"/>
      <c r="OFS75" s="386"/>
      <c r="OFT75" s="386"/>
      <c r="OFU75" s="386"/>
      <c r="OFV75" s="386"/>
      <c r="OFW75" s="386"/>
      <c r="OFX75" s="386"/>
      <c r="OFY75" s="385"/>
      <c r="OFZ75" s="386"/>
      <c r="OGA75" s="386"/>
      <c r="OGB75" s="386"/>
      <c r="OGC75" s="386"/>
      <c r="OGD75" s="386"/>
      <c r="OGE75" s="386"/>
      <c r="OGF75" s="386"/>
      <c r="OGG75" s="386"/>
      <c r="OGH75" s="386"/>
      <c r="OGI75" s="386"/>
      <c r="OGJ75" s="386"/>
      <c r="OGK75" s="386"/>
      <c r="OGL75" s="386"/>
      <c r="OGM75" s="386"/>
      <c r="OGN75" s="386"/>
      <c r="OGO75" s="385"/>
      <c r="OGP75" s="386"/>
      <c r="OGQ75" s="386"/>
      <c r="OGR75" s="386"/>
      <c r="OGS75" s="386"/>
      <c r="OGT75" s="386"/>
      <c r="OGU75" s="386"/>
      <c r="OGV75" s="386"/>
      <c r="OGW75" s="386"/>
      <c r="OGX75" s="386"/>
      <c r="OGY75" s="386"/>
      <c r="OGZ75" s="386"/>
      <c r="OHA75" s="386"/>
      <c r="OHB75" s="386"/>
      <c r="OHC75" s="386"/>
      <c r="OHD75" s="386"/>
      <c r="OHE75" s="385"/>
      <c r="OHF75" s="386"/>
      <c r="OHG75" s="386"/>
      <c r="OHH75" s="386"/>
      <c r="OHI75" s="386"/>
      <c r="OHJ75" s="386"/>
      <c r="OHK75" s="386"/>
      <c r="OHL75" s="386"/>
      <c r="OHM75" s="386"/>
      <c r="OHN75" s="386"/>
      <c r="OHO75" s="386"/>
      <c r="OHP75" s="386"/>
      <c r="OHQ75" s="386"/>
      <c r="OHR75" s="386"/>
      <c r="OHS75" s="386"/>
      <c r="OHT75" s="386"/>
      <c r="OHU75" s="385"/>
      <c r="OHV75" s="386"/>
      <c r="OHW75" s="386"/>
      <c r="OHX75" s="386"/>
      <c r="OHY75" s="386"/>
      <c r="OHZ75" s="386"/>
      <c r="OIA75" s="386"/>
      <c r="OIB75" s="386"/>
      <c r="OIC75" s="386"/>
      <c r="OID75" s="386"/>
      <c r="OIE75" s="386"/>
      <c r="OIF75" s="386"/>
      <c r="OIG75" s="386"/>
      <c r="OIH75" s="386"/>
      <c r="OII75" s="386"/>
      <c r="OIJ75" s="386"/>
      <c r="OIK75" s="385"/>
      <c r="OIL75" s="386"/>
      <c r="OIM75" s="386"/>
      <c r="OIN75" s="386"/>
      <c r="OIO75" s="386"/>
      <c r="OIP75" s="386"/>
      <c r="OIQ75" s="386"/>
      <c r="OIR75" s="386"/>
      <c r="OIS75" s="386"/>
      <c r="OIT75" s="386"/>
      <c r="OIU75" s="386"/>
      <c r="OIV75" s="386"/>
      <c r="OIW75" s="386"/>
      <c r="OIX75" s="386"/>
      <c r="OIY75" s="386"/>
      <c r="OIZ75" s="386"/>
      <c r="OJA75" s="385"/>
      <c r="OJB75" s="386"/>
      <c r="OJC75" s="386"/>
      <c r="OJD75" s="386"/>
      <c r="OJE75" s="386"/>
      <c r="OJF75" s="386"/>
      <c r="OJG75" s="386"/>
      <c r="OJH75" s="386"/>
      <c r="OJI75" s="386"/>
      <c r="OJJ75" s="386"/>
      <c r="OJK75" s="386"/>
      <c r="OJL75" s="386"/>
      <c r="OJM75" s="386"/>
      <c r="OJN75" s="386"/>
      <c r="OJO75" s="386"/>
      <c r="OJP75" s="386"/>
      <c r="OJQ75" s="385"/>
      <c r="OJR75" s="386"/>
      <c r="OJS75" s="386"/>
      <c r="OJT75" s="386"/>
      <c r="OJU75" s="386"/>
      <c r="OJV75" s="386"/>
      <c r="OJW75" s="386"/>
      <c r="OJX75" s="386"/>
      <c r="OJY75" s="386"/>
      <c r="OJZ75" s="386"/>
      <c r="OKA75" s="386"/>
      <c r="OKB75" s="386"/>
      <c r="OKC75" s="386"/>
      <c r="OKD75" s="386"/>
      <c r="OKE75" s="386"/>
      <c r="OKF75" s="386"/>
      <c r="OKG75" s="385"/>
      <c r="OKH75" s="386"/>
      <c r="OKI75" s="386"/>
      <c r="OKJ75" s="386"/>
      <c r="OKK75" s="386"/>
      <c r="OKL75" s="386"/>
      <c r="OKM75" s="386"/>
      <c r="OKN75" s="386"/>
      <c r="OKO75" s="386"/>
      <c r="OKP75" s="386"/>
      <c r="OKQ75" s="386"/>
      <c r="OKR75" s="386"/>
      <c r="OKS75" s="386"/>
      <c r="OKT75" s="386"/>
      <c r="OKU75" s="386"/>
      <c r="OKV75" s="386"/>
      <c r="OKW75" s="385"/>
      <c r="OKX75" s="386"/>
      <c r="OKY75" s="386"/>
      <c r="OKZ75" s="386"/>
      <c r="OLA75" s="386"/>
      <c r="OLB75" s="386"/>
      <c r="OLC75" s="386"/>
      <c r="OLD75" s="386"/>
      <c r="OLE75" s="386"/>
      <c r="OLF75" s="386"/>
      <c r="OLG75" s="386"/>
      <c r="OLH75" s="386"/>
      <c r="OLI75" s="386"/>
      <c r="OLJ75" s="386"/>
      <c r="OLK75" s="386"/>
      <c r="OLL75" s="386"/>
      <c r="OLM75" s="385"/>
      <c r="OLN75" s="386"/>
      <c r="OLO75" s="386"/>
      <c r="OLP75" s="386"/>
      <c r="OLQ75" s="386"/>
      <c r="OLR75" s="386"/>
      <c r="OLS75" s="386"/>
      <c r="OLT75" s="386"/>
      <c r="OLU75" s="386"/>
      <c r="OLV75" s="386"/>
      <c r="OLW75" s="386"/>
      <c r="OLX75" s="386"/>
      <c r="OLY75" s="386"/>
      <c r="OLZ75" s="386"/>
      <c r="OMA75" s="386"/>
      <c r="OMB75" s="386"/>
      <c r="OMC75" s="385"/>
      <c r="OMD75" s="386"/>
      <c r="OME75" s="386"/>
      <c r="OMF75" s="386"/>
      <c r="OMG75" s="386"/>
      <c r="OMH75" s="386"/>
      <c r="OMI75" s="386"/>
      <c r="OMJ75" s="386"/>
      <c r="OMK75" s="386"/>
      <c r="OML75" s="386"/>
      <c r="OMM75" s="386"/>
      <c r="OMN75" s="386"/>
      <c r="OMO75" s="386"/>
      <c r="OMP75" s="386"/>
      <c r="OMQ75" s="386"/>
      <c r="OMR75" s="386"/>
      <c r="OMS75" s="385"/>
      <c r="OMT75" s="386"/>
      <c r="OMU75" s="386"/>
      <c r="OMV75" s="386"/>
      <c r="OMW75" s="386"/>
      <c r="OMX75" s="386"/>
      <c r="OMY75" s="386"/>
      <c r="OMZ75" s="386"/>
      <c r="ONA75" s="386"/>
      <c r="ONB75" s="386"/>
      <c r="ONC75" s="386"/>
      <c r="OND75" s="386"/>
      <c r="ONE75" s="386"/>
      <c r="ONF75" s="386"/>
      <c r="ONG75" s="386"/>
      <c r="ONH75" s="386"/>
      <c r="ONI75" s="385"/>
      <c r="ONJ75" s="386"/>
      <c r="ONK75" s="386"/>
      <c r="ONL75" s="386"/>
      <c r="ONM75" s="386"/>
      <c r="ONN75" s="386"/>
      <c r="ONO75" s="386"/>
      <c r="ONP75" s="386"/>
      <c r="ONQ75" s="386"/>
      <c r="ONR75" s="386"/>
      <c r="ONS75" s="386"/>
      <c r="ONT75" s="386"/>
      <c r="ONU75" s="386"/>
      <c r="ONV75" s="386"/>
      <c r="ONW75" s="386"/>
      <c r="ONX75" s="386"/>
      <c r="ONY75" s="385"/>
      <c r="ONZ75" s="386"/>
      <c r="OOA75" s="386"/>
      <c r="OOB75" s="386"/>
      <c r="OOC75" s="386"/>
      <c r="OOD75" s="386"/>
      <c r="OOE75" s="386"/>
      <c r="OOF75" s="386"/>
      <c r="OOG75" s="386"/>
      <c r="OOH75" s="386"/>
      <c r="OOI75" s="386"/>
      <c r="OOJ75" s="386"/>
      <c r="OOK75" s="386"/>
      <c r="OOL75" s="386"/>
      <c r="OOM75" s="386"/>
      <c r="OON75" s="386"/>
      <c r="OOO75" s="385"/>
      <c r="OOP75" s="386"/>
      <c r="OOQ75" s="386"/>
      <c r="OOR75" s="386"/>
      <c r="OOS75" s="386"/>
      <c r="OOT75" s="386"/>
      <c r="OOU75" s="386"/>
      <c r="OOV75" s="386"/>
      <c r="OOW75" s="386"/>
      <c r="OOX75" s="386"/>
      <c r="OOY75" s="386"/>
      <c r="OOZ75" s="386"/>
      <c r="OPA75" s="386"/>
      <c r="OPB75" s="386"/>
      <c r="OPC75" s="386"/>
      <c r="OPD75" s="386"/>
      <c r="OPE75" s="385"/>
      <c r="OPF75" s="386"/>
      <c r="OPG75" s="386"/>
      <c r="OPH75" s="386"/>
      <c r="OPI75" s="386"/>
      <c r="OPJ75" s="386"/>
      <c r="OPK75" s="386"/>
      <c r="OPL75" s="386"/>
      <c r="OPM75" s="386"/>
      <c r="OPN75" s="386"/>
      <c r="OPO75" s="386"/>
      <c r="OPP75" s="386"/>
      <c r="OPQ75" s="386"/>
      <c r="OPR75" s="386"/>
      <c r="OPS75" s="386"/>
      <c r="OPT75" s="386"/>
      <c r="OPU75" s="385"/>
      <c r="OPV75" s="386"/>
      <c r="OPW75" s="386"/>
      <c r="OPX75" s="386"/>
      <c r="OPY75" s="386"/>
      <c r="OPZ75" s="386"/>
      <c r="OQA75" s="386"/>
      <c r="OQB75" s="386"/>
      <c r="OQC75" s="386"/>
      <c r="OQD75" s="386"/>
      <c r="OQE75" s="386"/>
      <c r="OQF75" s="386"/>
      <c r="OQG75" s="386"/>
      <c r="OQH75" s="386"/>
      <c r="OQI75" s="386"/>
      <c r="OQJ75" s="386"/>
      <c r="OQK75" s="385"/>
      <c r="OQL75" s="386"/>
      <c r="OQM75" s="386"/>
      <c r="OQN75" s="386"/>
      <c r="OQO75" s="386"/>
      <c r="OQP75" s="386"/>
      <c r="OQQ75" s="386"/>
      <c r="OQR75" s="386"/>
      <c r="OQS75" s="386"/>
      <c r="OQT75" s="386"/>
      <c r="OQU75" s="386"/>
      <c r="OQV75" s="386"/>
      <c r="OQW75" s="386"/>
      <c r="OQX75" s="386"/>
      <c r="OQY75" s="386"/>
      <c r="OQZ75" s="386"/>
      <c r="ORA75" s="385"/>
      <c r="ORB75" s="386"/>
      <c r="ORC75" s="386"/>
      <c r="ORD75" s="386"/>
      <c r="ORE75" s="386"/>
      <c r="ORF75" s="386"/>
      <c r="ORG75" s="386"/>
      <c r="ORH75" s="386"/>
      <c r="ORI75" s="386"/>
      <c r="ORJ75" s="386"/>
      <c r="ORK75" s="386"/>
      <c r="ORL75" s="386"/>
      <c r="ORM75" s="386"/>
      <c r="ORN75" s="386"/>
      <c r="ORO75" s="386"/>
      <c r="ORP75" s="386"/>
      <c r="ORQ75" s="385"/>
      <c r="ORR75" s="386"/>
      <c r="ORS75" s="386"/>
      <c r="ORT75" s="386"/>
      <c r="ORU75" s="386"/>
      <c r="ORV75" s="386"/>
      <c r="ORW75" s="386"/>
      <c r="ORX75" s="386"/>
      <c r="ORY75" s="386"/>
      <c r="ORZ75" s="386"/>
      <c r="OSA75" s="386"/>
      <c r="OSB75" s="386"/>
      <c r="OSC75" s="386"/>
      <c r="OSD75" s="386"/>
      <c r="OSE75" s="386"/>
      <c r="OSF75" s="386"/>
      <c r="OSG75" s="385"/>
      <c r="OSH75" s="386"/>
      <c r="OSI75" s="386"/>
      <c r="OSJ75" s="386"/>
      <c r="OSK75" s="386"/>
      <c r="OSL75" s="386"/>
      <c r="OSM75" s="386"/>
      <c r="OSN75" s="386"/>
      <c r="OSO75" s="386"/>
      <c r="OSP75" s="386"/>
      <c r="OSQ75" s="386"/>
      <c r="OSR75" s="386"/>
      <c r="OSS75" s="386"/>
      <c r="OST75" s="386"/>
      <c r="OSU75" s="386"/>
      <c r="OSV75" s="386"/>
      <c r="OSW75" s="385"/>
      <c r="OSX75" s="386"/>
      <c r="OSY75" s="386"/>
      <c r="OSZ75" s="386"/>
      <c r="OTA75" s="386"/>
      <c r="OTB75" s="386"/>
      <c r="OTC75" s="386"/>
      <c r="OTD75" s="386"/>
      <c r="OTE75" s="386"/>
      <c r="OTF75" s="386"/>
      <c r="OTG75" s="386"/>
      <c r="OTH75" s="386"/>
      <c r="OTI75" s="386"/>
      <c r="OTJ75" s="386"/>
      <c r="OTK75" s="386"/>
      <c r="OTL75" s="386"/>
      <c r="OTM75" s="385"/>
      <c r="OTN75" s="386"/>
      <c r="OTO75" s="386"/>
      <c r="OTP75" s="386"/>
      <c r="OTQ75" s="386"/>
      <c r="OTR75" s="386"/>
      <c r="OTS75" s="386"/>
      <c r="OTT75" s="386"/>
      <c r="OTU75" s="386"/>
      <c r="OTV75" s="386"/>
      <c r="OTW75" s="386"/>
      <c r="OTX75" s="386"/>
      <c r="OTY75" s="386"/>
      <c r="OTZ75" s="386"/>
      <c r="OUA75" s="386"/>
      <c r="OUB75" s="386"/>
      <c r="OUC75" s="385"/>
      <c r="OUD75" s="386"/>
      <c r="OUE75" s="386"/>
      <c r="OUF75" s="386"/>
      <c r="OUG75" s="386"/>
      <c r="OUH75" s="386"/>
      <c r="OUI75" s="386"/>
      <c r="OUJ75" s="386"/>
      <c r="OUK75" s="386"/>
      <c r="OUL75" s="386"/>
      <c r="OUM75" s="386"/>
      <c r="OUN75" s="386"/>
      <c r="OUO75" s="386"/>
      <c r="OUP75" s="386"/>
      <c r="OUQ75" s="386"/>
      <c r="OUR75" s="386"/>
      <c r="OUS75" s="385"/>
      <c r="OUT75" s="386"/>
      <c r="OUU75" s="386"/>
      <c r="OUV75" s="386"/>
      <c r="OUW75" s="386"/>
      <c r="OUX75" s="386"/>
      <c r="OUY75" s="386"/>
      <c r="OUZ75" s="386"/>
      <c r="OVA75" s="386"/>
      <c r="OVB75" s="386"/>
      <c r="OVC75" s="386"/>
      <c r="OVD75" s="386"/>
      <c r="OVE75" s="386"/>
      <c r="OVF75" s="386"/>
      <c r="OVG75" s="386"/>
      <c r="OVH75" s="386"/>
      <c r="OVI75" s="385"/>
      <c r="OVJ75" s="386"/>
      <c r="OVK75" s="386"/>
      <c r="OVL75" s="386"/>
      <c r="OVM75" s="386"/>
      <c r="OVN75" s="386"/>
      <c r="OVO75" s="386"/>
      <c r="OVP75" s="386"/>
      <c r="OVQ75" s="386"/>
      <c r="OVR75" s="386"/>
      <c r="OVS75" s="386"/>
      <c r="OVT75" s="386"/>
      <c r="OVU75" s="386"/>
      <c r="OVV75" s="386"/>
      <c r="OVW75" s="386"/>
      <c r="OVX75" s="386"/>
      <c r="OVY75" s="385"/>
      <c r="OVZ75" s="386"/>
      <c r="OWA75" s="386"/>
      <c r="OWB75" s="386"/>
      <c r="OWC75" s="386"/>
      <c r="OWD75" s="386"/>
      <c r="OWE75" s="386"/>
      <c r="OWF75" s="386"/>
      <c r="OWG75" s="386"/>
      <c r="OWH75" s="386"/>
      <c r="OWI75" s="386"/>
      <c r="OWJ75" s="386"/>
      <c r="OWK75" s="386"/>
      <c r="OWL75" s="386"/>
      <c r="OWM75" s="386"/>
      <c r="OWN75" s="386"/>
      <c r="OWO75" s="385"/>
      <c r="OWP75" s="386"/>
      <c r="OWQ75" s="386"/>
      <c r="OWR75" s="386"/>
      <c r="OWS75" s="386"/>
      <c r="OWT75" s="386"/>
      <c r="OWU75" s="386"/>
      <c r="OWV75" s="386"/>
      <c r="OWW75" s="386"/>
      <c r="OWX75" s="386"/>
      <c r="OWY75" s="386"/>
      <c r="OWZ75" s="386"/>
      <c r="OXA75" s="386"/>
      <c r="OXB75" s="386"/>
      <c r="OXC75" s="386"/>
      <c r="OXD75" s="386"/>
      <c r="OXE75" s="385"/>
      <c r="OXF75" s="386"/>
      <c r="OXG75" s="386"/>
      <c r="OXH75" s="386"/>
      <c r="OXI75" s="386"/>
      <c r="OXJ75" s="386"/>
      <c r="OXK75" s="386"/>
      <c r="OXL75" s="386"/>
      <c r="OXM75" s="386"/>
      <c r="OXN75" s="386"/>
      <c r="OXO75" s="386"/>
      <c r="OXP75" s="386"/>
      <c r="OXQ75" s="386"/>
      <c r="OXR75" s="386"/>
      <c r="OXS75" s="386"/>
      <c r="OXT75" s="386"/>
      <c r="OXU75" s="385"/>
      <c r="OXV75" s="386"/>
      <c r="OXW75" s="386"/>
      <c r="OXX75" s="386"/>
      <c r="OXY75" s="386"/>
      <c r="OXZ75" s="386"/>
      <c r="OYA75" s="386"/>
      <c r="OYB75" s="386"/>
      <c r="OYC75" s="386"/>
      <c r="OYD75" s="386"/>
      <c r="OYE75" s="386"/>
      <c r="OYF75" s="386"/>
      <c r="OYG75" s="386"/>
      <c r="OYH75" s="386"/>
      <c r="OYI75" s="386"/>
      <c r="OYJ75" s="386"/>
      <c r="OYK75" s="385"/>
      <c r="OYL75" s="386"/>
      <c r="OYM75" s="386"/>
      <c r="OYN75" s="386"/>
      <c r="OYO75" s="386"/>
      <c r="OYP75" s="386"/>
      <c r="OYQ75" s="386"/>
      <c r="OYR75" s="386"/>
      <c r="OYS75" s="386"/>
      <c r="OYT75" s="386"/>
      <c r="OYU75" s="386"/>
      <c r="OYV75" s="386"/>
      <c r="OYW75" s="386"/>
      <c r="OYX75" s="386"/>
      <c r="OYY75" s="386"/>
      <c r="OYZ75" s="386"/>
      <c r="OZA75" s="385"/>
      <c r="OZB75" s="386"/>
      <c r="OZC75" s="386"/>
      <c r="OZD75" s="386"/>
      <c r="OZE75" s="386"/>
      <c r="OZF75" s="386"/>
      <c r="OZG75" s="386"/>
      <c r="OZH75" s="386"/>
      <c r="OZI75" s="386"/>
      <c r="OZJ75" s="386"/>
      <c r="OZK75" s="386"/>
      <c r="OZL75" s="386"/>
      <c r="OZM75" s="386"/>
      <c r="OZN75" s="386"/>
      <c r="OZO75" s="386"/>
      <c r="OZP75" s="386"/>
      <c r="OZQ75" s="385"/>
      <c r="OZR75" s="386"/>
      <c r="OZS75" s="386"/>
      <c r="OZT75" s="386"/>
      <c r="OZU75" s="386"/>
      <c r="OZV75" s="386"/>
      <c r="OZW75" s="386"/>
      <c r="OZX75" s="386"/>
      <c r="OZY75" s="386"/>
      <c r="OZZ75" s="386"/>
      <c r="PAA75" s="386"/>
      <c r="PAB75" s="386"/>
      <c r="PAC75" s="386"/>
      <c r="PAD75" s="386"/>
      <c r="PAE75" s="386"/>
      <c r="PAF75" s="386"/>
      <c r="PAG75" s="385"/>
      <c r="PAH75" s="386"/>
      <c r="PAI75" s="386"/>
      <c r="PAJ75" s="386"/>
      <c r="PAK75" s="386"/>
      <c r="PAL75" s="386"/>
      <c r="PAM75" s="386"/>
      <c r="PAN75" s="386"/>
      <c r="PAO75" s="386"/>
      <c r="PAP75" s="386"/>
      <c r="PAQ75" s="386"/>
      <c r="PAR75" s="386"/>
      <c r="PAS75" s="386"/>
      <c r="PAT75" s="386"/>
      <c r="PAU75" s="386"/>
      <c r="PAV75" s="386"/>
      <c r="PAW75" s="385"/>
      <c r="PAX75" s="386"/>
      <c r="PAY75" s="386"/>
      <c r="PAZ75" s="386"/>
      <c r="PBA75" s="386"/>
      <c r="PBB75" s="386"/>
      <c r="PBC75" s="386"/>
      <c r="PBD75" s="386"/>
      <c r="PBE75" s="386"/>
      <c r="PBF75" s="386"/>
      <c r="PBG75" s="386"/>
      <c r="PBH75" s="386"/>
      <c r="PBI75" s="386"/>
      <c r="PBJ75" s="386"/>
      <c r="PBK75" s="386"/>
      <c r="PBL75" s="386"/>
      <c r="PBM75" s="385"/>
      <c r="PBN75" s="386"/>
      <c r="PBO75" s="386"/>
      <c r="PBP75" s="386"/>
      <c r="PBQ75" s="386"/>
      <c r="PBR75" s="386"/>
      <c r="PBS75" s="386"/>
      <c r="PBT75" s="386"/>
      <c r="PBU75" s="386"/>
      <c r="PBV75" s="386"/>
      <c r="PBW75" s="386"/>
      <c r="PBX75" s="386"/>
      <c r="PBY75" s="386"/>
      <c r="PBZ75" s="386"/>
      <c r="PCA75" s="386"/>
      <c r="PCB75" s="386"/>
      <c r="PCC75" s="385"/>
      <c r="PCD75" s="386"/>
      <c r="PCE75" s="386"/>
      <c r="PCF75" s="386"/>
      <c r="PCG75" s="386"/>
      <c r="PCH75" s="386"/>
      <c r="PCI75" s="386"/>
      <c r="PCJ75" s="386"/>
      <c r="PCK75" s="386"/>
      <c r="PCL75" s="386"/>
      <c r="PCM75" s="386"/>
      <c r="PCN75" s="386"/>
      <c r="PCO75" s="386"/>
      <c r="PCP75" s="386"/>
      <c r="PCQ75" s="386"/>
      <c r="PCR75" s="386"/>
      <c r="PCS75" s="385"/>
      <c r="PCT75" s="386"/>
      <c r="PCU75" s="386"/>
      <c r="PCV75" s="386"/>
      <c r="PCW75" s="386"/>
      <c r="PCX75" s="386"/>
      <c r="PCY75" s="386"/>
      <c r="PCZ75" s="386"/>
      <c r="PDA75" s="386"/>
      <c r="PDB75" s="386"/>
      <c r="PDC75" s="386"/>
      <c r="PDD75" s="386"/>
      <c r="PDE75" s="386"/>
      <c r="PDF75" s="386"/>
      <c r="PDG75" s="386"/>
      <c r="PDH75" s="386"/>
      <c r="PDI75" s="385"/>
      <c r="PDJ75" s="386"/>
      <c r="PDK75" s="386"/>
      <c r="PDL75" s="386"/>
      <c r="PDM75" s="386"/>
      <c r="PDN75" s="386"/>
      <c r="PDO75" s="386"/>
      <c r="PDP75" s="386"/>
      <c r="PDQ75" s="386"/>
      <c r="PDR75" s="386"/>
      <c r="PDS75" s="386"/>
      <c r="PDT75" s="386"/>
      <c r="PDU75" s="386"/>
      <c r="PDV75" s="386"/>
      <c r="PDW75" s="386"/>
      <c r="PDX75" s="386"/>
      <c r="PDY75" s="385"/>
      <c r="PDZ75" s="386"/>
      <c r="PEA75" s="386"/>
      <c r="PEB75" s="386"/>
      <c r="PEC75" s="386"/>
      <c r="PED75" s="386"/>
      <c r="PEE75" s="386"/>
      <c r="PEF75" s="386"/>
      <c r="PEG75" s="386"/>
      <c r="PEH75" s="386"/>
      <c r="PEI75" s="386"/>
      <c r="PEJ75" s="386"/>
      <c r="PEK75" s="386"/>
      <c r="PEL75" s="386"/>
      <c r="PEM75" s="386"/>
      <c r="PEN75" s="386"/>
      <c r="PEO75" s="385"/>
      <c r="PEP75" s="386"/>
      <c r="PEQ75" s="386"/>
      <c r="PER75" s="386"/>
      <c r="PES75" s="386"/>
      <c r="PET75" s="386"/>
      <c r="PEU75" s="386"/>
      <c r="PEV75" s="386"/>
      <c r="PEW75" s="386"/>
      <c r="PEX75" s="386"/>
      <c r="PEY75" s="386"/>
      <c r="PEZ75" s="386"/>
      <c r="PFA75" s="386"/>
      <c r="PFB75" s="386"/>
      <c r="PFC75" s="386"/>
      <c r="PFD75" s="386"/>
      <c r="PFE75" s="385"/>
      <c r="PFF75" s="386"/>
      <c r="PFG75" s="386"/>
      <c r="PFH75" s="386"/>
      <c r="PFI75" s="386"/>
      <c r="PFJ75" s="386"/>
      <c r="PFK75" s="386"/>
      <c r="PFL75" s="386"/>
      <c r="PFM75" s="386"/>
      <c r="PFN75" s="386"/>
      <c r="PFO75" s="386"/>
      <c r="PFP75" s="386"/>
      <c r="PFQ75" s="386"/>
      <c r="PFR75" s="386"/>
      <c r="PFS75" s="386"/>
      <c r="PFT75" s="386"/>
      <c r="PFU75" s="385"/>
      <c r="PFV75" s="386"/>
      <c r="PFW75" s="386"/>
      <c r="PFX75" s="386"/>
      <c r="PFY75" s="386"/>
      <c r="PFZ75" s="386"/>
      <c r="PGA75" s="386"/>
      <c r="PGB75" s="386"/>
      <c r="PGC75" s="386"/>
      <c r="PGD75" s="386"/>
      <c r="PGE75" s="386"/>
      <c r="PGF75" s="386"/>
      <c r="PGG75" s="386"/>
      <c r="PGH75" s="386"/>
      <c r="PGI75" s="386"/>
      <c r="PGJ75" s="386"/>
      <c r="PGK75" s="385"/>
      <c r="PGL75" s="386"/>
      <c r="PGM75" s="386"/>
      <c r="PGN75" s="386"/>
      <c r="PGO75" s="386"/>
      <c r="PGP75" s="386"/>
      <c r="PGQ75" s="386"/>
      <c r="PGR75" s="386"/>
      <c r="PGS75" s="386"/>
      <c r="PGT75" s="386"/>
      <c r="PGU75" s="386"/>
      <c r="PGV75" s="386"/>
      <c r="PGW75" s="386"/>
      <c r="PGX75" s="386"/>
      <c r="PGY75" s="386"/>
      <c r="PGZ75" s="386"/>
      <c r="PHA75" s="385"/>
      <c r="PHB75" s="386"/>
      <c r="PHC75" s="386"/>
      <c r="PHD75" s="386"/>
      <c r="PHE75" s="386"/>
      <c r="PHF75" s="386"/>
      <c r="PHG75" s="386"/>
      <c r="PHH75" s="386"/>
      <c r="PHI75" s="386"/>
      <c r="PHJ75" s="386"/>
      <c r="PHK75" s="386"/>
      <c r="PHL75" s="386"/>
      <c r="PHM75" s="386"/>
      <c r="PHN75" s="386"/>
      <c r="PHO75" s="386"/>
      <c r="PHP75" s="386"/>
      <c r="PHQ75" s="385"/>
      <c r="PHR75" s="386"/>
      <c r="PHS75" s="386"/>
      <c r="PHT75" s="386"/>
      <c r="PHU75" s="386"/>
      <c r="PHV75" s="386"/>
      <c r="PHW75" s="386"/>
      <c r="PHX75" s="386"/>
      <c r="PHY75" s="386"/>
      <c r="PHZ75" s="386"/>
      <c r="PIA75" s="386"/>
      <c r="PIB75" s="386"/>
      <c r="PIC75" s="386"/>
      <c r="PID75" s="386"/>
      <c r="PIE75" s="386"/>
      <c r="PIF75" s="386"/>
      <c r="PIG75" s="385"/>
      <c r="PIH75" s="386"/>
      <c r="PII75" s="386"/>
      <c r="PIJ75" s="386"/>
      <c r="PIK75" s="386"/>
      <c r="PIL75" s="386"/>
      <c r="PIM75" s="386"/>
      <c r="PIN75" s="386"/>
      <c r="PIO75" s="386"/>
      <c r="PIP75" s="386"/>
      <c r="PIQ75" s="386"/>
      <c r="PIR75" s="386"/>
      <c r="PIS75" s="386"/>
      <c r="PIT75" s="386"/>
      <c r="PIU75" s="386"/>
      <c r="PIV75" s="386"/>
      <c r="PIW75" s="385"/>
      <c r="PIX75" s="386"/>
      <c r="PIY75" s="386"/>
      <c r="PIZ75" s="386"/>
      <c r="PJA75" s="386"/>
      <c r="PJB75" s="386"/>
      <c r="PJC75" s="386"/>
      <c r="PJD75" s="386"/>
      <c r="PJE75" s="386"/>
      <c r="PJF75" s="386"/>
      <c r="PJG75" s="386"/>
      <c r="PJH75" s="386"/>
      <c r="PJI75" s="386"/>
      <c r="PJJ75" s="386"/>
      <c r="PJK75" s="386"/>
      <c r="PJL75" s="386"/>
      <c r="PJM75" s="385"/>
      <c r="PJN75" s="386"/>
      <c r="PJO75" s="386"/>
      <c r="PJP75" s="386"/>
      <c r="PJQ75" s="386"/>
      <c r="PJR75" s="386"/>
      <c r="PJS75" s="386"/>
      <c r="PJT75" s="386"/>
      <c r="PJU75" s="386"/>
      <c r="PJV75" s="386"/>
      <c r="PJW75" s="386"/>
      <c r="PJX75" s="386"/>
      <c r="PJY75" s="386"/>
      <c r="PJZ75" s="386"/>
      <c r="PKA75" s="386"/>
      <c r="PKB75" s="386"/>
      <c r="PKC75" s="385"/>
      <c r="PKD75" s="386"/>
      <c r="PKE75" s="386"/>
      <c r="PKF75" s="386"/>
      <c r="PKG75" s="386"/>
      <c r="PKH75" s="386"/>
      <c r="PKI75" s="386"/>
      <c r="PKJ75" s="386"/>
      <c r="PKK75" s="386"/>
      <c r="PKL75" s="386"/>
      <c r="PKM75" s="386"/>
      <c r="PKN75" s="386"/>
      <c r="PKO75" s="386"/>
      <c r="PKP75" s="386"/>
      <c r="PKQ75" s="386"/>
      <c r="PKR75" s="386"/>
      <c r="PKS75" s="385"/>
      <c r="PKT75" s="386"/>
      <c r="PKU75" s="386"/>
      <c r="PKV75" s="386"/>
      <c r="PKW75" s="386"/>
      <c r="PKX75" s="386"/>
      <c r="PKY75" s="386"/>
      <c r="PKZ75" s="386"/>
      <c r="PLA75" s="386"/>
      <c r="PLB75" s="386"/>
      <c r="PLC75" s="386"/>
      <c r="PLD75" s="386"/>
      <c r="PLE75" s="386"/>
      <c r="PLF75" s="386"/>
      <c r="PLG75" s="386"/>
      <c r="PLH75" s="386"/>
      <c r="PLI75" s="385"/>
      <c r="PLJ75" s="386"/>
      <c r="PLK75" s="386"/>
      <c r="PLL75" s="386"/>
      <c r="PLM75" s="386"/>
      <c r="PLN75" s="386"/>
      <c r="PLO75" s="386"/>
      <c r="PLP75" s="386"/>
      <c r="PLQ75" s="386"/>
      <c r="PLR75" s="386"/>
      <c r="PLS75" s="386"/>
      <c r="PLT75" s="386"/>
      <c r="PLU75" s="386"/>
      <c r="PLV75" s="386"/>
      <c r="PLW75" s="386"/>
      <c r="PLX75" s="386"/>
      <c r="PLY75" s="385"/>
      <c r="PLZ75" s="386"/>
      <c r="PMA75" s="386"/>
      <c r="PMB75" s="386"/>
      <c r="PMC75" s="386"/>
      <c r="PMD75" s="386"/>
      <c r="PME75" s="386"/>
      <c r="PMF75" s="386"/>
      <c r="PMG75" s="386"/>
      <c r="PMH75" s="386"/>
      <c r="PMI75" s="386"/>
      <c r="PMJ75" s="386"/>
      <c r="PMK75" s="386"/>
      <c r="PML75" s="386"/>
      <c r="PMM75" s="386"/>
      <c r="PMN75" s="386"/>
      <c r="PMO75" s="385"/>
      <c r="PMP75" s="386"/>
      <c r="PMQ75" s="386"/>
      <c r="PMR75" s="386"/>
      <c r="PMS75" s="386"/>
      <c r="PMT75" s="386"/>
      <c r="PMU75" s="386"/>
      <c r="PMV75" s="386"/>
      <c r="PMW75" s="386"/>
      <c r="PMX75" s="386"/>
      <c r="PMY75" s="386"/>
      <c r="PMZ75" s="386"/>
      <c r="PNA75" s="386"/>
      <c r="PNB75" s="386"/>
      <c r="PNC75" s="386"/>
      <c r="PND75" s="386"/>
      <c r="PNE75" s="385"/>
      <c r="PNF75" s="386"/>
      <c r="PNG75" s="386"/>
      <c r="PNH75" s="386"/>
      <c r="PNI75" s="386"/>
      <c r="PNJ75" s="386"/>
      <c r="PNK75" s="386"/>
      <c r="PNL75" s="386"/>
      <c r="PNM75" s="386"/>
      <c r="PNN75" s="386"/>
      <c r="PNO75" s="386"/>
      <c r="PNP75" s="386"/>
      <c r="PNQ75" s="386"/>
      <c r="PNR75" s="386"/>
      <c r="PNS75" s="386"/>
      <c r="PNT75" s="386"/>
      <c r="PNU75" s="385"/>
      <c r="PNV75" s="386"/>
      <c r="PNW75" s="386"/>
      <c r="PNX75" s="386"/>
      <c r="PNY75" s="386"/>
      <c r="PNZ75" s="386"/>
      <c r="POA75" s="386"/>
      <c r="POB75" s="386"/>
      <c r="POC75" s="386"/>
      <c r="POD75" s="386"/>
      <c r="POE75" s="386"/>
      <c r="POF75" s="386"/>
      <c r="POG75" s="386"/>
      <c r="POH75" s="386"/>
      <c r="POI75" s="386"/>
      <c r="POJ75" s="386"/>
      <c r="POK75" s="385"/>
      <c r="POL75" s="386"/>
      <c r="POM75" s="386"/>
      <c r="PON75" s="386"/>
      <c r="POO75" s="386"/>
      <c r="POP75" s="386"/>
      <c r="POQ75" s="386"/>
      <c r="POR75" s="386"/>
      <c r="POS75" s="386"/>
      <c r="POT75" s="386"/>
      <c r="POU75" s="386"/>
      <c r="POV75" s="386"/>
      <c r="POW75" s="386"/>
      <c r="POX75" s="386"/>
      <c r="POY75" s="386"/>
      <c r="POZ75" s="386"/>
      <c r="PPA75" s="385"/>
      <c r="PPB75" s="386"/>
      <c r="PPC75" s="386"/>
      <c r="PPD75" s="386"/>
      <c r="PPE75" s="386"/>
      <c r="PPF75" s="386"/>
      <c r="PPG75" s="386"/>
      <c r="PPH75" s="386"/>
      <c r="PPI75" s="386"/>
      <c r="PPJ75" s="386"/>
      <c r="PPK75" s="386"/>
      <c r="PPL75" s="386"/>
      <c r="PPM75" s="386"/>
      <c r="PPN75" s="386"/>
      <c r="PPO75" s="386"/>
      <c r="PPP75" s="386"/>
      <c r="PPQ75" s="385"/>
      <c r="PPR75" s="386"/>
      <c r="PPS75" s="386"/>
      <c r="PPT75" s="386"/>
      <c r="PPU75" s="386"/>
      <c r="PPV75" s="386"/>
      <c r="PPW75" s="386"/>
      <c r="PPX75" s="386"/>
      <c r="PPY75" s="386"/>
      <c r="PPZ75" s="386"/>
      <c r="PQA75" s="386"/>
      <c r="PQB75" s="386"/>
      <c r="PQC75" s="386"/>
      <c r="PQD75" s="386"/>
      <c r="PQE75" s="386"/>
      <c r="PQF75" s="386"/>
      <c r="PQG75" s="385"/>
      <c r="PQH75" s="386"/>
      <c r="PQI75" s="386"/>
      <c r="PQJ75" s="386"/>
      <c r="PQK75" s="386"/>
      <c r="PQL75" s="386"/>
      <c r="PQM75" s="386"/>
      <c r="PQN75" s="386"/>
      <c r="PQO75" s="386"/>
      <c r="PQP75" s="386"/>
      <c r="PQQ75" s="386"/>
      <c r="PQR75" s="386"/>
      <c r="PQS75" s="386"/>
      <c r="PQT75" s="386"/>
      <c r="PQU75" s="386"/>
      <c r="PQV75" s="386"/>
      <c r="PQW75" s="385"/>
      <c r="PQX75" s="386"/>
      <c r="PQY75" s="386"/>
      <c r="PQZ75" s="386"/>
      <c r="PRA75" s="386"/>
      <c r="PRB75" s="386"/>
      <c r="PRC75" s="386"/>
      <c r="PRD75" s="386"/>
      <c r="PRE75" s="386"/>
      <c r="PRF75" s="386"/>
      <c r="PRG75" s="386"/>
      <c r="PRH75" s="386"/>
      <c r="PRI75" s="386"/>
      <c r="PRJ75" s="386"/>
      <c r="PRK75" s="386"/>
      <c r="PRL75" s="386"/>
      <c r="PRM75" s="385"/>
      <c r="PRN75" s="386"/>
      <c r="PRO75" s="386"/>
      <c r="PRP75" s="386"/>
      <c r="PRQ75" s="386"/>
      <c r="PRR75" s="386"/>
      <c r="PRS75" s="386"/>
      <c r="PRT75" s="386"/>
      <c r="PRU75" s="386"/>
      <c r="PRV75" s="386"/>
      <c r="PRW75" s="386"/>
      <c r="PRX75" s="386"/>
      <c r="PRY75" s="386"/>
      <c r="PRZ75" s="386"/>
      <c r="PSA75" s="386"/>
      <c r="PSB75" s="386"/>
      <c r="PSC75" s="385"/>
      <c r="PSD75" s="386"/>
      <c r="PSE75" s="386"/>
      <c r="PSF75" s="386"/>
      <c r="PSG75" s="386"/>
      <c r="PSH75" s="386"/>
      <c r="PSI75" s="386"/>
      <c r="PSJ75" s="386"/>
      <c r="PSK75" s="386"/>
      <c r="PSL75" s="386"/>
      <c r="PSM75" s="386"/>
      <c r="PSN75" s="386"/>
      <c r="PSO75" s="386"/>
      <c r="PSP75" s="386"/>
      <c r="PSQ75" s="386"/>
      <c r="PSR75" s="386"/>
      <c r="PSS75" s="385"/>
      <c r="PST75" s="386"/>
      <c r="PSU75" s="386"/>
      <c r="PSV75" s="386"/>
      <c r="PSW75" s="386"/>
      <c r="PSX75" s="386"/>
      <c r="PSY75" s="386"/>
      <c r="PSZ75" s="386"/>
      <c r="PTA75" s="386"/>
      <c r="PTB75" s="386"/>
      <c r="PTC75" s="386"/>
      <c r="PTD75" s="386"/>
      <c r="PTE75" s="386"/>
      <c r="PTF75" s="386"/>
      <c r="PTG75" s="386"/>
      <c r="PTH75" s="386"/>
      <c r="PTI75" s="385"/>
      <c r="PTJ75" s="386"/>
      <c r="PTK75" s="386"/>
      <c r="PTL75" s="386"/>
      <c r="PTM75" s="386"/>
      <c r="PTN75" s="386"/>
      <c r="PTO75" s="386"/>
      <c r="PTP75" s="386"/>
      <c r="PTQ75" s="386"/>
      <c r="PTR75" s="386"/>
      <c r="PTS75" s="386"/>
      <c r="PTT75" s="386"/>
      <c r="PTU75" s="386"/>
      <c r="PTV75" s="386"/>
      <c r="PTW75" s="386"/>
      <c r="PTX75" s="386"/>
      <c r="PTY75" s="385"/>
      <c r="PTZ75" s="386"/>
      <c r="PUA75" s="386"/>
      <c r="PUB75" s="386"/>
      <c r="PUC75" s="386"/>
      <c r="PUD75" s="386"/>
      <c r="PUE75" s="386"/>
      <c r="PUF75" s="386"/>
      <c r="PUG75" s="386"/>
      <c r="PUH75" s="386"/>
      <c r="PUI75" s="386"/>
      <c r="PUJ75" s="386"/>
      <c r="PUK75" s="386"/>
      <c r="PUL75" s="386"/>
      <c r="PUM75" s="386"/>
      <c r="PUN75" s="386"/>
      <c r="PUO75" s="385"/>
      <c r="PUP75" s="386"/>
      <c r="PUQ75" s="386"/>
      <c r="PUR75" s="386"/>
      <c r="PUS75" s="386"/>
      <c r="PUT75" s="386"/>
      <c r="PUU75" s="386"/>
      <c r="PUV75" s="386"/>
      <c r="PUW75" s="386"/>
      <c r="PUX75" s="386"/>
      <c r="PUY75" s="386"/>
      <c r="PUZ75" s="386"/>
      <c r="PVA75" s="386"/>
      <c r="PVB75" s="386"/>
      <c r="PVC75" s="386"/>
      <c r="PVD75" s="386"/>
      <c r="PVE75" s="385"/>
      <c r="PVF75" s="386"/>
      <c r="PVG75" s="386"/>
      <c r="PVH75" s="386"/>
      <c r="PVI75" s="386"/>
      <c r="PVJ75" s="386"/>
      <c r="PVK75" s="386"/>
      <c r="PVL75" s="386"/>
      <c r="PVM75" s="386"/>
      <c r="PVN75" s="386"/>
      <c r="PVO75" s="386"/>
      <c r="PVP75" s="386"/>
      <c r="PVQ75" s="386"/>
      <c r="PVR75" s="386"/>
      <c r="PVS75" s="386"/>
      <c r="PVT75" s="386"/>
      <c r="PVU75" s="385"/>
      <c r="PVV75" s="386"/>
      <c r="PVW75" s="386"/>
      <c r="PVX75" s="386"/>
      <c r="PVY75" s="386"/>
      <c r="PVZ75" s="386"/>
      <c r="PWA75" s="386"/>
      <c r="PWB75" s="386"/>
      <c r="PWC75" s="386"/>
      <c r="PWD75" s="386"/>
      <c r="PWE75" s="386"/>
      <c r="PWF75" s="386"/>
      <c r="PWG75" s="386"/>
      <c r="PWH75" s="386"/>
      <c r="PWI75" s="386"/>
      <c r="PWJ75" s="386"/>
      <c r="PWK75" s="385"/>
      <c r="PWL75" s="386"/>
      <c r="PWM75" s="386"/>
      <c r="PWN75" s="386"/>
      <c r="PWO75" s="386"/>
      <c r="PWP75" s="386"/>
      <c r="PWQ75" s="386"/>
      <c r="PWR75" s="386"/>
      <c r="PWS75" s="386"/>
      <c r="PWT75" s="386"/>
      <c r="PWU75" s="386"/>
      <c r="PWV75" s="386"/>
      <c r="PWW75" s="386"/>
      <c r="PWX75" s="386"/>
      <c r="PWY75" s="386"/>
      <c r="PWZ75" s="386"/>
      <c r="PXA75" s="385"/>
      <c r="PXB75" s="386"/>
      <c r="PXC75" s="386"/>
      <c r="PXD75" s="386"/>
      <c r="PXE75" s="386"/>
      <c r="PXF75" s="386"/>
      <c r="PXG75" s="386"/>
      <c r="PXH75" s="386"/>
      <c r="PXI75" s="386"/>
      <c r="PXJ75" s="386"/>
      <c r="PXK75" s="386"/>
      <c r="PXL75" s="386"/>
      <c r="PXM75" s="386"/>
      <c r="PXN75" s="386"/>
      <c r="PXO75" s="386"/>
      <c r="PXP75" s="386"/>
      <c r="PXQ75" s="385"/>
      <c r="PXR75" s="386"/>
      <c r="PXS75" s="386"/>
      <c r="PXT75" s="386"/>
      <c r="PXU75" s="386"/>
      <c r="PXV75" s="386"/>
      <c r="PXW75" s="386"/>
      <c r="PXX75" s="386"/>
      <c r="PXY75" s="386"/>
      <c r="PXZ75" s="386"/>
      <c r="PYA75" s="386"/>
      <c r="PYB75" s="386"/>
      <c r="PYC75" s="386"/>
      <c r="PYD75" s="386"/>
      <c r="PYE75" s="386"/>
      <c r="PYF75" s="386"/>
      <c r="PYG75" s="385"/>
      <c r="PYH75" s="386"/>
      <c r="PYI75" s="386"/>
      <c r="PYJ75" s="386"/>
      <c r="PYK75" s="386"/>
      <c r="PYL75" s="386"/>
      <c r="PYM75" s="386"/>
      <c r="PYN75" s="386"/>
      <c r="PYO75" s="386"/>
      <c r="PYP75" s="386"/>
      <c r="PYQ75" s="386"/>
      <c r="PYR75" s="386"/>
      <c r="PYS75" s="386"/>
      <c r="PYT75" s="386"/>
      <c r="PYU75" s="386"/>
      <c r="PYV75" s="386"/>
      <c r="PYW75" s="385"/>
      <c r="PYX75" s="386"/>
      <c r="PYY75" s="386"/>
      <c r="PYZ75" s="386"/>
      <c r="PZA75" s="386"/>
      <c r="PZB75" s="386"/>
      <c r="PZC75" s="386"/>
      <c r="PZD75" s="386"/>
      <c r="PZE75" s="386"/>
      <c r="PZF75" s="386"/>
      <c r="PZG75" s="386"/>
      <c r="PZH75" s="386"/>
      <c r="PZI75" s="386"/>
      <c r="PZJ75" s="386"/>
      <c r="PZK75" s="386"/>
      <c r="PZL75" s="386"/>
      <c r="PZM75" s="385"/>
      <c r="PZN75" s="386"/>
      <c r="PZO75" s="386"/>
      <c r="PZP75" s="386"/>
      <c r="PZQ75" s="386"/>
      <c r="PZR75" s="386"/>
      <c r="PZS75" s="386"/>
      <c r="PZT75" s="386"/>
      <c r="PZU75" s="386"/>
      <c r="PZV75" s="386"/>
      <c r="PZW75" s="386"/>
      <c r="PZX75" s="386"/>
      <c r="PZY75" s="386"/>
      <c r="PZZ75" s="386"/>
      <c r="QAA75" s="386"/>
      <c r="QAB75" s="386"/>
      <c r="QAC75" s="385"/>
      <c r="QAD75" s="386"/>
      <c r="QAE75" s="386"/>
      <c r="QAF75" s="386"/>
      <c r="QAG75" s="386"/>
      <c r="QAH75" s="386"/>
      <c r="QAI75" s="386"/>
      <c r="QAJ75" s="386"/>
      <c r="QAK75" s="386"/>
      <c r="QAL75" s="386"/>
      <c r="QAM75" s="386"/>
      <c r="QAN75" s="386"/>
      <c r="QAO75" s="386"/>
      <c r="QAP75" s="386"/>
      <c r="QAQ75" s="386"/>
      <c r="QAR75" s="386"/>
      <c r="QAS75" s="385"/>
      <c r="QAT75" s="386"/>
      <c r="QAU75" s="386"/>
      <c r="QAV75" s="386"/>
      <c r="QAW75" s="386"/>
      <c r="QAX75" s="386"/>
      <c r="QAY75" s="386"/>
      <c r="QAZ75" s="386"/>
      <c r="QBA75" s="386"/>
      <c r="QBB75" s="386"/>
      <c r="QBC75" s="386"/>
      <c r="QBD75" s="386"/>
      <c r="QBE75" s="386"/>
      <c r="QBF75" s="386"/>
      <c r="QBG75" s="386"/>
      <c r="QBH75" s="386"/>
      <c r="QBI75" s="385"/>
      <c r="QBJ75" s="386"/>
      <c r="QBK75" s="386"/>
      <c r="QBL75" s="386"/>
      <c r="QBM75" s="386"/>
      <c r="QBN75" s="386"/>
      <c r="QBO75" s="386"/>
      <c r="QBP75" s="386"/>
      <c r="QBQ75" s="386"/>
      <c r="QBR75" s="386"/>
      <c r="QBS75" s="386"/>
      <c r="QBT75" s="386"/>
      <c r="QBU75" s="386"/>
      <c r="QBV75" s="386"/>
      <c r="QBW75" s="386"/>
      <c r="QBX75" s="386"/>
      <c r="QBY75" s="385"/>
      <c r="QBZ75" s="386"/>
      <c r="QCA75" s="386"/>
      <c r="QCB75" s="386"/>
      <c r="QCC75" s="386"/>
      <c r="QCD75" s="386"/>
      <c r="QCE75" s="386"/>
      <c r="QCF75" s="386"/>
      <c r="QCG75" s="386"/>
      <c r="QCH75" s="386"/>
      <c r="QCI75" s="386"/>
      <c r="QCJ75" s="386"/>
      <c r="QCK75" s="386"/>
      <c r="QCL75" s="386"/>
      <c r="QCM75" s="386"/>
      <c r="QCN75" s="386"/>
      <c r="QCO75" s="385"/>
      <c r="QCP75" s="386"/>
      <c r="QCQ75" s="386"/>
      <c r="QCR75" s="386"/>
      <c r="QCS75" s="386"/>
      <c r="QCT75" s="386"/>
      <c r="QCU75" s="386"/>
      <c r="QCV75" s="386"/>
      <c r="QCW75" s="386"/>
      <c r="QCX75" s="386"/>
      <c r="QCY75" s="386"/>
      <c r="QCZ75" s="386"/>
      <c r="QDA75" s="386"/>
      <c r="QDB75" s="386"/>
      <c r="QDC75" s="386"/>
      <c r="QDD75" s="386"/>
      <c r="QDE75" s="385"/>
      <c r="QDF75" s="386"/>
      <c r="QDG75" s="386"/>
      <c r="QDH75" s="386"/>
      <c r="QDI75" s="386"/>
      <c r="QDJ75" s="386"/>
      <c r="QDK75" s="386"/>
      <c r="QDL75" s="386"/>
      <c r="QDM75" s="386"/>
      <c r="QDN75" s="386"/>
      <c r="QDO75" s="386"/>
      <c r="QDP75" s="386"/>
      <c r="QDQ75" s="386"/>
      <c r="QDR75" s="386"/>
      <c r="QDS75" s="386"/>
      <c r="QDT75" s="386"/>
      <c r="QDU75" s="385"/>
      <c r="QDV75" s="386"/>
      <c r="QDW75" s="386"/>
      <c r="QDX75" s="386"/>
      <c r="QDY75" s="386"/>
      <c r="QDZ75" s="386"/>
      <c r="QEA75" s="386"/>
      <c r="QEB75" s="386"/>
      <c r="QEC75" s="386"/>
      <c r="QED75" s="386"/>
      <c r="QEE75" s="386"/>
      <c r="QEF75" s="386"/>
      <c r="QEG75" s="386"/>
      <c r="QEH75" s="386"/>
      <c r="QEI75" s="386"/>
      <c r="QEJ75" s="386"/>
      <c r="QEK75" s="385"/>
      <c r="QEL75" s="386"/>
      <c r="QEM75" s="386"/>
      <c r="QEN75" s="386"/>
      <c r="QEO75" s="386"/>
      <c r="QEP75" s="386"/>
      <c r="QEQ75" s="386"/>
      <c r="QER75" s="386"/>
      <c r="QES75" s="386"/>
      <c r="QET75" s="386"/>
      <c r="QEU75" s="386"/>
      <c r="QEV75" s="386"/>
      <c r="QEW75" s="386"/>
      <c r="QEX75" s="386"/>
      <c r="QEY75" s="386"/>
      <c r="QEZ75" s="386"/>
      <c r="QFA75" s="385"/>
      <c r="QFB75" s="386"/>
      <c r="QFC75" s="386"/>
      <c r="QFD75" s="386"/>
      <c r="QFE75" s="386"/>
      <c r="QFF75" s="386"/>
      <c r="QFG75" s="386"/>
      <c r="QFH75" s="386"/>
      <c r="QFI75" s="386"/>
      <c r="QFJ75" s="386"/>
      <c r="QFK75" s="386"/>
      <c r="QFL75" s="386"/>
      <c r="QFM75" s="386"/>
      <c r="QFN75" s="386"/>
      <c r="QFO75" s="386"/>
      <c r="QFP75" s="386"/>
      <c r="QFQ75" s="385"/>
      <c r="QFR75" s="386"/>
      <c r="QFS75" s="386"/>
      <c r="QFT75" s="386"/>
      <c r="QFU75" s="386"/>
      <c r="QFV75" s="386"/>
      <c r="QFW75" s="386"/>
      <c r="QFX75" s="386"/>
      <c r="QFY75" s="386"/>
      <c r="QFZ75" s="386"/>
      <c r="QGA75" s="386"/>
      <c r="QGB75" s="386"/>
      <c r="QGC75" s="386"/>
      <c r="QGD75" s="386"/>
      <c r="QGE75" s="386"/>
      <c r="QGF75" s="386"/>
      <c r="QGG75" s="385"/>
      <c r="QGH75" s="386"/>
      <c r="QGI75" s="386"/>
      <c r="QGJ75" s="386"/>
      <c r="QGK75" s="386"/>
      <c r="QGL75" s="386"/>
      <c r="QGM75" s="386"/>
      <c r="QGN75" s="386"/>
      <c r="QGO75" s="386"/>
      <c r="QGP75" s="386"/>
      <c r="QGQ75" s="386"/>
      <c r="QGR75" s="386"/>
      <c r="QGS75" s="386"/>
      <c r="QGT75" s="386"/>
      <c r="QGU75" s="386"/>
      <c r="QGV75" s="386"/>
      <c r="QGW75" s="385"/>
      <c r="QGX75" s="386"/>
      <c r="QGY75" s="386"/>
      <c r="QGZ75" s="386"/>
      <c r="QHA75" s="386"/>
      <c r="QHB75" s="386"/>
      <c r="QHC75" s="386"/>
      <c r="QHD75" s="386"/>
      <c r="QHE75" s="386"/>
      <c r="QHF75" s="386"/>
      <c r="QHG75" s="386"/>
      <c r="QHH75" s="386"/>
      <c r="QHI75" s="386"/>
      <c r="QHJ75" s="386"/>
      <c r="QHK75" s="386"/>
      <c r="QHL75" s="386"/>
      <c r="QHM75" s="385"/>
      <c r="QHN75" s="386"/>
      <c r="QHO75" s="386"/>
      <c r="QHP75" s="386"/>
      <c r="QHQ75" s="386"/>
      <c r="QHR75" s="386"/>
      <c r="QHS75" s="386"/>
      <c r="QHT75" s="386"/>
      <c r="QHU75" s="386"/>
      <c r="QHV75" s="386"/>
      <c r="QHW75" s="386"/>
      <c r="QHX75" s="386"/>
      <c r="QHY75" s="386"/>
      <c r="QHZ75" s="386"/>
      <c r="QIA75" s="386"/>
      <c r="QIB75" s="386"/>
      <c r="QIC75" s="385"/>
      <c r="QID75" s="386"/>
      <c r="QIE75" s="386"/>
      <c r="QIF75" s="386"/>
      <c r="QIG75" s="386"/>
      <c r="QIH75" s="386"/>
      <c r="QII75" s="386"/>
      <c r="QIJ75" s="386"/>
      <c r="QIK75" s="386"/>
      <c r="QIL75" s="386"/>
      <c r="QIM75" s="386"/>
      <c r="QIN75" s="386"/>
      <c r="QIO75" s="386"/>
      <c r="QIP75" s="386"/>
      <c r="QIQ75" s="386"/>
      <c r="QIR75" s="386"/>
      <c r="QIS75" s="385"/>
      <c r="QIT75" s="386"/>
      <c r="QIU75" s="386"/>
      <c r="QIV75" s="386"/>
      <c r="QIW75" s="386"/>
      <c r="QIX75" s="386"/>
      <c r="QIY75" s="386"/>
      <c r="QIZ75" s="386"/>
      <c r="QJA75" s="386"/>
      <c r="QJB75" s="386"/>
      <c r="QJC75" s="386"/>
      <c r="QJD75" s="386"/>
      <c r="QJE75" s="386"/>
      <c r="QJF75" s="386"/>
      <c r="QJG75" s="386"/>
      <c r="QJH75" s="386"/>
      <c r="QJI75" s="385"/>
      <c r="QJJ75" s="386"/>
      <c r="QJK75" s="386"/>
      <c r="QJL75" s="386"/>
      <c r="QJM75" s="386"/>
      <c r="QJN75" s="386"/>
      <c r="QJO75" s="386"/>
      <c r="QJP75" s="386"/>
      <c r="QJQ75" s="386"/>
      <c r="QJR75" s="386"/>
      <c r="QJS75" s="386"/>
      <c r="QJT75" s="386"/>
      <c r="QJU75" s="386"/>
      <c r="QJV75" s="386"/>
      <c r="QJW75" s="386"/>
      <c r="QJX75" s="386"/>
      <c r="QJY75" s="385"/>
      <c r="QJZ75" s="386"/>
      <c r="QKA75" s="386"/>
      <c r="QKB75" s="386"/>
      <c r="QKC75" s="386"/>
      <c r="QKD75" s="386"/>
      <c r="QKE75" s="386"/>
      <c r="QKF75" s="386"/>
      <c r="QKG75" s="386"/>
      <c r="QKH75" s="386"/>
      <c r="QKI75" s="386"/>
      <c r="QKJ75" s="386"/>
      <c r="QKK75" s="386"/>
      <c r="QKL75" s="386"/>
      <c r="QKM75" s="386"/>
      <c r="QKN75" s="386"/>
      <c r="QKO75" s="385"/>
      <c r="QKP75" s="386"/>
      <c r="QKQ75" s="386"/>
      <c r="QKR75" s="386"/>
      <c r="QKS75" s="386"/>
      <c r="QKT75" s="386"/>
      <c r="QKU75" s="386"/>
      <c r="QKV75" s="386"/>
      <c r="QKW75" s="386"/>
      <c r="QKX75" s="386"/>
      <c r="QKY75" s="386"/>
      <c r="QKZ75" s="386"/>
      <c r="QLA75" s="386"/>
      <c r="QLB75" s="386"/>
      <c r="QLC75" s="386"/>
      <c r="QLD75" s="386"/>
      <c r="QLE75" s="385"/>
      <c r="QLF75" s="386"/>
      <c r="QLG75" s="386"/>
      <c r="QLH75" s="386"/>
      <c r="QLI75" s="386"/>
      <c r="QLJ75" s="386"/>
      <c r="QLK75" s="386"/>
      <c r="QLL75" s="386"/>
      <c r="QLM75" s="386"/>
      <c r="QLN75" s="386"/>
      <c r="QLO75" s="386"/>
      <c r="QLP75" s="386"/>
      <c r="QLQ75" s="386"/>
      <c r="QLR75" s="386"/>
      <c r="QLS75" s="386"/>
      <c r="QLT75" s="386"/>
      <c r="QLU75" s="385"/>
      <c r="QLV75" s="386"/>
      <c r="QLW75" s="386"/>
      <c r="QLX75" s="386"/>
      <c r="QLY75" s="386"/>
      <c r="QLZ75" s="386"/>
      <c r="QMA75" s="386"/>
      <c r="QMB75" s="386"/>
      <c r="QMC75" s="386"/>
      <c r="QMD75" s="386"/>
      <c r="QME75" s="386"/>
      <c r="QMF75" s="386"/>
      <c r="QMG75" s="386"/>
      <c r="QMH75" s="386"/>
      <c r="QMI75" s="386"/>
      <c r="QMJ75" s="386"/>
      <c r="QMK75" s="385"/>
      <c r="QML75" s="386"/>
      <c r="QMM75" s="386"/>
      <c r="QMN75" s="386"/>
      <c r="QMO75" s="386"/>
      <c r="QMP75" s="386"/>
      <c r="QMQ75" s="386"/>
      <c r="QMR75" s="386"/>
      <c r="QMS75" s="386"/>
      <c r="QMT75" s="386"/>
      <c r="QMU75" s="386"/>
      <c r="QMV75" s="386"/>
      <c r="QMW75" s="386"/>
      <c r="QMX75" s="386"/>
      <c r="QMY75" s="386"/>
      <c r="QMZ75" s="386"/>
      <c r="QNA75" s="385"/>
      <c r="QNB75" s="386"/>
      <c r="QNC75" s="386"/>
      <c r="QND75" s="386"/>
      <c r="QNE75" s="386"/>
      <c r="QNF75" s="386"/>
      <c r="QNG75" s="386"/>
      <c r="QNH75" s="386"/>
      <c r="QNI75" s="386"/>
      <c r="QNJ75" s="386"/>
      <c r="QNK75" s="386"/>
      <c r="QNL75" s="386"/>
      <c r="QNM75" s="386"/>
      <c r="QNN75" s="386"/>
      <c r="QNO75" s="386"/>
      <c r="QNP75" s="386"/>
      <c r="QNQ75" s="385"/>
      <c r="QNR75" s="386"/>
      <c r="QNS75" s="386"/>
      <c r="QNT75" s="386"/>
      <c r="QNU75" s="386"/>
      <c r="QNV75" s="386"/>
      <c r="QNW75" s="386"/>
      <c r="QNX75" s="386"/>
      <c r="QNY75" s="386"/>
      <c r="QNZ75" s="386"/>
      <c r="QOA75" s="386"/>
      <c r="QOB75" s="386"/>
      <c r="QOC75" s="386"/>
      <c r="QOD75" s="386"/>
      <c r="QOE75" s="386"/>
      <c r="QOF75" s="386"/>
      <c r="QOG75" s="385"/>
      <c r="QOH75" s="386"/>
      <c r="QOI75" s="386"/>
      <c r="QOJ75" s="386"/>
      <c r="QOK75" s="386"/>
      <c r="QOL75" s="386"/>
      <c r="QOM75" s="386"/>
      <c r="QON75" s="386"/>
      <c r="QOO75" s="386"/>
      <c r="QOP75" s="386"/>
      <c r="QOQ75" s="386"/>
      <c r="QOR75" s="386"/>
      <c r="QOS75" s="386"/>
      <c r="QOT75" s="386"/>
      <c r="QOU75" s="386"/>
      <c r="QOV75" s="386"/>
      <c r="QOW75" s="385"/>
      <c r="QOX75" s="386"/>
      <c r="QOY75" s="386"/>
      <c r="QOZ75" s="386"/>
      <c r="QPA75" s="386"/>
      <c r="QPB75" s="386"/>
      <c r="QPC75" s="386"/>
      <c r="QPD75" s="386"/>
      <c r="QPE75" s="386"/>
      <c r="QPF75" s="386"/>
      <c r="QPG75" s="386"/>
      <c r="QPH75" s="386"/>
      <c r="QPI75" s="386"/>
      <c r="QPJ75" s="386"/>
      <c r="QPK75" s="386"/>
      <c r="QPL75" s="386"/>
      <c r="QPM75" s="385"/>
      <c r="QPN75" s="386"/>
      <c r="QPO75" s="386"/>
      <c r="QPP75" s="386"/>
      <c r="QPQ75" s="386"/>
      <c r="QPR75" s="386"/>
      <c r="QPS75" s="386"/>
      <c r="QPT75" s="386"/>
      <c r="QPU75" s="386"/>
      <c r="QPV75" s="386"/>
      <c r="QPW75" s="386"/>
      <c r="QPX75" s="386"/>
      <c r="QPY75" s="386"/>
      <c r="QPZ75" s="386"/>
      <c r="QQA75" s="386"/>
      <c r="QQB75" s="386"/>
      <c r="QQC75" s="385"/>
      <c r="QQD75" s="386"/>
      <c r="QQE75" s="386"/>
      <c r="QQF75" s="386"/>
      <c r="QQG75" s="386"/>
      <c r="QQH75" s="386"/>
      <c r="QQI75" s="386"/>
      <c r="QQJ75" s="386"/>
      <c r="QQK75" s="386"/>
      <c r="QQL75" s="386"/>
      <c r="QQM75" s="386"/>
      <c r="QQN75" s="386"/>
      <c r="QQO75" s="386"/>
      <c r="QQP75" s="386"/>
      <c r="QQQ75" s="386"/>
      <c r="QQR75" s="386"/>
      <c r="QQS75" s="385"/>
      <c r="QQT75" s="386"/>
      <c r="QQU75" s="386"/>
      <c r="QQV75" s="386"/>
      <c r="QQW75" s="386"/>
      <c r="QQX75" s="386"/>
      <c r="QQY75" s="386"/>
      <c r="QQZ75" s="386"/>
      <c r="QRA75" s="386"/>
      <c r="QRB75" s="386"/>
      <c r="QRC75" s="386"/>
      <c r="QRD75" s="386"/>
      <c r="QRE75" s="386"/>
      <c r="QRF75" s="386"/>
      <c r="QRG75" s="386"/>
      <c r="QRH75" s="386"/>
      <c r="QRI75" s="385"/>
      <c r="QRJ75" s="386"/>
      <c r="QRK75" s="386"/>
      <c r="QRL75" s="386"/>
      <c r="QRM75" s="386"/>
      <c r="QRN75" s="386"/>
      <c r="QRO75" s="386"/>
      <c r="QRP75" s="386"/>
      <c r="QRQ75" s="386"/>
      <c r="QRR75" s="386"/>
      <c r="QRS75" s="386"/>
      <c r="QRT75" s="386"/>
      <c r="QRU75" s="386"/>
      <c r="QRV75" s="386"/>
      <c r="QRW75" s="386"/>
      <c r="QRX75" s="386"/>
      <c r="QRY75" s="385"/>
      <c r="QRZ75" s="386"/>
      <c r="QSA75" s="386"/>
      <c r="QSB75" s="386"/>
      <c r="QSC75" s="386"/>
      <c r="QSD75" s="386"/>
      <c r="QSE75" s="386"/>
      <c r="QSF75" s="386"/>
      <c r="QSG75" s="386"/>
      <c r="QSH75" s="386"/>
      <c r="QSI75" s="386"/>
      <c r="QSJ75" s="386"/>
      <c r="QSK75" s="386"/>
      <c r="QSL75" s="386"/>
      <c r="QSM75" s="386"/>
      <c r="QSN75" s="386"/>
      <c r="QSO75" s="385"/>
      <c r="QSP75" s="386"/>
      <c r="QSQ75" s="386"/>
      <c r="QSR75" s="386"/>
      <c r="QSS75" s="386"/>
      <c r="QST75" s="386"/>
      <c r="QSU75" s="386"/>
      <c r="QSV75" s="386"/>
      <c r="QSW75" s="386"/>
      <c r="QSX75" s="386"/>
      <c r="QSY75" s="386"/>
      <c r="QSZ75" s="386"/>
      <c r="QTA75" s="386"/>
      <c r="QTB75" s="386"/>
      <c r="QTC75" s="386"/>
      <c r="QTD75" s="386"/>
      <c r="QTE75" s="385"/>
      <c r="QTF75" s="386"/>
      <c r="QTG75" s="386"/>
      <c r="QTH75" s="386"/>
      <c r="QTI75" s="386"/>
      <c r="QTJ75" s="386"/>
      <c r="QTK75" s="386"/>
      <c r="QTL75" s="386"/>
      <c r="QTM75" s="386"/>
      <c r="QTN75" s="386"/>
      <c r="QTO75" s="386"/>
      <c r="QTP75" s="386"/>
      <c r="QTQ75" s="386"/>
      <c r="QTR75" s="386"/>
      <c r="QTS75" s="386"/>
      <c r="QTT75" s="386"/>
      <c r="QTU75" s="385"/>
      <c r="QTV75" s="386"/>
      <c r="QTW75" s="386"/>
      <c r="QTX75" s="386"/>
      <c r="QTY75" s="386"/>
      <c r="QTZ75" s="386"/>
      <c r="QUA75" s="386"/>
      <c r="QUB75" s="386"/>
      <c r="QUC75" s="386"/>
      <c r="QUD75" s="386"/>
      <c r="QUE75" s="386"/>
      <c r="QUF75" s="386"/>
      <c r="QUG75" s="386"/>
      <c r="QUH75" s="386"/>
      <c r="QUI75" s="386"/>
      <c r="QUJ75" s="386"/>
      <c r="QUK75" s="385"/>
      <c r="QUL75" s="386"/>
      <c r="QUM75" s="386"/>
      <c r="QUN75" s="386"/>
      <c r="QUO75" s="386"/>
      <c r="QUP75" s="386"/>
      <c r="QUQ75" s="386"/>
      <c r="QUR75" s="386"/>
      <c r="QUS75" s="386"/>
      <c r="QUT75" s="386"/>
      <c r="QUU75" s="386"/>
      <c r="QUV75" s="386"/>
      <c r="QUW75" s="386"/>
      <c r="QUX75" s="386"/>
      <c r="QUY75" s="386"/>
      <c r="QUZ75" s="386"/>
      <c r="QVA75" s="385"/>
      <c r="QVB75" s="386"/>
      <c r="QVC75" s="386"/>
      <c r="QVD75" s="386"/>
      <c r="QVE75" s="386"/>
      <c r="QVF75" s="386"/>
      <c r="QVG75" s="386"/>
      <c r="QVH75" s="386"/>
      <c r="QVI75" s="386"/>
      <c r="QVJ75" s="386"/>
      <c r="QVK75" s="386"/>
      <c r="QVL75" s="386"/>
      <c r="QVM75" s="386"/>
      <c r="QVN75" s="386"/>
      <c r="QVO75" s="386"/>
      <c r="QVP75" s="386"/>
      <c r="QVQ75" s="385"/>
      <c r="QVR75" s="386"/>
      <c r="QVS75" s="386"/>
      <c r="QVT75" s="386"/>
      <c r="QVU75" s="386"/>
      <c r="QVV75" s="386"/>
      <c r="QVW75" s="386"/>
      <c r="QVX75" s="386"/>
      <c r="QVY75" s="386"/>
      <c r="QVZ75" s="386"/>
      <c r="QWA75" s="386"/>
      <c r="QWB75" s="386"/>
      <c r="QWC75" s="386"/>
      <c r="QWD75" s="386"/>
      <c r="QWE75" s="386"/>
      <c r="QWF75" s="386"/>
      <c r="QWG75" s="385"/>
      <c r="QWH75" s="386"/>
      <c r="QWI75" s="386"/>
      <c r="QWJ75" s="386"/>
      <c r="QWK75" s="386"/>
      <c r="QWL75" s="386"/>
      <c r="QWM75" s="386"/>
      <c r="QWN75" s="386"/>
      <c r="QWO75" s="386"/>
      <c r="QWP75" s="386"/>
      <c r="QWQ75" s="386"/>
      <c r="QWR75" s="386"/>
      <c r="QWS75" s="386"/>
      <c r="QWT75" s="386"/>
      <c r="QWU75" s="386"/>
      <c r="QWV75" s="386"/>
      <c r="QWW75" s="385"/>
      <c r="QWX75" s="386"/>
      <c r="QWY75" s="386"/>
      <c r="QWZ75" s="386"/>
      <c r="QXA75" s="386"/>
      <c r="QXB75" s="386"/>
      <c r="QXC75" s="386"/>
      <c r="QXD75" s="386"/>
      <c r="QXE75" s="386"/>
      <c r="QXF75" s="386"/>
      <c r="QXG75" s="386"/>
      <c r="QXH75" s="386"/>
      <c r="QXI75" s="386"/>
      <c r="QXJ75" s="386"/>
      <c r="QXK75" s="386"/>
      <c r="QXL75" s="386"/>
      <c r="QXM75" s="385"/>
      <c r="QXN75" s="386"/>
      <c r="QXO75" s="386"/>
      <c r="QXP75" s="386"/>
      <c r="QXQ75" s="386"/>
      <c r="QXR75" s="386"/>
      <c r="QXS75" s="386"/>
      <c r="QXT75" s="386"/>
      <c r="QXU75" s="386"/>
      <c r="QXV75" s="386"/>
      <c r="QXW75" s="386"/>
      <c r="QXX75" s="386"/>
      <c r="QXY75" s="386"/>
      <c r="QXZ75" s="386"/>
      <c r="QYA75" s="386"/>
      <c r="QYB75" s="386"/>
      <c r="QYC75" s="385"/>
      <c r="QYD75" s="386"/>
      <c r="QYE75" s="386"/>
      <c r="QYF75" s="386"/>
      <c r="QYG75" s="386"/>
      <c r="QYH75" s="386"/>
      <c r="QYI75" s="386"/>
      <c r="QYJ75" s="386"/>
      <c r="QYK75" s="386"/>
      <c r="QYL75" s="386"/>
      <c r="QYM75" s="386"/>
      <c r="QYN75" s="386"/>
      <c r="QYO75" s="386"/>
      <c r="QYP75" s="386"/>
      <c r="QYQ75" s="386"/>
      <c r="QYR75" s="386"/>
      <c r="QYS75" s="385"/>
      <c r="QYT75" s="386"/>
      <c r="QYU75" s="386"/>
      <c r="QYV75" s="386"/>
      <c r="QYW75" s="386"/>
      <c r="QYX75" s="386"/>
      <c r="QYY75" s="386"/>
      <c r="QYZ75" s="386"/>
      <c r="QZA75" s="386"/>
      <c r="QZB75" s="386"/>
      <c r="QZC75" s="386"/>
      <c r="QZD75" s="386"/>
      <c r="QZE75" s="386"/>
      <c r="QZF75" s="386"/>
      <c r="QZG75" s="386"/>
      <c r="QZH75" s="386"/>
      <c r="QZI75" s="385"/>
      <c r="QZJ75" s="386"/>
      <c r="QZK75" s="386"/>
      <c r="QZL75" s="386"/>
      <c r="QZM75" s="386"/>
      <c r="QZN75" s="386"/>
      <c r="QZO75" s="386"/>
      <c r="QZP75" s="386"/>
      <c r="QZQ75" s="386"/>
      <c r="QZR75" s="386"/>
      <c r="QZS75" s="386"/>
      <c r="QZT75" s="386"/>
      <c r="QZU75" s="386"/>
      <c r="QZV75" s="386"/>
      <c r="QZW75" s="386"/>
      <c r="QZX75" s="386"/>
      <c r="QZY75" s="385"/>
      <c r="QZZ75" s="386"/>
      <c r="RAA75" s="386"/>
      <c r="RAB75" s="386"/>
      <c r="RAC75" s="386"/>
      <c r="RAD75" s="386"/>
      <c r="RAE75" s="386"/>
      <c r="RAF75" s="386"/>
      <c r="RAG75" s="386"/>
      <c r="RAH75" s="386"/>
      <c r="RAI75" s="386"/>
      <c r="RAJ75" s="386"/>
      <c r="RAK75" s="386"/>
      <c r="RAL75" s="386"/>
      <c r="RAM75" s="386"/>
      <c r="RAN75" s="386"/>
      <c r="RAO75" s="385"/>
      <c r="RAP75" s="386"/>
      <c r="RAQ75" s="386"/>
      <c r="RAR75" s="386"/>
      <c r="RAS75" s="386"/>
      <c r="RAT75" s="386"/>
      <c r="RAU75" s="386"/>
      <c r="RAV75" s="386"/>
      <c r="RAW75" s="386"/>
      <c r="RAX75" s="386"/>
      <c r="RAY75" s="386"/>
      <c r="RAZ75" s="386"/>
      <c r="RBA75" s="386"/>
      <c r="RBB75" s="386"/>
      <c r="RBC75" s="386"/>
      <c r="RBD75" s="386"/>
      <c r="RBE75" s="385"/>
      <c r="RBF75" s="386"/>
      <c r="RBG75" s="386"/>
      <c r="RBH75" s="386"/>
      <c r="RBI75" s="386"/>
      <c r="RBJ75" s="386"/>
      <c r="RBK75" s="386"/>
      <c r="RBL75" s="386"/>
      <c r="RBM75" s="386"/>
      <c r="RBN75" s="386"/>
      <c r="RBO75" s="386"/>
      <c r="RBP75" s="386"/>
      <c r="RBQ75" s="386"/>
      <c r="RBR75" s="386"/>
      <c r="RBS75" s="386"/>
      <c r="RBT75" s="386"/>
      <c r="RBU75" s="385"/>
      <c r="RBV75" s="386"/>
      <c r="RBW75" s="386"/>
      <c r="RBX75" s="386"/>
      <c r="RBY75" s="386"/>
      <c r="RBZ75" s="386"/>
      <c r="RCA75" s="386"/>
      <c r="RCB75" s="386"/>
      <c r="RCC75" s="386"/>
      <c r="RCD75" s="386"/>
      <c r="RCE75" s="386"/>
      <c r="RCF75" s="386"/>
      <c r="RCG75" s="386"/>
      <c r="RCH75" s="386"/>
      <c r="RCI75" s="386"/>
      <c r="RCJ75" s="386"/>
      <c r="RCK75" s="385"/>
      <c r="RCL75" s="386"/>
      <c r="RCM75" s="386"/>
      <c r="RCN75" s="386"/>
      <c r="RCO75" s="386"/>
      <c r="RCP75" s="386"/>
      <c r="RCQ75" s="386"/>
      <c r="RCR75" s="386"/>
      <c r="RCS75" s="386"/>
      <c r="RCT75" s="386"/>
      <c r="RCU75" s="386"/>
      <c r="RCV75" s="386"/>
      <c r="RCW75" s="386"/>
      <c r="RCX75" s="386"/>
      <c r="RCY75" s="386"/>
      <c r="RCZ75" s="386"/>
      <c r="RDA75" s="385"/>
      <c r="RDB75" s="386"/>
      <c r="RDC75" s="386"/>
      <c r="RDD75" s="386"/>
      <c r="RDE75" s="386"/>
      <c r="RDF75" s="386"/>
      <c r="RDG75" s="386"/>
      <c r="RDH75" s="386"/>
      <c r="RDI75" s="386"/>
      <c r="RDJ75" s="386"/>
      <c r="RDK75" s="386"/>
      <c r="RDL75" s="386"/>
      <c r="RDM75" s="386"/>
      <c r="RDN75" s="386"/>
      <c r="RDO75" s="386"/>
      <c r="RDP75" s="386"/>
      <c r="RDQ75" s="385"/>
      <c r="RDR75" s="386"/>
      <c r="RDS75" s="386"/>
      <c r="RDT75" s="386"/>
      <c r="RDU75" s="386"/>
      <c r="RDV75" s="386"/>
      <c r="RDW75" s="386"/>
      <c r="RDX75" s="386"/>
      <c r="RDY75" s="386"/>
      <c r="RDZ75" s="386"/>
      <c r="REA75" s="386"/>
      <c r="REB75" s="386"/>
      <c r="REC75" s="386"/>
      <c r="RED75" s="386"/>
      <c r="REE75" s="386"/>
      <c r="REF75" s="386"/>
      <c r="REG75" s="385"/>
      <c r="REH75" s="386"/>
      <c r="REI75" s="386"/>
      <c r="REJ75" s="386"/>
      <c r="REK75" s="386"/>
      <c r="REL75" s="386"/>
      <c r="REM75" s="386"/>
      <c r="REN75" s="386"/>
      <c r="REO75" s="386"/>
      <c r="REP75" s="386"/>
      <c r="REQ75" s="386"/>
      <c r="RER75" s="386"/>
      <c r="RES75" s="386"/>
      <c r="RET75" s="386"/>
      <c r="REU75" s="386"/>
      <c r="REV75" s="386"/>
      <c r="REW75" s="385"/>
      <c r="REX75" s="386"/>
      <c r="REY75" s="386"/>
      <c r="REZ75" s="386"/>
      <c r="RFA75" s="386"/>
      <c r="RFB75" s="386"/>
      <c r="RFC75" s="386"/>
      <c r="RFD75" s="386"/>
      <c r="RFE75" s="386"/>
      <c r="RFF75" s="386"/>
      <c r="RFG75" s="386"/>
      <c r="RFH75" s="386"/>
      <c r="RFI75" s="386"/>
      <c r="RFJ75" s="386"/>
      <c r="RFK75" s="386"/>
      <c r="RFL75" s="386"/>
      <c r="RFM75" s="385"/>
      <c r="RFN75" s="386"/>
      <c r="RFO75" s="386"/>
      <c r="RFP75" s="386"/>
      <c r="RFQ75" s="386"/>
      <c r="RFR75" s="386"/>
      <c r="RFS75" s="386"/>
      <c r="RFT75" s="386"/>
      <c r="RFU75" s="386"/>
      <c r="RFV75" s="386"/>
      <c r="RFW75" s="386"/>
      <c r="RFX75" s="386"/>
      <c r="RFY75" s="386"/>
      <c r="RFZ75" s="386"/>
      <c r="RGA75" s="386"/>
      <c r="RGB75" s="386"/>
      <c r="RGC75" s="385"/>
      <c r="RGD75" s="386"/>
      <c r="RGE75" s="386"/>
      <c r="RGF75" s="386"/>
      <c r="RGG75" s="386"/>
      <c r="RGH75" s="386"/>
      <c r="RGI75" s="386"/>
      <c r="RGJ75" s="386"/>
      <c r="RGK75" s="386"/>
      <c r="RGL75" s="386"/>
      <c r="RGM75" s="386"/>
      <c r="RGN75" s="386"/>
      <c r="RGO75" s="386"/>
      <c r="RGP75" s="386"/>
      <c r="RGQ75" s="386"/>
      <c r="RGR75" s="386"/>
      <c r="RGS75" s="385"/>
      <c r="RGT75" s="386"/>
      <c r="RGU75" s="386"/>
      <c r="RGV75" s="386"/>
      <c r="RGW75" s="386"/>
      <c r="RGX75" s="386"/>
      <c r="RGY75" s="386"/>
      <c r="RGZ75" s="386"/>
      <c r="RHA75" s="386"/>
      <c r="RHB75" s="386"/>
      <c r="RHC75" s="386"/>
      <c r="RHD75" s="386"/>
      <c r="RHE75" s="386"/>
      <c r="RHF75" s="386"/>
      <c r="RHG75" s="386"/>
      <c r="RHH75" s="386"/>
      <c r="RHI75" s="385"/>
      <c r="RHJ75" s="386"/>
      <c r="RHK75" s="386"/>
      <c r="RHL75" s="386"/>
      <c r="RHM75" s="386"/>
      <c r="RHN75" s="386"/>
      <c r="RHO75" s="386"/>
      <c r="RHP75" s="386"/>
      <c r="RHQ75" s="386"/>
      <c r="RHR75" s="386"/>
      <c r="RHS75" s="386"/>
      <c r="RHT75" s="386"/>
      <c r="RHU75" s="386"/>
      <c r="RHV75" s="386"/>
      <c r="RHW75" s="386"/>
      <c r="RHX75" s="386"/>
      <c r="RHY75" s="385"/>
      <c r="RHZ75" s="386"/>
      <c r="RIA75" s="386"/>
      <c r="RIB75" s="386"/>
      <c r="RIC75" s="386"/>
      <c r="RID75" s="386"/>
      <c r="RIE75" s="386"/>
      <c r="RIF75" s="386"/>
      <c r="RIG75" s="386"/>
      <c r="RIH75" s="386"/>
      <c r="RII75" s="386"/>
      <c r="RIJ75" s="386"/>
      <c r="RIK75" s="386"/>
      <c r="RIL75" s="386"/>
      <c r="RIM75" s="386"/>
      <c r="RIN75" s="386"/>
      <c r="RIO75" s="385"/>
      <c r="RIP75" s="386"/>
      <c r="RIQ75" s="386"/>
      <c r="RIR75" s="386"/>
      <c r="RIS75" s="386"/>
      <c r="RIT75" s="386"/>
      <c r="RIU75" s="386"/>
      <c r="RIV75" s="386"/>
      <c r="RIW75" s="386"/>
      <c r="RIX75" s="386"/>
      <c r="RIY75" s="386"/>
      <c r="RIZ75" s="386"/>
      <c r="RJA75" s="386"/>
      <c r="RJB75" s="386"/>
      <c r="RJC75" s="386"/>
      <c r="RJD75" s="386"/>
      <c r="RJE75" s="385"/>
      <c r="RJF75" s="386"/>
      <c r="RJG75" s="386"/>
      <c r="RJH75" s="386"/>
      <c r="RJI75" s="386"/>
      <c r="RJJ75" s="386"/>
      <c r="RJK75" s="386"/>
      <c r="RJL75" s="386"/>
      <c r="RJM75" s="386"/>
      <c r="RJN75" s="386"/>
      <c r="RJO75" s="386"/>
      <c r="RJP75" s="386"/>
      <c r="RJQ75" s="386"/>
      <c r="RJR75" s="386"/>
      <c r="RJS75" s="386"/>
      <c r="RJT75" s="386"/>
      <c r="RJU75" s="385"/>
      <c r="RJV75" s="386"/>
      <c r="RJW75" s="386"/>
      <c r="RJX75" s="386"/>
      <c r="RJY75" s="386"/>
      <c r="RJZ75" s="386"/>
      <c r="RKA75" s="386"/>
      <c r="RKB75" s="386"/>
      <c r="RKC75" s="386"/>
      <c r="RKD75" s="386"/>
      <c r="RKE75" s="386"/>
      <c r="RKF75" s="386"/>
      <c r="RKG75" s="386"/>
      <c r="RKH75" s="386"/>
      <c r="RKI75" s="386"/>
      <c r="RKJ75" s="386"/>
      <c r="RKK75" s="385"/>
      <c r="RKL75" s="386"/>
      <c r="RKM75" s="386"/>
      <c r="RKN75" s="386"/>
      <c r="RKO75" s="386"/>
      <c r="RKP75" s="386"/>
      <c r="RKQ75" s="386"/>
      <c r="RKR75" s="386"/>
      <c r="RKS75" s="386"/>
      <c r="RKT75" s="386"/>
      <c r="RKU75" s="386"/>
      <c r="RKV75" s="386"/>
      <c r="RKW75" s="386"/>
      <c r="RKX75" s="386"/>
      <c r="RKY75" s="386"/>
      <c r="RKZ75" s="386"/>
      <c r="RLA75" s="385"/>
      <c r="RLB75" s="386"/>
      <c r="RLC75" s="386"/>
      <c r="RLD75" s="386"/>
      <c r="RLE75" s="386"/>
      <c r="RLF75" s="386"/>
      <c r="RLG75" s="386"/>
      <c r="RLH75" s="386"/>
      <c r="RLI75" s="386"/>
      <c r="RLJ75" s="386"/>
      <c r="RLK75" s="386"/>
      <c r="RLL75" s="386"/>
      <c r="RLM75" s="386"/>
      <c r="RLN75" s="386"/>
      <c r="RLO75" s="386"/>
      <c r="RLP75" s="386"/>
      <c r="RLQ75" s="385"/>
      <c r="RLR75" s="386"/>
      <c r="RLS75" s="386"/>
      <c r="RLT75" s="386"/>
      <c r="RLU75" s="386"/>
      <c r="RLV75" s="386"/>
      <c r="RLW75" s="386"/>
      <c r="RLX75" s="386"/>
      <c r="RLY75" s="386"/>
      <c r="RLZ75" s="386"/>
      <c r="RMA75" s="386"/>
      <c r="RMB75" s="386"/>
      <c r="RMC75" s="386"/>
      <c r="RMD75" s="386"/>
      <c r="RME75" s="386"/>
      <c r="RMF75" s="386"/>
      <c r="RMG75" s="385"/>
      <c r="RMH75" s="386"/>
      <c r="RMI75" s="386"/>
      <c r="RMJ75" s="386"/>
      <c r="RMK75" s="386"/>
      <c r="RML75" s="386"/>
      <c r="RMM75" s="386"/>
      <c r="RMN75" s="386"/>
      <c r="RMO75" s="386"/>
      <c r="RMP75" s="386"/>
      <c r="RMQ75" s="386"/>
      <c r="RMR75" s="386"/>
      <c r="RMS75" s="386"/>
      <c r="RMT75" s="386"/>
      <c r="RMU75" s="386"/>
      <c r="RMV75" s="386"/>
      <c r="RMW75" s="385"/>
      <c r="RMX75" s="386"/>
      <c r="RMY75" s="386"/>
      <c r="RMZ75" s="386"/>
      <c r="RNA75" s="386"/>
      <c r="RNB75" s="386"/>
      <c r="RNC75" s="386"/>
      <c r="RND75" s="386"/>
      <c r="RNE75" s="386"/>
      <c r="RNF75" s="386"/>
      <c r="RNG75" s="386"/>
      <c r="RNH75" s="386"/>
      <c r="RNI75" s="386"/>
      <c r="RNJ75" s="386"/>
      <c r="RNK75" s="386"/>
      <c r="RNL75" s="386"/>
      <c r="RNM75" s="385"/>
      <c r="RNN75" s="386"/>
      <c r="RNO75" s="386"/>
      <c r="RNP75" s="386"/>
      <c r="RNQ75" s="386"/>
      <c r="RNR75" s="386"/>
      <c r="RNS75" s="386"/>
      <c r="RNT75" s="386"/>
      <c r="RNU75" s="386"/>
      <c r="RNV75" s="386"/>
      <c r="RNW75" s="386"/>
      <c r="RNX75" s="386"/>
      <c r="RNY75" s="386"/>
      <c r="RNZ75" s="386"/>
      <c r="ROA75" s="386"/>
      <c r="ROB75" s="386"/>
      <c r="ROC75" s="385"/>
      <c r="ROD75" s="386"/>
      <c r="ROE75" s="386"/>
      <c r="ROF75" s="386"/>
      <c r="ROG75" s="386"/>
      <c r="ROH75" s="386"/>
      <c r="ROI75" s="386"/>
      <c r="ROJ75" s="386"/>
      <c r="ROK75" s="386"/>
      <c r="ROL75" s="386"/>
      <c r="ROM75" s="386"/>
      <c r="RON75" s="386"/>
      <c r="ROO75" s="386"/>
      <c r="ROP75" s="386"/>
      <c r="ROQ75" s="386"/>
      <c r="ROR75" s="386"/>
      <c r="ROS75" s="385"/>
      <c r="ROT75" s="386"/>
      <c r="ROU75" s="386"/>
      <c r="ROV75" s="386"/>
      <c r="ROW75" s="386"/>
      <c r="ROX75" s="386"/>
      <c r="ROY75" s="386"/>
      <c r="ROZ75" s="386"/>
      <c r="RPA75" s="386"/>
      <c r="RPB75" s="386"/>
      <c r="RPC75" s="386"/>
      <c r="RPD75" s="386"/>
      <c r="RPE75" s="386"/>
      <c r="RPF75" s="386"/>
      <c r="RPG75" s="386"/>
      <c r="RPH75" s="386"/>
      <c r="RPI75" s="385"/>
      <c r="RPJ75" s="386"/>
      <c r="RPK75" s="386"/>
      <c r="RPL75" s="386"/>
      <c r="RPM75" s="386"/>
      <c r="RPN75" s="386"/>
      <c r="RPO75" s="386"/>
      <c r="RPP75" s="386"/>
      <c r="RPQ75" s="386"/>
      <c r="RPR75" s="386"/>
      <c r="RPS75" s="386"/>
      <c r="RPT75" s="386"/>
      <c r="RPU75" s="386"/>
      <c r="RPV75" s="386"/>
      <c r="RPW75" s="386"/>
      <c r="RPX75" s="386"/>
      <c r="RPY75" s="385"/>
      <c r="RPZ75" s="386"/>
      <c r="RQA75" s="386"/>
      <c r="RQB75" s="386"/>
      <c r="RQC75" s="386"/>
      <c r="RQD75" s="386"/>
      <c r="RQE75" s="386"/>
      <c r="RQF75" s="386"/>
      <c r="RQG75" s="386"/>
      <c r="RQH75" s="386"/>
      <c r="RQI75" s="386"/>
      <c r="RQJ75" s="386"/>
      <c r="RQK75" s="386"/>
      <c r="RQL75" s="386"/>
      <c r="RQM75" s="386"/>
      <c r="RQN75" s="386"/>
      <c r="RQO75" s="385"/>
      <c r="RQP75" s="386"/>
      <c r="RQQ75" s="386"/>
      <c r="RQR75" s="386"/>
      <c r="RQS75" s="386"/>
      <c r="RQT75" s="386"/>
      <c r="RQU75" s="386"/>
      <c r="RQV75" s="386"/>
      <c r="RQW75" s="386"/>
      <c r="RQX75" s="386"/>
      <c r="RQY75" s="386"/>
      <c r="RQZ75" s="386"/>
      <c r="RRA75" s="386"/>
      <c r="RRB75" s="386"/>
      <c r="RRC75" s="386"/>
      <c r="RRD75" s="386"/>
      <c r="RRE75" s="385"/>
      <c r="RRF75" s="386"/>
      <c r="RRG75" s="386"/>
      <c r="RRH75" s="386"/>
      <c r="RRI75" s="386"/>
      <c r="RRJ75" s="386"/>
      <c r="RRK75" s="386"/>
      <c r="RRL75" s="386"/>
      <c r="RRM75" s="386"/>
      <c r="RRN75" s="386"/>
      <c r="RRO75" s="386"/>
      <c r="RRP75" s="386"/>
      <c r="RRQ75" s="386"/>
      <c r="RRR75" s="386"/>
      <c r="RRS75" s="386"/>
      <c r="RRT75" s="386"/>
      <c r="RRU75" s="385"/>
      <c r="RRV75" s="386"/>
      <c r="RRW75" s="386"/>
      <c r="RRX75" s="386"/>
      <c r="RRY75" s="386"/>
      <c r="RRZ75" s="386"/>
      <c r="RSA75" s="386"/>
      <c r="RSB75" s="386"/>
      <c r="RSC75" s="386"/>
      <c r="RSD75" s="386"/>
      <c r="RSE75" s="386"/>
      <c r="RSF75" s="386"/>
      <c r="RSG75" s="386"/>
      <c r="RSH75" s="386"/>
      <c r="RSI75" s="386"/>
      <c r="RSJ75" s="386"/>
      <c r="RSK75" s="385"/>
      <c r="RSL75" s="386"/>
      <c r="RSM75" s="386"/>
      <c r="RSN75" s="386"/>
      <c r="RSO75" s="386"/>
      <c r="RSP75" s="386"/>
      <c r="RSQ75" s="386"/>
      <c r="RSR75" s="386"/>
      <c r="RSS75" s="386"/>
      <c r="RST75" s="386"/>
      <c r="RSU75" s="386"/>
      <c r="RSV75" s="386"/>
      <c r="RSW75" s="386"/>
      <c r="RSX75" s="386"/>
      <c r="RSY75" s="386"/>
      <c r="RSZ75" s="386"/>
      <c r="RTA75" s="385"/>
      <c r="RTB75" s="386"/>
      <c r="RTC75" s="386"/>
      <c r="RTD75" s="386"/>
      <c r="RTE75" s="386"/>
      <c r="RTF75" s="386"/>
      <c r="RTG75" s="386"/>
      <c r="RTH75" s="386"/>
      <c r="RTI75" s="386"/>
      <c r="RTJ75" s="386"/>
      <c r="RTK75" s="386"/>
      <c r="RTL75" s="386"/>
      <c r="RTM75" s="386"/>
      <c r="RTN75" s="386"/>
      <c r="RTO75" s="386"/>
      <c r="RTP75" s="386"/>
      <c r="RTQ75" s="385"/>
      <c r="RTR75" s="386"/>
      <c r="RTS75" s="386"/>
      <c r="RTT75" s="386"/>
      <c r="RTU75" s="386"/>
      <c r="RTV75" s="386"/>
      <c r="RTW75" s="386"/>
      <c r="RTX75" s="386"/>
      <c r="RTY75" s="386"/>
      <c r="RTZ75" s="386"/>
      <c r="RUA75" s="386"/>
      <c r="RUB75" s="386"/>
      <c r="RUC75" s="386"/>
      <c r="RUD75" s="386"/>
      <c r="RUE75" s="386"/>
      <c r="RUF75" s="386"/>
      <c r="RUG75" s="385"/>
      <c r="RUH75" s="386"/>
      <c r="RUI75" s="386"/>
      <c r="RUJ75" s="386"/>
      <c r="RUK75" s="386"/>
      <c r="RUL75" s="386"/>
      <c r="RUM75" s="386"/>
      <c r="RUN75" s="386"/>
      <c r="RUO75" s="386"/>
      <c r="RUP75" s="386"/>
      <c r="RUQ75" s="386"/>
      <c r="RUR75" s="386"/>
      <c r="RUS75" s="386"/>
      <c r="RUT75" s="386"/>
      <c r="RUU75" s="386"/>
      <c r="RUV75" s="386"/>
      <c r="RUW75" s="385"/>
      <c r="RUX75" s="386"/>
      <c r="RUY75" s="386"/>
      <c r="RUZ75" s="386"/>
      <c r="RVA75" s="386"/>
      <c r="RVB75" s="386"/>
      <c r="RVC75" s="386"/>
      <c r="RVD75" s="386"/>
      <c r="RVE75" s="386"/>
      <c r="RVF75" s="386"/>
      <c r="RVG75" s="386"/>
      <c r="RVH75" s="386"/>
      <c r="RVI75" s="386"/>
      <c r="RVJ75" s="386"/>
      <c r="RVK75" s="386"/>
      <c r="RVL75" s="386"/>
      <c r="RVM75" s="385"/>
      <c r="RVN75" s="386"/>
      <c r="RVO75" s="386"/>
      <c r="RVP75" s="386"/>
      <c r="RVQ75" s="386"/>
      <c r="RVR75" s="386"/>
      <c r="RVS75" s="386"/>
      <c r="RVT75" s="386"/>
      <c r="RVU75" s="386"/>
      <c r="RVV75" s="386"/>
      <c r="RVW75" s="386"/>
      <c r="RVX75" s="386"/>
      <c r="RVY75" s="386"/>
      <c r="RVZ75" s="386"/>
      <c r="RWA75" s="386"/>
      <c r="RWB75" s="386"/>
      <c r="RWC75" s="385"/>
      <c r="RWD75" s="386"/>
      <c r="RWE75" s="386"/>
      <c r="RWF75" s="386"/>
      <c r="RWG75" s="386"/>
      <c r="RWH75" s="386"/>
      <c r="RWI75" s="386"/>
      <c r="RWJ75" s="386"/>
      <c r="RWK75" s="386"/>
      <c r="RWL75" s="386"/>
      <c r="RWM75" s="386"/>
      <c r="RWN75" s="386"/>
      <c r="RWO75" s="386"/>
      <c r="RWP75" s="386"/>
      <c r="RWQ75" s="386"/>
      <c r="RWR75" s="386"/>
      <c r="RWS75" s="385"/>
      <c r="RWT75" s="386"/>
      <c r="RWU75" s="386"/>
      <c r="RWV75" s="386"/>
      <c r="RWW75" s="386"/>
      <c r="RWX75" s="386"/>
      <c r="RWY75" s="386"/>
      <c r="RWZ75" s="386"/>
      <c r="RXA75" s="386"/>
      <c r="RXB75" s="386"/>
      <c r="RXC75" s="386"/>
      <c r="RXD75" s="386"/>
      <c r="RXE75" s="386"/>
      <c r="RXF75" s="386"/>
      <c r="RXG75" s="386"/>
      <c r="RXH75" s="386"/>
      <c r="RXI75" s="385"/>
      <c r="RXJ75" s="386"/>
      <c r="RXK75" s="386"/>
      <c r="RXL75" s="386"/>
      <c r="RXM75" s="386"/>
      <c r="RXN75" s="386"/>
      <c r="RXO75" s="386"/>
      <c r="RXP75" s="386"/>
      <c r="RXQ75" s="386"/>
      <c r="RXR75" s="386"/>
      <c r="RXS75" s="386"/>
      <c r="RXT75" s="386"/>
      <c r="RXU75" s="386"/>
      <c r="RXV75" s="386"/>
      <c r="RXW75" s="386"/>
      <c r="RXX75" s="386"/>
      <c r="RXY75" s="385"/>
      <c r="RXZ75" s="386"/>
      <c r="RYA75" s="386"/>
      <c r="RYB75" s="386"/>
      <c r="RYC75" s="386"/>
      <c r="RYD75" s="386"/>
      <c r="RYE75" s="386"/>
      <c r="RYF75" s="386"/>
      <c r="RYG75" s="386"/>
      <c r="RYH75" s="386"/>
      <c r="RYI75" s="386"/>
      <c r="RYJ75" s="386"/>
      <c r="RYK75" s="386"/>
      <c r="RYL75" s="386"/>
      <c r="RYM75" s="386"/>
      <c r="RYN75" s="386"/>
      <c r="RYO75" s="385"/>
      <c r="RYP75" s="386"/>
      <c r="RYQ75" s="386"/>
      <c r="RYR75" s="386"/>
      <c r="RYS75" s="386"/>
      <c r="RYT75" s="386"/>
      <c r="RYU75" s="386"/>
      <c r="RYV75" s="386"/>
      <c r="RYW75" s="386"/>
      <c r="RYX75" s="386"/>
      <c r="RYY75" s="386"/>
      <c r="RYZ75" s="386"/>
      <c r="RZA75" s="386"/>
      <c r="RZB75" s="386"/>
      <c r="RZC75" s="386"/>
      <c r="RZD75" s="386"/>
      <c r="RZE75" s="385"/>
      <c r="RZF75" s="386"/>
      <c r="RZG75" s="386"/>
      <c r="RZH75" s="386"/>
      <c r="RZI75" s="386"/>
      <c r="RZJ75" s="386"/>
      <c r="RZK75" s="386"/>
      <c r="RZL75" s="386"/>
      <c r="RZM75" s="386"/>
      <c r="RZN75" s="386"/>
      <c r="RZO75" s="386"/>
      <c r="RZP75" s="386"/>
      <c r="RZQ75" s="386"/>
      <c r="RZR75" s="386"/>
      <c r="RZS75" s="386"/>
      <c r="RZT75" s="386"/>
      <c r="RZU75" s="385"/>
      <c r="RZV75" s="386"/>
      <c r="RZW75" s="386"/>
      <c r="RZX75" s="386"/>
      <c r="RZY75" s="386"/>
      <c r="RZZ75" s="386"/>
      <c r="SAA75" s="386"/>
      <c r="SAB75" s="386"/>
      <c r="SAC75" s="386"/>
      <c r="SAD75" s="386"/>
      <c r="SAE75" s="386"/>
      <c r="SAF75" s="386"/>
      <c r="SAG75" s="386"/>
      <c r="SAH75" s="386"/>
      <c r="SAI75" s="386"/>
      <c r="SAJ75" s="386"/>
      <c r="SAK75" s="385"/>
      <c r="SAL75" s="386"/>
      <c r="SAM75" s="386"/>
      <c r="SAN75" s="386"/>
      <c r="SAO75" s="386"/>
      <c r="SAP75" s="386"/>
      <c r="SAQ75" s="386"/>
      <c r="SAR75" s="386"/>
      <c r="SAS75" s="386"/>
      <c r="SAT75" s="386"/>
      <c r="SAU75" s="386"/>
      <c r="SAV75" s="386"/>
      <c r="SAW75" s="386"/>
      <c r="SAX75" s="386"/>
      <c r="SAY75" s="386"/>
      <c r="SAZ75" s="386"/>
      <c r="SBA75" s="385"/>
      <c r="SBB75" s="386"/>
      <c r="SBC75" s="386"/>
      <c r="SBD75" s="386"/>
      <c r="SBE75" s="386"/>
      <c r="SBF75" s="386"/>
      <c r="SBG75" s="386"/>
      <c r="SBH75" s="386"/>
      <c r="SBI75" s="386"/>
      <c r="SBJ75" s="386"/>
      <c r="SBK75" s="386"/>
      <c r="SBL75" s="386"/>
      <c r="SBM75" s="386"/>
      <c r="SBN75" s="386"/>
      <c r="SBO75" s="386"/>
      <c r="SBP75" s="386"/>
      <c r="SBQ75" s="385"/>
      <c r="SBR75" s="386"/>
      <c r="SBS75" s="386"/>
      <c r="SBT75" s="386"/>
      <c r="SBU75" s="386"/>
      <c r="SBV75" s="386"/>
      <c r="SBW75" s="386"/>
      <c r="SBX75" s="386"/>
      <c r="SBY75" s="386"/>
      <c r="SBZ75" s="386"/>
      <c r="SCA75" s="386"/>
      <c r="SCB75" s="386"/>
      <c r="SCC75" s="386"/>
      <c r="SCD75" s="386"/>
      <c r="SCE75" s="386"/>
      <c r="SCF75" s="386"/>
      <c r="SCG75" s="385"/>
      <c r="SCH75" s="386"/>
      <c r="SCI75" s="386"/>
      <c r="SCJ75" s="386"/>
      <c r="SCK75" s="386"/>
      <c r="SCL75" s="386"/>
      <c r="SCM75" s="386"/>
      <c r="SCN75" s="386"/>
      <c r="SCO75" s="386"/>
      <c r="SCP75" s="386"/>
      <c r="SCQ75" s="386"/>
      <c r="SCR75" s="386"/>
      <c r="SCS75" s="386"/>
      <c r="SCT75" s="386"/>
      <c r="SCU75" s="386"/>
      <c r="SCV75" s="386"/>
      <c r="SCW75" s="385"/>
      <c r="SCX75" s="386"/>
      <c r="SCY75" s="386"/>
      <c r="SCZ75" s="386"/>
      <c r="SDA75" s="386"/>
      <c r="SDB75" s="386"/>
      <c r="SDC75" s="386"/>
      <c r="SDD75" s="386"/>
      <c r="SDE75" s="386"/>
      <c r="SDF75" s="386"/>
      <c r="SDG75" s="386"/>
      <c r="SDH75" s="386"/>
      <c r="SDI75" s="386"/>
      <c r="SDJ75" s="386"/>
      <c r="SDK75" s="386"/>
      <c r="SDL75" s="386"/>
      <c r="SDM75" s="385"/>
      <c r="SDN75" s="386"/>
      <c r="SDO75" s="386"/>
      <c r="SDP75" s="386"/>
      <c r="SDQ75" s="386"/>
      <c r="SDR75" s="386"/>
      <c r="SDS75" s="386"/>
      <c r="SDT75" s="386"/>
      <c r="SDU75" s="386"/>
      <c r="SDV75" s="386"/>
      <c r="SDW75" s="386"/>
      <c r="SDX75" s="386"/>
      <c r="SDY75" s="386"/>
      <c r="SDZ75" s="386"/>
      <c r="SEA75" s="386"/>
      <c r="SEB75" s="386"/>
      <c r="SEC75" s="385"/>
      <c r="SED75" s="386"/>
      <c r="SEE75" s="386"/>
      <c r="SEF75" s="386"/>
      <c r="SEG75" s="386"/>
      <c r="SEH75" s="386"/>
      <c r="SEI75" s="386"/>
      <c r="SEJ75" s="386"/>
      <c r="SEK75" s="386"/>
      <c r="SEL75" s="386"/>
      <c r="SEM75" s="386"/>
      <c r="SEN75" s="386"/>
      <c r="SEO75" s="386"/>
      <c r="SEP75" s="386"/>
      <c r="SEQ75" s="386"/>
      <c r="SER75" s="386"/>
      <c r="SES75" s="385"/>
      <c r="SET75" s="386"/>
      <c r="SEU75" s="386"/>
      <c r="SEV75" s="386"/>
      <c r="SEW75" s="386"/>
      <c r="SEX75" s="386"/>
      <c r="SEY75" s="386"/>
      <c r="SEZ75" s="386"/>
      <c r="SFA75" s="386"/>
      <c r="SFB75" s="386"/>
      <c r="SFC75" s="386"/>
      <c r="SFD75" s="386"/>
      <c r="SFE75" s="386"/>
      <c r="SFF75" s="386"/>
      <c r="SFG75" s="386"/>
      <c r="SFH75" s="386"/>
      <c r="SFI75" s="385"/>
      <c r="SFJ75" s="386"/>
      <c r="SFK75" s="386"/>
      <c r="SFL75" s="386"/>
      <c r="SFM75" s="386"/>
      <c r="SFN75" s="386"/>
      <c r="SFO75" s="386"/>
      <c r="SFP75" s="386"/>
      <c r="SFQ75" s="386"/>
      <c r="SFR75" s="386"/>
      <c r="SFS75" s="386"/>
      <c r="SFT75" s="386"/>
      <c r="SFU75" s="386"/>
      <c r="SFV75" s="386"/>
      <c r="SFW75" s="386"/>
      <c r="SFX75" s="386"/>
      <c r="SFY75" s="385"/>
      <c r="SFZ75" s="386"/>
      <c r="SGA75" s="386"/>
      <c r="SGB75" s="386"/>
      <c r="SGC75" s="386"/>
      <c r="SGD75" s="386"/>
      <c r="SGE75" s="386"/>
      <c r="SGF75" s="386"/>
      <c r="SGG75" s="386"/>
      <c r="SGH75" s="386"/>
      <c r="SGI75" s="386"/>
      <c r="SGJ75" s="386"/>
      <c r="SGK75" s="386"/>
      <c r="SGL75" s="386"/>
      <c r="SGM75" s="386"/>
      <c r="SGN75" s="386"/>
      <c r="SGO75" s="385"/>
      <c r="SGP75" s="386"/>
      <c r="SGQ75" s="386"/>
      <c r="SGR75" s="386"/>
      <c r="SGS75" s="386"/>
      <c r="SGT75" s="386"/>
      <c r="SGU75" s="386"/>
      <c r="SGV75" s="386"/>
      <c r="SGW75" s="386"/>
      <c r="SGX75" s="386"/>
      <c r="SGY75" s="386"/>
      <c r="SGZ75" s="386"/>
      <c r="SHA75" s="386"/>
      <c r="SHB75" s="386"/>
      <c r="SHC75" s="386"/>
      <c r="SHD75" s="386"/>
      <c r="SHE75" s="385"/>
      <c r="SHF75" s="386"/>
      <c r="SHG75" s="386"/>
      <c r="SHH75" s="386"/>
      <c r="SHI75" s="386"/>
      <c r="SHJ75" s="386"/>
      <c r="SHK75" s="386"/>
      <c r="SHL75" s="386"/>
      <c r="SHM75" s="386"/>
      <c r="SHN75" s="386"/>
      <c r="SHO75" s="386"/>
      <c r="SHP75" s="386"/>
      <c r="SHQ75" s="386"/>
      <c r="SHR75" s="386"/>
      <c r="SHS75" s="386"/>
      <c r="SHT75" s="386"/>
      <c r="SHU75" s="385"/>
      <c r="SHV75" s="386"/>
      <c r="SHW75" s="386"/>
      <c r="SHX75" s="386"/>
      <c r="SHY75" s="386"/>
      <c r="SHZ75" s="386"/>
      <c r="SIA75" s="386"/>
      <c r="SIB75" s="386"/>
      <c r="SIC75" s="386"/>
      <c r="SID75" s="386"/>
      <c r="SIE75" s="386"/>
      <c r="SIF75" s="386"/>
      <c r="SIG75" s="386"/>
      <c r="SIH75" s="386"/>
      <c r="SII75" s="386"/>
      <c r="SIJ75" s="386"/>
      <c r="SIK75" s="385"/>
      <c r="SIL75" s="386"/>
      <c r="SIM75" s="386"/>
      <c r="SIN75" s="386"/>
      <c r="SIO75" s="386"/>
      <c r="SIP75" s="386"/>
      <c r="SIQ75" s="386"/>
      <c r="SIR75" s="386"/>
      <c r="SIS75" s="386"/>
      <c r="SIT75" s="386"/>
      <c r="SIU75" s="386"/>
      <c r="SIV75" s="386"/>
      <c r="SIW75" s="386"/>
      <c r="SIX75" s="386"/>
      <c r="SIY75" s="386"/>
      <c r="SIZ75" s="386"/>
      <c r="SJA75" s="385"/>
      <c r="SJB75" s="386"/>
      <c r="SJC75" s="386"/>
      <c r="SJD75" s="386"/>
      <c r="SJE75" s="386"/>
      <c r="SJF75" s="386"/>
      <c r="SJG75" s="386"/>
      <c r="SJH75" s="386"/>
      <c r="SJI75" s="386"/>
      <c r="SJJ75" s="386"/>
      <c r="SJK75" s="386"/>
      <c r="SJL75" s="386"/>
      <c r="SJM75" s="386"/>
      <c r="SJN75" s="386"/>
      <c r="SJO75" s="386"/>
      <c r="SJP75" s="386"/>
      <c r="SJQ75" s="385"/>
      <c r="SJR75" s="386"/>
      <c r="SJS75" s="386"/>
      <c r="SJT75" s="386"/>
      <c r="SJU75" s="386"/>
      <c r="SJV75" s="386"/>
      <c r="SJW75" s="386"/>
      <c r="SJX75" s="386"/>
      <c r="SJY75" s="386"/>
      <c r="SJZ75" s="386"/>
      <c r="SKA75" s="386"/>
      <c r="SKB75" s="386"/>
      <c r="SKC75" s="386"/>
      <c r="SKD75" s="386"/>
      <c r="SKE75" s="386"/>
      <c r="SKF75" s="386"/>
      <c r="SKG75" s="385"/>
      <c r="SKH75" s="386"/>
      <c r="SKI75" s="386"/>
      <c r="SKJ75" s="386"/>
      <c r="SKK75" s="386"/>
      <c r="SKL75" s="386"/>
      <c r="SKM75" s="386"/>
      <c r="SKN75" s="386"/>
      <c r="SKO75" s="386"/>
      <c r="SKP75" s="386"/>
      <c r="SKQ75" s="386"/>
      <c r="SKR75" s="386"/>
      <c r="SKS75" s="386"/>
      <c r="SKT75" s="386"/>
      <c r="SKU75" s="386"/>
      <c r="SKV75" s="386"/>
      <c r="SKW75" s="385"/>
      <c r="SKX75" s="386"/>
      <c r="SKY75" s="386"/>
      <c r="SKZ75" s="386"/>
      <c r="SLA75" s="386"/>
      <c r="SLB75" s="386"/>
      <c r="SLC75" s="386"/>
      <c r="SLD75" s="386"/>
      <c r="SLE75" s="386"/>
      <c r="SLF75" s="386"/>
      <c r="SLG75" s="386"/>
      <c r="SLH75" s="386"/>
      <c r="SLI75" s="386"/>
      <c r="SLJ75" s="386"/>
      <c r="SLK75" s="386"/>
      <c r="SLL75" s="386"/>
      <c r="SLM75" s="385"/>
      <c r="SLN75" s="386"/>
      <c r="SLO75" s="386"/>
      <c r="SLP75" s="386"/>
      <c r="SLQ75" s="386"/>
      <c r="SLR75" s="386"/>
      <c r="SLS75" s="386"/>
      <c r="SLT75" s="386"/>
      <c r="SLU75" s="386"/>
      <c r="SLV75" s="386"/>
      <c r="SLW75" s="386"/>
      <c r="SLX75" s="386"/>
      <c r="SLY75" s="386"/>
      <c r="SLZ75" s="386"/>
      <c r="SMA75" s="386"/>
      <c r="SMB75" s="386"/>
      <c r="SMC75" s="385"/>
      <c r="SMD75" s="386"/>
      <c r="SME75" s="386"/>
      <c r="SMF75" s="386"/>
      <c r="SMG75" s="386"/>
      <c r="SMH75" s="386"/>
      <c r="SMI75" s="386"/>
      <c r="SMJ75" s="386"/>
      <c r="SMK75" s="386"/>
      <c r="SML75" s="386"/>
      <c r="SMM75" s="386"/>
      <c r="SMN75" s="386"/>
      <c r="SMO75" s="386"/>
      <c r="SMP75" s="386"/>
      <c r="SMQ75" s="386"/>
      <c r="SMR75" s="386"/>
      <c r="SMS75" s="385"/>
      <c r="SMT75" s="386"/>
      <c r="SMU75" s="386"/>
      <c r="SMV75" s="386"/>
      <c r="SMW75" s="386"/>
      <c r="SMX75" s="386"/>
      <c r="SMY75" s="386"/>
      <c r="SMZ75" s="386"/>
      <c r="SNA75" s="386"/>
      <c r="SNB75" s="386"/>
      <c r="SNC75" s="386"/>
      <c r="SND75" s="386"/>
      <c r="SNE75" s="386"/>
      <c r="SNF75" s="386"/>
      <c r="SNG75" s="386"/>
      <c r="SNH75" s="386"/>
      <c r="SNI75" s="385"/>
      <c r="SNJ75" s="386"/>
      <c r="SNK75" s="386"/>
      <c r="SNL75" s="386"/>
      <c r="SNM75" s="386"/>
      <c r="SNN75" s="386"/>
      <c r="SNO75" s="386"/>
      <c r="SNP75" s="386"/>
      <c r="SNQ75" s="386"/>
      <c r="SNR75" s="386"/>
      <c r="SNS75" s="386"/>
      <c r="SNT75" s="386"/>
      <c r="SNU75" s="386"/>
      <c r="SNV75" s="386"/>
      <c r="SNW75" s="386"/>
      <c r="SNX75" s="386"/>
      <c r="SNY75" s="385"/>
      <c r="SNZ75" s="386"/>
      <c r="SOA75" s="386"/>
      <c r="SOB75" s="386"/>
      <c r="SOC75" s="386"/>
      <c r="SOD75" s="386"/>
      <c r="SOE75" s="386"/>
      <c r="SOF75" s="386"/>
      <c r="SOG75" s="386"/>
      <c r="SOH75" s="386"/>
      <c r="SOI75" s="386"/>
      <c r="SOJ75" s="386"/>
      <c r="SOK75" s="386"/>
      <c r="SOL75" s="386"/>
      <c r="SOM75" s="386"/>
      <c r="SON75" s="386"/>
      <c r="SOO75" s="385"/>
      <c r="SOP75" s="386"/>
      <c r="SOQ75" s="386"/>
      <c r="SOR75" s="386"/>
      <c r="SOS75" s="386"/>
      <c r="SOT75" s="386"/>
      <c r="SOU75" s="386"/>
      <c r="SOV75" s="386"/>
      <c r="SOW75" s="386"/>
      <c r="SOX75" s="386"/>
      <c r="SOY75" s="386"/>
      <c r="SOZ75" s="386"/>
      <c r="SPA75" s="386"/>
      <c r="SPB75" s="386"/>
      <c r="SPC75" s="386"/>
      <c r="SPD75" s="386"/>
      <c r="SPE75" s="385"/>
      <c r="SPF75" s="386"/>
      <c r="SPG75" s="386"/>
      <c r="SPH75" s="386"/>
      <c r="SPI75" s="386"/>
      <c r="SPJ75" s="386"/>
      <c r="SPK75" s="386"/>
      <c r="SPL75" s="386"/>
      <c r="SPM75" s="386"/>
      <c r="SPN75" s="386"/>
      <c r="SPO75" s="386"/>
      <c r="SPP75" s="386"/>
      <c r="SPQ75" s="386"/>
      <c r="SPR75" s="386"/>
      <c r="SPS75" s="386"/>
      <c r="SPT75" s="386"/>
      <c r="SPU75" s="385"/>
      <c r="SPV75" s="386"/>
      <c r="SPW75" s="386"/>
      <c r="SPX75" s="386"/>
      <c r="SPY75" s="386"/>
      <c r="SPZ75" s="386"/>
      <c r="SQA75" s="386"/>
      <c r="SQB75" s="386"/>
      <c r="SQC75" s="386"/>
      <c r="SQD75" s="386"/>
      <c r="SQE75" s="386"/>
      <c r="SQF75" s="386"/>
      <c r="SQG75" s="386"/>
      <c r="SQH75" s="386"/>
      <c r="SQI75" s="386"/>
      <c r="SQJ75" s="386"/>
      <c r="SQK75" s="385"/>
      <c r="SQL75" s="386"/>
      <c r="SQM75" s="386"/>
      <c r="SQN75" s="386"/>
      <c r="SQO75" s="386"/>
      <c r="SQP75" s="386"/>
      <c r="SQQ75" s="386"/>
      <c r="SQR75" s="386"/>
      <c r="SQS75" s="386"/>
      <c r="SQT75" s="386"/>
      <c r="SQU75" s="386"/>
      <c r="SQV75" s="386"/>
      <c r="SQW75" s="386"/>
      <c r="SQX75" s="386"/>
      <c r="SQY75" s="386"/>
      <c r="SQZ75" s="386"/>
      <c r="SRA75" s="385"/>
      <c r="SRB75" s="386"/>
      <c r="SRC75" s="386"/>
      <c r="SRD75" s="386"/>
      <c r="SRE75" s="386"/>
      <c r="SRF75" s="386"/>
      <c r="SRG75" s="386"/>
      <c r="SRH75" s="386"/>
      <c r="SRI75" s="386"/>
      <c r="SRJ75" s="386"/>
      <c r="SRK75" s="386"/>
      <c r="SRL75" s="386"/>
      <c r="SRM75" s="386"/>
      <c r="SRN75" s="386"/>
      <c r="SRO75" s="386"/>
      <c r="SRP75" s="386"/>
      <c r="SRQ75" s="385"/>
      <c r="SRR75" s="386"/>
      <c r="SRS75" s="386"/>
      <c r="SRT75" s="386"/>
      <c r="SRU75" s="386"/>
      <c r="SRV75" s="386"/>
      <c r="SRW75" s="386"/>
      <c r="SRX75" s="386"/>
      <c r="SRY75" s="386"/>
      <c r="SRZ75" s="386"/>
      <c r="SSA75" s="386"/>
      <c r="SSB75" s="386"/>
      <c r="SSC75" s="386"/>
      <c r="SSD75" s="386"/>
      <c r="SSE75" s="386"/>
      <c r="SSF75" s="386"/>
      <c r="SSG75" s="385"/>
      <c r="SSH75" s="386"/>
      <c r="SSI75" s="386"/>
      <c r="SSJ75" s="386"/>
      <c r="SSK75" s="386"/>
      <c r="SSL75" s="386"/>
      <c r="SSM75" s="386"/>
      <c r="SSN75" s="386"/>
      <c r="SSO75" s="386"/>
      <c r="SSP75" s="386"/>
      <c r="SSQ75" s="386"/>
      <c r="SSR75" s="386"/>
      <c r="SSS75" s="386"/>
      <c r="SST75" s="386"/>
      <c r="SSU75" s="386"/>
      <c r="SSV75" s="386"/>
      <c r="SSW75" s="385"/>
      <c r="SSX75" s="386"/>
      <c r="SSY75" s="386"/>
      <c r="SSZ75" s="386"/>
      <c r="STA75" s="386"/>
      <c r="STB75" s="386"/>
      <c r="STC75" s="386"/>
      <c r="STD75" s="386"/>
      <c r="STE75" s="386"/>
      <c r="STF75" s="386"/>
      <c r="STG75" s="386"/>
      <c r="STH75" s="386"/>
      <c r="STI75" s="386"/>
      <c r="STJ75" s="386"/>
      <c r="STK75" s="386"/>
      <c r="STL75" s="386"/>
      <c r="STM75" s="385"/>
      <c r="STN75" s="386"/>
      <c r="STO75" s="386"/>
      <c r="STP75" s="386"/>
      <c r="STQ75" s="386"/>
      <c r="STR75" s="386"/>
      <c r="STS75" s="386"/>
      <c r="STT75" s="386"/>
      <c r="STU75" s="386"/>
      <c r="STV75" s="386"/>
      <c r="STW75" s="386"/>
      <c r="STX75" s="386"/>
      <c r="STY75" s="386"/>
      <c r="STZ75" s="386"/>
      <c r="SUA75" s="386"/>
      <c r="SUB75" s="386"/>
      <c r="SUC75" s="385"/>
      <c r="SUD75" s="386"/>
      <c r="SUE75" s="386"/>
      <c r="SUF75" s="386"/>
      <c r="SUG75" s="386"/>
      <c r="SUH75" s="386"/>
      <c r="SUI75" s="386"/>
      <c r="SUJ75" s="386"/>
      <c r="SUK75" s="386"/>
      <c r="SUL75" s="386"/>
      <c r="SUM75" s="386"/>
      <c r="SUN75" s="386"/>
      <c r="SUO75" s="386"/>
      <c r="SUP75" s="386"/>
      <c r="SUQ75" s="386"/>
      <c r="SUR75" s="386"/>
      <c r="SUS75" s="385"/>
      <c r="SUT75" s="386"/>
      <c r="SUU75" s="386"/>
      <c r="SUV75" s="386"/>
      <c r="SUW75" s="386"/>
      <c r="SUX75" s="386"/>
      <c r="SUY75" s="386"/>
      <c r="SUZ75" s="386"/>
      <c r="SVA75" s="386"/>
      <c r="SVB75" s="386"/>
      <c r="SVC75" s="386"/>
      <c r="SVD75" s="386"/>
      <c r="SVE75" s="386"/>
      <c r="SVF75" s="386"/>
      <c r="SVG75" s="386"/>
      <c r="SVH75" s="386"/>
      <c r="SVI75" s="385"/>
      <c r="SVJ75" s="386"/>
      <c r="SVK75" s="386"/>
      <c r="SVL75" s="386"/>
      <c r="SVM75" s="386"/>
      <c r="SVN75" s="386"/>
      <c r="SVO75" s="386"/>
      <c r="SVP75" s="386"/>
      <c r="SVQ75" s="386"/>
      <c r="SVR75" s="386"/>
      <c r="SVS75" s="386"/>
      <c r="SVT75" s="386"/>
      <c r="SVU75" s="386"/>
      <c r="SVV75" s="386"/>
      <c r="SVW75" s="386"/>
      <c r="SVX75" s="386"/>
      <c r="SVY75" s="385"/>
      <c r="SVZ75" s="386"/>
      <c r="SWA75" s="386"/>
      <c r="SWB75" s="386"/>
      <c r="SWC75" s="386"/>
      <c r="SWD75" s="386"/>
      <c r="SWE75" s="386"/>
      <c r="SWF75" s="386"/>
      <c r="SWG75" s="386"/>
      <c r="SWH75" s="386"/>
      <c r="SWI75" s="386"/>
      <c r="SWJ75" s="386"/>
      <c r="SWK75" s="386"/>
      <c r="SWL75" s="386"/>
      <c r="SWM75" s="386"/>
      <c r="SWN75" s="386"/>
      <c r="SWO75" s="385"/>
      <c r="SWP75" s="386"/>
      <c r="SWQ75" s="386"/>
      <c r="SWR75" s="386"/>
      <c r="SWS75" s="386"/>
      <c r="SWT75" s="386"/>
      <c r="SWU75" s="386"/>
      <c r="SWV75" s="386"/>
      <c r="SWW75" s="386"/>
      <c r="SWX75" s="386"/>
      <c r="SWY75" s="386"/>
      <c r="SWZ75" s="386"/>
      <c r="SXA75" s="386"/>
      <c r="SXB75" s="386"/>
      <c r="SXC75" s="386"/>
      <c r="SXD75" s="386"/>
      <c r="SXE75" s="385"/>
      <c r="SXF75" s="386"/>
      <c r="SXG75" s="386"/>
      <c r="SXH75" s="386"/>
      <c r="SXI75" s="386"/>
      <c r="SXJ75" s="386"/>
      <c r="SXK75" s="386"/>
      <c r="SXL75" s="386"/>
      <c r="SXM75" s="386"/>
      <c r="SXN75" s="386"/>
      <c r="SXO75" s="386"/>
      <c r="SXP75" s="386"/>
      <c r="SXQ75" s="386"/>
      <c r="SXR75" s="386"/>
      <c r="SXS75" s="386"/>
      <c r="SXT75" s="386"/>
      <c r="SXU75" s="385"/>
      <c r="SXV75" s="386"/>
      <c r="SXW75" s="386"/>
      <c r="SXX75" s="386"/>
      <c r="SXY75" s="386"/>
      <c r="SXZ75" s="386"/>
      <c r="SYA75" s="386"/>
      <c r="SYB75" s="386"/>
      <c r="SYC75" s="386"/>
      <c r="SYD75" s="386"/>
      <c r="SYE75" s="386"/>
      <c r="SYF75" s="386"/>
      <c r="SYG75" s="386"/>
      <c r="SYH75" s="386"/>
      <c r="SYI75" s="386"/>
      <c r="SYJ75" s="386"/>
      <c r="SYK75" s="385"/>
      <c r="SYL75" s="386"/>
      <c r="SYM75" s="386"/>
      <c r="SYN75" s="386"/>
      <c r="SYO75" s="386"/>
      <c r="SYP75" s="386"/>
      <c r="SYQ75" s="386"/>
      <c r="SYR75" s="386"/>
      <c r="SYS75" s="386"/>
      <c r="SYT75" s="386"/>
      <c r="SYU75" s="386"/>
      <c r="SYV75" s="386"/>
      <c r="SYW75" s="386"/>
      <c r="SYX75" s="386"/>
      <c r="SYY75" s="386"/>
      <c r="SYZ75" s="386"/>
      <c r="SZA75" s="385"/>
      <c r="SZB75" s="386"/>
      <c r="SZC75" s="386"/>
      <c r="SZD75" s="386"/>
      <c r="SZE75" s="386"/>
      <c r="SZF75" s="386"/>
      <c r="SZG75" s="386"/>
      <c r="SZH75" s="386"/>
      <c r="SZI75" s="386"/>
      <c r="SZJ75" s="386"/>
      <c r="SZK75" s="386"/>
      <c r="SZL75" s="386"/>
      <c r="SZM75" s="386"/>
      <c r="SZN75" s="386"/>
      <c r="SZO75" s="386"/>
      <c r="SZP75" s="386"/>
      <c r="SZQ75" s="385"/>
      <c r="SZR75" s="386"/>
      <c r="SZS75" s="386"/>
      <c r="SZT75" s="386"/>
      <c r="SZU75" s="386"/>
      <c r="SZV75" s="386"/>
      <c r="SZW75" s="386"/>
      <c r="SZX75" s="386"/>
      <c r="SZY75" s="386"/>
      <c r="SZZ75" s="386"/>
      <c r="TAA75" s="386"/>
      <c r="TAB75" s="386"/>
      <c r="TAC75" s="386"/>
      <c r="TAD75" s="386"/>
      <c r="TAE75" s="386"/>
      <c r="TAF75" s="386"/>
      <c r="TAG75" s="385"/>
      <c r="TAH75" s="386"/>
      <c r="TAI75" s="386"/>
      <c r="TAJ75" s="386"/>
      <c r="TAK75" s="386"/>
      <c r="TAL75" s="386"/>
      <c r="TAM75" s="386"/>
      <c r="TAN75" s="386"/>
      <c r="TAO75" s="386"/>
      <c r="TAP75" s="386"/>
      <c r="TAQ75" s="386"/>
      <c r="TAR75" s="386"/>
      <c r="TAS75" s="386"/>
      <c r="TAT75" s="386"/>
      <c r="TAU75" s="386"/>
      <c r="TAV75" s="386"/>
      <c r="TAW75" s="385"/>
      <c r="TAX75" s="386"/>
      <c r="TAY75" s="386"/>
      <c r="TAZ75" s="386"/>
      <c r="TBA75" s="386"/>
      <c r="TBB75" s="386"/>
      <c r="TBC75" s="386"/>
      <c r="TBD75" s="386"/>
      <c r="TBE75" s="386"/>
      <c r="TBF75" s="386"/>
      <c r="TBG75" s="386"/>
      <c r="TBH75" s="386"/>
      <c r="TBI75" s="386"/>
      <c r="TBJ75" s="386"/>
      <c r="TBK75" s="386"/>
      <c r="TBL75" s="386"/>
      <c r="TBM75" s="385"/>
      <c r="TBN75" s="386"/>
      <c r="TBO75" s="386"/>
      <c r="TBP75" s="386"/>
      <c r="TBQ75" s="386"/>
      <c r="TBR75" s="386"/>
      <c r="TBS75" s="386"/>
      <c r="TBT75" s="386"/>
      <c r="TBU75" s="386"/>
      <c r="TBV75" s="386"/>
      <c r="TBW75" s="386"/>
      <c r="TBX75" s="386"/>
      <c r="TBY75" s="386"/>
      <c r="TBZ75" s="386"/>
      <c r="TCA75" s="386"/>
      <c r="TCB75" s="386"/>
      <c r="TCC75" s="385"/>
      <c r="TCD75" s="386"/>
      <c r="TCE75" s="386"/>
      <c r="TCF75" s="386"/>
      <c r="TCG75" s="386"/>
      <c r="TCH75" s="386"/>
      <c r="TCI75" s="386"/>
      <c r="TCJ75" s="386"/>
      <c r="TCK75" s="386"/>
      <c r="TCL75" s="386"/>
      <c r="TCM75" s="386"/>
      <c r="TCN75" s="386"/>
      <c r="TCO75" s="386"/>
      <c r="TCP75" s="386"/>
      <c r="TCQ75" s="386"/>
      <c r="TCR75" s="386"/>
      <c r="TCS75" s="385"/>
      <c r="TCT75" s="386"/>
      <c r="TCU75" s="386"/>
      <c r="TCV75" s="386"/>
      <c r="TCW75" s="386"/>
      <c r="TCX75" s="386"/>
      <c r="TCY75" s="386"/>
      <c r="TCZ75" s="386"/>
      <c r="TDA75" s="386"/>
      <c r="TDB75" s="386"/>
      <c r="TDC75" s="386"/>
      <c r="TDD75" s="386"/>
      <c r="TDE75" s="386"/>
      <c r="TDF75" s="386"/>
      <c r="TDG75" s="386"/>
      <c r="TDH75" s="386"/>
      <c r="TDI75" s="385"/>
      <c r="TDJ75" s="386"/>
      <c r="TDK75" s="386"/>
      <c r="TDL75" s="386"/>
      <c r="TDM75" s="386"/>
      <c r="TDN75" s="386"/>
      <c r="TDO75" s="386"/>
      <c r="TDP75" s="386"/>
      <c r="TDQ75" s="386"/>
      <c r="TDR75" s="386"/>
      <c r="TDS75" s="386"/>
      <c r="TDT75" s="386"/>
      <c r="TDU75" s="386"/>
      <c r="TDV75" s="386"/>
      <c r="TDW75" s="386"/>
      <c r="TDX75" s="386"/>
      <c r="TDY75" s="385"/>
      <c r="TDZ75" s="386"/>
      <c r="TEA75" s="386"/>
      <c r="TEB75" s="386"/>
      <c r="TEC75" s="386"/>
      <c r="TED75" s="386"/>
      <c r="TEE75" s="386"/>
      <c r="TEF75" s="386"/>
      <c r="TEG75" s="386"/>
      <c r="TEH75" s="386"/>
      <c r="TEI75" s="386"/>
      <c r="TEJ75" s="386"/>
      <c r="TEK75" s="386"/>
      <c r="TEL75" s="386"/>
      <c r="TEM75" s="386"/>
      <c r="TEN75" s="386"/>
      <c r="TEO75" s="385"/>
      <c r="TEP75" s="386"/>
      <c r="TEQ75" s="386"/>
      <c r="TER75" s="386"/>
      <c r="TES75" s="386"/>
      <c r="TET75" s="386"/>
      <c r="TEU75" s="386"/>
      <c r="TEV75" s="386"/>
      <c r="TEW75" s="386"/>
      <c r="TEX75" s="386"/>
      <c r="TEY75" s="386"/>
      <c r="TEZ75" s="386"/>
      <c r="TFA75" s="386"/>
      <c r="TFB75" s="386"/>
      <c r="TFC75" s="386"/>
      <c r="TFD75" s="386"/>
      <c r="TFE75" s="385"/>
      <c r="TFF75" s="386"/>
      <c r="TFG75" s="386"/>
      <c r="TFH75" s="386"/>
      <c r="TFI75" s="386"/>
      <c r="TFJ75" s="386"/>
      <c r="TFK75" s="386"/>
      <c r="TFL75" s="386"/>
      <c r="TFM75" s="386"/>
      <c r="TFN75" s="386"/>
      <c r="TFO75" s="386"/>
      <c r="TFP75" s="386"/>
      <c r="TFQ75" s="386"/>
      <c r="TFR75" s="386"/>
      <c r="TFS75" s="386"/>
      <c r="TFT75" s="386"/>
      <c r="TFU75" s="385"/>
      <c r="TFV75" s="386"/>
      <c r="TFW75" s="386"/>
      <c r="TFX75" s="386"/>
      <c r="TFY75" s="386"/>
      <c r="TFZ75" s="386"/>
      <c r="TGA75" s="386"/>
      <c r="TGB75" s="386"/>
      <c r="TGC75" s="386"/>
      <c r="TGD75" s="386"/>
      <c r="TGE75" s="386"/>
      <c r="TGF75" s="386"/>
      <c r="TGG75" s="386"/>
      <c r="TGH75" s="386"/>
      <c r="TGI75" s="386"/>
      <c r="TGJ75" s="386"/>
      <c r="TGK75" s="385"/>
      <c r="TGL75" s="386"/>
      <c r="TGM75" s="386"/>
      <c r="TGN75" s="386"/>
      <c r="TGO75" s="386"/>
      <c r="TGP75" s="386"/>
      <c r="TGQ75" s="386"/>
      <c r="TGR75" s="386"/>
      <c r="TGS75" s="386"/>
      <c r="TGT75" s="386"/>
      <c r="TGU75" s="386"/>
      <c r="TGV75" s="386"/>
      <c r="TGW75" s="386"/>
      <c r="TGX75" s="386"/>
      <c r="TGY75" s="386"/>
      <c r="TGZ75" s="386"/>
      <c r="THA75" s="385"/>
      <c r="THB75" s="386"/>
      <c r="THC75" s="386"/>
      <c r="THD75" s="386"/>
      <c r="THE75" s="386"/>
      <c r="THF75" s="386"/>
      <c r="THG75" s="386"/>
      <c r="THH75" s="386"/>
      <c r="THI75" s="386"/>
      <c r="THJ75" s="386"/>
      <c r="THK75" s="386"/>
      <c r="THL75" s="386"/>
      <c r="THM75" s="386"/>
      <c r="THN75" s="386"/>
      <c r="THO75" s="386"/>
      <c r="THP75" s="386"/>
      <c r="THQ75" s="385"/>
      <c r="THR75" s="386"/>
      <c r="THS75" s="386"/>
      <c r="THT75" s="386"/>
      <c r="THU75" s="386"/>
      <c r="THV75" s="386"/>
      <c r="THW75" s="386"/>
      <c r="THX75" s="386"/>
      <c r="THY75" s="386"/>
      <c r="THZ75" s="386"/>
      <c r="TIA75" s="386"/>
      <c r="TIB75" s="386"/>
      <c r="TIC75" s="386"/>
      <c r="TID75" s="386"/>
      <c r="TIE75" s="386"/>
      <c r="TIF75" s="386"/>
      <c r="TIG75" s="385"/>
      <c r="TIH75" s="386"/>
      <c r="TII75" s="386"/>
      <c r="TIJ75" s="386"/>
      <c r="TIK75" s="386"/>
      <c r="TIL75" s="386"/>
      <c r="TIM75" s="386"/>
      <c r="TIN75" s="386"/>
      <c r="TIO75" s="386"/>
      <c r="TIP75" s="386"/>
      <c r="TIQ75" s="386"/>
      <c r="TIR75" s="386"/>
      <c r="TIS75" s="386"/>
      <c r="TIT75" s="386"/>
      <c r="TIU75" s="386"/>
      <c r="TIV75" s="386"/>
      <c r="TIW75" s="385"/>
      <c r="TIX75" s="386"/>
      <c r="TIY75" s="386"/>
      <c r="TIZ75" s="386"/>
      <c r="TJA75" s="386"/>
      <c r="TJB75" s="386"/>
      <c r="TJC75" s="386"/>
      <c r="TJD75" s="386"/>
      <c r="TJE75" s="386"/>
      <c r="TJF75" s="386"/>
      <c r="TJG75" s="386"/>
      <c r="TJH75" s="386"/>
      <c r="TJI75" s="386"/>
      <c r="TJJ75" s="386"/>
      <c r="TJK75" s="386"/>
      <c r="TJL75" s="386"/>
      <c r="TJM75" s="385"/>
      <c r="TJN75" s="386"/>
      <c r="TJO75" s="386"/>
      <c r="TJP75" s="386"/>
      <c r="TJQ75" s="386"/>
      <c r="TJR75" s="386"/>
      <c r="TJS75" s="386"/>
      <c r="TJT75" s="386"/>
      <c r="TJU75" s="386"/>
      <c r="TJV75" s="386"/>
      <c r="TJW75" s="386"/>
      <c r="TJX75" s="386"/>
      <c r="TJY75" s="386"/>
      <c r="TJZ75" s="386"/>
      <c r="TKA75" s="386"/>
      <c r="TKB75" s="386"/>
      <c r="TKC75" s="385"/>
      <c r="TKD75" s="386"/>
      <c r="TKE75" s="386"/>
      <c r="TKF75" s="386"/>
      <c r="TKG75" s="386"/>
      <c r="TKH75" s="386"/>
      <c r="TKI75" s="386"/>
      <c r="TKJ75" s="386"/>
      <c r="TKK75" s="386"/>
      <c r="TKL75" s="386"/>
      <c r="TKM75" s="386"/>
      <c r="TKN75" s="386"/>
      <c r="TKO75" s="386"/>
      <c r="TKP75" s="386"/>
      <c r="TKQ75" s="386"/>
      <c r="TKR75" s="386"/>
      <c r="TKS75" s="385"/>
      <c r="TKT75" s="386"/>
      <c r="TKU75" s="386"/>
      <c r="TKV75" s="386"/>
      <c r="TKW75" s="386"/>
      <c r="TKX75" s="386"/>
      <c r="TKY75" s="386"/>
      <c r="TKZ75" s="386"/>
      <c r="TLA75" s="386"/>
      <c r="TLB75" s="386"/>
      <c r="TLC75" s="386"/>
      <c r="TLD75" s="386"/>
      <c r="TLE75" s="386"/>
      <c r="TLF75" s="386"/>
      <c r="TLG75" s="386"/>
      <c r="TLH75" s="386"/>
      <c r="TLI75" s="385"/>
      <c r="TLJ75" s="386"/>
      <c r="TLK75" s="386"/>
      <c r="TLL75" s="386"/>
      <c r="TLM75" s="386"/>
      <c r="TLN75" s="386"/>
      <c r="TLO75" s="386"/>
      <c r="TLP75" s="386"/>
      <c r="TLQ75" s="386"/>
      <c r="TLR75" s="386"/>
      <c r="TLS75" s="386"/>
      <c r="TLT75" s="386"/>
      <c r="TLU75" s="386"/>
      <c r="TLV75" s="386"/>
      <c r="TLW75" s="386"/>
      <c r="TLX75" s="386"/>
      <c r="TLY75" s="385"/>
      <c r="TLZ75" s="386"/>
      <c r="TMA75" s="386"/>
      <c r="TMB75" s="386"/>
      <c r="TMC75" s="386"/>
      <c r="TMD75" s="386"/>
      <c r="TME75" s="386"/>
      <c r="TMF75" s="386"/>
      <c r="TMG75" s="386"/>
      <c r="TMH75" s="386"/>
      <c r="TMI75" s="386"/>
      <c r="TMJ75" s="386"/>
      <c r="TMK75" s="386"/>
      <c r="TML75" s="386"/>
      <c r="TMM75" s="386"/>
      <c r="TMN75" s="386"/>
      <c r="TMO75" s="385"/>
      <c r="TMP75" s="386"/>
      <c r="TMQ75" s="386"/>
      <c r="TMR75" s="386"/>
      <c r="TMS75" s="386"/>
      <c r="TMT75" s="386"/>
      <c r="TMU75" s="386"/>
      <c r="TMV75" s="386"/>
      <c r="TMW75" s="386"/>
      <c r="TMX75" s="386"/>
      <c r="TMY75" s="386"/>
      <c r="TMZ75" s="386"/>
      <c r="TNA75" s="386"/>
      <c r="TNB75" s="386"/>
      <c r="TNC75" s="386"/>
      <c r="TND75" s="386"/>
      <c r="TNE75" s="385"/>
      <c r="TNF75" s="386"/>
      <c r="TNG75" s="386"/>
      <c r="TNH75" s="386"/>
      <c r="TNI75" s="386"/>
      <c r="TNJ75" s="386"/>
      <c r="TNK75" s="386"/>
      <c r="TNL75" s="386"/>
      <c r="TNM75" s="386"/>
      <c r="TNN75" s="386"/>
      <c r="TNO75" s="386"/>
      <c r="TNP75" s="386"/>
      <c r="TNQ75" s="386"/>
      <c r="TNR75" s="386"/>
      <c r="TNS75" s="386"/>
      <c r="TNT75" s="386"/>
      <c r="TNU75" s="385"/>
      <c r="TNV75" s="386"/>
      <c r="TNW75" s="386"/>
      <c r="TNX75" s="386"/>
      <c r="TNY75" s="386"/>
      <c r="TNZ75" s="386"/>
      <c r="TOA75" s="386"/>
      <c r="TOB75" s="386"/>
      <c r="TOC75" s="386"/>
      <c r="TOD75" s="386"/>
      <c r="TOE75" s="386"/>
      <c r="TOF75" s="386"/>
      <c r="TOG75" s="386"/>
      <c r="TOH75" s="386"/>
      <c r="TOI75" s="386"/>
      <c r="TOJ75" s="386"/>
      <c r="TOK75" s="385"/>
      <c r="TOL75" s="386"/>
      <c r="TOM75" s="386"/>
      <c r="TON75" s="386"/>
      <c r="TOO75" s="386"/>
      <c r="TOP75" s="386"/>
      <c r="TOQ75" s="386"/>
      <c r="TOR75" s="386"/>
      <c r="TOS75" s="386"/>
      <c r="TOT75" s="386"/>
      <c r="TOU75" s="386"/>
      <c r="TOV75" s="386"/>
      <c r="TOW75" s="386"/>
      <c r="TOX75" s="386"/>
      <c r="TOY75" s="386"/>
      <c r="TOZ75" s="386"/>
      <c r="TPA75" s="385"/>
      <c r="TPB75" s="386"/>
      <c r="TPC75" s="386"/>
      <c r="TPD75" s="386"/>
      <c r="TPE75" s="386"/>
      <c r="TPF75" s="386"/>
      <c r="TPG75" s="386"/>
      <c r="TPH75" s="386"/>
      <c r="TPI75" s="386"/>
      <c r="TPJ75" s="386"/>
      <c r="TPK75" s="386"/>
      <c r="TPL75" s="386"/>
      <c r="TPM75" s="386"/>
      <c r="TPN75" s="386"/>
      <c r="TPO75" s="386"/>
      <c r="TPP75" s="386"/>
      <c r="TPQ75" s="385"/>
      <c r="TPR75" s="386"/>
      <c r="TPS75" s="386"/>
      <c r="TPT75" s="386"/>
      <c r="TPU75" s="386"/>
      <c r="TPV75" s="386"/>
      <c r="TPW75" s="386"/>
      <c r="TPX75" s="386"/>
      <c r="TPY75" s="386"/>
      <c r="TPZ75" s="386"/>
      <c r="TQA75" s="386"/>
      <c r="TQB75" s="386"/>
      <c r="TQC75" s="386"/>
      <c r="TQD75" s="386"/>
      <c r="TQE75" s="386"/>
      <c r="TQF75" s="386"/>
      <c r="TQG75" s="385"/>
      <c r="TQH75" s="386"/>
      <c r="TQI75" s="386"/>
      <c r="TQJ75" s="386"/>
      <c r="TQK75" s="386"/>
      <c r="TQL75" s="386"/>
      <c r="TQM75" s="386"/>
      <c r="TQN75" s="386"/>
      <c r="TQO75" s="386"/>
      <c r="TQP75" s="386"/>
      <c r="TQQ75" s="386"/>
      <c r="TQR75" s="386"/>
      <c r="TQS75" s="386"/>
      <c r="TQT75" s="386"/>
      <c r="TQU75" s="386"/>
      <c r="TQV75" s="386"/>
      <c r="TQW75" s="385"/>
      <c r="TQX75" s="386"/>
      <c r="TQY75" s="386"/>
      <c r="TQZ75" s="386"/>
      <c r="TRA75" s="386"/>
      <c r="TRB75" s="386"/>
      <c r="TRC75" s="386"/>
      <c r="TRD75" s="386"/>
      <c r="TRE75" s="386"/>
      <c r="TRF75" s="386"/>
      <c r="TRG75" s="386"/>
      <c r="TRH75" s="386"/>
      <c r="TRI75" s="386"/>
      <c r="TRJ75" s="386"/>
      <c r="TRK75" s="386"/>
      <c r="TRL75" s="386"/>
      <c r="TRM75" s="385"/>
      <c r="TRN75" s="386"/>
      <c r="TRO75" s="386"/>
      <c r="TRP75" s="386"/>
      <c r="TRQ75" s="386"/>
      <c r="TRR75" s="386"/>
      <c r="TRS75" s="386"/>
      <c r="TRT75" s="386"/>
      <c r="TRU75" s="386"/>
      <c r="TRV75" s="386"/>
      <c r="TRW75" s="386"/>
      <c r="TRX75" s="386"/>
      <c r="TRY75" s="386"/>
      <c r="TRZ75" s="386"/>
      <c r="TSA75" s="386"/>
      <c r="TSB75" s="386"/>
      <c r="TSC75" s="385"/>
      <c r="TSD75" s="386"/>
      <c r="TSE75" s="386"/>
      <c r="TSF75" s="386"/>
      <c r="TSG75" s="386"/>
      <c r="TSH75" s="386"/>
      <c r="TSI75" s="386"/>
      <c r="TSJ75" s="386"/>
      <c r="TSK75" s="386"/>
      <c r="TSL75" s="386"/>
      <c r="TSM75" s="386"/>
      <c r="TSN75" s="386"/>
      <c r="TSO75" s="386"/>
      <c r="TSP75" s="386"/>
      <c r="TSQ75" s="386"/>
      <c r="TSR75" s="386"/>
      <c r="TSS75" s="385"/>
      <c r="TST75" s="386"/>
      <c r="TSU75" s="386"/>
      <c r="TSV75" s="386"/>
      <c r="TSW75" s="386"/>
      <c r="TSX75" s="386"/>
      <c r="TSY75" s="386"/>
      <c r="TSZ75" s="386"/>
      <c r="TTA75" s="386"/>
      <c r="TTB75" s="386"/>
      <c r="TTC75" s="386"/>
      <c r="TTD75" s="386"/>
      <c r="TTE75" s="386"/>
      <c r="TTF75" s="386"/>
      <c r="TTG75" s="386"/>
      <c r="TTH75" s="386"/>
      <c r="TTI75" s="385"/>
      <c r="TTJ75" s="386"/>
      <c r="TTK75" s="386"/>
      <c r="TTL75" s="386"/>
      <c r="TTM75" s="386"/>
      <c r="TTN75" s="386"/>
      <c r="TTO75" s="386"/>
      <c r="TTP75" s="386"/>
      <c r="TTQ75" s="386"/>
      <c r="TTR75" s="386"/>
      <c r="TTS75" s="386"/>
      <c r="TTT75" s="386"/>
      <c r="TTU75" s="386"/>
      <c r="TTV75" s="386"/>
      <c r="TTW75" s="386"/>
      <c r="TTX75" s="386"/>
      <c r="TTY75" s="385"/>
      <c r="TTZ75" s="386"/>
      <c r="TUA75" s="386"/>
      <c r="TUB75" s="386"/>
      <c r="TUC75" s="386"/>
      <c r="TUD75" s="386"/>
      <c r="TUE75" s="386"/>
      <c r="TUF75" s="386"/>
      <c r="TUG75" s="386"/>
      <c r="TUH75" s="386"/>
      <c r="TUI75" s="386"/>
      <c r="TUJ75" s="386"/>
      <c r="TUK75" s="386"/>
      <c r="TUL75" s="386"/>
      <c r="TUM75" s="386"/>
      <c r="TUN75" s="386"/>
      <c r="TUO75" s="385"/>
      <c r="TUP75" s="386"/>
      <c r="TUQ75" s="386"/>
      <c r="TUR75" s="386"/>
      <c r="TUS75" s="386"/>
      <c r="TUT75" s="386"/>
      <c r="TUU75" s="386"/>
      <c r="TUV75" s="386"/>
      <c r="TUW75" s="386"/>
      <c r="TUX75" s="386"/>
      <c r="TUY75" s="386"/>
      <c r="TUZ75" s="386"/>
      <c r="TVA75" s="386"/>
      <c r="TVB75" s="386"/>
      <c r="TVC75" s="386"/>
      <c r="TVD75" s="386"/>
      <c r="TVE75" s="385"/>
      <c r="TVF75" s="386"/>
      <c r="TVG75" s="386"/>
      <c r="TVH75" s="386"/>
      <c r="TVI75" s="386"/>
      <c r="TVJ75" s="386"/>
      <c r="TVK75" s="386"/>
      <c r="TVL75" s="386"/>
      <c r="TVM75" s="386"/>
      <c r="TVN75" s="386"/>
      <c r="TVO75" s="386"/>
      <c r="TVP75" s="386"/>
      <c r="TVQ75" s="386"/>
      <c r="TVR75" s="386"/>
      <c r="TVS75" s="386"/>
      <c r="TVT75" s="386"/>
      <c r="TVU75" s="385"/>
      <c r="TVV75" s="386"/>
      <c r="TVW75" s="386"/>
      <c r="TVX75" s="386"/>
      <c r="TVY75" s="386"/>
      <c r="TVZ75" s="386"/>
      <c r="TWA75" s="386"/>
      <c r="TWB75" s="386"/>
      <c r="TWC75" s="386"/>
      <c r="TWD75" s="386"/>
      <c r="TWE75" s="386"/>
      <c r="TWF75" s="386"/>
      <c r="TWG75" s="386"/>
      <c r="TWH75" s="386"/>
      <c r="TWI75" s="386"/>
      <c r="TWJ75" s="386"/>
      <c r="TWK75" s="385"/>
      <c r="TWL75" s="386"/>
      <c r="TWM75" s="386"/>
      <c r="TWN75" s="386"/>
      <c r="TWO75" s="386"/>
      <c r="TWP75" s="386"/>
      <c r="TWQ75" s="386"/>
      <c r="TWR75" s="386"/>
      <c r="TWS75" s="386"/>
      <c r="TWT75" s="386"/>
      <c r="TWU75" s="386"/>
      <c r="TWV75" s="386"/>
      <c r="TWW75" s="386"/>
      <c r="TWX75" s="386"/>
      <c r="TWY75" s="386"/>
      <c r="TWZ75" s="386"/>
      <c r="TXA75" s="385"/>
      <c r="TXB75" s="386"/>
      <c r="TXC75" s="386"/>
      <c r="TXD75" s="386"/>
      <c r="TXE75" s="386"/>
      <c r="TXF75" s="386"/>
      <c r="TXG75" s="386"/>
      <c r="TXH75" s="386"/>
      <c r="TXI75" s="386"/>
      <c r="TXJ75" s="386"/>
      <c r="TXK75" s="386"/>
      <c r="TXL75" s="386"/>
      <c r="TXM75" s="386"/>
      <c r="TXN75" s="386"/>
      <c r="TXO75" s="386"/>
      <c r="TXP75" s="386"/>
      <c r="TXQ75" s="385"/>
      <c r="TXR75" s="386"/>
      <c r="TXS75" s="386"/>
      <c r="TXT75" s="386"/>
      <c r="TXU75" s="386"/>
      <c r="TXV75" s="386"/>
      <c r="TXW75" s="386"/>
      <c r="TXX75" s="386"/>
      <c r="TXY75" s="386"/>
      <c r="TXZ75" s="386"/>
      <c r="TYA75" s="386"/>
      <c r="TYB75" s="386"/>
      <c r="TYC75" s="386"/>
      <c r="TYD75" s="386"/>
      <c r="TYE75" s="386"/>
      <c r="TYF75" s="386"/>
      <c r="TYG75" s="385"/>
      <c r="TYH75" s="386"/>
      <c r="TYI75" s="386"/>
      <c r="TYJ75" s="386"/>
      <c r="TYK75" s="386"/>
      <c r="TYL75" s="386"/>
      <c r="TYM75" s="386"/>
      <c r="TYN75" s="386"/>
      <c r="TYO75" s="386"/>
      <c r="TYP75" s="386"/>
      <c r="TYQ75" s="386"/>
      <c r="TYR75" s="386"/>
      <c r="TYS75" s="386"/>
      <c r="TYT75" s="386"/>
      <c r="TYU75" s="386"/>
      <c r="TYV75" s="386"/>
      <c r="TYW75" s="385"/>
      <c r="TYX75" s="386"/>
      <c r="TYY75" s="386"/>
      <c r="TYZ75" s="386"/>
      <c r="TZA75" s="386"/>
      <c r="TZB75" s="386"/>
      <c r="TZC75" s="386"/>
      <c r="TZD75" s="386"/>
      <c r="TZE75" s="386"/>
      <c r="TZF75" s="386"/>
      <c r="TZG75" s="386"/>
      <c r="TZH75" s="386"/>
      <c r="TZI75" s="386"/>
      <c r="TZJ75" s="386"/>
      <c r="TZK75" s="386"/>
      <c r="TZL75" s="386"/>
      <c r="TZM75" s="385"/>
      <c r="TZN75" s="386"/>
      <c r="TZO75" s="386"/>
      <c r="TZP75" s="386"/>
      <c r="TZQ75" s="386"/>
      <c r="TZR75" s="386"/>
      <c r="TZS75" s="386"/>
      <c r="TZT75" s="386"/>
      <c r="TZU75" s="386"/>
      <c r="TZV75" s="386"/>
      <c r="TZW75" s="386"/>
      <c r="TZX75" s="386"/>
      <c r="TZY75" s="386"/>
      <c r="TZZ75" s="386"/>
      <c r="UAA75" s="386"/>
      <c r="UAB75" s="386"/>
      <c r="UAC75" s="385"/>
      <c r="UAD75" s="386"/>
      <c r="UAE75" s="386"/>
      <c r="UAF75" s="386"/>
      <c r="UAG75" s="386"/>
      <c r="UAH75" s="386"/>
      <c r="UAI75" s="386"/>
      <c r="UAJ75" s="386"/>
      <c r="UAK75" s="386"/>
      <c r="UAL75" s="386"/>
      <c r="UAM75" s="386"/>
      <c r="UAN75" s="386"/>
      <c r="UAO75" s="386"/>
      <c r="UAP75" s="386"/>
      <c r="UAQ75" s="386"/>
      <c r="UAR75" s="386"/>
      <c r="UAS75" s="385"/>
      <c r="UAT75" s="386"/>
      <c r="UAU75" s="386"/>
      <c r="UAV75" s="386"/>
      <c r="UAW75" s="386"/>
      <c r="UAX75" s="386"/>
      <c r="UAY75" s="386"/>
      <c r="UAZ75" s="386"/>
      <c r="UBA75" s="386"/>
      <c r="UBB75" s="386"/>
      <c r="UBC75" s="386"/>
      <c r="UBD75" s="386"/>
      <c r="UBE75" s="386"/>
      <c r="UBF75" s="386"/>
      <c r="UBG75" s="386"/>
      <c r="UBH75" s="386"/>
      <c r="UBI75" s="385"/>
      <c r="UBJ75" s="386"/>
      <c r="UBK75" s="386"/>
      <c r="UBL75" s="386"/>
      <c r="UBM75" s="386"/>
      <c r="UBN75" s="386"/>
      <c r="UBO75" s="386"/>
      <c r="UBP75" s="386"/>
      <c r="UBQ75" s="386"/>
      <c r="UBR75" s="386"/>
      <c r="UBS75" s="386"/>
      <c r="UBT75" s="386"/>
      <c r="UBU75" s="386"/>
      <c r="UBV75" s="386"/>
      <c r="UBW75" s="386"/>
      <c r="UBX75" s="386"/>
      <c r="UBY75" s="385"/>
      <c r="UBZ75" s="386"/>
      <c r="UCA75" s="386"/>
      <c r="UCB75" s="386"/>
      <c r="UCC75" s="386"/>
      <c r="UCD75" s="386"/>
      <c r="UCE75" s="386"/>
      <c r="UCF75" s="386"/>
      <c r="UCG75" s="386"/>
      <c r="UCH75" s="386"/>
      <c r="UCI75" s="386"/>
      <c r="UCJ75" s="386"/>
      <c r="UCK75" s="386"/>
      <c r="UCL75" s="386"/>
      <c r="UCM75" s="386"/>
      <c r="UCN75" s="386"/>
      <c r="UCO75" s="385"/>
      <c r="UCP75" s="386"/>
      <c r="UCQ75" s="386"/>
      <c r="UCR75" s="386"/>
      <c r="UCS75" s="386"/>
      <c r="UCT75" s="386"/>
      <c r="UCU75" s="386"/>
      <c r="UCV75" s="386"/>
      <c r="UCW75" s="386"/>
      <c r="UCX75" s="386"/>
      <c r="UCY75" s="386"/>
      <c r="UCZ75" s="386"/>
      <c r="UDA75" s="386"/>
      <c r="UDB75" s="386"/>
      <c r="UDC75" s="386"/>
      <c r="UDD75" s="386"/>
      <c r="UDE75" s="385"/>
      <c r="UDF75" s="386"/>
      <c r="UDG75" s="386"/>
      <c r="UDH75" s="386"/>
      <c r="UDI75" s="386"/>
      <c r="UDJ75" s="386"/>
      <c r="UDK75" s="386"/>
      <c r="UDL75" s="386"/>
      <c r="UDM75" s="386"/>
      <c r="UDN75" s="386"/>
      <c r="UDO75" s="386"/>
      <c r="UDP75" s="386"/>
      <c r="UDQ75" s="386"/>
      <c r="UDR75" s="386"/>
      <c r="UDS75" s="386"/>
      <c r="UDT75" s="386"/>
      <c r="UDU75" s="385"/>
      <c r="UDV75" s="386"/>
      <c r="UDW75" s="386"/>
      <c r="UDX75" s="386"/>
      <c r="UDY75" s="386"/>
      <c r="UDZ75" s="386"/>
      <c r="UEA75" s="386"/>
      <c r="UEB75" s="386"/>
      <c r="UEC75" s="386"/>
      <c r="UED75" s="386"/>
      <c r="UEE75" s="386"/>
      <c r="UEF75" s="386"/>
      <c r="UEG75" s="386"/>
      <c r="UEH75" s="386"/>
      <c r="UEI75" s="386"/>
      <c r="UEJ75" s="386"/>
      <c r="UEK75" s="385"/>
      <c r="UEL75" s="386"/>
      <c r="UEM75" s="386"/>
      <c r="UEN75" s="386"/>
      <c r="UEO75" s="386"/>
      <c r="UEP75" s="386"/>
      <c r="UEQ75" s="386"/>
      <c r="UER75" s="386"/>
      <c r="UES75" s="386"/>
      <c r="UET75" s="386"/>
      <c r="UEU75" s="386"/>
      <c r="UEV75" s="386"/>
      <c r="UEW75" s="386"/>
      <c r="UEX75" s="386"/>
      <c r="UEY75" s="386"/>
      <c r="UEZ75" s="386"/>
      <c r="UFA75" s="385"/>
      <c r="UFB75" s="386"/>
      <c r="UFC75" s="386"/>
      <c r="UFD75" s="386"/>
      <c r="UFE75" s="386"/>
      <c r="UFF75" s="386"/>
      <c r="UFG75" s="386"/>
      <c r="UFH75" s="386"/>
      <c r="UFI75" s="386"/>
      <c r="UFJ75" s="386"/>
      <c r="UFK75" s="386"/>
      <c r="UFL75" s="386"/>
      <c r="UFM75" s="386"/>
      <c r="UFN75" s="386"/>
      <c r="UFO75" s="386"/>
      <c r="UFP75" s="386"/>
      <c r="UFQ75" s="385"/>
      <c r="UFR75" s="386"/>
      <c r="UFS75" s="386"/>
      <c r="UFT75" s="386"/>
      <c r="UFU75" s="386"/>
      <c r="UFV75" s="386"/>
      <c r="UFW75" s="386"/>
      <c r="UFX75" s="386"/>
      <c r="UFY75" s="386"/>
      <c r="UFZ75" s="386"/>
      <c r="UGA75" s="386"/>
      <c r="UGB75" s="386"/>
      <c r="UGC75" s="386"/>
      <c r="UGD75" s="386"/>
      <c r="UGE75" s="386"/>
      <c r="UGF75" s="386"/>
      <c r="UGG75" s="385"/>
      <c r="UGH75" s="386"/>
      <c r="UGI75" s="386"/>
      <c r="UGJ75" s="386"/>
      <c r="UGK75" s="386"/>
      <c r="UGL75" s="386"/>
      <c r="UGM75" s="386"/>
      <c r="UGN75" s="386"/>
      <c r="UGO75" s="386"/>
      <c r="UGP75" s="386"/>
      <c r="UGQ75" s="386"/>
      <c r="UGR75" s="386"/>
      <c r="UGS75" s="386"/>
      <c r="UGT75" s="386"/>
      <c r="UGU75" s="386"/>
      <c r="UGV75" s="386"/>
      <c r="UGW75" s="385"/>
      <c r="UGX75" s="386"/>
      <c r="UGY75" s="386"/>
      <c r="UGZ75" s="386"/>
      <c r="UHA75" s="386"/>
      <c r="UHB75" s="386"/>
      <c r="UHC75" s="386"/>
      <c r="UHD75" s="386"/>
      <c r="UHE75" s="386"/>
      <c r="UHF75" s="386"/>
      <c r="UHG75" s="386"/>
      <c r="UHH75" s="386"/>
      <c r="UHI75" s="386"/>
      <c r="UHJ75" s="386"/>
      <c r="UHK75" s="386"/>
      <c r="UHL75" s="386"/>
      <c r="UHM75" s="385"/>
      <c r="UHN75" s="386"/>
      <c r="UHO75" s="386"/>
      <c r="UHP75" s="386"/>
      <c r="UHQ75" s="386"/>
      <c r="UHR75" s="386"/>
      <c r="UHS75" s="386"/>
      <c r="UHT75" s="386"/>
      <c r="UHU75" s="386"/>
      <c r="UHV75" s="386"/>
      <c r="UHW75" s="386"/>
      <c r="UHX75" s="386"/>
      <c r="UHY75" s="386"/>
      <c r="UHZ75" s="386"/>
      <c r="UIA75" s="386"/>
      <c r="UIB75" s="386"/>
      <c r="UIC75" s="385"/>
      <c r="UID75" s="386"/>
      <c r="UIE75" s="386"/>
      <c r="UIF75" s="386"/>
      <c r="UIG75" s="386"/>
      <c r="UIH75" s="386"/>
      <c r="UII75" s="386"/>
      <c r="UIJ75" s="386"/>
      <c r="UIK75" s="386"/>
      <c r="UIL75" s="386"/>
      <c r="UIM75" s="386"/>
      <c r="UIN75" s="386"/>
      <c r="UIO75" s="386"/>
      <c r="UIP75" s="386"/>
      <c r="UIQ75" s="386"/>
      <c r="UIR75" s="386"/>
      <c r="UIS75" s="385"/>
      <c r="UIT75" s="386"/>
      <c r="UIU75" s="386"/>
      <c r="UIV75" s="386"/>
      <c r="UIW75" s="386"/>
      <c r="UIX75" s="386"/>
      <c r="UIY75" s="386"/>
      <c r="UIZ75" s="386"/>
      <c r="UJA75" s="386"/>
      <c r="UJB75" s="386"/>
      <c r="UJC75" s="386"/>
      <c r="UJD75" s="386"/>
      <c r="UJE75" s="386"/>
      <c r="UJF75" s="386"/>
      <c r="UJG75" s="386"/>
      <c r="UJH75" s="386"/>
      <c r="UJI75" s="385"/>
      <c r="UJJ75" s="386"/>
      <c r="UJK75" s="386"/>
      <c r="UJL75" s="386"/>
      <c r="UJM75" s="386"/>
      <c r="UJN75" s="386"/>
      <c r="UJO75" s="386"/>
      <c r="UJP75" s="386"/>
      <c r="UJQ75" s="386"/>
      <c r="UJR75" s="386"/>
      <c r="UJS75" s="386"/>
      <c r="UJT75" s="386"/>
      <c r="UJU75" s="386"/>
      <c r="UJV75" s="386"/>
      <c r="UJW75" s="386"/>
      <c r="UJX75" s="386"/>
      <c r="UJY75" s="385"/>
      <c r="UJZ75" s="386"/>
      <c r="UKA75" s="386"/>
      <c r="UKB75" s="386"/>
      <c r="UKC75" s="386"/>
      <c r="UKD75" s="386"/>
      <c r="UKE75" s="386"/>
      <c r="UKF75" s="386"/>
      <c r="UKG75" s="386"/>
      <c r="UKH75" s="386"/>
      <c r="UKI75" s="386"/>
      <c r="UKJ75" s="386"/>
      <c r="UKK75" s="386"/>
      <c r="UKL75" s="386"/>
      <c r="UKM75" s="386"/>
      <c r="UKN75" s="386"/>
      <c r="UKO75" s="385"/>
      <c r="UKP75" s="386"/>
      <c r="UKQ75" s="386"/>
      <c r="UKR75" s="386"/>
      <c r="UKS75" s="386"/>
      <c r="UKT75" s="386"/>
      <c r="UKU75" s="386"/>
      <c r="UKV75" s="386"/>
      <c r="UKW75" s="386"/>
      <c r="UKX75" s="386"/>
      <c r="UKY75" s="386"/>
      <c r="UKZ75" s="386"/>
      <c r="ULA75" s="386"/>
      <c r="ULB75" s="386"/>
      <c r="ULC75" s="386"/>
      <c r="ULD75" s="386"/>
      <c r="ULE75" s="385"/>
      <c r="ULF75" s="386"/>
      <c r="ULG75" s="386"/>
      <c r="ULH75" s="386"/>
      <c r="ULI75" s="386"/>
      <c r="ULJ75" s="386"/>
      <c r="ULK75" s="386"/>
      <c r="ULL75" s="386"/>
      <c r="ULM75" s="386"/>
      <c r="ULN75" s="386"/>
      <c r="ULO75" s="386"/>
      <c r="ULP75" s="386"/>
      <c r="ULQ75" s="386"/>
      <c r="ULR75" s="386"/>
      <c r="ULS75" s="386"/>
      <c r="ULT75" s="386"/>
      <c r="ULU75" s="385"/>
      <c r="ULV75" s="386"/>
      <c r="ULW75" s="386"/>
      <c r="ULX75" s="386"/>
      <c r="ULY75" s="386"/>
      <c r="ULZ75" s="386"/>
      <c r="UMA75" s="386"/>
      <c r="UMB75" s="386"/>
      <c r="UMC75" s="386"/>
      <c r="UMD75" s="386"/>
      <c r="UME75" s="386"/>
      <c r="UMF75" s="386"/>
      <c r="UMG75" s="386"/>
      <c r="UMH75" s="386"/>
      <c r="UMI75" s="386"/>
      <c r="UMJ75" s="386"/>
      <c r="UMK75" s="385"/>
      <c r="UML75" s="386"/>
      <c r="UMM75" s="386"/>
      <c r="UMN75" s="386"/>
      <c r="UMO75" s="386"/>
      <c r="UMP75" s="386"/>
      <c r="UMQ75" s="386"/>
      <c r="UMR75" s="386"/>
      <c r="UMS75" s="386"/>
      <c r="UMT75" s="386"/>
      <c r="UMU75" s="386"/>
      <c r="UMV75" s="386"/>
      <c r="UMW75" s="386"/>
      <c r="UMX75" s="386"/>
      <c r="UMY75" s="386"/>
      <c r="UMZ75" s="386"/>
      <c r="UNA75" s="385"/>
      <c r="UNB75" s="386"/>
      <c r="UNC75" s="386"/>
      <c r="UND75" s="386"/>
      <c r="UNE75" s="386"/>
      <c r="UNF75" s="386"/>
      <c r="UNG75" s="386"/>
      <c r="UNH75" s="386"/>
      <c r="UNI75" s="386"/>
      <c r="UNJ75" s="386"/>
      <c r="UNK75" s="386"/>
      <c r="UNL75" s="386"/>
      <c r="UNM75" s="386"/>
      <c r="UNN75" s="386"/>
      <c r="UNO75" s="386"/>
      <c r="UNP75" s="386"/>
      <c r="UNQ75" s="385"/>
      <c r="UNR75" s="386"/>
      <c r="UNS75" s="386"/>
      <c r="UNT75" s="386"/>
      <c r="UNU75" s="386"/>
      <c r="UNV75" s="386"/>
      <c r="UNW75" s="386"/>
      <c r="UNX75" s="386"/>
      <c r="UNY75" s="386"/>
      <c r="UNZ75" s="386"/>
      <c r="UOA75" s="386"/>
      <c r="UOB75" s="386"/>
      <c r="UOC75" s="386"/>
      <c r="UOD75" s="386"/>
      <c r="UOE75" s="386"/>
      <c r="UOF75" s="386"/>
      <c r="UOG75" s="385"/>
      <c r="UOH75" s="386"/>
      <c r="UOI75" s="386"/>
      <c r="UOJ75" s="386"/>
      <c r="UOK75" s="386"/>
      <c r="UOL75" s="386"/>
      <c r="UOM75" s="386"/>
      <c r="UON75" s="386"/>
      <c r="UOO75" s="386"/>
      <c r="UOP75" s="386"/>
      <c r="UOQ75" s="386"/>
      <c r="UOR75" s="386"/>
      <c r="UOS75" s="386"/>
      <c r="UOT75" s="386"/>
      <c r="UOU75" s="386"/>
      <c r="UOV75" s="386"/>
      <c r="UOW75" s="385"/>
      <c r="UOX75" s="386"/>
      <c r="UOY75" s="386"/>
      <c r="UOZ75" s="386"/>
      <c r="UPA75" s="386"/>
      <c r="UPB75" s="386"/>
      <c r="UPC75" s="386"/>
      <c r="UPD75" s="386"/>
      <c r="UPE75" s="386"/>
      <c r="UPF75" s="386"/>
      <c r="UPG75" s="386"/>
      <c r="UPH75" s="386"/>
      <c r="UPI75" s="386"/>
      <c r="UPJ75" s="386"/>
      <c r="UPK75" s="386"/>
      <c r="UPL75" s="386"/>
      <c r="UPM75" s="385"/>
      <c r="UPN75" s="386"/>
      <c r="UPO75" s="386"/>
      <c r="UPP75" s="386"/>
      <c r="UPQ75" s="386"/>
      <c r="UPR75" s="386"/>
      <c r="UPS75" s="386"/>
      <c r="UPT75" s="386"/>
      <c r="UPU75" s="386"/>
      <c r="UPV75" s="386"/>
      <c r="UPW75" s="386"/>
      <c r="UPX75" s="386"/>
      <c r="UPY75" s="386"/>
      <c r="UPZ75" s="386"/>
      <c r="UQA75" s="386"/>
      <c r="UQB75" s="386"/>
      <c r="UQC75" s="385"/>
      <c r="UQD75" s="386"/>
      <c r="UQE75" s="386"/>
      <c r="UQF75" s="386"/>
      <c r="UQG75" s="386"/>
      <c r="UQH75" s="386"/>
      <c r="UQI75" s="386"/>
      <c r="UQJ75" s="386"/>
      <c r="UQK75" s="386"/>
      <c r="UQL75" s="386"/>
      <c r="UQM75" s="386"/>
      <c r="UQN75" s="386"/>
      <c r="UQO75" s="386"/>
      <c r="UQP75" s="386"/>
      <c r="UQQ75" s="386"/>
      <c r="UQR75" s="386"/>
      <c r="UQS75" s="385"/>
      <c r="UQT75" s="386"/>
      <c r="UQU75" s="386"/>
      <c r="UQV75" s="386"/>
      <c r="UQW75" s="386"/>
      <c r="UQX75" s="386"/>
      <c r="UQY75" s="386"/>
      <c r="UQZ75" s="386"/>
      <c r="URA75" s="386"/>
      <c r="URB75" s="386"/>
      <c r="URC75" s="386"/>
      <c r="URD75" s="386"/>
      <c r="URE75" s="386"/>
      <c r="URF75" s="386"/>
      <c r="URG75" s="386"/>
      <c r="URH75" s="386"/>
      <c r="URI75" s="385"/>
      <c r="URJ75" s="386"/>
      <c r="URK75" s="386"/>
      <c r="URL75" s="386"/>
      <c r="URM75" s="386"/>
      <c r="URN75" s="386"/>
      <c r="URO75" s="386"/>
      <c r="URP75" s="386"/>
      <c r="URQ75" s="386"/>
      <c r="URR75" s="386"/>
      <c r="URS75" s="386"/>
      <c r="URT75" s="386"/>
      <c r="URU75" s="386"/>
      <c r="URV75" s="386"/>
      <c r="URW75" s="386"/>
      <c r="URX75" s="386"/>
      <c r="URY75" s="385"/>
      <c r="URZ75" s="386"/>
      <c r="USA75" s="386"/>
      <c r="USB75" s="386"/>
      <c r="USC75" s="386"/>
      <c r="USD75" s="386"/>
      <c r="USE75" s="386"/>
      <c r="USF75" s="386"/>
      <c r="USG75" s="386"/>
      <c r="USH75" s="386"/>
      <c r="USI75" s="386"/>
      <c r="USJ75" s="386"/>
      <c r="USK75" s="386"/>
      <c r="USL75" s="386"/>
      <c r="USM75" s="386"/>
      <c r="USN75" s="386"/>
      <c r="USO75" s="385"/>
      <c r="USP75" s="386"/>
      <c r="USQ75" s="386"/>
      <c r="USR75" s="386"/>
      <c r="USS75" s="386"/>
      <c r="UST75" s="386"/>
      <c r="USU75" s="386"/>
      <c r="USV75" s="386"/>
      <c r="USW75" s="386"/>
      <c r="USX75" s="386"/>
      <c r="USY75" s="386"/>
      <c r="USZ75" s="386"/>
      <c r="UTA75" s="386"/>
      <c r="UTB75" s="386"/>
      <c r="UTC75" s="386"/>
      <c r="UTD75" s="386"/>
      <c r="UTE75" s="385"/>
      <c r="UTF75" s="386"/>
      <c r="UTG75" s="386"/>
      <c r="UTH75" s="386"/>
      <c r="UTI75" s="386"/>
      <c r="UTJ75" s="386"/>
      <c r="UTK75" s="386"/>
      <c r="UTL75" s="386"/>
      <c r="UTM75" s="386"/>
      <c r="UTN75" s="386"/>
      <c r="UTO75" s="386"/>
      <c r="UTP75" s="386"/>
      <c r="UTQ75" s="386"/>
      <c r="UTR75" s="386"/>
      <c r="UTS75" s="386"/>
      <c r="UTT75" s="386"/>
      <c r="UTU75" s="385"/>
      <c r="UTV75" s="386"/>
      <c r="UTW75" s="386"/>
      <c r="UTX75" s="386"/>
      <c r="UTY75" s="386"/>
      <c r="UTZ75" s="386"/>
      <c r="UUA75" s="386"/>
      <c r="UUB75" s="386"/>
      <c r="UUC75" s="386"/>
      <c r="UUD75" s="386"/>
      <c r="UUE75" s="386"/>
      <c r="UUF75" s="386"/>
      <c r="UUG75" s="386"/>
      <c r="UUH75" s="386"/>
      <c r="UUI75" s="386"/>
      <c r="UUJ75" s="386"/>
      <c r="UUK75" s="385"/>
      <c r="UUL75" s="386"/>
      <c r="UUM75" s="386"/>
      <c r="UUN75" s="386"/>
      <c r="UUO75" s="386"/>
      <c r="UUP75" s="386"/>
      <c r="UUQ75" s="386"/>
      <c r="UUR75" s="386"/>
      <c r="UUS75" s="386"/>
      <c r="UUT75" s="386"/>
      <c r="UUU75" s="386"/>
      <c r="UUV75" s="386"/>
      <c r="UUW75" s="386"/>
      <c r="UUX75" s="386"/>
      <c r="UUY75" s="386"/>
      <c r="UUZ75" s="386"/>
      <c r="UVA75" s="385"/>
      <c r="UVB75" s="386"/>
      <c r="UVC75" s="386"/>
      <c r="UVD75" s="386"/>
      <c r="UVE75" s="386"/>
      <c r="UVF75" s="386"/>
      <c r="UVG75" s="386"/>
      <c r="UVH75" s="386"/>
      <c r="UVI75" s="386"/>
      <c r="UVJ75" s="386"/>
      <c r="UVK75" s="386"/>
      <c r="UVL75" s="386"/>
      <c r="UVM75" s="386"/>
      <c r="UVN75" s="386"/>
      <c r="UVO75" s="386"/>
      <c r="UVP75" s="386"/>
      <c r="UVQ75" s="385"/>
      <c r="UVR75" s="386"/>
      <c r="UVS75" s="386"/>
      <c r="UVT75" s="386"/>
      <c r="UVU75" s="386"/>
      <c r="UVV75" s="386"/>
      <c r="UVW75" s="386"/>
      <c r="UVX75" s="386"/>
      <c r="UVY75" s="386"/>
      <c r="UVZ75" s="386"/>
      <c r="UWA75" s="386"/>
      <c r="UWB75" s="386"/>
      <c r="UWC75" s="386"/>
      <c r="UWD75" s="386"/>
      <c r="UWE75" s="386"/>
      <c r="UWF75" s="386"/>
      <c r="UWG75" s="385"/>
      <c r="UWH75" s="386"/>
      <c r="UWI75" s="386"/>
      <c r="UWJ75" s="386"/>
      <c r="UWK75" s="386"/>
      <c r="UWL75" s="386"/>
      <c r="UWM75" s="386"/>
      <c r="UWN75" s="386"/>
      <c r="UWO75" s="386"/>
      <c r="UWP75" s="386"/>
      <c r="UWQ75" s="386"/>
      <c r="UWR75" s="386"/>
      <c r="UWS75" s="386"/>
      <c r="UWT75" s="386"/>
      <c r="UWU75" s="386"/>
      <c r="UWV75" s="386"/>
      <c r="UWW75" s="385"/>
      <c r="UWX75" s="386"/>
      <c r="UWY75" s="386"/>
      <c r="UWZ75" s="386"/>
      <c r="UXA75" s="386"/>
      <c r="UXB75" s="386"/>
      <c r="UXC75" s="386"/>
      <c r="UXD75" s="386"/>
      <c r="UXE75" s="386"/>
      <c r="UXF75" s="386"/>
      <c r="UXG75" s="386"/>
      <c r="UXH75" s="386"/>
      <c r="UXI75" s="386"/>
      <c r="UXJ75" s="386"/>
      <c r="UXK75" s="386"/>
      <c r="UXL75" s="386"/>
      <c r="UXM75" s="385"/>
      <c r="UXN75" s="386"/>
      <c r="UXO75" s="386"/>
      <c r="UXP75" s="386"/>
      <c r="UXQ75" s="386"/>
      <c r="UXR75" s="386"/>
      <c r="UXS75" s="386"/>
      <c r="UXT75" s="386"/>
      <c r="UXU75" s="386"/>
      <c r="UXV75" s="386"/>
      <c r="UXW75" s="386"/>
      <c r="UXX75" s="386"/>
      <c r="UXY75" s="386"/>
      <c r="UXZ75" s="386"/>
      <c r="UYA75" s="386"/>
      <c r="UYB75" s="386"/>
      <c r="UYC75" s="385"/>
      <c r="UYD75" s="386"/>
      <c r="UYE75" s="386"/>
      <c r="UYF75" s="386"/>
      <c r="UYG75" s="386"/>
      <c r="UYH75" s="386"/>
      <c r="UYI75" s="386"/>
      <c r="UYJ75" s="386"/>
      <c r="UYK75" s="386"/>
      <c r="UYL75" s="386"/>
      <c r="UYM75" s="386"/>
      <c r="UYN75" s="386"/>
      <c r="UYO75" s="386"/>
      <c r="UYP75" s="386"/>
      <c r="UYQ75" s="386"/>
      <c r="UYR75" s="386"/>
      <c r="UYS75" s="385"/>
      <c r="UYT75" s="386"/>
      <c r="UYU75" s="386"/>
      <c r="UYV75" s="386"/>
      <c r="UYW75" s="386"/>
      <c r="UYX75" s="386"/>
      <c r="UYY75" s="386"/>
      <c r="UYZ75" s="386"/>
      <c r="UZA75" s="386"/>
      <c r="UZB75" s="386"/>
      <c r="UZC75" s="386"/>
      <c r="UZD75" s="386"/>
      <c r="UZE75" s="386"/>
      <c r="UZF75" s="386"/>
      <c r="UZG75" s="386"/>
      <c r="UZH75" s="386"/>
      <c r="UZI75" s="385"/>
      <c r="UZJ75" s="386"/>
      <c r="UZK75" s="386"/>
      <c r="UZL75" s="386"/>
      <c r="UZM75" s="386"/>
      <c r="UZN75" s="386"/>
      <c r="UZO75" s="386"/>
      <c r="UZP75" s="386"/>
      <c r="UZQ75" s="386"/>
      <c r="UZR75" s="386"/>
      <c r="UZS75" s="386"/>
      <c r="UZT75" s="386"/>
      <c r="UZU75" s="386"/>
      <c r="UZV75" s="386"/>
      <c r="UZW75" s="386"/>
      <c r="UZX75" s="386"/>
      <c r="UZY75" s="385"/>
      <c r="UZZ75" s="386"/>
      <c r="VAA75" s="386"/>
      <c r="VAB75" s="386"/>
      <c r="VAC75" s="386"/>
      <c r="VAD75" s="386"/>
      <c r="VAE75" s="386"/>
      <c r="VAF75" s="386"/>
      <c r="VAG75" s="386"/>
      <c r="VAH75" s="386"/>
      <c r="VAI75" s="386"/>
      <c r="VAJ75" s="386"/>
      <c r="VAK75" s="386"/>
      <c r="VAL75" s="386"/>
      <c r="VAM75" s="386"/>
      <c r="VAN75" s="386"/>
      <c r="VAO75" s="385"/>
      <c r="VAP75" s="386"/>
      <c r="VAQ75" s="386"/>
      <c r="VAR75" s="386"/>
      <c r="VAS75" s="386"/>
      <c r="VAT75" s="386"/>
      <c r="VAU75" s="386"/>
      <c r="VAV75" s="386"/>
      <c r="VAW75" s="386"/>
      <c r="VAX75" s="386"/>
      <c r="VAY75" s="386"/>
      <c r="VAZ75" s="386"/>
      <c r="VBA75" s="386"/>
      <c r="VBB75" s="386"/>
      <c r="VBC75" s="386"/>
      <c r="VBD75" s="386"/>
      <c r="VBE75" s="385"/>
      <c r="VBF75" s="386"/>
      <c r="VBG75" s="386"/>
      <c r="VBH75" s="386"/>
      <c r="VBI75" s="386"/>
      <c r="VBJ75" s="386"/>
      <c r="VBK75" s="386"/>
      <c r="VBL75" s="386"/>
      <c r="VBM75" s="386"/>
      <c r="VBN75" s="386"/>
      <c r="VBO75" s="386"/>
      <c r="VBP75" s="386"/>
      <c r="VBQ75" s="386"/>
      <c r="VBR75" s="386"/>
      <c r="VBS75" s="386"/>
      <c r="VBT75" s="386"/>
      <c r="VBU75" s="385"/>
      <c r="VBV75" s="386"/>
      <c r="VBW75" s="386"/>
      <c r="VBX75" s="386"/>
      <c r="VBY75" s="386"/>
      <c r="VBZ75" s="386"/>
      <c r="VCA75" s="386"/>
      <c r="VCB75" s="386"/>
      <c r="VCC75" s="386"/>
      <c r="VCD75" s="386"/>
      <c r="VCE75" s="386"/>
      <c r="VCF75" s="386"/>
      <c r="VCG75" s="386"/>
      <c r="VCH75" s="386"/>
      <c r="VCI75" s="386"/>
      <c r="VCJ75" s="386"/>
      <c r="VCK75" s="385"/>
      <c r="VCL75" s="386"/>
      <c r="VCM75" s="386"/>
      <c r="VCN75" s="386"/>
      <c r="VCO75" s="386"/>
      <c r="VCP75" s="386"/>
      <c r="VCQ75" s="386"/>
      <c r="VCR75" s="386"/>
      <c r="VCS75" s="386"/>
      <c r="VCT75" s="386"/>
      <c r="VCU75" s="386"/>
      <c r="VCV75" s="386"/>
      <c r="VCW75" s="386"/>
      <c r="VCX75" s="386"/>
      <c r="VCY75" s="386"/>
      <c r="VCZ75" s="386"/>
      <c r="VDA75" s="385"/>
      <c r="VDB75" s="386"/>
      <c r="VDC75" s="386"/>
      <c r="VDD75" s="386"/>
      <c r="VDE75" s="386"/>
      <c r="VDF75" s="386"/>
      <c r="VDG75" s="386"/>
      <c r="VDH75" s="386"/>
      <c r="VDI75" s="386"/>
      <c r="VDJ75" s="386"/>
      <c r="VDK75" s="386"/>
      <c r="VDL75" s="386"/>
      <c r="VDM75" s="386"/>
      <c r="VDN75" s="386"/>
      <c r="VDO75" s="386"/>
      <c r="VDP75" s="386"/>
      <c r="VDQ75" s="385"/>
      <c r="VDR75" s="386"/>
      <c r="VDS75" s="386"/>
      <c r="VDT75" s="386"/>
      <c r="VDU75" s="386"/>
      <c r="VDV75" s="386"/>
      <c r="VDW75" s="386"/>
      <c r="VDX75" s="386"/>
      <c r="VDY75" s="386"/>
      <c r="VDZ75" s="386"/>
      <c r="VEA75" s="386"/>
      <c r="VEB75" s="386"/>
      <c r="VEC75" s="386"/>
      <c r="VED75" s="386"/>
      <c r="VEE75" s="386"/>
      <c r="VEF75" s="386"/>
      <c r="VEG75" s="385"/>
      <c r="VEH75" s="386"/>
      <c r="VEI75" s="386"/>
      <c r="VEJ75" s="386"/>
      <c r="VEK75" s="386"/>
      <c r="VEL75" s="386"/>
      <c r="VEM75" s="386"/>
      <c r="VEN75" s="386"/>
      <c r="VEO75" s="386"/>
      <c r="VEP75" s="386"/>
      <c r="VEQ75" s="386"/>
      <c r="VER75" s="386"/>
      <c r="VES75" s="386"/>
      <c r="VET75" s="386"/>
      <c r="VEU75" s="386"/>
      <c r="VEV75" s="386"/>
      <c r="VEW75" s="385"/>
      <c r="VEX75" s="386"/>
      <c r="VEY75" s="386"/>
      <c r="VEZ75" s="386"/>
      <c r="VFA75" s="386"/>
      <c r="VFB75" s="386"/>
      <c r="VFC75" s="386"/>
      <c r="VFD75" s="386"/>
      <c r="VFE75" s="386"/>
      <c r="VFF75" s="386"/>
      <c r="VFG75" s="386"/>
      <c r="VFH75" s="386"/>
      <c r="VFI75" s="386"/>
      <c r="VFJ75" s="386"/>
      <c r="VFK75" s="386"/>
      <c r="VFL75" s="386"/>
      <c r="VFM75" s="385"/>
      <c r="VFN75" s="386"/>
      <c r="VFO75" s="386"/>
      <c r="VFP75" s="386"/>
      <c r="VFQ75" s="386"/>
      <c r="VFR75" s="386"/>
      <c r="VFS75" s="386"/>
      <c r="VFT75" s="386"/>
      <c r="VFU75" s="386"/>
      <c r="VFV75" s="386"/>
      <c r="VFW75" s="386"/>
      <c r="VFX75" s="386"/>
      <c r="VFY75" s="386"/>
      <c r="VFZ75" s="386"/>
      <c r="VGA75" s="386"/>
      <c r="VGB75" s="386"/>
      <c r="VGC75" s="385"/>
      <c r="VGD75" s="386"/>
      <c r="VGE75" s="386"/>
      <c r="VGF75" s="386"/>
      <c r="VGG75" s="386"/>
      <c r="VGH75" s="386"/>
      <c r="VGI75" s="386"/>
      <c r="VGJ75" s="386"/>
      <c r="VGK75" s="386"/>
      <c r="VGL75" s="386"/>
      <c r="VGM75" s="386"/>
      <c r="VGN75" s="386"/>
      <c r="VGO75" s="386"/>
      <c r="VGP75" s="386"/>
      <c r="VGQ75" s="386"/>
      <c r="VGR75" s="386"/>
      <c r="VGS75" s="385"/>
      <c r="VGT75" s="386"/>
      <c r="VGU75" s="386"/>
      <c r="VGV75" s="386"/>
      <c r="VGW75" s="386"/>
      <c r="VGX75" s="386"/>
      <c r="VGY75" s="386"/>
      <c r="VGZ75" s="386"/>
      <c r="VHA75" s="386"/>
      <c r="VHB75" s="386"/>
      <c r="VHC75" s="386"/>
      <c r="VHD75" s="386"/>
      <c r="VHE75" s="386"/>
      <c r="VHF75" s="386"/>
      <c r="VHG75" s="386"/>
      <c r="VHH75" s="386"/>
      <c r="VHI75" s="385"/>
      <c r="VHJ75" s="386"/>
      <c r="VHK75" s="386"/>
      <c r="VHL75" s="386"/>
      <c r="VHM75" s="386"/>
      <c r="VHN75" s="386"/>
      <c r="VHO75" s="386"/>
      <c r="VHP75" s="386"/>
      <c r="VHQ75" s="386"/>
      <c r="VHR75" s="386"/>
      <c r="VHS75" s="386"/>
      <c r="VHT75" s="386"/>
      <c r="VHU75" s="386"/>
      <c r="VHV75" s="386"/>
      <c r="VHW75" s="386"/>
      <c r="VHX75" s="386"/>
      <c r="VHY75" s="385"/>
      <c r="VHZ75" s="386"/>
      <c r="VIA75" s="386"/>
      <c r="VIB75" s="386"/>
      <c r="VIC75" s="386"/>
      <c r="VID75" s="386"/>
      <c r="VIE75" s="386"/>
      <c r="VIF75" s="386"/>
      <c r="VIG75" s="386"/>
      <c r="VIH75" s="386"/>
      <c r="VII75" s="386"/>
      <c r="VIJ75" s="386"/>
      <c r="VIK75" s="386"/>
      <c r="VIL75" s="386"/>
      <c r="VIM75" s="386"/>
      <c r="VIN75" s="386"/>
      <c r="VIO75" s="385"/>
      <c r="VIP75" s="386"/>
      <c r="VIQ75" s="386"/>
      <c r="VIR75" s="386"/>
      <c r="VIS75" s="386"/>
      <c r="VIT75" s="386"/>
      <c r="VIU75" s="386"/>
      <c r="VIV75" s="386"/>
      <c r="VIW75" s="386"/>
      <c r="VIX75" s="386"/>
      <c r="VIY75" s="386"/>
      <c r="VIZ75" s="386"/>
      <c r="VJA75" s="386"/>
      <c r="VJB75" s="386"/>
      <c r="VJC75" s="386"/>
      <c r="VJD75" s="386"/>
      <c r="VJE75" s="385"/>
      <c r="VJF75" s="386"/>
      <c r="VJG75" s="386"/>
      <c r="VJH75" s="386"/>
      <c r="VJI75" s="386"/>
      <c r="VJJ75" s="386"/>
      <c r="VJK75" s="386"/>
      <c r="VJL75" s="386"/>
      <c r="VJM75" s="386"/>
      <c r="VJN75" s="386"/>
      <c r="VJO75" s="386"/>
      <c r="VJP75" s="386"/>
      <c r="VJQ75" s="386"/>
      <c r="VJR75" s="386"/>
      <c r="VJS75" s="386"/>
      <c r="VJT75" s="386"/>
      <c r="VJU75" s="385"/>
      <c r="VJV75" s="386"/>
      <c r="VJW75" s="386"/>
      <c r="VJX75" s="386"/>
      <c r="VJY75" s="386"/>
      <c r="VJZ75" s="386"/>
      <c r="VKA75" s="386"/>
      <c r="VKB75" s="386"/>
      <c r="VKC75" s="386"/>
      <c r="VKD75" s="386"/>
      <c r="VKE75" s="386"/>
      <c r="VKF75" s="386"/>
      <c r="VKG75" s="386"/>
      <c r="VKH75" s="386"/>
      <c r="VKI75" s="386"/>
      <c r="VKJ75" s="386"/>
      <c r="VKK75" s="385"/>
      <c r="VKL75" s="386"/>
      <c r="VKM75" s="386"/>
      <c r="VKN75" s="386"/>
      <c r="VKO75" s="386"/>
      <c r="VKP75" s="386"/>
      <c r="VKQ75" s="386"/>
      <c r="VKR75" s="386"/>
      <c r="VKS75" s="386"/>
      <c r="VKT75" s="386"/>
      <c r="VKU75" s="386"/>
      <c r="VKV75" s="386"/>
      <c r="VKW75" s="386"/>
      <c r="VKX75" s="386"/>
      <c r="VKY75" s="386"/>
      <c r="VKZ75" s="386"/>
      <c r="VLA75" s="385"/>
      <c r="VLB75" s="386"/>
      <c r="VLC75" s="386"/>
      <c r="VLD75" s="386"/>
      <c r="VLE75" s="386"/>
      <c r="VLF75" s="386"/>
      <c r="VLG75" s="386"/>
      <c r="VLH75" s="386"/>
      <c r="VLI75" s="386"/>
      <c r="VLJ75" s="386"/>
      <c r="VLK75" s="386"/>
      <c r="VLL75" s="386"/>
      <c r="VLM75" s="386"/>
      <c r="VLN75" s="386"/>
      <c r="VLO75" s="386"/>
      <c r="VLP75" s="386"/>
      <c r="VLQ75" s="385"/>
      <c r="VLR75" s="386"/>
      <c r="VLS75" s="386"/>
      <c r="VLT75" s="386"/>
      <c r="VLU75" s="386"/>
      <c r="VLV75" s="386"/>
      <c r="VLW75" s="386"/>
      <c r="VLX75" s="386"/>
      <c r="VLY75" s="386"/>
      <c r="VLZ75" s="386"/>
      <c r="VMA75" s="386"/>
      <c r="VMB75" s="386"/>
      <c r="VMC75" s="386"/>
      <c r="VMD75" s="386"/>
      <c r="VME75" s="386"/>
      <c r="VMF75" s="386"/>
      <c r="VMG75" s="385"/>
      <c r="VMH75" s="386"/>
      <c r="VMI75" s="386"/>
      <c r="VMJ75" s="386"/>
      <c r="VMK75" s="386"/>
      <c r="VML75" s="386"/>
      <c r="VMM75" s="386"/>
      <c r="VMN75" s="386"/>
      <c r="VMO75" s="386"/>
      <c r="VMP75" s="386"/>
      <c r="VMQ75" s="386"/>
      <c r="VMR75" s="386"/>
      <c r="VMS75" s="386"/>
      <c r="VMT75" s="386"/>
      <c r="VMU75" s="386"/>
      <c r="VMV75" s="386"/>
      <c r="VMW75" s="385"/>
      <c r="VMX75" s="386"/>
      <c r="VMY75" s="386"/>
      <c r="VMZ75" s="386"/>
      <c r="VNA75" s="386"/>
      <c r="VNB75" s="386"/>
      <c r="VNC75" s="386"/>
      <c r="VND75" s="386"/>
      <c r="VNE75" s="386"/>
      <c r="VNF75" s="386"/>
      <c r="VNG75" s="386"/>
      <c r="VNH75" s="386"/>
      <c r="VNI75" s="386"/>
      <c r="VNJ75" s="386"/>
      <c r="VNK75" s="386"/>
      <c r="VNL75" s="386"/>
      <c r="VNM75" s="385"/>
      <c r="VNN75" s="386"/>
      <c r="VNO75" s="386"/>
      <c r="VNP75" s="386"/>
      <c r="VNQ75" s="386"/>
      <c r="VNR75" s="386"/>
      <c r="VNS75" s="386"/>
      <c r="VNT75" s="386"/>
      <c r="VNU75" s="386"/>
      <c r="VNV75" s="386"/>
      <c r="VNW75" s="386"/>
      <c r="VNX75" s="386"/>
      <c r="VNY75" s="386"/>
      <c r="VNZ75" s="386"/>
      <c r="VOA75" s="386"/>
      <c r="VOB75" s="386"/>
      <c r="VOC75" s="385"/>
      <c r="VOD75" s="386"/>
      <c r="VOE75" s="386"/>
      <c r="VOF75" s="386"/>
      <c r="VOG75" s="386"/>
      <c r="VOH75" s="386"/>
      <c r="VOI75" s="386"/>
      <c r="VOJ75" s="386"/>
      <c r="VOK75" s="386"/>
      <c r="VOL75" s="386"/>
      <c r="VOM75" s="386"/>
      <c r="VON75" s="386"/>
      <c r="VOO75" s="386"/>
      <c r="VOP75" s="386"/>
      <c r="VOQ75" s="386"/>
      <c r="VOR75" s="386"/>
      <c r="VOS75" s="385"/>
      <c r="VOT75" s="386"/>
      <c r="VOU75" s="386"/>
      <c r="VOV75" s="386"/>
      <c r="VOW75" s="386"/>
      <c r="VOX75" s="386"/>
      <c r="VOY75" s="386"/>
      <c r="VOZ75" s="386"/>
      <c r="VPA75" s="386"/>
      <c r="VPB75" s="386"/>
      <c r="VPC75" s="386"/>
      <c r="VPD75" s="386"/>
      <c r="VPE75" s="386"/>
      <c r="VPF75" s="386"/>
      <c r="VPG75" s="386"/>
      <c r="VPH75" s="386"/>
      <c r="VPI75" s="385"/>
      <c r="VPJ75" s="386"/>
      <c r="VPK75" s="386"/>
      <c r="VPL75" s="386"/>
      <c r="VPM75" s="386"/>
      <c r="VPN75" s="386"/>
      <c r="VPO75" s="386"/>
      <c r="VPP75" s="386"/>
      <c r="VPQ75" s="386"/>
      <c r="VPR75" s="386"/>
      <c r="VPS75" s="386"/>
      <c r="VPT75" s="386"/>
      <c r="VPU75" s="386"/>
      <c r="VPV75" s="386"/>
      <c r="VPW75" s="386"/>
      <c r="VPX75" s="386"/>
      <c r="VPY75" s="385"/>
      <c r="VPZ75" s="386"/>
      <c r="VQA75" s="386"/>
      <c r="VQB75" s="386"/>
      <c r="VQC75" s="386"/>
      <c r="VQD75" s="386"/>
      <c r="VQE75" s="386"/>
      <c r="VQF75" s="386"/>
      <c r="VQG75" s="386"/>
      <c r="VQH75" s="386"/>
      <c r="VQI75" s="386"/>
      <c r="VQJ75" s="386"/>
      <c r="VQK75" s="386"/>
      <c r="VQL75" s="386"/>
      <c r="VQM75" s="386"/>
      <c r="VQN75" s="386"/>
      <c r="VQO75" s="385"/>
      <c r="VQP75" s="386"/>
      <c r="VQQ75" s="386"/>
      <c r="VQR75" s="386"/>
      <c r="VQS75" s="386"/>
      <c r="VQT75" s="386"/>
      <c r="VQU75" s="386"/>
      <c r="VQV75" s="386"/>
      <c r="VQW75" s="386"/>
      <c r="VQX75" s="386"/>
      <c r="VQY75" s="386"/>
      <c r="VQZ75" s="386"/>
      <c r="VRA75" s="386"/>
      <c r="VRB75" s="386"/>
      <c r="VRC75" s="386"/>
      <c r="VRD75" s="386"/>
      <c r="VRE75" s="385"/>
      <c r="VRF75" s="386"/>
      <c r="VRG75" s="386"/>
      <c r="VRH75" s="386"/>
      <c r="VRI75" s="386"/>
      <c r="VRJ75" s="386"/>
      <c r="VRK75" s="386"/>
      <c r="VRL75" s="386"/>
      <c r="VRM75" s="386"/>
      <c r="VRN75" s="386"/>
      <c r="VRO75" s="386"/>
      <c r="VRP75" s="386"/>
      <c r="VRQ75" s="386"/>
      <c r="VRR75" s="386"/>
      <c r="VRS75" s="386"/>
      <c r="VRT75" s="386"/>
      <c r="VRU75" s="385"/>
      <c r="VRV75" s="386"/>
      <c r="VRW75" s="386"/>
      <c r="VRX75" s="386"/>
      <c r="VRY75" s="386"/>
      <c r="VRZ75" s="386"/>
      <c r="VSA75" s="386"/>
      <c r="VSB75" s="386"/>
      <c r="VSC75" s="386"/>
      <c r="VSD75" s="386"/>
      <c r="VSE75" s="386"/>
      <c r="VSF75" s="386"/>
      <c r="VSG75" s="386"/>
      <c r="VSH75" s="386"/>
      <c r="VSI75" s="386"/>
      <c r="VSJ75" s="386"/>
      <c r="VSK75" s="385"/>
      <c r="VSL75" s="386"/>
      <c r="VSM75" s="386"/>
      <c r="VSN75" s="386"/>
      <c r="VSO75" s="386"/>
      <c r="VSP75" s="386"/>
      <c r="VSQ75" s="386"/>
      <c r="VSR75" s="386"/>
      <c r="VSS75" s="386"/>
      <c r="VST75" s="386"/>
      <c r="VSU75" s="386"/>
      <c r="VSV75" s="386"/>
      <c r="VSW75" s="386"/>
      <c r="VSX75" s="386"/>
      <c r="VSY75" s="386"/>
      <c r="VSZ75" s="386"/>
      <c r="VTA75" s="385"/>
      <c r="VTB75" s="386"/>
      <c r="VTC75" s="386"/>
      <c r="VTD75" s="386"/>
      <c r="VTE75" s="386"/>
      <c r="VTF75" s="386"/>
      <c r="VTG75" s="386"/>
      <c r="VTH75" s="386"/>
      <c r="VTI75" s="386"/>
      <c r="VTJ75" s="386"/>
      <c r="VTK75" s="386"/>
      <c r="VTL75" s="386"/>
      <c r="VTM75" s="386"/>
      <c r="VTN75" s="386"/>
      <c r="VTO75" s="386"/>
      <c r="VTP75" s="386"/>
      <c r="VTQ75" s="385"/>
      <c r="VTR75" s="386"/>
      <c r="VTS75" s="386"/>
      <c r="VTT75" s="386"/>
      <c r="VTU75" s="386"/>
      <c r="VTV75" s="386"/>
      <c r="VTW75" s="386"/>
      <c r="VTX75" s="386"/>
      <c r="VTY75" s="386"/>
      <c r="VTZ75" s="386"/>
      <c r="VUA75" s="386"/>
      <c r="VUB75" s="386"/>
      <c r="VUC75" s="386"/>
      <c r="VUD75" s="386"/>
      <c r="VUE75" s="386"/>
      <c r="VUF75" s="386"/>
      <c r="VUG75" s="385"/>
      <c r="VUH75" s="386"/>
      <c r="VUI75" s="386"/>
      <c r="VUJ75" s="386"/>
      <c r="VUK75" s="386"/>
      <c r="VUL75" s="386"/>
      <c r="VUM75" s="386"/>
      <c r="VUN75" s="386"/>
      <c r="VUO75" s="386"/>
      <c r="VUP75" s="386"/>
      <c r="VUQ75" s="386"/>
      <c r="VUR75" s="386"/>
      <c r="VUS75" s="386"/>
      <c r="VUT75" s="386"/>
      <c r="VUU75" s="386"/>
      <c r="VUV75" s="386"/>
      <c r="VUW75" s="385"/>
      <c r="VUX75" s="386"/>
      <c r="VUY75" s="386"/>
      <c r="VUZ75" s="386"/>
      <c r="VVA75" s="386"/>
      <c r="VVB75" s="386"/>
      <c r="VVC75" s="386"/>
      <c r="VVD75" s="386"/>
      <c r="VVE75" s="386"/>
      <c r="VVF75" s="386"/>
      <c r="VVG75" s="386"/>
      <c r="VVH75" s="386"/>
      <c r="VVI75" s="386"/>
      <c r="VVJ75" s="386"/>
      <c r="VVK75" s="386"/>
      <c r="VVL75" s="386"/>
      <c r="VVM75" s="385"/>
      <c r="VVN75" s="386"/>
      <c r="VVO75" s="386"/>
      <c r="VVP75" s="386"/>
      <c r="VVQ75" s="386"/>
      <c r="VVR75" s="386"/>
      <c r="VVS75" s="386"/>
      <c r="VVT75" s="386"/>
      <c r="VVU75" s="386"/>
      <c r="VVV75" s="386"/>
      <c r="VVW75" s="386"/>
      <c r="VVX75" s="386"/>
      <c r="VVY75" s="386"/>
      <c r="VVZ75" s="386"/>
      <c r="VWA75" s="386"/>
      <c r="VWB75" s="386"/>
      <c r="VWC75" s="385"/>
      <c r="VWD75" s="386"/>
      <c r="VWE75" s="386"/>
      <c r="VWF75" s="386"/>
      <c r="VWG75" s="386"/>
      <c r="VWH75" s="386"/>
      <c r="VWI75" s="386"/>
      <c r="VWJ75" s="386"/>
      <c r="VWK75" s="386"/>
      <c r="VWL75" s="386"/>
      <c r="VWM75" s="386"/>
      <c r="VWN75" s="386"/>
      <c r="VWO75" s="386"/>
      <c r="VWP75" s="386"/>
      <c r="VWQ75" s="386"/>
      <c r="VWR75" s="386"/>
      <c r="VWS75" s="385"/>
      <c r="VWT75" s="386"/>
      <c r="VWU75" s="386"/>
      <c r="VWV75" s="386"/>
      <c r="VWW75" s="386"/>
      <c r="VWX75" s="386"/>
      <c r="VWY75" s="386"/>
      <c r="VWZ75" s="386"/>
      <c r="VXA75" s="386"/>
      <c r="VXB75" s="386"/>
      <c r="VXC75" s="386"/>
      <c r="VXD75" s="386"/>
      <c r="VXE75" s="386"/>
      <c r="VXF75" s="386"/>
      <c r="VXG75" s="386"/>
      <c r="VXH75" s="386"/>
      <c r="VXI75" s="385"/>
      <c r="VXJ75" s="386"/>
      <c r="VXK75" s="386"/>
      <c r="VXL75" s="386"/>
      <c r="VXM75" s="386"/>
      <c r="VXN75" s="386"/>
      <c r="VXO75" s="386"/>
      <c r="VXP75" s="386"/>
      <c r="VXQ75" s="386"/>
      <c r="VXR75" s="386"/>
      <c r="VXS75" s="386"/>
      <c r="VXT75" s="386"/>
      <c r="VXU75" s="386"/>
      <c r="VXV75" s="386"/>
      <c r="VXW75" s="386"/>
      <c r="VXX75" s="386"/>
      <c r="VXY75" s="385"/>
      <c r="VXZ75" s="386"/>
      <c r="VYA75" s="386"/>
      <c r="VYB75" s="386"/>
      <c r="VYC75" s="386"/>
      <c r="VYD75" s="386"/>
      <c r="VYE75" s="386"/>
      <c r="VYF75" s="386"/>
      <c r="VYG75" s="386"/>
      <c r="VYH75" s="386"/>
      <c r="VYI75" s="386"/>
      <c r="VYJ75" s="386"/>
      <c r="VYK75" s="386"/>
      <c r="VYL75" s="386"/>
      <c r="VYM75" s="386"/>
      <c r="VYN75" s="386"/>
      <c r="VYO75" s="385"/>
      <c r="VYP75" s="386"/>
      <c r="VYQ75" s="386"/>
      <c r="VYR75" s="386"/>
      <c r="VYS75" s="386"/>
      <c r="VYT75" s="386"/>
      <c r="VYU75" s="386"/>
      <c r="VYV75" s="386"/>
      <c r="VYW75" s="386"/>
      <c r="VYX75" s="386"/>
      <c r="VYY75" s="386"/>
      <c r="VYZ75" s="386"/>
      <c r="VZA75" s="386"/>
      <c r="VZB75" s="386"/>
      <c r="VZC75" s="386"/>
      <c r="VZD75" s="386"/>
      <c r="VZE75" s="385"/>
      <c r="VZF75" s="386"/>
      <c r="VZG75" s="386"/>
      <c r="VZH75" s="386"/>
      <c r="VZI75" s="386"/>
      <c r="VZJ75" s="386"/>
      <c r="VZK75" s="386"/>
      <c r="VZL75" s="386"/>
      <c r="VZM75" s="386"/>
      <c r="VZN75" s="386"/>
      <c r="VZO75" s="386"/>
      <c r="VZP75" s="386"/>
      <c r="VZQ75" s="386"/>
      <c r="VZR75" s="386"/>
      <c r="VZS75" s="386"/>
      <c r="VZT75" s="386"/>
      <c r="VZU75" s="385"/>
      <c r="VZV75" s="386"/>
      <c r="VZW75" s="386"/>
      <c r="VZX75" s="386"/>
      <c r="VZY75" s="386"/>
      <c r="VZZ75" s="386"/>
      <c r="WAA75" s="386"/>
      <c r="WAB75" s="386"/>
      <c r="WAC75" s="386"/>
      <c r="WAD75" s="386"/>
      <c r="WAE75" s="386"/>
      <c r="WAF75" s="386"/>
      <c r="WAG75" s="386"/>
      <c r="WAH75" s="386"/>
      <c r="WAI75" s="386"/>
      <c r="WAJ75" s="386"/>
      <c r="WAK75" s="385"/>
      <c r="WAL75" s="386"/>
      <c r="WAM75" s="386"/>
      <c r="WAN75" s="386"/>
      <c r="WAO75" s="386"/>
      <c r="WAP75" s="386"/>
      <c r="WAQ75" s="386"/>
      <c r="WAR75" s="386"/>
      <c r="WAS75" s="386"/>
      <c r="WAT75" s="386"/>
      <c r="WAU75" s="386"/>
      <c r="WAV75" s="386"/>
      <c r="WAW75" s="386"/>
      <c r="WAX75" s="386"/>
      <c r="WAY75" s="386"/>
      <c r="WAZ75" s="386"/>
      <c r="WBA75" s="385"/>
      <c r="WBB75" s="386"/>
      <c r="WBC75" s="386"/>
      <c r="WBD75" s="386"/>
      <c r="WBE75" s="386"/>
      <c r="WBF75" s="386"/>
      <c r="WBG75" s="386"/>
      <c r="WBH75" s="386"/>
      <c r="WBI75" s="386"/>
      <c r="WBJ75" s="386"/>
      <c r="WBK75" s="386"/>
      <c r="WBL75" s="386"/>
      <c r="WBM75" s="386"/>
      <c r="WBN75" s="386"/>
      <c r="WBO75" s="386"/>
      <c r="WBP75" s="386"/>
      <c r="WBQ75" s="385"/>
      <c r="WBR75" s="386"/>
      <c r="WBS75" s="386"/>
      <c r="WBT75" s="386"/>
      <c r="WBU75" s="386"/>
      <c r="WBV75" s="386"/>
      <c r="WBW75" s="386"/>
      <c r="WBX75" s="386"/>
      <c r="WBY75" s="386"/>
      <c r="WBZ75" s="386"/>
      <c r="WCA75" s="386"/>
      <c r="WCB75" s="386"/>
      <c r="WCC75" s="386"/>
      <c r="WCD75" s="386"/>
      <c r="WCE75" s="386"/>
      <c r="WCF75" s="386"/>
      <c r="WCG75" s="385"/>
      <c r="WCH75" s="386"/>
      <c r="WCI75" s="386"/>
      <c r="WCJ75" s="386"/>
      <c r="WCK75" s="386"/>
      <c r="WCL75" s="386"/>
      <c r="WCM75" s="386"/>
      <c r="WCN75" s="386"/>
      <c r="WCO75" s="386"/>
      <c r="WCP75" s="386"/>
      <c r="WCQ75" s="386"/>
      <c r="WCR75" s="386"/>
      <c r="WCS75" s="386"/>
      <c r="WCT75" s="386"/>
      <c r="WCU75" s="386"/>
      <c r="WCV75" s="386"/>
      <c r="WCW75" s="385"/>
      <c r="WCX75" s="386"/>
      <c r="WCY75" s="386"/>
      <c r="WCZ75" s="386"/>
      <c r="WDA75" s="386"/>
      <c r="WDB75" s="386"/>
      <c r="WDC75" s="386"/>
      <c r="WDD75" s="386"/>
      <c r="WDE75" s="386"/>
      <c r="WDF75" s="386"/>
      <c r="WDG75" s="386"/>
      <c r="WDH75" s="386"/>
      <c r="WDI75" s="386"/>
      <c r="WDJ75" s="386"/>
      <c r="WDK75" s="386"/>
      <c r="WDL75" s="386"/>
      <c r="WDM75" s="385"/>
      <c r="WDN75" s="386"/>
      <c r="WDO75" s="386"/>
      <c r="WDP75" s="386"/>
      <c r="WDQ75" s="386"/>
      <c r="WDR75" s="386"/>
      <c r="WDS75" s="386"/>
      <c r="WDT75" s="386"/>
      <c r="WDU75" s="386"/>
      <c r="WDV75" s="386"/>
      <c r="WDW75" s="386"/>
      <c r="WDX75" s="386"/>
      <c r="WDY75" s="386"/>
      <c r="WDZ75" s="386"/>
      <c r="WEA75" s="386"/>
      <c r="WEB75" s="386"/>
      <c r="WEC75" s="385"/>
      <c r="WED75" s="386"/>
      <c r="WEE75" s="386"/>
      <c r="WEF75" s="386"/>
      <c r="WEG75" s="386"/>
      <c r="WEH75" s="386"/>
      <c r="WEI75" s="386"/>
      <c r="WEJ75" s="386"/>
      <c r="WEK75" s="386"/>
      <c r="WEL75" s="386"/>
      <c r="WEM75" s="386"/>
      <c r="WEN75" s="386"/>
      <c r="WEO75" s="386"/>
      <c r="WEP75" s="386"/>
      <c r="WEQ75" s="386"/>
      <c r="WER75" s="386"/>
      <c r="WES75" s="385"/>
      <c r="WET75" s="386"/>
      <c r="WEU75" s="386"/>
      <c r="WEV75" s="386"/>
      <c r="WEW75" s="386"/>
      <c r="WEX75" s="386"/>
      <c r="WEY75" s="386"/>
      <c r="WEZ75" s="386"/>
      <c r="WFA75" s="386"/>
      <c r="WFB75" s="386"/>
      <c r="WFC75" s="386"/>
      <c r="WFD75" s="386"/>
      <c r="WFE75" s="386"/>
      <c r="WFF75" s="386"/>
      <c r="WFG75" s="386"/>
      <c r="WFH75" s="386"/>
      <c r="WFI75" s="385"/>
      <c r="WFJ75" s="386"/>
      <c r="WFK75" s="386"/>
      <c r="WFL75" s="386"/>
      <c r="WFM75" s="386"/>
      <c r="WFN75" s="386"/>
      <c r="WFO75" s="386"/>
      <c r="WFP75" s="386"/>
      <c r="WFQ75" s="386"/>
      <c r="WFR75" s="386"/>
      <c r="WFS75" s="386"/>
      <c r="WFT75" s="386"/>
      <c r="WFU75" s="386"/>
      <c r="WFV75" s="386"/>
      <c r="WFW75" s="386"/>
      <c r="WFX75" s="386"/>
      <c r="WFY75" s="385"/>
      <c r="WFZ75" s="386"/>
      <c r="WGA75" s="386"/>
      <c r="WGB75" s="386"/>
      <c r="WGC75" s="386"/>
      <c r="WGD75" s="386"/>
      <c r="WGE75" s="386"/>
      <c r="WGF75" s="386"/>
      <c r="WGG75" s="386"/>
      <c r="WGH75" s="386"/>
      <c r="WGI75" s="386"/>
      <c r="WGJ75" s="386"/>
      <c r="WGK75" s="386"/>
      <c r="WGL75" s="386"/>
      <c r="WGM75" s="386"/>
      <c r="WGN75" s="386"/>
      <c r="WGO75" s="385"/>
      <c r="WGP75" s="386"/>
      <c r="WGQ75" s="386"/>
      <c r="WGR75" s="386"/>
      <c r="WGS75" s="386"/>
      <c r="WGT75" s="386"/>
      <c r="WGU75" s="386"/>
      <c r="WGV75" s="386"/>
      <c r="WGW75" s="386"/>
      <c r="WGX75" s="386"/>
      <c r="WGY75" s="386"/>
      <c r="WGZ75" s="386"/>
      <c r="WHA75" s="386"/>
      <c r="WHB75" s="386"/>
      <c r="WHC75" s="386"/>
      <c r="WHD75" s="386"/>
      <c r="WHE75" s="385"/>
      <c r="WHF75" s="386"/>
      <c r="WHG75" s="386"/>
      <c r="WHH75" s="386"/>
      <c r="WHI75" s="386"/>
      <c r="WHJ75" s="386"/>
      <c r="WHK75" s="386"/>
      <c r="WHL75" s="386"/>
      <c r="WHM75" s="386"/>
      <c r="WHN75" s="386"/>
      <c r="WHO75" s="386"/>
      <c r="WHP75" s="386"/>
      <c r="WHQ75" s="386"/>
      <c r="WHR75" s="386"/>
      <c r="WHS75" s="386"/>
      <c r="WHT75" s="386"/>
      <c r="WHU75" s="385"/>
      <c r="WHV75" s="386"/>
      <c r="WHW75" s="386"/>
      <c r="WHX75" s="386"/>
      <c r="WHY75" s="386"/>
      <c r="WHZ75" s="386"/>
      <c r="WIA75" s="386"/>
      <c r="WIB75" s="386"/>
      <c r="WIC75" s="386"/>
      <c r="WID75" s="386"/>
      <c r="WIE75" s="386"/>
      <c r="WIF75" s="386"/>
      <c r="WIG75" s="386"/>
      <c r="WIH75" s="386"/>
      <c r="WII75" s="386"/>
      <c r="WIJ75" s="386"/>
      <c r="WIK75" s="385"/>
      <c r="WIL75" s="386"/>
      <c r="WIM75" s="386"/>
      <c r="WIN75" s="386"/>
      <c r="WIO75" s="386"/>
      <c r="WIP75" s="386"/>
      <c r="WIQ75" s="386"/>
      <c r="WIR75" s="386"/>
      <c r="WIS75" s="386"/>
      <c r="WIT75" s="386"/>
      <c r="WIU75" s="386"/>
      <c r="WIV75" s="386"/>
      <c r="WIW75" s="386"/>
      <c r="WIX75" s="386"/>
      <c r="WIY75" s="386"/>
      <c r="WIZ75" s="386"/>
      <c r="WJA75" s="385"/>
      <c r="WJB75" s="386"/>
      <c r="WJC75" s="386"/>
      <c r="WJD75" s="386"/>
      <c r="WJE75" s="386"/>
      <c r="WJF75" s="386"/>
      <c r="WJG75" s="386"/>
      <c r="WJH75" s="386"/>
      <c r="WJI75" s="386"/>
      <c r="WJJ75" s="386"/>
      <c r="WJK75" s="386"/>
      <c r="WJL75" s="386"/>
      <c r="WJM75" s="386"/>
      <c r="WJN75" s="386"/>
      <c r="WJO75" s="386"/>
      <c r="WJP75" s="386"/>
      <c r="WJQ75" s="385"/>
      <c r="WJR75" s="386"/>
      <c r="WJS75" s="386"/>
      <c r="WJT75" s="386"/>
      <c r="WJU75" s="386"/>
      <c r="WJV75" s="386"/>
      <c r="WJW75" s="386"/>
      <c r="WJX75" s="386"/>
      <c r="WJY75" s="386"/>
      <c r="WJZ75" s="386"/>
      <c r="WKA75" s="386"/>
      <c r="WKB75" s="386"/>
      <c r="WKC75" s="386"/>
      <c r="WKD75" s="386"/>
      <c r="WKE75" s="386"/>
      <c r="WKF75" s="386"/>
      <c r="WKG75" s="385"/>
      <c r="WKH75" s="386"/>
      <c r="WKI75" s="386"/>
      <c r="WKJ75" s="386"/>
      <c r="WKK75" s="386"/>
      <c r="WKL75" s="386"/>
      <c r="WKM75" s="386"/>
      <c r="WKN75" s="386"/>
      <c r="WKO75" s="386"/>
      <c r="WKP75" s="386"/>
      <c r="WKQ75" s="386"/>
      <c r="WKR75" s="386"/>
      <c r="WKS75" s="386"/>
      <c r="WKT75" s="386"/>
      <c r="WKU75" s="386"/>
      <c r="WKV75" s="386"/>
      <c r="WKW75" s="385"/>
      <c r="WKX75" s="386"/>
      <c r="WKY75" s="386"/>
      <c r="WKZ75" s="386"/>
      <c r="WLA75" s="386"/>
      <c r="WLB75" s="386"/>
      <c r="WLC75" s="386"/>
      <c r="WLD75" s="386"/>
      <c r="WLE75" s="386"/>
      <c r="WLF75" s="386"/>
      <c r="WLG75" s="386"/>
      <c r="WLH75" s="386"/>
      <c r="WLI75" s="386"/>
      <c r="WLJ75" s="386"/>
      <c r="WLK75" s="386"/>
      <c r="WLL75" s="386"/>
      <c r="WLM75" s="385"/>
      <c r="WLN75" s="386"/>
      <c r="WLO75" s="386"/>
      <c r="WLP75" s="386"/>
      <c r="WLQ75" s="386"/>
      <c r="WLR75" s="386"/>
      <c r="WLS75" s="386"/>
      <c r="WLT75" s="386"/>
      <c r="WLU75" s="386"/>
      <c r="WLV75" s="386"/>
      <c r="WLW75" s="386"/>
      <c r="WLX75" s="386"/>
      <c r="WLY75" s="386"/>
      <c r="WLZ75" s="386"/>
      <c r="WMA75" s="386"/>
      <c r="WMB75" s="386"/>
      <c r="WMC75" s="385"/>
      <c r="WMD75" s="386"/>
      <c r="WME75" s="386"/>
      <c r="WMF75" s="386"/>
      <c r="WMG75" s="386"/>
      <c r="WMH75" s="386"/>
      <c r="WMI75" s="386"/>
      <c r="WMJ75" s="386"/>
      <c r="WMK75" s="386"/>
      <c r="WML75" s="386"/>
      <c r="WMM75" s="386"/>
      <c r="WMN75" s="386"/>
      <c r="WMO75" s="386"/>
      <c r="WMP75" s="386"/>
      <c r="WMQ75" s="386"/>
      <c r="WMR75" s="386"/>
      <c r="WMS75" s="385"/>
      <c r="WMT75" s="386"/>
      <c r="WMU75" s="386"/>
      <c r="WMV75" s="386"/>
      <c r="WMW75" s="386"/>
      <c r="WMX75" s="386"/>
      <c r="WMY75" s="386"/>
      <c r="WMZ75" s="386"/>
      <c r="WNA75" s="386"/>
      <c r="WNB75" s="386"/>
      <c r="WNC75" s="386"/>
      <c r="WND75" s="386"/>
      <c r="WNE75" s="386"/>
      <c r="WNF75" s="386"/>
      <c r="WNG75" s="386"/>
      <c r="WNH75" s="386"/>
      <c r="WNI75" s="385"/>
      <c r="WNJ75" s="386"/>
      <c r="WNK75" s="386"/>
      <c r="WNL75" s="386"/>
      <c r="WNM75" s="386"/>
      <c r="WNN75" s="386"/>
      <c r="WNO75" s="386"/>
      <c r="WNP75" s="386"/>
      <c r="WNQ75" s="386"/>
      <c r="WNR75" s="386"/>
      <c r="WNS75" s="386"/>
      <c r="WNT75" s="386"/>
      <c r="WNU75" s="386"/>
      <c r="WNV75" s="386"/>
      <c r="WNW75" s="386"/>
      <c r="WNX75" s="386"/>
      <c r="WNY75" s="385"/>
      <c r="WNZ75" s="386"/>
      <c r="WOA75" s="386"/>
      <c r="WOB75" s="386"/>
      <c r="WOC75" s="386"/>
      <c r="WOD75" s="386"/>
      <c r="WOE75" s="386"/>
      <c r="WOF75" s="386"/>
      <c r="WOG75" s="386"/>
      <c r="WOH75" s="386"/>
      <c r="WOI75" s="386"/>
      <c r="WOJ75" s="386"/>
      <c r="WOK75" s="386"/>
      <c r="WOL75" s="386"/>
      <c r="WOM75" s="386"/>
      <c r="WON75" s="386"/>
      <c r="WOO75" s="385"/>
      <c r="WOP75" s="386"/>
      <c r="WOQ75" s="386"/>
      <c r="WOR75" s="386"/>
      <c r="WOS75" s="386"/>
      <c r="WOT75" s="386"/>
      <c r="WOU75" s="386"/>
      <c r="WOV75" s="386"/>
      <c r="WOW75" s="386"/>
      <c r="WOX75" s="386"/>
      <c r="WOY75" s="386"/>
      <c r="WOZ75" s="386"/>
      <c r="WPA75" s="386"/>
      <c r="WPB75" s="386"/>
      <c r="WPC75" s="386"/>
      <c r="WPD75" s="386"/>
      <c r="WPE75" s="385"/>
      <c r="WPF75" s="386"/>
      <c r="WPG75" s="386"/>
      <c r="WPH75" s="386"/>
      <c r="WPI75" s="386"/>
      <c r="WPJ75" s="386"/>
      <c r="WPK75" s="386"/>
      <c r="WPL75" s="386"/>
      <c r="WPM75" s="386"/>
      <c r="WPN75" s="386"/>
      <c r="WPO75" s="386"/>
      <c r="WPP75" s="386"/>
      <c r="WPQ75" s="386"/>
      <c r="WPR75" s="386"/>
      <c r="WPS75" s="386"/>
      <c r="WPT75" s="386"/>
      <c r="WPU75" s="385"/>
      <c r="WPV75" s="386"/>
      <c r="WPW75" s="386"/>
      <c r="WPX75" s="386"/>
      <c r="WPY75" s="386"/>
      <c r="WPZ75" s="386"/>
      <c r="WQA75" s="386"/>
      <c r="WQB75" s="386"/>
      <c r="WQC75" s="386"/>
      <c r="WQD75" s="386"/>
      <c r="WQE75" s="386"/>
      <c r="WQF75" s="386"/>
      <c r="WQG75" s="386"/>
      <c r="WQH75" s="386"/>
      <c r="WQI75" s="386"/>
      <c r="WQJ75" s="386"/>
      <c r="WQK75" s="385"/>
      <c r="WQL75" s="386"/>
      <c r="WQM75" s="386"/>
      <c r="WQN75" s="386"/>
      <c r="WQO75" s="386"/>
      <c r="WQP75" s="386"/>
      <c r="WQQ75" s="386"/>
      <c r="WQR75" s="386"/>
      <c r="WQS75" s="386"/>
      <c r="WQT75" s="386"/>
      <c r="WQU75" s="386"/>
      <c r="WQV75" s="386"/>
      <c r="WQW75" s="386"/>
      <c r="WQX75" s="386"/>
      <c r="WQY75" s="386"/>
      <c r="WQZ75" s="386"/>
      <c r="WRA75" s="385"/>
      <c r="WRB75" s="386"/>
      <c r="WRC75" s="386"/>
      <c r="WRD75" s="386"/>
      <c r="WRE75" s="386"/>
      <c r="WRF75" s="386"/>
      <c r="WRG75" s="386"/>
      <c r="WRH75" s="386"/>
      <c r="WRI75" s="386"/>
      <c r="WRJ75" s="386"/>
      <c r="WRK75" s="386"/>
      <c r="WRL75" s="386"/>
      <c r="WRM75" s="386"/>
      <c r="WRN75" s="386"/>
      <c r="WRO75" s="386"/>
      <c r="WRP75" s="386"/>
      <c r="WRQ75" s="385"/>
      <c r="WRR75" s="386"/>
      <c r="WRS75" s="386"/>
      <c r="WRT75" s="386"/>
      <c r="WRU75" s="386"/>
      <c r="WRV75" s="386"/>
      <c r="WRW75" s="386"/>
      <c r="WRX75" s="386"/>
      <c r="WRY75" s="386"/>
      <c r="WRZ75" s="386"/>
      <c r="WSA75" s="386"/>
      <c r="WSB75" s="386"/>
      <c r="WSC75" s="386"/>
      <c r="WSD75" s="386"/>
      <c r="WSE75" s="386"/>
      <c r="WSF75" s="386"/>
      <c r="WSG75" s="385"/>
      <c r="WSH75" s="386"/>
      <c r="WSI75" s="386"/>
      <c r="WSJ75" s="386"/>
      <c r="WSK75" s="386"/>
      <c r="WSL75" s="386"/>
      <c r="WSM75" s="386"/>
      <c r="WSN75" s="386"/>
      <c r="WSO75" s="386"/>
      <c r="WSP75" s="386"/>
      <c r="WSQ75" s="386"/>
      <c r="WSR75" s="386"/>
      <c r="WSS75" s="386"/>
      <c r="WST75" s="386"/>
      <c r="WSU75" s="386"/>
      <c r="WSV75" s="386"/>
      <c r="WSW75" s="385"/>
      <c r="WSX75" s="386"/>
      <c r="WSY75" s="386"/>
      <c r="WSZ75" s="386"/>
      <c r="WTA75" s="386"/>
      <c r="WTB75" s="386"/>
      <c r="WTC75" s="386"/>
      <c r="WTD75" s="386"/>
      <c r="WTE75" s="386"/>
      <c r="WTF75" s="386"/>
      <c r="WTG75" s="386"/>
      <c r="WTH75" s="386"/>
      <c r="WTI75" s="386"/>
      <c r="WTJ75" s="386"/>
      <c r="WTK75" s="386"/>
      <c r="WTL75" s="386"/>
      <c r="WTM75" s="385"/>
      <c r="WTN75" s="386"/>
      <c r="WTO75" s="386"/>
      <c r="WTP75" s="386"/>
      <c r="WTQ75" s="386"/>
      <c r="WTR75" s="386"/>
      <c r="WTS75" s="386"/>
      <c r="WTT75" s="386"/>
      <c r="WTU75" s="386"/>
      <c r="WTV75" s="386"/>
      <c r="WTW75" s="386"/>
      <c r="WTX75" s="386"/>
      <c r="WTY75" s="386"/>
      <c r="WTZ75" s="386"/>
      <c r="WUA75" s="386"/>
      <c r="WUB75" s="386"/>
      <c r="WUC75" s="385"/>
      <c r="WUD75" s="386"/>
      <c r="WUE75" s="386"/>
      <c r="WUF75" s="386"/>
      <c r="WUG75" s="386"/>
      <c r="WUH75" s="386"/>
      <c r="WUI75" s="386"/>
      <c r="WUJ75" s="386"/>
      <c r="WUK75" s="386"/>
      <c r="WUL75" s="386"/>
      <c r="WUM75" s="386"/>
      <c r="WUN75" s="386"/>
      <c r="WUO75" s="386"/>
      <c r="WUP75" s="386"/>
      <c r="WUQ75" s="386"/>
      <c r="WUR75" s="386"/>
      <c r="WUS75" s="385"/>
      <c r="WUT75" s="386"/>
      <c r="WUU75" s="386"/>
      <c r="WUV75" s="386"/>
      <c r="WUW75" s="386"/>
      <c r="WUX75" s="386"/>
      <c r="WUY75" s="386"/>
      <c r="WUZ75" s="386"/>
      <c r="WVA75" s="386"/>
      <c r="WVB75" s="386"/>
      <c r="WVC75" s="386"/>
      <c r="WVD75" s="386"/>
      <c r="WVE75" s="386"/>
      <c r="WVF75" s="386"/>
      <c r="WVG75" s="386"/>
      <c r="WVH75" s="386"/>
      <c r="WVI75" s="385"/>
      <c r="WVJ75" s="386"/>
      <c r="WVK75" s="386"/>
      <c r="WVL75" s="386"/>
      <c r="WVM75" s="386"/>
      <c r="WVN75" s="386"/>
      <c r="WVO75" s="386"/>
      <c r="WVP75" s="386"/>
      <c r="WVQ75" s="386"/>
      <c r="WVR75" s="386"/>
      <c r="WVS75" s="386"/>
      <c r="WVT75" s="386"/>
      <c r="WVU75" s="386"/>
      <c r="WVV75" s="386"/>
      <c r="WVW75" s="386"/>
      <c r="WVX75" s="386"/>
      <c r="WVY75" s="385"/>
      <c r="WVZ75" s="386"/>
      <c r="WWA75" s="386"/>
      <c r="WWB75" s="386"/>
      <c r="WWC75" s="386"/>
      <c r="WWD75" s="386"/>
      <c r="WWE75" s="386"/>
      <c r="WWF75" s="386"/>
      <c r="WWG75" s="386"/>
      <c r="WWH75" s="386"/>
      <c r="WWI75" s="386"/>
      <c r="WWJ75" s="386"/>
      <c r="WWK75" s="386"/>
      <c r="WWL75" s="386"/>
      <c r="WWM75" s="386"/>
      <c r="WWN75" s="386"/>
      <c r="WWO75" s="385"/>
      <c r="WWP75" s="386"/>
      <c r="WWQ75" s="386"/>
      <c r="WWR75" s="386"/>
      <c r="WWS75" s="386"/>
      <c r="WWT75" s="386"/>
      <c r="WWU75" s="386"/>
      <c r="WWV75" s="386"/>
      <c r="WWW75" s="386"/>
      <c r="WWX75" s="386"/>
      <c r="WWY75" s="386"/>
      <c r="WWZ75" s="386"/>
      <c r="WXA75" s="386"/>
      <c r="WXB75" s="386"/>
      <c r="WXC75" s="386"/>
      <c r="WXD75" s="386"/>
      <c r="WXE75" s="385"/>
      <c r="WXF75" s="386"/>
      <c r="WXG75" s="386"/>
      <c r="WXH75" s="386"/>
      <c r="WXI75" s="386"/>
      <c r="WXJ75" s="386"/>
      <c r="WXK75" s="386"/>
      <c r="WXL75" s="386"/>
      <c r="WXM75" s="386"/>
      <c r="WXN75" s="386"/>
      <c r="WXO75" s="386"/>
      <c r="WXP75" s="386"/>
      <c r="WXQ75" s="386"/>
      <c r="WXR75" s="386"/>
      <c r="WXS75" s="386"/>
      <c r="WXT75" s="386"/>
      <c r="WXU75" s="385"/>
      <c r="WXV75" s="386"/>
      <c r="WXW75" s="386"/>
      <c r="WXX75" s="386"/>
      <c r="WXY75" s="386"/>
      <c r="WXZ75" s="386"/>
      <c r="WYA75" s="386"/>
      <c r="WYB75" s="386"/>
      <c r="WYC75" s="386"/>
      <c r="WYD75" s="386"/>
      <c r="WYE75" s="386"/>
      <c r="WYF75" s="386"/>
      <c r="WYG75" s="386"/>
      <c r="WYH75" s="386"/>
      <c r="WYI75" s="386"/>
      <c r="WYJ75" s="386"/>
      <c r="WYK75" s="385"/>
      <c r="WYL75" s="386"/>
      <c r="WYM75" s="386"/>
      <c r="WYN75" s="386"/>
      <c r="WYO75" s="386"/>
      <c r="WYP75" s="386"/>
      <c r="WYQ75" s="386"/>
      <c r="WYR75" s="386"/>
      <c r="WYS75" s="386"/>
      <c r="WYT75" s="386"/>
      <c r="WYU75" s="386"/>
      <c r="WYV75" s="386"/>
      <c r="WYW75" s="386"/>
      <c r="WYX75" s="386"/>
      <c r="WYY75" s="386"/>
      <c r="WYZ75" s="386"/>
      <c r="WZA75" s="385"/>
      <c r="WZB75" s="386"/>
      <c r="WZC75" s="386"/>
      <c r="WZD75" s="386"/>
      <c r="WZE75" s="386"/>
      <c r="WZF75" s="386"/>
      <c r="WZG75" s="386"/>
      <c r="WZH75" s="386"/>
      <c r="WZI75" s="386"/>
      <c r="WZJ75" s="386"/>
      <c r="WZK75" s="386"/>
      <c r="WZL75" s="386"/>
      <c r="WZM75" s="386"/>
      <c r="WZN75" s="386"/>
      <c r="WZO75" s="386"/>
      <c r="WZP75" s="386"/>
      <c r="WZQ75" s="385"/>
      <c r="WZR75" s="386"/>
      <c r="WZS75" s="386"/>
      <c r="WZT75" s="386"/>
      <c r="WZU75" s="386"/>
      <c r="WZV75" s="386"/>
      <c r="WZW75" s="386"/>
      <c r="WZX75" s="386"/>
      <c r="WZY75" s="386"/>
      <c r="WZZ75" s="386"/>
      <c r="XAA75" s="386"/>
      <c r="XAB75" s="386"/>
      <c r="XAC75" s="386"/>
      <c r="XAD75" s="386"/>
      <c r="XAE75" s="386"/>
      <c r="XAF75" s="386"/>
      <c r="XAG75" s="385"/>
      <c r="XAH75" s="386"/>
      <c r="XAI75" s="386"/>
      <c r="XAJ75" s="386"/>
      <c r="XAK75" s="386"/>
      <c r="XAL75" s="386"/>
      <c r="XAM75" s="386"/>
      <c r="XAN75" s="386"/>
      <c r="XAO75" s="386"/>
      <c r="XAP75" s="386"/>
      <c r="XAQ75" s="386"/>
      <c r="XAR75" s="386"/>
      <c r="XAS75" s="386"/>
      <c r="XAT75" s="386"/>
      <c r="XAU75" s="386"/>
      <c r="XAV75" s="386"/>
      <c r="XAW75" s="385"/>
      <c r="XAX75" s="386"/>
      <c r="XAY75" s="386"/>
      <c r="XAZ75" s="386"/>
      <c r="XBA75" s="386"/>
      <c r="XBB75" s="386"/>
      <c r="XBC75" s="386"/>
      <c r="XBD75" s="386"/>
      <c r="XBE75" s="386"/>
      <c r="XBF75" s="386"/>
      <c r="XBG75" s="386"/>
      <c r="XBH75" s="386"/>
      <c r="XBI75" s="386"/>
      <c r="XBJ75" s="386"/>
      <c r="XBK75" s="386"/>
      <c r="XBL75" s="386"/>
      <c r="XBM75" s="385"/>
      <c r="XBN75" s="386"/>
      <c r="XBO75" s="386"/>
      <c r="XBP75" s="386"/>
      <c r="XBQ75" s="386"/>
      <c r="XBR75" s="386"/>
      <c r="XBS75" s="386"/>
      <c r="XBT75" s="386"/>
      <c r="XBU75" s="386"/>
      <c r="XBV75" s="386"/>
      <c r="XBW75" s="386"/>
      <c r="XBX75" s="386"/>
      <c r="XBY75" s="386"/>
      <c r="XBZ75" s="386"/>
      <c r="XCA75" s="386"/>
      <c r="XCB75" s="386"/>
      <c r="XCC75" s="385"/>
      <c r="XCD75" s="386"/>
      <c r="XCE75" s="386"/>
      <c r="XCF75" s="386"/>
      <c r="XCG75" s="386"/>
      <c r="XCH75" s="386"/>
      <c r="XCI75" s="386"/>
      <c r="XCJ75" s="386"/>
      <c r="XCK75" s="386"/>
      <c r="XCL75" s="386"/>
      <c r="XCM75" s="386"/>
      <c r="XCN75" s="386"/>
      <c r="XCO75" s="386"/>
      <c r="XCP75" s="386"/>
      <c r="XCQ75" s="386"/>
      <c r="XCR75" s="386"/>
      <c r="XCS75" s="385"/>
      <c r="XCT75" s="386"/>
      <c r="XCU75" s="386"/>
      <c r="XCV75" s="386"/>
      <c r="XCW75" s="386"/>
      <c r="XCX75" s="386"/>
      <c r="XCY75" s="386"/>
      <c r="XCZ75" s="386"/>
      <c r="XDA75" s="386"/>
      <c r="XDB75" s="386"/>
      <c r="XDC75" s="386"/>
      <c r="XDD75" s="386"/>
      <c r="XDE75" s="386"/>
      <c r="XDF75" s="386"/>
      <c r="XDG75" s="386"/>
      <c r="XDH75" s="386"/>
      <c r="XDI75" s="385"/>
      <c r="XDJ75" s="386"/>
      <c r="XDK75" s="386"/>
      <c r="XDL75" s="386"/>
      <c r="XDM75" s="386"/>
      <c r="XDN75" s="386"/>
      <c r="XDO75" s="386"/>
      <c r="XDP75" s="386"/>
      <c r="XDQ75" s="386"/>
      <c r="XDR75" s="386"/>
      <c r="XDS75" s="386"/>
      <c r="XDT75" s="386"/>
      <c r="XDU75" s="386"/>
      <c r="XDV75" s="386"/>
      <c r="XDW75" s="386"/>
      <c r="XDX75" s="386"/>
      <c r="XDY75" s="385"/>
      <c r="XDZ75" s="386"/>
      <c r="XEA75" s="386"/>
      <c r="XEB75" s="386"/>
      <c r="XEC75" s="386"/>
      <c r="XED75" s="386"/>
      <c r="XEE75" s="386"/>
      <c r="XEF75" s="386"/>
      <c r="XEG75" s="386"/>
      <c r="XEH75" s="386"/>
      <c r="XEI75" s="386"/>
      <c r="XEJ75" s="386"/>
      <c r="XEK75" s="386"/>
      <c r="XEL75" s="386"/>
      <c r="XEM75" s="386"/>
      <c r="XEN75" s="386"/>
      <c r="XEO75" s="385"/>
      <c r="XEP75" s="386"/>
      <c r="XEQ75" s="386"/>
      <c r="XER75" s="386"/>
      <c r="XES75" s="386"/>
      <c r="XET75" s="386"/>
      <c r="XEU75" s="386"/>
      <c r="XEV75" s="386"/>
      <c r="XEW75" s="386"/>
      <c r="XEX75" s="386"/>
      <c r="XEY75" s="386"/>
      <c r="XEZ75" s="386"/>
      <c r="XFA75" s="386"/>
      <c r="XFB75" s="386"/>
      <c r="XFC75" s="386"/>
      <c r="XFD75" s="386"/>
    </row>
    <row r="76" spans="1:16384" x14ac:dyDescent="0.2">
      <c r="A76" s="385" t="str">
        <f>A2</f>
        <v>CASE NO. 2018-00295 - ELECTRIC OPERATIONS - RESPONSE TO PSC 2-75 (SLIPPAGE FACTOR 97.153%)</v>
      </c>
      <c r="B76" s="386"/>
      <c r="C76" s="386"/>
      <c r="D76" s="386"/>
      <c r="E76" s="386"/>
      <c r="F76" s="386"/>
      <c r="G76" s="386"/>
      <c r="H76" s="386"/>
      <c r="I76" s="386"/>
      <c r="J76" s="386"/>
      <c r="K76" s="386"/>
      <c r="L76" s="386"/>
      <c r="M76" s="386"/>
      <c r="N76" s="386"/>
      <c r="O76" s="386"/>
      <c r="P76" s="386"/>
      <c r="Q76" s="385"/>
      <c r="R76" s="386"/>
      <c r="S76" s="386"/>
      <c r="T76" s="386"/>
      <c r="U76" s="386"/>
      <c r="V76" s="386"/>
      <c r="W76" s="386"/>
      <c r="X76" s="386"/>
      <c r="Y76" s="386"/>
      <c r="Z76" s="386"/>
      <c r="AA76" s="386"/>
      <c r="AB76" s="386"/>
      <c r="AC76" s="386"/>
      <c r="AD76" s="386"/>
      <c r="AE76" s="386"/>
      <c r="AF76" s="386"/>
      <c r="AG76" s="385"/>
      <c r="AH76" s="386"/>
      <c r="AI76" s="386"/>
      <c r="AJ76" s="386"/>
      <c r="AK76" s="386"/>
      <c r="AL76" s="386"/>
      <c r="AM76" s="386"/>
      <c r="AN76" s="386"/>
      <c r="AO76" s="386"/>
      <c r="AP76" s="386"/>
      <c r="AQ76" s="386"/>
      <c r="AR76" s="386"/>
      <c r="AS76" s="386"/>
      <c r="AT76" s="386"/>
      <c r="AU76" s="386"/>
      <c r="AV76" s="386"/>
      <c r="AW76" s="385"/>
      <c r="AX76" s="386"/>
      <c r="AY76" s="386"/>
      <c r="AZ76" s="386"/>
      <c r="BA76" s="386"/>
      <c r="BB76" s="386"/>
      <c r="BC76" s="386"/>
      <c r="BD76" s="386"/>
      <c r="BE76" s="386"/>
      <c r="BF76" s="386"/>
      <c r="BG76" s="386"/>
      <c r="BH76" s="386"/>
      <c r="BI76" s="386"/>
      <c r="BJ76" s="386"/>
      <c r="BK76" s="386"/>
      <c r="BL76" s="386"/>
      <c r="BM76" s="385"/>
      <c r="BN76" s="386"/>
      <c r="BO76" s="386"/>
      <c r="BP76" s="386"/>
      <c r="BQ76" s="386"/>
      <c r="BR76" s="386"/>
      <c r="BS76" s="386"/>
      <c r="BT76" s="386"/>
      <c r="BU76" s="386"/>
      <c r="BV76" s="386"/>
      <c r="BW76" s="386"/>
      <c r="BX76" s="386"/>
      <c r="BY76" s="386"/>
      <c r="BZ76" s="386"/>
      <c r="CA76" s="386"/>
      <c r="CB76" s="386"/>
      <c r="CC76" s="385"/>
      <c r="CD76" s="386"/>
      <c r="CE76" s="386"/>
      <c r="CF76" s="386"/>
      <c r="CG76" s="386"/>
      <c r="CH76" s="386"/>
      <c r="CI76" s="386"/>
      <c r="CJ76" s="386"/>
      <c r="CK76" s="386"/>
      <c r="CL76" s="386"/>
      <c r="CM76" s="386"/>
      <c r="CN76" s="386"/>
      <c r="CO76" s="386"/>
      <c r="CP76" s="386"/>
      <c r="CQ76" s="386"/>
      <c r="CR76" s="386"/>
      <c r="CS76" s="385"/>
      <c r="CT76" s="386"/>
      <c r="CU76" s="386"/>
      <c r="CV76" s="386"/>
      <c r="CW76" s="386"/>
      <c r="CX76" s="386"/>
      <c r="CY76" s="386"/>
      <c r="CZ76" s="386"/>
      <c r="DA76" s="386"/>
      <c r="DB76" s="386"/>
      <c r="DC76" s="386"/>
      <c r="DD76" s="386"/>
      <c r="DE76" s="386"/>
      <c r="DF76" s="386"/>
      <c r="DG76" s="386"/>
      <c r="DH76" s="386"/>
      <c r="DI76" s="385"/>
      <c r="DJ76" s="386"/>
      <c r="DK76" s="386"/>
      <c r="DL76" s="386"/>
      <c r="DM76" s="386"/>
      <c r="DN76" s="386"/>
      <c r="DO76" s="386"/>
      <c r="DP76" s="386"/>
      <c r="DQ76" s="386"/>
      <c r="DR76" s="386"/>
      <c r="DS76" s="386"/>
      <c r="DT76" s="386"/>
      <c r="DU76" s="386"/>
      <c r="DV76" s="386"/>
      <c r="DW76" s="386"/>
      <c r="DX76" s="386"/>
      <c r="DY76" s="385"/>
      <c r="DZ76" s="386"/>
      <c r="EA76" s="386"/>
      <c r="EB76" s="386"/>
      <c r="EC76" s="386"/>
      <c r="ED76" s="386"/>
      <c r="EE76" s="386"/>
      <c r="EF76" s="386"/>
      <c r="EG76" s="386"/>
      <c r="EH76" s="386"/>
      <c r="EI76" s="386"/>
      <c r="EJ76" s="386"/>
      <c r="EK76" s="386"/>
      <c r="EL76" s="386"/>
      <c r="EM76" s="386"/>
      <c r="EN76" s="386"/>
      <c r="EO76" s="385"/>
      <c r="EP76" s="386"/>
      <c r="EQ76" s="386"/>
      <c r="ER76" s="386"/>
      <c r="ES76" s="386"/>
      <c r="ET76" s="386"/>
      <c r="EU76" s="386"/>
      <c r="EV76" s="386"/>
      <c r="EW76" s="386"/>
      <c r="EX76" s="386"/>
      <c r="EY76" s="386"/>
      <c r="EZ76" s="386"/>
      <c r="FA76" s="386"/>
      <c r="FB76" s="386"/>
      <c r="FC76" s="386"/>
      <c r="FD76" s="386"/>
      <c r="FE76" s="385"/>
      <c r="FF76" s="386"/>
      <c r="FG76" s="386"/>
      <c r="FH76" s="386"/>
      <c r="FI76" s="386"/>
      <c r="FJ76" s="386"/>
      <c r="FK76" s="386"/>
      <c r="FL76" s="386"/>
      <c r="FM76" s="386"/>
      <c r="FN76" s="386"/>
      <c r="FO76" s="386"/>
      <c r="FP76" s="386"/>
      <c r="FQ76" s="386"/>
      <c r="FR76" s="386"/>
      <c r="FS76" s="386"/>
      <c r="FT76" s="386"/>
      <c r="FU76" s="385"/>
      <c r="FV76" s="386"/>
      <c r="FW76" s="386"/>
      <c r="FX76" s="386"/>
      <c r="FY76" s="386"/>
      <c r="FZ76" s="386"/>
      <c r="GA76" s="386"/>
      <c r="GB76" s="386"/>
      <c r="GC76" s="386"/>
      <c r="GD76" s="386"/>
      <c r="GE76" s="386"/>
      <c r="GF76" s="386"/>
      <c r="GG76" s="386"/>
      <c r="GH76" s="386"/>
      <c r="GI76" s="386"/>
      <c r="GJ76" s="386"/>
      <c r="GK76" s="385"/>
      <c r="GL76" s="386"/>
      <c r="GM76" s="386"/>
      <c r="GN76" s="386"/>
      <c r="GO76" s="386"/>
      <c r="GP76" s="386"/>
      <c r="GQ76" s="386"/>
      <c r="GR76" s="386"/>
      <c r="GS76" s="386"/>
      <c r="GT76" s="386"/>
      <c r="GU76" s="386"/>
      <c r="GV76" s="386"/>
      <c r="GW76" s="386"/>
      <c r="GX76" s="386"/>
      <c r="GY76" s="386"/>
      <c r="GZ76" s="386"/>
      <c r="HA76" s="385"/>
      <c r="HB76" s="386"/>
      <c r="HC76" s="386"/>
      <c r="HD76" s="386"/>
      <c r="HE76" s="386"/>
      <c r="HF76" s="386"/>
      <c r="HG76" s="386"/>
      <c r="HH76" s="386"/>
      <c r="HI76" s="386"/>
      <c r="HJ76" s="386"/>
      <c r="HK76" s="386"/>
      <c r="HL76" s="386"/>
      <c r="HM76" s="386"/>
      <c r="HN76" s="386"/>
      <c r="HO76" s="386"/>
      <c r="HP76" s="386"/>
      <c r="HQ76" s="385"/>
      <c r="HR76" s="386"/>
      <c r="HS76" s="386"/>
      <c r="HT76" s="386"/>
      <c r="HU76" s="386"/>
      <c r="HV76" s="386"/>
      <c r="HW76" s="386"/>
      <c r="HX76" s="386"/>
      <c r="HY76" s="386"/>
      <c r="HZ76" s="386"/>
      <c r="IA76" s="386"/>
      <c r="IB76" s="386"/>
      <c r="IC76" s="386"/>
      <c r="ID76" s="386"/>
      <c r="IE76" s="386"/>
      <c r="IF76" s="386"/>
      <c r="IG76" s="385"/>
      <c r="IH76" s="386"/>
      <c r="II76" s="386"/>
      <c r="IJ76" s="386"/>
      <c r="IK76" s="386"/>
      <c r="IL76" s="386"/>
      <c r="IM76" s="386"/>
      <c r="IN76" s="386"/>
      <c r="IO76" s="386"/>
      <c r="IP76" s="386"/>
      <c r="IQ76" s="386"/>
      <c r="IR76" s="386"/>
      <c r="IS76" s="386"/>
      <c r="IT76" s="386"/>
      <c r="IU76" s="386"/>
      <c r="IV76" s="386"/>
      <c r="IW76" s="385"/>
      <c r="IX76" s="386"/>
      <c r="IY76" s="386"/>
      <c r="IZ76" s="386"/>
      <c r="JA76" s="386"/>
      <c r="JB76" s="386"/>
      <c r="JC76" s="386"/>
      <c r="JD76" s="386"/>
      <c r="JE76" s="386"/>
      <c r="JF76" s="386"/>
      <c r="JG76" s="386"/>
      <c r="JH76" s="386"/>
      <c r="JI76" s="386"/>
      <c r="JJ76" s="386"/>
      <c r="JK76" s="386"/>
      <c r="JL76" s="386"/>
      <c r="JM76" s="385"/>
      <c r="JN76" s="386"/>
      <c r="JO76" s="386"/>
      <c r="JP76" s="386"/>
      <c r="JQ76" s="386"/>
      <c r="JR76" s="386"/>
      <c r="JS76" s="386"/>
      <c r="JT76" s="386"/>
      <c r="JU76" s="386"/>
      <c r="JV76" s="386"/>
      <c r="JW76" s="386"/>
      <c r="JX76" s="386"/>
      <c r="JY76" s="386"/>
      <c r="JZ76" s="386"/>
      <c r="KA76" s="386"/>
      <c r="KB76" s="386"/>
      <c r="KC76" s="385"/>
      <c r="KD76" s="386"/>
      <c r="KE76" s="386"/>
      <c r="KF76" s="386"/>
      <c r="KG76" s="386"/>
      <c r="KH76" s="386"/>
      <c r="KI76" s="386"/>
      <c r="KJ76" s="386"/>
      <c r="KK76" s="386"/>
      <c r="KL76" s="386"/>
      <c r="KM76" s="386"/>
      <c r="KN76" s="386"/>
      <c r="KO76" s="386"/>
      <c r="KP76" s="386"/>
      <c r="KQ76" s="386"/>
      <c r="KR76" s="386"/>
      <c r="KS76" s="385"/>
      <c r="KT76" s="386"/>
      <c r="KU76" s="386"/>
      <c r="KV76" s="386"/>
      <c r="KW76" s="386"/>
      <c r="KX76" s="386"/>
      <c r="KY76" s="386"/>
      <c r="KZ76" s="386"/>
      <c r="LA76" s="386"/>
      <c r="LB76" s="386"/>
      <c r="LC76" s="386"/>
      <c r="LD76" s="386"/>
      <c r="LE76" s="386"/>
      <c r="LF76" s="386"/>
      <c r="LG76" s="386"/>
      <c r="LH76" s="386"/>
      <c r="LI76" s="385"/>
      <c r="LJ76" s="386"/>
      <c r="LK76" s="386"/>
      <c r="LL76" s="386"/>
      <c r="LM76" s="386"/>
      <c r="LN76" s="386"/>
      <c r="LO76" s="386"/>
      <c r="LP76" s="386"/>
      <c r="LQ76" s="386"/>
      <c r="LR76" s="386"/>
      <c r="LS76" s="386"/>
      <c r="LT76" s="386"/>
      <c r="LU76" s="386"/>
      <c r="LV76" s="386"/>
      <c r="LW76" s="386"/>
      <c r="LX76" s="386"/>
      <c r="LY76" s="385"/>
      <c r="LZ76" s="386"/>
      <c r="MA76" s="386"/>
      <c r="MB76" s="386"/>
      <c r="MC76" s="386"/>
      <c r="MD76" s="386"/>
      <c r="ME76" s="386"/>
      <c r="MF76" s="386"/>
      <c r="MG76" s="386"/>
      <c r="MH76" s="386"/>
      <c r="MI76" s="386"/>
      <c r="MJ76" s="386"/>
      <c r="MK76" s="386"/>
      <c r="ML76" s="386"/>
      <c r="MM76" s="386"/>
      <c r="MN76" s="386"/>
      <c r="MO76" s="385"/>
      <c r="MP76" s="386"/>
      <c r="MQ76" s="386"/>
      <c r="MR76" s="386"/>
      <c r="MS76" s="386"/>
      <c r="MT76" s="386"/>
      <c r="MU76" s="386"/>
      <c r="MV76" s="386"/>
      <c r="MW76" s="386"/>
      <c r="MX76" s="386"/>
      <c r="MY76" s="386"/>
      <c r="MZ76" s="386"/>
      <c r="NA76" s="386"/>
      <c r="NB76" s="386"/>
      <c r="NC76" s="386"/>
      <c r="ND76" s="386"/>
      <c r="NE76" s="385"/>
      <c r="NF76" s="386"/>
      <c r="NG76" s="386"/>
      <c r="NH76" s="386"/>
      <c r="NI76" s="386"/>
      <c r="NJ76" s="386"/>
      <c r="NK76" s="386"/>
      <c r="NL76" s="386"/>
      <c r="NM76" s="386"/>
      <c r="NN76" s="386"/>
      <c r="NO76" s="386"/>
      <c r="NP76" s="386"/>
      <c r="NQ76" s="386"/>
      <c r="NR76" s="386"/>
      <c r="NS76" s="386"/>
      <c r="NT76" s="386"/>
      <c r="NU76" s="385"/>
      <c r="NV76" s="386"/>
      <c r="NW76" s="386"/>
      <c r="NX76" s="386"/>
      <c r="NY76" s="386"/>
      <c r="NZ76" s="386"/>
      <c r="OA76" s="386"/>
      <c r="OB76" s="386"/>
      <c r="OC76" s="386"/>
      <c r="OD76" s="386"/>
      <c r="OE76" s="386"/>
      <c r="OF76" s="386"/>
      <c r="OG76" s="386"/>
      <c r="OH76" s="386"/>
      <c r="OI76" s="386"/>
      <c r="OJ76" s="386"/>
      <c r="OK76" s="385"/>
      <c r="OL76" s="386"/>
      <c r="OM76" s="386"/>
      <c r="ON76" s="386"/>
      <c r="OO76" s="386"/>
      <c r="OP76" s="386"/>
      <c r="OQ76" s="386"/>
      <c r="OR76" s="386"/>
      <c r="OS76" s="386"/>
      <c r="OT76" s="386"/>
      <c r="OU76" s="386"/>
      <c r="OV76" s="386"/>
      <c r="OW76" s="386"/>
      <c r="OX76" s="386"/>
      <c r="OY76" s="386"/>
      <c r="OZ76" s="386"/>
      <c r="PA76" s="385"/>
      <c r="PB76" s="386"/>
      <c r="PC76" s="386"/>
      <c r="PD76" s="386"/>
      <c r="PE76" s="386"/>
      <c r="PF76" s="386"/>
      <c r="PG76" s="386"/>
      <c r="PH76" s="386"/>
      <c r="PI76" s="386"/>
      <c r="PJ76" s="386"/>
      <c r="PK76" s="386"/>
      <c r="PL76" s="386"/>
      <c r="PM76" s="386"/>
      <c r="PN76" s="386"/>
      <c r="PO76" s="386"/>
      <c r="PP76" s="386"/>
      <c r="PQ76" s="385"/>
      <c r="PR76" s="386"/>
      <c r="PS76" s="386"/>
      <c r="PT76" s="386"/>
      <c r="PU76" s="386"/>
      <c r="PV76" s="386"/>
      <c r="PW76" s="386"/>
      <c r="PX76" s="386"/>
      <c r="PY76" s="386"/>
      <c r="PZ76" s="386"/>
      <c r="QA76" s="386"/>
      <c r="QB76" s="386"/>
      <c r="QC76" s="386"/>
      <c r="QD76" s="386"/>
      <c r="QE76" s="386"/>
      <c r="QF76" s="386"/>
      <c r="QG76" s="385"/>
      <c r="QH76" s="386"/>
      <c r="QI76" s="386"/>
      <c r="QJ76" s="386"/>
      <c r="QK76" s="386"/>
      <c r="QL76" s="386"/>
      <c r="QM76" s="386"/>
      <c r="QN76" s="386"/>
      <c r="QO76" s="386"/>
      <c r="QP76" s="386"/>
      <c r="QQ76" s="386"/>
      <c r="QR76" s="386"/>
      <c r="QS76" s="386"/>
      <c r="QT76" s="386"/>
      <c r="QU76" s="386"/>
      <c r="QV76" s="386"/>
      <c r="QW76" s="385"/>
      <c r="QX76" s="386"/>
      <c r="QY76" s="386"/>
      <c r="QZ76" s="386"/>
      <c r="RA76" s="386"/>
      <c r="RB76" s="386"/>
      <c r="RC76" s="386"/>
      <c r="RD76" s="386"/>
      <c r="RE76" s="386"/>
      <c r="RF76" s="386"/>
      <c r="RG76" s="386"/>
      <c r="RH76" s="386"/>
      <c r="RI76" s="386"/>
      <c r="RJ76" s="386"/>
      <c r="RK76" s="386"/>
      <c r="RL76" s="386"/>
      <c r="RM76" s="385"/>
      <c r="RN76" s="386"/>
      <c r="RO76" s="386"/>
      <c r="RP76" s="386"/>
      <c r="RQ76" s="386"/>
      <c r="RR76" s="386"/>
      <c r="RS76" s="386"/>
      <c r="RT76" s="386"/>
      <c r="RU76" s="386"/>
      <c r="RV76" s="386"/>
      <c r="RW76" s="386"/>
      <c r="RX76" s="386"/>
      <c r="RY76" s="386"/>
      <c r="RZ76" s="386"/>
      <c r="SA76" s="386"/>
      <c r="SB76" s="386"/>
      <c r="SC76" s="385"/>
      <c r="SD76" s="386"/>
      <c r="SE76" s="386"/>
      <c r="SF76" s="386"/>
      <c r="SG76" s="386"/>
      <c r="SH76" s="386"/>
      <c r="SI76" s="386"/>
      <c r="SJ76" s="386"/>
      <c r="SK76" s="386"/>
      <c r="SL76" s="386"/>
      <c r="SM76" s="386"/>
      <c r="SN76" s="386"/>
      <c r="SO76" s="386"/>
      <c r="SP76" s="386"/>
      <c r="SQ76" s="386"/>
      <c r="SR76" s="386"/>
      <c r="SS76" s="385"/>
      <c r="ST76" s="386"/>
      <c r="SU76" s="386"/>
      <c r="SV76" s="386"/>
      <c r="SW76" s="386"/>
      <c r="SX76" s="386"/>
      <c r="SY76" s="386"/>
      <c r="SZ76" s="386"/>
      <c r="TA76" s="386"/>
      <c r="TB76" s="386"/>
      <c r="TC76" s="386"/>
      <c r="TD76" s="386"/>
      <c r="TE76" s="386"/>
      <c r="TF76" s="386"/>
      <c r="TG76" s="386"/>
      <c r="TH76" s="386"/>
      <c r="TI76" s="385"/>
      <c r="TJ76" s="386"/>
      <c r="TK76" s="386"/>
      <c r="TL76" s="386"/>
      <c r="TM76" s="386"/>
      <c r="TN76" s="386"/>
      <c r="TO76" s="386"/>
      <c r="TP76" s="386"/>
      <c r="TQ76" s="386"/>
      <c r="TR76" s="386"/>
      <c r="TS76" s="386"/>
      <c r="TT76" s="386"/>
      <c r="TU76" s="386"/>
      <c r="TV76" s="386"/>
      <c r="TW76" s="386"/>
      <c r="TX76" s="386"/>
      <c r="TY76" s="385"/>
      <c r="TZ76" s="386"/>
      <c r="UA76" s="386"/>
      <c r="UB76" s="386"/>
      <c r="UC76" s="386"/>
      <c r="UD76" s="386"/>
      <c r="UE76" s="386"/>
      <c r="UF76" s="386"/>
      <c r="UG76" s="386"/>
      <c r="UH76" s="386"/>
      <c r="UI76" s="386"/>
      <c r="UJ76" s="386"/>
      <c r="UK76" s="386"/>
      <c r="UL76" s="386"/>
      <c r="UM76" s="386"/>
      <c r="UN76" s="386"/>
      <c r="UO76" s="385"/>
      <c r="UP76" s="386"/>
      <c r="UQ76" s="386"/>
      <c r="UR76" s="386"/>
      <c r="US76" s="386"/>
      <c r="UT76" s="386"/>
      <c r="UU76" s="386"/>
      <c r="UV76" s="386"/>
      <c r="UW76" s="386"/>
      <c r="UX76" s="386"/>
      <c r="UY76" s="386"/>
      <c r="UZ76" s="386"/>
      <c r="VA76" s="386"/>
      <c r="VB76" s="386"/>
      <c r="VC76" s="386"/>
      <c r="VD76" s="386"/>
      <c r="VE76" s="385"/>
      <c r="VF76" s="386"/>
      <c r="VG76" s="386"/>
      <c r="VH76" s="386"/>
      <c r="VI76" s="386"/>
      <c r="VJ76" s="386"/>
      <c r="VK76" s="386"/>
      <c r="VL76" s="386"/>
      <c r="VM76" s="386"/>
      <c r="VN76" s="386"/>
      <c r="VO76" s="386"/>
      <c r="VP76" s="386"/>
      <c r="VQ76" s="386"/>
      <c r="VR76" s="386"/>
      <c r="VS76" s="386"/>
      <c r="VT76" s="386"/>
      <c r="VU76" s="385"/>
      <c r="VV76" s="386"/>
      <c r="VW76" s="386"/>
      <c r="VX76" s="386"/>
      <c r="VY76" s="386"/>
      <c r="VZ76" s="386"/>
      <c r="WA76" s="386"/>
      <c r="WB76" s="386"/>
      <c r="WC76" s="386"/>
      <c r="WD76" s="386"/>
      <c r="WE76" s="386"/>
      <c r="WF76" s="386"/>
      <c r="WG76" s="386"/>
      <c r="WH76" s="386"/>
      <c r="WI76" s="386"/>
      <c r="WJ76" s="386"/>
      <c r="WK76" s="385"/>
      <c r="WL76" s="386"/>
      <c r="WM76" s="386"/>
      <c r="WN76" s="386"/>
      <c r="WO76" s="386"/>
      <c r="WP76" s="386"/>
      <c r="WQ76" s="386"/>
      <c r="WR76" s="386"/>
      <c r="WS76" s="386"/>
      <c r="WT76" s="386"/>
      <c r="WU76" s="386"/>
      <c r="WV76" s="386"/>
      <c r="WW76" s="386"/>
      <c r="WX76" s="386"/>
      <c r="WY76" s="386"/>
      <c r="WZ76" s="386"/>
      <c r="XA76" s="385"/>
      <c r="XB76" s="386"/>
      <c r="XC76" s="386"/>
      <c r="XD76" s="386"/>
      <c r="XE76" s="386"/>
      <c r="XF76" s="386"/>
      <c r="XG76" s="386"/>
      <c r="XH76" s="386"/>
      <c r="XI76" s="386"/>
      <c r="XJ76" s="386"/>
      <c r="XK76" s="386"/>
      <c r="XL76" s="386"/>
      <c r="XM76" s="386"/>
      <c r="XN76" s="386"/>
      <c r="XO76" s="386"/>
      <c r="XP76" s="386"/>
      <c r="XQ76" s="385"/>
      <c r="XR76" s="386"/>
      <c r="XS76" s="386"/>
      <c r="XT76" s="386"/>
      <c r="XU76" s="386"/>
      <c r="XV76" s="386"/>
      <c r="XW76" s="386"/>
      <c r="XX76" s="386"/>
      <c r="XY76" s="386"/>
      <c r="XZ76" s="386"/>
      <c r="YA76" s="386"/>
      <c r="YB76" s="386"/>
      <c r="YC76" s="386"/>
      <c r="YD76" s="386"/>
      <c r="YE76" s="386"/>
      <c r="YF76" s="386"/>
      <c r="YG76" s="385"/>
      <c r="YH76" s="386"/>
      <c r="YI76" s="386"/>
      <c r="YJ76" s="386"/>
      <c r="YK76" s="386"/>
      <c r="YL76" s="386"/>
      <c r="YM76" s="386"/>
      <c r="YN76" s="386"/>
      <c r="YO76" s="386"/>
      <c r="YP76" s="386"/>
      <c r="YQ76" s="386"/>
      <c r="YR76" s="386"/>
      <c r="YS76" s="386"/>
      <c r="YT76" s="386"/>
      <c r="YU76" s="386"/>
      <c r="YV76" s="386"/>
      <c r="YW76" s="385"/>
      <c r="YX76" s="386"/>
      <c r="YY76" s="386"/>
      <c r="YZ76" s="386"/>
      <c r="ZA76" s="386"/>
      <c r="ZB76" s="386"/>
      <c r="ZC76" s="386"/>
      <c r="ZD76" s="386"/>
      <c r="ZE76" s="386"/>
      <c r="ZF76" s="386"/>
      <c r="ZG76" s="386"/>
      <c r="ZH76" s="386"/>
      <c r="ZI76" s="386"/>
      <c r="ZJ76" s="386"/>
      <c r="ZK76" s="386"/>
      <c r="ZL76" s="386"/>
      <c r="ZM76" s="385"/>
      <c r="ZN76" s="386"/>
      <c r="ZO76" s="386"/>
      <c r="ZP76" s="386"/>
      <c r="ZQ76" s="386"/>
      <c r="ZR76" s="386"/>
      <c r="ZS76" s="386"/>
      <c r="ZT76" s="386"/>
      <c r="ZU76" s="386"/>
      <c r="ZV76" s="386"/>
      <c r="ZW76" s="386"/>
      <c r="ZX76" s="386"/>
      <c r="ZY76" s="386"/>
      <c r="ZZ76" s="386"/>
      <c r="AAA76" s="386"/>
      <c r="AAB76" s="386"/>
      <c r="AAC76" s="385"/>
      <c r="AAD76" s="386"/>
      <c r="AAE76" s="386"/>
      <c r="AAF76" s="386"/>
      <c r="AAG76" s="386"/>
      <c r="AAH76" s="386"/>
      <c r="AAI76" s="386"/>
      <c r="AAJ76" s="386"/>
      <c r="AAK76" s="386"/>
      <c r="AAL76" s="386"/>
      <c r="AAM76" s="386"/>
      <c r="AAN76" s="386"/>
      <c r="AAO76" s="386"/>
      <c r="AAP76" s="386"/>
      <c r="AAQ76" s="386"/>
      <c r="AAR76" s="386"/>
      <c r="AAS76" s="385"/>
      <c r="AAT76" s="386"/>
      <c r="AAU76" s="386"/>
      <c r="AAV76" s="386"/>
      <c r="AAW76" s="386"/>
      <c r="AAX76" s="386"/>
      <c r="AAY76" s="386"/>
      <c r="AAZ76" s="386"/>
      <c r="ABA76" s="386"/>
      <c r="ABB76" s="386"/>
      <c r="ABC76" s="386"/>
      <c r="ABD76" s="386"/>
      <c r="ABE76" s="386"/>
      <c r="ABF76" s="386"/>
      <c r="ABG76" s="386"/>
      <c r="ABH76" s="386"/>
      <c r="ABI76" s="385"/>
      <c r="ABJ76" s="386"/>
      <c r="ABK76" s="386"/>
      <c r="ABL76" s="386"/>
      <c r="ABM76" s="386"/>
      <c r="ABN76" s="386"/>
      <c r="ABO76" s="386"/>
      <c r="ABP76" s="386"/>
      <c r="ABQ76" s="386"/>
      <c r="ABR76" s="386"/>
      <c r="ABS76" s="386"/>
      <c r="ABT76" s="386"/>
      <c r="ABU76" s="386"/>
      <c r="ABV76" s="386"/>
      <c r="ABW76" s="386"/>
      <c r="ABX76" s="386"/>
      <c r="ABY76" s="385"/>
      <c r="ABZ76" s="386"/>
      <c r="ACA76" s="386"/>
      <c r="ACB76" s="386"/>
      <c r="ACC76" s="386"/>
      <c r="ACD76" s="386"/>
      <c r="ACE76" s="386"/>
      <c r="ACF76" s="386"/>
      <c r="ACG76" s="386"/>
      <c r="ACH76" s="386"/>
      <c r="ACI76" s="386"/>
      <c r="ACJ76" s="386"/>
      <c r="ACK76" s="386"/>
      <c r="ACL76" s="386"/>
      <c r="ACM76" s="386"/>
      <c r="ACN76" s="386"/>
      <c r="ACO76" s="385"/>
      <c r="ACP76" s="386"/>
      <c r="ACQ76" s="386"/>
      <c r="ACR76" s="386"/>
      <c r="ACS76" s="386"/>
      <c r="ACT76" s="386"/>
      <c r="ACU76" s="386"/>
      <c r="ACV76" s="386"/>
      <c r="ACW76" s="386"/>
      <c r="ACX76" s="386"/>
      <c r="ACY76" s="386"/>
      <c r="ACZ76" s="386"/>
      <c r="ADA76" s="386"/>
      <c r="ADB76" s="386"/>
      <c r="ADC76" s="386"/>
      <c r="ADD76" s="386"/>
      <c r="ADE76" s="385"/>
      <c r="ADF76" s="386"/>
      <c r="ADG76" s="386"/>
      <c r="ADH76" s="386"/>
      <c r="ADI76" s="386"/>
      <c r="ADJ76" s="386"/>
      <c r="ADK76" s="386"/>
      <c r="ADL76" s="386"/>
      <c r="ADM76" s="386"/>
      <c r="ADN76" s="386"/>
      <c r="ADO76" s="386"/>
      <c r="ADP76" s="386"/>
      <c r="ADQ76" s="386"/>
      <c r="ADR76" s="386"/>
      <c r="ADS76" s="386"/>
      <c r="ADT76" s="386"/>
      <c r="ADU76" s="385"/>
      <c r="ADV76" s="386"/>
      <c r="ADW76" s="386"/>
      <c r="ADX76" s="386"/>
      <c r="ADY76" s="386"/>
      <c r="ADZ76" s="386"/>
      <c r="AEA76" s="386"/>
      <c r="AEB76" s="386"/>
      <c r="AEC76" s="386"/>
      <c r="AED76" s="386"/>
      <c r="AEE76" s="386"/>
      <c r="AEF76" s="386"/>
      <c r="AEG76" s="386"/>
      <c r="AEH76" s="386"/>
      <c r="AEI76" s="386"/>
      <c r="AEJ76" s="386"/>
      <c r="AEK76" s="385"/>
      <c r="AEL76" s="386"/>
      <c r="AEM76" s="386"/>
      <c r="AEN76" s="386"/>
      <c r="AEO76" s="386"/>
      <c r="AEP76" s="386"/>
      <c r="AEQ76" s="386"/>
      <c r="AER76" s="386"/>
      <c r="AES76" s="386"/>
      <c r="AET76" s="386"/>
      <c r="AEU76" s="386"/>
      <c r="AEV76" s="386"/>
      <c r="AEW76" s="386"/>
      <c r="AEX76" s="386"/>
      <c r="AEY76" s="386"/>
      <c r="AEZ76" s="386"/>
      <c r="AFA76" s="385"/>
      <c r="AFB76" s="386"/>
      <c r="AFC76" s="386"/>
      <c r="AFD76" s="386"/>
      <c r="AFE76" s="386"/>
      <c r="AFF76" s="386"/>
      <c r="AFG76" s="386"/>
      <c r="AFH76" s="386"/>
      <c r="AFI76" s="386"/>
      <c r="AFJ76" s="386"/>
      <c r="AFK76" s="386"/>
      <c r="AFL76" s="386"/>
      <c r="AFM76" s="386"/>
      <c r="AFN76" s="386"/>
      <c r="AFO76" s="386"/>
      <c r="AFP76" s="386"/>
      <c r="AFQ76" s="385"/>
      <c r="AFR76" s="386"/>
      <c r="AFS76" s="386"/>
      <c r="AFT76" s="386"/>
      <c r="AFU76" s="386"/>
      <c r="AFV76" s="386"/>
      <c r="AFW76" s="386"/>
      <c r="AFX76" s="386"/>
      <c r="AFY76" s="386"/>
      <c r="AFZ76" s="386"/>
      <c r="AGA76" s="386"/>
      <c r="AGB76" s="386"/>
      <c r="AGC76" s="386"/>
      <c r="AGD76" s="386"/>
      <c r="AGE76" s="386"/>
      <c r="AGF76" s="386"/>
      <c r="AGG76" s="385"/>
      <c r="AGH76" s="386"/>
      <c r="AGI76" s="386"/>
      <c r="AGJ76" s="386"/>
      <c r="AGK76" s="386"/>
      <c r="AGL76" s="386"/>
      <c r="AGM76" s="386"/>
      <c r="AGN76" s="386"/>
      <c r="AGO76" s="386"/>
      <c r="AGP76" s="386"/>
      <c r="AGQ76" s="386"/>
      <c r="AGR76" s="386"/>
      <c r="AGS76" s="386"/>
      <c r="AGT76" s="386"/>
      <c r="AGU76" s="386"/>
      <c r="AGV76" s="386"/>
      <c r="AGW76" s="385"/>
      <c r="AGX76" s="386"/>
      <c r="AGY76" s="386"/>
      <c r="AGZ76" s="386"/>
      <c r="AHA76" s="386"/>
      <c r="AHB76" s="386"/>
      <c r="AHC76" s="386"/>
      <c r="AHD76" s="386"/>
      <c r="AHE76" s="386"/>
      <c r="AHF76" s="386"/>
      <c r="AHG76" s="386"/>
      <c r="AHH76" s="386"/>
      <c r="AHI76" s="386"/>
      <c r="AHJ76" s="386"/>
      <c r="AHK76" s="386"/>
      <c r="AHL76" s="386"/>
      <c r="AHM76" s="385"/>
      <c r="AHN76" s="386"/>
      <c r="AHO76" s="386"/>
      <c r="AHP76" s="386"/>
      <c r="AHQ76" s="386"/>
      <c r="AHR76" s="386"/>
      <c r="AHS76" s="386"/>
      <c r="AHT76" s="386"/>
      <c r="AHU76" s="386"/>
      <c r="AHV76" s="386"/>
      <c r="AHW76" s="386"/>
      <c r="AHX76" s="386"/>
      <c r="AHY76" s="386"/>
      <c r="AHZ76" s="386"/>
      <c r="AIA76" s="386"/>
      <c r="AIB76" s="386"/>
      <c r="AIC76" s="385"/>
      <c r="AID76" s="386"/>
      <c r="AIE76" s="386"/>
      <c r="AIF76" s="386"/>
      <c r="AIG76" s="386"/>
      <c r="AIH76" s="386"/>
      <c r="AII76" s="386"/>
      <c r="AIJ76" s="386"/>
      <c r="AIK76" s="386"/>
      <c r="AIL76" s="386"/>
      <c r="AIM76" s="386"/>
      <c r="AIN76" s="386"/>
      <c r="AIO76" s="386"/>
      <c r="AIP76" s="386"/>
      <c r="AIQ76" s="386"/>
      <c r="AIR76" s="386"/>
      <c r="AIS76" s="385"/>
      <c r="AIT76" s="386"/>
      <c r="AIU76" s="386"/>
      <c r="AIV76" s="386"/>
      <c r="AIW76" s="386"/>
      <c r="AIX76" s="386"/>
      <c r="AIY76" s="386"/>
      <c r="AIZ76" s="386"/>
      <c r="AJA76" s="386"/>
      <c r="AJB76" s="386"/>
      <c r="AJC76" s="386"/>
      <c r="AJD76" s="386"/>
      <c r="AJE76" s="386"/>
      <c r="AJF76" s="386"/>
      <c r="AJG76" s="386"/>
      <c r="AJH76" s="386"/>
      <c r="AJI76" s="385"/>
      <c r="AJJ76" s="386"/>
      <c r="AJK76" s="386"/>
      <c r="AJL76" s="386"/>
      <c r="AJM76" s="386"/>
      <c r="AJN76" s="386"/>
      <c r="AJO76" s="386"/>
      <c r="AJP76" s="386"/>
      <c r="AJQ76" s="386"/>
      <c r="AJR76" s="386"/>
      <c r="AJS76" s="386"/>
      <c r="AJT76" s="386"/>
      <c r="AJU76" s="386"/>
      <c r="AJV76" s="386"/>
      <c r="AJW76" s="386"/>
      <c r="AJX76" s="386"/>
      <c r="AJY76" s="385"/>
      <c r="AJZ76" s="386"/>
      <c r="AKA76" s="386"/>
      <c r="AKB76" s="386"/>
      <c r="AKC76" s="386"/>
      <c r="AKD76" s="386"/>
      <c r="AKE76" s="386"/>
      <c r="AKF76" s="386"/>
      <c r="AKG76" s="386"/>
      <c r="AKH76" s="386"/>
      <c r="AKI76" s="386"/>
      <c r="AKJ76" s="386"/>
      <c r="AKK76" s="386"/>
      <c r="AKL76" s="386"/>
      <c r="AKM76" s="386"/>
      <c r="AKN76" s="386"/>
      <c r="AKO76" s="385"/>
      <c r="AKP76" s="386"/>
      <c r="AKQ76" s="386"/>
      <c r="AKR76" s="386"/>
      <c r="AKS76" s="386"/>
      <c r="AKT76" s="386"/>
      <c r="AKU76" s="386"/>
      <c r="AKV76" s="386"/>
      <c r="AKW76" s="386"/>
      <c r="AKX76" s="386"/>
      <c r="AKY76" s="386"/>
      <c r="AKZ76" s="386"/>
      <c r="ALA76" s="386"/>
      <c r="ALB76" s="386"/>
      <c r="ALC76" s="386"/>
      <c r="ALD76" s="386"/>
      <c r="ALE76" s="385"/>
      <c r="ALF76" s="386"/>
      <c r="ALG76" s="386"/>
      <c r="ALH76" s="386"/>
      <c r="ALI76" s="386"/>
      <c r="ALJ76" s="386"/>
      <c r="ALK76" s="386"/>
      <c r="ALL76" s="386"/>
      <c r="ALM76" s="386"/>
      <c r="ALN76" s="386"/>
      <c r="ALO76" s="386"/>
      <c r="ALP76" s="386"/>
      <c r="ALQ76" s="386"/>
      <c r="ALR76" s="386"/>
      <c r="ALS76" s="386"/>
      <c r="ALT76" s="386"/>
      <c r="ALU76" s="385"/>
      <c r="ALV76" s="386"/>
      <c r="ALW76" s="386"/>
      <c r="ALX76" s="386"/>
      <c r="ALY76" s="386"/>
      <c r="ALZ76" s="386"/>
      <c r="AMA76" s="386"/>
      <c r="AMB76" s="386"/>
      <c r="AMC76" s="386"/>
      <c r="AMD76" s="386"/>
      <c r="AME76" s="386"/>
      <c r="AMF76" s="386"/>
      <c r="AMG76" s="386"/>
      <c r="AMH76" s="386"/>
      <c r="AMI76" s="386"/>
      <c r="AMJ76" s="386"/>
      <c r="AMK76" s="385"/>
      <c r="AML76" s="386"/>
      <c r="AMM76" s="386"/>
      <c r="AMN76" s="386"/>
      <c r="AMO76" s="386"/>
      <c r="AMP76" s="386"/>
      <c r="AMQ76" s="386"/>
      <c r="AMR76" s="386"/>
      <c r="AMS76" s="386"/>
      <c r="AMT76" s="386"/>
      <c r="AMU76" s="386"/>
      <c r="AMV76" s="386"/>
      <c r="AMW76" s="386"/>
      <c r="AMX76" s="386"/>
      <c r="AMY76" s="386"/>
      <c r="AMZ76" s="386"/>
      <c r="ANA76" s="385"/>
      <c r="ANB76" s="386"/>
      <c r="ANC76" s="386"/>
      <c r="AND76" s="386"/>
      <c r="ANE76" s="386"/>
      <c r="ANF76" s="386"/>
      <c r="ANG76" s="386"/>
      <c r="ANH76" s="386"/>
      <c r="ANI76" s="386"/>
      <c r="ANJ76" s="386"/>
      <c r="ANK76" s="386"/>
      <c r="ANL76" s="386"/>
      <c r="ANM76" s="386"/>
      <c r="ANN76" s="386"/>
      <c r="ANO76" s="386"/>
      <c r="ANP76" s="386"/>
      <c r="ANQ76" s="385"/>
      <c r="ANR76" s="386"/>
      <c r="ANS76" s="386"/>
      <c r="ANT76" s="386"/>
      <c r="ANU76" s="386"/>
      <c r="ANV76" s="386"/>
      <c r="ANW76" s="386"/>
      <c r="ANX76" s="386"/>
      <c r="ANY76" s="386"/>
      <c r="ANZ76" s="386"/>
      <c r="AOA76" s="386"/>
      <c r="AOB76" s="386"/>
      <c r="AOC76" s="386"/>
      <c r="AOD76" s="386"/>
      <c r="AOE76" s="386"/>
      <c r="AOF76" s="386"/>
      <c r="AOG76" s="385"/>
      <c r="AOH76" s="386"/>
      <c r="AOI76" s="386"/>
      <c r="AOJ76" s="386"/>
      <c r="AOK76" s="386"/>
      <c r="AOL76" s="386"/>
      <c r="AOM76" s="386"/>
      <c r="AON76" s="386"/>
      <c r="AOO76" s="386"/>
      <c r="AOP76" s="386"/>
      <c r="AOQ76" s="386"/>
      <c r="AOR76" s="386"/>
      <c r="AOS76" s="386"/>
      <c r="AOT76" s="386"/>
      <c r="AOU76" s="386"/>
      <c r="AOV76" s="386"/>
      <c r="AOW76" s="385"/>
      <c r="AOX76" s="386"/>
      <c r="AOY76" s="386"/>
      <c r="AOZ76" s="386"/>
      <c r="APA76" s="386"/>
      <c r="APB76" s="386"/>
      <c r="APC76" s="386"/>
      <c r="APD76" s="386"/>
      <c r="APE76" s="386"/>
      <c r="APF76" s="386"/>
      <c r="APG76" s="386"/>
      <c r="APH76" s="386"/>
      <c r="API76" s="386"/>
      <c r="APJ76" s="386"/>
      <c r="APK76" s="386"/>
      <c r="APL76" s="386"/>
      <c r="APM76" s="385"/>
      <c r="APN76" s="386"/>
      <c r="APO76" s="386"/>
      <c r="APP76" s="386"/>
      <c r="APQ76" s="386"/>
      <c r="APR76" s="386"/>
      <c r="APS76" s="386"/>
      <c r="APT76" s="386"/>
      <c r="APU76" s="386"/>
      <c r="APV76" s="386"/>
      <c r="APW76" s="386"/>
      <c r="APX76" s="386"/>
      <c r="APY76" s="386"/>
      <c r="APZ76" s="386"/>
      <c r="AQA76" s="386"/>
      <c r="AQB76" s="386"/>
      <c r="AQC76" s="385"/>
      <c r="AQD76" s="386"/>
      <c r="AQE76" s="386"/>
      <c r="AQF76" s="386"/>
      <c r="AQG76" s="386"/>
      <c r="AQH76" s="386"/>
      <c r="AQI76" s="386"/>
      <c r="AQJ76" s="386"/>
      <c r="AQK76" s="386"/>
      <c r="AQL76" s="386"/>
      <c r="AQM76" s="386"/>
      <c r="AQN76" s="386"/>
      <c r="AQO76" s="386"/>
      <c r="AQP76" s="386"/>
      <c r="AQQ76" s="386"/>
      <c r="AQR76" s="386"/>
      <c r="AQS76" s="385"/>
      <c r="AQT76" s="386"/>
      <c r="AQU76" s="386"/>
      <c r="AQV76" s="386"/>
      <c r="AQW76" s="386"/>
      <c r="AQX76" s="386"/>
      <c r="AQY76" s="386"/>
      <c r="AQZ76" s="386"/>
      <c r="ARA76" s="386"/>
      <c r="ARB76" s="386"/>
      <c r="ARC76" s="386"/>
      <c r="ARD76" s="386"/>
      <c r="ARE76" s="386"/>
      <c r="ARF76" s="386"/>
      <c r="ARG76" s="386"/>
      <c r="ARH76" s="386"/>
      <c r="ARI76" s="385"/>
      <c r="ARJ76" s="386"/>
      <c r="ARK76" s="386"/>
      <c r="ARL76" s="386"/>
      <c r="ARM76" s="386"/>
      <c r="ARN76" s="386"/>
      <c r="ARO76" s="386"/>
      <c r="ARP76" s="386"/>
      <c r="ARQ76" s="386"/>
      <c r="ARR76" s="386"/>
      <c r="ARS76" s="386"/>
      <c r="ART76" s="386"/>
      <c r="ARU76" s="386"/>
      <c r="ARV76" s="386"/>
      <c r="ARW76" s="386"/>
      <c r="ARX76" s="386"/>
      <c r="ARY76" s="385"/>
      <c r="ARZ76" s="386"/>
      <c r="ASA76" s="386"/>
      <c r="ASB76" s="386"/>
      <c r="ASC76" s="386"/>
      <c r="ASD76" s="386"/>
      <c r="ASE76" s="386"/>
      <c r="ASF76" s="386"/>
      <c r="ASG76" s="386"/>
      <c r="ASH76" s="386"/>
      <c r="ASI76" s="386"/>
      <c r="ASJ76" s="386"/>
      <c r="ASK76" s="386"/>
      <c r="ASL76" s="386"/>
      <c r="ASM76" s="386"/>
      <c r="ASN76" s="386"/>
      <c r="ASO76" s="385"/>
      <c r="ASP76" s="386"/>
      <c r="ASQ76" s="386"/>
      <c r="ASR76" s="386"/>
      <c r="ASS76" s="386"/>
      <c r="AST76" s="386"/>
      <c r="ASU76" s="386"/>
      <c r="ASV76" s="386"/>
      <c r="ASW76" s="386"/>
      <c r="ASX76" s="386"/>
      <c r="ASY76" s="386"/>
      <c r="ASZ76" s="386"/>
      <c r="ATA76" s="386"/>
      <c r="ATB76" s="386"/>
      <c r="ATC76" s="386"/>
      <c r="ATD76" s="386"/>
      <c r="ATE76" s="385"/>
      <c r="ATF76" s="386"/>
      <c r="ATG76" s="386"/>
      <c r="ATH76" s="386"/>
      <c r="ATI76" s="386"/>
      <c r="ATJ76" s="386"/>
      <c r="ATK76" s="386"/>
      <c r="ATL76" s="386"/>
      <c r="ATM76" s="386"/>
      <c r="ATN76" s="386"/>
      <c r="ATO76" s="386"/>
      <c r="ATP76" s="386"/>
      <c r="ATQ76" s="386"/>
      <c r="ATR76" s="386"/>
      <c r="ATS76" s="386"/>
      <c r="ATT76" s="386"/>
      <c r="ATU76" s="385"/>
      <c r="ATV76" s="386"/>
      <c r="ATW76" s="386"/>
      <c r="ATX76" s="386"/>
      <c r="ATY76" s="386"/>
      <c r="ATZ76" s="386"/>
      <c r="AUA76" s="386"/>
      <c r="AUB76" s="386"/>
      <c r="AUC76" s="386"/>
      <c r="AUD76" s="386"/>
      <c r="AUE76" s="386"/>
      <c r="AUF76" s="386"/>
      <c r="AUG76" s="386"/>
      <c r="AUH76" s="386"/>
      <c r="AUI76" s="386"/>
      <c r="AUJ76" s="386"/>
      <c r="AUK76" s="385"/>
      <c r="AUL76" s="386"/>
      <c r="AUM76" s="386"/>
      <c r="AUN76" s="386"/>
      <c r="AUO76" s="386"/>
      <c r="AUP76" s="386"/>
      <c r="AUQ76" s="386"/>
      <c r="AUR76" s="386"/>
      <c r="AUS76" s="386"/>
      <c r="AUT76" s="386"/>
      <c r="AUU76" s="386"/>
      <c r="AUV76" s="386"/>
      <c r="AUW76" s="386"/>
      <c r="AUX76" s="386"/>
      <c r="AUY76" s="386"/>
      <c r="AUZ76" s="386"/>
      <c r="AVA76" s="385"/>
      <c r="AVB76" s="386"/>
      <c r="AVC76" s="386"/>
      <c r="AVD76" s="386"/>
      <c r="AVE76" s="386"/>
      <c r="AVF76" s="386"/>
      <c r="AVG76" s="386"/>
      <c r="AVH76" s="386"/>
      <c r="AVI76" s="386"/>
      <c r="AVJ76" s="386"/>
      <c r="AVK76" s="386"/>
      <c r="AVL76" s="386"/>
      <c r="AVM76" s="386"/>
      <c r="AVN76" s="386"/>
      <c r="AVO76" s="386"/>
      <c r="AVP76" s="386"/>
      <c r="AVQ76" s="385"/>
      <c r="AVR76" s="386"/>
      <c r="AVS76" s="386"/>
      <c r="AVT76" s="386"/>
      <c r="AVU76" s="386"/>
      <c r="AVV76" s="386"/>
      <c r="AVW76" s="386"/>
      <c r="AVX76" s="386"/>
      <c r="AVY76" s="386"/>
      <c r="AVZ76" s="386"/>
      <c r="AWA76" s="386"/>
      <c r="AWB76" s="386"/>
      <c r="AWC76" s="386"/>
      <c r="AWD76" s="386"/>
      <c r="AWE76" s="386"/>
      <c r="AWF76" s="386"/>
      <c r="AWG76" s="385"/>
      <c r="AWH76" s="386"/>
      <c r="AWI76" s="386"/>
      <c r="AWJ76" s="386"/>
      <c r="AWK76" s="386"/>
      <c r="AWL76" s="386"/>
      <c r="AWM76" s="386"/>
      <c r="AWN76" s="386"/>
      <c r="AWO76" s="386"/>
      <c r="AWP76" s="386"/>
      <c r="AWQ76" s="386"/>
      <c r="AWR76" s="386"/>
      <c r="AWS76" s="386"/>
      <c r="AWT76" s="386"/>
      <c r="AWU76" s="386"/>
      <c r="AWV76" s="386"/>
      <c r="AWW76" s="385"/>
      <c r="AWX76" s="386"/>
      <c r="AWY76" s="386"/>
      <c r="AWZ76" s="386"/>
      <c r="AXA76" s="386"/>
      <c r="AXB76" s="386"/>
      <c r="AXC76" s="386"/>
      <c r="AXD76" s="386"/>
      <c r="AXE76" s="386"/>
      <c r="AXF76" s="386"/>
      <c r="AXG76" s="386"/>
      <c r="AXH76" s="386"/>
      <c r="AXI76" s="386"/>
      <c r="AXJ76" s="386"/>
      <c r="AXK76" s="386"/>
      <c r="AXL76" s="386"/>
      <c r="AXM76" s="385"/>
      <c r="AXN76" s="386"/>
      <c r="AXO76" s="386"/>
      <c r="AXP76" s="386"/>
      <c r="AXQ76" s="386"/>
      <c r="AXR76" s="386"/>
      <c r="AXS76" s="386"/>
      <c r="AXT76" s="386"/>
      <c r="AXU76" s="386"/>
      <c r="AXV76" s="386"/>
      <c r="AXW76" s="386"/>
      <c r="AXX76" s="386"/>
      <c r="AXY76" s="386"/>
      <c r="AXZ76" s="386"/>
      <c r="AYA76" s="386"/>
      <c r="AYB76" s="386"/>
      <c r="AYC76" s="385"/>
      <c r="AYD76" s="386"/>
      <c r="AYE76" s="386"/>
      <c r="AYF76" s="386"/>
      <c r="AYG76" s="386"/>
      <c r="AYH76" s="386"/>
      <c r="AYI76" s="386"/>
      <c r="AYJ76" s="386"/>
      <c r="AYK76" s="386"/>
      <c r="AYL76" s="386"/>
      <c r="AYM76" s="386"/>
      <c r="AYN76" s="386"/>
      <c r="AYO76" s="386"/>
      <c r="AYP76" s="386"/>
      <c r="AYQ76" s="386"/>
      <c r="AYR76" s="386"/>
      <c r="AYS76" s="385"/>
      <c r="AYT76" s="386"/>
      <c r="AYU76" s="386"/>
      <c r="AYV76" s="386"/>
      <c r="AYW76" s="386"/>
      <c r="AYX76" s="386"/>
      <c r="AYY76" s="386"/>
      <c r="AYZ76" s="386"/>
      <c r="AZA76" s="386"/>
      <c r="AZB76" s="386"/>
      <c r="AZC76" s="386"/>
      <c r="AZD76" s="386"/>
      <c r="AZE76" s="386"/>
      <c r="AZF76" s="386"/>
      <c r="AZG76" s="386"/>
      <c r="AZH76" s="386"/>
      <c r="AZI76" s="385"/>
      <c r="AZJ76" s="386"/>
      <c r="AZK76" s="386"/>
      <c r="AZL76" s="386"/>
      <c r="AZM76" s="386"/>
      <c r="AZN76" s="386"/>
      <c r="AZO76" s="386"/>
      <c r="AZP76" s="386"/>
      <c r="AZQ76" s="386"/>
      <c r="AZR76" s="386"/>
      <c r="AZS76" s="386"/>
      <c r="AZT76" s="386"/>
      <c r="AZU76" s="386"/>
      <c r="AZV76" s="386"/>
      <c r="AZW76" s="386"/>
      <c r="AZX76" s="386"/>
      <c r="AZY76" s="385"/>
      <c r="AZZ76" s="386"/>
      <c r="BAA76" s="386"/>
      <c r="BAB76" s="386"/>
      <c r="BAC76" s="386"/>
      <c r="BAD76" s="386"/>
      <c r="BAE76" s="386"/>
      <c r="BAF76" s="386"/>
      <c r="BAG76" s="386"/>
      <c r="BAH76" s="386"/>
      <c r="BAI76" s="386"/>
      <c r="BAJ76" s="386"/>
      <c r="BAK76" s="386"/>
      <c r="BAL76" s="386"/>
      <c r="BAM76" s="386"/>
      <c r="BAN76" s="386"/>
      <c r="BAO76" s="385"/>
      <c r="BAP76" s="386"/>
      <c r="BAQ76" s="386"/>
      <c r="BAR76" s="386"/>
      <c r="BAS76" s="386"/>
      <c r="BAT76" s="386"/>
      <c r="BAU76" s="386"/>
      <c r="BAV76" s="386"/>
      <c r="BAW76" s="386"/>
      <c r="BAX76" s="386"/>
      <c r="BAY76" s="386"/>
      <c r="BAZ76" s="386"/>
      <c r="BBA76" s="386"/>
      <c r="BBB76" s="386"/>
      <c r="BBC76" s="386"/>
      <c r="BBD76" s="386"/>
      <c r="BBE76" s="385"/>
      <c r="BBF76" s="386"/>
      <c r="BBG76" s="386"/>
      <c r="BBH76" s="386"/>
      <c r="BBI76" s="386"/>
      <c r="BBJ76" s="386"/>
      <c r="BBK76" s="386"/>
      <c r="BBL76" s="386"/>
      <c r="BBM76" s="386"/>
      <c r="BBN76" s="386"/>
      <c r="BBO76" s="386"/>
      <c r="BBP76" s="386"/>
      <c r="BBQ76" s="386"/>
      <c r="BBR76" s="386"/>
      <c r="BBS76" s="386"/>
      <c r="BBT76" s="386"/>
      <c r="BBU76" s="385"/>
      <c r="BBV76" s="386"/>
      <c r="BBW76" s="386"/>
      <c r="BBX76" s="386"/>
      <c r="BBY76" s="386"/>
      <c r="BBZ76" s="386"/>
      <c r="BCA76" s="386"/>
      <c r="BCB76" s="386"/>
      <c r="BCC76" s="386"/>
      <c r="BCD76" s="386"/>
      <c r="BCE76" s="386"/>
      <c r="BCF76" s="386"/>
      <c r="BCG76" s="386"/>
      <c r="BCH76" s="386"/>
      <c r="BCI76" s="386"/>
      <c r="BCJ76" s="386"/>
      <c r="BCK76" s="385"/>
      <c r="BCL76" s="386"/>
      <c r="BCM76" s="386"/>
      <c r="BCN76" s="386"/>
      <c r="BCO76" s="386"/>
      <c r="BCP76" s="386"/>
      <c r="BCQ76" s="386"/>
      <c r="BCR76" s="386"/>
      <c r="BCS76" s="386"/>
      <c r="BCT76" s="386"/>
      <c r="BCU76" s="386"/>
      <c r="BCV76" s="386"/>
      <c r="BCW76" s="386"/>
      <c r="BCX76" s="386"/>
      <c r="BCY76" s="386"/>
      <c r="BCZ76" s="386"/>
      <c r="BDA76" s="385"/>
      <c r="BDB76" s="386"/>
      <c r="BDC76" s="386"/>
      <c r="BDD76" s="386"/>
      <c r="BDE76" s="386"/>
      <c r="BDF76" s="386"/>
      <c r="BDG76" s="386"/>
      <c r="BDH76" s="386"/>
      <c r="BDI76" s="386"/>
      <c r="BDJ76" s="386"/>
      <c r="BDK76" s="386"/>
      <c r="BDL76" s="386"/>
      <c r="BDM76" s="386"/>
      <c r="BDN76" s="386"/>
      <c r="BDO76" s="386"/>
      <c r="BDP76" s="386"/>
      <c r="BDQ76" s="385"/>
      <c r="BDR76" s="386"/>
      <c r="BDS76" s="386"/>
      <c r="BDT76" s="386"/>
      <c r="BDU76" s="386"/>
      <c r="BDV76" s="386"/>
      <c r="BDW76" s="386"/>
      <c r="BDX76" s="386"/>
      <c r="BDY76" s="386"/>
      <c r="BDZ76" s="386"/>
      <c r="BEA76" s="386"/>
      <c r="BEB76" s="386"/>
      <c r="BEC76" s="386"/>
      <c r="BED76" s="386"/>
      <c r="BEE76" s="386"/>
      <c r="BEF76" s="386"/>
      <c r="BEG76" s="385"/>
      <c r="BEH76" s="386"/>
      <c r="BEI76" s="386"/>
      <c r="BEJ76" s="386"/>
      <c r="BEK76" s="386"/>
      <c r="BEL76" s="386"/>
      <c r="BEM76" s="386"/>
      <c r="BEN76" s="386"/>
      <c r="BEO76" s="386"/>
      <c r="BEP76" s="386"/>
      <c r="BEQ76" s="386"/>
      <c r="BER76" s="386"/>
      <c r="BES76" s="386"/>
      <c r="BET76" s="386"/>
      <c r="BEU76" s="386"/>
      <c r="BEV76" s="386"/>
      <c r="BEW76" s="385"/>
      <c r="BEX76" s="386"/>
      <c r="BEY76" s="386"/>
      <c r="BEZ76" s="386"/>
      <c r="BFA76" s="386"/>
      <c r="BFB76" s="386"/>
      <c r="BFC76" s="386"/>
      <c r="BFD76" s="386"/>
      <c r="BFE76" s="386"/>
      <c r="BFF76" s="386"/>
      <c r="BFG76" s="386"/>
      <c r="BFH76" s="386"/>
      <c r="BFI76" s="386"/>
      <c r="BFJ76" s="386"/>
      <c r="BFK76" s="386"/>
      <c r="BFL76" s="386"/>
      <c r="BFM76" s="385"/>
      <c r="BFN76" s="386"/>
      <c r="BFO76" s="386"/>
      <c r="BFP76" s="386"/>
      <c r="BFQ76" s="386"/>
      <c r="BFR76" s="386"/>
      <c r="BFS76" s="386"/>
      <c r="BFT76" s="386"/>
      <c r="BFU76" s="386"/>
      <c r="BFV76" s="386"/>
      <c r="BFW76" s="386"/>
      <c r="BFX76" s="386"/>
      <c r="BFY76" s="386"/>
      <c r="BFZ76" s="386"/>
      <c r="BGA76" s="386"/>
      <c r="BGB76" s="386"/>
      <c r="BGC76" s="385"/>
      <c r="BGD76" s="386"/>
      <c r="BGE76" s="386"/>
      <c r="BGF76" s="386"/>
      <c r="BGG76" s="386"/>
      <c r="BGH76" s="386"/>
      <c r="BGI76" s="386"/>
      <c r="BGJ76" s="386"/>
      <c r="BGK76" s="386"/>
      <c r="BGL76" s="386"/>
      <c r="BGM76" s="386"/>
      <c r="BGN76" s="386"/>
      <c r="BGO76" s="386"/>
      <c r="BGP76" s="386"/>
      <c r="BGQ76" s="386"/>
      <c r="BGR76" s="386"/>
      <c r="BGS76" s="385"/>
      <c r="BGT76" s="386"/>
      <c r="BGU76" s="386"/>
      <c r="BGV76" s="386"/>
      <c r="BGW76" s="386"/>
      <c r="BGX76" s="386"/>
      <c r="BGY76" s="386"/>
      <c r="BGZ76" s="386"/>
      <c r="BHA76" s="386"/>
      <c r="BHB76" s="386"/>
      <c r="BHC76" s="386"/>
      <c r="BHD76" s="386"/>
      <c r="BHE76" s="386"/>
      <c r="BHF76" s="386"/>
      <c r="BHG76" s="386"/>
      <c r="BHH76" s="386"/>
      <c r="BHI76" s="385"/>
      <c r="BHJ76" s="386"/>
      <c r="BHK76" s="386"/>
      <c r="BHL76" s="386"/>
      <c r="BHM76" s="386"/>
      <c r="BHN76" s="386"/>
      <c r="BHO76" s="386"/>
      <c r="BHP76" s="386"/>
      <c r="BHQ76" s="386"/>
      <c r="BHR76" s="386"/>
      <c r="BHS76" s="386"/>
      <c r="BHT76" s="386"/>
      <c r="BHU76" s="386"/>
      <c r="BHV76" s="386"/>
      <c r="BHW76" s="386"/>
      <c r="BHX76" s="386"/>
      <c r="BHY76" s="385"/>
      <c r="BHZ76" s="386"/>
      <c r="BIA76" s="386"/>
      <c r="BIB76" s="386"/>
      <c r="BIC76" s="386"/>
      <c r="BID76" s="386"/>
      <c r="BIE76" s="386"/>
      <c r="BIF76" s="386"/>
      <c r="BIG76" s="386"/>
      <c r="BIH76" s="386"/>
      <c r="BII76" s="386"/>
      <c r="BIJ76" s="386"/>
      <c r="BIK76" s="386"/>
      <c r="BIL76" s="386"/>
      <c r="BIM76" s="386"/>
      <c r="BIN76" s="386"/>
      <c r="BIO76" s="385"/>
      <c r="BIP76" s="386"/>
      <c r="BIQ76" s="386"/>
      <c r="BIR76" s="386"/>
      <c r="BIS76" s="386"/>
      <c r="BIT76" s="386"/>
      <c r="BIU76" s="386"/>
      <c r="BIV76" s="386"/>
      <c r="BIW76" s="386"/>
      <c r="BIX76" s="386"/>
      <c r="BIY76" s="386"/>
      <c r="BIZ76" s="386"/>
      <c r="BJA76" s="386"/>
      <c r="BJB76" s="386"/>
      <c r="BJC76" s="386"/>
      <c r="BJD76" s="386"/>
      <c r="BJE76" s="385"/>
      <c r="BJF76" s="386"/>
      <c r="BJG76" s="386"/>
      <c r="BJH76" s="386"/>
      <c r="BJI76" s="386"/>
      <c r="BJJ76" s="386"/>
      <c r="BJK76" s="386"/>
      <c r="BJL76" s="386"/>
      <c r="BJM76" s="386"/>
      <c r="BJN76" s="386"/>
      <c r="BJO76" s="386"/>
      <c r="BJP76" s="386"/>
      <c r="BJQ76" s="386"/>
      <c r="BJR76" s="386"/>
      <c r="BJS76" s="386"/>
      <c r="BJT76" s="386"/>
      <c r="BJU76" s="385"/>
      <c r="BJV76" s="386"/>
      <c r="BJW76" s="386"/>
      <c r="BJX76" s="386"/>
      <c r="BJY76" s="386"/>
      <c r="BJZ76" s="386"/>
      <c r="BKA76" s="386"/>
      <c r="BKB76" s="386"/>
      <c r="BKC76" s="386"/>
      <c r="BKD76" s="386"/>
      <c r="BKE76" s="386"/>
      <c r="BKF76" s="386"/>
      <c r="BKG76" s="386"/>
      <c r="BKH76" s="386"/>
      <c r="BKI76" s="386"/>
      <c r="BKJ76" s="386"/>
      <c r="BKK76" s="385"/>
      <c r="BKL76" s="386"/>
      <c r="BKM76" s="386"/>
      <c r="BKN76" s="386"/>
      <c r="BKO76" s="386"/>
      <c r="BKP76" s="386"/>
      <c r="BKQ76" s="386"/>
      <c r="BKR76" s="386"/>
      <c r="BKS76" s="386"/>
      <c r="BKT76" s="386"/>
      <c r="BKU76" s="386"/>
      <c r="BKV76" s="386"/>
      <c r="BKW76" s="386"/>
      <c r="BKX76" s="386"/>
      <c r="BKY76" s="386"/>
      <c r="BKZ76" s="386"/>
      <c r="BLA76" s="385"/>
      <c r="BLB76" s="386"/>
      <c r="BLC76" s="386"/>
      <c r="BLD76" s="386"/>
      <c r="BLE76" s="386"/>
      <c r="BLF76" s="386"/>
      <c r="BLG76" s="386"/>
      <c r="BLH76" s="386"/>
      <c r="BLI76" s="386"/>
      <c r="BLJ76" s="386"/>
      <c r="BLK76" s="386"/>
      <c r="BLL76" s="386"/>
      <c r="BLM76" s="386"/>
      <c r="BLN76" s="386"/>
      <c r="BLO76" s="386"/>
      <c r="BLP76" s="386"/>
      <c r="BLQ76" s="385"/>
      <c r="BLR76" s="386"/>
      <c r="BLS76" s="386"/>
      <c r="BLT76" s="386"/>
      <c r="BLU76" s="386"/>
      <c r="BLV76" s="386"/>
      <c r="BLW76" s="386"/>
      <c r="BLX76" s="386"/>
      <c r="BLY76" s="386"/>
      <c r="BLZ76" s="386"/>
      <c r="BMA76" s="386"/>
      <c r="BMB76" s="386"/>
      <c r="BMC76" s="386"/>
      <c r="BMD76" s="386"/>
      <c r="BME76" s="386"/>
      <c r="BMF76" s="386"/>
      <c r="BMG76" s="385"/>
      <c r="BMH76" s="386"/>
      <c r="BMI76" s="386"/>
      <c r="BMJ76" s="386"/>
      <c r="BMK76" s="386"/>
      <c r="BML76" s="386"/>
      <c r="BMM76" s="386"/>
      <c r="BMN76" s="386"/>
      <c r="BMO76" s="386"/>
      <c r="BMP76" s="386"/>
      <c r="BMQ76" s="386"/>
      <c r="BMR76" s="386"/>
      <c r="BMS76" s="386"/>
      <c r="BMT76" s="386"/>
      <c r="BMU76" s="386"/>
      <c r="BMV76" s="386"/>
      <c r="BMW76" s="385"/>
      <c r="BMX76" s="386"/>
      <c r="BMY76" s="386"/>
      <c r="BMZ76" s="386"/>
      <c r="BNA76" s="386"/>
      <c r="BNB76" s="386"/>
      <c r="BNC76" s="386"/>
      <c r="BND76" s="386"/>
      <c r="BNE76" s="386"/>
      <c r="BNF76" s="386"/>
      <c r="BNG76" s="386"/>
      <c r="BNH76" s="386"/>
      <c r="BNI76" s="386"/>
      <c r="BNJ76" s="386"/>
      <c r="BNK76" s="386"/>
      <c r="BNL76" s="386"/>
      <c r="BNM76" s="385"/>
      <c r="BNN76" s="386"/>
      <c r="BNO76" s="386"/>
      <c r="BNP76" s="386"/>
      <c r="BNQ76" s="386"/>
      <c r="BNR76" s="386"/>
      <c r="BNS76" s="386"/>
      <c r="BNT76" s="386"/>
      <c r="BNU76" s="386"/>
      <c r="BNV76" s="386"/>
      <c r="BNW76" s="386"/>
      <c r="BNX76" s="386"/>
      <c r="BNY76" s="386"/>
      <c r="BNZ76" s="386"/>
      <c r="BOA76" s="386"/>
      <c r="BOB76" s="386"/>
      <c r="BOC76" s="385"/>
      <c r="BOD76" s="386"/>
      <c r="BOE76" s="386"/>
      <c r="BOF76" s="386"/>
      <c r="BOG76" s="386"/>
      <c r="BOH76" s="386"/>
      <c r="BOI76" s="386"/>
      <c r="BOJ76" s="386"/>
      <c r="BOK76" s="386"/>
      <c r="BOL76" s="386"/>
      <c r="BOM76" s="386"/>
      <c r="BON76" s="386"/>
      <c r="BOO76" s="386"/>
      <c r="BOP76" s="386"/>
      <c r="BOQ76" s="386"/>
      <c r="BOR76" s="386"/>
      <c r="BOS76" s="385"/>
      <c r="BOT76" s="386"/>
      <c r="BOU76" s="386"/>
      <c r="BOV76" s="386"/>
      <c r="BOW76" s="386"/>
      <c r="BOX76" s="386"/>
      <c r="BOY76" s="386"/>
      <c r="BOZ76" s="386"/>
      <c r="BPA76" s="386"/>
      <c r="BPB76" s="386"/>
      <c r="BPC76" s="386"/>
      <c r="BPD76" s="386"/>
      <c r="BPE76" s="386"/>
      <c r="BPF76" s="386"/>
      <c r="BPG76" s="386"/>
      <c r="BPH76" s="386"/>
      <c r="BPI76" s="385"/>
      <c r="BPJ76" s="386"/>
      <c r="BPK76" s="386"/>
      <c r="BPL76" s="386"/>
      <c r="BPM76" s="386"/>
      <c r="BPN76" s="386"/>
      <c r="BPO76" s="386"/>
      <c r="BPP76" s="386"/>
      <c r="BPQ76" s="386"/>
      <c r="BPR76" s="386"/>
      <c r="BPS76" s="386"/>
      <c r="BPT76" s="386"/>
      <c r="BPU76" s="386"/>
      <c r="BPV76" s="386"/>
      <c r="BPW76" s="386"/>
      <c r="BPX76" s="386"/>
      <c r="BPY76" s="385"/>
      <c r="BPZ76" s="386"/>
      <c r="BQA76" s="386"/>
      <c r="BQB76" s="386"/>
      <c r="BQC76" s="386"/>
      <c r="BQD76" s="386"/>
      <c r="BQE76" s="386"/>
      <c r="BQF76" s="386"/>
      <c r="BQG76" s="386"/>
      <c r="BQH76" s="386"/>
      <c r="BQI76" s="386"/>
      <c r="BQJ76" s="386"/>
      <c r="BQK76" s="386"/>
      <c r="BQL76" s="386"/>
      <c r="BQM76" s="386"/>
      <c r="BQN76" s="386"/>
      <c r="BQO76" s="385"/>
      <c r="BQP76" s="386"/>
      <c r="BQQ76" s="386"/>
      <c r="BQR76" s="386"/>
      <c r="BQS76" s="386"/>
      <c r="BQT76" s="386"/>
      <c r="BQU76" s="386"/>
      <c r="BQV76" s="386"/>
      <c r="BQW76" s="386"/>
      <c r="BQX76" s="386"/>
      <c r="BQY76" s="386"/>
      <c r="BQZ76" s="386"/>
      <c r="BRA76" s="386"/>
      <c r="BRB76" s="386"/>
      <c r="BRC76" s="386"/>
      <c r="BRD76" s="386"/>
      <c r="BRE76" s="385"/>
      <c r="BRF76" s="386"/>
      <c r="BRG76" s="386"/>
      <c r="BRH76" s="386"/>
      <c r="BRI76" s="386"/>
      <c r="BRJ76" s="386"/>
      <c r="BRK76" s="386"/>
      <c r="BRL76" s="386"/>
      <c r="BRM76" s="386"/>
      <c r="BRN76" s="386"/>
      <c r="BRO76" s="386"/>
      <c r="BRP76" s="386"/>
      <c r="BRQ76" s="386"/>
      <c r="BRR76" s="386"/>
      <c r="BRS76" s="386"/>
      <c r="BRT76" s="386"/>
      <c r="BRU76" s="385"/>
      <c r="BRV76" s="386"/>
      <c r="BRW76" s="386"/>
      <c r="BRX76" s="386"/>
      <c r="BRY76" s="386"/>
      <c r="BRZ76" s="386"/>
      <c r="BSA76" s="386"/>
      <c r="BSB76" s="386"/>
      <c r="BSC76" s="386"/>
      <c r="BSD76" s="386"/>
      <c r="BSE76" s="386"/>
      <c r="BSF76" s="386"/>
      <c r="BSG76" s="386"/>
      <c r="BSH76" s="386"/>
      <c r="BSI76" s="386"/>
      <c r="BSJ76" s="386"/>
      <c r="BSK76" s="385"/>
      <c r="BSL76" s="386"/>
      <c r="BSM76" s="386"/>
      <c r="BSN76" s="386"/>
      <c r="BSO76" s="386"/>
      <c r="BSP76" s="386"/>
      <c r="BSQ76" s="386"/>
      <c r="BSR76" s="386"/>
      <c r="BSS76" s="386"/>
      <c r="BST76" s="386"/>
      <c r="BSU76" s="386"/>
      <c r="BSV76" s="386"/>
      <c r="BSW76" s="386"/>
      <c r="BSX76" s="386"/>
      <c r="BSY76" s="386"/>
      <c r="BSZ76" s="386"/>
      <c r="BTA76" s="385"/>
      <c r="BTB76" s="386"/>
      <c r="BTC76" s="386"/>
      <c r="BTD76" s="386"/>
      <c r="BTE76" s="386"/>
      <c r="BTF76" s="386"/>
      <c r="BTG76" s="386"/>
      <c r="BTH76" s="386"/>
      <c r="BTI76" s="386"/>
      <c r="BTJ76" s="386"/>
      <c r="BTK76" s="386"/>
      <c r="BTL76" s="386"/>
      <c r="BTM76" s="386"/>
      <c r="BTN76" s="386"/>
      <c r="BTO76" s="386"/>
      <c r="BTP76" s="386"/>
      <c r="BTQ76" s="385"/>
      <c r="BTR76" s="386"/>
      <c r="BTS76" s="386"/>
      <c r="BTT76" s="386"/>
      <c r="BTU76" s="386"/>
      <c r="BTV76" s="386"/>
      <c r="BTW76" s="386"/>
      <c r="BTX76" s="386"/>
      <c r="BTY76" s="386"/>
      <c r="BTZ76" s="386"/>
      <c r="BUA76" s="386"/>
      <c r="BUB76" s="386"/>
      <c r="BUC76" s="386"/>
      <c r="BUD76" s="386"/>
      <c r="BUE76" s="386"/>
      <c r="BUF76" s="386"/>
      <c r="BUG76" s="385"/>
      <c r="BUH76" s="386"/>
      <c r="BUI76" s="386"/>
      <c r="BUJ76" s="386"/>
      <c r="BUK76" s="386"/>
      <c r="BUL76" s="386"/>
      <c r="BUM76" s="386"/>
      <c r="BUN76" s="386"/>
      <c r="BUO76" s="386"/>
      <c r="BUP76" s="386"/>
      <c r="BUQ76" s="386"/>
      <c r="BUR76" s="386"/>
      <c r="BUS76" s="386"/>
      <c r="BUT76" s="386"/>
      <c r="BUU76" s="386"/>
      <c r="BUV76" s="386"/>
      <c r="BUW76" s="385"/>
      <c r="BUX76" s="386"/>
      <c r="BUY76" s="386"/>
      <c r="BUZ76" s="386"/>
      <c r="BVA76" s="386"/>
      <c r="BVB76" s="386"/>
      <c r="BVC76" s="386"/>
      <c r="BVD76" s="386"/>
      <c r="BVE76" s="386"/>
      <c r="BVF76" s="386"/>
      <c r="BVG76" s="386"/>
      <c r="BVH76" s="386"/>
      <c r="BVI76" s="386"/>
      <c r="BVJ76" s="386"/>
      <c r="BVK76" s="386"/>
      <c r="BVL76" s="386"/>
      <c r="BVM76" s="385"/>
      <c r="BVN76" s="386"/>
      <c r="BVO76" s="386"/>
      <c r="BVP76" s="386"/>
      <c r="BVQ76" s="386"/>
      <c r="BVR76" s="386"/>
      <c r="BVS76" s="386"/>
      <c r="BVT76" s="386"/>
      <c r="BVU76" s="386"/>
      <c r="BVV76" s="386"/>
      <c r="BVW76" s="386"/>
      <c r="BVX76" s="386"/>
      <c r="BVY76" s="386"/>
      <c r="BVZ76" s="386"/>
      <c r="BWA76" s="386"/>
      <c r="BWB76" s="386"/>
      <c r="BWC76" s="385"/>
      <c r="BWD76" s="386"/>
      <c r="BWE76" s="386"/>
      <c r="BWF76" s="386"/>
      <c r="BWG76" s="386"/>
      <c r="BWH76" s="386"/>
      <c r="BWI76" s="386"/>
      <c r="BWJ76" s="386"/>
      <c r="BWK76" s="386"/>
      <c r="BWL76" s="386"/>
      <c r="BWM76" s="386"/>
      <c r="BWN76" s="386"/>
      <c r="BWO76" s="386"/>
      <c r="BWP76" s="386"/>
      <c r="BWQ76" s="386"/>
      <c r="BWR76" s="386"/>
      <c r="BWS76" s="385"/>
      <c r="BWT76" s="386"/>
      <c r="BWU76" s="386"/>
      <c r="BWV76" s="386"/>
      <c r="BWW76" s="386"/>
      <c r="BWX76" s="386"/>
      <c r="BWY76" s="386"/>
      <c r="BWZ76" s="386"/>
      <c r="BXA76" s="386"/>
      <c r="BXB76" s="386"/>
      <c r="BXC76" s="386"/>
      <c r="BXD76" s="386"/>
      <c r="BXE76" s="386"/>
      <c r="BXF76" s="386"/>
      <c r="BXG76" s="386"/>
      <c r="BXH76" s="386"/>
      <c r="BXI76" s="385"/>
      <c r="BXJ76" s="386"/>
      <c r="BXK76" s="386"/>
      <c r="BXL76" s="386"/>
      <c r="BXM76" s="386"/>
      <c r="BXN76" s="386"/>
      <c r="BXO76" s="386"/>
      <c r="BXP76" s="386"/>
      <c r="BXQ76" s="386"/>
      <c r="BXR76" s="386"/>
      <c r="BXS76" s="386"/>
      <c r="BXT76" s="386"/>
      <c r="BXU76" s="386"/>
      <c r="BXV76" s="386"/>
      <c r="BXW76" s="386"/>
      <c r="BXX76" s="386"/>
      <c r="BXY76" s="385"/>
      <c r="BXZ76" s="386"/>
      <c r="BYA76" s="386"/>
      <c r="BYB76" s="386"/>
      <c r="BYC76" s="386"/>
      <c r="BYD76" s="386"/>
      <c r="BYE76" s="386"/>
      <c r="BYF76" s="386"/>
      <c r="BYG76" s="386"/>
      <c r="BYH76" s="386"/>
      <c r="BYI76" s="386"/>
      <c r="BYJ76" s="386"/>
      <c r="BYK76" s="386"/>
      <c r="BYL76" s="386"/>
      <c r="BYM76" s="386"/>
      <c r="BYN76" s="386"/>
      <c r="BYO76" s="385"/>
      <c r="BYP76" s="386"/>
      <c r="BYQ76" s="386"/>
      <c r="BYR76" s="386"/>
      <c r="BYS76" s="386"/>
      <c r="BYT76" s="386"/>
      <c r="BYU76" s="386"/>
      <c r="BYV76" s="386"/>
      <c r="BYW76" s="386"/>
      <c r="BYX76" s="386"/>
      <c r="BYY76" s="386"/>
      <c r="BYZ76" s="386"/>
      <c r="BZA76" s="386"/>
      <c r="BZB76" s="386"/>
      <c r="BZC76" s="386"/>
      <c r="BZD76" s="386"/>
      <c r="BZE76" s="385"/>
      <c r="BZF76" s="386"/>
      <c r="BZG76" s="386"/>
      <c r="BZH76" s="386"/>
      <c r="BZI76" s="386"/>
      <c r="BZJ76" s="386"/>
      <c r="BZK76" s="386"/>
      <c r="BZL76" s="386"/>
      <c r="BZM76" s="386"/>
      <c r="BZN76" s="386"/>
      <c r="BZO76" s="386"/>
      <c r="BZP76" s="386"/>
      <c r="BZQ76" s="386"/>
      <c r="BZR76" s="386"/>
      <c r="BZS76" s="386"/>
      <c r="BZT76" s="386"/>
      <c r="BZU76" s="385"/>
      <c r="BZV76" s="386"/>
      <c r="BZW76" s="386"/>
      <c r="BZX76" s="386"/>
      <c r="BZY76" s="386"/>
      <c r="BZZ76" s="386"/>
      <c r="CAA76" s="386"/>
      <c r="CAB76" s="386"/>
      <c r="CAC76" s="386"/>
      <c r="CAD76" s="386"/>
      <c r="CAE76" s="386"/>
      <c r="CAF76" s="386"/>
      <c r="CAG76" s="386"/>
      <c r="CAH76" s="386"/>
      <c r="CAI76" s="386"/>
      <c r="CAJ76" s="386"/>
      <c r="CAK76" s="385"/>
      <c r="CAL76" s="386"/>
      <c r="CAM76" s="386"/>
      <c r="CAN76" s="386"/>
      <c r="CAO76" s="386"/>
      <c r="CAP76" s="386"/>
      <c r="CAQ76" s="386"/>
      <c r="CAR76" s="386"/>
      <c r="CAS76" s="386"/>
      <c r="CAT76" s="386"/>
      <c r="CAU76" s="386"/>
      <c r="CAV76" s="386"/>
      <c r="CAW76" s="386"/>
      <c r="CAX76" s="386"/>
      <c r="CAY76" s="386"/>
      <c r="CAZ76" s="386"/>
      <c r="CBA76" s="385"/>
      <c r="CBB76" s="386"/>
      <c r="CBC76" s="386"/>
      <c r="CBD76" s="386"/>
      <c r="CBE76" s="386"/>
      <c r="CBF76" s="386"/>
      <c r="CBG76" s="386"/>
      <c r="CBH76" s="386"/>
      <c r="CBI76" s="386"/>
      <c r="CBJ76" s="386"/>
      <c r="CBK76" s="386"/>
      <c r="CBL76" s="386"/>
      <c r="CBM76" s="386"/>
      <c r="CBN76" s="386"/>
      <c r="CBO76" s="386"/>
      <c r="CBP76" s="386"/>
      <c r="CBQ76" s="385"/>
      <c r="CBR76" s="386"/>
      <c r="CBS76" s="386"/>
      <c r="CBT76" s="386"/>
      <c r="CBU76" s="386"/>
      <c r="CBV76" s="386"/>
      <c r="CBW76" s="386"/>
      <c r="CBX76" s="386"/>
      <c r="CBY76" s="386"/>
      <c r="CBZ76" s="386"/>
      <c r="CCA76" s="386"/>
      <c r="CCB76" s="386"/>
      <c r="CCC76" s="386"/>
      <c r="CCD76" s="386"/>
      <c r="CCE76" s="386"/>
      <c r="CCF76" s="386"/>
      <c r="CCG76" s="385"/>
      <c r="CCH76" s="386"/>
      <c r="CCI76" s="386"/>
      <c r="CCJ76" s="386"/>
      <c r="CCK76" s="386"/>
      <c r="CCL76" s="386"/>
      <c r="CCM76" s="386"/>
      <c r="CCN76" s="386"/>
      <c r="CCO76" s="386"/>
      <c r="CCP76" s="386"/>
      <c r="CCQ76" s="386"/>
      <c r="CCR76" s="386"/>
      <c r="CCS76" s="386"/>
      <c r="CCT76" s="386"/>
      <c r="CCU76" s="386"/>
      <c r="CCV76" s="386"/>
      <c r="CCW76" s="385"/>
      <c r="CCX76" s="386"/>
      <c r="CCY76" s="386"/>
      <c r="CCZ76" s="386"/>
      <c r="CDA76" s="386"/>
      <c r="CDB76" s="386"/>
      <c r="CDC76" s="386"/>
      <c r="CDD76" s="386"/>
      <c r="CDE76" s="386"/>
      <c r="CDF76" s="386"/>
      <c r="CDG76" s="386"/>
      <c r="CDH76" s="386"/>
      <c r="CDI76" s="386"/>
      <c r="CDJ76" s="386"/>
      <c r="CDK76" s="386"/>
      <c r="CDL76" s="386"/>
      <c r="CDM76" s="385"/>
      <c r="CDN76" s="386"/>
      <c r="CDO76" s="386"/>
      <c r="CDP76" s="386"/>
      <c r="CDQ76" s="386"/>
      <c r="CDR76" s="386"/>
      <c r="CDS76" s="386"/>
      <c r="CDT76" s="386"/>
      <c r="CDU76" s="386"/>
      <c r="CDV76" s="386"/>
      <c r="CDW76" s="386"/>
      <c r="CDX76" s="386"/>
      <c r="CDY76" s="386"/>
      <c r="CDZ76" s="386"/>
      <c r="CEA76" s="386"/>
      <c r="CEB76" s="386"/>
      <c r="CEC76" s="385"/>
      <c r="CED76" s="386"/>
      <c r="CEE76" s="386"/>
      <c r="CEF76" s="386"/>
      <c r="CEG76" s="386"/>
      <c r="CEH76" s="386"/>
      <c r="CEI76" s="386"/>
      <c r="CEJ76" s="386"/>
      <c r="CEK76" s="386"/>
      <c r="CEL76" s="386"/>
      <c r="CEM76" s="386"/>
      <c r="CEN76" s="386"/>
      <c r="CEO76" s="386"/>
      <c r="CEP76" s="386"/>
      <c r="CEQ76" s="386"/>
      <c r="CER76" s="386"/>
      <c r="CES76" s="385"/>
      <c r="CET76" s="386"/>
      <c r="CEU76" s="386"/>
      <c r="CEV76" s="386"/>
      <c r="CEW76" s="386"/>
      <c r="CEX76" s="386"/>
      <c r="CEY76" s="386"/>
      <c r="CEZ76" s="386"/>
      <c r="CFA76" s="386"/>
      <c r="CFB76" s="386"/>
      <c r="CFC76" s="386"/>
      <c r="CFD76" s="386"/>
      <c r="CFE76" s="386"/>
      <c r="CFF76" s="386"/>
      <c r="CFG76" s="386"/>
      <c r="CFH76" s="386"/>
      <c r="CFI76" s="385"/>
      <c r="CFJ76" s="386"/>
      <c r="CFK76" s="386"/>
      <c r="CFL76" s="386"/>
      <c r="CFM76" s="386"/>
      <c r="CFN76" s="386"/>
      <c r="CFO76" s="386"/>
      <c r="CFP76" s="386"/>
      <c r="CFQ76" s="386"/>
      <c r="CFR76" s="386"/>
      <c r="CFS76" s="386"/>
      <c r="CFT76" s="386"/>
      <c r="CFU76" s="386"/>
      <c r="CFV76" s="386"/>
      <c r="CFW76" s="386"/>
      <c r="CFX76" s="386"/>
      <c r="CFY76" s="385"/>
      <c r="CFZ76" s="386"/>
      <c r="CGA76" s="386"/>
      <c r="CGB76" s="386"/>
      <c r="CGC76" s="386"/>
      <c r="CGD76" s="386"/>
      <c r="CGE76" s="386"/>
      <c r="CGF76" s="386"/>
      <c r="CGG76" s="386"/>
      <c r="CGH76" s="386"/>
      <c r="CGI76" s="386"/>
      <c r="CGJ76" s="386"/>
      <c r="CGK76" s="386"/>
      <c r="CGL76" s="386"/>
      <c r="CGM76" s="386"/>
      <c r="CGN76" s="386"/>
      <c r="CGO76" s="385"/>
      <c r="CGP76" s="386"/>
      <c r="CGQ76" s="386"/>
      <c r="CGR76" s="386"/>
      <c r="CGS76" s="386"/>
      <c r="CGT76" s="386"/>
      <c r="CGU76" s="386"/>
      <c r="CGV76" s="386"/>
      <c r="CGW76" s="386"/>
      <c r="CGX76" s="386"/>
      <c r="CGY76" s="386"/>
      <c r="CGZ76" s="386"/>
      <c r="CHA76" s="386"/>
      <c r="CHB76" s="386"/>
      <c r="CHC76" s="386"/>
      <c r="CHD76" s="386"/>
      <c r="CHE76" s="385"/>
      <c r="CHF76" s="386"/>
      <c r="CHG76" s="386"/>
      <c r="CHH76" s="386"/>
      <c r="CHI76" s="386"/>
      <c r="CHJ76" s="386"/>
      <c r="CHK76" s="386"/>
      <c r="CHL76" s="386"/>
      <c r="CHM76" s="386"/>
      <c r="CHN76" s="386"/>
      <c r="CHO76" s="386"/>
      <c r="CHP76" s="386"/>
      <c r="CHQ76" s="386"/>
      <c r="CHR76" s="386"/>
      <c r="CHS76" s="386"/>
      <c r="CHT76" s="386"/>
      <c r="CHU76" s="385"/>
      <c r="CHV76" s="386"/>
      <c r="CHW76" s="386"/>
      <c r="CHX76" s="386"/>
      <c r="CHY76" s="386"/>
      <c r="CHZ76" s="386"/>
      <c r="CIA76" s="386"/>
      <c r="CIB76" s="386"/>
      <c r="CIC76" s="386"/>
      <c r="CID76" s="386"/>
      <c r="CIE76" s="386"/>
      <c r="CIF76" s="386"/>
      <c r="CIG76" s="386"/>
      <c r="CIH76" s="386"/>
      <c r="CII76" s="386"/>
      <c r="CIJ76" s="386"/>
      <c r="CIK76" s="385"/>
      <c r="CIL76" s="386"/>
      <c r="CIM76" s="386"/>
      <c r="CIN76" s="386"/>
      <c r="CIO76" s="386"/>
      <c r="CIP76" s="386"/>
      <c r="CIQ76" s="386"/>
      <c r="CIR76" s="386"/>
      <c r="CIS76" s="386"/>
      <c r="CIT76" s="386"/>
      <c r="CIU76" s="386"/>
      <c r="CIV76" s="386"/>
      <c r="CIW76" s="386"/>
      <c r="CIX76" s="386"/>
      <c r="CIY76" s="386"/>
      <c r="CIZ76" s="386"/>
      <c r="CJA76" s="385"/>
      <c r="CJB76" s="386"/>
      <c r="CJC76" s="386"/>
      <c r="CJD76" s="386"/>
      <c r="CJE76" s="386"/>
      <c r="CJF76" s="386"/>
      <c r="CJG76" s="386"/>
      <c r="CJH76" s="386"/>
      <c r="CJI76" s="386"/>
      <c r="CJJ76" s="386"/>
      <c r="CJK76" s="386"/>
      <c r="CJL76" s="386"/>
      <c r="CJM76" s="386"/>
      <c r="CJN76" s="386"/>
      <c r="CJO76" s="386"/>
      <c r="CJP76" s="386"/>
      <c r="CJQ76" s="385"/>
      <c r="CJR76" s="386"/>
      <c r="CJS76" s="386"/>
      <c r="CJT76" s="386"/>
      <c r="CJU76" s="386"/>
      <c r="CJV76" s="386"/>
      <c r="CJW76" s="386"/>
      <c r="CJX76" s="386"/>
      <c r="CJY76" s="386"/>
      <c r="CJZ76" s="386"/>
      <c r="CKA76" s="386"/>
      <c r="CKB76" s="386"/>
      <c r="CKC76" s="386"/>
      <c r="CKD76" s="386"/>
      <c r="CKE76" s="386"/>
      <c r="CKF76" s="386"/>
      <c r="CKG76" s="385"/>
      <c r="CKH76" s="386"/>
      <c r="CKI76" s="386"/>
      <c r="CKJ76" s="386"/>
      <c r="CKK76" s="386"/>
      <c r="CKL76" s="386"/>
      <c r="CKM76" s="386"/>
      <c r="CKN76" s="386"/>
      <c r="CKO76" s="386"/>
      <c r="CKP76" s="386"/>
      <c r="CKQ76" s="386"/>
      <c r="CKR76" s="386"/>
      <c r="CKS76" s="386"/>
      <c r="CKT76" s="386"/>
      <c r="CKU76" s="386"/>
      <c r="CKV76" s="386"/>
      <c r="CKW76" s="385"/>
      <c r="CKX76" s="386"/>
      <c r="CKY76" s="386"/>
      <c r="CKZ76" s="386"/>
      <c r="CLA76" s="386"/>
      <c r="CLB76" s="386"/>
      <c r="CLC76" s="386"/>
      <c r="CLD76" s="386"/>
      <c r="CLE76" s="386"/>
      <c r="CLF76" s="386"/>
      <c r="CLG76" s="386"/>
      <c r="CLH76" s="386"/>
      <c r="CLI76" s="386"/>
      <c r="CLJ76" s="386"/>
      <c r="CLK76" s="386"/>
      <c r="CLL76" s="386"/>
      <c r="CLM76" s="385"/>
      <c r="CLN76" s="386"/>
      <c r="CLO76" s="386"/>
      <c r="CLP76" s="386"/>
      <c r="CLQ76" s="386"/>
      <c r="CLR76" s="386"/>
      <c r="CLS76" s="386"/>
      <c r="CLT76" s="386"/>
      <c r="CLU76" s="386"/>
      <c r="CLV76" s="386"/>
      <c r="CLW76" s="386"/>
      <c r="CLX76" s="386"/>
      <c r="CLY76" s="386"/>
      <c r="CLZ76" s="386"/>
      <c r="CMA76" s="386"/>
      <c r="CMB76" s="386"/>
      <c r="CMC76" s="385"/>
      <c r="CMD76" s="386"/>
      <c r="CME76" s="386"/>
      <c r="CMF76" s="386"/>
      <c r="CMG76" s="386"/>
      <c r="CMH76" s="386"/>
      <c r="CMI76" s="386"/>
      <c r="CMJ76" s="386"/>
      <c r="CMK76" s="386"/>
      <c r="CML76" s="386"/>
      <c r="CMM76" s="386"/>
      <c r="CMN76" s="386"/>
      <c r="CMO76" s="386"/>
      <c r="CMP76" s="386"/>
      <c r="CMQ76" s="386"/>
      <c r="CMR76" s="386"/>
      <c r="CMS76" s="385"/>
      <c r="CMT76" s="386"/>
      <c r="CMU76" s="386"/>
      <c r="CMV76" s="386"/>
      <c r="CMW76" s="386"/>
      <c r="CMX76" s="386"/>
      <c r="CMY76" s="386"/>
      <c r="CMZ76" s="386"/>
      <c r="CNA76" s="386"/>
      <c r="CNB76" s="386"/>
      <c r="CNC76" s="386"/>
      <c r="CND76" s="386"/>
      <c r="CNE76" s="386"/>
      <c r="CNF76" s="386"/>
      <c r="CNG76" s="386"/>
      <c r="CNH76" s="386"/>
      <c r="CNI76" s="385"/>
      <c r="CNJ76" s="386"/>
      <c r="CNK76" s="386"/>
      <c r="CNL76" s="386"/>
      <c r="CNM76" s="386"/>
      <c r="CNN76" s="386"/>
      <c r="CNO76" s="386"/>
      <c r="CNP76" s="386"/>
      <c r="CNQ76" s="386"/>
      <c r="CNR76" s="386"/>
      <c r="CNS76" s="386"/>
      <c r="CNT76" s="386"/>
      <c r="CNU76" s="386"/>
      <c r="CNV76" s="386"/>
      <c r="CNW76" s="386"/>
      <c r="CNX76" s="386"/>
      <c r="CNY76" s="385"/>
      <c r="CNZ76" s="386"/>
      <c r="COA76" s="386"/>
      <c r="COB76" s="386"/>
      <c r="COC76" s="386"/>
      <c r="COD76" s="386"/>
      <c r="COE76" s="386"/>
      <c r="COF76" s="386"/>
      <c r="COG76" s="386"/>
      <c r="COH76" s="386"/>
      <c r="COI76" s="386"/>
      <c r="COJ76" s="386"/>
      <c r="COK76" s="386"/>
      <c r="COL76" s="386"/>
      <c r="COM76" s="386"/>
      <c r="CON76" s="386"/>
      <c r="COO76" s="385"/>
      <c r="COP76" s="386"/>
      <c r="COQ76" s="386"/>
      <c r="COR76" s="386"/>
      <c r="COS76" s="386"/>
      <c r="COT76" s="386"/>
      <c r="COU76" s="386"/>
      <c r="COV76" s="386"/>
      <c r="COW76" s="386"/>
      <c r="COX76" s="386"/>
      <c r="COY76" s="386"/>
      <c r="COZ76" s="386"/>
      <c r="CPA76" s="386"/>
      <c r="CPB76" s="386"/>
      <c r="CPC76" s="386"/>
      <c r="CPD76" s="386"/>
      <c r="CPE76" s="385"/>
      <c r="CPF76" s="386"/>
      <c r="CPG76" s="386"/>
      <c r="CPH76" s="386"/>
      <c r="CPI76" s="386"/>
      <c r="CPJ76" s="386"/>
      <c r="CPK76" s="386"/>
      <c r="CPL76" s="386"/>
      <c r="CPM76" s="386"/>
      <c r="CPN76" s="386"/>
      <c r="CPO76" s="386"/>
      <c r="CPP76" s="386"/>
      <c r="CPQ76" s="386"/>
      <c r="CPR76" s="386"/>
      <c r="CPS76" s="386"/>
      <c r="CPT76" s="386"/>
      <c r="CPU76" s="385"/>
      <c r="CPV76" s="386"/>
      <c r="CPW76" s="386"/>
      <c r="CPX76" s="386"/>
      <c r="CPY76" s="386"/>
      <c r="CPZ76" s="386"/>
      <c r="CQA76" s="386"/>
      <c r="CQB76" s="386"/>
      <c r="CQC76" s="386"/>
      <c r="CQD76" s="386"/>
      <c r="CQE76" s="386"/>
      <c r="CQF76" s="386"/>
      <c r="CQG76" s="386"/>
      <c r="CQH76" s="386"/>
      <c r="CQI76" s="386"/>
      <c r="CQJ76" s="386"/>
      <c r="CQK76" s="385"/>
      <c r="CQL76" s="386"/>
      <c r="CQM76" s="386"/>
      <c r="CQN76" s="386"/>
      <c r="CQO76" s="386"/>
      <c r="CQP76" s="386"/>
      <c r="CQQ76" s="386"/>
      <c r="CQR76" s="386"/>
      <c r="CQS76" s="386"/>
      <c r="CQT76" s="386"/>
      <c r="CQU76" s="386"/>
      <c r="CQV76" s="386"/>
      <c r="CQW76" s="386"/>
      <c r="CQX76" s="386"/>
      <c r="CQY76" s="386"/>
      <c r="CQZ76" s="386"/>
      <c r="CRA76" s="385"/>
      <c r="CRB76" s="386"/>
      <c r="CRC76" s="386"/>
      <c r="CRD76" s="386"/>
      <c r="CRE76" s="386"/>
      <c r="CRF76" s="386"/>
      <c r="CRG76" s="386"/>
      <c r="CRH76" s="386"/>
      <c r="CRI76" s="386"/>
      <c r="CRJ76" s="386"/>
      <c r="CRK76" s="386"/>
      <c r="CRL76" s="386"/>
      <c r="CRM76" s="386"/>
      <c r="CRN76" s="386"/>
      <c r="CRO76" s="386"/>
      <c r="CRP76" s="386"/>
      <c r="CRQ76" s="385"/>
      <c r="CRR76" s="386"/>
      <c r="CRS76" s="386"/>
      <c r="CRT76" s="386"/>
      <c r="CRU76" s="386"/>
      <c r="CRV76" s="386"/>
      <c r="CRW76" s="386"/>
      <c r="CRX76" s="386"/>
      <c r="CRY76" s="386"/>
      <c r="CRZ76" s="386"/>
      <c r="CSA76" s="386"/>
      <c r="CSB76" s="386"/>
      <c r="CSC76" s="386"/>
      <c r="CSD76" s="386"/>
      <c r="CSE76" s="386"/>
      <c r="CSF76" s="386"/>
      <c r="CSG76" s="385"/>
      <c r="CSH76" s="386"/>
      <c r="CSI76" s="386"/>
      <c r="CSJ76" s="386"/>
      <c r="CSK76" s="386"/>
      <c r="CSL76" s="386"/>
      <c r="CSM76" s="386"/>
      <c r="CSN76" s="386"/>
      <c r="CSO76" s="386"/>
      <c r="CSP76" s="386"/>
      <c r="CSQ76" s="386"/>
      <c r="CSR76" s="386"/>
      <c r="CSS76" s="386"/>
      <c r="CST76" s="386"/>
      <c r="CSU76" s="386"/>
      <c r="CSV76" s="386"/>
      <c r="CSW76" s="385"/>
      <c r="CSX76" s="386"/>
      <c r="CSY76" s="386"/>
      <c r="CSZ76" s="386"/>
      <c r="CTA76" s="386"/>
      <c r="CTB76" s="386"/>
      <c r="CTC76" s="386"/>
      <c r="CTD76" s="386"/>
      <c r="CTE76" s="386"/>
      <c r="CTF76" s="386"/>
      <c r="CTG76" s="386"/>
      <c r="CTH76" s="386"/>
      <c r="CTI76" s="386"/>
      <c r="CTJ76" s="386"/>
      <c r="CTK76" s="386"/>
      <c r="CTL76" s="386"/>
      <c r="CTM76" s="385"/>
      <c r="CTN76" s="386"/>
      <c r="CTO76" s="386"/>
      <c r="CTP76" s="386"/>
      <c r="CTQ76" s="386"/>
      <c r="CTR76" s="386"/>
      <c r="CTS76" s="386"/>
      <c r="CTT76" s="386"/>
      <c r="CTU76" s="386"/>
      <c r="CTV76" s="386"/>
      <c r="CTW76" s="386"/>
      <c r="CTX76" s="386"/>
      <c r="CTY76" s="386"/>
      <c r="CTZ76" s="386"/>
      <c r="CUA76" s="386"/>
      <c r="CUB76" s="386"/>
      <c r="CUC76" s="385"/>
      <c r="CUD76" s="386"/>
      <c r="CUE76" s="386"/>
      <c r="CUF76" s="386"/>
      <c r="CUG76" s="386"/>
      <c r="CUH76" s="386"/>
      <c r="CUI76" s="386"/>
      <c r="CUJ76" s="386"/>
      <c r="CUK76" s="386"/>
      <c r="CUL76" s="386"/>
      <c r="CUM76" s="386"/>
      <c r="CUN76" s="386"/>
      <c r="CUO76" s="386"/>
      <c r="CUP76" s="386"/>
      <c r="CUQ76" s="386"/>
      <c r="CUR76" s="386"/>
      <c r="CUS76" s="385"/>
      <c r="CUT76" s="386"/>
      <c r="CUU76" s="386"/>
      <c r="CUV76" s="386"/>
      <c r="CUW76" s="386"/>
      <c r="CUX76" s="386"/>
      <c r="CUY76" s="386"/>
      <c r="CUZ76" s="386"/>
      <c r="CVA76" s="386"/>
      <c r="CVB76" s="386"/>
      <c r="CVC76" s="386"/>
      <c r="CVD76" s="386"/>
      <c r="CVE76" s="386"/>
      <c r="CVF76" s="386"/>
      <c r="CVG76" s="386"/>
      <c r="CVH76" s="386"/>
      <c r="CVI76" s="385"/>
      <c r="CVJ76" s="386"/>
      <c r="CVK76" s="386"/>
      <c r="CVL76" s="386"/>
      <c r="CVM76" s="386"/>
      <c r="CVN76" s="386"/>
      <c r="CVO76" s="386"/>
      <c r="CVP76" s="386"/>
      <c r="CVQ76" s="386"/>
      <c r="CVR76" s="386"/>
      <c r="CVS76" s="386"/>
      <c r="CVT76" s="386"/>
      <c r="CVU76" s="386"/>
      <c r="CVV76" s="386"/>
      <c r="CVW76" s="386"/>
      <c r="CVX76" s="386"/>
      <c r="CVY76" s="385"/>
      <c r="CVZ76" s="386"/>
      <c r="CWA76" s="386"/>
      <c r="CWB76" s="386"/>
      <c r="CWC76" s="386"/>
      <c r="CWD76" s="386"/>
      <c r="CWE76" s="386"/>
      <c r="CWF76" s="386"/>
      <c r="CWG76" s="386"/>
      <c r="CWH76" s="386"/>
      <c r="CWI76" s="386"/>
      <c r="CWJ76" s="386"/>
      <c r="CWK76" s="386"/>
      <c r="CWL76" s="386"/>
      <c r="CWM76" s="386"/>
      <c r="CWN76" s="386"/>
      <c r="CWO76" s="385"/>
      <c r="CWP76" s="386"/>
      <c r="CWQ76" s="386"/>
      <c r="CWR76" s="386"/>
      <c r="CWS76" s="386"/>
      <c r="CWT76" s="386"/>
      <c r="CWU76" s="386"/>
      <c r="CWV76" s="386"/>
      <c r="CWW76" s="386"/>
      <c r="CWX76" s="386"/>
      <c r="CWY76" s="386"/>
      <c r="CWZ76" s="386"/>
      <c r="CXA76" s="386"/>
      <c r="CXB76" s="386"/>
      <c r="CXC76" s="386"/>
      <c r="CXD76" s="386"/>
      <c r="CXE76" s="385"/>
      <c r="CXF76" s="386"/>
      <c r="CXG76" s="386"/>
      <c r="CXH76" s="386"/>
      <c r="CXI76" s="386"/>
      <c r="CXJ76" s="386"/>
      <c r="CXK76" s="386"/>
      <c r="CXL76" s="386"/>
      <c r="CXM76" s="386"/>
      <c r="CXN76" s="386"/>
      <c r="CXO76" s="386"/>
      <c r="CXP76" s="386"/>
      <c r="CXQ76" s="386"/>
      <c r="CXR76" s="386"/>
      <c r="CXS76" s="386"/>
      <c r="CXT76" s="386"/>
      <c r="CXU76" s="385"/>
      <c r="CXV76" s="386"/>
      <c r="CXW76" s="386"/>
      <c r="CXX76" s="386"/>
      <c r="CXY76" s="386"/>
      <c r="CXZ76" s="386"/>
      <c r="CYA76" s="386"/>
      <c r="CYB76" s="386"/>
      <c r="CYC76" s="386"/>
      <c r="CYD76" s="386"/>
      <c r="CYE76" s="386"/>
      <c r="CYF76" s="386"/>
      <c r="CYG76" s="386"/>
      <c r="CYH76" s="386"/>
      <c r="CYI76" s="386"/>
      <c r="CYJ76" s="386"/>
      <c r="CYK76" s="385"/>
      <c r="CYL76" s="386"/>
      <c r="CYM76" s="386"/>
      <c r="CYN76" s="386"/>
      <c r="CYO76" s="386"/>
      <c r="CYP76" s="386"/>
      <c r="CYQ76" s="386"/>
      <c r="CYR76" s="386"/>
      <c r="CYS76" s="386"/>
      <c r="CYT76" s="386"/>
      <c r="CYU76" s="386"/>
      <c r="CYV76" s="386"/>
      <c r="CYW76" s="386"/>
      <c r="CYX76" s="386"/>
      <c r="CYY76" s="386"/>
      <c r="CYZ76" s="386"/>
      <c r="CZA76" s="385"/>
      <c r="CZB76" s="386"/>
      <c r="CZC76" s="386"/>
      <c r="CZD76" s="386"/>
      <c r="CZE76" s="386"/>
      <c r="CZF76" s="386"/>
      <c r="CZG76" s="386"/>
      <c r="CZH76" s="386"/>
      <c r="CZI76" s="386"/>
      <c r="CZJ76" s="386"/>
      <c r="CZK76" s="386"/>
      <c r="CZL76" s="386"/>
      <c r="CZM76" s="386"/>
      <c r="CZN76" s="386"/>
      <c r="CZO76" s="386"/>
      <c r="CZP76" s="386"/>
      <c r="CZQ76" s="385"/>
      <c r="CZR76" s="386"/>
      <c r="CZS76" s="386"/>
      <c r="CZT76" s="386"/>
      <c r="CZU76" s="386"/>
      <c r="CZV76" s="386"/>
      <c r="CZW76" s="386"/>
      <c r="CZX76" s="386"/>
      <c r="CZY76" s="386"/>
      <c r="CZZ76" s="386"/>
      <c r="DAA76" s="386"/>
      <c r="DAB76" s="386"/>
      <c r="DAC76" s="386"/>
      <c r="DAD76" s="386"/>
      <c r="DAE76" s="386"/>
      <c r="DAF76" s="386"/>
      <c r="DAG76" s="385"/>
      <c r="DAH76" s="386"/>
      <c r="DAI76" s="386"/>
      <c r="DAJ76" s="386"/>
      <c r="DAK76" s="386"/>
      <c r="DAL76" s="386"/>
      <c r="DAM76" s="386"/>
      <c r="DAN76" s="386"/>
      <c r="DAO76" s="386"/>
      <c r="DAP76" s="386"/>
      <c r="DAQ76" s="386"/>
      <c r="DAR76" s="386"/>
      <c r="DAS76" s="386"/>
      <c r="DAT76" s="386"/>
      <c r="DAU76" s="386"/>
      <c r="DAV76" s="386"/>
      <c r="DAW76" s="385"/>
      <c r="DAX76" s="386"/>
      <c r="DAY76" s="386"/>
      <c r="DAZ76" s="386"/>
      <c r="DBA76" s="386"/>
      <c r="DBB76" s="386"/>
      <c r="DBC76" s="386"/>
      <c r="DBD76" s="386"/>
      <c r="DBE76" s="386"/>
      <c r="DBF76" s="386"/>
      <c r="DBG76" s="386"/>
      <c r="DBH76" s="386"/>
      <c r="DBI76" s="386"/>
      <c r="DBJ76" s="386"/>
      <c r="DBK76" s="386"/>
      <c r="DBL76" s="386"/>
      <c r="DBM76" s="385"/>
      <c r="DBN76" s="386"/>
      <c r="DBO76" s="386"/>
      <c r="DBP76" s="386"/>
      <c r="DBQ76" s="386"/>
      <c r="DBR76" s="386"/>
      <c r="DBS76" s="386"/>
      <c r="DBT76" s="386"/>
      <c r="DBU76" s="386"/>
      <c r="DBV76" s="386"/>
      <c r="DBW76" s="386"/>
      <c r="DBX76" s="386"/>
      <c r="DBY76" s="386"/>
      <c r="DBZ76" s="386"/>
      <c r="DCA76" s="386"/>
      <c r="DCB76" s="386"/>
      <c r="DCC76" s="385"/>
      <c r="DCD76" s="386"/>
      <c r="DCE76" s="386"/>
      <c r="DCF76" s="386"/>
      <c r="DCG76" s="386"/>
      <c r="DCH76" s="386"/>
      <c r="DCI76" s="386"/>
      <c r="DCJ76" s="386"/>
      <c r="DCK76" s="386"/>
      <c r="DCL76" s="386"/>
      <c r="DCM76" s="386"/>
      <c r="DCN76" s="386"/>
      <c r="DCO76" s="386"/>
      <c r="DCP76" s="386"/>
      <c r="DCQ76" s="386"/>
      <c r="DCR76" s="386"/>
      <c r="DCS76" s="385"/>
      <c r="DCT76" s="386"/>
      <c r="DCU76" s="386"/>
      <c r="DCV76" s="386"/>
      <c r="DCW76" s="386"/>
      <c r="DCX76" s="386"/>
      <c r="DCY76" s="386"/>
      <c r="DCZ76" s="386"/>
      <c r="DDA76" s="386"/>
      <c r="DDB76" s="386"/>
      <c r="DDC76" s="386"/>
      <c r="DDD76" s="386"/>
      <c r="DDE76" s="386"/>
      <c r="DDF76" s="386"/>
      <c r="DDG76" s="386"/>
      <c r="DDH76" s="386"/>
      <c r="DDI76" s="385"/>
      <c r="DDJ76" s="386"/>
      <c r="DDK76" s="386"/>
      <c r="DDL76" s="386"/>
      <c r="DDM76" s="386"/>
      <c r="DDN76" s="386"/>
      <c r="DDO76" s="386"/>
      <c r="DDP76" s="386"/>
      <c r="DDQ76" s="386"/>
      <c r="DDR76" s="386"/>
      <c r="DDS76" s="386"/>
      <c r="DDT76" s="386"/>
      <c r="DDU76" s="386"/>
      <c r="DDV76" s="386"/>
      <c r="DDW76" s="386"/>
      <c r="DDX76" s="386"/>
      <c r="DDY76" s="385"/>
      <c r="DDZ76" s="386"/>
      <c r="DEA76" s="386"/>
      <c r="DEB76" s="386"/>
      <c r="DEC76" s="386"/>
      <c r="DED76" s="386"/>
      <c r="DEE76" s="386"/>
      <c r="DEF76" s="386"/>
      <c r="DEG76" s="386"/>
      <c r="DEH76" s="386"/>
      <c r="DEI76" s="386"/>
      <c r="DEJ76" s="386"/>
      <c r="DEK76" s="386"/>
      <c r="DEL76" s="386"/>
      <c r="DEM76" s="386"/>
      <c r="DEN76" s="386"/>
      <c r="DEO76" s="385"/>
      <c r="DEP76" s="386"/>
      <c r="DEQ76" s="386"/>
      <c r="DER76" s="386"/>
      <c r="DES76" s="386"/>
      <c r="DET76" s="386"/>
      <c r="DEU76" s="386"/>
      <c r="DEV76" s="386"/>
      <c r="DEW76" s="386"/>
      <c r="DEX76" s="386"/>
      <c r="DEY76" s="386"/>
      <c r="DEZ76" s="386"/>
      <c r="DFA76" s="386"/>
      <c r="DFB76" s="386"/>
      <c r="DFC76" s="386"/>
      <c r="DFD76" s="386"/>
      <c r="DFE76" s="385"/>
      <c r="DFF76" s="386"/>
      <c r="DFG76" s="386"/>
      <c r="DFH76" s="386"/>
      <c r="DFI76" s="386"/>
      <c r="DFJ76" s="386"/>
      <c r="DFK76" s="386"/>
      <c r="DFL76" s="386"/>
      <c r="DFM76" s="386"/>
      <c r="DFN76" s="386"/>
      <c r="DFO76" s="386"/>
      <c r="DFP76" s="386"/>
      <c r="DFQ76" s="386"/>
      <c r="DFR76" s="386"/>
      <c r="DFS76" s="386"/>
      <c r="DFT76" s="386"/>
      <c r="DFU76" s="385"/>
      <c r="DFV76" s="386"/>
      <c r="DFW76" s="386"/>
      <c r="DFX76" s="386"/>
      <c r="DFY76" s="386"/>
      <c r="DFZ76" s="386"/>
      <c r="DGA76" s="386"/>
      <c r="DGB76" s="386"/>
      <c r="DGC76" s="386"/>
      <c r="DGD76" s="386"/>
      <c r="DGE76" s="386"/>
      <c r="DGF76" s="386"/>
      <c r="DGG76" s="386"/>
      <c r="DGH76" s="386"/>
      <c r="DGI76" s="386"/>
      <c r="DGJ76" s="386"/>
      <c r="DGK76" s="385"/>
      <c r="DGL76" s="386"/>
      <c r="DGM76" s="386"/>
      <c r="DGN76" s="386"/>
      <c r="DGO76" s="386"/>
      <c r="DGP76" s="386"/>
      <c r="DGQ76" s="386"/>
      <c r="DGR76" s="386"/>
      <c r="DGS76" s="386"/>
      <c r="DGT76" s="386"/>
      <c r="DGU76" s="386"/>
      <c r="DGV76" s="386"/>
      <c r="DGW76" s="386"/>
      <c r="DGX76" s="386"/>
      <c r="DGY76" s="386"/>
      <c r="DGZ76" s="386"/>
      <c r="DHA76" s="385"/>
      <c r="DHB76" s="386"/>
      <c r="DHC76" s="386"/>
      <c r="DHD76" s="386"/>
      <c r="DHE76" s="386"/>
      <c r="DHF76" s="386"/>
      <c r="DHG76" s="386"/>
      <c r="DHH76" s="386"/>
      <c r="DHI76" s="386"/>
      <c r="DHJ76" s="386"/>
      <c r="DHK76" s="386"/>
      <c r="DHL76" s="386"/>
      <c r="DHM76" s="386"/>
      <c r="DHN76" s="386"/>
      <c r="DHO76" s="386"/>
      <c r="DHP76" s="386"/>
      <c r="DHQ76" s="385"/>
      <c r="DHR76" s="386"/>
      <c r="DHS76" s="386"/>
      <c r="DHT76" s="386"/>
      <c r="DHU76" s="386"/>
      <c r="DHV76" s="386"/>
      <c r="DHW76" s="386"/>
      <c r="DHX76" s="386"/>
      <c r="DHY76" s="386"/>
      <c r="DHZ76" s="386"/>
      <c r="DIA76" s="386"/>
      <c r="DIB76" s="386"/>
      <c r="DIC76" s="386"/>
      <c r="DID76" s="386"/>
      <c r="DIE76" s="386"/>
      <c r="DIF76" s="386"/>
      <c r="DIG76" s="385"/>
      <c r="DIH76" s="386"/>
      <c r="DII76" s="386"/>
      <c r="DIJ76" s="386"/>
      <c r="DIK76" s="386"/>
      <c r="DIL76" s="386"/>
      <c r="DIM76" s="386"/>
      <c r="DIN76" s="386"/>
      <c r="DIO76" s="386"/>
      <c r="DIP76" s="386"/>
      <c r="DIQ76" s="386"/>
      <c r="DIR76" s="386"/>
      <c r="DIS76" s="386"/>
      <c r="DIT76" s="386"/>
      <c r="DIU76" s="386"/>
      <c r="DIV76" s="386"/>
      <c r="DIW76" s="385"/>
      <c r="DIX76" s="386"/>
      <c r="DIY76" s="386"/>
      <c r="DIZ76" s="386"/>
      <c r="DJA76" s="386"/>
      <c r="DJB76" s="386"/>
      <c r="DJC76" s="386"/>
      <c r="DJD76" s="386"/>
      <c r="DJE76" s="386"/>
      <c r="DJF76" s="386"/>
      <c r="DJG76" s="386"/>
      <c r="DJH76" s="386"/>
      <c r="DJI76" s="386"/>
      <c r="DJJ76" s="386"/>
      <c r="DJK76" s="386"/>
      <c r="DJL76" s="386"/>
      <c r="DJM76" s="385"/>
      <c r="DJN76" s="386"/>
      <c r="DJO76" s="386"/>
      <c r="DJP76" s="386"/>
      <c r="DJQ76" s="386"/>
      <c r="DJR76" s="386"/>
      <c r="DJS76" s="386"/>
      <c r="DJT76" s="386"/>
      <c r="DJU76" s="386"/>
      <c r="DJV76" s="386"/>
      <c r="DJW76" s="386"/>
      <c r="DJX76" s="386"/>
      <c r="DJY76" s="386"/>
      <c r="DJZ76" s="386"/>
      <c r="DKA76" s="386"/>
      <c r="DKB76" s="386"/>
      <c r="DKC76" s="385"/>
      <c r="DKD76" s="386"/>
      <c r="DKE76" s="386"/>
      <c r="DKF76" s="386"/>
      <c r="DKG76" s="386"/>
      <c r="DKH76" s="386"/>
      <c r="DKI76" s="386"/>
      <c r="DKJ76" s="386"/>
      <c r="DKK76" s="386"/>
      <c r="DKL76" s="386"/>
      <c r="DKM76" s="386"/>
      <c r="DKN76" s="386"/>
      <c r="DKO76" s="386"/>
      <c r="DKP76" s="386"/>
      <c r="DKQ76" s="386"/>
      <c r="DKR76" s="386"/>
      <c r="DKS76" s="385"/>
      <c r="DKT76" s="386"/>
      <c r="DKU76" s="386"/>
      <c r="DKV76" s="386"/>
      <c r="DKW76" s="386"/>
      <c r="DKX76" s="386"/>
      <c r="DKY76" s="386"/>
      <c r="DKZ76" s="386"/>
      <c r="DLA76" s="386"/>
      <c r="DLB76" s="386"/>
      <c r="DLC76" s="386"/>
      <c r="DLD76" s="386"/>
      <c r="DLE76" s="386"/>
      <c r="DLF76" s="386"/>
      <c r="DLG76" s="386"/>
      <c r="DLH76" s="386"/>
      <c r="DLI76" s="385"/>
      <c r="DLJ76" s="386"/>
      <c r="DLK76" s="386"/>
      <c r="DLL76" s="386"/>
      <c r="DLM76" s="386"/>
      <c r="DLN76" s="386"/>
      <c r="DLO76" s="386"/>
      <c r="DLP76" s="386"/>
      <c r="DLQ76" s="386"/>
      <c r="DLR76" s="386"/>
      <c r="DLS76" s="386"/>
      <c r="DLT76" s="386"/>
      <c r="DLU76" s="386"/>
      <c r="DLV76" s="386"/>
      <c r="DLW76" s="386"/>
      <c r="DLX76" s="386"/>
      <c r="DLY76" s="385"/>
      <c r="DLZ76" s="386"/>
      <c r="DMA76" s="386"/>
      <c r="DMB76" s="386"/>
      <c r="DMC76" s="386"/>
      <c r="DMD76" s="386"/>
      <c r="DME76" s="386"/>
      <c r="DMF76" s="386"/>
      <c r="DMG76" s="386"/>
      <c r="DMH76" s="386"/>
      <c r="DMI76" s="386"/>
      <c r="DMJ76" s="386"/>
      <c r="DMK76" s="386"/>
      <c r="DML76" s="386"/>
      <c r="DMM76" s="386"/>
      <c r="DMN76" s="386"/>
      <c r="DMO76" s="385"/>
      <c r="DMP76" s="386"/>
      <c r="DMQ76" s="386"/>
      <c r="DMR76" s="386"/>
      <c r="DMS76" s="386"/>
      <c r="DMT76" s="386"/>
      <c r="DMU76" s="386"/>
      <c r="DMV76" s="386"/>
      <c r="DMW76" s="386"/>
      <c r="DMX76" s="386"/>
      <c r="DMY76" s="386"/>
      <c r="DMZ76" s="386"/>
      <c r="DNA76" s="386"/>
      <c r="DNB76" s="386"/>
      <c r="DNC76" s="386"/>
      <c r="DND76" s="386"/>
      <c r="DNE76" s="385"/>
      <c r="DNF76" s="386"/>
      <c r="DNG76" s="386"/>
      <c r="DNH76" s="386"/>
      <c r="DNI76" s="386"/>
      <c r="DNJ76" s="386"/>
      <c r="DNK76" s="386"/>
      <c r="DNL76" s="386"/>
      <c r="DNM76" s="386"/>
      <c r="DNN76" s="386"/>
      <c r="DNO76" s="386"/>
      <c r="DNP76" s="386"/>
      <c r="DNQ76" s="386"/>
      <c r="DNR76" s="386"/>
      <c r="DNS76" s="386"/>
      <c r="DNT76" s="386"/>
      <c r="DNU76" s="385"/>
      <c r="DNV76" s="386"/>
      <c r="DNW76" s="386"/>
      <c r="DNX76" s="386"/>
      <c r="DNY76" s="386"/>
      <c r="DNZ76" s="386"/>
      <c r="DOA76" s="386"/>
      <c r="DOB76" s="386"/>
      <c r="DOC76" s="386"/>
      <c r="DOD76" s="386"/>
      <c r="DOE76" s="386"/>
      <c r="DOF76" s="386"/>
      <c r="DOG76" s="386"/>
      <c r="DOH76" s="386"/>
      <c r="DOI76" s="386"/>
      <c r="DOJ76" s="386"/>
      <c r="DOK76" s="385"/>
      <c r="DOL76" s="386"/>
      <c r="DOM76" s="386"/>
      <c r="DON76" s="386"/>
      <c r="DOO76" s="386"/>
      <c r="DOP76" s="386"/>
      <c r="DOQ76" s="386"/>
      <c r="DOR76" s="386"/>
      <c r="DOS76" s="386"/>
      <c r="DOT76" s="386"/>
      <c r="DOU76" s="386"/>
      <c r="DOV76" s="386"/>
      <c r="DOW76" s="386"/>
      <c r="DOX76" s="386"/>
      <c r="DOY76" s="386"/>
      <c r="DOZ76" s="386"/>
      <c r="DPA76" s="385"/>
      <c r="DPB76" s="386"/>
      <c r="DPC76" s="386"/>
      <c r="DPD76" s="386"/>
      <c r="DPE76" s="386"/>
      <c r="DPF76" s="386"/>
      <c r="DPG76" s="386"/>
      <c r="DPH76" s="386"/>
      <c r="DPI76" s="386"/>
      <c r="DPJ76" s="386"/>
      <c r="DPK76" s="386"/>
      <c r="DPL76" s="386"/>
      <c r="DPM76" s="386"/>
      <c r="DPN76" s="386"/>
      <c r="DPO76" s="386"/>
      <c r="DPP76" s="386"/>
      <c r="DPQ76" s="385"/>
      <c r="DPR76" s="386"/>
      <c r="DPS76" s="386"/>
      <c r="DPT76" s="386"/>
      <c r="DPU76" s="386"/>
      <c r="DPV76" s="386"/>
      <c r="DPW76" s="386"/>
      <c r="DPX76" s="386"/>
      <c r="DPY76" s="386"/>
      <c r="DPZ76" s="386"/>
      <c r="DQA76" s="386"/>
      <c r="DQB76" s="386"/>
      <c r="DQC76" s="386"/>
      <c r="DQD76" s="386"/>
      <c r="DQE76" s="386"/>
      <c r="DQF76" s="386"/>
      <c r="DQG76" s="385"/>
      <c r="DQH76" s="386"/>
      <c r="DQI76" s="386"/>
      <c r="DQJ76" s="386"/>
      <c r="DQK76" s="386"/>
      <c r="DQL76" s="386"/>
      <c r="DQM76" s="386"/>
      <c r="DQN76" s="386"/>
      <c r="DQO76" s="386"/>
      <c r="DQP76" s="386"/>
      <c r="DQQ76" s="386"/>
      <c r="DQR76" s="386"/>
      <c r="DQS76" s="386"/>
      <c r="DQT76" s="386"/>
      <c r="DQU76" s="386"/>
      <c r="DQV76" s="386"/>
      <c r="DQW76" s="385"/>
      <c r="DQX76" s="386"/>
      <c r="DQY76" s="386"/>
      <c r="DQZ76" s="386"/>
      <c r="DRA76" s="386"/>
      <c r="DRB76" s="386"/>
      <c r="DRC76" s="386"/>
      <c r="DRD76" s="386"/>
      <c r="DRE76" s="386"/>
      <c r="DRF76" s="386"/>
      <c r="DRG76" s="386"/>
      <c r="DRH76" s="386"/>
      <c r="DRI76" s="386"/>
      <c r="DRJ76" s="386"/>
      <c r="DRK76" s="386"/>
      <c r="DRL76" s="386"/>
      <c r="DRM76" s="385"/>
      <c r="DRN76" s="386"/>
      <c r="DRO76" s="386"/>
      <c r="DRP76" s="386"/>
      <c r="DRQ76" s="386"/>
      <c r="DRR76" s="386"/>
      <c r="DRS76" s="386"/>
      <c r="DRT76" s="386"/>
      <c r="DRU76" s="386"/>
      <c r="DRV76" s="386"/>
      <c r="DRW76" s="386"/>
      <c r="DRX76" s="386"/>
      <c r="DRY76" s="386"/>
      <c r="DRZ76" s="386"/>
      <c r="DSA76" s="386"/>
      <c r="DSB76" s="386"/>
      <c r="DSC76" s="385"/>
      <c r="DSD76" s="386"/>
      <c r="DSE76" s="386"/>
      <c r="DSF76" s="386"/>
      <c r="DSG76" s="386"/>
      <c r="DSH76" s="386"/>
      <c r="DSI76" s="386"/>
      <c r="DSJ76" s="386"/>
      <c r="DSK76" s="386"/>
      <c r="DSL76" s="386"/>
      <c r="DSM76" s="386"/>
      <c r="DSN76" s="386"/>
      <c r="DSO76" s="386"/>
      <c r="DSP76" s="386"/>
      <c r="DSQ76" s="386"/>
      <c r="DSR76" s="386"/>
      <c r="DSS76" s="385"/>
      <c r="DST76" s="386"/>
      <c r="DSU76" s="386"/>
      <c r="DSV76" s="386"/>
      <c r="DSW76" s="386"/>
      <c r="DSX76" s="386"/>
      <c r="DSY76" s="386"/>
      <c r="DSZ76" s="386"/>
      <c r="DTA76" s="386"/>
      <c r="DTB76" s="386"/>
      <c r="DTC76" s="386"/>
      <c r="DTD76" s="386"/>
      <c r="DTE76" s="386"/>
      <c r="DTF76" s="386"/>
      <c r="DTG76" s="386"/>
      <c r="DTH76" s="386"/>
      <c r="DTI76" s="385"/>
      <c r="DTJ76" s="386"/>
      <c r="DTK76" s="386"/>
      <c r="DTL76" s="386"/>
      <c r="DTM76" s="386"/>
      <c r="DTN76" s="386"/>
      <c r="DTO76" s="386"/>
      <c r="DTP76" s="386"/>
      <c r="DTQ76" s="386"/>
      <c r="DTR76" s="386"/>
      <c r="DTS76" s="386"/>
      <c r="DTT76" s="386"/>
      <c r="DTU76" s="386"/>
      <c r="DTV76" s="386"/>
      <c r="DTW76" s="386"/>
      <c r="DTX76" s="386"/>
      <c r="DTY76" s="385"/>
      <c r="DTZ76" s="386"/>
      <c r="DUA76" s="386"/>
      <c r="DUB76" s="386"/>
      <c r="DUC76" s="386"/>
      <c r="DUD76" s="386"/>
      <c r="DUE76" s="386"/>
      <c r="DUF76" s="386"/>
      <c r="DUG76" s="386"/>
      <c r="DUH76" s="386"/>
      <c r="DUI76" s="386"/>
      <c r="DUJ76" s="386"/>
      <c r="DUK76" s="386"/>
      <c r="DUL76" s="386"/>
      <c r="DUM76" s="386"/>
      <c r="DUN76" s="386"/>
      <c r="DUO76" s="385"/>
      <c r="DUP76" s="386"/>
      <c r="DUQ76" s="386"/>
      <c r="DUR76" s="386"/>
      <c r="DUS76" s="386"/>
      <c r="DUT76" s="386"/>
      <c r="DUU76" s="386"/>
      <c r="DUV76" s="386"/>
      <c r="DUW76" s="386"/>
      <c r="DUX76" s="386"/>
      <c r="DUY76" s="386"/>
      <c r="DUZ76" s="386"/>
      <c r="DVA76" s="386"/>
      <c r="DVB76" s="386"/>
      <c r="DVC76" s="386"/>
      <c r="DVD76" s="386"/>
      <c r="DVE76" s="385"/>
      <c r="DVF76" s="386"/>
      <c r="DVG76" s="386"/>
      <c r="DVH76" s="386"/>
      <c r="DVI76" s="386"/>
      <c r="DVJ76" s="386"/>
      <c r="DVK76" s="386"/>
      <c r="DVL76" s="386"/>
      <c r="DVM76" s="386"/>
      <c r="DVN76" s="386"/>
      <c r="DVO76" s="386"/>
      <c r="DVP76" s="386"/>
      <c r="DVQ76" s="386"/>
      <c r="DVR76" s="386"/>
      <c r="DVS76" s="386"/>
      <c r="DVT76" s="386"/>
      <c r="DVU76" s="385"/>
      <c r="DVV76" s="386"/>
      <c r="DVW76" s="386"/>
      <c r="DVX76" s="386"/>
      <c r="DVY76" s="386"/>
      <c r="DVZ76" s="386"/>
      <c r="DWA76" s="386"/>
      <c r="DWB76" s="386"/>
      <c r="DWC76" s="386"/>
      <c r="DWD76" s="386"/>
      <c r="DWE76" s="386"/>
      <c r="DWF76" s="386"/>
      <c r="DWG76" s="386"/>
      <c r="DWH76" s="386"/>
      <c r="DWI76" s="386"/>
      <c r="DWJ76" s="386"/>
      <c r="DWK76" s="385"/>
      <c r="DWL76" s="386"/>
      <c r="DWM76" s="386"/>
      <c r="DWN76" s="386"/>
      <c r="DWO76" s="386"/>
      <c r="DWP76" s="386"/>
      <c r="DWQ76" s="386"/>
      <c r="DWR76" s="386"/>
      <c r="DWS76" s="386"/>
      <c r="DWT76" s="386"/>
      <c r="DWU76" s="386"/>
      <c r="DWV76" s="386"/>
      <c r="DWW76" s="386"/>
      <c r="DWX76" s="386"/>
      <c r="DWY76" s="386"/>
      <c r="DWZ76" s="386"/>
      <c r="DXA76" s="385"/>
      <c r="DXB76" s="386"/>
      <c r="DXC76" s="386"/>
      <c r="DXD76" s="386"/>
      <c r="DXE76" s="386"/>
      <c r="DXF76" s="386"/>
      <c r="DXG76" s="386"/>
      <c r="DXH76" s="386"/>
      <c r="DXI76" s="386"/>
      <c r="DXJ76" s="386"/>
      <c r="DXK76" s="386"/>
      <c r="DXL76" s="386"/>
      <c r="DXM76" s="386"/>
      <c r="DXN76" s="386"/>
      <c r="DXO76" s="386"/>
      <c r="DXP76" s="386"/>
      <c r="DXQ76" s="385"/>
      <c r="DXR76" s="386"/>
      <c r="DXS76" s="386"/>
      <c r="DXT76" s="386"/>
      <c r="DXU76" s="386"/>
      <c r="DXV76" s="386"/>
      <c r="DXW76" s="386"/>
      <c r="DXX76" s="386"/>
      <c r="DXY76" s="386"/>
      <c r="DXZ76" s="386"/>
      <c r="DYA76" s="386"/>
      <c r="DYB76" s="386"/>
      <c r="DYC76" s="386"/>
      <c r="DYD76" s="386"/>
      <c r="DYE76" s="386"/>
      <c r="DYF76" s="386"/>
      <c r="DYG76" s="385"/>
      <c r="DYH76" s="386"/>
      <c r="DYI76" s="386"/>
      <c r="DYJ76" s="386"/>
      <c r="DYK76" s="386"/>
      <c r="DYL76" s="386"/>
      <c r="DYM76" s="386"/>
      <c r="DYN76" s="386"/>
      <c r="DYO76" s="386"/>
      <c r="DYP76" s="386"/>
      <c r="DYQ76" s="386"/>
      <c r="DYR76" s="386"/>
      <c r="DYS76" s="386"/>
      <c r="DYT76" s="386"/>
      <c r="DYU76" s="386"/>
      <c r="DYV76" s="386"/>
      <c r="DYW76" s="385"/>
      <c r="DYX76" s="386"/>
      <c r="DYY76" s="386"/>
      <c r="DYZ76" s="386"/>
      <c r="DZA76" s="386"/>
      <c r="DZB76" s="386"/>
      <c r="DZC76" s="386"/>
      <c r="DZD76" s="386"/>
      <c r="DZE76" s="386"/>
      <c r="DZF76" s="386"/>
      <c r="DZG76" s="386"/>
      <c r="DZH76" s="386"/>
      <c r="DZI76" s="386"/>
      <c r="DZJ76" s="386"/>
      <c r="DZK76" s="386"/>
      <c r="DZL76" s="386"/>
      <c r="DZM76" s="385"/>
      <c r="DZN76" s="386"/>
      <c r="DZO76" s="386"/>
      <c r="DZP76" s="386"/>
      <c r="DZQ76" s="386"/>
      <c r="DZR76" s="386"/>
      <c r="DZS76" s="386"/>
      <c r="DZT76" s="386"/>
      <c r="DZU76" s="386"/>
      <c r="DZV76" s="386"/>
      <c r="DZW76" s="386"/>
      <c r="DZX76" s="386"/>
      <c r="DZY76" s="386"/>
      <c r="DZZ76" s="386"/>
      <c r="EAA76" s="386"/>
      <c r="EAB76" s="386"/>
      <c r="EAC76" s="385"/>
      <c r="EAD76" s="386"/>
      <c r="EAE76" s="386"/>
      <c r="EAF76" s="386"/>
      <c r="EAG76" s="386"/>
      <c r="EAH76" s="386"/>
      <c r="EAI76" s="386"/>
      <c r="EAJ76" s="386"/>
      <c r="EAK76" s="386"/>
      <c r="EAL76" s="386"/>
      <c r="EAM76" s="386"/>
      <c r="EAN76" s="386"/>
      <c r="EAO76" s="386"/>
      <c r="EAP76" s="386"/>
      <c r="EAQ76" s="386"/>
      <c r="EAR76" s="386"/>
      <c r="EAS76" s="385"/>
      <c r="EAT76" s="386"/>
      <c r="EAU76" s="386"/>
      <c r="EAV76" s="386"/>
      <c r="EAW76" s="386"/>
      <c r="EAX76" s="386"/>
      <c r="EAY76" s="386"/>
      <c r="EAZ76" s="386"/>
      <c r="EBA76" s="386"/>
      <c r="EBB76" s="386"/>
      <c r="EBC76" s="386"/>
      <c r="EBD76" s="386"/>
      <c r="EBE76" s="386"/>
      <c r="EBF76" s="386"/>
      <c r="EBG76" s="386"/>
      <c r="EBH76" s="386"/>
      <c r="EBI76" s="385"/>
      <c r="EBJ76" s="386"/>
      <c r="EBK76" s="386"/>
      <c r="EBL76" s="386"/>
      <c r="EBM76" s="386"/>
      <c r="EBN76" s="386"/>
      <c r="EBO76" s="386"/>
      <c r="EBP76" s="386"/>
      <c r="EBQ76" s="386"/>
      <c r="EBR76" s="386"/>
      <c r="EBS76" s="386"/>
      <c r="EBT76" s="386"/>
      <c r="EBU76" s="386"/>
      <c r="EBV76" s="386"/>
      <c r="EBW76" s="386"/>
      <c r="EBX76" s="386"/>
      <c r="EBY76" s="385"/>
      <c r="EBZ76" s="386"/>
      <c r="ECA76" s="386"/>
      <c r="ECB76" s="386"/>
      <c r="ECC76" s="386"/>
      <c r="ECD76" s="386"/>
      <c r="ECE76" s="386"/>
      <c r="ECF76" s="386"/>
      <c r="ECG76" s="386"/>
      <c r="ECH76" s="386"/>
      <c r="ECI76" s="386"/>
      <c r="ECJ76" s="386"/>
      <c r="ECK76" s="386"/>
      <c r="ECL76" s="386"/>
      <c r="ECM76" s="386"/>
      <c r="ECN76" s="386"/>
      <c r="ECO76" s="385"/>
      <c r="ECP76" s="386"/>
      <c r="ECQ76" s="386"/>
      <c r="ECR76" s="386"/>
      <c r="ECS76" s="386"/>
      <c r="ECT76" s="386"/>
      <c r="ECU76" s="386"/>
      <c r="ECV76" s="386"/>
      <c r="ECW76" s="386"/>
      <c r="ECX76" s="386"/>
      <c r="ECY76" s="386"/>
      <c r="ECZ76" s="386"/>
      <c r="EDA76" s="386"/>
      <c r="EDB76" s="386"/>
      <c r="EDC76" s="386"/>
      <c r="EDD76" s="386"/>
      <c r="EDE76" s="385"/>
      <c r="EDF76" s="386"/>
      <c r="EDG76" s="386"/>
      <c r="EDH76" s="386"/>
      <c r="EDI76" s="386"/>
      <c r="EDJ76" s="386"/>
      <c r="EDK76" s="386"/>
      <c r="EDL76" s="386"/>
      <c r="EDM76" s="386"/>
      <c r="EDN76" s="386"/>
      <c r="EDO76" s="386"/>
      <c r="EDP76" s="386"/>
      <c r="EDQ76" s="386"/>
      <c r="EDR76" s="386"/>
      <c r="EDS76" s="386"/>
      <c r="EDT76" s="386"/>
      <c r="EDU76" s="385"/>
      <c r="EDV76" s="386"/>
      <c r="EDW76" s="386"/>
      <c r="EDX76" s="386"/>
      <c r="EDY76" s="386"/>
      <c r="EDZ76" s="386"/>
      <c r="EEA76" s="386"/>
      <c r="EEB76" s="386"/>
      <c r="EEC76" s="386"/>
      <c r="EED76" s="386"/>
      <c r="EEE76" s="386"/>
      <c r="EEF76" s="386"/>
      <c r="EEG76" s="386"/>
      <c r="EEH76" s="386"/>
      <c r="EEI76" s="386"/>
      <c r="EEJ76" s="386"/>
      <c r="EEK76" s="385"/>
      <c r="EEL76" s="386"/>
      <c r="EEM76" s="386"/>
      <c r="EEN76" s="386"/>
      <c r="EEO76" s="386"/>
      <c r="EEP76" s="386"/>
      <c r="EEQ76" s="386"/>
      <c r="EER76" s="386"/>
      <c r="EES76" s="386"/>
      <c r="EET76" s="386"/>
      <c r="EEU76" s="386"/>
      <c r="EEV76" s="386"/>
      <c r="EEW76" s="386"/>
      <c r="EEX76" s="386"/>
      <c r="EEY76" s="386"/>
      <c r="EEZ76" s="386"/>
      <c r="EFA76" s="385"/>
      <c r="EFB76" s="386"/>
      <c r="EFC76" s="386"/>
      <c r="EFD76" s="386"/>
      <c r="EFE76" s="386"/>
      <c r="EFF76" s="386"/>
      <c r="EFG76" s="386"/>
      <c r="EFH76" s="386"/>
      <c r="EFI76" s="386"/>
      <c r="EFJ76" s="386"/>
      <c r="EFK76" s="386"/>
      <c r="EFL76" s="386"/>
      <c r="EFM76" s="386"/>
      <c r="EFN76" s="386"/>
      <c r="EFO76" s="386"/>
      <c r="EFP76" s="386"/>
      <c r="EFQ76" s="385"/>
      <c r="EFR76" s="386"/>
      <c r="EFS76" s="386"/>
      <c r="EFT76" s="386"/>
      <c r="EFU76" s="386"/>
      <c r="EFV76" s="386"/>
      <c r="EFW76" s="386"/>
      <c r="EFX76" s="386"/>
      <c r="EFY76" s="386"/>
      <c r="EFZ76" s="386"/>
      <c r="EGA76" s="386"/>
      <c r="EGB76" s="386"/>
      <c r="EGC76" s="386"/>
      <c r="EGD76" s="386"/>
      <c r="EGE76" s="386"/>
      <c r="EGF76" s="386"/>
      <c r="EGG76" s="385"/>
      <c r="EGH76" s="386"/>
      <c r="EGI76" s="386"/>
      <c r="EGJ76" s="386"/>
      <c r="EGK76" s="386"/>
      <c r="EGL76" s="386"/>
      <c r="EGM76" s="386"/>
      <c r="EGN76" s="386"/>
      <c r="EGO76" s="386"/>
      <c r="EGP76" s="386"/>
      <c r="EGQ76" s="386"/>
      <c r="EGR76" s="386"/>
      <c r="EGS76" s="386"/>
      <c r="EGT76" s="386"/>
      <c r="EGU76" s="386"/>
      <c r="EGV76" s="386"/>
      <c r="EGW76" s="385"/>
      <c r="EGX76" s="386"/>
      <c r="EGY76" s="386"/>
      <c r="EGZ76" s="386"/>
      <c r="EHA76" s="386"/>
      <c r="EHB76" s="386"/>
      <c r="EHC76" s="386"/>
      <c r="EHD76" s="386"/>
      <c r="EHE76" s="386"/>
      <c r="EHF76" s="386"/>
      <c r="EHG76" s="386"/>
      <c r="EHH76" s="386"/>
      <c r="EHI76" s="386"/>
      <c r="EHJ76" s="386"/>
      <c r="EHK76" s="386"/>
      <c r="EHL76" s="386"/>
      <c r="EHM76" s="385"/>
      <c r="EHN76" s="386"/>
      <c r="EHO76" s="386"/>
      <c r="EHP76" s="386"/>
      <c r="EHQ76" s="386"/>
      <c r="EHR76" s="386"/>
      <c r="EHS76" s="386"/>
      <c r="EHT76" s="386"/>
      <c r="EHU76" s="386"/>
      <c r="EHV76" s="386"/>
      <c r="EHW76" s="386"/>
      <c r="EHX76" s="386"/>
      <c r="EHY76" s="386"/>
      <c r="EHZ76" s="386"/>
      <c r="EIA76" s="386"/>
      <c r="EIB76" s="386"/>
      <c r="EIC76" s="385"/>
      <c r="EID76" s="386"/>
      <c r="EIE76" s="386"/>
      <c r="EIF76" s="386"/>
      <c r="EIG76" s="386"/>
      <c r="EIH76" s="386"/>
      <c r="EII76" s="386"/>
      <c r="EIJ76" s="386"/>
      <c r="EIK76" s="386"/>
      <c r="EIL76" s="386"/>
      <c r="EIM76" s="386"/>
      <c r="EIN76" s="386"/>
      <c r="EIO76" s="386"/>
      <c r="EIP76" s="386"/>
      <c r="EIQ76" s="386"/>
      <c r="EIR76" s="386"/>
      <c r="EIS76" s="385"/>
      <c r="EIT76" s="386"/>
      <c r="EIU76" s="386"/>
      <c r="EIV76" s="386"/>
      <c r="EIW76" s="386"/>
      <c r="EIX76" s="386"/>
      <c r="EIY76" s="386"/>
      <c r="EIZ76" s="386"/>
      <c r="EJA76" s="386"/>
      <c r="EJB76" s="386"/>
      <c r="EJC76" s="386"/>
      <c r="EJD76" s="386"/>
      <c r="EJE76" s="386"/>
      <c r="EJF76" s="386"/>
      <c r="EJG76" s="386"/>
      <c r="EJH76" s="386"/>
      <c r="EJI76" s="385"/>
      <c r="EJJ76" s="386"/>
      <c r="EJK76" s="386"/>
      <c r="EJL76" s="386"/>
      <c r="EJM76" s="386"/>
      <c r="EJN76" s="386"/>
      <c r="EJO76" s="386"/>
      <c r="EJP76" s="386"/>
      <c r="EJQ76" s="386"/>
      <c r="EJR76" s="386"/>
      <c r="EJS76" s="386"/>
      <c r="EJT76" s="386"/>
      <c r="EJU76" s="386"/>
      <c r="EJV76" s="386"/>
      <c r="EJW76" s="386"/>
      <c r="EJX76" s="386"/>
      <c r="EJY76" s="385"/>
      <c r="EJZ76" s="386"/>
      <c r="EKA76" s="386"/>
      <c r="EKB76" s="386"/>
      <c r="EKC76" s="386"/>
      <c r="EKD76" s="386"/>
      <c r="EKE76" s="386"/>
      <c r="EKF76" s="386"/>
      <c r="EKG76" s="386"/>
      <c r="EKH76" s="386"/>
      <c r="EKI76" s="386"/>
      <c r="EKJ76" s="386"/>
      <c r="EKK76" s="386"/>
      <c r="EKL76" s="386"/>
      <c r="EKM76" s="386"/>
      <c r="EKN76" s="386"/>
      <c r="EKO76" s="385"/>
      <c r="EKP76" s="386"/>
      <c r="EKQ76" s="386"/>
      <c r="EKR76" s="386"/>
      <c r="EKS76" s="386"/>
      <c r="EKT76" s="386"/>
      <c r="EKU76" s="386"/>
      <c r="EKV76" s="386"/>
      <c r="EKW76" s="386"/>
      <c r="EKX76" s="386"/>
      <c r="EKY76" s="386"/>
      <c r="EKZ76" s="386"/>
      <c r="ELA76" s="386"/>
      <c r="ELB76" s="386"/>
      <c r="ELC76" s="386"/>
      <c r="ELD76" s="386"/>
      <c r="ELE76" s="385"/>
      <c r="ELF76" s="386"/>
      <c r="ELG76" s="386"/>
      <c r="ELH76" s="386"/>
      <c r="ELI76" s="386"/>
      <c r="ELJ76" s="386"/>
      <c r="ELK76" s="386"/>
      <c r="ELL76" s="386"/>
      <c r="ELM76" s="386"/>
      <c r="ELN76" s="386"/>
      <c r="ELO76" s="386"/>
      <c r="ELP76" s="386"/>
      <c r="ELQ76" s="386"/>
      <c r="ELR76" s="386"/>
      <c r="ELS76" s="386"/>
      <c r="ELT76" s="386"/>
      <c r="ELU76" s="385"/>
      <c r="ELV76" s="386"/>
      <c r="ELW76" s="386"/>
      <c r="ELX76" s="386"/>
      <c r="ELY76" s="386"/>
      <c r="ELZ76" s="386"/>
      <c r="EMA76" s="386"/>
      <c r="EMB76" s="386"/>
      <c r="EMC76" s="386"/>
      <c r="EMD76" s="386"/>
      <c r="EME76" s="386"/>
      <c r="EMF76" s="386"/>
      <c r="EMG76" s="386"/>
      <c r="EMH76" s="386"/>
      <c r="EMI76" s="386"/>
      <c r="EMJ76" s="386"/>
      <c r="EMK76" s="385"/>
      <c r="EML76" s="386"/>
      <c r="EMM76" s="386"/>
      <c r="EMN76" s="386"/>
      <c r="EMO76" s="386"/>
      <c r="EMP76" s="386"/>
      <c r="EMQ76" s="386"/>
      <c r="EMR76" s="386"/>
      <c r="EMS76" s="386"/>
      <c r="EMT76" s="386"/>
      <c r="EMU76" s="386"/>
      <c r="EMV76" s="386"/>
      <c r="EMW76" s="386"/>
      <c r="EMX76" s="386"/>
      <c r="EMY76" s="386"/>
      <c r="EMZ76" s="386"/>
      <c r="ENA76" s="385"/>
      <c r="ENB76" s="386"/>
      <c r="ENC76" s="386"/>
      <c r="END76" s="386"/>
      <c r="ENE76" s="386"/>
      <c r="ENF76" s="386"/>
      <c r="ENG76" s="386"/>
      <c r="ENH76" s="386"/>
      <c r="ENI76" s="386"/>
      <c r="ENJ76" s="386"/>
      <c r="ENK76" s="386"/>
      <c r="ENL76" s="386"/>
      <c r="ENM76" s="386"/>
      <c r="ENN76" s="386"/>
      <c r="ENO76" s="386"/>
      <c r="ENP76" s="386"/>
      <c r="ENQ76" s="385"/>
      <c r="ENR76" s="386"/>
      <c r="ENS76" s="386"/>
      <c r="ENT76" s="386"/>
      <c r="ENU76" s="386"/>
      <c r="ENV76" s="386"/>
      <c r="ENW76" s="386"/>
      <c r="ENX76" s="386"/>
      <c r="ENY76" s="386"/>
      <c r="ENZ76" s="386"/>
      <c r="EOA76" s="386"/>
      <c r="EOB76" s="386"/>
      <c r="EOC76" s="386"/>
      <c r="EOD76" s="386"/>
      <c r="EOE76" s="386"/>
      <c r="EOF76" s="386"/>
      <c r="EOG76" s="385"/>
      <c r="EOH76" s="386"/>
      <c r="EOI76" s="386"/>
      <c r="EOJ76" s="386"/>
      <c r="EOK76" s="386"/>
      <c r="EOL76" s="386"/>
      <c r="EOM76" s="386"/>
      <c r="EON76" s="386"/>
      <c r="EOO76" s="386"/>
      <c r="EOP76" s="386"/>
      <c r="EOQ76" s="386"/>
      <c r="EOR76" s="386"/>
      <c r="EOS76" s="386"/>
      <c r="EOT76" s="386"/>
      <c r="EOU76" s="386"/>
      <c r="EOV76" s="386"/>
      <c r="EOW76" s="385"/>
      <c r="EOX76" s="386"/>
      <c r="EOY76" s="386"/>
      <c r="EOZ76" s="386"/>
      <c r="EPA76" s="386"/>
      <c r="EPB76" s="386"/>
      <c r="EPC76" s="386"/>
      <c r="EPD76" s="386"/>
      <c r="EPE76" s="386"/>
      <c r="EPF76" s="386"/>
      <c r="EPG76" s="386"/>
      <c r="EPH76" s="386"/>
      <c r="EPI76" s="386"/>
      <c r="EPJ76" s="386"/>
      <c r="EPK76" s="386"/>
      <c r="EPL76" s="386"/>
      <c r="EPM76" s="385"/>
      <c r="EPN76" s="386"/>
      <c r="EPO76" s="386"/>
      <c r="EPP76" s="386"/>
      <c r="EPQ76" s="386"/>
      <c r="EPR76" s="386"/>
      <c r="EPS76" s="386"/>
      <c r="EPT76" s="386"/>
      <c r="EPU76" s="386"/>
      <c r="EPV76" s="386"/>
      <c r="EPW76" s="386"/>
      <c r="EPX76" s="386"/>
      <c r="EPY76" s="386"/>
      <c r="EPZ76" s="386"/>
      <c r="EQA76" s="386"/>
      <c r="EQB76" s="386"/>
      <c r="EQC76" s="385"/>
      <c r="EQD76" s="386"/>
      <c r="EQE76" s="386"/>
      <c r="EQF76" s="386"/>
      <c r="EQG76" s="386"/>
      <c r="EQH76" s="386"/>
      <c r="EQI76" s="386"/>
      <c r="EQJ76" s="386"/>
      <c r="EQK76" s="386"/>
      <c r="EQL76" s="386"/>
      <c r="EQM76" s="386"/>
      <c r="EQN76" s="386"/>
      <c r="EQO76" s="386"/>
      <c r="EQP76" s="386"/>
      <c r="EQQ76" s="386"/>
      <c r="EQR76" s="386"/>
      <c r="EQS76" s="385"/>
      <c r="EQT76" s="386"/>
      <c r="EQU76" s="386"/>
      <c r="EQV76" s="386"/>
      <c r="EQW76" s="386"/>
      <c r="EQX76" s="386"/>
      <c r="EQY76" s="386"/>
      <c r="EQZ76" s="386"/>
      <c r="ERA76" s="386"/>
      <c r="ERB76" s="386"/>
      <c r="ERC76" s="386"/>
      <c r="ERD76" s="386"/>
      <c r="ERE76" s="386"/>
      <c r="ERF76" s="386"/>
      <c r="ERG76" s="386"/>
      <c r="ERH76" s="386"/>
      <c r="ERI76" s="385"/>
      <c r="ERJ76" s="386"/>
      <c r="ERK76" s="386"/>
      <c r="ERL76" s="386"/>
      <c r="ERM76" s="386"/>
      <c r="ERN76" s="386"/>
      <c r="ERO76" s="386"/>
      <c r="ERP76" s="386"/>
      <c r="ERQ76" s="386"/>
      <c r="ERR76" s="386"/>
      <c r="ERS76" s="386"/>
      <c r="ERT76" s="386"/>
      <c r="ERU76" s="386"/>
      <c r="ERV76" s="386"/>
      <c r="ERW76" s="386"/>
      <c r="ERX76" s="386"/>
      <c r="ERY76" s="385"/>
      <c r="ERZ76" s="386"/>
      <c r="ESA76" s="386"/>
      <c r="ESB76" s="386"/>
      <c r="ESC76" s="386"/>
      <c r="ESD76" s="386"/>
      <c r="ESE76" s="386"/>
      <c r="ESF76" s="386"/>
      <c r="ESG76" s="386"/>
      <c r="ESH76" s="386"/>
      <c r="ESI76" s="386"/>
      <c r="ESJ76" s="386"/>
      <c r="ESK76" s="386"/>
      <c r="ESL76" s="386"/>
      <c r="ESM76" s="386"/>
      <c r="ESN76" s="386"/>
      <c r="ESO76" s="385"/>
      <c r="ESP76" s="386"/>
      <c r="ESQ76" s="386"/>
      <c r="ESR76" s="386"/>
      <c r="ESS76" s="386"/>
      <c r="EST76" s="386"/>
      <c r="ESU76" s="386"/>
      <c r="ESV76" s="386"/>
      <c r="ESW76" s="386"/>
      <c r="ESX76" s="386"/>
      <c r="ESY76" s="386"/>
      <c r="ESZ76" s="386"/>
      <c r="ETA76" s="386"/>
      <c r="ETB76" s="386"/>
      <c r="ETC76" s="386"/>
      <c r="ETD76" s="386"/>
      <c r="ETE76" s="385"/>
      <c r="ETF76" s="386"/>
      <c r="ETG76" s="386"/>
      <c r="ETH76" s="386"/>
      <c r="ETI76" s="386"/>
      <c r="ETJ76" s="386"/>
      <c r="ETK76" s="386"/>
      <c r="ETL76" s="386"/>
      <c r="ETM76" s="386"/>
      <c r="ETN76" s="386"/>
      <c r="ETO76" s="386"/>
      <c r="ETP76" s="386"/>
      <c r="ETQ76" s="386"/>
      <c r="ETR76" s="386"/>
      <c r="ETS76" s="386"/>
      <c r="ETT76" s="386"/>
      <c r="ETU76" s="385"/>
      <c r="ETV76" s="386"/>
      <c r="ETW76" s="386"/>
      <c r="ETX76" s="386"/>
      <c r="ETY76" s="386"/>
      <c r="ETZ76" s="386"/>
      <c r="EUA76" s="386"/>
      <c r="EUB76" s="386"/>
      <c r="EUC76" s="386"/>
      <c r="EUD76" s="386"/>
      <c r="EUE76" s="386"/>
      <c r="EUF76" s="386"/>
      <c r="EUG76" s="386"/>
      <c r="EUH76" s="386"/>
      <c r="EUI76" s="386"/>
      <c r="EUJ76" s="386"/>
      <c r="EUK76" s="385"/>
      <c r="EUL76" s="386"/>
      <c r="EUM76" s="386"/>
      <c r="EUN76" s="386"/>
      <c r="EUO76" s="386"/>
      <c r="EUP76" s="386"/>
      <c r="EUQ76" s="386"/>
      <c r="EUR76" s="386"/>
      <c r="EUS76" s="386"/>
      <c r="EUT76" s="386"/>
      <c r="EUU76" s="386"/>
      <c r="EUV76" s="386"/>
      <c r="EUW76" s="386"/>
      <c r="EUX76" s="386"/>
      <c r="EUY76" s="386"/>
      <c r="EUZ76" s="386"/>
      <c r="EVA76" s="385"/>
      <c r="EVB76" s="386"/>
      <c r="EVC76" s="386"/>
      <c r="EVD76" s="386"/>
      <c r="EVE76" s="386"/>
      <c r="EVF76" s="386"/>
      <c r="EVG76" s="386"/>
      <c r="EVH76" s="386"/>
      <c r="EVI76" s="386"/>
      <c r="EVJ76" s="386"/>
      <c r="EVK76" s="386"/>
      <c r="EVL76" s="386"/>
      <c r="EVM76" s="386"/>
      <c r="EVN76" s="386"/>
      <c r="EVO76" s="386"/>
      <c r="EVP76" s="386"/>
      <c r="EVQ76" s="385"/>
      <c r="EVR76" s="386"/>
      <c r="EVS76" s="386"/>
      <c r="EVT76" s="386"/>
      <c r="EVU76" s="386"/>
      <c r="EVV76" s="386"/>
      <c r="EVW76" s="386"/>
      <c r="EVX76" s="386"/>
      <c r="EVY76" s="386"/>
      <c r="EVZ76" s="386"/>
      <c r="EWA76" s="386"/>
      <c r="EWB76" s="386"/>
      <c r="EWC76" s="386"/>
      <c r="EWD76" s="386"/>
      <c r="EWE76" s="386"/>
      <c r="EWF76" s="386"/>
      <c r="EWG76" s="385"/>
      <c r="EWH76" s="386"/>
      <c r="EWI76" s="386"/>
      <c r="EWJ76" s="386"/>
      <c r="EWK76" s="386"/>
      <c r="EWL76" s="386"/>
      <c r="EWM76" s="386"/>
      <c r="EWN76" s="386"/>
      <c r="EWO76" s="386"/>
      <c r="EWP76" s="386"/>
      <c r="EWQ76" s="386"/>
      <c r="EWR76" s="386"/>
      <c r="EWS76" s="386"/>
      <c r="EWT76" s="386"/>
      <c r="EWU76" s="386"/>
      <c r="EWV76" s="386"/>
      <c r="EWW76" s="385"/>
      <c r="EWX76" s="386"/>
      <c r="EWY76" s="386"/>
      <c r="EWZ76" s="386"/>
      <c r="EXA76" s="386"/>
      <c r="EXB76" s="386"/>
      <c r="EXC76" s="386"/>
      <c r="EXD76" s="386"/>
      <c r="EXE76" s="386"/>
      <c r="EXF76" s="386"/>
      <c r="EXG76" s="386"/>
      <c r="EXH76" s="386"/>
      <c r="EXI76" s="386"/>
      <c r="EXJ76" s="386"/>
      <c r="EXK76" s="386"/>
      <c r="EXL76" s="386"/>
      <c r="EXM76" s="385"/>
      <c r="EXN76" s="386"/>
      <c r="EXO76" s="386"/>
      <c r="EXP76" s="386"/>
      <c r="EXQ76" s="386"/>
      <c r="EXR76" s="386"/>
      <c r="EXS76" s="386"/>
      <c r="EXT76" s="386"/>
      <c r="EXU76" s="386"/>
      <c r="EXV76" s="386"/>
      <c r="EXW76" s="386"/>
      <c r="EXX76" s="386"/>
      <c r="EXY76" s="386"/>
      <c r="EXZ76" s="386"/>
      <c r="EYA76" s="386"/>
      <c r="EYB76" s="386"/>
      <c r="EYC76" s="385"/>
      <c r="EYD76" s="386"/>
      <c r="EYE76" s="386"/>
      <c r="EYF76" s="386"/>
      <c r="EYG76" s="386"/>
      <c r="EYH76" s="386"/>
      <c r="EYI76" s="386"/>
      <c r="EYJ76" s="386"/>
      <c r="EYK76" s="386"/>
      <c r="EYL76" s="386"/>
      <c r="EYM76" s="386"/>
      <c r="EYN76" s="386"/>
      <c r="EYO76" s="386"/>
      <c r="EYP76" s="386"/>
      <c r="EYQ76" s="386"/>
      <c r="EYR76" s="386"/>
      <c r="EYS76" s="385"/>
      <c r="EYT76" s="386"/>
      <c r="EYU76" s="386"/>
      <c r="EYV76" s="386"/>
      <c r="EYW76" s="386"/>
      <c r="EYX76" s="386"/>
      <c r="EYY76" s="386"/>
      <c r="EYZ76" s="386"/>
      <c r="EZA76" s="386"/>
      <c r="EZB76" s="386"/>
      <c r="EZC76" s="386"/>
      <c r="EZD76" s="386"/>
      <c r="EZE76" s="386"/>
      <c r="EZF76" s="386"/>
      <c r="EZG76" s="386"/>
      <c r="EZH76" s="386"/>
      <c r="EZI76" s="385"/>
      <c r="EZJ76" s="386"/>
      <c r="EZK76" s="386"/>
      <c r="EZL76" s="386"/>
      <c r="EZM76" s="386"/>
      <c r="EZN76" s="386"/>
      <c r="EZO76" s="386"/>
      <c r="EZP76" s="386"/>
      <c r="EZQ76" s="386"/>
      <c r="EZR76" s="386"/>
      <c r="EZS76" s="386"/>
      <c r="EZT76" s="386"/>
      <c r="EZU76" s="386"/>
      <c r="EZV76" s="386"/>
      <c r="EZW76" s="386"/>
      <c r="EZX76" s="386"/>
      <c r="EZY76" s="385"/>
      <c r="EZZ76" s="386"/>
      <c r="FAA76" s="386"/>
      <c r="FAB76" s="386"/>
      <c r="FAC76" s="386"/>
      <c r="FAD76" s="386"/>
      <c r="FAE76" s="386"/>
      <c r="FAF76" s="386"/>
      <c r="FAG76" s="386"/>
      <c r="FAH76" s="386"/>
      <c r="FAI76" s="386"/>
      <c r="FAJ76" s="386"/>
      <c r="FAK76" s="386"/>
      <c r="FAL76" s="386"/>
      <c r="FAM76" s="386"/>
      <c r="FAN76" s="386"/>
      <c r="FAO76" s="385"/>
      <c r="FAP76" s="386"/>
      <c r="FAQ76" s="386"/>
      <c r="FAR76" s="386"/>
      <c r="FAS76" s="386"/>
      <c r="FAT76" s="386"/>
      <c r="FAU76" s="386"/>
      <c r="FAV76" s="386"/>
      <c r="FAW76" s="386"/>
      <c r="FAX76" s="386"/>
      <c r="FAY76" s="386"/>
      <c r="FAZ76" s="386"/>
      <c r="FBA76" s="386"/>
      <c r="FBB76" s="386"/>
      <c r="FBC76" s="386"/>
      <c r="FBD76" s="386"/>
      <c r="FBE76" s="385"/>
      <c r="FBF76" s="386"/>
      <c r="FBG76" s="386"/>
      <c r="FBH76" s="386"/>
      <c r="FBI76" s="386"/>
      <c r="FBJ76" s="386"/>
      <c r="FBK76" s="386"/>
      <c r="FBL76" s="386"/>
      <c r="FBM76" s="386"/>
      <c r="FBN76" s="386"/>
      <c r="FBO76" s="386"/>
      <c r="FBP76" s="386"/>
      <c r="FBQ76" s="386"/>
      <c r="FBR76" s="386"/>
      <c r="FBS76" s="386"/>
      <c r="FBT76" s="386"/>
      <c r="FBU76" s="385"/>
      <c r="FBV76" s="386"/>
      <c r="FBW76" s="386"/>
      <c r="FBX76" s="386"/>
      <c r="FBY76" s="386"/>
      <c r="FBZ76" s="386"/>
      <c r="FCA76" s="386"/>
      <c r="FCB76" s="386"/>
      <c r="FCC76" s="386"/>
      <c r="FCD76" s="386"/>
      <c r="FCE76" s="386"/>
      <c r="FCF76" s="386"/>
      <c r="FCG76" s="386"/>
      <c r="FCH76" s="386"/>
      <c r="FCI76" s="386"/>
      <c r="FCJ76" s="386"/>
      <c r="FCK76" s="385"/>
      <c r="FCL76" s="386"/>
      <c r="FCM76" s="386"/>
      <c r="FCN76" s="386"/>
      <c r="FCO76" s="386"/>
      <c r="FCP76" s="386"/>
      <c r="FCQ76" s="386"/>
      <c r="FCR76" s="386"/>
      <c r="FCS76" s="386"/>
      <c r="FCT76" s="386"/>
      <c r="FCU76" s="386"/>
      <c r="FCV76" s="386"/>
      <c r="FCW76" s="386"/>
      <c r="FCX76" s="386"/>
      <c r="FCY76" s="386"/>
      <c r="FCZ76" s="386"/>
      <c r="FDA76" s="385"/>
      <c r="FDB76" s="386"/>
      <c r="FDC76" s="386"/>
      <c r="FDD76" s="386"/>
      <c r="FDE76" s="386"/>
      <c r="FDF76" s="386"/>
      <c r="FDG76" s="386"/>
      <c r="FDH76" s="386"/>
      <c r="FDI76" s="386"/>
      <c r="FDJ76" s="386"/>
      <c r="FDK76" s="386"/>
      <c r="FDL76" s="386"/>
      <c r="FDM76" s="386"/>
      <c r="FDN76" s="386"/>
      <c r="FDO76" s="386"/>
      <c r="FDP76" s="386"/>
      <c r="FDQ76" s="385"/>
      <c r="FDR76" s="386"/>
      <c r="FDS76" s="386"/>
      <c r="FDT76" s="386"/>
      <c r="FDU76" s="386"/>
      <c r="FDV76" s="386"/>
      <c r="FDW76" s="386"/>
      <c r="FDX76" s="386"/>
      <c r="FDY76" s="386"/>
      <c r="FDZ76" s="386"/>
      <c r="FEA76" s="386"/>
      <c r="FEB76" s="386"/>
      <c r="FEC76" s="386"/>
      <c r="FED76" s="386"/>
      <c r="FEE76" s="386"/>
      <c r="FEF76" s="386"/>
      <c r="FEG76" s="385"/>
      <c r="FEH76" s="386"/>
      <c r="FEI76" s="386"/>
      <c r="FEJ76" s="386"/>
      <c r="FEK76" s="386"/>
      <c r="FEL76" s="386"/>
      <c r="FEM76" s="386"/>
      <c r="FEN76" s="386"/>
      <c r="FEO76" s="386"/>
      <c r="FEP76" s="386"/>
      <c r="FEQ76" s="386"/>
      <c r="FER76" s="386"/>
      <c r="FES76" s="386"/>
      <c r="FET76" s="386"/>
      <c r="FEU76" s="386"/>
      <c r="FEV76" s="386"/>
      <c r="FEW76" s="385"/>
      <c r="FEX76" s="386"/>
      <c r="FEY76" s="386"/>
      <c r="FEZ76" s="386"/>
      <c r="FFA76" s="386"/>
      <c r="FFB76" s="386"/>
      <c r="FFC76" s="386"/>
      <c r="FFD76" s="386"/>
      <c r="FFE76" s="386"/>
      <c r="FFF76" s="386"/>
      <c r="FFG76" s="386"/>
      <c r="FFH76" s="386"/>
      <c r="FFI76" s="386"/>
      <c r="FFJ76" s="386"/>
      <c r="FFK76" s="386"/>
      <c r="FFL76" s="386"/>
      <c r="FFM76" s="385"/>
      <c r="FFN76" s="386"/>
      <c r="FFO76" s="386"/>
      <c r="FFP76" s="386"/>
      <c r="FFQ76" s="386"/>
      <c r="FFR76" s="386"/>
      <c r="FFS76" s="386"/>
      <c r="FFT76" s="386"/>
      <c r="FFU76" s="386"/>
      <c r="FFV76" s="386"/>
      <c r="FFW76" s="386"/>
      <c r="FFX76" s="386"/>
      <c r="FFY76" s="386"/>
      <c r="FFZ76" s="386"/>
      <c r="FGA76" s="386"/>
      <c r="FGB76" s="386"/>
      <c r="FGC76" s="385"/>
      <c r="FGD76" s="386"/>
      <c r="FGE76" s="386"/>
      <c r="FGF76" s="386"/>
      <c r="FGG76" s="386"/>
      <c r="FGH76" s="386"/>
      <c r="FGI76" s="386"/>
      <c r="FGJ76" s="386"/>
      <c r="FGK76" s="386"/>
      <c r="FGL76" s="386"/>
      <c r="FGM76" s="386"/>
      <c r="FGN76" s="386"/>
      <c r="FGO76" s="386"/>
      <c r="FGP76" s="386"/>
      <c r="FGQ76" s="386"/>
      <c r="FGR76" s="386"/>
      <c r="FGS76" s="385"/>
      <c r="FGT76" s="386"/>
      <c r="FGU76" s="386"/>
      <c r="FGV76" s="386"/>
      <c r="FGW76" s="386"/>
      <c r="FGX76" s="386"/>
      <c r="FGY76" s="386"/>
      <c r="FGZ76" s="386"/>
      <c r="FHA76" s="386"/>
      <c r="FHB76" s="386"/>
      <c r="FHC76" s="386"/>
      <c r="FHD76" s="386"/>
      <c r="FHE76" s="386"/>
      <c r="FHF76" s="386"/>
      <c r="FHG76" s="386"/>
      <c r="FHH76" s="386"/>
      <c r="FHI76" s="385"/>
      <c r="FHJ76" s="386"/>
      <c r="FHK76" s="386"/>
      <c r="FHL76" s="386"/>
      <c r="FHM76" s="386"/>
      <c r="FHN76" s="386"/>
      <c r="FHO76" s="386"/>
      <c r="FHP76" s="386"/>
      <c r="FHQ76" s="386"/>
      <c r="FHR76" s="386"/>
      <c r="FHS76" s="386"/>
      <c r="FHT76" s="386"/>
      <c r="FHU76" s="386"/>
      <c r="FHV76" s="386"/>
      <c r="FHW76" s="386"/>
      <c r="FHX76" s="386"/>
      <c r="FHY76" s="385"/>
      <c r="FHZ76" s="386"/>
      <c r="FIA76" s="386"/>
      <c r="FIB76" s="386"/>
      <c r="FIC76" s="386"/>
      <c r="FID76" s="386"/>
      <c r="FIE76" s="386"/>
      <c r="FIF76" s="386"/>
      <c r="FIG76" s="386"/>
      <c r="FIH76" s="386"/>
      <c r="FII76" s="386"/>
      <c r="FIJ76" s="386"/>
      <c r="FIK76" s="386"/>
      <c r="FIL76" s="386"/>
      <c r="FIM76" s="386"/>
      <c r="FIN76" s="386"/>
      <c r="FIO76" s="385"/>
      <c r="FIP76" s="386"/>
      <c r="FIQ76" s="386"/>
      <c r="FIR76" s="386"/>
      <c r="FIS76" s="386"/>
      <c r="FIT76" s="386"/>
      <c r="FIU76" s="386"/>
      <c r="FIV76" s="386"/>
      <c r="FIW76" s="386"/>
      <c r="FIX76" s="386"/>
      <c r="FIY76" s="386"/>
      <c r="FIZ76" s="386"/>
      <c r="FJA76" s="386"/>
      <c r="FJB76" s="386"/>
      <c r="FJC76" s="386"/>
      <c r="FJD76" s="386"/>
      <c r="FJE76" s="385"/>
      <c r="FJF76" s="386"/>
      <c r="FJG76" s="386"/>
      <c r="FJH76" s="386"/>
      <c r="FJI76" s="386"/>
      <c r="FJJ76" s="386"/>
      <c r="FJK76" s="386"/>
      <c r="FJL76" s="386"/>
      <c r="FJM76" s="386"/>
      <c r="FJN76" s="386"/>
      <c r="FJO76" s="386"/>
      <c r="FJP76" s="386"/>
      <c r="FJQ76" s="386"/>
      <c r="FJR76" s="386"/>
      <c r="FJS76" s="386"/>
      <c r="FJT76" s="386"/>
      <c r="FJU76" s="385"/>
      <c r="FJV76" s="386"/>
      <c r="FJW76" s="386"/>
      <c r="FJX76" s="386"/>
      <c r="FJY76" s="386"/>
      <c r="FJZ76" s="386"/>
      <c r="FKA76" s="386"/>
      <c r="FKB76" s="386"/>
      <c r="FKC76" s="386"/>
      <c r="FKD76" s="386"/>
      <c r="FKE76" s="386"/>
      <c r="FKF76" s="386"/>
      <c r="FKG76" s="386"/>
      <c r="FKH76" s="386"/>
      <c r="FKI76" s="386"/>
      <c r="FKJ76" s="386"/>
      <c r="FKK76" s="385"/>
      <c r="FKL76" s="386"/>
      <c r="FKM76" s="386"/>
      <c r="FKN76" s="386"/>
      <c r="FKO76" s="386"/>
      <c r="FKP76" s="386"/>
      <c r="FKQ76" s="386"/>
      <c r="FKR76" s="386"/>
      <c r="FKS76" s="386"/>
      <c r="FKT76" s="386"/>
      <c r="FKU76" s="386"/>
      <c r="FKV76" s="386"/>
      <c r="FKW76" s="386"/>
      <c r="FKX76" s="386"/>
      <c r="FKY76" s="386"/>
      <c r="FKZ76" s="386"/>
      <c r="FLA76" s="385"/>
      <c r="FLB76" s="386"/>
      <c r="FLC76" s="386"/>
      <c r="FLD76" s="386"/>
      <c r="FLE76" s="386"/>
      <c r="FLF76" s="386"/>
      <c r="FLG76" s="386"/>
      <c r="FLH76" s="386"/>
      <c r="FLI76" s="386"/>
      <c r="FLJ76" s="386"/>
      <c r="FLK76" s="386"/>
      <c r="FLL76" s="386"/>
      <c r="FLM76" s="386"/>
      <c r="FLN76" s="386"/>
      <c r="FLO76" s="386"/>
      <c r="FLP76" s="386"/>
      <c r="FLQ76" s="385"/>
      <c r="FLR76" s="386"/>
      <c r="FLS76" s="386"/>
      <c r="FLT76" s="386"/>
      <c r="FLU76" s="386"/>
      <c r="FLV76" s="386"/>
      <c r="FLW76" s="386"/>
      <c r="FLX76" s="386"/>
      <c r="FLY76" s="386"/>
      <c r="FLZ76" s="386"/>
      <c r="FMA76" s="386"/>
      <c r="FMB76" s="386"/>
      <c r="FMC76" s="386"/>
      <c r="FMD76" s="386"/>
      <c r="FME76" s="386"/>
      <c r="FMF76" s="386"/>
      <c r="FMG76" s="385"/>
      <c r="FMH76" s="386"/>
      <c r="FMI76" s="386"/>
      <c r="FMJ76" s="386"/>
      <c r="FMK76" s="386"/>
      <c r="FML76" s="386"/>
      <c r="FMM76" s="386"/>
      <c r="FMN76" s="386"/>
      <c r="FMO76" s="386"/>
      <c r="FMP76" s="386"/>
      <c r="FMQ76" s="386"/>
      <c r="FMR76" s="386"/>
      <c r="FMS76" s="386"/>
      <c r="FMT76" s="386"/>
      <c r="FMU76" s="386"/>
      <c r="FMV76" s="386"/>
      <c r="FMW76" s="385"/>
      <c r="FMX76" s="386"/>
      <c r="FMY76" s="386"/>
      <c r="FMZ76" s="386"/>
      <c r="FNA76" s="386"/>
      <c r="FNB76" s="386"/>
      <c r="FNC76" s="386"/>
      <c r="FND76" s="386"/>
      <c r="FNE76" s="386"/>
      <c r="FNF76" s="386"/>
      <c r="FNG76" s="386"/>
      <c r="FNH76" s="386"/>
      <c r="FNI76" s="386"/>
      <c r="FNJ76" s="386"/>
      <c r="FNK76" s="386"/>
      <c r="FNL76" s="386"/>
      <c r="FNM76" s="385"/>
      <c r="FNN76" s="386"/>
      <c r="FNO76" s="386"/>
      <c r="FNP76" s="386"/>
      <c r="FNQ76" s="386"/>
      <c r="FNR76" s="386"/>
      <c r="FNS76" s="386"/>
      <c r="FNT76" s="386"/>
      <c r="FNU76" s="386"/>
      <c r="FNV76" s="386"/>
      <c r="FNW76" s="386"/>
      <c r="FNX76" s="386"/>
      <c r="FNY76" s="386"/>
      <c r="FNZ76" s="386"/>
      <c r="FOA76" s="386"/>
      <c r="FOB76" s="386"/>
      <c r="FOC76" s="385"/>
      <c r="FOD76" s="386"/>
      <c r="FOE76" s="386"/>
      <c r="FOF76" s="386"/>
      <c r="FOG76" s="386"/>
      <c r="FOH76" s="386"/>
      <c r="FOI76" s="386"/>
      <c r="FOJ76" s="386"/>
      <c r="FOK76" s="386"/>
      <c r="FOL76" s="386"/>
      <c r="FOM76" s="386"/>
      <c r="FON76" s="386"/>
      <c r="FOO76" s="386"/>
      <c r="FOP76" s="386"/>
      <c r="FOQ76" s="386"/>
      <c r="FOR76" s="386"/>
      <c r="FOS76" s="385"/>
      <c r="FOT76" s="386"/>
      <c r="FOU76" s="386"/>
      <c r="FOV76" s="386"/>
      <c r="FOW76" s="386"/>
      <c r="FOX76" s="386"/>
      <c r="FOY76" s="386"/>
      <c r="FOZ76" s="386"/>
      <c r="FPA76" s="386"/>
      <c r="FPB76" s="386"/>
      <c r="FPC76" s="386"/>
      <c r="FPD76" s="386"/>
      <c r="FPE76" s="386"/>
      <c r="FPF76" s="386"/>
      <c r="FPG76" s="386"/>
      <c r="FPH76" s="386"/>
      <c r="FPI76" s="385"/>
      <c r="FPJ76" s="386"/>
      <c r="FPK76" s="386"/>
      <c r="FPL76" s="386"/>
      <c r="FPM76" s="386"/>
      <c r="FPN76" s="386"/>
      <c r="FPO76" s="386"/>
      <c r="FPP76" s="386"/>
      <c r="FPQ76" s="386"/>
      <c r="FPR76" s="386"/>
      <c r="FPS76" s="386"/>
      <c r="FPT76" s="386"/>
      <c r="FPU76" s="386"/>
      <c r="FPV76" s="386"/>
      <c r="FPW76" s="386"/>
      <c r="FPX76" s="386"/>
      <c r="FPY76" s="385"/>
      <c r="FPZ76" s="386"/>
      <c r="FQA76" s="386"/>
      <c r="FQB76" s="386"/>
      <c r="FQC76" s="386"/>
      <c r="FQD76" s="386"/>
      <c r="FQE76" s="386"/>
      <c r="FQF76" s="386"/>
      <c r="FQG76" s="386"/>
      <c r="FQH76" s="386"/>
      <c r="FQI76" s="386"/>
      <c r="FQJ76" s="386"/>
      <c r="FQK76" s="386"/>
      <c r="FQL76" s="386"/>
      <c r="FQM76" s="386"/>
      <c r="FQN76" s="386"/>
      <c r="FQO76" s="385"/>
      <c r="FQP76" s="386"/>
      <c r="FQQ76" s="386"/>
      <c r="FQR76" s="386"/>
      <c r="FQS76" s="386"/>
      <c r="FQT76" s="386"/>
      <c r="FQU76" s="386"/>
      <c r="FQV76" s="386"/>
      <c r="FQW76" s="386"/>
      <c r="FQX76" s="386"/>
      <c r="FQY76" s="386"/>
      <c r="FQZ76" s="386"/>
      <c r="FRA76" s="386"/>
      <c r="FRB76" s="386"/>
      <c r="FRC76" s="386"/>
      <c r="FRD76" s="386"/>
      <c r="FRE76" s="385"/>
      <c r="FRF76" s="386"/>
      <c r="FRG76" s="386"/>
      <c r="FRH76" s="386"/>
      <c r="FRI76" s="386"/>
      <c r="FRJ76" s="386"/>
      <c r="FRK76" s="386"/>
      <c r="FRL76" s="386"/>
      <c r="FRM76" s="386"/>
      <c r="FRN76" s="386"/>
      <c r="FRO76" s="386"/>
      <c r="FRP76" s="386"/>
      <c r="FRQ76" s="386"/>
      <c r="FRR76" s="386"/>
      <c r="FRS76" s="386"/>
      <c r="FRT76" s="386"/>
      <c r="FRU76" s="385"/>
      <c r="FRV76" s="386"/>
      <c r="FRW76" s="386"/>
      <c r="FRX76" s="386"/>
      <c r="FRY76" s="386"/>
      <c r="FRZ76" s="386"/>
      <c r="FSA76" s="386"/>
      <c r="FSB76" s="386"/>
      <c r="FSC76" s="386"/>
      <c r="FSD76" s="386"/>
      <c r="FSE76" s="386"/>
      <c r="FSF76" s="386"/>
      <c r="FSG76" s="386"/>
      <c r="FSH76" s="386"/>
      <c r="FSI76" s="386"/>
      <c r="FSJ76" s="386"/>
      <c r="FSK76" s="385"/>
      <c r="FSL76" s="386"/>
      <c r="FSM76" s="386"/>
      <c r="FSN76" s="386"/>
      <c r="FSO76" s="386"/>
      <c r="FSP76" s="386"/>
      <c r="FSQ76" s="386"/>
      <c r="FSR76" s="386"/>
      <c r="FSS76" s="386"/>
      <c r="FST76" s="386"/>
      <c r="FSU76" s="386"/>
      <c r="FSV76" s="386"/>
      <c r="FSW76" s="386"/>
      <c r="FSX76" s="386"/>
      <c r="FSY76" s="386"/>
      <c r="FSZ76" s="386"/>
      <c r="FTA76" s="385"/>
      <c r="FTB76" s="386"/>
      <c r="FTC76" s="386"/>
      <c r="FTD76" s="386"/>
      <c r="FTE76" s="386"/>
      <c r="FTF76" s="386"/>
      <c r="FTG76" s="386"/>
      <c r="FTH76" s="386"/>
      <c r="FTI76" s="386"/>
      <c r="FTJ76" s="386"/>
      <c r="FTK76" s="386"/>
      <c r="FTL76" s="386"/>
      <c r="FTM76" s="386"/>
      <c r="FTN76" s="386"/>
      <c r="FTO76" s="386"/>
      <c r="FTP76" s="386"/>
      <c r="FTQ76" s="385"/>
      <c r="FTR76" s="386"/>
      <c r="FTS76" s="386"/>
      <c r="FTT76" s="386"/>
      <c r="FTU76" s="386"/>
      <c r="FTV76" s="386"/>
      <c r="FTW76" s="386"/>
      <c r="FTX76" s="386"/>
      <c r="FTY76" s="386"/>
      <c r="FTZ76" s="386"/>
      <c r="FUA76" s="386"/>
      <c r="FUB76" s="386"/>
      <c r="FUC76" s="386"/>
      <c r="FUD76" s="386"/>
      <c r="FUE76" s="386"/>
      <c r="FUF76" s="386"/>
      <c r="FUG76" s="385"/>
      <c r="FUH76" s="386"/>
      <c r="FUI76" s="386"/>
      <c r="FUJ76" s="386"/>
      <c r="FUK76" s="386"/>
      <c r="FUL76" s="386"/>
      <c r="FUM76" s="386"/>
      <c r="FUN76" s="386"/>
      <c r="FUO76" s="386"/>
      <c r="FUP76" s="386"/>
      <c r="FUQ76" s="386"/>
      <c r="FUR76" s="386"/>
      <c r="FUS76" s="386"/>
      <c r="FUT76" s="386"/>
      <c r="FUU76" s="386"/>
      <c r="FUV76" s="386"/>
      <c r="FUW76" s="385"/>
      <c r="FUX76" s="386"/>
      <c r="FUY76" s="386"/>
      <c r="FUZ76" s="386"/>
      <c r="FVA76" s="386"/>
      <c r="FVB76" s="386"/>
      <c r="FVC76" s="386"/>
      <c r="FVD76" s="386"/>
      <c r="FVE76" s="386"/>
      <c r="FVF76" s="386"/>
      <c r="FVG76" s="386"/>
      <c r="FVH76" s="386"/>
      <c r="FVI76" s="386"/>
      <c r="FVJ76" s="386"/>
      <c r="FVK76" s="386"/>
      <c r="FVL76" s="386"/>
      <c r="FVM76" s="385"/>
      <c r="FVN76" s="386"/>
      <c r="FVO76" s="386"/>
      <c r="FVP76" s="386"/>
      <c r="FVQ76" s="386"/>
      <c r="FVR76" s="386"/>
      <c r="FVS76" s="386"/>
      <c r="FVT76" s="386"/>
      <c r="FVU76" s="386"/>
      <c r="FVV76" s="386"/>
      <c r="FVW76" s="386"/>
      <c r="FVX76" s="386"/>
      <c r="FVY76" s="386"/>
      <c r="FVZ76" s="386"/>
      <c r="FWA76" s="386"/>
      <c r="FWB76" s="386"/>
      <c r="FWC76" s="385"/>
      <c r="FWD76" s="386"/>
      <c r="FWE76" s="386"/>
      <c r="FWF76" s="386"/>
      <c r="FWG76" s="386"/>
      <c r="FWH76" s="386"/>
      <c r="FWI76" s="386"/>
      <c r="FWJ76" s="386"/>
      <c r="FWK76" s="386"/>
      <c r="FWL76" s="386"/>
      <c r="FWM76" s="386"/>
      <c r="FWN76" s="386"/>
      <c r="FWO76" s="386"/>
      <c r="FWP76" s="386"/>
      <c r="FWQ76" s="386"/>
      <c r="FWR76" s="386"/>
      <c r="FWS76" s="385"/>
      <c r="FWT76" s="386"/>
      <c r="FWU76" s="386"/>
      <c r="FWV76" s="386"/>
      <c r="FWW76" s="386"/>
      <c r="FWX76" s="386"/>
      <c r="FWY76" s="386"/>
      <c r="FWZ76" s="386"/>
      <c r="FXA76" s="386"/>
      <c r="FXB76" s="386"/>
      <c r="FXC76" s="386"/>
      <c r="FXD76" s="386"/>
      <c r="FXE76" s="386"/>
      <c r="FXF76" s="386"/>
      <c r="FXG76" s="386"/>
      <c r="FXH76" s="386"/>
      <c r="FXI76" s="385"/>
      <c r="FXJ76" s="386"/>
      <c r="FXK76" s="386"/>
      <c r="FXL76" s="386"/>
      <c r="FXM76" s="386"/>
      <c r="FXN76" s="386"/>
      <c r="FXO76" s="386"/>
      <c r="FXP76" s="386"/>
      <c r="FXQ76" s="386"/>
      <c r="FXR76" s="386"/>
      <c r="FXS76" s="386"/>
      <c r="FXT76" s="386"/>
      <c r="FXU76" s="386"/>
      <c r="FXV76" s="386"/>
      <c r="FXW76" s="386"/>
      <c r="FXX76" s="386"/>
      <c r="FXY76" s="385"/>
      <c r="FXZ76" s="386"/>
      <c r="FYA76" s="386"/>
      <c r="FYB76" s="386"/>
      <c r="FYC76" s="386"/>
      <c r="FYD76" s="386"/>
      <c r="FYE76" s="386"/>
      <c r="FYF76" s="386"/>
      <c r="FYG76" s="386"/>
      <c r="FYH76" s="386"/>
      <c r="FYI76" s="386"/>
      <c r="FYJ76" s="386"/>
      <c r="FYK76" s="386"/>
      <c r="FYL76" s="386"/>
      <c r="FYM76" s="386"/>
      <c r="FYN76" s="386"/>
      <c r="FYO76" s="385"/>
      <c r="FYP76" s="386"/>
      <c r="FYQ76" s="386"/>
      <c r="FYR76" s="386"/>
      <c r="FYS76" s="386"/>
      <c r="FYT76" s="386"/>
      <c r="FYU76" s="386"/>
      <c r="FYV76" s="386"/>
      <c r="FYW76" s="386"/>
      <c r="FYX76" s="386"/>
      <c r="FYY76" s="386"/>
      <c r="FYZ76" s="386"/>
      <c r="FZA76" s="386"/>
      <c r="FZB76" s="386"/>
      <c r="FZC76" s="386"/>
      <c r="FZD76" s="386"/>
      <c r="FZE76" s="385"/>
      <c r="FZF76" s="386"/>
      <c r="FZG76" s="386"/>
      <c r="FZH76" s="386"/>
      <c r="FZI76" s="386"/>
      <c r="FZJ76" s="386"/>
      <c r="FZK76" s="386"/>
      <c r="FZL76" s="386"/>
      <c r="FZM76" s="386"/>
      <c r="FZN76" s="386"/>
      <c r="FZO76" s="386"/>
      <c r="FZP76" s="386"/>
      <c r="FZQ76" s="386"/>
      <c r="FZR76" s="386"/>
      <c r="FZS76" s="386"/>
      <c r="FZT76" s="386"/>
      <c r="FZU76" s="385"/>
      <c r="FZV76" s="386"/>
      <c r="FZW76" s="386"/>
      <c r="FZX76" s="386"/>
      <c r="FZY76" s="386"/>
      <c r="FZZ76" s="386"/>
      <c r="GAA76" s="386"/>
      <c r="GAB76" s="386"/>
      <c r="GAC76" s="386"/>
      <c r="GAD76" s="386"/>
      <c r="GAE76" s="386"/>
      <c r="GAF76" s="386"/>
      <c r="GAG76" s="386"/>
      <c r="GAH76" s="386"/>
      <c r="GAI76" s="386"/>
      <c r="GAJ76" s="386"/>
      <c r="GAK76" s="385"/>
      <c r="GAL76" s="386"/>
      <c r="GAM76" s="386"/>
      <c r="GAN76" s="386"/>
      <c r="GAO76" s="386"/>
      <c r="GAP76" s="386"/>
      <c r="GAQ76" s="386"/>
      <c r="GAR76" s="386"/>
      <c r="GAS76" s="386"/>
      <c r="GAT76" s="386"/>
      <c r="GAU76" s="386"/>
      <c r="GAV76" s="386"/>
      <c r="GAW76" s="386"/>
      <c r="GAX76" s="386"/>
      <c r="GAY76" s="386"/>
      <c r="GAZ76" s="386"/>
      <c r="GBA76" s="385"/>
      <c r="GBB76" s="386"/>
      <c r="GBC76" s="386"/>
      <c r="GBD76" s="386"/>
      <c r="GBE76" s="386"/>
      <c r="GBF76" s="386"/>
      <c r="GBG76" s="386"/>
      <c r="GBH76" s="386"/>
      <c r="GBI76" s="386"/>
      <c r="GBJ76" s="386"/>
      <c r="GBK76" s="386"/>
      <c r="GBL76" s="386"/>
      <c r="GBM76" s="386"/>
      <c r="GBN76" s="386"/>
      <c r="GBO76" s="386"/>
      <c r="GBP76" s="386"/>
      <c r="GBQ76" s="385"/>
      <c r="GBR76" s="386"/>
      <c r="GBS76" s="386"/>
      <c r="GBT76" s="386"/>
      <c r="GBU76" s="386"/>
      <c r="GBV76" s="386"/>
      <c r="GBW76" s="386"/>
      <c r="GBX76" s="386"/>
      <c r="GBY76" s="386"/>
      <c r="GBZ76" s="386"/>
      <c r="GCA76" s="386"/>
      <c r="GCB76" s="386"/>
      <c r="GCC76" s="386"/>
      <c r="GCD76" s="386"/>
      <c r="GCE76" s="386"/>
      <c r="GCF76" s="386"/>
      <c r="GCG76" s="385"/>
      <c r="GCH76" s="386"/>
      <c r="GCI76" s="386"/>
      <c r="GCJ76" s="386"/>
      <c r="GCK76" s="386"/>
      <c r="GCL76" s="386"/>
      <c r="GCM76" s="386"/>
      <c r="GCN76" s="386"/>
      <c r="GCO76" s="386"/>
      <c r="GCP76" s="386"/>
      <c r="GCQ76" s="386"/>
      <c r="GCR76" s="386"/>
      <c r="GCS76" s="386"/>
      <c r="GCT76" s="386"/>
      <c r="GCU76" s="386"/>
      <c r="GCV76" s="386"/>
      <c r="GCW76" s="385"/>
      <c r="GCX76" s="386"/>
      <c r="GCY76" s="386"/>
      <c r="GCZ76" s="386"/>
      <c r="GDA76" s="386"/>
      <c r="GDB76" s="386"/>
      <c r="GDC76" s="386"/>
      <c r="GDD76" s="386"/>
      <c r="GDE76" s="386"/>
      <c r="GDF76" s="386"/>
      <c r="GDG76" s="386"/>
      <c r="GDH76" s="386"/>
      <c r="GDI76" s="386"/>
      <c r="GDJ76" s="386"/>
      <c r="GDK76" s="386"/>
      <c r="GDL76" s="386"/>
      <c r="GDM76" s="385"/>
      <c r="GDN76" s="386"/>
      <c r="GDO76" s="386"/>
      <c r="GDP76" s="386"/>
      <c r="GDQ76" s="386"/>
      <c r="GDR76" s="386"/>
      <c r="GDS76" s="386"/>
      <c r="GDT76" s="386"/>
      <c r="GDU76" s="386"/>
      <c r="GDV76" s="386"/>
      <c r="GDW76" s="386"/>
      <c r="GDX76" s="386"/>
      <c r="GDY76" s="386"/>
      <c r="GDZ76" s="386"/>
      <c r="GEA76" s="386"/>
      <c r="GEB76" s="386"/>
      <c r="GEC76" s="385"/>
      <c r="GED76" s="386"/>
      <c r="GEE76" s="386"/>
      <c r="GEF76" s="386"/>
      <c r="GEG76" s="386"/>
      <c r="GEH76" s="386"/>
      <c r="GEI76" s="386"/>
      <c r="GEJ76" s="386"/>
      <c r="GEK76" s="386"/>
      <c r="GEL76" s="386"/>
      <c r="GEM76" s="386"/>
      <c r="GEN76" s="386"/>
      <c r="GEO76" s="386"/>
      <c r="GEP76" s="386"/>
      <c r="GEQ76" s="386"/>
      <c r="GER76" s="386"/>
      <c r="GES76" s="385"/>
      <c r="GET76" s="386"/>
      <c r="GEU76" s="386"/>
      <c r="GEV76" s="386"/>
      <c r="GEW76" s="386"/>
      <c r="GEX76" s="386"/>
      <c r="GEY76" s="386"/>
      <c r="GEZ76" s="386"/>
      <c r="GFA76" s="386"/>
      <c r="GFB76" s="386"/>
      <c r="GFC76" s="386"/>
      <c r="GFD76" s="386"/>
      <c r="GFE76" s="386"/>
      <c r="GFF76" s="386"/>
      <c r="GFG76" s="386"/>
      <c r="GFH76" s="386"/>
      <c r="GFI76" s="385"/>
      <c r="GFJ76" s="386"/>
      <c r="GFK76" s="386"/>
      <c r="GFL76" s="386"/>
      <c r="GFM76" s="386"/>
      <c r="GFN76" s="386"/>
      <c r="GFO76" s="386"/>
      <c r="GFP76" s="386"/>
      <c r="GFQ76" s="386"/>
      <c r="GFR76" s="386"/>
      <c r="GFS76" s="386"/>
      <c r="GFT76" s="386"/>
      <c r="GFU76" s="386"/>
      <c r="GFV76" s="386"/>
      <c r="GFW76" s="386"/>
      <c r="GFX76" s="386"/>
      <c r="GFY76" s="385"/>
      <c r="GFZ76" s="386"/>
      <c r="GGA76" s="386"/>
      <c r="GGB76" s="386"/>
      <c r="GGC76" s="386"/>
      <c r="GGD76" s="386"/>
      <c r="GGE76" s="386"/>
      <c r="GGF76" s="386"/>
      <c r="GGG76" s="386"/>
      <c r="GGH76" s="386"/>
      <c r="GGI76" s="386"/>
      <c r="GGJ76" s="386"/>
      <c r="GGK76" s="386"/>
      <c r="GGL76" s="386"/>
      <c r="GGM76" s="386"/>
      <c r="GGN76" s="386"/>
      <c r="GGO76" s="385"/>
      <c r="GGP76" s="386"/>
      <c r="GGQ76" s="386"/>
      <c r="GGR76" s="386"/>
      <c r="GGS76" s="386"/>
      <c r="GGT76" s="386"/>
      <c r="GGU76" s="386"/>
      <c r="GGV76" s="386"/>
      <c r="GGW76" s="386"/>
      <c r="GGX76" s="386"/>
      <c r="GGY76" s="386"/>
      <c r="GGZ76" s="386"/>
      <c r="GHA76" s="386"/>
      <c r="GHB76" s="386"/>
      <c r="GHC76" s="386"/>
      <c r="GHD76" s="386"/>
      <c r="GHE76" s="385"/>
      <c r="GHF76" s="386"/>
      <c r="GHG76" s="386"/>
      <c r="GHH76" s="386"/>
      <c r="GHI76" s="386"/>
      <c r="GHJ76" s="386"/>
      <c r="GHK76" s="386"/>
      <c r="GHL76" s="386"/>
      <c r="GHM76" s="386"/>
      <c r="GHN76" s="386"/>
      <c r="GHO76" s="386"/>
      <c r="GHP76" s="386"/>
      <c r="GHQ76" s="386"/>
      <c r="GHR76" s="386"/>
      <c r="GHS76" s="386"/>
      <c r="GHT76" s="386"/>
      <c r="GHU76" s="385"/>
      <c r="GHV76" s="386"/>
      <c r="GHW76" s="386"/>
      <c r="GHX76" s="386"/>
      <c r="GHY76" s="386"/>
      <c r="GHZ76" s="386"/>
      <c r="GIA76" s="386"/>
      <c r="GIB76" s="386"/>
      <c r="GIC76" s="386"/>
      <c r="GID76" s="386"/>
      <c r="GIE76" s="386"/>
      <c r="GIF76" s="386"/>
      <c r="GIG76" s="386"/>
      <c r="GIH76" s="386"/>
      <c r="GII76" s="386"/>
      <c r="GIJ76" s="386"/>
      <c r="GIK76" s="385"/>
      <c r="GIL76" s="386"/>
      <c r="GIM76" s="386"/>
      <c r="GIN76" s="386"/>
      <c r="GIO76" s="386"/>
      <c r="GIP76" s="386"/>
      <c r="GIQ76" s="386"/>
      <c r="GIR76" s="386"/>
      <c r="GIS76" s="386"/>
      <c r="GIT76" s="386"/>
      <c r="GIU76" s="386"/>
      <c r="GIV76" s="386"/>
      <c r="GIW76" s="386"/>
      <c r="GIX76" s="386"/>
      <c r="GIY76" s="386"/>
      <c r="GIZ76" s="386"/>
      <c r="GJA76" s="385"/>
      <c r="GJB76" s="386"/>
      <c r="GJC76" s="386"/>
      <c r="GJD76" s="386"/>
      <c r="GJE76" s="386"/>
      <c r="GJF76" s="386"/>
      <c r="GJG76" s="386"/>
      <c r="GJH76" s="386"/>
      <c r="GJI76" s="386"/>
      <c r="GJJ76" s="386"/>
      <c r="GJK76" s="386"/>
      <c r="GJL76" s="386"/>
      <c r="GJM76" s="386"/>
      <c r="GJN76" s="386"/>
      <c r="GJO76" s="386"/>
      <c r="GJP76" s="386"/>
      <c r="GJQ76" s="385"/>
      <c r="GJR76" s="386"/>
      <c r="GJS76" s="386"/>
      <c r="GJT76" s="386"/>
      <c r="GJU76" s="386"/>
      <c r="GJV76" s="386"/>
      <c r="GJW76" s="386"/>
      <c r="GJX76" s="386"/>
      <c r="GJY76" s="386"/>
      <c r="GJZ76" s="386"/>
      <c r="GKA76" s="386"/>
      <c r="GKB76" s="386"/>
      <c r="GKC76" s="386"/>
      <c r="GKD76" s="386"/>
      <c r="GKE76" s="386"/>
      <c r="GKF76" s="386"/>
      <c r="GKG76" s="385"/>
      <c r="GKH76" s="386"/>
      <c r="GKI76" s="386"/>
      <c r="GKJ76" s="386"/>
      <c r="GKK76" s="386"/>
      <c r="GKL76" s="386"/>
      <c r="GKM76" s="386"/>
      <c r="GKN76" s="386"/>
      <c r="GKO76" s="386"/>
      <c r="GKP76" s="386"/>
      <c r="GKQ76" s="386"/>
      <c r="GKR76" s="386"/>
      <c r="GKS76" s="386"/>
      <c r="GKT76" s="386"/>
      <c r="GKU76" s="386"/>
      <c r="GKV76" s="386"/>
      <c r="GKW76" s="385"/>
      <c r="GKX76" s="386"/>
      <c r="GKY76" s="386"/>
      <c r="GKZ76" s="386"/>
      <c r="GLA76" s="386"/>
      <c r="GLB76" s="386"/>
      <c r="GLC76" s="386"/>
      <c r="GLD76" s="386"/>
      <c r="GLE76" s="386"/>
      <c r="GLF76" s="386"/>
      <c r="GLG76" s="386"/>
      <c r="GLH76" s="386"/>
      <c r="GLI76" s="386"/>
      <c r="GLJ76" s="386"/>
      <c r="GLK76" s="386"/>
      <c r="GLL76" s="386"/>
      <c r="GLM76" s="385"/>
      <c r="GLN76" s="386"/>
      <c r="GLO76" s="386"/>
      <c r="GLP76" s="386"/>
      <c r="GLQ76" s="386"/>
      <c r="GLR76" s="386"/>
      <c r="GLS76" s="386"/>
      <c r="GLT76" s="386"/>
      <c r="GLU76" s="386"/>
      <c r="GLV76" s="386"/>
      <c r="GLW76" s="386"/>
      <c r="GLX76" s="386"/>
      <c r="GLY76" s="386"/>
      <c r="GLZ76" s="386"/>
      <c r="GMA76" s="386"/>
      <c r="GMB76" s="386"/>
      <c r="GMC76" s="385"/>
      <c r="GMD76" s="386"/>
      <c r="GME76" s="386"/>
      <c r="GMF76" s="386"/>
      <c r="GMG76" s="386"/>
      <c r="GMH76" s="386"/>
      <c r="GMI76" s="386"/>
      <c r="GMJ76" s="386"/>
      <c r="GMK76" s="386"/>
      <c r="GML76" s="386"/>
      <c r="GMM76" s="386"/>
      <c r="GMN76" s="386"/>
      <c r="GMO76" s="386"/>
      <c r="GMP76" s="386"/>
      <c r="GMQ76" s="386"/>
      <c r="GMR76" s="386"/>
      <c r="GMS76" s="385"/>
      <c r="GMT76" s="386"/>
      <c r="GMU76" s="386"/>
      <c r="GMV76" s="386"/>
      <c r="GMW76" s="386"/>
      <c r="GMX76" s="386"/>
      <c r="GMY76" s="386"/>
      <c r="GMZ76" s="386"/>
      <c r="GNA76" s="386"/>
      <c r="GNB76" s="386"/>
      <c r="GNC76" s="386"/>
      <c r="GND76" s="386"/>
      <c r="GNE76" s="386"/>
      <c r="GNF76" s="386"/>
      <c r="GNG76" s="386"/>
      <c r="GNH76" s="386"/>
      <c r="GNI76" s="385"/>
      <c r="GNJ76" s="386"/>
      <c r="GNK76" s="386"/>
      <c r="GNL76" s="386"/>
      <c r="GNM76" s="386"/>
      <c r="GNN76" s="386"/>
      <c r="GNO76" s="386"/>
      <c r="GNP76" s="386"/>
      <c r="GNQ76" s="386"/>
      <c r="GNR76" s="386"/>
      <c r="GNS76" s="386"/>
      <c r="GNT76" s="386"/>
      <c r="GNU76" s="386"/>
      <c r="GNV76" s="386"/>
      <c r="GNW76" s="386"/>
      <c r="GNX76" s="386"/>
      <c r="GNY76" s="385"/>
      <c r="GNZ76" s="386"/>
      <c r="GOA76" s="386"/>
      <c r="GOB76" s="386"/>
      <c r="GOC76" s="386"/>
      <c r="GOD76" s="386"/>
      <c r="GOE76" s="386"/>
      <c r="GOF76" s="386"/>
      <c r="GOG76" s="386"/>
      <c r="GOH76" s="386"/>
      <c r="GOI76" s="386"/>
      <c r="GOJ76" s="386"/>
      <c r="GOK76" s="386"/>
      <c r="GOL76" s="386"/>
      <c r="GOM76" s="386"/>
      <c r="GON76" s="386"/>
      <c r="GOO76" s="385"/>
      <c r="GOP76" s="386"/>
      <c r="GOQ76" s="386"/>
      <c r="GOR76" s="386"/>
      <c r="GOS76" s="386"/>
      <c r="GOT76" s="386"/>
      <c r="GOU76" s="386"/>
      <c r="GOV76" s="386"/>
      <c r="GOW76" s="386"/>
      <c r="GOX76" s="386"/>
      <c r="GOY76" s="386"/>
      <c r="GOZ76" s="386"/>
      <c r="GPA76" s="386"/>
      <c r="GPB76" s="386"/>
      <c r="GPC76" s="386"/>
      <c r="GPD76" s="386"/>
      <c r="GPE76" s="385"/>
      <c r="GPF76" s="386"/>
      <c r="GPG76" s="386"/>
      <c r="GPH76" s="386"/>
      <c r="GPI76" s="386"/>
      <c r="GPJ76" s="386"/>
      <c r="GPK76" s="386"/>
      <c r="GPL76" s="386"/>
      <c r="GPM76" s="386"/>
      <c r="GPN76" s="386"/>
      <c r="GPO76" s="386"/>
      <c r="GPP76" s="386"/>
      <c r="GPQ76" s="386"/>
      <c r="GPR76" s="386"/>
      <c r="GPS76" s="386"/>
      <c r="GPT76" s="386"/>
      <c r="GPU76" s="385"/>
      <c r="GPV76" s="386"/>
      <c r="GPW76" s="386"/>
      <c r="GPX76" s="386"/>
      <c r="GPY76" s="386"/>
      <c r="GPZ76" s="386"/>
      <c r="GQA76" s="386"/>
      <c r="GQB76" s="386"/>
      <c r="GQC76" s="386"/>
      <c r="GQD76" s="386"/>
      <c r="GQE76" s="386"/>
      <c r="GQF76" s="386"/>
      <c r="GQG76" s="386"/>
      <c r="GQH76" s="386"/>
      <c r="GQI76" s="386"/>
      <c r="GQJ76" s="386"/>
      <c r="GQK76" s="385"/>
      <c r="GQL76" s="386"/>
      <c r="GQM76" s="386"/>
      <c r="GQN76" s="386"/>
      <c r="GQO76" s="386"/>
      <c r="GQP76" s="386"/>
      <c r="GQQ76" s="386"/>
      <c r="GQR76" s="386"/>
      <c r="GQS76" s="386"/>
      <c r="GQT76" s="386"/>
      <c r="GQU76" s="386"/>
      <c r="GQV76" s="386"/>
      <c r="GQW76" s="386"/>
      <c r="GQX76" s="386"/>
      <c r="GQY76" s="386"/>
      <c r="GQZ76" s="386"/>
      <c r="GRA76" s="385"/>
      <c r="GRB76" s="386"/>
      <c r="GRC76" s="386"/>
      <c r="GRD76" s="386"/>
      <c r="GRE76" s="386"/>
      <c r="GRF76" s="386"/>
      <c r="GRG76" s="386"/>
      <c r="GRH76" s="386"/>
      <c r="GRI76" s="386"/>
      <c r="GRJ76" s="386"/>
      <c r="GRK76" s="386"/>
      <c r="GRL76" s="386"/>
      <c r="GRM76" s="386"/>
      <c r="GRN76" s="386"/>
      <c r="GRO76" s="386"/>
      <c r="GRP76" s="386"/>
      <c r="GRQ76" s="385"/>
      <c r="GRR76" s="386"/>
      <c r="GRS76" s="386"/>
      <c r="GRT76" s="386"/>
      <c r="GRU76" s="386"/>
      <c r="GRV76" s="386"/>
      <c r="GRW76" s="386"/>
      <c r="GRX76" s="386"/>
      <c r="GRY76" s="386"/>
      <c r="GRZ76" s="386"/>
      <c r="GSA76" s="386"/>
      <c r="GSB76" s="386"/>
      <c r="GSC76" s="386"/>
      <c r="GSD76" s="386"/>
      <c r="GSE76" s="386"/>
      <c r="GSF76" s="386"/>
      <c r="GSG76" s="385"/>
      <c r="GSH76" s="386"/>
      <c r="GSI76" s="386"/>
      <c r="GSJ76" s="386"/>
      <c r="GSK76" s="386"/>
      <c r="GSL76" s="386"/>
      <c r="GSM76" s="386"/>
      <c r="GSN76" s="386"/>
      <c r="GSO76" s="386"/>
      <c r="GSP76" s="386"/>
      <c r="GSQ76" s="386"/>
      <c r="GSR76" s="386"/>
      <c r="GSS76" s="386"/>
      <c r="GST76" s="386"/>
      <c r="GSU76" s="386"/>
      <c r="GSV76" s="386"/>
      <c r="GSW76" s="385"/>
      <c r="GSX76" s="386"/>
      <c r="GSY76" s="386"/>
      <c r="GSZ76" s="386"/>
      <c r="GTA76" s="386"/>
      <c r="GTB76" s="386"/>
      <c r="GTC76" s="386"/>
      <c r="GTD76" s="386"/>
      <c r="GTE76" s="386"/>
      <c r="GTF76" s="386"/>
      <c r="GTG76" s="386"/>
      <c r="GTH76" s="386"/>
      <c r="GTI76" s="386"/>
      <c r="GTJ76" s="386"/>
      <c r="GTK76" s="386"/>
      <c r="GTL76" s="386"/>
      <c r="GTM76" s="385"/>
      <c r="GTN76" s="386"/>
      <c r="GTO76" s="386"/>
      <c r="GTP76" s="386"/>
      <c r="GTQ76" s="386"/>
      <c r="GTR76" s="386"/>
      <c r="GTS76" s="386"/>
      <c r="GTT76" s="386"/>
      <c r="GTU76" s="386"/>
      <c r="GTV76" s="386"/>
      <c r="GTW76" s="386"/>
      <c r="GTX76" s="386"/>
      <c r="GTY76" s="386"/>
      <c r="GTZ76" s="386"/>
      <c r="GUA76" s="386"/>
      <c r="GUB76" s="386"/>
      <c r="GUC76" s="385"/>
      <c r="GUD76" s="386"/>
      <c r="GUE76" s="386"/>
      <c r="GUF76" s="386"/>
      <c r="GUG76" s="386"/>
      <c r="GUH76" s="386"/>
      <c r="GUI76" s="386"/>
      <c r="GUJ76" s="386"/>
      <c r="GUK76" s="386"/>
      <c r="GUL76" s="386"/>
      <c r="GUM76" s="386"/>
      <c r="GUN76" s="386"/>
      <c r="GUO76" s="386"/>
      <c r="GUP76" s="386"/>
      <c r="GUQ76" s="386"/>
      <c r="GUR76" s="386"/>
      <c r="GUS76" s="385"/>
      <c r="GUT76" s="386"/>
      <c r="GUU76" s="386"/>
      <c r="GUV76" s="386"/>
      <c r="GUW76" s="386"/>
      <c r="GUX76" s="386"/>
      <c r="GUY76" s="386"/>
      <c r="GUZ76" s="386"/>
      <c r="GVA76" s="386"/>
      <c r="GVB76" s="386"/>
      <c r="GVC76" s="386"/>
      <c r="GVD76" s="386"/>
      <c r="GVE76" s="386"/>
      <c r="GVF76" s="386"/>
      <c r="GVG76" s="386"/>
      <c r="GVH76" s="386"/>
      <c r="GVI76" s="385"/>
      <c r="GVJ76" s="386"/>
      <c r="GVK76" s="386"/>
      <c r="GVL76" s="386"/>
      <c r="GVM76" s="386"/>
      <c r="GVN76" s="386"/>
      <c r="GVO76" s="386"/>
      <c r="GVP76" s="386"/>
      <c r="GVQ76" s="386"/>
      <c r="GVR76" s="386"/>
      <c r="GVS76" s="386"/>
      <c r="GVT76" s="386"/>
      <c r="GVU76" s="386"/>
      <c r="GVV76" s="386"/>
      <c r="GVW76" s="386"/>
      <c r="GVX76" s="386"/>
      <c r="GVY76" s="385"/>
      <c r="GVZ76" s="386"/>
      <c r="GWA76" s="386"/>
      <c r="GWB76" s="386"/>
      <c r="GWC76" s="386"/>
      <c r="GWD76" s="386"/>
      <c r="GWE76" s="386"/>
      <c r="GWF76" s="386"/>
      <c r="GWG76" s="386"/>
      <c r="GWH76" s="386"/>
      <c r="GWI76" s="386"/>
      <c r="GWJ76" s="386"/>
      <c r="GWK76" s="386"/>
      <c r="GWL76" s="386"/>
      <c r="GWM76" s="386"/>
      <c r="GWN76" s="386"/>
      <c r="GWO76" s="385"/>
      <c r="GWP76" s="386"/>
      <c r="GWQ76" s="386"/>
      <c r="GWR76" s="386"/>
      <c r="GWS76" s="386"/>
      <c r="GWT76" s="386"/>
      <c r="GWU76" s="386"/>
      <c r="GWV76" s="386"/>
      <c r="GWW76" s="386"/>
      <c r="GWX76" s="386"/>
      <c r="GWY76" s="386"/>
      <c r="GWZ76" s="386"/>
      <c r="GXA76" s="386"/>
      <c r="GXB76" s="386"/>
      <c r="GXC76" s="386"/>
      <c r="GXD76" s="386"/>
      <c r="GXE76" s="385"/>
      <c r="GXF76" s="386"/>
      <c r="GXG76" s="386"/>
      <c r="GXH76" s="386"/>
      <c r="GXI76" s="386"/>
      <c r="GXJ76" s="386"/>
      <c r="GXK76" s="386"/>
      <c r="GXL76" s="386"/>
      <c r="GXM76" s="386"/>
      <c r="GXN76" s="386"/>
      <c r="GXO76" s="386"/>
      <c r="GXP76" s="386"/>
      <c r="GXQ76" s="386"/>
      <c r="GXR76" s="386"/>
      <c r="GXS76" s="386"/>
      <c r="GXT76" s="386"/>
      <c r="GXU76" s="385"/>
      <c r="GXV76" s="386"/>
      <c r="GXW76" s="386"/>
      <c r="GXX76" s="386"/>
      <c r="GXY76" s="386"/>
      <c r="GXZ76" s="386"/>
      <c r="GYA76" s="386"/>
      <c r="GYB76" s="386"/>
      <c r="GYC76" s="386"/>
      <c r="GYD76" s="386"/>
      <c r="GYE76" s="386"/>
      <c r="GYF76" s="386"/>
      <c r="GYG76" s="386"/>
      <c r="GYH76" s="386"/>
      <c r="GYI76" s="386"/>
      <c r="GYJ76" s="386"/>
      <c r="GYK76" s="385"/>
      <c r="GYL76" s="386"/>
      <c r="GYM76" s="386"/>
      <c r="GYN76" s="386"/>
      <c r="GYO76" s="386"/>
      <c r="GYP76" s="386"/>
      <c r="GYQ76" s="386"/>
      <c r="GYR76" s="386"/>
      <c r="GYS76" s="386"/>
      <c r="GYT76" s="386"/>
      <c r="GYU76" s="386"/>
      <c r="GYV76" s="386"/>
      <c r="GYW76" s="386"/>
      <c r="GYX76" s="386"/>
      <c r="GYY76" s="386"/>
      <c r="GYZ76" s="386"/>
      <c r="GZA76" s="385"/>
      <c r="GZB76" s="386"/>
      <c r="GZC76" s="386"/>
      <c r="GZD76" s="386"/>
      <c r="GZE76" s="386"/>
      <c r="GZF76" s="386"/>
      <c r="GZG76" s="386"/>
      <c r="GZH76" s="386"/>
      <c r="GZI76" s="386"/>
      <c r="GZJ76" s="386"/>
      <c r="GZK76" s="386"/>
      <c r="GZL76" s="386"/>
      <c r="GZM76" s="386"/>
      <c r="GZN76" s="386"/>
      <c r="GZO76" s="386"/>
      <c r="GZP76" s="386"/>
      <c r="GZQ76" s="385"/>
      <c r="GZR76" s="386"/>
      <c r="GZS76" s="386"/>
      <c r="GZT76" s="386"/>
      <c r="GZU76" s="386"/>
      <c r="GZV76" s="386"/>
      <c r="GZW76" s="386"/>
      <c r="GZX76" s="386"/>
      <c r="GZY76" s="386"/>
      <c r="GZZ76" s="386"/>
      <c r="HAA76" s="386"/>
      <c r="HAB76" s="386"/>
      <c r="HAC76" s="386"/>
      <c r="HAD76" s="386"/>
      <c r="HAE76" s="386"/>
      <c r="HAF76" s="386"/>
      <c r="HAG76" s="385"/>
      <c r="HAH76" s="386"/>
      <c r="HAI76" s="386"/>
      <c r="HAJ76" s="386"/>
      <c r="HAK76" s="386"/>
      <c r="HAL76" s="386"/>
      <c r="HAM76" s="386"/>
      <c r="HAN76" s="386"/>
      <c r="HAO76" s="386"/>
      <c r="HAP76" s="386"/>
      <c r="HAQ76" s="386"/>
      <c r="HAR76" s="386"/>
      <c r="HAS76" s="386"/>
      <c r="HAT76" s="386"/>
      <c r="HAU76" s="386"/>
      <c r="HAV76" s="386"/>
      <c r="HAW76" s="385"/>
      <c r="HAX76" s="386"/>
      <c r="HAY76" s="386"/>
      <c r="HAZ76" s="386"/>
      <c r="HBA76" s="386"/>
      <c r="HBB76" s="386"/>
      <c r="HBC76" s="386"/>
      <c r="HBD76" s="386"/>
      <c r="HBE76" s="386"/>
      <c r="HBF76" s="386"/>
      <c r="HBG76" s="386"/>
      <c r="HBH76" s="386"/>
      <c r="HBI76" s="386"/>
      <c r="HBJ76" s="386"/>
      <c r="HBK76" s="386"/>
      <c r="HBL76" s="386"/>
      <c r="HBM76" s="385"/>
      <c r="HBN76" s="386"/>
      <c r="HBO76" s="386"/>
      <c r="HBP76" s="386"/>
      <c r="HBQ76" s="386"/>
      <c r="HBR76" s="386"/>
      <c r="HBS76" s="386"/>
      <c r="HBT76" s="386"/>
      <c r="HBU76" s="386"/>
      <c r="HBV76" s="386"/>
      <c r="HBW76" s="386"/>
      <c r="HBX76" s="386"/>
      <c r="HBY76" s="386"/>
      <c r="HBZ76" s="386"/>
      <c r="HCA76" s="386"/>
      <c r="HCB76" s="386"/>
      <c r="HCC76" s="385"/>
      <c r="HCD76" s="386"/>
      <c r="HCE76" s="386"/>
      <c r="HCF76" s="386"/>
      <c r="HCG76" s="386"/>
      <c r="HCH76" s="386"/>
      <c r="HCI76" s="386"/>
      <c r="HCJ76" s="386"/>
      <c r="HCK76" s="386"/>
      <c r="HCL76" s="386"/>
      <c r="HCM76" s="386"/>
      <c r="HCN76" s="386"/>
      <c r="HCO76" s="386"/>
      <c r="HCP76" s="386"/>
      <c r="HCQ76" s="386"/>
      <c r="HCR76" s="386"/>
      <c r="HCS76" s="385"/>
      <c r="HCT76" s="386"/>
      <c r="HCU76" s="386"/>
      <c r="HCV76" s="386"/>
      <c r="HCW76" s="386"/>
      <c r="HCX76" s="386"/>
      <c r="HCY76" s="386"/>
      <c r="HCZ76" s="386"/>
      <c r="HDA76" s="386"/>
      <c r="HDB76" s="386"/>
      <c r="HDC76" s="386"/>
      <c r="HDD76" s="386"/>
      <c r="HDE76" s="386"/>
      <c r="HDF76" s="386"/>
      <c r="HDG76" s="386"/>
      <c r="HDH76" s="386"/>
      <c r="HDI76" s="385"/>
      <c r="HDJ76" s="386"/>
      <c r="HDK76" s="386"/>
      <c r="HDL76" s="386"/>
      <c r="HDM76" s="386"/>
      <c r="HDN76" s="386"/>
      <c r="HDO76" s="386"/>
      <c r="HDP76" s="386"/>
      <c r="HDQ76" s="386"/>
      <c r="HDR76" s="386"/>
      <c r="HDS76" s="386"/>
      <c r="HDT76" s="386"/>
      <c r="HDU76" s="386"/>
      <c r="HDV76" s="386"/>
      <c r="HDW76" s="386"/>
      <c r="HDX76" s="386"/>
      <c r="HDY76" s="385"/>
      <c r="HDZ76" s="386"/>
      <c r="HEA76" s="386"/>
      <c r="HEB76" s="386"/>
      <c r="HEC76" s="386"/>
      <c r="HED76" s="386"/>
      <c r="HEE76" s="386"/>
      <c r="HEF76" s="386"/>
      <c r="HEG76" s="386"/>
      <c r="HEH76" s="386"/>
      <c r="HEI76" s="386"/>
      <c r="HEJ76" s="386"/>
      <c r="HEK76" s="386"/>
      <c r="HEL76" s="386"/>
      <c r="HEM76" s="386"/>
      <c r="HEN76" s="386"/>
      <c r="HEO76" s="385"/>
      <c r="HEP76" s="386"/>
      <c r="HEQ76" s="386"/>
      <c r="HER76" s="386"/>
      <c r="HES76" s="386"/>
      <c r="HET76" s="386"/>
      <c r="HEU76" s="386"/>
      <c r="HEV76" s="386"/>
      <c r="HEW76" s="386"/>
      <c r="HEX76" s="386"/>
      <c r="HEY76" s="386"/>
      <c r="HEZ76" s="386"/>
      <c r="HFA76" s="386"/>
      <c r="HFB76" s="386"/>
      <c r="HFC76" s="386"/>
      <c r="HFD76" s="386"/>
      <c r="HFE76" s="385"/>
      <c r="HFF76" s="386"/>
      <c r="HFG76" s="386"/>
      <c r="HFH76" s="386"/>
      <c r="HFI76" s="386"/>
      <c r="HFJ76" s="386"/>
      <c r="HFK76" s="386"/>
      <c r="HFL76" s="386"/>
      <c r="HFM76" s="386"/>
      <c r="HFN76" s="386"/>
      <c r="HFO76" s="386"/>
      <c r="HFP76" s="386"/>
      <c r="HFQ76" s="386"/>
      <c r="HFR76" s="386"/>
      <c r="HFS76" s="386"/>
      <c r="HFT76" s="386"/>
      <c r="HFU76" s="385"/>
      <c r="HFV76" s="386"/>
      <c r="HFW76" s="386"/>
      <c r="HFX76" s="386"/>
      <c r="HFY76" s="386"/>
      <c r="HFZ76" s="386"/>
      <c r="HGA76" s="386"/>
      <c r="HGB76" s="386"/>
      <c r="HGC76" s="386"/>
      <c r="HGD76" s="386"/>
      <c r="HGE76" s="386"/>
      <c r="HGF76" s="386"/>
      <c r="HGG76" s="386"/>
      <c r="HGH76" s="386"/>
      <c r="HGI76" s="386"/>
      <c r="HGJ76" s="386"/>
      <c r="HGK76" s="385"/>
      <c r="HGL76" s="386"/>
      <c r="HGM76" s="386"/>
      <c r="HGN76" s="386"/>
      <c r="HGO76" s="386"/>
      <c r="HGP76" s="386"/>
      <c r="HGQ76" s="386"/>
      <c r="HGR76" s="386"/>
      <c r="HGS76" s="386"/>
      <c r="HGT76" s="386"/>
      <c r="HGU76" s="386"/>
      <c r="HGV76" s="386"/>
      <c r="HGW76" s="386"/>
      <c r="HGX76" s="386"/>
      <c r="HGY76" s="386"/>
      <c r="HGZ76" s="386"/>
      <c r="HHA76" s="385"/>
      <c r="HHB76" s="386"/>
      <c r="HHC76" s="386"/>
      <c r="HHD76" s="386"/>
      <c r="HHE76" s="386"/>
      <c r="HHF76" s="386"/>
      <c r="HHG76" s="386"/>
      <c r="HHH76" s="386"/>
      <c r="HHI76" s="386"/>
      <c r="HHJ76" s="386"/>
      <c r="HHK76" s="386"/>
      <c r="HHL76" s="386"/>
      <c r="HHM76" s="386"/>
      <c r="HHN76" s="386"/>
      <c r="HHO76" s="386"/>
      <c r="HHP76" s="386"/>
      <c r="HHQ76" s="385"/>
      <c r="HHR76" s="386"/>
      <c r="HHS76" s="386"/>
      <c r="HHT76" s="386"/>
      <c r="HHU76" s="386"/>
      <c r="HHV76" s="386"/>
      <c r="HHW76" s="386"/>
      <c r="HHX76" s="386"/>
      <c r="HHY76" s="386"/>
      <c r="HHZ76" s="386"/>
      <c r="HIA76" s="386"/>
      <c r="HIB76" s="386"/>
      <c r="HIC76" s="386"/>
      <c r="HID76" s="386"/>
      <c r="HIE76" s="386"/>
      <c r="HIF76" s="386"/>
      <c r="HIG76" s="385"/>
      <c r="HIH76" s="386"/>
      <c r="HII76" s="386"/>
      <c r="HIJ76" s="386"/>
      <c r="HIK76" s="386"/>
      <c r="HIL76" s="386"/>
      <c r="HIM76" s="386"/>
      <c r="HIN76" s="386"/>
      <c r="HIO76" s="386"/>
      <c r="HIP76" s="386"/>
      <c r="HIQ76" s="386"/>
      <c r="HIR76" s="386"/>
      <c r="HIS76" s="386"/>
      <c r="HIT76" s="386"/>
      <c r="HIU76" s="386"/>
      <c r="HIV76" s="386"/>
      <c r="HIW76" s="385"/>
      <c r="HIX76" s="386"/>
      <c r="HIY76" s="386"/>
      <c r="HIZ76" s="386"/>
      <c r="HJA76" s="386"/>
      <c r="HJB76" s="386"/>
      <c r="HJC76" s="386"/>
      <c r="HJD76" s="386"/>
      <c r="HJE76" s="386"/>
      <c r="HJF76" s="386"/>
      <c r="HJG76" s="386"/>
      <c r="HJH76" s="386"/>
      <c r="HJI76" s="386"/>
      <c r="HJJ76" s="386"/>
      <c r="HJK76" s="386"/>
      <c r="HJL76" s="386"/>
      <c r="HJM76" s="385"/>
      <c r="HJN76" s="386"/>
      <c r="HJO76" s="386"/>
      <c r="HJP76" s="386"/>
      <c r="HJQ76" s="386"/>
      <c r="HJR76" s="386"/>
      <c r="HJS76" s="386"/>
      <c r="HJT76" s="386"/>
      <c r="HJU76" s="386"/>
      <c r="HJV76" s="386"/>
      <c r="HJW76" s="386"/>
      <c r="HJX76" s="386"/>
      <c r="HJY76" s="386"/>
      <c r="HJZ76" s="386"/>
      <c r="HKA76" s="386"/>
      <c r="HKB76" s="386"/>
      <c r="HKC76" s="385"/>
      <c r="HKD76" s="386"/>
      <c r="HKE76" s="386"/>
      <c r="HKF76" s="386"/>
      <c r="HKG76" s="386"/>
      <c r="HKH76" s="386"/>
      <c r="HKI76" s="386"/>
      <c r="HKJ76" s="386"/>
      <c r="HKK76" s="386"/>
      <c r="HKL76" s="386"/>
      <c r="HKM76" s="386"/>
      <c r="HKN76" s="386"/>
      <c r="HKO76" s="386"/>
      <c r="HKP76" s="386"/>
      <c r="HKQ76" s="386"/>
      <c r="HKR76" s="386"/>
      <c r="HKS76" s="385"/>
      <c r="HKT76" s="386"/>
      <c r="HKU76" s="386"/>
      <c r="HKV76" s="386"/>
      <c r="HKW76" s="386"/>
      <c r="HKX76" s="386"/>
      <c r="HKY76" s="386"/>
      <c r="HKZ76" s="386"/>
      <c r="HLA76" s="386"/>
      <c r="HLB76" s="386"/>
      <c r="HLC76" s="386"/>
      <c r="HLD76" s="386"/>
      <c r="HLE76" s="386"/>
      <c r="HLF76" s="386"/>
      <c r="HLG76" s="386"/>
      <c r="HLH76" s="386"/>
      <c r="HLI76" s="385"/>
      <c r="HLJ76" s="386"/>
      <c r="HLK76" s="386"/>
      <c r="HLL76" s="386"/>
      <c r="HLM76" s="386"/>
      <c r="HLN76" s="386"/>
      <c r="HLO76" s="386"/>
      <c r="HLP76" s="386"/>
      <c r="HLQ76" s="386"/>
      <c r="HLR76" s="386"/>
      <c r="HLS76" s="386"/>
      <c r="HLT76" s="386"/>
      <c r="HLU76" s="386"/>
      <c r="HLV76" s="386"/>
      <c r="HLW76" s="386"/>
      <c r="HLX76" s="386"/>
      <c r="HLY76" s="385"/>
      <c r="HLZ76" s="386"/>
      <c r="HMA76" s="386"/>
      <c r="HMB76" s="386"/>
      <c r="HMC76" s="386"/>
      <c r="HMD76" s="386"/>
      <c r="HME76" s="386"/>
      <c r="HMF76" s="386"/>
      <c r="HMG76" s="386"/>
      <c r="HMH76" s="386"/>
      <c r="HMI76" s="386"/>
      <c r="HMJ76" s="386"/>
      <c r="HMK76" s="386"/>
      <c r="HML76" s="386"/>
      <c r="HMM76" s="386"/>
      <c r="HMN76" s="386"/>
      <c r="HMO76" s="385"/>
      <c r="HMP76" s="386"/>
      <c r="HMQ76" s="386"/>
      <c r="HMR76" s="386"/>
      <c r="HMS76" s="386"/>
      <c r="HMT76" s="386"/>
      <c r="HMU76" s="386"/>
      <c r="HMV76" s="386"/>
      <c r="HMW76" s="386"/>
      <c r="HMX76" s="386"/>
      <c r="HMY76" s="386"/>
      <c r="HMZ76" s="386"/>
      <c r="HNA76" s="386"/>
      <c r="HNB76" s="386"/>
      <c r="HNC76" s="386"/>
      <c r="HND76" s="386"/>
      <c r="HNE76" s="385"/>
      <c r="HNF76" s="386"/>
      <c r="HNG76" s="386"/>
      <c r="HNH76" s="386"/>
      <c r="HNI76" s="386"/>
      <c r="HNJ76" s="386"/>
      <c r="HNK76" s="386"/>
      <c r="HNL76" s="386"/>
      <c r="HNM76" s="386"/>
      <c r="HNN76" s="386"/>
      <c r="HNO76" s="386"/>
      <c r="HNP76" s="386"/>
      <c r="HNQ76" s="386"/>
      <c r="HNR76" s="386"/>
      <c r="HNS76" s="386"/>
      <c r="HNT76" s="386"/>
      <c r="HNU76" s="385"/>
      <c r="HNV76" s="386"/>
      <c r="HNW76" s="386"/>
      <c r="HNX76" s="386"/>
      <c r="HNY76" s="386"/>
      <c r="HNZ76" s="386"/>
      <c r="HOA76" s="386"/>
      <c r="HOB76" s="386"/>
      <c r="HOC76" s="386"/>
      <c r="HOD76" s="386"/>
      <c r="HOE76" s="386"/>
      <c r="HOF76" s="386"/>
      <c r="HOG76" s="386"/>
      <c r="HOH76" s="386"/>
      <c r="HOI76" s="386"/>
      <c r="HOJ76" s="386"/>
      <c r="HOK76" s="385"/>
      <c r="HOL76" s="386"/>
      <c r="HOM76" s="386"/>
      <c r="HON76" s="386"/>
      <c r="HOO76" s="386"/>
      <c r="HOP76" s="386"/>
      <c r="HOQ76" s="386"/>
      <c r="HOR76" s="386"/>
      <c r="HOS76" s="386"/>
      <c r="HOT76" s="386"/>
      <c r="HOU76" s="386"/>
      <c r="HOV76" s="386"/>
      <c r="HOW76" s="386"/>
      <c r="HOX76" s="386"/>
      <c r="HOY76" s="386"/>
      <c r="HOZ76" s="386"/>
      <c r="HPA76" s="385"/>
      <c r="HPB76" s="386"/>
      <c r="HPC76" s="386"/>
      <c r="HPD76" s="386"/>
      <c r="HPE76" s="386"/>
      <c r="HPF76" s="386"/>
      <c r="HPG76" s="386"/>
      <c r="HPH76" s="386"/>
      <c r="HPI76" s="386"/>
      <c r="HPJ76" s="386"/>
      <c r="HPK76" s="386"/>
      <c r="HPL76" s="386"/>
      <c r="HPM76" s="386"/>
      <c r="HPN76" s="386"/>
      <c r="HPO76" s="386"/>
      <c r="HPP76" s="386"/>
      <c r="HPQ76" s="385"/>
      <c r="HPR76" s="386"/>
      <c r="HPS76" s="386"/>
      <c r="HPT76" s="386"/>
      <c r="HPU76" s="386"/>
      <c r="HPV76" s="386"/>
      <c r="HPW76" s="386"/>
      <c r="HPX76" s="386"/>
      <c r="HPY76" s="386"/>
      <c r="HPZ76" s="386"/>
      <c r="HQA76" s="386"/>
      <c r="HQB76" s="386"/>
      <c r="HQC76" s="386"/>
      <c r="HQD76" s="386"/>
      <c r="HQE76" s="386"/>
      <c r="HQF76" s="386"/>
      <c r="HQG76" s="385"/>
      <c r="HQH76" s="386"/>
      <c r="HQI76" s="386"/>
      <c r="HQJ76" s="386"/>
      <c r="HQK76" s="386"/>
      <c r="HQL76" s="386"/>
      <c r="HQM76" s="386"/>
      <c r="HQN76" s="386"/>
      <c r="HQO76" s="386"/>
      <c r="HQP76" s="386"/>
      <c r="HQQ76" s="386"/>
      <c r="HQR76" s="386"/>
      <c r="HQS76" s="386"/>
      <c r="HQT76" s="386"/>
      <c r="HQU76" s="386"/>
      <c r="HQV76" s="386"/>
      <c r="HQW76" s="385"/>
      <c r="HQX76" s="386"/>
      <c r="HQY76" s="386"/>
      <c r="HQZ76" s="386"/>
      <c r="HRA76" s="386"/>
      <c r="HRB76" s="386"/>
      <c r="HRC76" s="386"/>
      <c r="HRD76" s="386"/>
      <c r="HRE76" s="386"/>
      <c r="HRF76" s="386"/>
      <c r="HRG76" s="386"/>
      <c r="HRH76" s="386"/>
      <c r="HRI76" s="386"/>
      <c r="HRJ76" s="386"/>
      <c r="HRK76" s="386"/>
      <c r="HRL76" s="386"/>
      <c r="HRM76" s="385"/>
      <c r="HRN76" s="386"/>
      <c r="HRO76" s="386"/>
      <c r="HRP76" s="386"/>
      <c r="HRQ76" s="386"/>
      <c r="HRR76" s="386"/>
      <c r="HRS76" s="386"/>
      <c r="HRT76" s="386"/>
      <c r="HRU76" s="386"/>
      <c r="HRV76" s="386"/>
      <c r="HRW76" s="386"/>
      <c r="HRX76" s="386"/>
      <c r="HRY76" s="386"/>
      <c r="HRZ76" s="386"/>
      <c r="HSA76" s="386"/>
      <c r="HSB76" s="386"/>
      <c r="HSC76" s="385"/>
      <c r="HSD76" s="386"/>
      <c r="HSE76" s="386"/>
      <c r="HSF76" s="386"/>
      <c r="HSG76" s="386"/>
      <c r="HSH76" s="386"/>
      <c r="HSI76" s="386"/>
      <c r="HSJ76" s="386"/>
      <c r="HSK76" s="386"/>
      <c r="HSL76" s="386"/>
      <c r="HSM76" s="386"/>
      <c r="HSN76" s="386"/>
      <c r="HSO76" s="386"/>
      <c r="HSP76" s="386"/>
      <c r="HSQ76" s="386"/>
      <c r="HSR76" s="386"/>
      <c r="HSS76" s="385"/>
      <c r="HST76" s="386"/>
      <c r="HSU76" s="386"/>
      <c r="HSV76" s="386"/>
      <c r="HSW76" s="386"/>
      <c r="HSX76" s="386"/>
      <c r="HSY76" s="386"/>
      <c r="HSZ76" s="386"/>
      <c r="HTA76" s="386"/>
      <c r="HTB76" s="386"/>
      <c r="HTC76" s="386"/>
      <c r="HTD76" s="386"/>
      <c r="HTE76" s="386"/>
      <c r="HTF76" s="386"/>
      <c r="HTG76" s="386"/>
      <c r="HTH76" s="386"/>
      <c r="HTI76" s="385"/>
      <c r="HTJ76" s="386"/>
      <c r="HTK76" s="386"/>
      <c r="HTL76" s="386"/>
      <c r="HTM76" s="386"/>
      <c r="HTN76" s="386"/>
      <c r="HTO76" s="386"/>
      <c r="HTP76" s="386"/>
      <c r="HTQ76" s="386"/>
      <c r="HTR76" s="386"/>
      <c r="HTS76" s="386"/>
      <c r="HTT76" s="386"/>
      <c r="HTU76" s="386"/>
      <c r="HTV76" s="386"/>
      <c r="HTW76" s="386"/>
      <c r="HTX76" s="386"/>
      <c r="HTY76" s="385"/>
      <c r="HTZ76" s="386"/>
      <c r="HUA76" s="386"/>
      <c r="HUB76" s="386"/>
      <c r="HUC76" s="386"/>
      <c r="HUD76" s="386"/>
      <c r="HUE76" s="386"/>
      <c r="HUF76" s="386"/>
      <c r="HUG76" s="386"/>
      <c r="HUH76" s="386"/>
      <c r="HUI76" s="386"/>
      <c r="HUJ76" s="386"/>
      <c r="HUK76" s="386"/>
      <c r="HUL76" s="386"/>
      <c r="HUM76" s="386"/>
      <c r="HUN76" s="386"/>
      <c r="HUO76" s="385"/>
      <c r="HUP76" s="386"/>
      <c r="HUQ76" s="386"/>
      <c r="HUR76" s="386"/>
      <c r="HUS76" s="386"/>
      <c r="HUT76" s="386"/>
      <c r="HUU76" s="386"/>
      <c r="HUV76" s="386"/>
      <c r="HUW76" s="386"/>
      <c r="HUX76" s="386"/>
      <c r="HUY76" s="386"/>
      <c r="HUZ76" s="386"/>
      <c r="HVA76" s="386"/>
      <c r="HVB76" s="386"/>
      <c r="HVC76" s="386"/>
      <c r="HVD76" s="386"/>
      <c r="HVE76" s="385"/>
      <c r="HVF76" s="386"/>
      <c r="HVG76" s="386"/>
      <c r="HVH76" s="386"/>
      <c r="HVI76" s="386"/>
      <c r="HVJ76" s="386"/>
      <c r="HVK76" s="386"/>
      <c r="HVL76" s="386"/>
      <c r="HVM76" s="386"/>
      <c r="HVN76" s="386"/>
      <c r="HVO76" s="386"/>
      <c r="HVP76" s="386"/>
      <c r="HVQ76" s="386"/>
      <c r="HVR76" s="386"/>
      <c r="HVS76" s="386"/>
      <c r="HVT76" s="386"/>
      <c r="HVU76" s="385"/>
      <c r="HVV76" s="386"/>
      <c r="HVW76" s="386"/>
      <c r="HVX76" s="386"/>
      <c r="HVY76" s="386"/>
      <c r="HVZ76" s="386"/>
      <c r="HWA76" s="386"/>
      <c r="HWB76" s="386"/>
      <c r="HWC76" s="386"/>
      <c r="HWD76" s="386"/>
      <c r="HWE76" s="386"/>
      <c r="HWF76" s="386"/>
      <c r="HWG76" s="386"/>
      <c r="HWH76" s="386"/>
      <c r="HWI76" s="386"/>
      <c r="HWJ76" s="386"/>
      <c r="HWK76" s="385"/>
      <c r="HWL76" s="386"/>
      <c r="HWM76" s="386"/>
      <c r="HWN76" s="386"/>
      <c r="HWO76" s="386"/>
      <c r="HWP76" s="386"/>
      <c r="HWQ76" s="386"/>
      <c r="HWR76" s="386"/>
      <c r="HWS76" s="386"/>
      <c r="HWT76" s="386"/>
      <c r="HWU76" s="386"/>
      <c r="HWV76" s="386"/>
      <c r="HWW76" s="386"/>
      <c r="HWX76" s="386"/>
      <c r="HWY76" s="386"/>
      <c r="HWZ76" s="386"/>
      <c r="HXA76" s="385"/>
      <c r="HXB76" s="386"/>
      <c r="HXC76" s="386"/>
      <c r="HXD76" s="386"/>
      <c r="HXE76" s="386"/>
      <c r="HXF76" s="386"/>
      <c r="HXG76" s="386"/>
      <c r="HXH76" s="386"/>
      <c r="HXI76" s="386"/>
      <c r="HXJ76" s="386"/>
      <c r="HXK76" s="386"/>
      <c r="HXL76" s="386"/>
      <c r="HXM76" s="386"/>
      <c r="HXN76" s="386"/>
      <c r="HXO76" s="386"/>
      <c r="HXP76" s="386"/>
      <c r="HXQ76" s="385"/>
      <c r="HXR76" s="386"/>
      <c r="HXS76" s="386"/>
      <c r="HXT76" s="386"/>
      <c r="HXU76" s="386"/>
      <c r="HXV76" s="386"/>
      <c r="HXW76" s="386"/>
      <c r="HXX76" s="386"/>
      <c r="HXY76" s="386"/>
      <c r="HXZ76" s="386"/>
      <c r="HYA76" s="386"/>
      <c r="HYB76" s="386"/>
      <c r="HYC76" s="386"/>
      <c r="HYD76" s="386"/>
      <c r="HYE76" s="386"/>
      <c r="HYF76" s="386"/>
      <c r="HYG76" s="385"/>
      <c r="HYH76" s="386"/>
      <c r="HYI76" s="386"/>
      <c r="HYJ76" s="386"/>
      <c r="HYK76" s="386"/>
      <c r="HYL76" s="386"/>
      <c r="HYM76" s="386"/>
      <c r="HYN76" s="386"/>
      <c r="HYO76" s="386"/>
      <c r="HYP76" s="386"/>
      <c r="HYQ76" s="386"/>
      <c r="HYR76" s="386"/>
      <c r="HYS76" s="386"/>
      <c r="HYT76" s="386"/>
      <c r="HYU76" s="386"/>
      <c r="HYV76" s="386"/>
      <c r="HYW76" s="385"/>
      <c r="HYX76" s="386"/>
      <c r="HYY76" s="386"/>
      <c r="HYZ76" s="386"/>
      <c r="HZA76" s="386"/>
      <c r="HZB76" s="386"/>
      <c r="HZC76" s="386"/>
      <c r="HZD76" s="386"/>
      <c r="HZE76" s="386"/>
      <c r="HZF76" s="386"/>
      <c r="HZG76" s="386"/>
      <c r="HZH76" s="386"/>
      <c r="HZI76" s="386"/>
      <c r="HZJ76" s="386"/>
      <c r="HZK76" s="386"/>
      <c r="HZL76" s="386"/>
      <c r="HZM76" s="385"/>
      <c r="HZN76" s="386"/>
      <c r="HZO76" s="386"/>
      <c r="HZP76" s="386"/>
      <c r="HZQ76" s="386"/>
      <c r="HZR76" s="386"/>
      <c r="HZS76" s="386"/>
      <c r="HZT76" s="386"/>
      <c r="HZU76" s="386"/>
      <c r="HZV76" s="386"/>
      <c r="HZW76" s="386"/>
      <c r="HZX76" s="386"/>
      <c r="HZY76" s="386"/>
      <c r="HZZ76" s="386"/>
      <c r="IAA76" s="386"/>
      <c r="IAB76" s="386"/>
      <c r="IAC76" s="385"/>
      <c r="IAD76" s="386"/>
      <c r="IAE76" s="386"/>
      <c r="IAF76" s="386"/>
      <c r="IAG76" s="386"/>
      <c r="IAH76" s="386"/>
      <c r="IAI76" s="386"/>
      <c r="IAJ76" s="386"/>
      <c r="IAK76" s="386"/>
      <c r="IAL76" s="386"/>
      <c r="IAM76" s="386"/>
      <c r="IAN76" s="386"/>
      <c r="IAO76" s="386"/>
      <c r="IAP76" s="386"/>
      <c r="IAQ76" s="386"/>
      <c r="IAR76" s="386"/>
      <c r="IAS76" s="385"/>
      <c r="IAT76" s="386"/>
      <c r="IAU76" s="386"/>
      <c r="IAV76" s="386"/>
      <c r="IAW76" s="386"/>
      <c r="IAX76" s="386"/>
      <c r="IAY76" s="386"/>
      <c r="IAZ76" s="386"/>
      <c r="IBA76" s="386"/>
      <c r="IBB76" s="386"/>
      <c r="IBC76" s="386"/>
      <c r="IBD76" s="386"/>
      <c r="IBE76" s="386"/>
      <c r="IBF76" s="386"/>
      <c r="IBG76" s="386"/>
      <c r="IBH76" s="386"/>
      <c r="IBI76" s="385"/>
      <c r="IBJ76" s="386"/>
      <c r="IBK76" s="386"/>
      <c r="IBL76" s="386"/>
      <c r="IBM76" s="386"/>
      <c r="IBN76" s="386"/>
      <c r="IBO76" s="386"/>
      <c r="IBP76" s="386"/>
      <c r="IBQ76" s="386"/>
      <c r="IBR76" s="386"/>
      <c r="IBS76" s="386"/>
      <c r="IBT76" s="386"/>
      <c r="IBU76" s="386"/>
      <c r="IBV76" s="386"/>
      <c r="IBW76" s="386"/>
      <c r="IBX76" s="386"/>
      <c r="IBY76" s="385"/>
      <c r="IBZ76" s="386"/>
      <c r="ICA76" s="386"/>
      <c r="ICB76" s="386"/>
      <c r="ICC76" s="386"/>
      <c r="ICD76" s="386"/>
      <c r="ICE76" s="386"/>
      <c r="ICF76" s="386"/>
      <c r="ICG76" s="386"/>
      <c r="ICH76" s="386"/>
      <c r="ICI76" s="386"/>
      <c r="ICJ76" s="386"/>
      <c r="ICK76" s="386"/>
      <c r="ICL76" s="386"/>
      <c r="ICM76" s="386"/>
      <c r="ICN76" s="386"/>
      <c r="ICO76" s="385"/>
      <c r="ICP76" s="386"/>
      <c r="ICQ76" s="386"/>
      <c r="ICR76" s="386"/>
      <c r="ICS76" s="386"/>
      <c r="ICT76" s="386"/>
      <c r="ICU76" s="386"/>
      <c r="ICV76" s="386"/>
      <c r="ICW76" s="386"/>
      <c r="ICX76" s="386"/>
      <c r="ICY76" s="386"/>
      <c r="ICZ76" s="386"/>
      <c r="IDA76" s="386"/>
      <c r="IDB76" s="386"/>
      <c r="IDC76" s="386"/>
      <c r="IDD76" s="386"/>
      <c r="IDE76" s="385"/>
      <c r="IDF76" s="386"/>
      <c r="IDG76" s="386"/>
      <c r="IDH76" s="386"/>
      <c r="IDI76" s="386"/>
      <c r="IDJ76" s="386"/>
      <c r="IDK76" s="386"/>
      <c r="IDL76" s="386"/>
      <c r="IDM76" s="386"/>
      <c r="IDN76" s="386"/>
      <c r="IDO76" s="386"/>
      <c r="IDP76" s="386"/>
      <c r="IDQ76" s="386"/>
      <c r="IDR76" s="386"/>
      <c r="IDS76" s="386"/>
      <c r="IDT76" s="386"/>
      <c r="IDU76" s="385"/>
      <c r="IDV76" s="386"/>
      <c r="IDW76" s="386"/>
      <c r="IDX76" s="386"/>
      <c r="IDY76" s="386"/>
      <c r="IDZ76" s="386"/>
      <c r="IEA76" s="386"/>
      <c r="IEB76" s="386"/>
      <c r="IEC76" s="386"/>
      <c r="IED76" s="386"/>
      <c r="IEE76" s="386"/>
      <c r="IEF76" s="386"/>
      <c r="IEG76" s="386"/>
      <c r="IEH76" s="386"/>
      <c r="IEI76" s="386"/>
      <c r="IEJ76" s="386"/>
      <c r="IEK76" s="385"/>
      <c r="IEL76" s="386"/>
      <c r="IEM76" s="386"/>
      <c r="IEN76" s="386"/>
      <c r="IEO76" s="386"/>
      <c r="IEP76" s="386"/>
      <c r="IEQ76" s="386"/>
      <c r="IER76" s="386"/>
      <c r="IES76" s="386"/>
      <c r="IET76" s="386"/>
      <c r="IEU76" s="386"/>
      <c r="IEV76" s="386"/>
      <c r="IEW76" s="386"/>
      <c r="IEX76" s="386"/>
      <c r="IEY76" s="386"/>
      <c r="IEZ76" s="386"/>
      <c r="IFA76" s="385"/>
      <c r="IFB76" s="386"/>
      <c r="IFC76" s="386"/>
      <c r="IFD76" s="386"/>
      <c r="IFE76" s="386"/>
      <c r="IFF76" s="386"/>
      <c r="IFG76" s="386"/>
      <c r="IFH76" s="386"/>
      <c r="IFI76" s="386"/>
      <c r="IFJ76" s="386"/>
      <c r="IFK76" s="386"/>
      <c r="IFL76" s="386"/>
      <c r="IFM76" s="386"/>
      <c r="IFN76" s="386"/>
      <c r="IFO76" s="386"/>
      <c r="IFP76" s="386"/>
      <c r="IFQ76" s="385"/>
      <c r="IFR76" s="386"/>
      <c r="IFS76" s="386"/>
      <c r="IFT76" s="386"/>
      <c r="IFU76" s="386"/>
      <c r="IFV76" s="386"/>
      <c r="IFW76" s="386"/>
      <c r="IFX76" s="386"/>
      <c r="IFY76" s="386"/>
      <c r="IFZ76" s="386"/>
      <c r="IGA76" s="386"/>
      <c r="IGB76" s="386"/>
      <c r="IGC76" s="386"/>
      <c r="IGD76" s="386"/>
      <c r="IGE76" s="386"/>
      <c r="IGF76" s="386"/>
      <c r="IGG76" s="385"/>
      <c r="IGH76" s="386"/>
      <c r="IGI76" s="386"/>
      <c r="IGJ76" s="386"/>
      <c r="IGK76" s="386"/>
      <c r="IGL76" s="386"/>
      <c r="IGM76" s="386"/>
      <c r="IGN76" s="386"/>
      <c r="IGO76" s="386"/>
      <c r="IGP76" s="386"/>
      <c r="IGQ76" s="386"/>
      <c r="IGR76" s="386"/>
      <c r="IGS76" s="386"/>
      <c r="IGT76" s="386"/>
      <c r="IGU76" s="386"/>
      <c r="IGV76" s="386"/>
      <c r="IGW76" s="385"/>
      <c r="IGX76" s="386"/>
      <c r="IGY76" s="386"/>
      <c r="IGZ76" s="386"/>
      <c r="IHA76" s="386"/>
      <c r="IHB76" s="386"/>
      <c r="IHC76" s="386"/>
      <c r="IHD76" s="386"/>
      <c r="IHE76" s="386"/>
      <c r="IHF76" s="386"/>
      <c r="IHG76" s="386"/>
      <c r="IHH76" s="386"/>
      <c r="IHI76" s="386"/>
      <c r="IHJ76" s="386"/>
      <c r="IHK76" s="386"/>
      <c r="IHL76" s="386"/>
      <c r="IHM76" s="385"/>
      <c r="IHN76" s="386"/>
      <c r="IHO76" s="386"/>
      <c r="IHP76" s="386"/>
      <c r="IHQ76" s="386"/>
      <c r="IHR76" s="386"/>
      <c r="IHS76" s="386"/>
      <c r="IHT76" s="386"/>
      <c r="IHU76" s="386"/>
      <c r="IHV76" s="386"/>
      <c r="IHW76" s="386"/>
      <c r="IHX76" s="386"/>
      <c r="IHY76" s="386"/>
      <c r="IHZ76" s="386"/>
      <c r="IIA76" s="386"/>
      <c r="IIB76" s="386"/>
      <c r="IIC76" s="385"/>
      <c r="IID76" s="386"/>
      <c r="IIE76" s="386"/>
      <c r="IIF76" s="386"/>
      <c r="IIG76" s="386"/>
      <c r="IIH76" s="386"/>
      <c r="III76" s="386"/>
      <c r="IIJ76" s="386"/>
      <c r="IIK76" s="386"/>
      <c r="IIL76" s="386"/>
      <c r="IIM76" s="386"/>
      <c r="IIN76" s="386"/>
      <c r="IIO76" s="386"/>
      <c r="IIP76" s="386"/>
      <c r="IIQ76" s="386"/>
      <c r="IIR76" s="386"/>
      <c r="IIS76" s="385"/>
      <c r="IIT76" s="386"/>
      <c r="IIU76" s="386"/>
      <c r="IIV76" s="386"/>
      <c r="IIW76" s="386"/>
      <c r="IIX76" s="386"/>
      <c r="IIY76" s="386"/>
      <c r="IIZ76" s="386"/>
      <c r="IJA76" s="386"/>
      <c r="IJB76" s="386"/>
      <c r="IJC76" s="386"/>
      <c r="IJD76" s="386"/>
      <c r="IJE76" s="386"/>
      <c r="IJF76" s="386"/>
      <c r="IJG76" s="386"/>
      <c r="IJH76" s="386"/>
      <c r="IJI76" s="385"/>
      <c r="IJJ76" s="386"/>
      <c r="IJK76" s="386"/>
      <c r="IJL76" s="386"/>
      <c r="IJM76" s="386"/>
      <c r="IJN76" s="386"/>
      <c r="IJO76" s="386"/>
      <c r="IJP76" s="386"/>
      <c r="IJQ76" s="386"/>
      <c r="IJR76" s="386"/>
      <c r="IJS76" s="386"/>
      <c r="IJT76" s="386"/>
      <c r="IJU76" s="386"/>
      <c r="IJV76" s="386"/>
      <c r="IJW76" s="386"/>
      <c r="IJX76" s="386"/>
      <c r="IJY76" s="385"/>
      <c r="IJZ76" s="386"/>
      <c r="IKA76" s="386"/>
      <c r="IKB76" s="386"/>
      <c r="IKC76" s="386"/>
      <c r="IKD76" s="386"/>
      <c r="IKE76" s="386"/>
      <c r="IKF76" s="386"/>
      <c r="IKG76" s="386"/>
      <c r="IKH76" s="386"/>
      <c r="IKI76" s="386"/>
      <c r="IKJ76" s="386"/>
      <c r="IKK76" s="386"/>
      <c r="IKL76" s="386"/>
      <c r="IKM76" s="386"/>
      <c r="IKN76" s="386"/>
      <c r="IKO76" s="385"/>
      <c r="IKP76" s="386"/>
      <c r="IKQ76" s="386"/>
      <c r="IKR76" s="386"/>
      <c r="IKS76" s="386"/>
      <c r="IKT76" s="386"/>
      <c r="IKU76" s="386"/>
      <c r="IKV76" s="386"/>
      <c r="IKW76" s="386"/>
      <c r="IKX76" s="386"/>
      <c r="IKY76" s="386"/>
      <c r="IKZ76" s="386"/>
      <c r="ILA76" s="386"/>
      <c r="ILB76" s="386"/>
      <c r="ILC76" s="386"/>
      <c r="ILD76" s="386"/>
      <c r="ILE76" s="385"/>
      <c r="ILF76" s="386"/>
      <c r="ILG76" s="386"/>
      <c r="ILH76" s="386"/>
      <c r="ILI76" s="386"/>
      <c r="ILJ76" s="386"/>
      <c r="ILK76" s="386"/>
      <c r="ILL76" s="386"/>
      <c r="ILM76" s="386"/>
      <c r="ILN76" s="386"/>
      <c r="ILO76" s="386"/>
      <c r="ILP76" s="386"/>
      <c r="ILQ76" s="386"/>
      <c r="ILR76" s="386"/>
      <c r="ILS76" s="386"/>
      <c r="ILT76" s="386"/>
      <c r="ILU76" s="385"/>
      <c r="ILV76" s="386"/>
      <c r="ILW76" s="386"/>
      <c r="ILX76" s="386"/>
      <c r="ILY76" s="386"/>
      <c r="ILZ76" s="386"/>
      <c r="IMA76" s="386"/>
      <c r="IMB76" s="386"/>
      <c r="IMC76" s="386"/>
      <c r="IMD76" s="386"/>
      <c r="IME76" s="386"/>
      <c r="IMF76" s="386"/>
      <c r="IMG76" s="386"/>
      <c r="IMH76" s="386"/>
      <c r="IMI76" s="386"/>
      <c r="IMJ76" s="386"/>
      <c r="IMK76" s="385"/>
      <c r="IML76" s="386"/>
      <c r="IMM76" s="386"/>
      <c r="IMN76" s="386"/>
      <c r="IMO76" s="386"/>
      <c r="IMP76" s="386"/>
      <c r="IMQ76" s="386"/>
      <c r="IMR76" s="386"/>
      <c r="IMS76" s="386"/>
      <c r="IMT76" s="386"/>
      <c r="IMU76" s="386"/>
      <c r="IMV76" s="386"/>
      <c r="IMW76" s="386"/>
      <c r="IMX76" s="386"/>
      <c r="IMY76" s="386"/>
      <c r="IMZ76" s="386"/>
      <c r="INA76" s="385"/>
      <c r="INB76" s="386"/>
      <c r="INC76" s="386"/>
      <c r="IND76" s="386"/>
      <c r="INE76" s="386"/>
      <c r="INF76" s="386"/>
      <c r="ING76" s="386"/>
      <c r="INH76" s="386"/>
      <c r="INI76" s="386"/>
      <c r="INJ76" s="386"/>
      <c r="INK76" s="386"/>
      <c r="INL76" s="386"/>
      <c r="INM76" s="386"/>
      <c r="INN76" s="386"/>
      <c r="INO76" s="386"/>
      <c r="INP76" s="386"/>
      <c r="INQ76" s="385"/>
      <c r="INR76" s="386"/>
      <c r="INS76" s="386"/>
      <c r="INT76" s="386"/>
      <c r="INU76" s="386"/>
      <c r="INV76" s="386"/>
      <c r="INW76" s="386"/>
      <c r="INX76" s="386"/>
      <c r="INY76" s="386"/>
      <c r="INZ76" s="386"/>
      <c r="IOA76" s="386"/>
      <c r="IOB76" s="386"/>
      <c r="IOC76" s="386"/>
      <c r="IOD76" s="386"/>
      <c r="IOE76" s="386"/>
      <c r="IOF76" s="386"/>
      <c r="IOG76" s="385"/>
      <c r="IOH76" s="386"/>
      <c r="IOI76" s="386"/>
      <c r="IOJ76" s="386"/>
      <c r="IOK76" s="386"/>
      <c r="IOL76" s="386"/>
      <c r="IOM76" s="386"/>
      <c r="ION76" s="386"/>
      <c r="IOO76" s="386"/>
      <c r="IOP76" s="386"/>
      <c r="IOQ76" s="386"/>
      <c r="IOR76" s="386"/>
      <c r="IOS76" s="386"/>
      <c r="IOT76" s="386"/>
      <c r="IOU76" s="386"/>
      <c r="IOV76" s="386"/>
      <c r="IOW76" s="385"/>
      <c r="IOX76" s="386"/>
      <c r="IOY76" s="386"/>
      <c r="IOZ76" s="386"/>
      <c r="IPA76" s="386"/>
      <c r="IPB76" s="386"/>
      <c r="IPC76" s="386"/>
      <c r="IPD76" s="386"/>
      <c r="IPE76" s="386"/>
      <c r="IPF76" s="386"/>
      <c r="IPG76" s="386"/>
      <c r="IPH76" s="386"/>
      <c r="IPI76" s="386"/>
      <c r="IPJ76" s="386"/>
      <c r="IPK76" s="386"/>
      <c r="IPL76" s="386"/>
      <c r="IPM76" s="385"/>
      <c r="IPN76" s="386"/>
      <c r="IPO76" s="386"/>
      <c r="IPP76" s="386"/>
      <c r="IPQ76" s="386"/>
      <c r="IPR76" s="386"/>
      <c r="IPS76" s="386"/>
      <c r="IPT76" s="386"/>
      <c r="IPU76" s="386"/>
      <c r="IPV76" s="386"/>
      <c r="IPW76" s="386"/>
      <c r="IPX76" s="386"/>
      <c r="IPY76" s="386"/>
      <c r="IPZ76" s="386"/>
      <c r="IQA76" s="386"/>
      <c r="IQB76" s="386"/>
      <c r="IQC76" s="385"/>
      <c r="IQD76" s="386"/>
      <c r="IQE76" s="386"/>
      <c r="IQF76" s="386"/>
      <c r="IQG76" s="386"/>
      <c r="IQH76" s="386"/>
      <c r="IQI76" s="386"/>
      <c r="IQJ76" s="386"/>
      <c r="IQK76" s="386"/>
      <c r="IQL76" s="386"/>
      <c r="IQM76" s="386"/>
      <c r="IQN76" s="386"/>
      <c r="IQO76" s="386"/>
      <c r="IQP76" s="386"/>
      <c r="IQQ76" s="386"/>
      <c r="IQR76" s="386"/>
      <c r="IQS76" s="385"/>
      <c r="IQT76" s="386"/>
      <c r="IQU76" s="386"/>
      <c r="IQV76" s="386"/>
      <c r="IQW76" s="386"/>
      <c r="IQX76" s="386"/>
      <c r="IQY76" s="386"/>
      <c r="IQZ76" s="386"/>
      <c r="IRA76" s="386"/>
      <c r="IRB76" s="386"/>
      <c r="IRC76" s="386"/>
      <c r="IRD76" s="386"/>
      <c r="IRE76" s="386"/>
      <c r="IRF76" s="386"/>
      <c r="IRG76" s="386"/>
      <c r="IRH76" s="386"/>
      <c r="IRI76" s="385"/>
      <c r="IRJ76" s="386"/>
      <c r="IRK76" s="386"/>
      <c r="IRL76" s="386"/>
      <c r="IRM76" s="386"/>
      <c r="IRN76" s="386"/>
      <c r="IRO76" s="386"/>
      <c r="IRP76" s="386"/>
      <c r="IRQ76" s="386"/>
      <c r="IRR76" s="386"/>
      <c r="IRS76" s="386"/>
      <c r="IRT76" s="386"/>
      <c r="IRU76" s="386"/>
      <c r="IRV76" s="386"/>
      <c r="IRW76" s="386"/>
      <c r="IRX76" s="386"/>
      <c r="IRY76" s="385"/>
      <c r="IRZ76" s="386"/>
      <c r="ISA76" s="386"/>
      <c r="ISB76" s="386"/>
      <c r="ISC76" s="386"/>
      <c r="ISD76" s="386"/>
      <c r="ISE76" s="386"/>
      <c r="ISF76" s="386"/>
      <c r="ISG76" s="386"/>
      <c r="ISH76" s="386"/>
      <c r="ISI76" s="386"/>
      <c r="ISJ76" s="386"/>
      <c r="ISK76" s="386"/>
      <c r="ISL76" s="386"/>
      <c r="ISM76" s="386"/>
      <c r="ISN76" s="386"/>
      <c r="ISO76" s="385"/>
      <c r="ISP76" s="386"/>
      <c r="ISQ76" s="386"/>
      <c r="ISR76" s="386"/>
      <c r="ISS76" s="386"/>
      <c r="IST76" s="386"/>
      <c r="ISU76" s="386"/>
      <c r="ISV76" s="386"/>
      <c r="ISW76" s="386"/>
      <c r="ISX76" s="386"/>
      <c r="ISY76" s="386"/>
      <c r="ISZ76" s="386"/>
      <c r="ITA76" s="386"/>
      <c r="ITB76" s="386"/>
      <c r="ITC76" s="386"/>
      <c r="ITD76" s="386"/>
      <c r="ITE76" s="385"/>
      <c r="ITF76" s="386"/>
      <c r="ITG76" s="386"/>
      <c r="ITH76" s="386"/>
      <c r="ITI76" s="386"/>
      <c r="ITJ76" s="386"/>
      <c r="ITK76" s="386"/>
      <c r="ITL76" s="386"/>
      <c r="ITM76" s="386"/>
      <c r="ITN76" s="386"/>
      <c r="ITO76" s="386"/>
      <c r="ITP76" s="386"/>
      <c r="ITQ76" s="386"/>
      <c r="ITR76" s="386"/>
      <c r="ITS76" s="386"/>
      <c r="ITT76" s="386"/>
      <c r="ITU76" s="385"/>
      <c r="ITV76" s="386"/>
      <c r="ITW76" s="386"/>
      <c r="ITX76" s="386"/>
      <c r="ITY76" s="386"/>
      <c r="ITZ76" s="386"/>
      <c r="IUA76" s="386"/>
      <c r="IUB76" s="386"/>
      <c r="IUC76" s="386"/>
      <c r="IUD76" s="386"/>
      <c r="IUE76" s="386"/>
      <c r="IUF76" s="386"/>
      <c r="IUG76" s="386"/>
      <c r="IUH76" s="386"/>
      <c r="IUI76" s="386"/>
      <c r="IUJ76" s="386"/>
      <c r="IUK76" s="385"/>
      <c r="IUL76" s="386"/>
      <c r="IUM76" s="386"/>
      <c r="IUN76" s="386"/>
      <c r="IUO76" s="386"/>
      <c r="IUP76" s="386"/>
      <c r="IUQ76" s="386"/>
      <c r="IUR76" s="386"/>
      <c r="IUS76" s="386"/>
      <c r="IUT76" s="386"/>
      <c r="IUU76" s="386"/>
      <c r="IUV76" s="386"/>
      <c r="IUW76" s="386"/>
      <c r="IUX76" s="386"/>
      <c r="IUY76" s="386"/>
      <c r="IUZ76" s="386"/>
      <c r="IVA76" s="385"/>
      <c r="IVB76" s="386"/>
      <c r="IVC76" s="386"/>
      <c r="IVD76" s="386"/>
      <c r="IVE76" s="386"/>
      <c r="IVF76" s="386"/>
      <c r="IVG76" s="386"/>
      <c r="IVH76" s="386"/>
      <c r="IVI76" s="386"/>
      <c r="IVJ76" s="386"/>
      <c r="IVK76" s="386"/>
      <c r="IVL76" s="386"/>
      <c r="IVM76" s="386"/>
      <c r="IVN76" s="386"/>
      <c r="IVO76" s="386"/>
      <c r="IVP76" s="386"/>
      <c r="IVQ76" s="385"/>
      <c r="IVR76" s="386"/>
      <c r="IVS76" s="386"/>
      <c r="IVT76" s="386"/>
      <c r="IVU76" s="386"/>
      <c r="IVV76" s="386"/>
      <c r="IVW76" s="386"/>
      <c r="IVX76" s="386"/>
      <c r="IVY76" s="386"/>
      <c r="IVZ76" s="386"/>
      <c r="IWA76" s="386"/>
      <c r="IWB76" s="386"/>
      <c r="IWC76" s="386"/>
      <c r="IWD76" s="386"/>
      <c r="IWE76" s="386"/>
      <c r="IWF76" s="386"/>
      <c r="IWG76" s="385"/>
      <c r="IWH76" s="386"/>
      <c r="IWI76" s="386"/>
      <c r="IWJ76" s="386"/>
      <c r="IWK76" s="386"/>
      <c r="IWL76" s="386"/>
      <c r="IWM76" s="386"/>
      <c r="IWN76" s="386"/>
      <c r="IWO76" s="386"/>
      <c r="IWP76" s="386"/>
      <c r="IWQ76" s="386"/>
      <c r="IWR76" s="386"/>
      <c r="IWS76" s="386"/>
      <c r="IWT76" s="386"/>
      <c r="IWU76" s="386"/>
      <c r="IWV76" s="386"/>
      <c r="IWW76" s="385"/>
      <c r="IWX76" s="386"/>
      <c r="IWY76" s="386"/>
      <c r="IWZ76" s="386"/>
      <c r="IXA76" s="386"/>
      <c r="IXB76" s="386"/>
      <c r="IXC76" s="386"/>
      <c r="IXD76" s="386"/>
      <c r="IXE76" s="386"/>
      <c r="IXF76" s="386"/>
      <c r="IXG76" s="386"/>
      <c r="IXH76" s="386"/>
      <c r="IXI76" s="386"/>
      <c r="IXJ76" s="386"/>
      <c r="IXK76" s="386"/>
      <c r="IXL76" s="386"/>
      <c r="IXM76" s="385"/>
      <c r="IXN76" s="386"/>
      <c r="IXO76" s="386"/>
      <c r="IXP76" s="386"/>
      <c r="IXQ76" s="386"/>
      <c r="IXR76" s="386"/>
      <c r="IXS76" s="386"/>
      <c r="IXT76" s="386"/>
      <c r="IXU76" s="386"/>
      <c r="IXV76" s="386"/>
      <c r="IXW76" s="386"/>
      <c r="IXX76" s="386"/>
      <c r="IXY76" s="386"/>
      <c r="IXZ76" s="386"/>
      <c r="IYA76" s="386"/>
      <c r="IYB76" s="386"/>
      <c r="IYC76" s="385"/>
      <c r="IYD76" s="386"/>
      <c r="IYE76" s="386"/>
      <c r="IYF76" s="386"/>
      <c r="IYG76" s="386"/>
      <c r="IYH76" s="386"/>
      <c r="IYI76" s="386"/>
      <c r="IYJ76" s="386"/>
      <c r="IYK76" s="386"/>
      <c r="IYL76" s="386"/>
      <c r="IYM76" s="386"/>
      <c r="IYN76" s="386"/>
      <c r="IYO76" s="386"/>
      <c r="IYP76" s="386"/>
      <c r="IYQ76" s="386"/>
      <c r="IYR76" s="386"/>
      <c r="IYS76" s="385"/>
      <c r="IYT76" s="386"/>
      <c r="IYU76" s="386"/>
      <c r="IYV76" s="386"/>
      <c r="IYW76" s="386"/>
      <c r="IYX76" s="386"/>
      <c r="IYY76" s="386"/>
      <c r="IYZ76" s="386"/>
      <c r="IZA76" s="386"/>
      <c r="IZB76" s="386"/>
      <c r="IZC76" s="386"/>
      <c r="IZD76" s="386"/>
      <c r="IZE76" s="386"/>
      <c r="IZF76" s="386"/>
      <c r="IZG76" s="386"/>
      <c r="IZH76" s="386"/>
      <c r="IZI76" s="385"/>
      <c r="IZJ76" s="386"/>
      <c r="IZK76" s="386"/>
      <c r="IZL76" s="386"/>
      <c r="IZM76" s="386"/>
      <c r="IZN76" s="386"/>
      <c r="IZO76" s="386"/>
      <c r="IZP76" s="386"/>
      <c r="IZQ76" s="386"/>
      <c r="IZR76" s="386"/>
      <c r="IZS76" s="386"/>
      <c r="IZT76" s="386"/>
      <c r="IZU76" s="386"/>
      <c r="IZV76" s="386"/>
      <c r="IZW76" s="386"/>
      <c r="IZX76" s="386"/>
      <c r="IZY76" s="385"/>
      <c r="IZZ76" s="386"/>
      <c r="JAA76" s="386"/>
      <c r="JAB76" s="386"/>
      <c r="JAC76" s="386"/>
      <c r="JAD76" s="386"/>
      <c r="JAE76" s="386"/>
      <c r="JAF76" s="386"/>
      <c r="JAG76" s="386"/>
      <c r="JAH76" s="386"/>
      <c r="JAI76" s="386"/>
      <c r="JAJ76" s="386"/>
      <c r="JAK76" s="386"/>
      <c r="JAL76" s="386"/>
      <c r="JAM76" s="386"/>
      <c r="JAN76" s="386"/>
      <c r="JAO76" s="385"/>
      <c r="JAP76" s="386"/>
      <c r="JAQ76" s="386"/>
      <c r="JAR76" s="386"/>
      <c r="JAS76" s="386"/>
      <c r="JAT76" s="386"/>
      <c r="JAU76" s="386"/>
      <c r="JAV76" s="386"/>
      <c r="JAW76" s="386"/>
      <c r="JAX76" s="386"/>
      <c r="JAY76" s="386"/>
      <c r="JAZ76" s="386"/>
      <c r="JBA76" s="386"/>
      <c r="JBB76" s="386"/>
      <c r="JBC76" s="386"/>
      <c r="JBD76" s="386"/>
      <c r="JBE76" s="385"/>
      <c r="JBF76" s="386"/>
      <c r="JBG76" s="386"/>
      <c r="JBH76" s="386"/>
      <c r="JBI76" s="386"/>
      <c r="JBJ76" s="386"/>
      <c r="JBK76" s="386"/>
      <c r="JBL76" s="386"/>
      <c r="JBM76" s="386"/>
      <c r="JBN76" s="386"/>
      <c r="JBO76" s="386"/>
      <c r="JBP76" s="386"/>
      <c r="JBQ76" s="386"/>
      <c r="JBR76" s="386"/>
      <c r="JBS76" s="386"/>
      <c r="JBT76" s="386"/>
      <c r="JBU76" s="385"/>
      <c r="JBV76" s="386"/>
      <c r="JBW76" s="386"/>
      <c r="JBX76" s="386"/>
      <c r="JBY76" s="386"/>
      <c r="JBZ76" s="386"/>
      <c r="JCA76" s="386"/>
      <c r="JCB76" s="386"/>
      <c r="JCC76" s="386"/>
      <c r="JCD76" s="386"/>
      <c r="JCE76" s="386"/>
      <c r="JCF76" s="386"/>
      <c r="JCG76" s="386"/>
      <c r="JCH76" s="386"/>
      <c r="JCI76" s="386"/>
      <c r="JCJ76" s="386"/>
      <c r="JCK76" s="385"/>
      <c r="JCL76" s="386"/>
      <c r="JCM76" s="386"/>
      <c r="JCN76" s="386"/>
      <c r="JCO76" s="386"/>
      <c r="JCP76" s="386"/>
      <c r="JCQ76" s="386"/>
      <c r="JCR76" s="386"/>
      <c r="JCS76" s="386"/>
      <c r="JCT76" s="386"/>
      <c r="JCU76" s="386"/>
      <c r="JCV76" s="386"/>
      <c r="JCW76" s="386"/>
      <c r="JCX76" s="386"/>
      <c r="JCY76" s="386"/>
      <c r="JCZ76" s="386"/>
      <c r="JDA76" s="385"/>
      <c r="JDB76" s="386"/>
      <c r="JDC76" s="386"/>
      <c r="JDD76" s="386"/>
      <c r="JDE76" s="386"/>
      <c r="JDF76" s="386"/>
      <c r="JDG76" s="386"/>
      <c r="JDH76" s="386"/>
      <c r="JDI76" s="386"/>
      <c r="JDJ76" s="386"/>
      <c r="JDK76" s="386"/>
      <c r="JDL76" s="386"/>
      <c r="JDM76" s="386"/>
      <c r="JDN76" s="386"/>
      <c r="JDO76" s="386"/>
      <c r="JDP76" s="386"/>
      <c r="JDQ76" s="385"/>
      <c r="JDR76" s="386"/>
      <c r="JDS76" s="386"/>
      <c r="JDT76" s="386"/>
      <c r="JDU76" s="386"/>
      <c r="JDV76" s="386"/>
      <c r="JDW76" s="386"/>
      <c r="JDX76" s="386"/>
      <c r="JDY76" s="386"/>
      <c r="JDZ76" s="386"/>
      <c r="JEA76" s="386"/>
      <c r="JEB76" s="386"/>
      <c r="JEC76" s="386"/>
      <c r="JED76" s="386"/>
      <c r="JEE76" s="386"/>
      <c r="JEF76" s="386"/>
      <c r="JEG76" s="385"/>
      <c r="JEH76" s="386"/>
      <c r="JEI76" s="386"/>
      <c r="JEJ76" s="386"/>
      <c r="JEK76" s="386"/>
      <c r="JEL76" s="386"/>
      <c r="JEM76" s="386"/>
      <c r="JEN76" s="386"/>
      <c r="JEO76" s="386"/>
      <c r="JEP76" s="386"/>
      <c r="JEQ76" s="386"/>
      <c r="JER76" s="386"/>
      <c r="JES76" s="386"/>
      <c r="JET76" s="386"/>
      <c r="JEU76" s="386"/>
      <c r="JEV76" s="386"/>
      <c r="JEW76" s="385"/>
      <c r="JEX76" s="386"/>
      <c r="JEY76" s="386"/>
      <c r="JEZ76" s="386"/>
      <c r="JFA76" s="386"/>
      <c r="JFB76" s="386"/>
      <c r="JFC76" s="386"/>
      <c r="JFD76" s="386"/>
      <c r="JFE76" s="386"/>
      <c r="JFF76" s="386"/>
      <c r="JFG76" s="386"/>
      <c r="JFH76" s="386"/>
      <c r="JFI76" s="386"/>
      <c r="JFJ76" s="386"/>
      <c r="JFK76" s="386"/>
      <c r="JFL76" s="386"/>
      <c r="JFM76" s="385"/>
      <c r="JFN76" s="386"/>
      <c r="JFO76" s="386"/>
      <c r="JFP76" s="386"/>
      <c r="JFQ76" s="386"/>
      <c r="JFR76" s="386"/>
      <c r="JFS76" s="386"/>
      <c r="JFT76" s="386"/>
      <c r="JFU76" s="386"/>
      <c r="JFV76" s="386"/>
      <c r="JFW76" s="386"/>
      <c r="JFX76" s="386"/>
      <c r="JFY76" s="386"/>
      <c r="JFZ76" s="386"/>
      <c r="JGA76" s="386"/>
      <c r="JGB76" s="386"/>
      <c r="JGC76" s="385"/>
      <c r="JGD76" s="386"/>
      <c r="JGE76" s="386"/>
      <c r="JGF76" s="386"/>
      <c r="JGG76" s="386"/>
      <c r="JGH76" s="386"/>
      <c r="JGI76" s="386"/>
      <c r="JGJ76" s="386"/>
      <c r="JGK76" s="386"/>
      <c r="JGL76" s="386"/>
      <c r="JGM76" s="386"/>
      <c r="JGN76" s="386"/>
      <c r="JGO76" s="386"/>
      <c r="JGP76" s="386"/>
      <c r="JGQ76" s="386"/>
      <c r="JGR76" s="386"/>
      <c r="JGS76" s="385"/>
      <c r="JGT76" s="386"/>
      <c r="JGU76" s="386"/>
      <c r="JGV76" s="386"/>
      <c r="JGW76" s="386"/>
      <c r="JGX76" s="386"/>
      <c r="JGY76" s="386"/>
      <c r="JGZ76" s="386"/>
      <c r="JHA76" s="386"/>
      <c r="JHB76" s="386"/>
      <c r="JHC76" s="386"/>
      <c r="JHD76" s="386"/>
      <c r="JHE76" s="386"/>
      <c r="JHF76" s="386"/>
      <c r="JHG76" s="386"/>
      <c r="JHH76" s="386"/>
      <c r="JHI76" s="385"/>
      <c r="JHJ76" s="386"/>
      <c r="JHK76" s="386"/>
      <c r="JHL76" s="386"/>
      <c r="JHM76" s="386"/>
      <c r="JHN76" s="386"/>
      <c r="JHO76" s="386"/>
      <c r="JHP76" s="386"/>
      <c r="JHQ76" s="386"/>
      <c r="JHR76" s="386"/>
      <c r="JHS76" s="386"/>
      <c r="JHT76" s="386"/>
      <c r="JHU76" s="386"/>
      <c r="JHV76" s="386"/>
      <c r="JHW76" s="386"/>
      <c r="JHX76" s="386"/>
      <c r="JHY76" s="385"/>
      <c r="JHZ76" s="386"/>
      <c r="JIA76" s="386"/>
      <c r="JIB76" s="386"/>
      <c r="JIC76" s="386"/>
      <c r="JID76" s="386"/>
      <c r="JIE76" s="386"/>
      <c r="JIF76" s="386"/>
      <c r="JIG76" s="386"/>
      <c r="JIH76" s="386"/>
      <c r="JII76" s="386"/>
      <c r="JIJ76" s="386"/>
      <c r="JIK76" s="386"/>
      <c r="JIL76" s="386"/>
      <c r="JIM76" s="386"/>
      <c r="JIN76" s="386"/>
      <c r="JIO76" s="385"/>
      <c r="JIP76" s="386"/>
      <c r="JIQ76" s="386"/>
      <c r="JIR76" s="386"/>
      <c r="JIS76" s="386"/>
      <c r="JIT76" s="386"/>
      <c r="JIU76" s="386"/>
      <c r="JIV76" s="386"/>
      <c r="JIW76" s="386"/>
      <c r="JIX76" s="386"/>
      <c r="JIY76" s="386"/>
      <c r="JIZ76" s="386"/>
      <c r="JJA76" s="386"/>
      <c r="JJB76" s="386"/>
      <c r="JJC76" s="386"/>
      <c r="JJD76" s="386"/>
      <c r="JJE76" s="385"/>
      <c r="JJF76" s="386"/>
      <c r="JJG76" s="386"/>
      <c r="JJH76" s="386"/>
      <c r="JJI76" s="386"/>
      <c r="JJJ76" s="386"/>
      <c r="JJK76" s="386"/>
      <c r="JJL76" s="386"/>
      <c r="JJM76" s="386"/>
      <c r="JJN76" s="386"/>
      <c r="JJO76" s="386"/>
      <c r="JJP76" s="386"/>
      <c r="JJQ76" s="386"/>
      <c r="JJR76" s="386"/>
      <c r="JJS76" s="386"/>
      <c r="JJT76" s="386"/>
      <c r="JJU76" s="385"/>
      <c r="JJV76" s="386"/>
      <c r="JJW76" s="386"/>
      <c r="JJX76" s="386"/>
      <c r="JJY76" s="386"/>
      <c r="JJZ76" s="386"/>
      <c r="JKA76" s="386"/>
      <c r="JKB76" s="386"/>
      <c r="JKC76" s="386"/>
      <c r="JKD76" s="386"/>
      <c r="JKE76" s="386"/>
      <c r="JKF76" s="386"/>
      <c r="JKG76" s="386"/>
      <c r="JKH76" s="386"/>
      <c r="JKI76" s="386"/>
      <c r="JKJ76" s="386"/>
      <c r="JKK76" s="385"/>
      <c r="JKL76" s="386"/>
      <c r="JKM76" s="386"/>
      <c r="JKN76" s="386"/>
      <c r="JKO76" s="386"/>
      <c r="JKP76" s="386"/>
      <c r="JKQ76" s="386"/>
      <c r="JKR76" s="386"/>
      <c r="JKS76" s="386"/>
      <c r="JKT76" s="386"/>
      <c r="JKU76" s="386"/>
      <c r="JKV76" s="386"/>
      <c r="JKW76" s="386"/>
      <c r="JKX76" s="386"/>
      <c r="JKY76" s="386"/>
      <c r="JKZ76" s="386"/>
      <c r="JLA76" s="385"/>
      <c r="JLB76" s="386"/>
      <c r="JLC76" s="386"/>
      <c r="JLD76" s="386"/>
      <c r="JLE76" s="386"/>
      <c r="JLF76" s="386"/>
      <c r="JLG76" s="386"/>
      <c r="JLH76" s="386"/>
      <c r="JLI76" s="386"/>
      <c r="JLJ76" s="386"/>
      <c r="JLK76" s="386"/>
      <c r="JLL76" s="386"/>
      <c r="JLM76" s="386"/>
      <c r="JLN76" s="386"/>
      <c r="JLO76" s="386"/>
      <c r="JLP76" s="386"/>
      <c r="JLQ76" s="385"/>
      <c r="JLR76" s="386"/>
      <c r="JLS76" s="386"/>
      <c r="JLT76" s="386"/>
      <c r="JLU76" s="386"/>
      <c r="JLV76" s="386"/>
      <c r="JLW76" s="386"/>
      <c r="JLX76" s="386"/>
      <c r="JLY76" s="386"/>
      <c r="JLZ76" s="386"/>
      <c r="JMA76" s="386"/>
      <c r="JMB76" s="386"/>
      <c r="JMC76" s="386"/>
      <c r="JMD76" s="386"/>
      <c r="JME76" s="386"/>
      <c r="JMF76" s="386"/>
      <c r="JMG76" s="385"/>
      <c r="JMH76" s="386"/>
      <c r="JMI76" s="386"/>
      <c r="JMJ76" s="386"/>
      <c r="JMK76" s="386"/>
      <c r="JML76" s="386"/>
      <c r="JMM76" s="386"/>
      <c r="JMN76" s="386"/>
      <c r="JMO76" s="386"/>
      <c r="JMP76" s="386"/>
      <c r="JMQ76" s="386"/>
      <c r="JMR76" s="386"/>
      <c r="JMS76" s="386"/>
      <c r="JMT76" s="386"/>
      <c r="JMU76" s="386"/>
      <c r="JMV76" s="386"/>
      <c r="JMW76" s="385"/>
      <c r="JMX76" s="386"/>
      <c r="JMY76" s="386"/>
      <c r="JMZ76" s="386"/>
      <c r="JNA76" s="386"/>
      <c r="JNB76" s="386"/>
      <c r="JNC76" s="386"/>
      <c r="JND76" s="386"/>
      <c r="JNE76" s="386"/>
      <c r="JNF76" s="386"/>
      <c r="JNG76" s="386"/>
      <c r="JNH76" s="386"/>
      <c r="JNI76" s="386"/>
      <c r="JNJ76" s="386"/>
      <c r="JNK76" s="386"/>
      <c r="JNL76" s="386"/>
      <c r="JNM76" s="385"/>
      <c r="JNN76" s="386"/>
      <c r="JNO76" s="386"/>
      <c r="JNP76" s="386"/>
      <c r="JNQ76" s="386"/>
      <c r="JNR76" s="386"/>
      <c r="JNS76" s="386"/>
      <c r="JNT76" s="386"/>
      <c r="JNU76" s="386"/>
      <c r="JNV76" s="386"/>
      <c r="JNW76" s="386"/>
      <c r="JNX76" s="386"/>
      <c r="JNY76" s="386"/>
      <c r="JNZ76" s="386"/>
      <c r="JOA76" s="386"/>
      <c r="JOB76" s="386"/>
      <c r="JOC76" s="385"/>
      <c r="JOD76" s="386"/>
      <c r="JOE76" s="386"/>
      <c r="JOF76" s="386"/>
      <c r="JOG76" s="386"/>
      <c r="JOH76" s="386"/>
      <c r="JOI76" s="386"/>
      <c r="JOJ76" s="386"/>
      <c r="JOK76" s="386"/>
      <c r="JOL76" s="386"/>
      <c r="JOM76" s="386"/>
      <c r="JON76" s="386"/>
      <c r="JOO76" s="386"/>
      <c r="JOP76" s="386"/>
      <c r="JOQ76" s="386"/>
      <c r="JOR76" s="386"/>
      <c r="JOS76" s="385"/>
      <c r="JOT76" s="386"/>
      <c r="JOU76" s="386"/>
      <c r="JOV76" s="386"/>
      <c r="JOW76" s="386"/>
      <c r="JOX76" s="386"/>
      <c r="JOY76" s="386"/>
      <c r="JOZ76" s="386"/>
      <c r="JPA76" s="386"/>
      <c r="JPB76" s="386"/>
      <c r="JPC76" s="386"/>
      <c r="JPD76" s="386"/>
      <c r="JPE76" s="386"/>
      <c r="JPF76" s="386"/>
      <c r="JPG76" s="386"/>
      <c r="JPH76" s="386"/>
      <c r="JPI76" s="385"/>
      <c r="JPJ76" s="386"/>
      <c r="JPK76" s="386"/>
      <c r="JPL76" s="386"/>
      <c r="JPM76" s="386"/>
      <c r="JPN76" s="386"/>
      <c r="JPO76" s="386"/>
      <c r="JPP76" s="386"/>
      <c r="JPQ76" s="386"/>
      <c r="JPR76" s="386"/>
      <c r="JPS76" s="386"/>
      <c r="JPT76" s="386"/>
      <c r="JPU76" s="386"/>
      <c r="JPV76" s="386"/>
      <c r="JPW76" s="386"/>
      <c r="JPX76" s="386"/>
      <c r="JPY76" s="385"/>
      <c r="JPZ76" s="386"/>
      <c r="JQA76" s="386"/>
      <c r="JQB76" s="386"/>
      <c r="JQC76" s="386"/>
      <c r="JQD76" s="386"/>
      <c r="JQE76" s="386"/>
      <c r="JQF76" s="386"/>
      <c r="JQG76" s="386"/>
      <c r="JQH76" s="386"/>
      <c r="JQI76" s="386"/>
      <c r="JQJ76" s="386"/>
      <c r="JQK76" s="386"/>
      <c r="JQL76" s="386"/>
      <c r="JQM76" s="386"/>
      <c r="JQN76" s="386"/>
      <c r="JQO76" s="385"/>
      <c r="JQP76" s="386"/>
      <c r="JQQ76" s="386"/>
      <c r="JQR76" s="386"/>
      <c r="JQS76" s="386"/>
      <c r="JQT76" s="386"/>
      <c r="JQU76" s="386"/>
      <c r="JQV76" s="386"/>
      <c r="JQW76" s="386"/>
      <c r="JQX76" s="386"/>
      <c r="JQY76" s="386"/>
      <c r="JQZ76" s="386"/>
      <c r="JRA76" s="386"/>
      <c r="JRB76" s="386"/>
      <c r="JRC76" s="386"/>
      <c r="JRD76" s="386"/>
      <c r="JRE76" s="385"/>
      <c r="JRF76" s="386"/>
      <c r="JRG76" s="386"/>
      <c r="JRH76" s="386"/>
      <c r="JRI76" s="386"/>
      <c r="JRJ76" s="386"/>
      <c r="JRK76" s="386"/>
      <c r="JRL76" s="386"/>
      <c r="JRM76" s="386"/>
      <c r="JRN76" s="386"/>
      <c r="JRO76" s="386"/>
      <c r="JRP76" s="386"/>
      <c r="JRQ76" s="386"/>
      <c r="JRR76" s="386"/>
      <c r="JRS76" s="386"/>
      <c r="JRT76" s="386"/>
      <c r="JRU76" s="385"/>
      <c r="JRV76" s="386"/>
      <c r="JRW76" s="386"/>
      <c r="JRX76" s="386"/>
      <c r="JRY76" s="386"/>
      <c r="JRZ76" s="386"/>
      <c r="JSA76" s="386"/>
      <c r="JSB76" s="386"/>
      <c r="JSC76" s="386"/>
      <c r="JSD76" s="386"/>
      <c r="JSE76" s="386"/>
      <c r="JSF76" s="386"/>
      <c r="JSG76" s="386"/>
      <c r="JSH76" s="386"/>
      <c r="JSI76" s="386"/>
      <c r="JSJ76" s="386"/>
      <c r="JSK76" s="385"/>
      <c r="JSL76" s="386"/>
      <c r="JSM76" s="386"/>
      <c r="JSN76" s="386"/>
      <c r="JSO76" s="386"/>
      <c r="JSP76" s="386"/>
      <c r="JSQ76" s="386"/>
      <c r="JSR76" s="386"/>
      <c r="JSS76" s="386"/>
      <c r="JST76" s="386"/>
      <c r="JSU76" s="386"/>
      <c r="JSV76" s="386"/>
      <c r="JSW76" s="386"/>
      <c r="JSX76" s="386"/>
      <c r="JSY76" s="386"/>
      <c r="JSZ76" s="386"/>
      <c r="JTA76" s="385"/>
      <c r="JTB76" s="386"/>
      <c r="JTC76" s="386"/>
      <c r="JTD76" s="386"/>
      <c r="JTE76" s="386"/>
      <c r="JTF76" s="386"/>
      <c r="JTG76" s="386"/>
      <c r="JTH76" s="386"/>
      <c r="JTI76" s="386"/>
      <c r="JTJ76" s="386"/>
      <c r="JTK76" s="386"/>
      <c r="JTL76" s="386"/>
      <c r="JTM76" s="386"/>
      <c r="JTN76" s="386"/>
      <c r="JTO76" s="386"/>
      <c r="JTP76" s="386"/>
      <c r="JTQ76" s="385"/>
      <c r="JTR76" s="386"/>
      <c r="JTS76" s="386"/>
      <c r="JTT76" s="386"/>
      <c r="JTU76" s="386"/>
      <c r="JTV76" s="386"/>
      <c r="JTW76" s="386"/>
      <c r="JTX76" s="386"/>
      <c r="JTY76" s="386"/>
      <c r="JTZ76" s="386"/>
      <c r="JUA76" s="386"/>
      <c r="JUB76" s="386"/>
      <c r="JUC76" s="386"/>
      <c r="JUD76" s="386"/>
      <c r="JUE76" s="386"/>
      <c r="JUF76" s="386"/>
      <c r="JUG76" s="385"/>
      <c r="JUH76" s="386"/>
      <c r="JUI76" s="386"/>
      <c r="JUJ76" s="386"/>
      <c r="JUK76" s="386"/>
      <c r="JUL76" s="386"/>
      <c r="JUM76" s="386"/>
      <c r="JUN76" s="386"/>
      <c r="JUO76" s="386"/>
      <c r="JUP76" s="386"/>
      <c r="JUQ76" s="386"/>
      <c r="JUR76" s="386"/>
      <c r="JUS76" s="386"/>
      <c r="JUT76" s="386"/>
      <c r="JUU76" s="386"/>
      <c r="JUV76" s="386"/>
      <c r="JUW76" s="385"/>
      <c r="JUX76" s="386"/>
      <c r="JUY76" s="386"/>
      <c r="JUZ76" s="386"/>
      <c r="JVA76" s="386"/>
      <c r="JVB76" s="386"/>
      <c r="JVC76" s="386"/>
      <c r="JVD76" s="386"/>
      <c r="JVE76" s="386"/>
      <c r="JVF76" s="386"/>
      <c r="JVG76" s="386"/>
      <c r="JVH76" s="386"/>
      <c r="JVI76" s="386"/>
      <c r="JVJ76" s="386"/>
      <c r="JVK76" s="386"/>
      <c r="JVL76" s="386"/>
      <c r="JVM76" s="385"/>
      <c r="JVN76" s="386"/>
      <c r="JVO76" s="386"/>
      <c r="JVP76" s="386"/>
      <c r="JVQ76" s="386"/>
      <c r="JVR76" s="386"/>
      <c r="JVS76" s="386"/>
      <c r="JVT76" s="386"/>
      <c r="JVU76" s="386"/>
      <c r="JVV76" s="386"/>
      <c r="JVW76" s="386"/>
      <c r="JVX76" s="386"/>
      <c r="JVY76" s="386"/>
      <c r="JVZ76" s="386"/>
      <c r="JWA76" s="386"/>
      <c r="JWB76" s="386"/>
      <c r="JWC76" s="385"/>
      <c r="JWD76" s="386"/>
      <c r="JWE76" s="386"/>
      <c r="JWF76" s="386"/>
      <c r="JWG76" s="386"/>
      <c r="JWH76" s="386"/>
      <c r="JWI76" s="386"/>
      <c r="JWJ76" s="386"/>
      <c r="JWK76" s="386"/>
      <c r="JWL76" s="386"/>
      <c r="JWM76" s="386"/>
      <c r="JWN76" s="386"/>
      <c r="JWO76" s="386"/>
      <c r="JWP76" s="386"/>
      <c r="JWQ76" s="386"/>
      <c r="JWR76" s="386"/>
      <c r="JWS76" s="385"/>
      <c r="JWT76" s="386"/>
      <c r="JWU76" s="386"/>
      <c r="JWV76" s="386"/>
      <c r="JWW76" s="386"/>
      <c r="JWX76" s="386"/>
      <c r="JWY76" s="386"/>
      <c r="JWZ76" s="386"/>
      <c r="JXA76" s="386"/>
      <c r="JXB76" s="386"/>
      <c r="JXC76" s="386"/>
      <c r="JXD76" s="386"/>
      <c r="JXE76" s="386"/>
      <c r="JXF76" s="386"/>
      <c r="JXG76" s="386"/>
      <c r="JXH76" s="386"/>
      <c r="JXI76" s="385"/>
      <c r="JXJ76" s="386"/>
      <c r="JXK76" s="386"/>
      <c r="JXL76" s="386"/>
      <c r="JXM76" s="386"/>
      <c r="JXN76" s="386"/>
      <c r="JXO76" s="386"/>
      <c r="JXP76" s="386"/>
      <c r="JXQ76" s="386"/>
      <c r="JXR76" s="386"/>
      <c r="JXS76" s="386"/>
      <c r="JXT76" s="386"/>
      <c r="JXU76" s="386"/>
      <c r="JXV76" s="386"/>
      <c r="JXW76" s="386"/>
      <c r="JXX76" s="386"/>
      <c r="JXY76" s="385"/>
      <c r="JXZ76" s="386"/>
      <c r="JYA76" s="386"/>
      <c r="JYB76" s="386"/>
      <c r="JYC76" s="386"/>
      <c r="JYD76" s="386"/>
      <c r="JYE76" s="386"/>
      <c r="JYF76" s="386"/>
      <c r="JYG76" s="386"/>
      <c r="JYH76" s="386"/>
      <c r="JYI76" s="386"/>
      <c r="JYJ76" s="386"/>
      <c r="JYK76" s="386"/>
      <c r="JYL76" s="386"/>
      <c r="JYM76" s="386"/>
      <c r="JYN76" s="386"/>
      <c r="JYO76" s="385"/>
      <c r="JYP76" s="386"/>
      <c r="JYQ76" s="386"/>
      <c r="JYR76" s="386"/>
      <c r="JYS76" s="386"/>
      <c r="JYT76" s="386"/>
      <c r="JYU76" s="386"/>
      <c r="JYV76" s="386"/>
      <c r="JYW76" s="386"/>
      <c r="JYX76" s="386"/>
      <c r="JYY76" s="386"/>
      <c r="JYZ76" s="386"/>
      <c r="JZA76" s="386"/>
      <c r="JZB76" s="386"/>
      <c r="JZC76" s="386"/>
      <c r="JZD76" s="386"/>
      <c r="JZE76" s="385"/>
      <c r="JZF76" s="386"/>
      <c r="JZG76" s="386"/>
      <c r="JZH76" s="386"/>
      <c r="JZI76" s="386"/>
      <c r="JZJ76" s="386"/>
      <c r="JZK76" s="386"/>
      <c r="JZL76" s="386"/>
      <c r="JZM76" s="386"/>
      <c r="JZN76" s="386"/>
      <c r="JZO76" s="386"/>
      <c r="JZP76" s="386"/>
      <c r="JZQ76" s="386"/>
      <c r="JZR76" s="386"/>
      <c r="JZS76" s="386"/>
      <c r="JZT76" s="386"/>
      <c r="JZU76" s="385"/>
      <c r="JZV76" s="386"/>
      <c r="JZW76" s="386"/>
      <c r="JZX76" s="386"/>
      <c r="JZY76" s="386"/>
      <c r="JZZ76" s="386"/>
      <c r="KAA76" s="386"/>
      <c r="KAB76" s="386"/>
      <c r="KAC76" s="386"/>
      <c r="KAD76" s="386"/>
      <c r="KAE76" s="386"/>
      <c r="KAF76" s="386"/>
      <c r="KAG76" s="386"/>
      <c r="KAH76" s="386"/>
      <c r="KAI76" s="386"/>
      <c r="KAJ76" s="386"/>
      <c r="KAK76" s="385"/>
      <c r="KAL76" s="386"/>
      <c r="KAM76" s="386"/>
      <c r="KAN76" s="386"/>
      <c r="KAO76" s="386"/>
      <c r="KAP76" s="386"/>
      <c r="KAQ76" s="386"/>
      <c r="KAR76" s="386"/>
      <c r="KAS76" s="386"/>
      <c r="KAT76" s="386"/>
      <c r="KAU76" s="386"/>
      <c r="KAV76" s="386"/>
      <c r="KAW76" s="386"/>
      <c r="KAX76" s="386"/>
      <c r="KAY76" s="386"/>
      <c r="KAZ76" s="386"/>
      <c r="KBA76" s="385"/>
      <c r="KBB76" s="386"/>
      <c r="KBC76" s="386"/>
      <c r="KBD76" s="386"/>
      <c r="KBE76" s="386"/>
      <c r="KBF76" s="386"/>
      <c r="KBG76" s="386"/>
      <c r="KBH76" s="386"/>
      <c r="KBI76" s="386"/>
      <c r="KBJ76" s="386"/>
      <c r="KBK76" s="386"/>
      <c r="KBL76" s="386"/>
      <c r="KBM76" s="386"/>
      <c r="KBN76" s="386"/>
      <c r="KBO76" s="386"/>
      <c r="KBP76" s="386"/>
      <c r="KBQ76" s="385"/>
      <c r="KBR76" s="386"/>
      <c r="KBS76" s="386"/>
      <c r="KBT76" s="386"/>
      <c r="KBU76" s="386"/>
      <c r="KBV76" s="386"/>
      <c r="KBW76" s="386"/>
      <c r="KBX76" s="386"/>
      <c r="KBY76" s="386"/>
      <c r="KBZ76" s="386"/>
      <c r="KCA76" s="386"/>
      <c r="KCB76" s="386"/>
      <c r="KCC76" s="386"/>
      <c r="KCD76" s="386"/>
      <c r="KCE76" s="386"/>
      <c r="KCF76" s="386"/>
      <c r="KCG76" s="385"/>
      <c r="KCH76" s="386"/>
      <c r="KCI76" s="386"/>
      <c r="KCJ76" s="386"/>
      <c r="KCK76" s="386"/>
      <c r="KCL76" s="386"/>
      <c r="KCM76" s="386"/>
      <c r="KCN76" s="386"/>
      <c r="KCO76" s="386"/>
      <c r="KCP76" s="386"/>
      <c r="KCQ76" s="386"/>
      <c r="KCR76" s="386"/>
      <c r="KCS76" s="386"/>
      <c r="KCT76" s="386"/>
      <c r="KCU76" s="386"/>
      <c r="KCV76" s="386"/>
      <c r="KCW76" s="385"/>
      <c r="KCX76" s="386"/>
      <c r="KCY76" s="386"/>
      <c r="KCZ76" s="386"/>
      <c r="KDA76" s="386"/>
      <c r="KDB76" s="386"/>
      <c r="KDC76" s="386"/>
      <c r="KDD76" s="386"/>
      <c r="KDE76" s="386"/>
      <c r="KDF76" s="386"/>
      <c r="KDG76" s="386"/>
      <c r="KDH76" s="386"/>
      <c r="KDI76" s="386"/>
      <c r="KDJ76" s="386"/>
      <c r="KDK76" s="386"/>
      <c r="KDL76" s="386"/>
      <c r="KDM76" s="385"/>
      <c r="KDN76" s="386"/>
      <c r="KDO76" s="386"/>
      <c r="KDP76" s="386"/>
      <c r="KDQ76" s="386"/>
      <c r="KDR76" s="386"/>
      <c r="KDS76" s="386"/>
      <c r="KDT76" s="386"/>
      <c r="KDU76" s="386"/>
      <c r="KDV76" s="386"/>
      <c r="KDW76" s="386"/>
      <c r="KDX76" s="386"/>
      <c r="KDY76" s="386"/>
      <c r="KDZ76" s="386"/>
      <c r="KEA76" s="386"/>
      <c r="KEB76" s="386"/>
      <c r="KEC76" s="385"/>
      <c r="KED76" s="386"/>
      <c r="KEE76" s="386"/>
      <c r="KEF76" s="386"/>
      <c r="KEG76" s="386"/>
      <c r="KEH76" s="386"/>
      <c r="KEI76" s="386"/>
      <c r="KEJ76" s="386"/>
      <c r="KEK76" s="386"/>
      <c r="KEL76" s="386"/>
      <c r="KEM76" s="386"/>
      <c r="KEN76" s="386"/>
      <c r="KEO76" s="386"/>
      <c r="KEP76" s="386"/>
      <c r="KEQ76" s="386"/>
      <c r="KER76" s="386"/>
      <c r="KES76" s="385"/>
      <c r="KET76" s="386"/>
      <c r="KEU76" s="386"/>
      <c r="KEV76" s="386"/>
      <c r="KEW76" s="386"/>
      <c r="KEX76" s="386"/>
      <c r="KEY76" s="386"/>
      <c r="KEZ76" s="386"/>
      <c r="KFA76" s="386"/>
      <c r="KFB76" s="386"/>
      <c r="KFC76" s="386"/>
      <c r="KFD76" s="386"/>
      <c r="KFE76" s="386"/>
      <c r="KFF76" s="386"/>
      <c r="KFG76" s="386"/>
      <c r="KFH76" s="386"/>
      <c r="KFI76" s="385"/>
      <c r="KFJ76" s="386"/>
      <c r="KFK76" s="386"/>
      <c r="KFL76" s="386"/>
      <c r="KFM76" s="386"/>
      <c r="KFN76" s="386"/>
      <c r="KFO76" s="386"/>
      <c r="KFP76" s="386"/>
      <c r="KFQ76" s="386"/>
      <c r="KFR76" s="386"/>
      <c r="KFS76" s="386"/>
      <c r="KFT76" s="386"/>
      <c r="KFU76" s="386"/>
      <c r="KFV76" s="386"/>
      <c r="KFW76" s="386"/>
      <c r="KFX76" s="386"/>
      <c r="KFY76" s="385"/>
      <c r="KFZ76" s="386"/>
      <c r="KGA76" s="386"/>
      <c r="KGB76" s="386"/>
      <c r="KGC76" s="386"/>
      <c r="KGD76" s="386"/>
      <c r="KGE76" s="386"/>
      <c r="KGF76" s="386"/>
      <c r="KGG76" s="386"/>
      <c r="KGH76" s="386"/>
      <c r="KGI76" s="386"/>
      <c r="KGJ76" s="386"/>
      <c r="KGK76" s="386"/>
      <c r="KGL76" s="386"/>
      <c r="KGM76" s="386"/>
      <c r="KGN76" s="386"/>
      <c r="KGO76" s="385"/>
      <c r="KGP76" s="386"/>
      <c r="KGQ76" s="386"/>
      <c r="KGR76" s="386"/>
      <c r="KGS76" s="386"/>
      <c r="KGT76" s="386"/>
      <c r="KGU76" s="386"/>
      <c r="KGV76" s="386"/>
      <c r="KGW76" s="386"/>
      <c r="KGX76" s="386"/>
      <c r="KGY76" s="386"/>
      <c r="KGZ76" s="386"/>
      <c r="KHA76" s="386"/>
      <c r="KHB76" s="386"/>
      <c r="KHC76" s="386"/>
      <c r="KHD76" s="386"/>
      <c r="KHE76" s="385"/>
      <c r="KHF76" s="386"/>
      <c r="KHG76" s="386"/>
      <c r="KHH76" s="386"/>
      <c r="KHI76" s="386"/>
      <c r="KHJ76" s="386"/>
      <c r="KHK76" s="386"/>
      <c r="KHL76" s="386"/>
      <c r="KHM76" s="386"/>
      <c r="KHN76" s="386"/>
      <c r="KHO76" s="386"/>
      <c r="KHP76" s="386"/>
      <c r="KHQ76" s="386"/>
      <c r="KHR76" s="386"/>
      <c r="KHS76" s="386"/>
      <c r="KHT76" s="386"/>
      <c r="KHU76" s="385"/>
      <c r="KHV76" s="386"/>
      <c r="KHW76" s="386"/>
      <c r="KHX76" s="386"/>
      <c r="KHY76" s="386"/>
      <c r="KHZ76" s="386"/>
      <c r="KIA76" s="386"/>
      <c r="KIB76" s="386"/>
      <c r="KIC76" s="386"/>
      <c r="KID76" s="386"/>
      <c r="KIE76" s="386"/>
      <c r="KIF76" s="386"/>
      <c r="KIG76" s="386"/>
      <c r="KIH76" s="386"/>
      <c r="KII76" s="386"/>
      <c r="KIJ76" s="386"/>
      <c r="KIK76" s="385"/>
      <c r="KIL76" s="386"/>
      <c r="KIM76" s="386"/>
      <c r="KIN76" s="386"/>
      <c r="KIO76" s="386"/>
      <c r="KIP76" s="386"/>
      <c r="KIQ76" s="386"/>
      <c r="KIR76" s="386"/>
      <c r="KIS76" s="386"/>
      <c r="KIT76" s="386"/>
      <c r="KIU76" s="386"/>
      <c r="KIV76" s="386"/>
      <c r="KIW76" s="386"/>
      <c r="KIX76" s="386"/>
      <c r="KIY76" s="386"/>
      <c r="KIZ76" s="386"/>
      <c r="KJA76" s="385"/>
      <c r="KJB76" s="386"/>
      <c r="KJC76" s="386"/>
      <c r="KJD76" s="386"/>
      <c r="KJE76" s="386"/>
      <c r="KJF76" s="386"/>
      <c r="KJG76" s="386"/>
      <c r="KJH76" s="386"/>
      <c r="KJI76" s="386"/>
      <c r="KJJ76" s="386"/>
      <c r="KJK76" s="386"/>
      <c r="KJL76" s="386"/>
      <c r="KJM76" s="386"/>
      <c r="KJN76" s="386"/>
      <c r="KJO76" s="386"/>
      <c r="KJP76" s="386"/>
      <c r="KJQ76" s="385"/>
      <c r="KJR76" s="386"/>
      <c r="KJS76" s="386"/>
      <c r="KJT76" s="386"/>
      <c r="KJU76" s="386"/>
      <c r="KJV76" s="386"/>
      <c r="KJW76" s="386"/>
      <c r="KJX76" s="386"/>
      <c r="KJY76" s="386"/>
      <c r="KJZ76" s="386"/>
      <c r="KKA76" s="386"/>
      <c r="KKB76" s="386"/>
      <c r="KKC76" s="386"/>
      <c r="KKD76" s="386"/>
      <c r="KKE76" s="386"/>
      <c r="KKF76" s="386"/>
      <c r="KKG76" s="385"/>
      <c r="KKH76" s="386"/>
      <c r="KKI76" s="386"/>
      <c r="KKJ76" s="386"/>
      <c r="KKK76" s="386"/>
      <c r="KKL76" s="386"/>
      <c r="KKM76" s="386"/>
      <c r="KKN76" s="386"/>
      <c r="KKO76" s="386"/>
      <c r="KKP76" s="386"/>
      <c r="KKQ76" s="386"/>
      <c r="KKR76" s="386"/>
      <c r="KKS76" s="386"/>
      <c r="KKT76" s="386"/>
      <c r="KKU76" s="386"/>
      <c r="KKV76" s="386"/>
      <c r="KKW76" s="385"/>
      <c r="KKX76" s="386"/>
      <c r="KKY76" s="386"/>
      <c r="KKZ76" s="386"/>
      <c r="KLA76" s="386"/>
      <c r="KLB76" s="386"/>
      <c r="KLC76" s="386"/>
      <c r="KLD76" s="386"/>
      <c r="KLE76" s="386"/>
      <c r="KLF76" s="386"/>
      <c r="KLG76" s="386"/>
      <c r="KLH76" s="386"/>
      <c r="KLI76" s="386"/>
      <c r="KLJ76" s="386"/>
      <c r="KLK76" s="386"/>
      <c r="KLL76" s="386"/>
      <c r="KLM76" s="385"/>
      <c r="KLN76" s="386"/>
      <c r="KLO76" s="386"/>
      <c r="KLP76" s="386"/>
      <c r="KLQ76" s="386"/>
      <c r="KLR76" s="386"/>
      <c r="KLS76" s="386"/>
      <c r="KLT76" s="386"/>
      <c r="KLU76" s="386"/>
      <c r="KLV76" s="386"/>
      <c r="KLW76" s="386"/>
      <c r="KLX76" s="386"/>
      <c r="KLY76" s="386"/>
      <c r="KLZ76" s="386"/>
      <c r="KMA76" s="386"/>
      <c r="KMB76" s="386"/>
      <c r="KMC76" s="385"/>
      <c r="KMD76" s="386"/>
      <c r="KME76" s="386"/>
      <c r="KMF76" s="386"/>
      <c r="KMG76" s="386"/>
      <c r="KMH76" s="386"/>
      <c r="KMI76" s="386"/>
      <c r="KMJ76" s="386"/>
      <c r="KMK76" s="386"/>
      <c r="KML76" s="386"/>
      <c r="KMM76" s="386"/>
      <c r="KMN76" s="386"/>
      <c r="KMO76" s="386"/>
      <c r="KMP76" s="386"/>
      <c r="KMQ76" s="386"/>
      <c r="KMR76" s="386"/>
      <c r="KMS76" s="385"/>
      <c r="KMT76" s="386"/>
      <c r="KMU76" s="386"/>
      <c r="KMV76" s="386"/>
      <c r="KMW76" s="386"/>
      <c r="KMX76" s="386"/>
      <c r="KMY76" s="386"/>
      <c r="KMZ76" s="386"/>
      <c r="KNA76" s="386"/>
      <c r="KNB76" s="386"/>
      <c r="KNC76" s="386"/>
      <c r="KND76" s="386"/>
      <c r="KNE76" s="386"/>
      <c r="KNF76" s="386"/>
      <c r="KNG76" s="386"/>
      <c r="KNH76" s="386"/>
      <c r="KNI76" s="385"/>
      <c r="KNJ76" s="386"/>
      <c r="KNK76" s="386"/>
      <c r="KNL76" s="386"/>
      <c r="KNM76" s="386"/>
      <c r="KNN76" s="386"/>
      <c r="KNO76" s="386"/>
      <c r="KNP76" s="386"/>
      <c r="KNQ76" s="386"/>
      <c r="KNR76" s="386"/>
      <c r="KNS76" s="386"/>
      <c r="KNT76" s="386"/>
      <c r="KNU76" s="386"/>
      <c r="KNV76" s="386"/>
      <c r="KNW76" s="386"/>
      <c r="KNX76" s="386"/>
      <c r="KNY76" s="385"/>
      <c r="KNZ76" s="386"/>
      <c r="KOA76" s="386"/>
      <c r="KOB76" s="386"/>
      <c r="KOC76" s="386"/>
      <c r="KOD76" s="386"/>
      <c r="KOE76" s="386"/>
      <c r="KOF76" s="386"/>
      <c r="KOG76" s="386"/>
      <c r="KOH76" s="386"/>
      <c r="KOI76" s="386"/>
      <c r="KOJ76" s="386"/>
      <c r="KOK76" s="386"/>
      <c r="KOL76" s="386"/>
      <c r="KOM76" s="386"/>
      <c r="KON76" s="386"/>
      <c r="KOO76" s="385"/>
      <c r="KOP76" s="386"/>
      <c r="KOQ76" s="386"/>
      <c r="KOR76" s="386"/>
      <c r="KOS76" s="386"/>
      <c r="KOT76" s="386"/>
      <c r="KOU76" s="386"/>
      <c r="KOV76" s="386"/>
      <c r="KOW76" s="386"/>
      <c r="KOX76" s="386"/>
      <c r="KOY76" s="386"/>
      <c r="KOZ76" s="386"/>
      <c r="KPA76" s="386"/>
      <c r="KPB76" s="386"/>
      <c r="KPC76" s="386"/>
      <c r="KPD76" s="386"/>
      <c r="KPE76" s="385"/>
      <c r="KPF76" s="386"/>
      <c r="KPG76" s="386"/>
      <c r="KPH76" s="386"/>
      <c r="KPI76" s="386"/>
      <c r="KPJ76" s="386"/>
      <c r="KPK76" s="386"/>
      <c r="KPL76" s="386"/>
      <c r="KPM76" s="386"/>
      <c r="KPN76" s="386"/>
      <c r="KPO76" s="386"/>
      <c r="KPP76" s="386"/>
      <c r="KPQ76" s="386"/>
      <c r="KPR76" s="386"/>
      <c r="KPS76" s="386"/>
      <c r="KPT76" s="386"/>
      <c r="KPU76" s="385"/>
      <c r="KPV76" s="386"/>
      <c r="KPW76" s="386"/>
      <c r="KPX76" s="386"/>
      <c r="KPY76" s="386"/>
      <c r="KPZ76" s="386"/>
      <c r="KQA76" s="386"/>
      <c r="KQB76" s="386"/>
      <c r="KQC76" s="386"/>
      <c r="KQD76" s="386"/>
      <c r="KQE76" s="386"/>
      <c r="KQF76" s="386"/>
      <c r="KQG76" s="386"/>
      <c r="KQH76" s="386"/>
      <c r="KQI76" s="386"/>
      <c r="KQJ76" s="386"/>
      <c r="KQK76" s="385"/>
      <c r="KQL76" s="386"/>
      <c r="KQM76" s="386"/>
      <c r="KQN76" s="386"/>
      <c r="KQO76" s="386"/>
      <c r="KQP76" s="386"/>
      <c r="KQQ76" s="386"/>
      <c r="KQR76" s="386"/>
      <c r="KQS76" s="386"/>
      <c r="KQT76" s="386"/>
      <c r="KQU76" s="386"/>
      <c r="KQV76" s="386"/>
      <c r="KQW76" s="386"/>
      <c r="KQX76" s="386"/>
      <c r="KQY76" s="386"/>
      <c r="KQZ76" s="386"/>
      <c r="KRA76" s="385"/>
      <c r="KRB76" s="386"/>
      <c r="KRC76" s="386"/>
      <c r="KRD76" s="386"/>
      <c r="KRE76" s="386"/>
      <c r="KRF76" s="386"/>
      <c r="KRG76" s="386"/>
      <c r="KRH76" s="386"/>
      <c r="KRI76" s="386"/>
      <c r="KRJ76" s="386"/>
      <c r="KRK76" s="386"/>
      <c r="KRL76" s="386"/>
      <c r="KRM76" s="386"/>
      <c r="KRN76" s="386"/>
      <c r="KRO76" s="386"/>
      <c r="KRP76" s="386"/>
      <c r="KRQ76" s="385"/>
      <c r="KRR76" s="386"/>
      <c r="KRS76" s="386"/>
      <c r="KRT76" s="386"/>
      <c r="KRU76" s="386"/>
      <c r="KRV76" s="386"/>
      <c r="KRW76" s="386"/>
      <c r="KRX76" s="386"/>
      <c r="KRY76" s="386"/>
      <c r="KRZ76" s="386"/>
      <c r="KSA76" s="386"/>
      <c r="KSB76" s="386"/>
      <c r="KSC76" s="386"/>
      <c r="KSD76" s="386"/>
      <c r="KSE76" s="386"/>
      <c r="KSF76" s="386"/>
      <c r="KSG76" s="385"/>
      <c r="KSH76" s="386"/>
      <c r="KSI76" s="386"/>
      <c r="KSJ76" s="386"/>
      <c r="KSK76" s="386"/>
      <c r="KSL76" s="386"/>
      <c r="KSM76" s="386"/>
      <c r="KSN76" s="386"/>
      <c r="KSO76" s="386"/>
      <c r="KSP76" s="386"/>
      <c r="KSQ76" s="386"/>
      <c r="KSR76" s="386"/>
      <c r="KSS76" s="386"/>
      <c r="KST76" s="386"/>
      <c r="KSU76" s="386"/>
      <c r="KSV76" s="386"/>
      <c r="KSW76" s="385"/>
      <c r="KSX76" s="386"/>
      <c r="KSY76" s="386"/>
      <c r="KSZ76" s="386"/>
      <c r="KTA76" s="386"/>
      <c r="KTB76" s="386"/>
      <c r="KTC76" s="386"/>
      <c r="KTD76" s="386"/>
      <c r="KTE76" s="386"/>
      <c r="KTF76" s="386"/>
      <c r="KTG76" s="386"/>
      <c r="KTH76" s="386"/>
      <c r="KTI76" s="386"/>
      <c r="KTJ76" s="386"/>
      <c r="KTK76" s="386"/>
      <c r="KTL76" s="386"/>
      <c r="KTM76" s="385"/>
      <c r="KTN76" s="386"/>
      <c r="KTO76" s="386"/>
      <c r="KTP76" s="386"/>
      <c r="KTQ76" s="386"/>
      <c r="KTR76" s="386"/>
      <c r="KTS76" s="386"/>
      <c r="KTT76" s="386"/>
      <c r="KTU76" s="386"/>
      <c r="KTV76" s="386"/>
      <c r="KTW76" s="386"/>
      <c r="KTX76" s="386"/>
      <c r="KTY76" s="386"/>
      <c r="KTZ76" s="386"/>
      <c r="KUA76" s="386"/>
      <c r="KUB76" s="386"/>
      <c r="KUC76" s="385"/>
      <c r="KUD76" s="386"/>
      <c r="KUE76" s="386"/>
      <c r="KUF76" s="386"/>
      <c r="KUG76" s="386"/>
      <c r="KUH76" s="386"/>
      <c r="KUI76" s="386"/>
      <c r="KUJ76" s="386"/>
      <c r="KUK76" s="386"/>
      <c r="KUL76" s="386"/>
      <c r="KUM76" s="386"/>
      <c r="KUN76" s="386"/>
      <c r="KUO76" s="386"/>
      <c r="KUP76" s="386"/>
      <c r="KUQ76" s="386"/>
      <c r="KUR76" s="386"/>
      <c r="KUS76" s="385"/>
      <c r="KUT76" s="386"/>
      <c r="KUU76" s="386"/>
      <c r="KUV76" s="386"/>
      <c r="KUW76" s="386"/>
      <c r="KUX76" s="386"/>
      <c r="KUY76" s="386"/>
      <c r="KUZ76" s="386"/>
      <c r="KVA76" s="386"/>
      <c r="KVB76" s="386"/>
      <c r="KVC76" s="386"/>
      <c r="KVD76" s="386"/>
      <c r="KVE76" s="386"/>
      <c r="KVF76" s="386"/>
      <c r="KVG76" s="386"/>
      <c r="KVH76" s="386"/>
      <c r="KVI76" s="385"/>
      <c r="KVJ76" s="386"/>
      <c r="KVK76" s="386"/>
      <c r="KVL76" s="386"/>
      <c r="KVM76" s="386"/>
      <c r="KVN76" s="386"/>
      <c r="KVO76" s="386"/>
      <c r="KVP76" s="386"/>
      <c r="KVQ76" s="386"/>
      <c r="KVR76" s="386"/>
      <c r="KVS76" s="386"/>
      <c r="KVT76" s="386"/>
      <c r="KVU76" s="386"/>
      <c r="KVV76" s="386"/>
      <c r="KVW76" s="386"/>
      <c r="KVX76" s="386"/>
      <c r="KVY76" s="385"/>
      <c r="KVZ76" s="386"/>
      <c r="KWA76" s="386"/>
      <c r="KWB76" s="386"/>
      <c r="KWC76" s="386"/>
      <c r="KWD76" s="386"/>
      <c r="KWE76" s="386"/>
      <c r="KWF76" s="386"/>
      <c r="KWG76" s="386"/>
      <c r="KWH76" s="386"/>
      <c r="KWI76" s="386"/>
      <c r="KWJ76" s="386"/>
      <c r="KWK76" s="386"/>
      <c r="KWL76" s="386"/>
      <c r="KWM76" s="386"/>
      <c r="KWN76" s="386"/>
      <c r="KWO76" s="385"/>
      <c r="KWP76" s="386"/>
      <c r="KWQ76" s="386"/>
      <c r="KWR76" s="386"/>
      <c r="KWS76" s="386"/>
      <c r="KWT76" s="386"/>
      <c r="KWU76" s="386"/>
      <c r="KWV76" s="386"/>
      <c r="KWW76" s="386"/>
      <c r="KWX76" s="386"/>
      <c r="KWY76" s="386"/>
      <c r="KWZ76" s="386"/>
      <c r="KXA76" s="386"/>
      <c r="KXB76" s="386"/>
      <c r="KXC76" s="386"/>
      <c r="KXD76" s="386"/>
      <c r="KXE76" s="385"/>
      <c r="KXF76" s="386"/>
      <c r="KXG76" s="386"/>
      <c r="KXH76" s="386"/>
      <c r="KXI76" s="386"/>
      <c r="KXJ76" s="386"/>
      <c r="KXK76" s="386"/>
      <c r="KXL76" s="386"/>
      <c r="KXM76" s="386"/>
      <c r="KXN76" s="386"/>
      <c r="KXO76" s="386"/>
      <c r="KXP76" s="386"/>
      <c r="KXQ76" s="386"/>
      <c r="KXR76" s="386"/>
      <c r="KXS76" s="386"/>
      <c r="KXT76" s="386"/>
      <c r="KXU76" s="385"/>
      <c r="KXV76" s="386"/>
      <c r="KXW76" s="386"/>
      <c r="KXX76" s="386"/>
      <c r="KXY76" s="386"/>
      <c r="KXZ76" s="386"/>
      <c r="KYA76" s="386"/>
      <c r="KYB76" s="386"/>
      <c r="KYC76" s="386"/>
      <c r="KYD76" s="386"/>
      <c r="KYE76" s="386"/>
      <c r="KYF76" s="386"/>
      <c r="KYG76" s="386"/>
      <c r="KYH76" s="386"/>
      <c r="KYI76" s="386"/>
      <c r="KYJ76" s="386"/>
      <c r="KYK76" s="385"/>
      <c r="KYL76" s="386"/>
      <c r="KYM76" s="386"/>
      <c r="KYN76" s="386"/>
      <c r="KYO76" s="386"/>
      <c r="KYP76" s="386"/>
      <c r="KYQ76" s="386"/>
      <c r="KYR76" s="386"/>
      <c r="KYS76" s="386"/>
      <c r="KYT76" s="386"/>
      <c r="KYU76" s="386"/>
      <c r="KYV76" s="386"/>
      <c r="KYW76" s="386"/>
      <c r="KYX76" s="386"/>
      <c r="KYY76" s="386"/>
      <c r="KYZ76" s="386"/>
      <c r="KZA76" s="385"/>
      <c r="KZB76" s="386"/>
      <c r="KZC76" s="386"/>
      <c r="KZD76" s="386"/>
      <c r="KZE76" s="386"/>
      <c r="KZF76" s="386"/>
      <c r="KZG76" s="386"/>
      <c r="KZH76" s="386"/>
      <c r="KZI76" s="386"/>
      <c r="KZJ76" s="386"/>
      <c r="KZK76" s="386"/>
      <c r="KZL76" s="386"/>
      <c r="KZM76" s="386"/>
      <c r="KZN76" s="386"/>
      <c r="KZO76" s="386"/>
      <c r="KZP76" s="386"/>
      <c r="KZQ76" s="385"/>
      <c r="KZR76" s="386"/>
      <c r="KZS76" s="386"/>
      <c r="KZT76" s="386"/>
      <c r="KZU76" s="386"/>
      <c r="KZV76" s="386"/>
      <c r="KZW76" s="386"/>
      <c r="KZX76" s="386"/>
      <c r="KZY76" s="386"/>
      <c r="KZZ76" s="386"/>
      <c r="LAA76" s="386"/>
      <c r="LAB76" s="386"/>
      <c r="LAC76" s="386"/>
      <c r="LAD76" s="386"/>
      <c r="LAE76" s="386"/>
      <c r="LAF76" s="386"/>
      <c r="LAG76" s="385"/>
      <c r="LAH76" s="386"/>
      <c r="LAI76" s="386"/>
      <c r="LAJ76" s="386"/>
      <c r="LAK76" s="386"/>
      <c r="LAL76" s="386"/>
      <c r="LAM76" s="386"/>
      <c r="LAN76" s="386"/>
      <c r="LAO76" s="386"/>
      <c r="LAP76" s="386"/>
      <c r="LAQ76" s="386"/>
      <c r="LAR76" s="386"/>
      <c r="LAS76" s="386"/>
      <c r="LAT76" s="386"/>
      <c r="LAU76" s="386"/>
      <c r="LAV76" s="386"/>
      <c r="LAW76" s="385"/>
      <c r="LAX76" s="386"/>
      <c r="LAY76" s="386"/>
      <c r="LAZ76" s="386"/>
      <c r="LBA76" s="386"/>
      <c r="LBB76" s="386"/>
      <c r="LBC76" s="386"/>
      <c r="LBD76" s="386"/>
      <c r="LBE76" s="386"/>
      <c r="LBF76" s="386"/>
      <c r="LBG76" s="386"/>
      <c r="LBH76" s="386"/>
      <c r="LBI76" s="386"/>
      <c r="LBJ76" s="386"/>
      <c r="LBK76" s="386"/>
      <c r="LBL76" s="386"/>
      <c r="LBM76" s="385"/>
      <c r="LBN76" s="386"/>
      <c r="LBO76" s="386"/>
      <c r="LBP76" s="386"/>
      <c r="LBQ76" s="386"/>
      <c r="LBR76" s="386"/>
      <c r="LBS76" s="386"/>
      <c r="LBT76" s="386"/>
      <c r="LBU76" s="386"/>
      <c r="LBV76" s="386"/>
      <c r="LBW76" s="386"/>
      <c r="LBX76" s="386"/>
      <c r="LBY76" s="386"/>
      <c r="LBZ76" s="386"/>
      <c r="LCA76" s="386"/>
      <c r="LCB76" s="386"/>
      <c r="LCC76" s="385"/>
      <c r="LCD76" s="386"/>
      <c r="LCE76" s="386"/>
      <c r="LCF76" s="386"/>
      <c r="LCG76" s="386"/>
      <c r="LCH76" s="386"/>
      <c r="LCI76" s="386"/>
      <c r="LCJ76" s="386"/>
      <c r="LCK76" s="386"/>
      <c r="LCL76" s="386"/>
      <c r="LCM76" s="386"/>
      <c r="LCN76" s="386"/>
      <c r="LCO76" s="386"/>
      <c r="LCP76" s="386"/>
      <c r="LCQ76" s="386"/>
      <c r="LCR76" s="386"/>
      <c r="LCS76" s="385"/>
      <c r="LCT76" s="386"/>
      <c r="LCU76" s="386"/>
      <c r="LCV76" s="386"/>
      <c r="LCW76" s="386"/>
      <c r="LCX76" s="386"/>
      <c r="LCY76" s="386"/>
      <c r="LCZ76" s="386"/>
      <c r="LDA76" s="386"/>
      <c r="LDB76" s="386"/>
      <c r="LDC76" s="386"/>
      <c r="LDD76" s="386"/>
      <c r="LDE76" s="386"/>
      <c r="LDF76" s="386"/>
      <c r="LDG76" s="386"/>
      <c r="LDH76" s="386"/>
      <c r="LDI76" s="385"/>
      <c r="LDJ76" s="386"/>
      <c r="LDK76" s="386"/>
      <c r="LDL76" s="386"/>
      <c r="LDM76" s="386"/>
      <c r="LDN76" s="386"/>
      <c r="LDO76" s="386"/>
      <c r="LDP76" s="386"/>
      <c r="LDQ76" s="386"/>
      <c r="LDR76" s="386"/>
      <c r="LDS76" s="386"/>
      <c r="LDT76" s="386"/>
      <c r="LDU76" s="386"/>
      <c r="LDV76" s="386"/>
      <c r="LDW76" s="386"/>
      <c r="LDX76" s="386"/>
      <c r="LDY76" s="385"/>
      <c r="LDZ76" s="386"/>
      <c r="LEA76" s="386"/>
      <c r="LEB76" s="386"/>
      <c r="LEC76" s="386"/>
      <c r="LED76" s="386"/>
      <c r="LEE76" s="386"/>
      <c r="LEF76" s="386"/>
      <c r="LEG76" s="386"/>
      <c r="LEH76" s="386"/>
      <c r="LEI76" s="386"/>
      <c r="LEJ76" s="386"/>
      <c r="LEK76" s="386"/>
      <c r="LEL76" s="386"/>
      <c r="LEM76" s="386"/>
      <c r="LEN76" s="386"/>
      <c r="LEO76" s="385"/>
      <c r="LEP76" s="386"/>
      <c r="LEQ76" s="386"/>
      <c r="LER76" s="386"/>
      <c r="LES76" s="386"/>
      <c r="LET76" s="386"/>
      <c r="LEU76" s="386"/>
      <c r="LEV76" s="386"/>
      <c r="LEW76" s="386"/>
      <c r="LEX76" s="386"/>
      <c r="LEY76" s="386"/>
      <c r="LEZ76" s="386"/>
      <c r="LFA76" s="386"/>
      <c r="LFB76" s="386"/>
      <c r="LFC76" s="386"/>
      <c r="LFD76" s="386"/>
      <c r="LFE76" s="385"/>
      <c r="LFF76" s="386"/>
      <c r="LFG76" s="386"/>
      <c r="LFH76" s="386"/>
      <c r="LFI76" s="386"/>
      <c r="LFJ76" s="386"/>
      <c r="LFK76" s="386"/>
      <c r="LFL76" s="386"/>
      <c r="LFM76" s="386"/>
      <c r="LFN76" s="386"/>
      <c r="LFO76" s="386"/>
      <c r="LFP76" s="386"/>
      <c r="LFQ76" s="386"/>
      <c r="LFR76" s="386"/>
      <c r="LFS76" s="386"/>
      <c r="LFT76" s="386"/>
      <c r="LFU76" s="385"/>
      <c r="LFV76" s="386"/>
      <c r="LFW76" s="386"/>
      <c r="LFX76" s="386"/>
      <c r="LFY76" s="386"/>
      <c r="LFZ76" s="386"/>
      <c r="LGA76" s="386"/>
      <c r="LGB76" s="386"/>
      <c r="LGC76" s="386"/>
      <c r="LGD76" s="386"/>
      <c r="LGE76" s="386"/>
      <c r="LGF76" s="386"/>
      <c r="LGG76" s="386"/>
      <c r="LGH76" s="386"/>
      <c r="LGI76" s="386"/>
      <c r="LGJ76" s="386"/>
      <c r="LGK76" s="385"/>
      <c r="LGL76" s="386"/>
      <c r="LGM76" s="386"/>
      <c r="LGN76" s="386"/>
      <c r="LGO76" s="386"/>
      <c r="LGP76" s="386"/>
      <c r="LGQ76" s="386"/>
      <c r="LGR76" s="386"/>
      <c r="LGS76" s="386"/>
      <c r="LGT76" s="386"/>
      <c r="LGU76" s="386"/>
      <c r="LGV76" s="386"/>
      <c r="LGW76" s="386"/>
      <c r="LGX76" s="386"/>
      <c r="LGY76" s="386"/>
      <c r="LGZ76" s="386"/>
      <c r="LHA76" s="385"/>
      <c r="LHB76" s="386"/>
      <c r="LHC76" s="386"/>
      <c r="LHD76" s="386"/>
      <c r="LHE76" s="386"/>
      <c r="LHF76" s="386"/>
      <c r="LHG76" s="386"/>
      <c r="LHH76" s="386"/>
      <c r="LHI76" s="386"/>
      <c r="LHJ76" s="386"/>
      <c r="LHK76" s="386"/>
      <c r="LHL76" s="386"/>
      <c r="LHM76" s="386"/>
      <c r="LHN76" s="386"/>
      <c r="LHO76" s="386"/>
      <c r="LHP76" s="386"/>
      <c r="LHQ76" s="385"/>
      <c r="LHR76" s="386"/>
      <c r="LHS76" s="386"/>
      <c r="LHT76" s="386"/>
      <c r="LHU76" s="386"/>
      <c r="LHV76" s="386"/>
      <c r="LHW76" s="386"/>
      <c r="LHX76" s="386"/>
      <c r="LHY76" s="386"/>
      <c r="LHZ76" s="386"/>
      <c r="LIA76" s="386"/>
      <c r="LIB76" s="386"/>
      <c r="LIC76" s="386"/>
      <c r="LID76" s="386"/>
      <c r="LIE76" s="386"/>
      <c r="LIF76" s="386"/>
      <c r="LIG76" s="385"/>
      <c r="LIH76" s="386"/>
      <c r="LII76" s="386"/>
      <c r="LIJ76" s="386"/>
      <c r="LIK76" s="386"/>
      <c r="LIL76" s="386"/>
      <c r="LIM76" s="386"/>
      <c r="LIN76" s="386"/>
      <c r="LIO76" s="386"/>
      <c r="LIP76" s="386"/>
      <c r="LIQ76" s="386"/>
      <c r="LIR76" s="386"/>
      <c r="LIS76" s="386"/>
      <c r="LIT76" s="386"/>
      <c r="LIU76" s="386"/>
      <c r="LIV76" s="386"/>
      <c r="LIW76" s="385"/>
      <c r="LIX76" s="386"/>
      <c r="LIY76" s="386"/>
      <c r="LIZ76" s="386"/>
      <c r="LJA76" s="386"/>
      <c r="LJB76" s="386"/>
      <c r="LJC76" s="386"/>
      <c r="LJD76" s="386"/>
      <c r="LJE76" s="386"/>
      <c r="LJF76" s="386"/>
      <c r="LJG76" s="386"/>
      <c r="LJH76" s="386"/>
      <c r="LJI76" s="386"/>
      <c r="LJJ76" s="386"/>
      <c r="LJK76" s="386"/>
      <c r="LJL76" s="386"/>
      <c r="LJM76" s="385"/>
      <c r="LJN76" s="386"/>
      <c r="LJO76" s="386"/>
      <c r="LJP76" s="386"/>
      <c r="LJQ76" s="386"/>
      <c r="LJR76" s="386"/>
      <c r="LJS76" s="386"/>
      <c r="LJT76" s="386"/>
      <c r="LJU76" s="386"/>
      <c r="LJV76" s="386"/>
      <c r="LJW76" s="386"/>
      <c r="LJX76" s="386"/>
      <c r="LJY76" s="386"/>
      <c r="LJZ76" s="386"/>
      <c r="LKA76" s="386"/>
      <c r="LKB76" s="386"/>
      <c r="LKC76" s="385"/>
      <c r="LKD76" s="386"/>
      <c r="LKE76" s="386"/>
      <c r="LKF76" s="386"/>
      <c r="LKG76" s="386"/>
      <c r="LKH76" s="386"/>
      <c r="LKI76" s="386"/>
      <c r="LKJ76" s="386"/>
      <c r="LKK76" s="386"/>
      <c r="LKL76" s="386"/>
      <c r="LKM76" s="386"/>
      <c r="LKN76" s="386"/>
      <c r="LKO76" s="386"/>
      <c r="LKP76" s="386"/>
      <c r="LKQ76" s="386"/>
      <c r="LKR76" s="386"/>
      <c r="LKS76" s="385"/>
      <c r="LKT76" s="386"/>
      <c r="LKU76" s="386"/>
      <c r="LKV76" s="386"/>
      <c r="LKW76" s="386"/>
      <c r="LKX76" s="386"/>
      <c r="LKY76" s="386"/>
      <c r="LKZ76" s="386"/>
      <c r="LLA76" s="386"/>
      <c r="LLB76" s="386"/>
      <c r="LLC76" s="386"/>
      <c r="LLD76" s="386"/>
      <c r="LLE76" s="386"/>
      <c r="LLF76" s="386"/>
      <c r="LLG76" s="386"/>
      <c r="LLH76" s="386"/>
      <c r="LLI76" s="385"/>
      <c r="LLJ76" s="386"/>
      <c r="LLK76" s="386"/>
      <c r="LLL76" s="386"/>
      <c r="LLM76" s="386"/>
      <c r="LLN76" s="386"/>
      <c r="LLO76" s="386"/>
      <c r="LLP76" s="386"/>
      <c r="LLQ76" s="386"/>
      <c r="LLR76" s="386"/>
      <c r="LLS76" s="386"/>
      <c r="LLT76" s="386"/>
      <c r="LLU76" s="386"/>
      <c r="LLV76" s="386"/>
      <c r="LLW76" s="386"/>
      <c r="LLX76" s="386"/>
      <c r="LLY76" s="385"/>
      <c r="LLZ76" s="386"/>
      <c r="LMA76" s="386"/>
      <c r="LMB76" s="386"/>
      <c r="LMC76" s="386"/>
      <c r="LMD76" s="386"/>
      <c r="LME76" s="386"/>
      <c r="LMF76" s="386"/>
      <c r="LMG76" s="386"/>
      <c r="LMH76" s="386"/>
      <c r="LMI76" s="386"/>
      <c r="LMJ76" s="386"/>
      <c r="LMK76" s="386"/>
      <c r="LML76" s="386"/>
      <c r="LMM76" s="386"/>
      <c r="LMN76" s="386"/>
      <c r="LMO76" s="385"/>
      <c r="LMP76" s="386"/>
      <c r="LMQ76" s="386"/>
      <c r="LMR76" s="386"/>
      <c r="LMS76" s="386"/>
      <c r="LMT76" s="386"/>
      <c r="LMU76" s="386"/>
      <c r="LMV76" s="386"/>
      <c r="LMW76" s="386"/>
      <c r="LMX76" s="386"/>
      <c r="LMY76" s="386"/>
      <c r="LMZ76" s="386"/>
      <c r="LNA76" s="386"/>
      <c r="LNB76" s="386"/>
      <c r="LNC76" s="386"/>
      <c r="LND76" s="386"/>
      <c r="LNE76" s="385"/>
      <c r="LNF76" s="386"/>
      <c r="LNG76" s="386"/>
      <c r="LNH76" s="386"/>
      <c r="LNI76" s="386"/>
      <c r="LNJ76" s="386"/>
      <c r="LNK76" s="386"/>
      <c r="LNL76" s="386"/>
      <c r="LNM76" s="386"/>
      <c r="LNN76" s="386"/>
      <c r="LNO76" s="386"/>
      <c r="LNP76" s="386"/>
      <c r="LNQ76" s="386"/>
      <c r="LNR76" s="386"/>
      <c r="LNS76" s="386"/>
      <c r="LNT76" s="386"/>
      <c r="LNU76" s="385"/>
      <c r="LNV76" s="386"/>
      <c r="LNW76" s="386"/>
      <c r="LNX76" s="386"/>
      <c r="LNY76" s="386"/>
      <c r="LNZ76" s="386"/>
      <c r="LOA76" s="386"/>
      <c r="LOB76" s="386"/>
      <c r="LOC76" s="386"/>
      <c r="LOD76" s="386"/>
      <c r="LOE76" s="386"/>
      <c r="LOF76" s="386"/>
      <c r="LOG76" s="386"/>
      <c r="LOH76" s="386"/>
      <c r="LOI76" s="386"/>
      <c r="LOJ76" s="386"/>
      <c r="LOK76" s="385"/>
      <c r="LOL76" s="386"/>
      <c r="LOM76" s="386"/>
      <c r="LON76" s="386"/>
      <c r="LOO76" s="386"/>
      <c r="LOP76" s="386"/>
      <c r="LOQ76" s="386"/>
      <c r="LOR76" s="386"/>
      <c r="LOS76" s="386"/>
      <c r="LOT76" s="386"/>
      <c r="LOU76" s="386"/>
      <c r="LOV76" s="386"/>
      <c r="LOW76" s="386"/>
      <c r="LOX76" s="386"/>
      <c r="LOY76" s="386"/>
      <c r="LOZ76" s="386"/>
      <c r="LPA76" s="385"/>
      <c r="LPB76" s="386"/>
      <c r="LPC76" s="386"/>
      <c r="LPD76" s="386"/>
      <c r="LPE76" s="386"/>
      <c r="LPF76" s="386"/>
      <c r="LPG76" s="386"/>
      <c r="LPH76" s="386"/>
      <c r="LPI76" s="386"/>
      <c r="LPJ76" s="386"/>
      <c r="LPK76" s="386"/>
      <c r="LPL76" s="386"/>
      <c r="LPM76" s="386"/>
      <c r="LPN76" s="386"/>
      <c r="LPO76" s="386"/>
      <c r="LPP76" s="386"/>
      <c r="LPQ76" s="385"/>
      <c r="LPR76" s="386"/>
      <c r="LPS76" s="386"/>
      <c r="LPT76" s="386"/>
      <c r="LPU76" s="386"/>
      <c r="LPV76" s="386"/>
      <c r="LPW76" s="386"/>
      <c r="LPX76" s="386"/>
      <c r="LPY76" s="386"/>
      <c r="LPZ76" s="386"/>
      <c r="LQA76" s="386"/>
      <c r="LQB76" s="386"/>
      <c r="LQC76" s="386"/>
      <c r="LQD76" s="386"/>
      <c r="LQE76" s="386"/>
      <c r="LQF76" s="386"/>
      <c r="LQG76" s="385"/>
      <c r="LQH76" s="386"/>
      <c r="LQI76" s="386"/>
      <c r="LQJ76" s="386"/>
      <c r="LQK76" s="386"/>
      <c r="LQL76" s="386"/>
      <c r="LQM76" s="386"/>
      <c r="LQN76" s="386"/>
      <c r="LQO76" s="386"/>
      <c r="LQP76" s="386"/>
      <c r="LQQ76" s="386"/>
      <c r="LQR76" s="386"/>
      <c r="LQS76" s="386"/>
      <c r="LQT76" s="386"/>
      <c r="LQU76" s="386"/>
      <c r="LQV76" s="386"/>
      <c r="LQW76" s="385"/>
      <c r="LQX76" s="386"/>
      <c r="LQY76" s="386"/>
      <c r="LQZ76" s="386"/>
      <c r="LRA76" s="386"/>
      <c r="LRB76" s="386"/>
      <c r="LRC76" s="386"/>
      <c r="LRD76" s="386"/>
      <c r="LRE76" s="386"/>
      <c r="LRF76" s="386"/>
      <c r="LRG76" s="386"/>
      <c r="LRH76" s="386"/>
      <c r="LRI76" s="386"/>
      <c r="LRJ76" s="386"/>
      <c r="LRK76" s="386"/>
      <c r="LRL76" s="386"/>
      <c r="LRM76" s="385"/>
      <c r="LRN76" s="386"/>
      <c r="LRO76" s="386"/>
      <c r="LRP76" s="386"/>
      <c r="LRQ76" s="386"/>
      <c r="LRR76" s="386"/>
      <c r="LRS76" s="386"/>
      <c r="LRT76" s="386"/>
      <c r="LRU76" s="386"/>
      <c r="LRV76" s="386"/>
      <c r="LRW76" s="386"/>
      <c r="LRX76" s="386"/>
      <c r="LRY76" s="386"/>
      <c r="LRZ76" s="386"/>
      <c r="LSA76" s="386"/>
      <c r="LSB76" s="386"/>
      <c r="LSC76" s="385"/>
      <c r="LSD76" s="386"/>
      <c r="LSE76" s="386"/>
      <c r="LSF76" s="386"/>
      <c r="LSG76" s="386"/>
      <c r="LSH76" s="386"/>
      <c r="LSI76" s="386"/>
      <c r="LSJ76" s="386"/>
      <c r="LSK76" s="386"/>
      <c r="LSL76" s="386"/>
      <c r="LSM76" s="386"/>
      <c r="LSN76" s="386"/>
      <c r="LSO76" s="386"/>
      <c r="LSP76" s="386"/>
      <c r="LSQ76" s="386"/>
      <c r="LSR76" s="386"/>
      <c r="LSS76" s="385"/>
      <c r="LST76" s="386"/>
      <c r="LSU76" s="386"/>
      <c r="LSV76" s="386"/>
      <c r="LSW76" s="386"/>
      <c r="LSX76" s="386"/>
      <c r="LSY76" s="386"/>
      <c r="LSZ76" s="386"/>
      <c r="LTA76" s="386"/>
      <c r="LTB76" s="386"/>
      <c r="LTC76" s="386"/>
      <c r="LTD76" s="386"/>
      <c r="LTE76" s="386"/>
      <c r="LTF76" s="386"/>
      <c r="LTG76" s="386"/>
      <c r="LTH76" s="386"/>
      <c r="LTI76" s="385"/>
      <c r="LTJ76" s="386"/>
      <c r="LTK76" s="386"/>
      <c r="LTL76" s="386"/>
      <c r="LTM76" s="386"/>
      <c r="LTN76" s="386"/>
      <c r="LTO76" s="386"/>
      <c r="LTP76" s="386"/>
      <c r="LTQ76" s="386"/>
      <c r="LTR76" s="386"/>
      <c r="LTS76" s="386"/>
      <c r="LTT76" s="386"/>
      <c r="LTU76" s="386"/>
      <c r="LTV76" s="386"/>
      <c r="LTW76" s="386"/>
      <c r="LTX76" s="386"/>
      <c r="LTY76" s="385"/>
      <c r="LTZ76" s="386"/>
      <c r="LUA76" s="386"/>
      <c r="LUB76" s="386"/>
      <c r="LUC76" s="386"/>
      <c r="LUD76" s="386"/>
      <c r="LUE76" s="386"/>
      <c r="LUF76" s="386"/>
      <c r="LUG76" s="386"/>
      <c r="LUH76" s="386"/>
      <c r="LUI76" s="386"/>
      <c r="LUJ76" s="386"/>
      <c r="LUK76" s="386"/>
      <c r="LUL76" s="386"/>
      <c r="LUM76" s="386"/>
      <c r="LUN76" s="386"/>
      <c r="LUO76" s="385"/>
      <c r="LUP76" s="386"/>
      <c r="LUQ76" s="386"/>
      <c r="LUR76" s="386"/>
      <c r="LUS76" s="386"/>
      <c r="LUT76" s="386"/>
      <c r="LUU76" s="386"/>
      <c r="LUV76" s="386"/>
      <c r="LUW76" s="386"/>
      <c r="LUX76" s="386"/>
      <c r="LUY76" s="386"/>
      <c r="LUZ76" s="386"/>
      <c r="LVA76" s="386"/>
      <c r="LVB76" s="386"/>
      <c r="LVC76" s="386"/>
      <c r="LVD76" s="386"/>
      <c r="LVE76" s="385"/>
      <c r="LVF76" s="386"/>
      <c r="LVG76" s="386"/>
      <c r="LVH76" s="386"/>
      <c r="LVI76" s="386"/>
      <c r="LVJ76" s="386"/>
      <c r="LVK76" s="386"/>
      <c r="LVL76" s="386"/>
      <c r="LVM76" s="386"/>
      <c r="LVN76" s="386"/>
      <c r="LVO76" s="386"/>
      <c r="LVP76" s="386"/>
      <c r="LVQ76" s="386"/>
      <c r="LVR76" s="386"/>
      <c r="LVS76" s="386"/>
      <c r="LVT76" s="386"/>
      <c r="LVU76" s="385"/>
      <c r="LVV76" s="386"/>
      <c r="LVW76" s="386"/>
      <c r="LVX76" s="386"/>
      <c r="LVY76" s="386"/>
      <c r="LVZ76" s="386"/>
      <c r="LWA76" s="386"/>
      <c r="LWB76" s="386"/>
      <c r="LWC76" s="386"/>
      <c r="LWD76" s="386"/>
      <c r="LWE76" s="386"/>
      <c r="LWF76" s="386"/>
      <c r="LWG76" s="386"/>
      <c r="LWH76" s="386"/>
      <c r="LWI76" s="386"/>
      <c r="LWJ76" s="386"/>
      <c r="LWK76" s="385"/>
      <c r="LWL76" s="386"/>
      <c r="LWM76" s="386"/>
      <c r="LWN76" s="386"/>
      <c r="LWO76" s="386"/>
      <c r="LWP76" s="386"/>
      <c r="LWQ76" s="386"/>
      <c r="LWR76" s="386"/>
      <c r="LWS76" s="386"/>
      <c r="LWT76" s="386"/>
      <c r="LWU76" s="386"/>
      <c r="LWV76" s="386"/>
      <c r="LWW76" s="386"/>
      <c r="LWX76" s="386"/>
      <c r="LWY76" s="386"/>
      <c r="LWZ76" s="386"/>
      <c r="LXA76" s="385"/>
      <c r="LXB76" s="386"/>
      <c r="LXC76" s="386"/>
      <c r="LXD76" s="386"/>
      <c r="LXE76" s="386"/>
      <c r="LXF76" s="386"/>
      <c r="LXG76" s="386"/>
      <c r="LXH76" s="386"/>
      <c r="LXI76" s="386"/>
      <c r="LXJ76" s="386"/>
      <c r="LXK76" s="386"/>
      <c r="LXL76" s="386"/>
      <c r="LXM76" s="386"/>
      <c r="LXN76" s="386"/>
      <c r="LXO76" s="386"/>
      <c r="LXP76" s="386"/>
      <c r="LXQ76" s="385"/>
      <c r="LXR76" s="386"/>
      <c r="LXS76" s="386"/>
      <c r="LXT76" s="386"/>
      <c r="LXU76" s="386"/>
      <c r="LXV76" s="386"/>
      <c r="LXW76" s="386"/>
      <c r="LXX76" s="386"/>
      <c r="LXY76" s="386"/>
      <c r="LXZ76" s="386"/>
      <c r="LYA76" s="386"/>
      <c r="LYB76" s="386"/>
      <c r="LYC76" s="386"/>
      <c r="LYD76" s="386"/>
      <c r="LYE76" s="386"/>
      <c r="LYF76" s="386"/>
      <c r="LYG76" s="385"/>
      <c r="LYH76" s="386"/>
      <c r="LYI76" s="386"/>
      <c r="LYJ76" s="386"/>
      <c r="LYK76" s="386"/>
      <c r="LYL76" s="386"/>
      <c r="LYM76" s="386"/>
      <c r="LYN76" s="386"/>
      <c r="LYO76" s="386"/>
      <c r="LYP76" s="386"/>
      <c r="LYQ76" s="386"/>
      <c r="LYR76" s="386"/>
      <c r="LYS76" s="386"/>
      <c r="LYT76" s="386"/>
      <c r="LYU76" s="386"/>
      <c r="LYV76" s="386"/>
      <c r="LYW76" s="385"/>
      <c r="LYX76" s="386"/>
      <c r="LYY76" s="386"/>
      <c r="LYZ76" s="386"/>
      <c r="LZA76" s="386"/>
      <c r="LZB76" s="386"/>
      <c r="LZC76" s="386"/>
      <c r="LZD76" s="386"/>
      <c r="LZE76" s="386"/>
      <c r="LZF76" s="386"/>
      <c r="LZG76" s="386"/>
      <c r="LZH76" s="386"/>
      <c r="LZI76" s="386"/>
      <c r="LZJ76" s="386"/>
      <c r="LZK76" s="386"/>
      <c r="LZL76" s="386"/>
      <c r="LZM76" s="385"/>
      <c r="LZN76" s="386"/>
      <c r="LZO76" s="386"/>
      <c r="LZP76" s="386"/>
      <c r="LZQ76" s="386"/>
      <c r="LZR76" s="386"/>
      <c r="LZS76" s="386"/>
      <c r="LZT76" s="386"/>
      <c r="LZU76" s="386"/>
      <c r="LZV76" s="386"/>
      <c r="LZW76" s="386"/>
      <c r="LZX76" s="386"/>
      <c r="LZY76" s="386"/>
      <c r="LZZ76" s="386"/>
      <c r="MAA76" s="386"/>
      <c r="MAB76" s="386"/>
      <c r="MAC76" s="385"/>
      <c r="MAD76" s="386"/>
      <c r="MAE76" s="386"/>
      <c r="MAF76" s="386"/>
      <c r="MAG76" s="386"/>
      <c r="MAH76" s="386"/>
      <c r="MAI76" s="386"/>
      <c r="MAJ76" s="386"/>
      <c r="MAK76" s="386"/>
      <c r="MAL76" s="386"/>
      <c r="MAM76" s="386"/>
      <c r="MAN76" s="386"/>
      <c r="MAO76" s="386"/>
      <c r="MAP76" s="386"/>
      <c r="MAQ76" s="386"/>
      <c r="MAR76" s="386"/>
      <c r="MAS76" s="385"/>
      <c r="MAT76" s="386"/>
      <c r="MAU76" s="386"/>
      <c r="MAV76" s="386"/>
      <c r="MAW76" s="386"/>
      <c r="MAX76" s="386"/>
      <c r="MAY76" s="386"/>
      <c r="MAZ76" s="386"/>
      <c r="MBA76" s="386"/>
      <c r="MBB76" s="386"/>
      <c r="MBC76" s="386"/>
      <c r="MBD76" s="386"/>
      <c r="MBE76" s="386"/>
      <c r="MBF76" s="386"/>
      <c r="MBG76" s="386"/>
      <c r="MBH76" s="386"/>
      <c r="MBI76" s="385"/>
      <c r="MBJ76" s="386"/>
      <c r="MBK76" s="386"/>
      <c r="MBL76" s="386"/>
      <c r="MBM76" s="386"/>
      <c r="MBN76" s="386"/>
      <c r="MBO76" s="386"/>
      <c r="MBP76" s="386"/>
      <c r="MBQ76" s="386"/>
      <c r="MBR76" s="386"/>
      <c r="MBS76" s="386"/>
      <c r="MBT76" s="386"/>
      <c r="MBU76" s="386"/>
      <c r="MBV76" s="386"/>
      <c r="MBW76" s="386"/>
      <c r="MBX76" s="386"/>
      <c r="MBY76" s="385"/>
      <c r="MBZ76" s="386"/>
      <c r="MCA76" s="386"/>
      <c r="MCB76" s="386"/>
      <c r="MCC76" s="386"/>
      <c r="MCD76" s="386"/>
      <c r="MCE76" s="386"/>
      <c r="MCF76" s="386"/>
      <c r="MCG76" s="386"/>
      <c r="MCH76" s="386"/>
      <c r="MCI76" s="386"/>
      <c r="MCJ76" s="386"/>
      <c r="MCK76" s="386"/>
      <c r="MCL76" s="386"/>
      <c r="MCM76" s="386"/>
      <c r="MCN76" s="386"/>
      <c r="MCO76" s="385"/>
      <c r="MCP76" s="386"/>
      <c r="MCQ76" s="386"/>
      <c r="MCR76" s="386"/>
      <c r="MCS76" s="386"/>
      <c r="MCT76" s="386"/>
      <c r="MCU76" s="386"/>
      <c r="MCV76" s="386"/>
      <c r="MCW76" s="386"/>
      <c r="MCX76" s="386"/>
      <c r="MCY76" s="386"/>
      <c r="MCZ76" s="386"/>
      <c r="MDA76" s="386"/>
      <c r="MDB76" s="386"/>
      <c r="MDC76" s="386"/>
      <c r="MDD76" s="386"/>
      <c r="MDE76" s="385"/>
      <c r="MDF76" s="386"/>
      <c r="MDG76" s="386"/>
      <c r="MDH76" s="386"/>
      <c r="MDI76" s="386"/>
      <c r="MDJ76" s="386"/>
      <c r="MDK76" s="386"/>
      <c r="MDL76" s="386"/>
      <c r="MDM76" s="386"/>
      <c r="MDN76" s="386"/>
      <c r="MDO76" s="386"/>
      <c r="MDP76" s="386"/>
      <c r="MDQ76" s="386"/>
      <c r="MDR76" s="386"/>
      <c r="MDS76" s="386"/>
      <c r="MDT76" s="386"/>
      <c r="MDU76" s="385"/>
      <c r="MDV76" s="386"/>
      <c r="MDW76" s="386"/>
      <c r="MDX76" s="386"/>
      <c r="MDY76" s="386"/>
      <c r="MDZ76" s="386"/>
      <c r="MEA76" s="386"/>
      <c r="MEB76" s="386"/>
      <c r="MEC76" s="386"/>
      <c r="MED76" s="386"/>
      <c r="MEE76" s="386"/>
      <c r="MEF76" s="386"/>
      <c r="MEG76" s="386"/>
      <c r="MEH76" s="386"/>
      <c r="MEI76" s="386"/>
      <c r="MEJ76" s="386"/>
      <c r="MEK76" s="385"/>
      <c r="MEL76" s="386"/>
      <c r="MEM76" s="386"/>
      <c r="MEN76" s="386"/>
      <c r="MEO76" s="386"/>
      <c r="MEP76" s="386"/>
      <c r="MEQ76" s="386"/>
      <c r="MER76" s="386"/>
      <c r="MES76" s="386"/>
      <c r="MET76" s="386"/>
      <c r="MEU76" s="386"/>
      <c r="MEV76" s="386"/>
      <c r="MEW76" s="386"/>
      <c r="MEX76" s="386"/>
      <c r="MEY76" s="386"/>
      <c r="MEZ76" s="386"/>
      <c r="MFA76" s="385"/>
      <c r="MFB76" s="386"/>
      <c r="MFC76" s="386"/>
      <c r="MFD76" s="386"/>
      <c r="MFE76" s="386"/>
      <c r="MFF76" s="386"/>
      <c r="MFG76" s="386"/>
      <c r="MFH76" s="386"/>
      <c r="MFI76" s="386"/>
      <c r="MFJ76" s="386"/>
      <c r="MFK76" s="386"/>
      <c r="MFL76" s="386"/>
      <c r="MFM76" s="386"/>
      <c r="MFN76" s="386"/>
      <c r="MFO76" s="386"/>
      <c r="MFP76" s="386"/>
      <c r="MFQ76" s="385"/>
      <c r="MFR76" s="386"/>
      <c r="MFS76" s="386"/>
      <c r="MFT76" s="386"/>
      <c r="MFU76" s="386"/>
      <c r="MFV76" s="386"/>
      <c r="MFW76" s="386"/>
      <c r="MFX76" s="386"/>
      <c r="MFY76" s="386"/>
      <c r="MFZ76" s="386"/>
      <c r="MGA76" s="386"/>
      <c r="MGB76" s="386"/>
      <c r="MGC76" s="386"/>
      <c r="MGD76" s="386"/>
      <c r="MGE76" s="386"/>
      <c r="MGF76" s="386"/>
      <c r="MGG76" s="385"/>
      <c r="MGH76" s="386"/>
      <c r="MGI76" s="386"/>
      <c r="MGJ76" s="386"/>
      <c r="MGK76" s="386"/>
      <c r="MGL76" s="386"/>
      <c r="MGM76" s="386"/>
      <c r="MGN76" s="386"/>
      <c r="MGO76" s="386"/>
      <c r="MGP76" s="386"/>
      <c r="MGQ76" s="386"/>
      <c r="MGR76" s="386"/>
      <c r="MGS76" s="386"/>
      <c r="MGT76" s="386"/>
      <c r="MGU76" s="386"/>
      <c r="MGV76" s="386"/>
      <c r="MGW76" s="385"/>
      <c r="MGX76" s="386"/>
      <c r="MGY76" s="386"/>
      <c r="MGZ76" s="386"/>
      <c r="MHA76" s="386"/>
      <c r="MHB76" s="386"/>
      <c r="MHC76" s="386"/>
      <c r="MHD76" s="386"/>
      <c r="MHE76" s="386"/>
      <c r="MHF76" s="386"/>
      <c r="MHG76" s="386"/>
      <c r="MHH76" s="386"/>
      <c r="MHI76" s="386"/>
      <c r="MHJ76" s="386"/>
      <c r="MHK76" s="386"/>
      <c r="MHL76" s="386"/>
      <c r="MHM76" s="385"/>
      <c r="MHN76" s="386"/>
      <c r="MHO76" s="386"/>
      <c r="MHP76" s="386"/>
      <c r="MHQ76" s="386"/>
      <c r="MHR76" s="386"/>
      <c r="MHS76" s="386"/>
      <c r="MHT76" s="386"/>
      <c r="MHU76" s="386"/>
      <c r="MHV76" s="386"/>
      <c r="MHW76" s="386"/>
      <c r="MHX76" s="386"/>
      <c r="MHY76" s="386"/>
      <c r="MHZ76" s="386"/>
      <c r="MIA76" s="386"/>
      <c r="MIB76" s="386"/>
      <c r="MIC76" s="385"/>
      <c r="MID76" s="386"/>
      <c r="MIE76" s="386"/>
      <c r="MIF76" s="386"/>
      <c r="MIG76" s="386"/>
      <c r="MIH76" s="386"/>
      <c r="MII76" s="386"/>
      <c r="MIJ76" s="386"/>
      <c r="MIK76" s="386"/>
      <c r="MIL76" s="386"/>
      <c r="MIM76" s="386"/>
      <c r="MIN76" s="386"/>
      <c r="MIO76" s="386"/>
      <c r="MIP76" s="386"/>
      <c r="MIQ76" s="386"/>
      <c r="MIR76" s="386"/>
      <c r="MIS76" s="385"/>
      <c r="MIT76" s="386"/>
      <c r="MIU76" s="386"/>
      <c r="MIV76" s="386"/>
      <c r="MIW76" s="386"/>
      <c r="MIX76" s="386"/>
      <c r="MIY76" s="386"/>
      <c r="MIZ76" s="386"/>
      <c r="MJA76" s="386"/>
      <c r="MJB76" s="386"/>
      <c r="MJC76" s="386"/>
      <c r="MJD76" s="386"/>
      <c r="MJE76" s="386"/>
      <c r="MJF76" s="386"/>
      <c r="MJG76" s="386"/>
      <c r="MJH76" s="386"/>
      <c r="MJI76" s="385"/>
      <c r="MJJ76" s="386"/>
      <c r="MJK76" s="386"/>
      <c r="MJL76" s="386"/>
      <c r="MJM76" s="386"/>
      <c r="MJN76" s="386"/>
      <c r="MJO76" s="386"/>
      <c r="MJP76" s="386"/>
      <c r="MJQ76" s="386"/>
      <c r="MJR76" s="386"/>
      <c r="MJS76" s="386"/>
      <c r="MJT76" s="386"/>
      <c r="MJU76" s="386"/>
      <c r="MJV76" s="386"/>
      <c r="MJW76" s="386"/>
      <c r="MJX76" s="386"/>
      <c r="MJY76" s="385"/>
      <c r="MJZ76" s="386"/>
      <c r="MKA76" s="386"/>
      <c r="MKB76" s="386"/>
      <c r="MKC76" s="386"/>
      <c r="MKD76" s="386"/>
      <c r="MKE76" s="386"/>
      <c r="MKF76" s="386"/>
      <c r="MKG76" s="386"/>
      <c r="MKH76" s="386"/>
      <c r="MKI76" s="386"/>
      <c r="MKJ76" s="386"/>
      <c r="MKK76" s="386"/>
      <c r="MKL76" s="386"/>
      <c r="MKM76" s="386"/>
      <c r="MKN76" s="386"/>
      <c r="MKO76" s="385"/>
      <c r="MKP76" s="386"/>
      <c r="MKQ76" s="386"/>
      <c r="MKR76" s="386"/>
      <c r="MKS76" s="386"/>
      <c r="MKT76" s="386"/>
      <c r="MKU76" s="386"/>
      <c r="MKV76" s="386"/>
      <c r="MKW76" s="386"/>
      <c r="MKX76" s="386"/>
      <c r="MKY76" s="386"/>
      <c r="MKZ76" s="386"/>
      <c r="MLA76" s="386"/>
      <c r="MLB76" s="386"/>
      <c r="MLC76" s="386"/>
      <c r="MLD76" s="386"/>
      <c r="MLE76" s="385"/>
      <c r="MLF76" s="386"/>
      <c r="MLG76" s="386"/>
      <c r="MLH76" s="386"/>
      <c r="MLI76" s="386"/>
      <c r="MLJ76" s="386"/>
      <c r="MLK76" s="386"/>
      <c r="MLL76" s="386"/>
      <c r="MLM76" s="386"/>
      <c r="MLN76" s="386"/>
      <c r="MLO76" s="386"/>
      <c r="MLP76" s="386"/>
      <c r="MLQ76" s="386"/>
      <c r="MLR76" s="386"/>
      <c r="MLS76" s="386"/>
      <c r="MLT76" s="386"/>
      <c r="MLU76" s="385"/>
      <c r="MLV76" s="386"/>
      <c r="MLW76" s="386"/>
      <c r="MLX76" s="386"/>
      <c r="MLY76" s="386"/>
      <c r="MLZ76" s="386"/>
      <c r="MMA76" s="386"/>
      <c r="MMB76" s="386"/>
      <c r="MMC76" s="386"/>
      <c r="MMD76" s="386"/>
      <c r="MME76" s="386"/>
      <c r="MMF76" s="386"/>
      <c r="MMG76" s="386"/>
      <c r="MMH76" s="386"/>
      <c r="MMI76" s="386"/>
      <c r="MMJ76" s="386"/>
      <c r="MMK76" s="385"/>
      <c r="MML76" s="386"/>
      <c r="MMM76" s="386"/>
      <c r="MMN76" s="386"/>
      <c r="MMO76" s="386"/>
      <c r="MMP76" s="386"/>
      <c r="MMQ76" s="386"/>
      <c r="MMR76" s="386"/>
      <c r="MMS76" s="386"/>
      <c r="MMT76" s="386"/>
      <c r="MMU76" s="386"/>
      <c r="MMV76" s="386"/>
      <c r="MMW76" s="386"/>
      <c r="MMX76" s="386"/>
      <c r="MMY76" s="386"/>
      <c r="MMZ76" s="386"/>
      <c r="MNA76" s="385"/>
      <c r="MNB76" s="386"/>
      <c r="MNC76" s="386"/>
      <c r="MND76" s="386"/>
      <c r="MNE76" s="386"/>
      <c r="MNF76" s="386"/>
      <c r="MNG76" s="386"/>
      <c r="MNH76" s="386"/>
      <c r="MNI76" s="386"/>
      <c r="MNJ76" s="386"/>
      <c r="MNK76" s="386"/>
      <c r="MNL76" s="386"/>
      <c r="MNM76" s="386"/>
      <c r="MNN76" s="386"/>
      <c r="MNO76" s="386"/>
      <c r="MNP76" s="386"/>
      <c r="MNQ76" s="385"/>
      <c r="MNR76" s="386"/>
      <c r="MNS76" s="386"/>
      <c r="MNT76" s="386"/>
      <c r="MNU76" s="386"/>
      <c r="MNV76" s="386"/>
      <c r="MNW76" s="386"/>
      <c r="MNX76" s="386"/>
      <c r="MNY76" s="386"/>
      <c r="MNZ76" s="386"/>
      <c r="MOA76" s="386"/>
      <c r="MOB76" s="386"/>
      <c r="MOC76" s="386"/>
      <c r="MOD76" s="386"/>
      <c r="MOE76" s="386"/>
      <c r="MOF76" s="386"/>
      <c r="MOG76" s="385"/>
      <c r="MOH76" s="386"/>
      <c r="MOI76" s="386"/>
      <c r="MOJ76" s="386"/>
      <c r="MOK76" s="386"/>
      <c r="MOL76" s="386"/>
      <c r="MOM76" s="386"/>
      <c r="MON76" s="386"/>
      <c r="MOO76" s="386"/>
      <c r="MOP76" s="386"/>
      <c r="MOQ76" s="386"/>
      <c r="MOR76" s="386"/>
      <c r="MOS76" s="386"/>
      <c r="MOT76" s="386"/>
      <c r="MOU76" s="386"/>
      <c r="MOV76" s="386"/>
      <c r="MOW76" s="385"/>
      <c r="MOX76" s="386"/>
      <c r="MOY76" s="386"/>
      <c r="MOZ76" s="386"/>
      <c r="MPA76" s="386"/>
      <c r="MPB76" s="386"/>
      <c r="MPC76" s="386"/>
      <c r="MPD76" s="386"/>
      <c r="MPE76" s="386"/>
      <c r="MPF76" s="386"/>
      <c r="MPG76" s="386"/>
      <c r="MPH76" s="386"/>
      <c r="MPI76" s="386"/>
      <c r="MPJ76" s="386"/>
      <c r="MPK76" s="386"/>
      <c r="MPL76" s="386"/>
      <c r="MPM76" s="385"/>
      <c r="MPN76" s="386"/>
      <c r="MPO76" s="386"/>
      <c r="MPP76" s="386"/>
      <c r="MPQ76" s="386"/>
      <c r="MPR76" s="386"/>
      <c r="MPS76" s="386"/>
      <c r="MPT76" s="386"/>
      <c r="MPU76" s="386"/>
      <c r="MPV76" s="386"/>
      <c r="MPW76" s="386"/>
      <c r="MPX76" s="386"/>
      <c r="MPY76" s="386"/>
      <c r="MPZ76" s="386"/>
      <c r="MQA76" s="386"/>
      <c r="MQB76" s="386"/>
      <c r="MQC76" s="385"/>
      <c r="MQD76" s="386"/>
      <c r="MQE76" s="386"/>
      <c r="MQF76" s="386"/>
      <c r="MQG76" s="386"/>
      <c r="MQH76" s="386"/>
      <c r="MQI76" s="386"/>
      <c r="MQJ76" s="386"/>
      <c r="MQK76" s="386"/>
      <c r="MQL76" s="386"/>
      <c r="MQM76" s="386"/>
      <c r="MQN76" s="386"/>
      <c r="MQO76" s="386"/>
      <c r="MQP76" s="386"/>
      <c r="MQQ76" s="386"/>
      <c r="MQR76" s="386"/>
      <c r="MQS76" s="385"/>
      <c r="MQT76" s="386"/>
      <c r="MQU76" s="386"/>
      <c r="MQV76" s="386"/>
      <c r="MQW76" s="386"/>
      <c r="MQX76" s="386"/>
      <c r="MQY76" s="386"/>
      <c r="MQZ76" s="386"/>
      <c r="MRA76" s="386"/>
      <c r="MRB76" s="386"/>
      <c r="MRC76" s="386"/>
      <c r="MRD76" s="386"/>
      <c r="MRE76" s="386"/>
      <c r="MRF76" s="386"/>
      <c r="MRG76" s="386"/>
      <c r="MRH76" s="386"/>
      <c r="MRI76" s="385"/>
      <c r="MRJ76" s="386"/>
      <c r="MRK76" s="386"/>
      <c r="MRL76" s="386"/>
      <c r="MRM76" s="386"/>
      <c r="MRN76" s="386"/>
      <c r="MRO76" s="386"/>
      <c r="MRP76" s="386"/>
      <c r="MRQ76" s="386"/>
      <c r="MRR76" s="386"/>
      <c r="MRS76" s="386"/>
      <c r="MRT76" s="386"/>
      <c r="MRU76" s="386"/>
      <c r="MRV76" s="386"/>
      <c r="MRW76" s="386"/>
      <c r="MRX76" s="386"/>
      <c r="MRY76" s="385"/>
      <c r="MRZ76" s="386"/>
      <c r="MSA76" s="386"/>
      <c r="MSB76" s="386"/>
      <c r="MSC76" s="386"/>
      <c r="MSD76" s="386"/>
      <c r="MSE76" s="386"/>
      <c r="MSF76" s="386"/>
      <c r="MSG76" s="386"/>
      <c r="MSH76" s="386"/>
      <c r="MSI76" s="386"/>
      <c r="MSJ76" s="386"/>
      <c r="MSK76" s="386"/>
      <c r="MSL76" s="386"/>
      <c r="MSM76" s="386"/>
      <c r="MSN76" s="386"/>
      <c r="MSO76" s="385"/>
      <c r="MSP76" s="386"/>
      <c r="MSQ76" s="386"/>
      <c r="MSR76" s="386"/>
      <c r="MSS76" s="386"/>
      <c r="MST76" s="386"/>
      <c r="MSU76" s="386"/>
      <c r="MSV76" s="386"/>
      <c r="MSW76" s="386"/>
      <c r="MSX76" s="386"/>
      <c r="MSY76" s="386"/>
      <c r="MSZ76" s="386"/>
      <c r="MTA76" s="386"/>
      <c r="MTB76" s="386"/>
      <c r="MTC76" s="386"/>
      <c r="MTD76" s="386"/>
      <c r="MTE76" s="385"/>
      <c r="MTF76" s="386"/>
      <c r="MTG76" s="386"/>
      <c r="MTH76" s="386"/>
      <c r="MTI76" s="386"/>
      <c r="MTJ76" s="386"/>
      <c r="MTK76" s="386"/>
      <c r="MTL76" s="386"/>
      <c r="MTM76" s="386"/>
      <c r="MTN76" s="386"/>
      <c r="MTO76" s="386"/>
      <c r="MTP76" s="386"/>
      <c r="MTQ76" s="386"/>
      <c r="MTR76" s="386"/>
      <c r="MTS76" s="386"/>
      <c r="MTT76" s="386"/>
      <c r="MTU76" s="385"/>
      <c r="MTV76" s="386"/>
      <c r="MTW76" s="386"/>
      <c r="MTX76" s="386"/>
      <c r="MTY76" s="386"/>
      <c r="MTZ76" s="386"/>
      <c r="MUA76" s="386"/>
      <c r="MUB76" s="386"/>
      <c r="MUC76" s="386"/>
      <c r="MUD76" s="386"/>
      <c r="MUE76" s="386"/>
      <c r="MUF76" s="386"/>
      <c r="MUG76" s="386"/>
      <c r="MUH76" s="386"/>
      <c r="MUI76" s="386"/>
      <c r="MUJ76" s="386"/>
      <c r="MUK76" s="385"/>
      <c r="MUL76" s="386"/>
      <c r="MUM76" s="386"/>
      <c r="MUN76" s="386"/>
      <c r="MUO76" s="386"/>
      <c r="MUP76" s="386"/>
      <c r="MUQ76" s="386"/>
      <c r="MUR76" s="386"/>
      <c r="MUS76" s="386"/>
      <c r="MUT76" s="386"/>
      <c r="MUU76" s="386"/>
      <c r="MUV76" s="386"/>
      <c r="MUW76" s="386"/>
      <c r="MUX76" s="386"/>
      <c r="MUY76" s="386"/>
      <c r="MUZ76" s="386"/>
      <c r="MVA76" s="385"/>
      <c r="MVB76" s="386"/>
      <c r="MVC76" s="386"/>
      <c r="MVD76" s="386"/>
      <c r="MVE76" s="386"/>
      <c r="MVF76" s="386"/>
      <c r="MVG76" s="386"/>
      <c r="MVH76" s="386"/>
      <c r="MVI76" s="386"/>
      <c r="MVJ76" s="386"/>
      <c r="MVK76" s="386"/>
      <c r="MVL76" s="386"/>
      <c r="MVM76" s="386"/>
      <c r="MVN76" s="386"/>
      <c r="MVO76" s="386"/>
      <c r="MVP76" s="386"/>
      <c r="MVQ76" s="385"/>
      <c r="MVR76" s="386"/>
      <c r="MVS76" s="386"/>
      <c r="MVT76" s="386"/>
      <c r="MVU76" s="386"/>
      <c r="MVV76" s="386"/>
      <c r="MVW76" s="386"/>
      <c r="MVX76" s="386"/>
      <c r="MVY76" s="386"/>
      <c r="MVZ76" s="386"/>
      <c r="MWA76" s="386"/>
      <c r="MWB76" s="386"/>
      <c r="MWC76" s="386"/>
      <c r="MWD76" s="386"/>
      <c r="MWE76" s="386"/>
      <c r="MWF76" s="386"/>
      <c r="MWG76" s="385"/>
      <c r="MWH76" s="386"/>
      <c r="MWI76" s="386"/>
      <c r="MWJ76" s="386"/>
      <c r="MWK76" s="386"/>
      <c r="MWL76" s="386"/>
      <c r="MWM76" s="386"/>
      <c r="MWN76" s="386"/>
      <c r="MWO76" s="386"/>
      <c r="MWP76" s="386"/>
      <c r="MWQ76" s="386"/>
      <c r="MWR76" s="386"/>
      <c r="MWS76" s="386"/>
      <c r="MWT76" s="386"/>
      <c r="MWU76" s="386"/>
      <c r="MWV76" s="386"/>
      <c r="MWW76" s="385"/>
      <c r="MWX76" s="386"/>
      <c r="MWY76" s="386"/>
      <c r="MWZ76" s="386"/>
      <c r="MXA76" s="386"/>
      <c r="MXB76" s="386"/>
      <c r="MXC76" s="386"/>
      <c r="MXD76" s="386"/>
      <c r="MXE76" s="386"/>
      <c r="MXF76" s="386"/>
      <c r="MXG76" s="386"/>
      <c r="MXH76" s="386"/>
      <c r="MXI76" s="386"/>
      <c r="MXJ76" s="386"/>
      <c r="MXK76" s="386"/>
      <c r="MXL76" s="386"/>
      <c r="MXM76" s="385"/>
      <c r="MXN76" s="386"/>
      <c r="MXO76" s="386"/>
      <c r="MXP76" s="386"/>
      <c r="MXQ76" s="386"/>
      <c r="MXR76" s="386"/>
      <c r="MXS76" s="386"/>
      <c r="MXT76" s="386"/>
      <c r="MXU76" s="386"/>
      <c r="MXV76" s="386"/>
      <c r="MXW76" s="386"/>
      <c r="MXX76" s="386"/>
      <c r="MXY76" s="386"/>
      <c r="MXZ76" s="386"/>
      <c r="MYA76" s="386"/>
      <c r="MYB76" s="386"/>
      <c r="MYC76" s="385"/>
      <c r="MYD76" s="386"/>
      <c r="MYE76" s="386"/>
      <c r="MYF76" s="386"/>
      <c r="MYG76" s="386"/>
      <c r="MYH76" s="386"/>
      <c r="MYI76" s="386"/>
      <c r="MYJ76" s="386"/>
      <c r="MYK76" s="386"/>
      <c r="MYL76" s="386"/>
      <c r="MYM76" s="386"/>
      <c r="MYN76" s="386"/>
      <c r="MYO76" s="386"/>
      <c r="MYP76" s="386"/>
      <c r="MYQ76" s="386"/>
      <c r="MYR76" s="386"/>
      <c r="MYS76" s="385"/>
      <c r="MYT76" s="386"/>
      <c r="MYU76" s="386"/>
      <c r="MYV76" s="386"/>
      <c r="MYW76" s="386"/>
      <c r="MYX76" s="386"/>
      <c r="MYY76" s="386"/>
      <c r="MYZ76" s="386"/>
      <c r="MZA76" s="386"/>
      <c r="MZB76" s="386"/>
      <c r="MZC76" s="386"/>
      <c r="MZD76" s="386"/>
      <c r="MZE76" s="386"/>
      <c r="MZF76" s="386"/>
      <c r="MZG76" s="386"/>
      <c r="MZH76" s="386"/>
      <c r="MZI76" s="385"/>
      <c r="MZJ76" s="386"/>
      <c r="MZK76" s="386"/>
      <c r="MZL76" s="386"/>
      <c r="MZM76" s="386"/>
      <c r="MZN76" s="386"/>
      <c r="MZO76" s="386"/>
      <c r="MZP76" s="386"/>
      <c r="MZQ76" s="386"/>
      <c r="MZR76" s="386"/>
      <c r="MZS76" s="386"/>
      <c r="MZT76" s="386"/>
      <c r="MZU76" s="386"/>
      <c r="MZV76" s="386"/>
      <c r="MZW76" s="386"/>
      <c r="MZX76" s="386"/>
      <c r="MZY76" s="385"/>
      <c r="MZZ76" s="386"/>
      <c r="NAA76" s="386"/>
      <c r="NAB76" s="386"/>
      <c r="NAC76" s="386"/>
      <c r="NAD76" s="386"/>
      <c r="NAE76" s="386"/>
      <c r="NAF76" s="386"/>
      <c r="NAG76" s="386"/>
      <c r="NAH76" s="386"/>
      <c r="NAI76" s="386"/>
      <c r="NAJ76" s="386"/>
      <c r="NAK76" s="386"/>
      <c r="NAL76" s="386"/>
      <c r="NAM76" s="386"/>
      <c r="NAN76" s="386"/>
      <c r="NAO76" s="385"/>
      <c r="NAP76" s="386"/>
      <c r="NAQ76" s="386"/>
      <c r="NAR76" s="386"/>
      <c r="NAS76" s="386"/>
      <c r="NAT76" s="386"/>
      <c r="NAU76" s="386"/>
      <c r="NAV76" s="386"/>
      <c r="NAW76" s="386"/>
      <c r="NAX76" s="386"/>
      <c r="NAY76" s="386"/>
      <c r="NAZ76" s="386"/>
      <c r="NBA76" s="386"/>
      <c r="NBB76" s="386"/>
      <c r="NBC76" s="386"/>
      <c r="NBD76" s="386"/>
      <c r="NBE76" s="385"/>
      <c r="NBF76" s="386"/>
      <c r="NBG76" s="386"/>
      <c r="NBH76" s="386"/>
      <c r="NBI76" s="386"/>
      <c r="NBJ76" s="386"/>
      <c r="NBK76" s="386"/>
      <c r="NBL76" s="386"/>
      <c r="NBM76" s="386"/>
      <c r="NBN76" s="386"/>
      <c r="NBO76" s="386"/>
      <c r="NBP76" s="386"/>
      <c r="NBQ76" s="386"/>
      <c r="NBR76" s="386"/>
      <c r="NBS76" s="386"/>
      <c r="NBT76" s="386"/>
      <c r="NBU76" s="385"/>
      <c r="NBV76" s="386"/>
      <c r="NBW76" s="386"/>
      <c r="NBX76" s="386"/>
      <c r="NBY76" s="386"/>
      <c r="NBZ76" s="386"/>
      <c r="NCA76" s="386"/>
      <c r="NCB76" s="386"/>
      <c r="NCC76" s="386"/>
      <c r="NCD76" s="386"/>
      <c r="NCE76" s="386"/>
      <c r="NCF76" s="386"/>
      <c r="NCG76" s="386"/>
      <c r="NCH76" s="386"/>
      <c r="NCI76" s="386"/>
      <c r="NCJ76" s="386"/>
      <c r="NCK76" s="385"/>
      <c r="NCL76" s="386"/>
      <c r="NCM76" s="386"/>
      <c r="NCN76" s="386"/>
      <c r="NCO76" s="386"/>
      <c r="NCP76" s="386"/>
      <c r="NCQ76" s="386"/>
      <c r="NCR76" s="386"/>
      <c r="NCS76" s="386"/>
      <c r="NCT76" s="386"/>
      <c r="NCU76" s="386"/>
      <c r="NCV76" s="386"/>
      <c r="NCW76" s="386"/>
      <c r="NCX76" s="386"/>
      <c r="NCY76" s="386"/>
      <c r="NCZ76" s="386"/>
      <c r="NDA76" s="385"/>
      <c r="NDB76" s="386"/>
      <c r="NDC76" s="386"/>
      <c r="NDD76" s="386"/>
      <c r="NDE76" s="386"/>
      <c r="NDF76" s="386"/>
      <c r="NDG76" s="386"/>
      <c r="NDH76" s="386"/>
      <c r="NDI76" s="386"/>
      <c r="NDJ76" s="386"/>
      <c r="NDK76" s="386"/>
      <c r="NDL76" s="386"/>
      <c r="NDM76" s="386"/>
      <c r="NDN76" s="386"/>
      <c r="NDO76" s="386"/>
      <c r="NDP76" s="386"/>
      <c r="NDQ76" s="385"/>
      <c r="NDR76" s="386"/>
      <c r="NDS76" s="386"/>
      <c r="NDT76" s="386"/>
      <c r="NDU76" s="386"/>
      <c r="NDV76" s="386"/>
      <c r="NDW76" s="386"/>
      <c r="NDX76" s="386"/>
      <c r="NDY76" s="386"/>
      <c r="NDZ76" s="386"/>
      <c r="NEA76" s="386"/>
      <c r="NEB76" s="386"/>
      <c r="NEC76" s="386"/>
      <c r="NED76" s="386"/>
      <c r="NEE76" s="386"/>
      <c r="NEF76" s="386"/>
      <c r="NEG76" s="385"/>
      <c r="NEH76" s="386"/>
      <c r="NEI76" s="386"/>
      <c r="NEJ76" s="386"/>
      <c r="NEK76" s="386"/>
      <c r="NEL76" s="386"/>
      <c r="NEM76" s="386"/>
      <c r="NEN76" s="386"/>
      <c r="NEO76" s="386"/>
      <c r="NEP76" s="386"/>
      <c r="NEQ76" s="386"/>
      <c r="NER76" s="386"/>
      <c r="NES76" s="386"/>
      <c r="NET76" s="386"/>
      <c r="NEU76" s="386"/>
      <c r="NEV76" s="386"/>
      <c r="NEW76" s="385"/>
      <c r="NEX76" s="386"/>
      <c r="NEY76" s="386"/>
      <c r="NEZ76" s="386"/>
      <c r="NFA76" s="386"/>
      <c r="NFB76" s="386"/>
      <c r="NFC76" s="386"/>
      <c r="NFD76" s="386"/>
      <c r="NFE76" s="386"/>
      <c r="NFF76" s="386"/>
      <c r="NFG76" s="386"/>
      <c r="NFH76" s="386"/>
      <c r="NFI76" s="386"/>
      <c r="NFJ76" s="386"/>
      <c r="NFK76" s="386"/>
      <c r="NFL76" s="386"/>
      <c r="NFM76" s="385"/>
      <c r="NFN76" s="386"/>
      <c r="NFO76" s="386"/>
      <c r="NFP76" s="386"/>
      <c r="NFQ76" s="386"/>
      <c r="NFR76" s="386"/>
      <c r="NFS76" s="386"/>
      <c r="NFT76" s="386"/>
      <c r="NFU76" s="386"/>
      <c r="NFV76" s="386"/>
      <c r="NFW76" s="386"/>
      <c r="NFX76" s="386"/>
      <c r="NFY76" s="386"/>
      <c r="NFZ76" s="386"/>
      <c r="NGA76" s="386"/>
      <c r="NGB76" s="386"/>
      <c r="NGC76" s="385"/>
      <c r="NGD76" s="386"/>
      <c r="NGE76" s="386"/>
      <c r="NGF76" s="386"/>
      <c r="NGG76" s="386"/>
      <c r="NGH76" s="386"/>
      <c r="NGI76" s="386"/>
      <c r="NGJ76" s="386"/>
      <c r="NGK76" s="386"/>
      <c r="NGL76" s="386"/>
      <c r="NGM76" s="386"/>
      <c r="NGN76" s="386"/>
      <c r="NGO76" s="386"/>
      <c r="NGP76" s="386"/>
      <c r="NGQ76" s="386"/>
      <c r="NGR76" s="386"/>
      <c r="NGS76" s="385"/>
      <c r="NGT76" s="386"/>
      <c r="NGU76" s="386"/>
      <c r="NGV76" s="386"/>
      <c r="NGW76" s="386"/>
      <c r="NGX76" s="386"/>
      <c r="NGY76" s="386"/>
      <c r="NGZ76" s="386"/>
      <c r="NHA76" s="386"/>
      <c r="NHB76" s="386"/>
      <c r="NHC76" s="386"/>
      <c r="NHD76" s="386"/>
      <c r="NHE76" s="386"/>
      <c r="NHF76" s="386"/>
      <c r="NHG76" s="386"/>
      <c r="NHH76" s="386"/>
      <c r="NHI76" s="385"/>
      <c r="NHJ76" s="386"/>
      <c r="NHK76" s="386"/>
      <c r="NHL76" s="386"/>
      <c r="NHM76" s="386"/>
      <c r="NHN76" s="386"/>
      <c r="NHO76" s="386"/>
      <c r="NHP76" s="386"/>
      <c r="NHQ76" s="386"/>
      <c r="NHR76" s="386"/>
      <c r="NHS76" s="386"/>
      <c r="NHT76" s="386"/>
      <c r="NHU76" s="386"/>
      <c r="NHV76" s="386"/>
      <c r="NHW76" s="386"/>
      <c r="NHX76" s="386"/>
      <c r="NHY76" s="385"/>
      <c r="NHZ76" s="386"/>
      <c r="NIA76" s="386"/>
      <c r="NIB76" s="386"/>
      <c r="NIC76" s="386"/>
      <c r="NID76" s="386"/>
      <c r="NIE76" s="386"/>
      <c r="NIF76" s="386"/>
      <c r="NIG76" s="386"/>
      <c r="NIH76" s="386"/>
      <c r="NII76" s="386"/>
      <c r="NIJ76" s="386"/>
      <c r="NIK76" s="386"/>
      <c r="NIL76" s="386"/>
      <c r="NIM76" s="386"/>
      <c r="NIN76" s="386"/>
      <c r="NIO76" s="385"/>
      <c r="NIP76" s="386"/>
      <c r="NIQ76" s="386"/>
      <c r="NIR76" s="386"/>
      <c r="NIS76" s="386"/>
      <c r="NIT76" s="386"/>
      <c r="NIU76" s="386"/>
      <c r="NIV76" s="386"/>
      <c r="NIW76" s="386"/>
      <c r="NIX76" s="386"/>
      <c r="NIY76" s="386"/>
      <c r="NIZ76" s="386"/>
      <c r="NJA76" s="386"/>
      <c r="NJB76" s="386"/>
      <c r="NJC76" s="386"/>
      <c r="NJD76" s="386"/>
      <c r="NJE76" s="385"/>
      <c r="NJF76" s="386"/>
      <c r="NJG76" s="386"/>
      <c r="NJH76" s="386"/>
      <c r="NJI76" s="386"/>
      <c r="NJJ76" s="386"/>
      <c r="NJK76" s="386"/>
      <c r="NJL76" s="386"/>
      <c r="NJM76" s="386"/>
      <c r="NJN76" s="386"/>
      <c r="NJO76" s="386"/>
      <c r="NJP76" s="386"/>
      <c r="NJQ76" s="386"/>
      <c r="NJR76" s="386"/>
      <c r="NJS76" s="386"/>
      <c r="NJT76" s="386"/>
      <c r="NJU76" s="385"/>
      <c r="NJV76" s="386"/>
      <c r="NJW76" s="386"/>
      <c r="NJX76" s="386"/>
      <c r="NJY76" s="386"/>
      <c r="NJZ76" s="386"/>
      <c r="NKA76" s="386"/>
      <c r="NKB76" s="386"/>
      <c r="NKC76" s="386"/>
      <c r="NKD76" s="386"/>
      <c r="NKE76" s="386"/>
      <c r="NKF76" s="386"/>
      <c r="NKG76" s="386"/>
      <c r="NKH76" s="386"/>
      <c r="NKI76" s="386"/>
      <c r="NKJ76" s="386"/>
      <c r="NKK76" s="385"/>
      <c r="NKL76" s="386"/>
      <c r="NKM76" s="386"/>
      <c r="NKN76" s="386"/>
      <c r="NKO76" s="386"/>
      <c r="NKP76" s="386"/>
      <c r="NKQ76" s="386"/>
      <c r="NKR76" s="386"/>
      <c r="NKS76" s="386"/>
      <c r="NKT76" s="386"/>
      <c r="NKU76" s="386"/>
      <c r="NKV76" s="386"/>
      <c r="NKW76" s="386"/>
      <c r="NKX76" s="386"/>
      <c r="NKY76" s="386"/>
      <c r="NKZ76" s="386"/>
      <c r="NLA76" s="385"/>
      <c r="NLB76" s="386"/>
      <c r="NLC76" s="386"/>
      <c r="NLD76" s="386"/>
      <c r="NLE76" s="386"/>
      <c r="NLF76" s="386"/>
      <c r="NLG76" s="386"/>
      <c r="NLH76" s="386"/>
      <c r="NLI76" s="386"/>
      <c r="NLJ76" s="386"/>
      <c r="NLK76" s="386"/>
      <c r="NLL76" s="386"/>
      <c r="NLM76" s="386"/>
      <c r="NLN76" s="386"/>
      <c r="NLO76" s="386"/>
      <c r="NLP76" s="386"/>
      <c r="NLQ76" s="385"/>
      <c r="NLR76" s="386"/>
      <c r="NLS76" s="386"/>
      <c r="NLT76" s="386"/>
      <c r="NLU76" s="386"/>
      <c r="NLV76" s="386"/>
      <c r="NLW76" s="386"/>
      <c r="NLX76" s="386"/>
      <c r="NLY76" s="386"/>
      <c r="NLZ76" s="386"/>
      <c r="NMA76" s="386"/>
      <c r="NMB76" s="386"/>
      <c r="NMC76" s="386"/>
      <c r="NMD76" s="386"/>
      <c r="NME76" s="386"/>
      <c r="NMF76" s="386"/>
      <c r="NMG76" s="385"/>
      <c r="NMH76" s="386"/>
      <c r="NMI76" s="386"/>
      <c r="NMJ76" s="386"/>
      <c r="NMK76" s="386"/>
      <c r="NML76" s="386"/>
      <c r="NMM76" s="386"/>
      <c r="NMN76" s="386"/>
      <c r="NMO76" s="386"/>
      <c r="NMP76" s="386"/>
      <c r="NMQ76" s="386"/>
      <c r="NMR76" s="386"/>
      <c r="NMS76" s="386"/>
      <c r="NMT76" s="386"/>
      <c r="NMU76" s="386"/>
      <c r="NMV76" s="386"/>
      <c r="NMW76" s="385"/>
      <c r="NMX76" s="386"/>
      <c r="NMY76" s="386"/>
      <c r="NMZ76" s="386"/>
      <c r="NNA76" s="386"/>
      <c r="NNB76" s="386"/>
      <c r="NNC76" s="386"/>
      <c r="NND76" s="386"/>
      <c r="NNE76" s="386"/>
      <c r="NNF76" s="386"/>
      <c r="NNG76" s="386"/>
      <c r="NNH76" s="386"/>
      <c r="NNI76" s="386"/>
      <c r="NNJ76" s="386"/>
      <c r="NNK76" s="386"/>
      <c r="NNL76" s="386"/>
      <c r="NNM76" s="385"/>
      <c r="NNN76" s="386"/>
      <c r="NNO76" s="386"/>
      <c r="NNP76" s="386"/>
      <c r="NNQ76" s="386"/>
      <c r="NNR76" s="386"/>
      <c r="NNS76" s="386"/>
      <c r="NNT76" s="386"/>
      <c r="NNU76" s="386"/>
      <c r="NNV76" s="386"/>
      <c r="NNW76" s="386"/>
      <c r="NNX76" s="386"/>
      <c r="NNY76" s="386"/>
      <c r="NNZ76" s="386"/>
      <c r="NOA76" s="386"/>
      <c r="NOB76" s="386"/>
      <c r="NOC76" s="385"/>
      <c r="NOD76" s="386"/>
      <c r="NOE76" s="386"/>
      <c r="NOF76" s="386"/>
      <c r="NOG76" s="386"/>
      <c r="NOH76" s="386"/>
      <c r="NOI76" s="386"/>
      <c r="NOJ76" s="386"/>
      <c r="NOK76" s="386"/>
      <c r="NOL76" s="386"/>
      <c r="NOM76" s="386"/>
      <c r="NON76" s="386"/>
      <c r="NOO76" s="386"/>
      <c r="NOP76" s="386"/>
      <c r="NOQ76" s="386"/>
      <c r="NOR76" s="386"/>
      <c r="NOS76" s="385"/>
      <c r="NOT76" s="386"/>
      <c r="NOU76" s="386"/>
      <c r="NOV76" s="386"/>
      <c r="NOW76" s="386"/>
      <c r="NOX76" s="386"/>
      <c r="NOY76" s="386"/>
      <c r="NOZ76" s="386"/>
      <c r="NPA76" s="386"/>
      <c r="NPB76" s="386"/>
      <c r="NPC76" s="386"/>
      <c r="NPD76" s="386"/>
      <c r="NPE76" s="386"/>
      <c r="NPF76" s="386"/>
      <c r="NPG76" s="386"/>
      <c r="NPH76" s="386"/>
      <c r="NPI76" s="385"/>
      <c r="NPJ76" s="386"/>
      <c r="NPK76" s="386"/>
      <c r="NPL76" s="386"/>
      <c r="NPM76" s="386"/>
      <c r="NPN76" s="386"/>
      <c r="NPO76" s="386"/>
      <c r="NPP76" s="386"/>
      <c r="NPQ76" s="386"/>
      <c r="NPR76" s="386"/>
      <c r="NPS76" s="386"/>
      <c r="NPT76" s="386"/>
      <c r="NPU76" s="386"/>
      <c r="NPV76" s="386"/>
      <c r="NPW76" s="386"/>
      <c r="NPX76" s="386"/>
      <c r="NPY76" s="385"/>
      <c r="NPZ76" s="386"/>
      <c r="NQA76" s="386"/>
      <c r="NQB76" s="386"/>
      <c r="NQC76" s="386"/>
      <c r="NQD76" s="386"/>
      <c r="NQE76" s="386"/>
      <c r="NQF76" s="386"/>
      <c r="NQG76" s="386"/>
      <c r="NQH76" s="386"/>
      <c r="NQI76" s="386"/>
      <c r="NQJ76" s="386"/>
      <c r="NQK76" s="386"/>
      <c r="NQL76" s="386"/>
      <c r="NQM76" s="386"/>
      <c r="NQN76" s="386"/>
      <c r="NQO76" s="385"/>
      <c r="NQP76" s="386"/>
      <c r="NQQ76" s="386"/>
      <c r="NQR76" s="386"/>
      <c r="NQS76" s="386"/>
      <c r="NQT76" s="386"/>
      <c r="NQU76" s="386"/>
      <c r="NQV76" s="386"/>
      <c r="NQW76" s="386"/>
      <c r="NQX76" s="386"/>
      <c r="NQY76" s="386"/>
      <c r="NQZ76" s="386"/>
      <c r="NRA76" s="386"/>
      <c r="NRB76" s="386"/>
      <c r="NRC76" s="386"/>
      <c r="NRD76" s="386"/>
      <c r="NRE76" s="385"/>
      <c r="NRF76" s="386"/>
      <c r="NRG76" s="386"/>
      <c r="NRH76" s="386"/>
      <c r="NRI76" s="386"/>
      <c r="NRJ76" s="386"/>
      <c r="NRK76" s="386"/>
      <c r="NRL76" s="386"/>
      <c r="NRM76" s="386"/>
      <c r="NRN76" s="386"/>
      <c r="NRO76" s="386"/>
      <c r="NRP76" s="386"/>
      <c r="NRQ76" s="386"/>
      <c r="NRR76" s="386"/>
      <c r="NRS76" s="386"/>
      <c r="NRT76" s="386"/>
      <c r="NRU76" s="385"/>
      <c r="NRV76" s="386"/>
      <c r="NRW76" s="386"/>
      <c r="NRX76" s="386"/>
      <c r="NRY76" s="386"/>
      <c r="NRZ76" s="386"/>
      <c r="NSA76" s="386"/>
      <c r="NSB76" s="386"/>
      <c r="NSC76" s="386"/>
      <c r="NSD76" s="386"/>
      <c r="NSE76" s="386"/>
      <c r="NSF76" s="386"/>
      <c r="NSG76" s="386"/>
      <c r="NSH76" s="386"/>
      <c r="NSI76" s="386"/>
      <c r="NSJ76" s="386"/>
      <c r="NSK76" s="385"/>
      <c r="NSL76" s="386"/>
      <c r="NSM76" s="386"/>
      <c r="NSN76" s="386"/>
      <c r="NSO76" s="386"/>
      <c r="NSP76" s="386"/>
      <c r="NSQ76" s="386"/>
      <c r="NSR76" s="386"/>
      <c r="NSS76" s="386"/>
      <c r="NST76" s="386"/>
      <c r="NSU76" s="386"/>
      <c r="NSV76" s="386"/>
      <c r="NSW76" s="386"/>
      <c r="NSX76" s="386"/>
      <c r="NSY76" s="386"/>
      <c r="NSZ76" s="386"/>
      <c r="NTA76" s="385"/>
      <c r="NTB76" s="386"/>
      <c r="NTC76" s="386"/>
      <c r="NTD76" s="386"/>
      <c r="NTE76" s="386"/>
      <c r="NTF76" s="386"/>
      <c r="NTG76" s="386"/>
      <c r="NTH76" s="386"/>
      <c r="NTI76" s="386"/>
      <c r="NTJ76" s="386"/>
      <c r="NTK76" s="386"/>
      <c r="NTL76" s="386"/>
      <c r="NTM76" s="386"/>
      <c r="NTN76" s="386"/>
      <c r="NTO76" s="386"/>
      <c r="NTP76" s="386"/>
      <c r="NTQ76" s="385"/>
      <c r="NTR76" s="386"/>
      <c r="NTS76" s="386"/>
      <c r="NTT76" s="386"/>
      <c r="NTU76" s="386"/>
      <c r="NTV76" s="386"/>
      <c r="NTW76" s="386"/>
      <c r="NTX76" s="386"/>
      <c r="NTY76" s="386"/>
      <c r="NTZ76" s="386"/>
      <c r="NUA76" s="386"/>
      <c r="NUB76" s="386"/>
      <c r="NUC76" s="386"/>
      <c r="NUD76" s="386"/>
      <c r="NUE76" s="386"/>
      <c r="NUF76" s="386"/>
      <c r="NUG76" s="385"/>
      <c r="NUH76" s="386"/>
      <c r="NUI76" s="386"/>
      <c r="NUJ76" s="386"/>
      <c r="NUK76" s="386"/>
      <c r="NUL76" s="386"/>
      <c r="NUM76" s="386"/>
      <c r="NUN76" s="386"/>
      <c r="NUO76" s="386"/>
      <c r="NUP76" s="386"/>
      <c r="NUQ76" s="386"/>
      <c r="NUR76" s="386"/>
      <c r="NUS76" s="386"/>
      <c r="NUT76" s="386"/>
      <c r="NUU76" s="386"/>
      <c r="NUV76" s="386"/>
      <c r="NUW76" s="385"/>
      <c r="NUX76" s="386"/>
      <c r="NUY76" s="386"/>
      <c r="NUZ76" s="386"/>
      <c r="NVA76" s="386"/>
      <c r="NVB76" s="386"/>
      <c r="NVC76" s="386"/>
      <c r="NVD76" s="386"/>
      <c r="NVE76" s="386"/>
      <c r="NVF76" s="386"/>
      <c r="NVG76" s="386"/>
      <c r="NVH76" s="386"/>
      <c r="NVI76" s="386"/>
      <c r="NVJ76" s="386"/>
      <c r="NVK76" s="386"/>
      <c r="NVL76" s="386"/>
      <c r="NVM76" s="385"/>
      <c r="NVN76" s="386"/>
      <c r="NVO76" s="386"/>
      <c r="NVP76" s="386"/>
      <c r="NVQ76" s="386"/>
      <c r="NVR76" s="386"/>
      <c r="NVS76" s="386"/>
      <c r="NVT76" s="386"/>
      <c r="NVU76" s="386"/>
      <c r="NVV76" s="386"/>
      <c r="NVW76" s="386"/>
      <c r="NVX76" s="386"/>
      <c r="NVY76" s="386"/>
      <c r="NVZ76" s="386"/>
      <c r="NWA76" s="386"/>
      <c r="NWB76" s="386"/>
      <c r="NWC76" s="385"/>
      <c r="NWD76" s="386"/>
      <c r="NWE76" s="386"/>
      <c r="NWF76" s="386"/>
      <c r="NWG76" s="386"/>
      <c r="NWH76" s="386"/>
      <c r="NWI76" s="386"/>
      <c r="NWJ76" s="386"/>
      <c r="NWK76" s="386"/>
      <c r="NWL76" s="386"/>
      <c r="NWM76" s="386"/>
      <c r="NWN76" s="386"/>
      <c r="NWO76" s="386"/>
      <c r="NWP76" s="386"/>
      <c r="NWQ76" s="386"/>
      <c r="NWR76" s="386"/>
      <c r="NWS76" s="385"/>
      <c r="NWT76" s="386"/>
      <c r="NWU76" s="386"/>
      <c r="NWV76" s="386"/>
      <c r="NWW76" s="386"/>
      <c r="NWX76" s="386"/>
      <c r="NWY76" s="386"/>
      <c r="NWZ76" s="386"/>
      <c r="NXA76" s="386"/>
      <c r="NXB76" s="386"/>
      <c r="NXC76" s="386"/>
      <c r="NXD76" s="386"/>
      <c r="NXE76" s="386"/>
      <c r="NXF76" s="386"/>
      <c r="NXG76" s="386"/>
      <c r="NXH76" s="386"/>
      <c r="NXI76" s="385"/>
      <c r="NXJ76" s="386"/>
      <c r="NXK76" s="386"/>
      <c r="NXL76" s="386"/>
      <c r="NXM76" s="386"/>
      <c r="NXN76" s="386"/>
      <c r="NXO76" s="386"/>
      <c r="NXP76" s="386"/>
      <c r="NXQ76" s="386"/>
      <c r="NXR76" s="386"/>
      <c r="NXS76" s="386"/>
      <c r="NXT76" s="386"/>
      <c r="NXU76" s="386"/>
      <c r="NXV76" s="386"/>
      <c r="NXW76" s="386"/>
      <c r="NXX76" s="386"/>
      <c r="NXY76" s="385"/>
      <c r="NXZ76" s="386"/>
      <c r="NYA76" s="386"/>
      <c r="NYB76" s="386"/>
      <c r="NYC76" s="386"/>
      <c r="NYD76" s="386"/>
      <c r="NYE76" s="386"/>
      <c r="NYF76" s="386"/>
      <c r="NYG76" s="386"/>
      <c r="NYH76" s="386"/>
      <c r="NYI76" s="386"/>
      <c r="NYJ76" s="386"/>
      <c r="NYK76" s="386"/>
      <c r="NYL76" s="386"/>
      <c r="NYM76" s="386"/>
      <c r="NYN76" s="386"/>
      <c r="NYO76" s="385"/>
      <c r="NYP76" s="386"/>
      <c r="NYQ76" s="386"/>
      <c r="NYR76" s="386"/>
      <c r="NYS76" s="386"/>
      <c r="NYT76" s="386"/>
      <c r="NYU76" s="386"/>
      <c r="NYV76" s="386"/>
      <c r="NYW76" s="386"/>
      <c r="NYX76" s="386"/>
      <c r="NYY76" s="386"/>
      <c r="NYZ76" s="386"/>
      <c r="NZA76" s="386"/>
      <c r="NZB76" s="386"/>
      <c r="NZC76" s="386"/>
      <c r="NZD76" s="386"/>
      <c r="NZE76" s="385"/>
      <c r="NZF76" s="386"/>
      <c r="NZG76" s="386"/>
      <c r="NZH76" s="386"/>
      <c r="NZI76" s="386"/>
      <c r="NZJ76" s="386"/>
      <c r="NZK76" s="386"/>
      <c r="NZL76" s="386"/>
      <c r="NZM76" s="386"/>
      <c r="NZN76" s="386"/>
      <c r="NZO76" s="386"/>
      <c r="NZP76" s="386"/>
      <c r="NZQ76" s="386"/>
      <c r="NZR76" s="386"/>
      <c r="NZS76" s="386"/>
      <c r="NZT76" s="386"/>
      <c r="NZU76" s="385"/>
      <c r="NZV76" s="386"/>
      <c r="NZW76" s="386"/>
      <c r="NZX76" s="386"/>
      <c r="NZY76" s="386"/>
      <c r="NZZ76" s="386"/>
      <c r="OAA76" s="386"/>
      <c r="OAB76" s="386"/>
      <c r="OAC76" s="386"/>
      <c r="OAD76" s="386"/>
      <c r="OAE76" s="386"/>
      <c r="OAF76" s="386"/>
      <c r="OAG76" s="386"/>
      <c r="OAH76" s="386"/>
      <c r="OAI76" s="386"/>
      <c r="OAJ76" s="386"/>
      <c r="OAK76" s="385"/>
      <c r="OAL76" s="386"/>
      <c r="OAM76" s="386"/>
      <c r="OAN76" s="386"/>
      <c r="OAO76" s="386"/>
      <c r="OAP76" s="386"/>
      <c r="OAQ76" s="386"/>
      <c r="OAR76" s="386"/>
      <c r="OAS76" s="386"/>
      <c r="OAT76" s="386"/>
      <c r="OAU76" s="386"/>
      <c r="OAV76" s="386"/>
      <c r="OAW76" s="386"/>
      <c r="OAX76" s="386"/>
      <c r="OAY76" s="386"/>
      <c r="OAZ76" s="386"/>
      <c r="OBA76" s="385"/>
      <c r="OBB76" s="386"/>
      <c r="OBC76" s="386"/>
      <c r="OBD76" s="386"/>
      <c r="OBE76" s="386"/>
      <c r="OBF76" s="386"/>
      <c r="OBG76" s="386"/>
      <c r="OBH76" s="386"/>
      <c r="OBI76" s="386"/>
      <c r="OBJ76" s="386"/>
      <c r="OBK76" s="386"/>
      <c r="OBL76" s="386"/>
      <c r="OBM76" s="386"/>
      <c r="OBN76" s="386"/>
      <c r="OBO76" s="386"/>
      <c r="OBP76" s="386"/>
      <c r="OBQ76" s="385"/>
      <c r="OBR76" s="386"/>
      <c r="OBS76" s="386"/>
      <c r="OBT76" s="386"/>
      <c r="OBU76" s="386"/>
      <c r="OBV76" s="386"/>
      <c r="OBW76" s="386"/>
      <c r="OBX76" s="386"/>
      <c r="OBY76" s="386"/>
      <c r="OBZ76" s="386"/>
      <c r="OCA76" s="386"/>
      <c r="OCB76" s="386"/>
      <c r="OCC76" s="386"/>
      <c r="OCD76" s="386"/>
      <c r="OCE76" s="386"/>
      <c r="OCF76" s="386"/>
      <c r="OCG76" s="385"/>
      <c r="OCH76" s="386"/>
      <c r="OCI76" s="386"/>
      <c r="OCJ76" s="386"/>
      <c r="OCK76" s="386"/>
      <c r="OCL76" s="386"/>
      <c r="OCM76" s="386"/>
      <c r="OCN76" s="386"/>
      <c r="OCO76" s="386"/>
      <c r="OCP76" s="386"/>
      <c r="OCQ76" s="386"/>
      <c r="OCR76" s="386"/>
      <c r="OCS76" s="386"/>
      <c r="OCT76" s="386"/>
      <c r="OCU76" s="386"/>
      <c r="OCV76" s="386"/>
      <c r="OCW76" s="385"/>
      <c r="OCX76" s="386"/>
      <c r="OCY76" s="386"/>
      <c r="OCZ76" s="386"/>
      <c r="ODA76" s="386"/>
      <c r="ODB76" s="386"/>
      <c r="ODC76" s="386"/>
      <c r="ODD76" s="386"/>
      <c r="ODE76" s="386"/>
      <c r="ODF76" s="386"/>
      <c r="ODG76" s="386"/>
      <c r="ODH76" s="386"/>
      <c r="ODI76" s="386"/>
      <c r="ODJ76" s="386"/>
      <c r="ODK76" s="386"/>
      <c r="ODL76" s="386"/>
      <c r="ODM76" s="385"/>
      <c r="ODN76" s="386"/>
      <c r="ODO76" s="386"/>
      <c r="ODP76" s="386"/>
      <c r="ODQ76" s="386"/>
      <c r="ODR76" s="386"/>
      <c r="ODS76" s="386"/>
      <c r="ODT76" s="386"/>
      <c r="ODU76" s="386"/>
      <c r="ODV76" s="386"/>
      <c r="ODW76" s="386"/>
      <c r="ODX76" s="386"/>
      <c r="ODY76" s="386"/>
      <c r="ODZ76" s="386"/>
      <c r="OEA76" s="386"/>
      <c r="OEB76" s="386"/>
      <c r="OEC76" s="385"/>
      <c r="OED76" s="386"/>
      <c r="OEE76" s="386"/>
      <c r="OEF76" s="386"/>
      <c r="OEG76" s="386"/>
      <c r="OEH76" s="386"/>
      <c r="OEI76" s="386"/>
      <c r="OEJ76" s="386"/>
      <c r="OEK76" s="386"/>
      <c r="OEL76" s="386"/>
      <c r="OEM76" s="386"/>
      <c r="OEN76" s="386"/>
      <c r="OEO76" s="386"/>
      <c r="OEP76" s="386"/>
      <c r="OEQ76" s="386"/>
      <c r="OER76" s="386"/>
      <c r="OES76" s="385"/>
      <c r="OET76" s="386"/>
      <c r="OEU76" s="386"/>
      <c r="OEV76" s="386"/>
      <c r="OEW76" s="386"/>
      <c r="OEX76" s="386"/>
      <c r="OEY76" s="386"/>
      <c r="OEZ76" s="386"/>
      <c r="OFA76" s="386"/>
      <c r="OFB76" s="386"/>
      <c r="OFC76" s="386"/>
      <c r="OFD76" s="386"/>
      <c r="OFE76" s="386"/>
      <c r="OFF76" s="386"/>
      <c r="OFG76" s="386"/>
      <c r="OFH76" s="386"/>
      <c r="OFI76" s="385"/>
      <c r="OFJ76" s="386"/>
      <c r="OFK76" s="386"/>
      <c r="OFL76" s="386"/>
      <c r="OFM76" s="386"/>
      <c r="OFN76" s="386"/>
      <c r="OFO76" s="386"/>
      <c r="OFP76" s="386"/>
      <c r="OFQ76" s="386"/>
      <c r="OFR76" s="386"/>
      <c r="OFS76" s="386"/>
      <c r="OFT76" s="386"/>
      <c r="OFU76" s="386"/>
      <c r="OFV76" s="386"/>
      <c r="OFW76" s="386"/>
      <c r="OFX76" s="386"/>
      <c r="OFY76" s="385"/>
      <c r="OFZ76" s="386"/>
      <c r="OGA76" s="386"/>
      <c r="OGB76" s="386"/>
      <c r="OGC76" s="386"/>
      <c r="OGD76" s="386"/>
      <c r="OGE76" s="386"/>
      <c r="OGF76" s="386"/>
      <c r="OGG76" s="386"/>
      <c r="OGH76" s="386"/>
      <c r="OGI76" s="386"/>
      <c r="OGJ76" s="386"/>
      <c r="OGK76" s="386"/>
      <c r="OGL76" s="386"/>
      <c r="OGM76" s="386"/>
      <c r="OGN76" s="386"/>
      <c r="OGO76" s="385"/>
      <c r="OGP76" s="386"/>
      <c r="OGQ76" s="386"/>
      <c r="OGR76" s="386"/>
      <c r="OGS76" s="386"/>
      <c r="OGT76" s="386"/>
      <c r="OGU76" s="386"/>
      <c r="OGV76" s="386"/>
      <c r="OGW76" s="386"/>
      <c r="OGX76" s="386"/>
      <c r="OGY76" s="386"/>
      <c r="OGZ76" s="386"/>
      <c r="OHA76" s="386"/>
      <c r="OHB76" s="386"/>
      <c r="OHC76" s="386"/>
      <c r="OHD76" s="386"/>
      <c r="OHE76" s="385"/>
      <c r="OHF76" s="386"/>
      <c r="OHG76" s="386"/>
      <c r="OHH76" s="386"/>
      <c r="OHI76" s="386"/>
      <c r="OHJ76" s="386"/>
      <c r="OHK76" s="386"/>
      <c r="OHL76" s="386"/>
      <c r="OHM76" s="386"/>
      <c r="OHN76" s="386"/>
      <c r="OHO76" s="386"/>
      <c r="OHP76" s="386"/>
      <c r="OHQ76" s="386"/>
      <c r="OHR76" s="386"/>
      <c r="OHS76" s="386"/>
      <c r="OHT76" s="386"/>
      <c r="OHU76" s="385"/>
      <c r="OHV76" s="386"/>
      <c r="OHW76" s="386"/>
      <c r="OHX76" s="386"/>
      <c r="OHY76" s="386"/>
      <c r="OHZ76" s="386"/>
      <c r="OIA76" s="386"/>
      <c r="OIB76" s="386"/>
      <c r="OIC76" s="386"/>
      <c r="OID76" s="386"/>
      <c r="OIE76" s="386"/>
      <c r="OIF76" s="386"/>
      <c r="OIG76" s="386"/>
      <c r="OIH76" s="386"/>
      <c r="OII76" s="386"/>
      <c r="OIJ76" s="386"/>
      <c r="OIK76" s="385"/>
      <c r="OIL76" s="386"/>
      <c r="OIM76" s="386"/>
      <c r="OIN76" s="386"/>
      <c r="OIO76" s="386"/>
      <c r="OIP76" s="386"/>
      <c r="OIQ76" s="386"/>
      <c r="OIR76" s="386"/>
      <c r="OIS76" s="386"/>
      <c r="OIT76" s="386"/>
      <c r="OIU76" s="386"/>
      <c r="OIV76" s="386"/>
      <c r="OIW76" s="386"/>
      <c r="OIX76" s="386"/>
      <c r="OIY76" s="386"/>
      <c r="OIZ76" s="386"/>
      <c r="OJA76" s="385"/>
      <c r="OJB76" s="386"/>
      <c r="OJC76" s="386"/>
      <c r="OJD76" s="386"/>
      <c r="OJE76" s="386"/>
      <c r="OJF76" s="386"/>
      <c r="OJG76" s="386"/>
      <c r="OJH76" s="386"/>
      <c r="OJI76" s="386"/>
      <c r="OJJ76" s="386"/>
      <c r="OJK76" s="386"/>
      <c r="OJL76" s="386"/>
      <c r="OJM76" s="386"/>
      <c r="OJN76" s="386"/>
      <c r="OJO76" s="386"/>
      <c r="OJP76" s="386"/>
      <c r="OJQ76" s="385"/>
      <c r="OJR76" s="386"/>
      <c r="OJS76" s="386"/>
      <c r="OJT76" s="386"/>
      <c r="OJU76" s="386"/>
      <c r="OJV76" s="386"/>
      <c r="OJW76" s="386"/>
      <c r="OJX76" s="386"/>
      <c r="OJY76" s="386"/>
      <c r="OJZ76" s="386"/>
      <c r="OKA76" s="386"/>
      <c r="OKB76" s="386"/>
      <c r="OKC76" s="386"/>
      <c r="OKD76" s="386"/>
      <c r="OKE76" s="386"/>
      <c r="OKF76" s="386"/>
      <c r="OKG76" s="385"/>
      <c r="OKH76" s="386"/>
      <c r="OKI76" s="386"/>
      <c r="OKJ76" s="386"/>
      <c r="OKK76" s="386"/>
      <c r="OKL76" s="386"/>
      <c r="OKM76" s="386"/>
      <c r="OKN76" s="386"/>
      <c r="OKO76" s="386"/>
      <c r="OKP76" s="386"/>
      <c r="OKQ76" s="386"/>
      <c r="OKR76" s="386"/>
      <c r="OKS76" s="386"/>
      <c r="OKT76" s="386"/>
      <c r="OKU76" s="386"/>
      <c r="OKV76" s="386"/>
      <c r="OKW76" s="385"/>
      <c r="OKX76" s="386"/>
      <c r="OKY76" s="386"/>
      <c r="OKZ76" s="386"/>
      <c r="OLA76" s="386"/>
      <c r="OLB76" s="386"/>
      <c r="OLC76" s="386"/>
      <c r="OLD76" s="386"/>
      <c r="OLE76" s="386"/>
      <c r="OLF76" s="386"/>
      <c r="OLG76" s="386"/>
      <c r="OLH76" s="386"/>
      <c r="OLI76" s="386"/>
      <c r="OLJ76" s="386"/>
      <c r="OLK76" s="386"/>
      <c r="OLL76" s="386"/>
      <c r="OLM76" s="385"/>
      <c r="OLN76" s="386"/>
      <c r="OLO76" s="386"/>
      <c r="OLP76" s="386"/>
      <c r="OLQ76" s="386"/>
      <c r="OLR76" s="386"/>
      <c r="OLS76" s="386"/>
      <c r="OLT76" s="386"/>
      <c r="OLU76" s="386"/>
      <c r="OLV76" s="386"/>
      <c r="OLW76" s="386"/>
      <c r="OLX76" s="386"/>
      <c r="OLY76" s="386"/>
      <c r="OLZ76" s="386"/>
      <c r="OMA76" s="386"/>
      <c r="OMB76" s="386"/>
      <c r="OMC76" s="385"/>
      <c r="OMD76" s="386"/>
      <c r="OME76" s="386"/>
      <c r="OMF76" s="386"/>
      <c r="OMG76" s="386"/>
      <c r="OMH76" s="386"/>
      <c r="OMI76" s="386"/>
      <c r="OMJ76" s="386"/>
      <c r="OMK76" s="386"/>
      <c r="OML76" s="386"/>
      <c r="OMM76" s="386"/>
      <c r="OMN76" s="386"/>
      <c r="OMO76" s="386"/>
      <c r="OMP76" s="386"/>
      <c r="OMQ76" s="386"/>
      <c r="OMR76" s="386"/>
      <c r="OMS76" s="385"/>
      <c r="OMT76" s="386"/>
      <c r="OMU76" s="386"/>
      <c r="OMV76" s="386"/>
      <c r="OMW76" s="386"/>
      <c r="OMX76" s="386"/>
      <c r="OMY76" s="386"/>
      <c r="OMZ76" s="386"/>
      <c r="ONA76" s="386"/>
      <c r="ONB76" s="386"/>
      <c r="ONC76" s="386"/>
      <c r="OND76" s="386"/>
      <c r="ONE76" s="386"/>
      <c r="ONF76" s="386"/>
      <c r="ONG76" s="386"/>
      <c r="ONH76" s="386"/>
      <c r="ONI76" s="385"/>
      <c r="ONJ76" s="386"/>
      <c r="ONK76" s="386"/>
      <c r="ONL76" s="386"/>
      <c r="ONM76" s="386"/>
      <c r="ONN76" s="386"/>
      <c r="ONO76" s="386"/>
      <c r="ONP76" s="386"/>
      <c r="ONQ76" s="386"/>
      <c r="ONR76" s="386"/>
      <c r="ONS76" s="386"/>
      <c r="ONT76" s="386"/>
      <c r="ONU76" s="386"/>
      <c r="ONV76" s="386"/>
      <c r="ONW76" s="386"/>
      <c r="ONX76" s="386"/>
      <c r="ONY76" s="385"/>
      <c r="ONZ76" s="386"/>
      <c r="OOA76" s="386"/>
      <c r="OOB76" s="386"/>
      <c r="OOC76" s="386"/>
      <c r="OOD76" s="386"/>
      <c r="OOE76" s="386"/>
      <c r="OOF76" s="386"/>
      <c r="OOG76" s="386"/>
      <c r="OOH76" s="386"/>
      <c r="OOI76" s="386"/>
      <c r="OOJ76" s="386"/>
      <c r="OOK76" s="386"/>
      <c r="OOL76" s="386"/>
      <c r="OOM76" s="386"/>
      <c r="OON76" s="386"/>
      <c r="OOO76" s="385"/>
      <c r="OOP76" s="386"/>
      <c r="OOQ76" s="386"/>
      <c r="OOR76" s="386"/>
      <c r="OOS76" s="386"/>
      <c r="OOT76" s="386"/>
      <c r="OOU76" s="386"/>
      <c r="OOV76" s="386"/>
      <c r="OOW76" s="386"/>
      <c r="OOX76" s="386"/>
      <c r="OOY76" s="386"/>
      <c r="OOZ76" s="386"/>
      <c r="OPA76" s="386"/>
      <c r="OPB76" s="386"/>
      <c r="OPC76" s="386"/>
      <c r="OPD76" s="386"/>
      <c r="OPE76" s="385"/>
      <c r="OPF76" s="386"/>
      <c r="OPG76" s="386"/>
      <c r="OPH76" s="386"/>
      <c r="OPI76" s="386"/>
      <c r="OPJ76" s="386"/>
      <c r="OPK76" s="386"/>
      <c r="OPL76" s="386"/>
      <c r="OPM76" s="386"/>
      <c r="OPN76" s="386"/>
      <c r="OPO76" s="386"/>
      <c r="OPP76" s="386"/>
      <c r="OPQ76" s="386"/>
      <c r="OPR76" s="386"/>
      <c r="OPS76" s="386"/>
      <c r="OPT76" s="386"/>
      <c r="OPU76" s="385"/>
      <c r="OPV76" s="386"/>
      <c r="OPW76" s="386"/>
      <c r="OPX76" s="386"/>
      <c r="OPY76" s="386"/>
      <c r="OPZ76" s="386"/>
      <c r="OQA76" s="386"/>
      <c r="OQB76" s="386"/>
      <c r="OQC76" s="386"/>
      <c r="OQD76" s="386"/>
      <c r="OQE76" s="386"/>
      <c r="OQF76" s="386"/>
      <c r="OQG76" s="386"/>
      <c r="OQH76" s="386"/>
      <c r="OQI76" s="386"/>
      <c r="OQJ76" s="386"/>
      <c r="OQK76" s="385"/>
      <c r="OQL76" s="386"/>
      <c r="OQM76" s="386"/>
      <c r="OQN76" s="386"/>
      <c r="OQO76" s="386"/>
      <c r="OQP76" s="386"/>
      <c r="OQQ76" s="386"/>
      <c r="OQR76" s="386"/>
      <c r="OQS76" s="386"/>
      <c r="OQT76" s="386"/>
      <c r="OQU76" s="386"/>
      <c r="OQV76" s="386"/>
      <c r="OQW76" s="386"/>
      <c r="OQX76" s="386"/>
      <c r="OQY76" s="386"/>
      <c r="OQZ76" s="386"/>
      <c r="ORA76" s="385"/>
      <c r="ORB76" s="386"/>
      <c r="ORC76" s="386"/>
      <c r="ORD76" s="386"/>
      <c r="ORE76" s="386"/>
      <c r="ORF76" s="386"/>
      <c r="ORG76" s="386"/>
      <c r="ORH76" s="386"/>
      <c r="ORI76" s="386"/>
      <c r="ORJ76" s="386"/>
      <c r="ORK76" s="386"/>
      <c r="ORL76" s="386"/>
      <c r="ORM76" s="386"/>
      <c r="ORN76" s="386"/>
      <c r="ORO76" s="386"/>
      <c r="ORP76" s="386"/>
      <c r="ORQ76" s="385"/>
      <c r="ORR76" s="386"/>
      <c r="ORS76" s="386"/>
      <c r="ORT76" s="386"/>
      <c r="ORU76" s="386"/>
      <c r="ORV76" s="386"/>
      <c r="ORW76" s="386"/>
      <c r="ORX76" s="386"/>
      <c r="ORY76" s="386"/>
      <c r="ORZ76" s="386"/>
      <c r="OSA76" s="386"/>
      <c r="OSB76" s="386"/>
      <c r="OSC76" s="386"/>
      <c r="OSD76" s="386"/>
      <c r="OSE76" s="386"/>
      <c r="OSF76" s="386"/>
      <c r="OSG76" s="385"/>
      <c r="OSH76" s="386"/>
      <c r="OSI76" s="386"/>
      <c r="OSJ76" s="386"/>
      <c r="OSK76" s="386"/>
      <c r="OSL76" s="386"/>
      <c r="OSM76" s="386"/>
      <c r="OSN76" s="386"/>
      <c r="OSO76" s="386"/>
      <c r="OSP76" s="386"/>
      <c r="OSQ76" s="386"/>
      <c r="OSR76" s="386"/>
      <c r="OSS76" s="386"/>
      <c r="OST76" s="386"/>
      <c r="OSU76" s="386"/>
      <c r="OSV76" s="386"/>
      <c r="OSW76" s="385"/>
      <c r="OSX76" s="386"/>
      <c r="OSY76" s="386"/>
      <c r="OSZ76" s="386"/>
      <c r="OTA76" s="386"/>
      <c r="OTB76" s="386"/>
      <c r="OTC76" s="386"/>
      <c r="OTD76" s="386"/>
      <c r="OTE76" s="386"/>
      <c r="OTF76" s="386"/>
      <c r="OTG76" s="386"/>
      <c r="OTH76" s="386"/>
      <c r="OTI76" s="386"/>
      <c r="OTJ76" s="386"/>
      <c r="OTK76" s="386"/>
      <c r="OTL76" s="386"/>
      <c r="OTM76" s="385"/>
      <c r="OTN76" s="386"/>
      <c r="OTO76" s="386"/>
      <c r="OTP76" s="386"/>
      <c r="OTQ76" s="386"/>
      <c r="OTR76" s="386"/>
      <c r="OTS76" s="386"/>
      <c r="OTT76" s="386"/>
      <c r="OTU76" s="386"/>
      <c r="OTV76" s="386"/>
      <c r="OTW76" s="386"/>
      <c r="OTX76" s="386"/>
      <c r="OTY76" s="386"/>
      <c r="OTZ76" s="386"/>
      <c r="OUA76" s="386"/>
      <c r="OUB76" s="386"/>
      <c r="OUC76" s="385"/>
      <c r="OUD76" s="386"/>
      <c r="OUE76" s="386"/>
      <c r="OUF76" s="386"/>
      <c r="OUG76" s="386"/>
      <c r="OUH76" s="386"/>
      <c r="OUI76" s="386"/>
      <c r="OUJ76" s="386"/>
      <c r="OUK76" s="386"/>
      <c r="OUL76" s="386"/>
      <c r="OUM76" s="386"/>
      <c r="OUN76" s="386"/>
      <c r="OUO76" s="386"/>
      <c r="OUP76" s="386"/>
      <c r="OUQ76" s="386"/>
      <c r="OUR76" s="386"/>
      <c r="OUS76" s="385"/>
      <c r="OUT76" s="386"/>
      <c r="OUU76" s="386"/>
      <c r="OUV76" s="386"/>
      <c r="OUW76" s="386"/>
      <c r="OUX76" s="386"/>
      <c r="OUY76" s="386"/>
      <c r="OUZ76" s="386"/>
      <c r="OVA76" s="386"/>
      <c r="OVB76" s="386"/>
      <c r="OVC76" s="386"/>
      <c r="OVD76" s="386"/>
      <c r="OVE76" s="386"/>
      <c r="OVF76" s="386"/>
      <c r="OVG76" s="386"/>
      <c r="OVH76" s="386"/>
      <c r="OVI76" s="385"/>
      <c r="OVJ76" s="386"/>
      <c r="OVK76" s="386"/>
      <c r="OVL76" s="386"/>
      <c r="OVM76" s="386"/>
      <c r="OVN76" s="386"/>
      <c r="OVO76" s="386"/>
      <c r="OVP76" s="386"/>
      <c r="OVQ76" s="386"/>
      <c r="OVR76" s="386"/>
      <c r="OVS76" s="386"/>
      <c r="OVT76" s="386"/>
      <c r="OVU76" s="386"/>
      <c r="OVV76" s="386"/>
      <c r="OVW76" s="386"/>
      <c r="OVX76" s="386"/>
      <c r="OVY76" s="385"/>
      <c r="OVZ76" s="386"/>
      <c r="OWA76" s="386"/>
      <c r="OWB76" s="386"/>
      <c r="OWC76" s="386"/>
      <c r="OWD76" s="386"/>
      <c r="OWE76" s="386"/>
      <c r="OWF76" s="386"/>
      <c r="OWG76" s="386"/>
      <c r="OWH76" s="386"/>
      <c r="OWI76" s="386"/>
      <c r="OWJ76" s="386"/>
      <c r="OWK76" s="386"/>
      <c r="OWL76" s="386"/>
      <c r="OWM76" s="386"/>
      <c r="OWN76" s="386"/>
      <c r="OWO76" s="385"/>
      <c r="OWP76" s="386"/>
      <c r="OWQ76" s="386"/>
      <c r="OWR76" s="386"/>
      <c r="OWS76" s="386"/>
      <c r="OWT76" s="386"/>
      <c r="OWU76" s="386"/>
      <c r="OWV76" s="386"/>
      <c r="OWW76" s="386"/>
      <c r="OWX76" s="386"/>
      <c r="OWY76" s="386"/>
      <c r="OWZ76" s="386"/>
      <c r="OXA76" s="386"/>
      <c r="OXB76" s="386"/>
      <c r="OXC76" s="386"/>
      <c r="OXD76" s="386"/>
      <c r="OXE76" s="385"/>
      <c r="OXF76" s="386"/>
      <c r="OXG76" s="386"/>
      <c r="OXH76" s="386"/>
      <c r="OXI76" s="386"/>
      <c r="OXJ76" s="386"/>
      <c r="OXK76" s="386"/>
      <c r="OXL76" s="386"/>
      <c r="OXM76" s="386"/>
      <c r="OXN76" s="386"/>
      <c r="OXO76" s="386"/>
      <c r="OXP76" s="386"/>
      <c r="OXQ76" s="386"/>
      <c r="OXR76" s="386"/>
      <c r="OXS76" s="386"/>
      <c r="OXT76" s="386"/>
      <c r="OXU76" s="385"/>
      <c r="OXV76" s="386"/>
      <c r="OXW76" s="386"/>
      <c r="OXX76" s="386"/>
      <c r="OXY76" s="386"/>
      <c r="OXZ76" s="386"/>
      <c r="OYA76" s="386"/>
      <c r="OYB76" s="386"/>
      <c r="OYC76" s="386"/>
      <c r="OYD76" s="386"/>
      <c r="OYE76" s="386"/>
      <c r="OYF76" s="386"/>
      <c r="OYG76" s="386"/>
      <c r="OYH76" s="386"/>
      <c r="OYI76" s="386"/>
      <c r="OYJ76" s="386"/>
      <c r="OYK76" s="385"/>
      <c r="OYL76" s="386"/>
      <c r="OYM76" s="386"/>
      <c r="OYN76" s="386"/>
      <c r="OYO76" s="386"/>
      <c r="OYP76" s="386"/>
      <c r="OYQ76" s="386"/>
      <c r="OYR76" s="386"/>
      <c r="OYS76" s="386"/>
      <c r="OYT76" s="386"/>
      <c r="OYU76" s="386"/>
      <c r="OYV76" s="386"/>
      <c r="OYW76" s="386"/>
      <c r="OYX76" s="386"/>
      <c r="OYY76" s="386"/>
      <c r="OYZ76" s="386"/>
      <c r="OZA76" s="385"/>
      <c r="OZB76" s="386"/>
      <c r="OZC76" s="386"/>
      <c r="OZD76" s="386"/>
      <c r="OZE76" s="386"/>
      <c r="OZF76" s="386"/>
      <c r="OZG76" s="386"/>
      <c r="OZH76" s="386"/>
      <c r="OZI76" s="386"/>
      <c r="OZJ76" s="386"/>
      <c r="OZK76" s="386"/>
      <c r="OZL76" s="386"/>
      <c r="OZM76" s="386"/>
      <c r="OZN76" s="386"/>
      <c r="OZO76" s="386"/>
      <c r="OZP76" s="386"/>
      <c r="OZQ76" s="385"/>
      <c r="OZR76" s="386"/>
      <c r="OZS76" s="386"/>
      <c r="OZT76" s="386"/>
      <c r="OZU76" s="386"/>
      <c r="OZV76" s="386"/>
      <c r="OZW76" s="386"/>
      <c r="OZX76" s="386"/>
      <c r="OZY76" s="386"/>
      <c r="OZZ76" s="386"/>
      <c r="PAA76" s="386"/>
      <c r="PAB76" s="386"/>
      <c r="PAC76" s="386"/>
      <c r="PAD76" s="386"/>
      <c r="PAE76" s="386"/>
      <c r="PAF76" s="386"/>
      <c r="PAG76" s="385"/>
      <c r="PAH76" s="386"/>
      <c r="PAI76" s="386"/>
      <c r="PAJ76" s="386"/>
      <c r="PAK76" s="386"/>
      <c r="PAL76" s="386"/>
      <c r="PAM76" s="386"/>
      <c r="PAN76" s="386"/>
      <c r="PAO76" s="386"/>
      <c r="PAP76" s="386"/>
      <c r="PAQ76" s="386"/>
      <c r="PAR76" s="386"/>
      <c r="PAS76" s="386"/>
      <c r="PAT76" s="386"/>
      <c r="PAU76" s="386"/>
      <c r="PAV76" s="386"/>
      <c r="PAW76" s="385"/>
      <c r="PAX76" s="386"/>
      <c r="PAY76" s="386"/>
      <c r="PAZ76" s="386"/>
      <c r="PBA76" s="386"/>
      <c r="PBB76" s="386"/>
      <c r="PBC76" s="386"/>
      <c r="PBD76" s="386"/>
      <c r="PBE76" s="386"/>
      <c r="PBF76" s="386"/>
      <c r="PBG76" s="386"/>
      <c r="PBH76" s="386"/>
      <c r="PBI76" s="386"/>
      <c r="PBJ76" s="386"/>
      <c r="PBK76" s="386"/>
      <c r="PBL76" s="386"/>
      <c r="PBM76" s="385"/>
      <c r="PBN76" s="386"/>
      <c r="PBO76" s="386"/>
      <c r="PBP76" s="386"/>
      <c r="PBQ76" s="386"/>
      <c r="PBR76" s="386"/>
      <c r="PBS76" s="386"/>
      <c r="PBT76" s="386"/>
      <c r="PBU76" s="386"/>
      <c r="PBV76" s="386"/>
      <c r="PBW76" s="386"/>
      <c r="PBX76" s="386"/>
      <c r="PBY76" s="386"/>
      <c r="PBZ76" s="386"/>
      <c r="PCA76" s="386"/>
      <c r="PCB76" s="386"/>
      <c r="PCC76" s="385"/>
      <c r="PCD76" s="386"/>
      <c r="PCE76" s="386"/>
      <c r="PCF76" s="386"/>
      <c r="PCG76" s="386"/>
      <c r="PCH76" s="386"/>
      <c r="PCI76" s="386"/>
      <c r="PCJ76" s="386"/>
      <c r="PCK76" s="386"/>
      <c r="PCL76" s="386"/>
      <c r="PCM76" s="386"/>
      <c r="PCN76" s="386"/>
      <c r="PCO76" s="386"/>
      <c r="PCP76" s="386"/>
      <c r="PCQ76" s="386"/>
      <c r="PCR76" s="386"/>
      <c r="PCS76" s="385"/>
      <c r="PCT76" s="386"/>
      <c r="PCU76" s="386"/>
      <c r="PCV76" s="386"/>
      <c r="PCW76" s="386"/>
      <c r="PCX76" s="386"/>
      <c r="PCY76" s="386"/>
      <c r="PCZ76" s="386"/>
      <c r="PDA76" s="386"/>
      <c r="PDB76" s="386"/>
      <c r="PDC76" s="386"/>
      <c r="PDD76" s="386"/>
      <c r="PDE76" s="386"/>
      <c r="PDF76" s="386"/>
      <c r="PDG76" s="386"/>
      <c r="PDH76" s="386"/>
      <c r="PDI76" s="385"/>
      <c r="PDJ76" s="386"/>
      <c r="PDK76" s="386"/>
      <c r="PDL76" s="386"/>
      <c r="PDM76" s="386"/>
      <c r="PDN76" s="386"/>
      <c r="PDO76" s="386"/>
      <c r="PDP76" s="386"/>
      <c r="PDQ76" s="386"/>
      <c r="PDR76" s="386"/>
      <c r="PDS76" s="386"/>
      <c r="PDT76" s="386"/>
      <c r="PDU76" s="386"/>
      <c r="PDV76" s="386"/>
      <c r="PDW76" s="386"/>
      <c r="PDX76" s="386"/>
      <c r="PDY76" s="385"/>
      <c r="PDZ76" s="386"/>
      <c r="PEA76" s="386"/>
      <c r="PEB76" s="386"/>
      <c r="PEC76" s="386"/>
      <c r="PED76" s="386"/>
      <c r="PEE76" s="386"/>
      <c r="PEF76" s="386"/>
      <c r="PEG76" s="386"/>
      <c r="PEH76" s="386"/>
      <c r="PEI76" s="386"/>
      <c r="PEJ76" s="386"/>
      <c r="PEK76" s="386"/>
      <c r="PEL76" s="386"/>
      <c r="PEM76" s="386"/>
      <c r="PEN76" s="386"/>
      <c r="PEO76" s="385"/>
      <c r="PEP76" s="386"/>
      <c r="PEQ76" s="386"/>
      <c r="PER76" s="386"/>
      <c r="PES76" s="386"/>
      <c r="PET76" s="386"/>
      <c r="PEU76" s="386"/>
      <c r="PEV76" s="386"/>
      <c r="PEW76" s="386"/>
      <c r="PEX76" s="386"/>
      <c r="PEY76" s="386"/>
      <c r="PEZ76" s="386"/>
      <c r="PFA76" s="386"/>
      <c r="PFB76" s="386"/>
      <c r="PFC76" s="386"/>
      <c r="PFD76" s="386"/>
      <c r="PFE76" s="385"/>
      <c r="PFF76" s="386"/>
      <c r="PFG76" s="386"/>
      <c r="PFH76" s="386"/>
      <c r="PFI76" s="386"/>
      <c r="PFJ76" s="386"/>
      <c r="PFK76" s="386"/>
      <c r="PFL76" s="386"/>
      <c r="PFM76" s="386"/>
      <c r="PFN76" s="386"/>
      <c r="PFO76" s="386"/>
      <c r="PFP76" s="386"/>
      <c r="PFQ76" s="386"/>
      <c r="PFR76" s="386"/>
      <c r="PFS76" s="386"/>
      <c r="PFT76" s="386"/>
      <c r="PFU76" s="385"/>
      <c r="PFV76" s="386"/>
      <c r="PFW76" s="386"/>
      <c r="PFX76" s="386"/>
      <c r="PFY76" s="386"/>
      <c r="PFZ76" s="386"/>
      <c r="PGA76" s="386"/>
      <c r="PGB76" s="386"/>
      <c r="PGC76" s="386"/>
      <c r="PGD76" s="386"/>
      <c r="PGE76" s="386"/>
      <c r="PGF76" s="386"/>
      <c r="PGG76" s="386"/>
      <c r="PGH76" s="386"/>
      <c r="PGI76" s="386"/>
      <c r="PGJ76" s="386"/>
      <c r="PGK76" s="385"/>
      <c r="PGL76" s="386"/>
      <c r="PGM76" s="386"/>
      <c r="PGN76" s="386"/>
      <c r="PGO76" s="386"/>
      <c r="PGP76" s="386"/>
      <c r="PGQ76" s="386"/>
      <c r="PGR76" s="386"/>
      <c r="PGS76" s="386"/>
      <c r="PGT76" s="386"/>
      <c r="PGU76" s="386"/>
      <c r="PGV76" s="386"/>
      <c r="PGW76" s="386"/>
      <c r="PGX76" s="386"/>
      <c r="PGY76" s="386"/>
      <c r="PGZ76" s="386"/>
      <c r="PHA76" s="385"/>
      <c r="PHB76" s="386"/>
      <c r="PHC76" s="386"/>
      <c r="PHD76" s="386"/>
      <c r="PHE76" s="386"/>
      <c r="PHF76" s="386"/>
      <c r="PHG76" s="386"/>
      <c r="PHH76" s="386"/>
      <c r="PHI76" s="386"/>
      <c r="PHJ76" s="386"/>
      <c r="PHK76" s="386"/>
      <c r="PHL76" s="386"/>
      <c r="PHM76" s="386"/>
      <c r="PHN76" s="386"/>
      <c r="PHO76" s="386"/>
      <c r="PHP76" s="386"/>
      <c r="PHQ76" s="385"/>
      <c r="PHR76" s="386"/>
      <c r="PHS76" s="386"/>
      <c r="PHT76" s="386"/>
      <c r="PHU76" s="386"/>
      <c r="PHV76" s="386"/>
      <c r="PHW76" s="386"/>
      <c r="PHX76" s="386"/>
      <c r="PHY76" s="386"/>
      <c r="PHZ76" s="386"/>
      <c r="PIA76" s="386"/>
      <c r="PIB76" s="386"/>
      <c r="PIC76" s="386"/>
      <c r="PID76" s="386"/>
      <c r="PIE76" s="386"/>
      <c r="PIF76" s="386"/>
      <c r="PIG76" s="385"/>
      <c r="PIH76" s="386"/>
      <c r="PII76" s="386"/>
      <c r="PIJ76" s="386"/>
      <c r="PIK76" s="386"/>
      <c r="PIL76" s="386"/>
      <c r="PIM76" s="386"/>
      <c r="PIN76" s="386"/>
      <c r="PIO76" s="386"/>
      <c r="PIP76" s="386"/>
      <c r="PIQ76" s="386"/>
      <c r="PIR76" s="386"/>
      <c r="PIS76" s="386"/>
      <c r="PIT76" s="386"/>
      <c r="PIU76" s="386"/>
      <c r="PIV76" s="386"/>
      <c r="PIW76" s="385"/>
      <c r="PIX76" s="386"/>
      <c r="PIY76" s="386"/>
      <c r="PIZ76" s="386"/>
      <c r="PJA76" s="386"/>
      <c r="PJB76" s="386"/>
      <c r="PJC76" s="386"/>
      <c r="PJD76" s="386"/>
      <c r="PJE76" s="386"/>
      <c r="PJF76" s="386"/>
      <c r="PJG76" s="386"/>
      <c r="PJH76" s="386"/>
      <c r="PJI76" s="386"/>
      <c r="PJJ76" s="386"/>
      <c r="PJK76" s="386"/>
      <c r="PJL76" s="386"/>
      <c r="PJM76" s="385"/>
      <c r="PJN76" s="386"/>
      <c r="PJO76" s="386"/>
      <c r="PJP76" s="386"/>
      <c r="PJQ76" s="386"/>
      <c r="PJR76" s="386"/>
      <c r="PJS76" s="386"/>
      <c r="PJT76" s="386"/>
      <c r="PJU76" s="386"/>
      <c r="PJV76" s="386"/>
      <c r="PJW76" s="386"/>
      <c r="PJX76" s="386"/>
      <c r="PJY76" s="386"/>
      <c r="PJZ76" s="386"/>
      <c r="PKA76" s="386"/>
      <c r="PKB76" s="386"/>
      <c r="PKC76" s="385"/>
      <c r="PKD76" s="386"/>
      <c r="PKE76" s="386"/>
      <c r="PKF76" s="386"/>
      <c r="PKG76" s="386"/>
      <c r="PKH76" s="386"/>
      <c r="PKI76" s="386"/>
      <c r="PKJ76" s="386"/>
      <c r="PKK76" s="386"/>
      <c r="PKL76" s="386"/>
      <c r="PKM76" s="386"/>
      <c r="PKN76" s="386"/>
      <c r="PKO76" s="386"/>
      <c r="PKP76" s="386"/>
      <c r="PKQ76" s="386"/>
      <c r="PKR76" s="386"/>
      <c r="PKS76" s="385"/>
      <c r="PKT76" s="386"/>
      <c r="PKU76" s="386"/>
      <c r="PKV76" s="386"/>
      <c r="PKW76" s="386"/>
      <c r="PKX76" s="386"/>
      <c r="PKY76" s="386"/>
      <c r="PKZ76" s="386"/>
      <c r="PLA76" s="386"/>
      <c r="PLB76" s="386"/>
      <c r="PLC76" s="386"/>
      <c r="PLD76" s="386"/>
      <c r="PLE76" s="386"/>
      <c r="PLF76" s="386"/>
      <c r="PLG76" s="386"/>
      <c r="PLH76" s="386"/>
      <c r="PLI76" s="385"/>
      <c r="PLJ76" s="386"/>
      <c r="PLK76" s="386"/>
      <c r="PLL76" s="386"/>
      <c r="PLM76" s="386"/>
      <c r="PLN76" s="386"/>
      <c r="PLO76" s="386"/>
      <c r="PLP76" s="386"/>
      <c r="PLQ76" s="386"/>
      <c r="PLR76" s="386"/>
      <c r="PLS76" s="386"/>
      <c r="PLT76" s="386"/>
      <c r="PLU76" s="386"/>
      <c r="PLV76" s="386"/>
      <c r="PLW76" s="386"/>
      <c r="PLX76" s="386"/>
      <c r="PLY76" s="385"/>
      <c r="PLZ76" s="386"/>
      <c r="PMA76" s="386"/>
      <c r="PMB76" s="386"/>
      <c r="PMC76" s="386"/>
      <c r="PMD76" s="386"/>
      <c r="PME76" s="386"/>
      <c r="PMF76" s="386"/>
      <c r="PMG76" s="386"/>
      <c r="PMH76" s="386"/>
      <c r="PMI76" s="386"/>
      <c r="PMJ76" s="386"/>
      <c r="PMK76" s="386"/>
      <c r="PML76" s="386"/>
      <c r="PMM76" s="386"/>
      <c r="PMN76" s="386"/>
      <c r="PMO76" s="385"/>
      <c r="PMP76" s="386"/>
      <c r="PMQ76" s="386"/>
      <c r="PMR76" s="386"/>
      <c r="PMS76" s="386"/>
      <c r="PMT76" s="386"/>
      <c r="PMU76" s="386"/>
      <c r="PMV76" s="386"/>
      <c r="PMW76" s="386"/>
      <c r="PMX76" s="386"/>
      <c r="PMY76" s="386"/>
      <c r="PMZ76" s="386"/>
      <c r="PNA76" s="386"/>
      <c r="PNB76" s="386"/>
      <c r="PNC76" s="386"/>
      <c r="PND76" s="386"/>
      <c r="PNE76" s="385"/>
      <c r="PNF76" s="386"/>
      <c r="PNG76" s="386"/>
      <c r="PNH76" s="386"/>
      <c r="PNI76" s="386"/>
      <c r="PNJ76" s="386"/>
      <c r="PNK76" s="386"/>
      <c r="PNL76" s="386"/>
      <c r="PNM76" s="386"/>
      <c r="PNN76" s="386"/>
      <c r="PNO76" s="386"/>
      <c r="PNP76" s="386"/>
      <c r="PNQ76" s="386"/>
      <c r="PNR76" s="386"/>
      <c r="PNS76" s="386"/>
      <c r="PNT76" s="386"/>
      <c r="PNU76" s="385"/>
      <c r="PNV76" s="386"/>
      <c r="PNW76" s="386"/>
      <c r="PNX76" s="386"/>
      <c r="PNY76" s="386"/>
      <c r="PNZ76" s="386"/>
      <c r="POA76" s="386"/>
      <c r="POB76" s="386"/>
      <c r="POC76" s="386"/>
      <c r="POD76" s="386"/>
      <c r="POE76" s="386"/>
      <c r="POF76" s="386"/>
      <c r="POG76" s="386"/>
      <c r="POH76" s="386"/>
      <c r="POI76" s="386"/>
      <c r="POJ76" s="386"/>
      <c r="POK76" s="385"/>
      <c r="POL76" s="386"/>
      <c r="POM76" s="386"/>
      <c r="PON76" s="386"/>
      <c r="POO76" s="386"/>
      <c r="POP76" s="386"/>
      <c r="POQ76" s="386"/>
      <c r="POR76" s="386"/>
      <c r="POS76" s="386"/>
      <c r="POT76" s="386"/>
      <c r="POU76" s="386"/>
      <c r="POV76" s="386"/>
      <c r="POW76" s="386"/>
      <c r="POX76" s="386"/>
      <c r="POY76" s="386"/>
      <c r="POZ76" s="386"/>
      <c r="PPA76" s="385"/>
      <c r="PPB76" s="386"/>
      <c r="PPC76" s="386"/>
      <c r="PPD76" s="386"/>
      <c r="PPE76" s="386"/>
      <c r="PPF76" s="386"/>
      <c r="PPG76" s="386"/>
      <c r="PPH76" s="386"/>
      <c r="PPI76" s="386"/>
      <c r="PPJ76" s="386"/>
      <c r="PPK76" s="386"/>
      <c r="PPL76" s="386"/>
      <c r="PPM76" s="386"/>
      <c r="PPN76" s="386"/>
      <c r="PPO76" s="386"/>
      <c r="PPP76" s="386"/>
      <c r="PPQ76" s="385"/>
      <c r="PPR76" s="386"/>
      <c r="PPS76" s="386"/>
      <c r="PPT76" s="386"/>
      <c r="PPU76" s="386"/>
      <c r="PPV76" s="386"/>
      <c r="PPW76" s="386"/>
      <c r="PPX76" s="386"/>
      <c r="PPY76" s="386"/>
      <c r="PPZ76" s="386"/>
      <c r="PQA76" s="386"/>
      <c r="PQB76" s="386"/>
      <c r="PQC76" s="386"/>
      <c r="PQD76" s="386"/>
      <c r="PQE76" s="386"/>
      <c r="PQF76" s="386"/>
      <c r="PQG76" s="385"/>
      <c r="PQH76" s="386"/>
      <c r="PQI76" s="386"/>
      <c r="PQJ76" s="386"/>
      <c r="PQK76" s="386"/>
      <c r="PQL76" s="386"/>
      <c r="PQM76" s="386"/>
      <c r="PQN76" s="386"/>
      <c r="PQO76" s="386"/>
      <c r="PQP76" s="386"/>
      <c r="PQQ76" s="386"/>
      <c r="PQR76" s="386"/>
      <c r="PQS76" s="386"/>
      <c r="PQT76" s="386"/>
      <c r="PQU76" s="386"/>
      <c r="PQV76" s="386"/>
      <c r="PQW76" s="385"/>
      <c r="PQX76" s="386"/>
      <c r="PQY76" s="386"/>
      <c r="PQZ76" s="386"/>
      <c r="PRA76" s="386"/>
      <c r="PRB76" s="386"/>
      <c r="PRC76" s="386"/>
      <c r="PRD76" s="386"/>
      <c r="PRE76" s="386"/>
      <c r="PRF76" s="386"/>
      <c r="PRG76" s="386"/>
      <c r="PRH76" s="386"/>
      <c r="PRI76" s="386"/>
      <c r="PRJ76" s="386"/>
      <c r="PRK76" s="386"/>
      <c r="PRL76" s="386"/>
      <c r="PRM76" s="385"/>
      <c r="PRN76" s="386"/>
      <c r="PRO76" s="386"/>
      <c r="PRP76" s="386"/>
      <c r="PRQ76" s="386"/>
      <c r="PRR76" s="386"/>
      <c r="PRS76" s="386"/>
      <c r="PRT76" s="386"/>
      <c r="PRU76" s="386"/>
      <c r="PRV76" s="386"/>
      <c r="PRW76" s="386"/>
      <c r="PRX76" s="386"/>
      <c r="PRY76" s="386"/>
      <c r="PRZ76" s="386"/>
      <c r="PSA76" s="386"/>
      <c r="PSB76" s="386"/>
      <c r="PSC76" s="385"/>
      <c r="PSD76" s="386"/>
      <c r="PSE76" s="386"/>
      <c r="PSF76" s="386"/>
      <c r="PSG76" s="386"/>
      <c r="PSH76" s="386"/>
      <c r="PSI76" s="386"/>
      <c r="PSJ76" s="386"/>
      <c r="PSK76" s="386"/>
      <c r="PSL76" s="386"/>
      <c r="PSM76" s="386"/>
      <c r="PSN76" s="386"/>
      <c r="PSO76" s="386"/>
      <c r="PSP76" s="386"/>
      <c r="PSQ76" s="386"/>
      <c r="PSR76" s="386"/>
      <c r="PSS76" s="385"/>
      <c r="PST76" s="386"/>
      <c r="PSU76" s="386"/>
      <c r="PSV76" s="386"/>
      <c r="PSW76" s="386"/>
      <c r="PSX76" s="386"/>
      <c r="PSY76" s="386"/>
      <c r="PSZ76" s="386"/>
      <c r="PTA76" s="386"/>
      <c r="PTB76" s="386"/>
      <c r="PTC76" s="386"/>
      <c r="PTD76" s="386"/>
      <c r="PTE76" s="386"/>
      <c r="PTF76" s="386"/>
      <c r="PTG76" s="386"/>
      <c r="PTH76" s="386"/>
      <c r="PTI76" s="385"/>
      <c r="PTJ76" s="386"/>
      <c r="PTK76" s="386"/>
      <c r="PTL76" s="386"/>
      <c r="PTM76" s="386"/>
      <c r="PTN76" s="386"/>
      <c r="PTO76" s="386"/>
      <c r="PTP76" s="386"/>
      <c r="PTQ76" s="386"/>
      <c r="PTR76" s="386"/>
      <c r="PTS76" s="386"/>
      <c r="PTT76" s="386"/>
      <c r="PTU76" s="386"/>
      <c r="PTV76" s="386"/>
      <c r="PTW76" s="386"/>
      <c r="PTX76" s="386"/>
      <c r="PTY76" s="385"/>
      <c r="PTZ76" s="386"/>
      <c r="PUA76" s="386"/>
      <c r="PUB76" s="386"/>
      <c r="PUC76" s="386"/>
      <c r="PUD76" s="386"/>
      <c r="PUE76" s="386"/>
      <c r="PUF76" s="386"/>
      <c r="PUG76" s="386"/>
      <c r="PUH76" s="386"/>
      <c r="PUI76" s="386"/>
      <c r="PUJ76" s="386"/>
      <c r="PUK76" s="386"/>
      <c r="PUL76" s="386"/>
      <c r="PUM76" s="386"/>
      <c r="PUN76" s="386"/>
      <c r="PUO76" s="385"/>
      <c r="PUP76" s="386"/>
      <c r="PUQ76" s="386"/>
      <c r="PUR76" s="386"/>
      <c r="PUS76" s="386"/>
      <c r="PUT76" s="386"/>
      <c r="PUU76" s="386"/>
      <c r="PUV76" s="386"/>
      <c r="PUW76" s="386"/>
      <c r="PUX76" s="386"/>
      <c r="PUY76" s="386"/>
      <c r="PUZ76" s="386"/>
      <c r="PVA76" s="386"/>
      <c r="PVB76" s="386"/>
      <c r="PVC76" s="386"/>
      <c r="PVD76" s="386"/>
      <c r="PVE76" s="385"/>
      <c r="PVF76" s="386"/>
      <c r="PVG76" s="386"/>
      <c r="PVH76" s="386"/>
      <c r="PVI76" s="386"/>
      <c r="PVJ76" s="386"/>
      <c r="PVK76" s="386"/>
      <c r="PVL76" s="386"/>
      <c r="PVM76" s="386"/>
      <c r="PVN76" s="386"/>
      <c r="PVO76" s="386"/>
      <c r="PVP76" s="386"/>
      <c r="PVQ76" s="386"/>
      <c r="PVR76" s="386"/>
      <c r="PVS76" s="386"/>
      <c r="PVT76" s="386"/>
      <c r="PVU76" s="385"/>
      <c r="PVV76" s="386"/>
      <c r="PVW76" s="386"/>
      <c r="PVX76" s="386"/>
      <c r="PVY76" s="386"/>
      <c r="PVZ76" s="386"/>
      <c r="PWA76" s="386"/>
      <c r="PWB76" s="386"/>
      <c r="PWC76" s="386"/>
      <c r="PWD76" s="386"/>
      <c r="PWE76" s="386"/>
      <c r="PWF76" s="386"/>
      <c r="PWG76" s="386"/>
      <c r="PWH76" s="386"/>
      <c r="PWI76" s="386"/>
      <c r="PWJ76" s="386"/>
      <c r="PWK76" s="385"/>
      <c r="PWL76" s="386"/>
      <c r="PWM76" s="386"/>
      <c r="PWN76" s="386"/>
      <c r="PWO76" s="386"/>
      <c r="PWP76" s="386"/>
      <c r="PWQ76" s="386"/>
      <c r="PWR76" s="386"/>
      <c r="PWS76" s="386"/>
      <c r="PWT76" s="386"/>
      <c r="PWU76" s="386"/>
      <c r="PWV76" s="386"/>
      <c r="PWW76" s="386"/>
      <c r="PWX76" s="386"/>
      <c r="PWY76" s="386"/>
      <c r="PWZ76" s="386"/>
      <c r="PXA76" s="385"/>
      <c r="PXB76" s="386"/>
      <c r="PXC76" s="386"/>
      <c r="PXD76" s="386"/>
      <c r="PXE76" s="386"/>
      <c r="PXF76" s="386"/>
      <c r="PXG76" s="386"/>
      <c r="PXH76" s="386"/>
      <c r="PXI76" s="386"/>
      <c r="PXJ76" s="386"/>
      <c r="PXK76" s="386"/>
      <c r="PXL76" s="386"/>
      <c r="PXM76" s="386"/>
      <c r="PXN76" s="386"/>
      <c r="PXO76" s="386"/>
      <c r="PXP76" s="386"/>
      <c r="PXQ76" s="385"/>
      <c r="PXR76" s="386"/>
      <c r="PXS76" s="386"/>
      <c r="PXT76" s="386"/>
      <c r="PXU76" s="386"/>
      <c r="PXV76" s="386"/>
      <c r="PXW76" s="386"/>
      <c r="PXX76" s="386"/>
      <c r="PXY76" s="386"/>
      <c r="PXZ76" s="386"/>
      <c r="PYA76" s="386"/>
      <c r="PYB76" s="386"/>
      <c r="PYC76" s="386"/>
      <c r="PYD76" s="386"/>
      <c r="PYE76" s="386"/>
      <c r="PYF76" s="386"/>
      <c r="PYG76" s="385"/>
      <c r="PYH76" s="386"/>
      <c r="PYI76" s="386"/>
      <c r="PYJ76" s="386"/>
      <c r="PYK76" s="386"/>
      <c r="PYL76" s="386"/>
      <c r="PYM76" s="386"/>
      <c r="PYN76" s="386"/>
      <c r="PYO76" s="386"/>
      <c r="PYP76" s="386"/>
      <c r="PYQ76" s="386"/>
      <c r="PYR76" s="386"/>
      <c r="PYS76" s="386"/>
      <c r="PYT76" s="386"/>
      <c r="PYU76" s="386"/>
      <c r="PYV76" s="386"/>
      <c r="PYW76" s="385"/>
      <c r="PYX76" s="386"/>
      <c r="PYY76" s="386"/>
      <c r="PYZ76" s="386"/>
      <c r="PZA76" s="386"/>
      <c r="PZB76" s="386"/>
      <c r="PZC76" s="386"/>
      <c r="PZD76" s="386"/>
      <c r="PZE76" s="386"/>
      <c r="PZF76" s="386"/>
      <c r="PZG76" s="386"/>
      <c r="PZH76" s="386"/>
      <c r="PZI76" s="386"/>
      <c r="PZJ76" s="386"/>
      <c r="PZK76" s="386"/>
      <c r="PZL76" s="386"/>
      <c r="PZM76" s="385"/>
      <c r="PZN76" s="386"/>
      <c r="PZO76" s="386"/>
      <c r="PZP76" s="386"/>
      <c r="PZQ76" s="386"/>
      <c r="PZR76" s="386"/>
      <c r="PZS76" s="386"/>
      <c r="PZT76" s="386"/>
      <c r="PZU76" s="386"/>
      <c r="PZV76" s="386"/>
      <c r="PZW76" s="386"/>
      <c r="PZX76" s="386"/>
      <c r="PZY76" s="386"/>
      <c r="PZZ76" s="386"/>
      <c r="QAA76" s="386"/>
      <c r="QAB76" s="386"/>
      <c r="QAC76" s="385"/>
      <c r="QAD76" s="386"/>
      <c r="QAE76" s="386"/>
      <c r="QAF76" s="386"/>
      <c r="QAG76" s="386"/>
      <c r="QAH76" s="386"/>
      <c r="QAI76" s="386"/>
      <c r="QAJ76" s="386"/>
      <c r="QAK76" s="386"/>
      <c r="QAL76" s="386"/>
      <c r="QAM76" s="386"/>
      <c r="QAN76" s="386"/>
      <c r="QAO76" s="386"/>
      <c r="QAP76" s="386"/>
      <c r="QAQ76" s="386"/>
      <c r="QAR76" s="386"/>
      <c r="QAS76" s="385"/>
      <c r="QAT76" s="386"/>
      <c r="QAU76" s="386"/>
      <c r="QAV76" s="386"/>
      <c r="QAW76" s="386"/>
      <c r="QAX76" s="386"/>
      <c r="QAY76" s="386"/>
      <c r="QAZ76" s="386"/>
      <c r="QBA76" s="386"/>
      <c r="QBB76" s="386"/>
      <c r="QBC76" s="386"/>
      <c r="QBD76" s="386"/>
      <c r="QBE76" s="386"/>
      <c r="QBF76" s="386"/>
      <c r="QBG76" s="386"/>
      <c r="QBH76" s="386"/>
      <c r="QBI76" s="385"/>
      <c r="QBJ76" s="386"/>
      <c r="QBK76" s="386"/>
      <c r="QBL76" s="386"/>
      <c r="QBM76" s="386"/>
      <c r="QBN76" s="386"/>
      <c r="QBO76" s="386"/>
      <c r="QBP76" s="386"/>
      <c r="QBQ76" s="386"/>
      <c r="QBR76" s="386"/>
      <c r="QBS76" s="386"/>
      <c r="QBT76" s="386"/>
      <c r="QBU76" s="386"/>
      <c r="QBV76" s="386"/>
      <c r="QBW76" s="386"/>
      <c r="QBX76" s="386"/>
      <c r="QBY76" s="385"/>
      <c r="QBZ76" s="386"/>
      <c r="QCA76" s="386"/>
      <c r="QCB76" s="386"/>
      <c r="QCC76" s="386"/>
      <c r="QCD76" s="386"/>
      <c r="QCE76" s="386"/>
      <c r="QCF76" s="386"/>
      <c r="QCG76" s="386"/>
      <c r="QCH76" s="386"/>
      <c r="QCI76" s="386"/>
      <c r="QCJ76" s="386"/>
      <c r="QCK76" s="386"/>
      <c r="QCL76" s="386"/>
      <c r="QCM76" s="386"/>
      <c r="QCN76" s="386"/>
      <c r="QCO76" s="385"/>
      <c r="QCP76" s="386"/>
      <c r="QCQ76" s="386"/>
      <c r="QCR76" s="386"/>
      <c r="QCS76" s="386"/>
      <c r="QCT76" s="386"/>
      <c r="QCU76" s="386"/>
      <c r="QCV76" s="386"/>
      <c r="QCW76" s="386"/>
      <c r="QCX76" s="386"/>
      <c r="QCY76" s="386"/>
      <c r="QCZ76" s="386"/>
      <c r="QDA76" s="386"/>
      <c r="QDB76" s="386"/>
      <c r="QDC76" s="386"/>
      <c r="QDD76" s="386"/>
      <c r="QDE76" s="385"/>
      <c r="QDF76" s="386"/>
      <c r="QDG76" s="386"/>
      <c r="QDH76" s="386"/>
      <c r="QDI76" s="386"/>
      <c r="QDJ76" s="386"/>
      <c r="QDK76" s="386"/>
      <c r="QDL76" s="386"/>
      <c r="QDM76" s="386"/>
      <c r="QDN76" s="386"/>
      <c r="QDO76" s="386"/>
      <c r="QDP76" s="386"/>
      <c r="QDQ76" s="386"/>
      <c r="QDR76" s="386"/>
      <c r="QDS76" s="386"/>
      <c r="QDT76" s="386"/>
      <c r="QDU76" s="385"/>
      <c r="QDV76" s="386"/>
      <c r="QDW76" s="386"/>
      <c r="QDX76" s="386"/>
      <c r="QDY76" s="386"/>
      <c r="QDZ76" s="386"/>
      <c r="QEA76" s="386"/>
      <c r="QEB76" s="386"/>
      <c r="QEC76" s="386"/>
      <c r="QED76" s="386"/>
      <c r="QEE76" s="386"/>
      <c r="QEF76" s="386"/>
      <c r="QEG76" s="386"/>
      <c r="QEH76" s="386"/>
      <c r="QEI76" s="386"/>
      <c r="QEJ76" s="386"/>
      <c r="QEK76" s="385"/>
      <c r="QEL76" s="386"/>
      <c r="QEM76" s="386"/>
      <c r="QEN76" s="386"/>
      <c r="QEO76" s="386"/>
      <c r="QEP76" s="386"/>
      <c r="QEQ76" s="386"/>
      <c r="QER76" s="386"/>
      <c r="QES76" s="386"/>
      <c r="QET76" s="386"/>
      <c r="QEU76" s="386"/>
      <c r="QEV76" s="386"/>
      <c r="QEW76" s="386"/>
      <c r="QEX76" s="386"/>
      <c r="QEY76" s="386"/>
      <c r="QEZ76" s="386"/>
      <c r="QFA76" s="385"/>
      <c r="QFB76" s="386"/>
      <c r="QFC76" s="386"/>
      <c r="QFD76" s="386"/>
      <c r="QFE76" s="386"/>
      <c r="QFF76" s="386"/>
      <c r="QFG76" s="386"/>
      <c r="QFH76" s="386"/>
      <c r="QFI76" s="386"/>
      <c r="QFJ76" s="386"/>
      <c r="QFK76" s="386"/>
      <c r="QFL76" s="386"/>
      <c r="QFM76" s="386"/>
      <c r="QFN76" s="386"/>
      <c r="QFO76" s="386"/>
      <c r="QFP76" s="386"/>
      <c r="QFQ76" s="385"/>
      <c r="QFR76" s="386"/>
      <c r="QFS76" s="386"/>
      <c r="QFT76" s="386"/>
      <c r="QFU76" s="386"/>
      <c r="QFV76" s="386"/>
      <c r="QFW76" s="386"/>
      <c r="QFX76" s="386"/>
      <c r="QFY76" s="386"/>
      <c r="QFZ76" s="386"/>
      <c r="QGA76" s="386"/>
      <c r="QGB76" s="386"/>
      <c r="QGC76" s="386"/>
      <c r="QGD76" s="386"/>
      <c r="QGE76" s="386"/>
      <c r="QGF76" s="386"/>
      <c r="QGG76" s="385"/>
      <c r="QGH76" s="386"/>
      <c r="QGI76" s="386"/>
      <c r="QGJ76" s="386"/>
      <c r="QGK76" s="386"/>
      <c r="QGL76" s="386"/>
      <c r="QGM76" s="386"/>
      <c r="QGN76" s="386"/>
      <c r="QGO76" s="386"/>
      <c r="QGP76" s="386"/>
      <c r="QGQ76" s="386"/>
      <c r="QGR76" s="386"/>
      <c r="QGS76" s="386"/>
      <c r="QGT76" s="386"/>
      <c r="QGU76" s="386"/>
      <c r="QGV76" s="386"/>
      <c r="QGW76" s="385"/>
      <c r="QGX76" s="386"/>
      <c r="QGY76" s="386"/>
      <c r="QGZ76" s="386"/>
      <c r="QHA76" s="386"/>
      <c r="QHB76" s="386"/>
      <c r="QHC76" s="386"/>
      <c r="QHD76" s="386"/>
      <c r="QHE76" s="386"/>
      <c r="QHF76" s="386"/>
      <c r="QHG76" s="386"/>
      <c r="QHH76" s="386"/>
      <c r="QHI76" s="386"/>
      <c r="QHJ76" s="386"/>
      <c r="QHK76" s="386"/>
      <c r="QHL76" s="386"/>
      <c r="QHM76" s="385"/>
      <c r="QHN76" s="386"/>
      <c r="QHO76" s="386"/>
      <c r="QHP76" s="386"/>
      <c r="QHQ76" s="386"/>
      <c r="QHR76" s="386"/>
      <c r="QHS76" s="386"/>
      <c r="QHT76" s="386"/>
      <c r="QHU76" s="386"/>
      <c r="QHV76" s="386"/>
      <c r="QHW76" s="386"/>
      <c r="QHX76" s="386"/>
      <c r="QHY76" s="386"/>
      <c r="QHZ76" s="386"/>
      <c r="QIA76" s="386"/>
      <c r="QIB76" s="386"/>
      <c r="QIC76" s="385"/>
      <c r="QID76" s="386"/>
      <c r="QIE76" s="386"/>
      <c r="QIF76" s="386"/>
      <c r="QIG76" s="386"/>
      <c r="QIH76" s="386"/>
      <c r="QII76" s="386"/>
      <c r="QIJ76" s="386"/>
      <c r="QIK76" s="386"/>
      <c r="QIL76" s="386"/>
      <c r="QIM76" s="386"/>
      <c r="QIN76" s="386"/>
      <c r="QIO76" s="386"/>
      <c r="QIP76" s="386"/>
      <c r="QIQ76" s="386"/>
      <c r="QIR76" s="386"/>
      <c r="QIS76" s="385"/>
      <c r="QIT76" s="386"/>
      <c r="QIU76" s="386"/>
      <c r="QIV76" s="386"/>
      <c r="QIW76" s="386"/>
      <c r="QIX76" s="386"/>
      <c r="QIY76" s="386"/>
      <c r="QIZ76" s="386"/>
      <c r="QJA76" s="386"/>
      <c r="QJB76" s="386"/>
      <c r="QJC76" s="386"/>
      <c r="QJD76" s="386"/>
      <c r="QJE76" s="386"/>
      <c r="QJF76" s="386"/>
      <c r="QJG76" s="386"/>
      <c r="QJH76" s="386"/>
      <c r="QJI76" s="385"/>
      <c r="QJJ76" s="386"/>
      <c r="QJK76" s="386"/>
      <c r="QJL76" s="386"/>
      <c r="QJM76" s="386"/>
      <c r="QJN76" s="386"/>
      <c r="QJO76" s="386"/>
      <c r="QJP76" s="386"/>
      <c r="QJQ76" s="386"/>
      <c r="QJR76" s="386"/>
      <c r="QJS76" s="386"/>
      <c r="QJT76" s="386"/>
      <c r="QJU76" s="386"/>
      <c r="QJV76" s="386"/>
      <c r="QJW76" s="386"/>
      <c r="QJX76" s="386"/>
      <c r="QJY76" s="385"/>
      <c r="QJZ76" s="386"/>
      <c r="QKA76" s="386"/>
      <c r="QKB76" s="386"/>
      <c r="QKC76" s="386"/>
      <c r="QKD76" s="386"/>
      <c r="QKE76" s="386"/>
      <c r="QKF76" s="386"/>
      <c r="QKG76" s="386"/>
      <c r="QKH76" s="386"/>
      <c r="QKI76" s="386"/>
      <c r="QKJ76" s="386"/>
      <c r="QKK76" s="386"/>
      <c r="QKL76" s="386"/>
      <c r="QKM76" s="386"/>
      <c r="QKN76" s="386"/>
      <c r="QKO76" s="385"/>
      <c r="QKP76" s="386"/>
      <c r="QKQ76" s="386"/>
      <c r="QKR76" s="386"/>
      <c r="QKS76" s="386"/>
      <c r="QKT76" s="386"/>
      <c r="QKU76" s="386"/>
      <c r="QKV76" s="386"/>
      <c r="QKW76" s="386"/>
      <c r="QKX76" s="386"/>
      <c r="QKY76" s="386"/>
      <c r="QKZ76" s="386"/>
      <c r="QLA76" s="386"/>
      <c r="QLB76" s="386"/>
      <c r="QLC76" s="386"/>
      <c r="QLD76" s="386"/>
      <c r="QLE76" s="385"/>
      <c r="QLF76" s="386"/>
      <c r="QLG76" s="386"/>
      <c r="QLH76" s="386"/>
      <c r="QLI76" s="386"/>
      <c r="QLJ76" s="386"/>
      <c r="QLK76" s="386"/>
      <c r="QLL76" s="386"/>
      <c r="QLM76" s="386"/>
      <c r="QLN76" s="386"/>
      <c r="QLO76" s="386"/>
      <c r="QLP76" s="386"/>
      <c r="QLQ76" s="386"/>
      <c r="QLR76" s="386"/>
      <c r="QLS76" s="386"/>
      <c r="QLT76" s="386"/>
      <c r="QLU76" s="385"/>
      <c r="QLV76" s="386"/>
      <c r="QLW76" s="386"/>
      <c r="QLX76" s="386"/>
      <c r="QLY76" s="386"/>
      <c r="QLZ76" s="386"/>
      <c r="QMA76" s="386"/>
      <c r="QMB76" s="386"/>
      <c r="QMC76" s="386"/>
      <c r="QMD76" s="386"/>
      <c r="QME76" s="386"/>
      <c r="QMF76" s="386"/>
      <c r="QMG76" s="386"/>
      <c r="QMH76" s="386"/>
      <c r="QMI76" s="386"/>
      <c r="QMJ76" s="386"/>
      <c r="QMK76" s="385"/>
      <c r="QML76" s="386"/>
      <c r="QMM76" s="386"/>
      <c r="QMN76" s="386"/>
      <c r="QMO76" s="386"/>
      <c r="QMP76" s="386"/>
      <c r="QMQ76" s="386"/>
      <c r="QMR76" s="386"/>
      <c r="QMS76" s="386"/>
      <c r="QMT76" s="386"/>
      <c r="QMU76" s="386"/>
      <c r="QMV76" s="386"/>
      <c r="QMW76" s="386"/>
      <c r="QMX76" s="386"/>
      <c r="QMY76" s="386"/>
      <c r="QMZ76" s="386"/>
      <c r="QNA76" s="385"/>
      <c r="QNB76" s="386"/>
      <c r="QNC76" s="386"/>
      <c r="QND76" s="386"/>
      <c r="QNE76" s="386"/>
      <c r="QNF76" s="386"/>
      <c r="QNG76" s="386"/>
      <c r="QNH76" s="386"/>
      <c r="QNI76" s="386"/>
      <c r="QNJ76" s="386"/>
      <c r="QNK76" s="386"/>
      <c r="QNL76" s="386"/>
      <c r="QNM76" s="386"/>
      <c r="QNN76" s="386"/>
      <c r="QNO76" s="386"/>
      <c r="QNP76" s="386"/>
      <c r="QNQ76" s="385"/>
      <c r="QNR76" s="386"/>
      <c r="QNS76" s="386"/>
      <c r="QNT76" s="386"/>
      <c r="QNU76" s="386"/>
      <c r="QNV76" s="386"/>
      <c r="QNW76" s="386"/>
      <c r="QNX76" s="386"/>
      <c r="QNY76" s="386"/>
      <c r="QNZ76" s="386"/>
      <c r="QOA76" s="386"/>
      <c r="QOB76" s="386"/>
      <c r="QOC76" s="386"/>
      <c r="QOD76" s="386"/>
      <c r="QOE76" s="386"/>
      <c r="QOF76" s="386"/>
      <c r="QOG76" s="385"/>
      <c r="QOH76" s="386"/>
      <c r="QOI76" s="386"/>
      <c r="QOJ76" s="386"/>
      <c r="QOK76" s="386"/>
      <c r="QOL76" s="386"/>
      <c r="QOM76" s="386"/>
      <c r="QON76" s="386"/>
      <c r="QOO76" s="386"/>
      <c r="QOP76" s="386"/>
      <c r="QOQ76" s="386"/>
      <c r="QOR76" s="386"/>
      <c r="QOS76" s="386"/>
      <c r="QOT76" s="386"/>
      <c r="QOU76" s="386"/>
      <c r="QOV76" s="386"/>
      <c r="QOW76" s="385"/>
      <c r="QOX76" s="386"/>
      <c r="QOY76" s="386"/>
      <c r="QOZ76" s="386"/>
      <c r="QPA76" s="386"/>
      <c r="QPB76" s="386"/>
      <c r="QPC76" s="386"/>
      <c r="QPD76" s="386"/>
      <c r="QPE76" s="386"/>
      <c r="QPF76" s="386"/>
      <c r="QPG76" s="386"/>
      <c r="QPH76" s="386"/>
      <c r="QPI76" s="386"/>
      <c r="QPJ76" s="386"/>
      <c r="QPK76" s="386"/>
      <c r="QPL76" s="386"/>
      <c r="QPM76" s="385"/>
      <c r="QPN76" s="386"/>
      <c r="QPO76" s="386"/>
      <c r="QPP76" s="386"/>
      <c r="QPQ76" s="386"/>
      <c r="QPR76" s="386"/>
      <c r="QPS76" s="386"/>
      <c r="QPT76" s="386"/>
      <c r="QPU76" s="386"/>
      <c r="QPV76" s="386"/>
      <c r="QPW76" s="386"/>
      <c r="QPX76" s="386"/>
      <c r="QPY76" s="386"/>
      <c r="QPZ76" s="386"/>
      <c r="QQA76" s="386"/>
      <c r="QQB76" s="386"/>
      <c r="QQC76" s="385"/>
      <c r="QQD76" s="386"/>
      <c r="QQE76" s="386"/>
      <c r="QQF76" s="386"/>
      <c r="QQG76" s="386"/>
      <c r="QQH76" s="386"/>
      <c r="QQI76" s="386"/>
      <c r="QQJ76" s="386"/>
      <c r="QQK76" s="386"/>
      <c r="QQL76" s="386"/>
      <c r="QQM76" s="386"/>
      <c r="QQN76" s="386"/>
      <c r="QQO76" s="386"/>
      <c r="QQP76" s="386"/>
      <c r="QQQ76" s="386"/>
      <c r="QQR76" s="386"/>
      <c r="QQS76" s="385"/>
      <c r="QQT76" s="386"/>
      <c r="QQU76" s="386"/>
      <c r="QQV76" s="386"/>
      <c r="QQW76" s="386"/>
      <c r="QQX76" s="386"/>
      <c r="QQY76" s="386"/>
      <c r="QQZ76" s="386"/>
      <c r="QRA76" s="386"/>
      <c r="QRB76" s="386"/>
      <c r="QRC76" s="386"/>
      <c r="QRD76" s="386"/>
      <c r="QRE76" s="386"/>
      <c r="QRF76" s="386"/>
      <c r="QRG76" s="386"/>
      <c r="QRH76" s="386"/>
      <c r="QRI76" s="385"/>
      <c r="QRJ76" s="386"/>
      <c r="QRK76" s="386"/>
      <c r="QRL76" s="386"/>
      <c r="QRM76" s="386"/>
      <c r="QRN76" s="386"/>
      <c r="QRO76" s="386"/>
      <c r="QRP76" s="386"/>
      <c r="QRQ76" s="386"/>
      <c r="QRR76" s="386"/>
      <c r="QRS76" s="386"/>
      <c r="QRT76" s="386"/>
      <c r="QRU76" s="386"/>
      <c r="QRV76" s="386"/>
      <c r="QRW76" s="386"/>
      <c r="QRX76" s="386"/>
      <c r="QRY76" s="385"/>
      <c r="QRZ76" s="386"/>
      <c r="QSA76" s="386"/>
      <c r="QSB76" s="386"/>
      <c r="QSC76" s="386"/>
      <c r="QSD76" s="386"/>
      <c r="QSE76" s="386"/>
      <c r="QSF76" s="386"/>
      <c r="QSG76" s="386"/>
      <c r="QSH76" s="386"/>
      <c r="QSI76" s="386"/>
      <c r="QSJ76" s="386"/>
      <c r="QSK76" s="386"/>
      <c r="QSL76" s="386"/>
      <c r="QSM76" s="386"/>
      <c r="QSN76" s="386"/>
      <c r="QSO76" s="385"/>
      <c r="QSP76" s="386"/>
      <c r="QSQ76" s="386"/>
      <c r="QSR76" s="386"/>
      <c r="QSS76" s="386"/>
      <c r="QST76" s="386"/>
      <c r="QSU76" s="386"/>
      <c r="QSV76" s="386"/>
      <c r="QSW76" s="386"/>
      <c r="QSX76" s="386"/>
      <c r="QSY76" s="386"/>
      <c r="QSZ76" s="386"/>
      <c r="QTA76" s="386"/>
      <c r="QTB76" s="386"/>
      <c r="QTC76" s="386"/>
      <c r="QTD76" s="386"/>
      <c r="QTE76" s="385"/>
      <c r="QTF76" s="386"/>
      <c r="QTG76" s="386"/>
      <c r="QTH76" s="386"/>
      <c r="QTI76" s="386"/>
      <c r="QTJ76" s="386"/>
      <c r="QTK76" s="386"/>
      <c r="QTL76" s="386"/>
      <c r="QTM76" s="386"/>
      <c r="QTN76" s="386"/>
      <c r="QTO76" s="386"/>
      <c r="QTP76" s="386"/>
      <c r="QTQ76" s="386"/>
      <c r="QTR76" s="386"/>
      <c r="QTS76" s="386"/>
      <c r="QTT76" s="386"/>
      <c r="QTU76" s="385"/>
      <c r="QTV76" s="386"/>
      <c r="QTW76" s="386"/>
      <c r="QTX76" s="386"/>
      <c r="QTY76" s="386"/>
      <c r="QTZ76" s="386"/>
      <c r="QUA76" s="386"/>
      <c r="QUB76" s="386"/>
      <c r="QUC76" s="386"/>
      <c r="QUD76" s="386"/>
      <c r="QUE76" s="386"/>
      <c r="QUF76" s="386"/>
      <c r="QUG76" s="386"/>
      <c r="QUH76" s="386"/>
      <c r="QUI76" s="386"/>
      <c r="QUJ76" s="386"/>
      <c r="QUK76" s="385"/>
      <c r="QUL76" s="386"/>
      <c r="QUM76" s="386"/>
      <c r="QUN76" s="386"/>
      <c r="QUO76" s="386"/>
      <c r="QUP76" s="386"/>
      <c r="QUQ76" s="386"/>
      <c r="QUR76" s="386"/>
      <c r="QUS76" s="386"/>
      <c r="QUT76" s="386"/>
      <c r="QUU76" s="386"/>
      <c r="QUV76" s="386"/>
      <c r="QUW76" s="386"/>
      <c r="QUX76" s="386"/>
      <c r="QUY76" s="386"/>
      <c r="QUZ76" s="386"/>
      <c r="QVA76" s="385"/>
      <c r="QVB76" s="386"/>
      <c r="QVC76" s="386"/>
      <c r="QVD76" s="386"/>
      <c r="QVE76" s="386"/>
      <c r="QVF76" s="386"/>
      <c r="QVG76" s="386"/>
      <c r="QVH76" s="386"/>
      <c r="QVI76" s="386"/>
      <c r="QVJ76" s="386"/>
      <c r="QVK76" s="386"/>
      <c r="QVL76" s="386"/>
      <c r="QVM76" s="386"/>
      <c r="QVN76" s="386"/>
      <c r="QVO76" s="386"/>
      <c r="QVP76" s="386"/>
      <c r="QVQ76" s="385"/>
      <c r="QVR76" s="386"/>
      <c r="QVS76" s="386"/>
      <c r="QVT76" s="386"/>
      <c r="QVU76" s="386"/>
      <c r="QVV76" s="386"/>
      <c r="QVW76" s="386"/>
      <c r="QVX76" s="386"/>
      <c r="QVY76" s="386"/>
      <c r="QVZ76" s="386"/>
      <c r="QWA76" s="386"/>
      <c r="QWB76" s="386"/>
      <c r="QWC76" s="386"/>
      <c r="QWD76" s="386"/>
      <c r="QWE76" s="386"/>
      <c r="QWF76" s="386"/>
      <c r="QWG76" s="385"/>
      <c r="QWH76" s="386"/>
      <c r="QWI76" s="386"/>
      <c r="QWJ76" s="386"/>
      <c r="QWK76" s="386"/>
      <c r="QWL76" s="386"/>
      <c r="QWM76" s="386"/>
      <c r="QWN76" s="386"/>
      <c r="QWO76" s="386"/>
      <c r="QWP76" s="386"/>
      <c r="QWQ76" s="386"/>
      <c r="QWR76" s="386"/>
      <c r="QWS76" s="386"/>
      <c r="QWT76" s="386"/>
      <c r="QWU76" s="386"/>
      <c r="QWV76" s="386"/>
      <c r="QWW76" s="385"/>
      <c r="QWX76" s="386"/>
      <c r="QWY76" s="386"/>
      <c r="QWZ76" s="386"/>
      <c r="QXA76" s="386"/>
      <c r="QXB76" s="386"/>
      <c r="QXC76" s="386"/>
      <c r="QXD76" s="386"/>
      <c r="QXE76" s="386"/>
      <c r="QXF76" s="386"/>
      <c r="QXG76" s="386"/>
      <c r="QXH76" s="386"/>
      <c r="QXI76" s="386"/>
      <c r="QXJ76" s="386"/>
      <c r="QXK76" s="386"/>
      <c r="QXL76" s="386"/>
      <c r="QXM76" s="385"/>
      <c r="QXN76" s="386"/>
      <c r="QXO76" s="386"/>
      <c r="QXP76" s="386"/>
      <c r="QXQ76" s="386"/>
      <c r="QXR76" s="386"/>
      <c r="QXS76" s="386"/>
      <c r="QXT76" s="386"/>
      <c r="QXU76" s="386"/>
      <c r="QXV76" s="386"/>
      <c r="QXW76" s="386"/>
      <c r="QXX76" s="386"/>
      <c r="QXY76" s="386"/>
      <c r="QXZ76" s="386"/>
      <c r="QYA76" s="386"/>
      <c r="QYB76" s="386"/>
      <c r="QYC76" s="385"/>
      <c r="QYD76" s="386"/>
      <c r="QYE76" s="386"/>
      <c r="QYF76" s="386"/>
      <c r="QYG76" s="386"/>
      <c r="QYH76" s="386"/>
      <c r="QYI76" s="386"/>
      <c r="QYJ76" s="386"/>
      <c r="QYK76" s="386"/>
      <c r="QYL76" s="386"/>
      <c r="QYM76" s="386"/>
      <c r="QYN76" s="386"/>
      <c r="QYO76" s="386"/>
      <c r="QYP76" s="386"/>
      <c r="QYQ76" s="386"/>
      <c r="QYR76" s="386"/>
      <c r="QYS76" s="385"/>
      <c r="QYT76" s="386"/>
      <c r="QYU76" s="386"/>
      <c r="QYV76" s="386"/>
      <c r="QYW76" s="386"/>
      <c r="QYX76" s="386"/>
      <c r="QYY76" s="386"/>
      <c r="QYZ76" s="386"/>
      <c r="QZA76" s="386"/>
      <c r="QZB76" s="386"/>
      <c r="QZC76" s="386"/>
      <c r="QZD76" s="386"/>
      <c r="QZE76" s="386"/>
      <c r="QZF76" s="386"/>
      <c r="QZG76" s="386"/>
      <c r="QZH76" s="386"/>
      <c r="QZI76" s="385"/>
      <c r="QZJ76" s="386"/>
      <c r="QZK76" s="386"/>
      <c r="QZL76" s="386"/>
      <c r="QZM76" s="386"/>
      <c r="QZN76" s="386"/>
      <c r="QZO76" s="386"/>
      <c r="QZP76" s="386"/>
      <c r="QZQ76" s="386"/>
      <c r="QZR76" s="386"/>
      <c r="QZS76" s="386"/>
      <c r="QZT76" s="386"/>
      <c r="QZU76" s="386"/>
      <c r="QZV76" s="386"/>
      <c r="QZW76" s="386"/>
      <c r="QZX76" s="386"/>
      <c r="QZY76" s="385"/>
      <c r="QZZ76" s="386"/>
      <c r="RAA76" s="386"/>
      <c r="RAB76" s="386"/>
      <c r="RAC76" s="386"/>
      <c r="RAD76" s="386"/>
      <c r="RAE76" s="386"/>
      <c r="RAF76" s="386"/>
      <c r="RAG76" s="386"/>
      <c r="RAH76" s="386"/>
      <c r="RAI76" s="386"/>
      <c r="RAJ76" s="386"/>
      <c r="RAK76" s="386"/>
      <c r="RAL76" s="386"/>
      <c r="RAM76" s="386"/>
      <c r="RAN76" s="386"/>
      <c r="RAO76" s="385"/>
      <c r="RAP76" s="386"/>
      <c r="RAQ76" s="386"/>
      <c r="RAR76" s="386"/>
      <c r="RAS76" s="386"/>
      <c r="RAT76" s="386"/>
      <c r="RAU76" s="386"/>
      <c r="RAV76" s="386"/>
      <c r="RAW76" s="386"/>
      <c r="RAX76" s="386"/>
      <c r="RAY76" s="386"/>
      <c r="RAZ76" s="386"/>
      <c r="RBA76" s="386"/>
      <c r="RBB76" s="386"/>
      <c r="RBC76" s="386"/>
      <c r="RBD76" s="386"/>
      <c r="RBE76" s="385"/>
      <c r="RBF76" s="386"/>
      <c r="RBG76" s="386"/>
      <c r="RBH76" s="386"/>
      <c r="RBI76" s="386"/>
      <c r="RBJ76" s="386"/>
      <c r="RBK76" s="386"/>
      <c r="RBL76" s="386"/>
      <c r="RBM76" s="386"/>
      <c r="RBN76" s="386"/>
      <c r="RBO76" s="386"/>
      <c r="RBP76" s="386"/>
      <c r="RBQ76" s="386"/>
      <c r="RBR76" s="386"/>
      <c r="RBS76" s="386"/>
      <c r="RBT76" s="386"/>
      <c r="RBU76" s="385"/>
      <c r="RBV76" s="386"/>
      <c r="RBW76" s="386"/>
      <c r="RBX76" s="386"/>
      <c r="RBY76" s="386"/>
      <c r="RBZ76" s="386"/>
      <c r="RCA76" s="386"/>
      <c r="RCB76" s="386"/>
      <c r="RCC76" s="386"/>
      <c r="RCD76" s="386"/>
      <c r="RCE76" s="386"/>
      <c r="RCF76" s="386"/>
      <c r="RCG76" s="386"/>
      <c r="RCH76" s="386"/>
      <c r="RCI76" s="386"/>
      <c r="RCJ76" s="386"/>
      <c r="RCK76" s="385"/>
      <c r="RCL76" s="386"/>
      <c r="RCM76" s="386"/>
      <c r="RCN76" s="386"/>
      <c r="RCO76" s="386"/>
      <c r="RCP76" s="386"/>
      <c r="RCQ76" s="386"/>
      <c r="RCR76" s="386"/>
      <c r="RCS76" s="386"/>
      <c r="RCT76" s="386"/>
      <c r="RCU76" s="386"/>
      <c r="RCV76" s="386"/>
      <c r="RCW76" s="386"/>
      <c r="RCX76" s="386"/>
      <c r="RCY76" s="386"/>
      <c r="RCZ76" s="386"/>
      <c r="RDA76" s="385"/>
      <c r="RDB76" s="386"/>
      <c r="RDC76" s="386"/>
      <c r="RDD76" s="386"/>
      <c r="RDE76" s="386"/>
      <c r="RDF76" s="386"/>
      <c r="RDG76" s="386"/>
      <c r="RDH76" s="386"/>
      <c r="RDI76" s="386"/>
      <c r="RDJ76" s="386"/>
      <c r="RDK76" s="386"/>
      <c r="RDL76" s="386"/>
      <c r="RDM76" s="386"/>
      <c r="RDN76" s="386"/>
      <c r="RDO76" s="386"/>
      <c r="RDP76" s="386"/>
      <c r="RDQ76" s="385"/>
      <c r="RDR76" s="386"/>
      <c r="RDS76" s="386"/>
      <c r="RDT76" s="386"/>
      <c r="RDU76" s="386"/>
      <c r="RDV76" s="386"/>
      <c r="RDW76" s="386"/>
      <c r="RDX76" s="386"/>
      <c r="RDY76" s="386"/>
      <c r="RDZ76" s="386"/>
      <c r="REA76" s="386"/>
      <c r="REB76" s="386"/>
      <c r="REC76" s="386"/>
      <c r="RED76" s="386"/>
      <c r="REE76" s="386"/>
      <c r="REF76" s="386"/>
      <c r="REG76" s="385"/>
      <c r="REH76" s="386"/>
      <c r="REI76" s="386"/>
      <c r="REJ76" s="386"/>
      <c r="REK76" s="386"/>
      <c r="REL76" s="386"/>
      <c r="REM76" s="386"/>
      <c r="REN76" s="386"/>
      <c r="REO76" s="386"/>
      <c r="REP76" s="386"/>
      <c r="REQ76" s="386"/>
      <c r="RER76" s="386"/>
      <c r="RES76" s="386"/>
      <c r="RET76" s="386"/>
      <c r="REU76" s="386"/>
      <c r="REV76" s="386"/>
      <c r="REW76" s="385"/>
      <c r="REX76" s="386"/>
      <c r="REY76" s="386"/>
      <c r="REZ76" s="386"/>
      <c r="RFA76" s="386"/>
      <c r="RFB76" s="386"/>
      <c r="RFC76" s="386"/>
      <c r="RFD76" s="386"/>
      <c r="RFE76" s="386"/>
      <c r="RFF76" s="386"/>
      <c r="RFG76" s="386"/>
      <c r="RFH76" s="386"/>
      <c r="RFI76" s="386"/>
      <c r="RFJ76" s="386"/>
      <c r="RFK76" s="386"/>
      <c r="RFL76" s="386"/>
      <c r="RFM76" s="385"/>
      <c r="RFN76" s="386"/>
      <c r="RFO76" s="386"/>
      <c r="RFP76" s="386"/>
      <c r="RFQ76" s="386"/>
      <c r="RFR76" s="386"/>
      <c r="RFS76" s="386"/>
      <c r="RFT76" s="386"/>
      <c r="RFU76" s="386"/>
      <c r="RFV76" s="386"/>
      <c r="RFW76" s="386"/>
      <c r="RFX76" s="386"/>
      <c r="RFY76" s="386"/>
      <c r="RFZ76" s="386"/>
      <c r="RGA76" s="386"/>
      <c r="RGB76" s="386"/>
      <c r="RGC76" s="385"/>
      <c r="RGD76" s="386"/>
      <c r="RGE76" s="386"/>
      <c r="RGF76" s="386"/>
      <c r="RGG76" s="386"/>
      <c r="RGH76" s="386"/>
      <c r="RGI76" s="386"/>
      <c r="RGJ76" s="386"/>
      <c r="RGK76" s="386"/>
      <c r="RGL76" s="386"/>
      <c r="RGM76" s="386"/>
      <c r="RGN76" s="386"/>
      <c r="RGO76" s="386"/>
      <c r="RGP76" s="386"/>
      <c r="RGQ76" s="386"/>
      <c r="RGR76" s="386"/>
      <c r="RGS76" s="385"/>
      <c r="RGT76" s="386"/>
      <c r="RGU76" s="386"/>
      <c r="RGV76" s="386"/>
      <c r="RGW76" s="386"/>
      <c r="RGX76" s="386"/>
      <c r="RGY76" s="386"/>
      <c r="RGZ76" s="386"/>
      <c r="RHA76" s="386"/>
      <c r="RHB76" s="386"/>
      <c r="RHC76" s="386"/>
      <c r="RHD76" s="386"/>
      <c r="RHE76" s="386"/>
      <c r="RHF76" s="386"/>
      <c r="RHG76" s="386"/>
      <c r="RHH76" s="386"/>
      <c r="RHI76" s="385"/>
      <c r="RHJ76" s="386"/>
      <c r="RHK76" s="386"/>
      <c r="RHL76" s="386"/>
      <c r="RHM76" s="386"/>
      <c r="RHN76" s="386"/>
      <c r="RHO76" s="386"/>
      <c r="RHP76" s="386"/>
      <c r="RHQ76" s="386"/>
      <c r="RHR76" s="386"/>
      <c r="RHS76" s="386"/>
      <c r="RHT76" s="386"/>
      <c r="RHU76" s="386"/>
      <c r="RHV76" s="386"/>
      <c r="RHW76" s="386"/>
      <c r="RHX76" s="386"/>
      <c r="RHY76" s="385"/>
      <c r="RHZ76" s="386"/>
      <c r="RIA76" s="386"/>
      <c r="RIB76" s="386"/>
      <c r="RIC76" s="386"/>
      <c r="RID76" s="386"/>
      <c r="RIE76" s="386"/>
      <c r="RIF76" s="386"/>
      <c r="RIG76" s="386"/>
      <c r="RIH76" s="386"/>
      <c r="RII76" s="386"/>
      <c r="RIJ76" s="386"/>
      <c r="RIK76" s="386"/>
      <c r="RIL76" s="386"/>
      <c r="RIM76" s="386"/>
      <c r="RIN76" s="386"/>
      <c r="RIO76" s="385"/>
      <c r="RIP76" s="386"/>
      <c r="RIQ76" s="386"/>
      <c r="RIR76" s="386"/>
      <c r="RIS76" s="386"/>
      <c r="RIT76" s="386"/>
      <c r="RIU76" s="386"/>
      <c r="RIV76" s="386"/>
      <c r="RIW76" s="386"/>
      <c r="RIX76" s="386"/>
      <c r="RIY76" s="386"/>
      <c r="RIZ76" s="386"/>
      <c r="RJA76" s="386"/>
      <c r="RJB76" s="386"/>
      <c r="RJC76" s="386"/>
      <c r="RJD76" s="386"/>
      <c r="RJE76" s="385"/>
      <c r="RJF76" s="386"/>
      <c r="RJG76" s="386"/>
      <c r="RJH76" s="386"/>
      <c r="RJI76" s="386"/>
      <c r="RJJ76" s="386"/>
      <c r="RJK76" s="386"/>
      <c r="RJL76" s="386"/>
      <c r="RJM76" s="386"/>
      <c r="RJN76" s="386"/>
      <c r="RJO76" s="386"/>
      <c r="RJP76" s="386"/>
      <c r="RJQ76" s="386"/>
      <c r="RJR76" s="386"/>
      <c r="RJS76" s="386"/>
      <c r="RJT76" s="386"/>
      <c r="RJU76" s="385"/>
      <c r="RJV76" s="386"/>
      <c r="RJW76" s="386"/>
      <c r="RJX76" s="386"/>
      <c r="RJY76" s="386"/>
      <c r="RJZ76" s="386"/>
      <c r="RKA76" s="386"/>
      <c r="RKB76" s="386"/>
      <c r="RKC76" s="386"/>
      <c r="RKD76" s="386"/>
      <c r="RKE76" s="386"/>
      <c r="RKF76" s="386"/>
      <c r="RKG76" s="386"/>
      <c r="RKH76" s="386"/>
      <c r="RKI76" s="386"/>
      <c r="RKJ76" s="386"/>
      <c r="RKK76" s="385"/>
      <c r="RKL76" s="386"/>
      <c r="RKM76" s="386"/>
      <c r="RKN76" s="386"/>
      <c r="RKO76" s="386"/>
      <c r="RKP76" s="386"/>
      <c r="RKQ76" s="386"/>
      <c r="RKR76" s="386"/>
      <c r="RKS76" s="386"/>
      <c r="RKT76" s="386"/>
      <c r="RKU76" s="386"/>
      <c r="RKV76" s="386"/>
      <c r="RKW76" s="386"/>
      <c r="RKX76" s="386"/>
      <c r="RKY76" s="386"/>
      <c r="RKZ76" s="386"/>
      <c r="RLA76" s="385"/>
      <c r="RLB76" s="386"/>
      <c r="RLC76" s="386"/>
      <c r="RLD76" s="386"/>
      <c r="RLE76" s="386"/>
      <c r="RLF76" s="386"/>
      <c r="RLG76" s="386"/>
      <c r="RLH76" s="386"/>
      <c r="RLI76" s="386"/>
      <c r="RLJ76" s="386"/>
      <c r="RLK76" s="386"/>
      <c r="RLL76" s="386"/>
      <c r="RLM76" s="386"/>
      <c r="RLN76" s="386"/>
      <c r="RLO76" s="386"/>
      <c r="RLP76" s="386"/>
      <c r="RLQ76" s="385"/>
      <c r="RLR76" s="386"/>
      <c r="RLS76" s="386"/>
      <c r="RLT76" s="386"/>
      <c r="RLU76" s="386"/>
      <c r="RLV76" s="386"/>
      <c r="RLW76" s="386"/>
      <c r="RLX76" s="386"/>
      <c r="RLY76" s="386"/>
      <c r="RLZ76" s="386"/>
      <c r="RMA76" s="386"/>
      <c r="RMB76" s="386"/>
      <c r="RMC76" s="386"/>
      <c r="RMD76" s="386"/>
      <c r="RME76" s="386"/>
      <c r="RMF76" s="386"/>
      <c r="RMG76" s="385"/>
      <c r="RMH76" s="386"/>
      <c r="RMI76" s="386"/>
      <c r="RMJ76" s="386"/>
      <c r="RMK76" s="386"/>
      <c r="RML76" s="386"/>
      <c r="RMM76" s="386"/>
      <c r="RMN76" s="386"/>
      <c r="RMO76" s="386"/>
      <c r="RMP76" s="386"/>
      <c r="RMQ76" s="386"/>
      <c r="RMR76" s="386"/>
      <c r="RMS76" s="386"/>
      <c r="RMT76" s="386"/>
      <c r="RMU76" s="386"/>
      <c r="RMV76" s="386"/>
      <c r="RMW76" s="385"/>
      <c r="RMX76" s="386"/>
      <c r="RMY76" s="386"/>
      <c r="RMZ76" s="386"/>
      <c r="RNA76" s="386"/>
      <c r="RNB76" s="386"/>
      <c r="RNC76" s="386"/>
      <c r="RND76" s="386"/>
      <c r="RNE76" s="386"/>
      <c r="RNF76" s="386"/>
      <c r="RNG76" s="386"/>
      <c r="RNH76" s="386"/>
      <c r="RNI76" s="386"/>
      <c r="RNJ76" s="386"/>
      <c r="RNK76" s="386"/>
      <c r="RNL76" s="386"/>
      <c r="RNM76" s="385"/>
      <c r="RNN76" s="386"/>
      <c r="RNO76" s="386"/>
      <c r="RNP76" s="386"/>
      <c r="RNQ76" s="386"/>
      <c r="RNR76" s="386"/>
      <c r="RNS76" s="386"/>
      <c r="RNT76" s="386"/>
      <c r="RNU76" s="386"/>
      <c r="RNV76" s="386"/>
      <c r="RNW76" s="386"/>
      <c r="RNX76" s="386"/>
      <c r="RNY76" s="386"/>
      <c r="RNZ76" s="386"/>
      <c r="ROA76" s="386"/>
      <c r="ROB76" s="386"/>
      <c r="ROC76" s="385"/>
      <c r="ROD76" s="386"/>
      <c r="ROE76" s="386"/>
      <c r="ROF76" s="386"/>
      <c r="ROG76" s="386"/>
      <c r="ROH76" s="386"/>
      <c r="ROI76" s="386"/>
      <c r="ROJ76" s="386"/>
      <c r="ROK76" s="386"/>
      <c r="ROL76" s="386"/>
      <c r="ROM76" s="386"/>
      <c r="RON76" s="386"/>
      <c r="ROO76" s="386"/>
      <c r="ROP76" s="386"/>
      <c r="ROQ76" s="386"/>
      <c r="ROR76" s="386"/>
      <c r="ROS76" s="385"/>
      <c r="ROT76" s="386"/>
      <c r="ROU76" s="386"/>
      <c r="ROV76" s="386"/>
      <c r="ROW76" s="386"/>
      <c r="ROX76" s="386"/>
      <c r="ROY76" s="386"/>
      <c r="ROZ76" s="386"/>
      <c r="RPA76" s="386"/>
      <c r="RPB76" s="386"/>
      <c r="RPC76" s="386"/>
      <c r="RPD76" s="386"/>
      <c r="RPE76" s="386"/>
      <c r="RPF76" s="386"/>
      <c r="RPG76" s="386"/>
      <c r="RPH76" s="386"/>
      <c r="RPI76" s="385"/>
      <c r="RPJ76" s="386"/>
      <c r="RPK76" s="386"/>
      <c r="RPL76" s="386"/>
      <c r="RPM76" s="386"/>
      <c r="RPN76" s="386"/>
      <c r="RPO76" s="386"/>
      <c r="RPP76" s="386"/>
      <c r="RPQ76" s="386"/>
      <c r="RPR76" s="386"/>
      <c r="RPS76" s="386"/>
      <c r="RPT76" s="386"/>
      <c r="RPU76" s="386"/>
      <c r="RPV76" s="386"/>
      <c r="RPW76" s="386"/>
      <c r="RPX76" s="386"/>
      <c r="RPY76" s="385"/>
      <c r="RPZ76" s="386"/>
      <c r="RQA76" s="386"/>
      <c r="RQB76" s="386"/>
      <c r="RQC76" s="386"/>
      <c r="RQD76" s="386"/>
      <c r="RQE76" s="386"/>
      <c r="RQF76" s="386"/>
      <c r="RQG76" s="386"/>
      <c r="RQH76" s="386"/>
      <c r="RQI76" s="386"/>
      <c r="RQJ76" s="386"/>
      <c r="RQK76" s="386"/>
      <c r="RQL76" s="386"/>
      <c r="RQM76" s="386"/>
      <c r="RQN76" s="386"/>
      <c r="RQO76" s="385"/>
      <c r="RQP76" s="386"/>
      <c r="RQQ76" s="386"/>
      <c r="RQR76" s="386"/>
      <c r="RQS76" s="386"/>
      <c r="RQT76" s="386"/>
      <c r="RQU76" s="386"/>
      <c r="RQV76" s="386"/>
      <c r="RQW76" s="386"/>
      <c r="RQX76" s="386"/>
      <c r="RQY76" s="386"/>
      <c r="RQZ76" s="386"/>
      <c r="RRA76" s="386"/>
      <c r="RRB76" s="386"/>
      <c r="RRC76" s="386"/>
      <c r="RRD76" s="386"/>
      <c r="RRE76" s="385"/>
      <c r="RRF76" s="386"/>
      <c r="RRG76" s="386"/>
      <c r="RRH76" s="386"/>
      <c r="RRI76" s="386"/>
      <c r="RRJ76" s="386"/>
      <c r="RRK76" s="386"/>
      <c r="RRL76" s="386"/>
      <c r="RRM76" s="386"/>
      <c r="RRN76" s="386"/>
      <c r="RRO76" s="386"/>
      <c r="RRP76" s="386"/>
      <c r="RRQ76" s="386"/>
      <c r="RRR76" s="386"/>
      <c r="RRS76" s="386"/>
      <c r="RRT76" s="386"/>
      <c r="RRU76" s="385"/>
      <c r="RRV76" s="386"/>
      <c r="RRW76" s="386"/>
      <c r="RRX76" s="386"/>
      <c r="RRY76" s="386"/>
      <c r="RRZ76" s="386"/>
      <c r="RSA76" s="386"/>
      <c r="RSB76" s="386"/>
      <c r="RSC76" s="386"/>
      <c r="RSD76" s="386"/>
      <c r="RSE76" s="386"/>
      <c r="RSF76" s="386"/>
      <c r="RSG76" s="386"/>
      <c r="RSH76" s="386"/>
      <c r="RSI76" s="386"/>
      <c r="RSJ76" s="386"/>
      <c r="RSK76" s="385"/>
      <c r="RSL76" s="386"/>
      <c r="RSM76" s="386"/>
      <c r="RSN76" s="386"/>
      <c r="RSO76" s="386"/>
      <c r="RSP76" s="386"/>
      <c r="RSQ76" s="386"/>
      <c r="RSR76" s="386"/>
      <c r="RSS76" s="386"/>
      <c r="RST76" s="386"/>
      <c r="RSU76" s="386"/>
      <c r="RSV76" s="386"/>
      <c r="RSW76" s="386"/>
      <c r="RSX76" s="386"/>
      <c r="RSY76" s="386"/>
      <c r="RSZ76" s="386"/>
      <c r="RTA76" s="385"/>
      <c r="RTB76" s="386"/>
      <c r="RTC76" s="386"/>
      <c r="RTD76" s="386"/>
      <c r="RTE76" s="386"/>
      <c r="RTF76" s="386"/>
      <c r="RTG76" s="386"/>
      <c r="RTH76" s="386"/>
      <c r="RTI76" s="386"/>
      <c r="RTJ76" s="386"/>
      <c r="RTK76" s="386"/>
      <c r="RTL76" s="386"/>
      <c r="RTM76" s="386"/>
      <c r="RTN76" s="386"/>
      <c r="RTO76" s="386"/>
      <c r="RTP76" s="386"/>
      <c r="RTQ76" s="385"/>
      <c r="RTR76" s="386"/>
      <c r="RTS76" s="386"/>
      <c r="RTT76" s="386"/>
      <c r="RTU76" s="386"/>
      <c r="RTV76" s="386"/>
      <c r="RTW76" s="386"/>
      <c r="RTX76" s="386"/>
      <c r="RTY76" s="386"/>
      <c r="RTZ76" s="386"/>
      <c r="RUA76" s="386"/>
      <c r="RUB76" s="386"/>
      <c r="RUC76" s="386"/>
      <c r="RUD76" s="386"/>
      <c r="RUE76" s="386"/>
      <c r="RUF76" s="386"/>
      <c r="RUG76" s="385"/>
      <c r="RUH76" s="386"/>
      <c r="RUI76" s="386"/>
      <c r="RUJ76" s="386"/>
      <c r="RUK76" s="386"/>
      <c r="RUL76" s="386"/>
      <c r="RUM76" s="386"/>
      <c r="RUN76" s="386"/>
      <c r="RUO76" s="386"/>
      <c r="RUP76" s="386"/>
      <c r="RUQ76" s="386"/>
      <c r="RUR76" s="386"/>
      <c r="RUS76" s="386"/>
      <c r="RUT76" s="386"/>
      <c r="RUU76" s="386"/>
      <c r="RUV76" s="386"/>
      <c r="RUW76" s="385"/>
      <c r="RUX76" s="386"/>
      <c r="RUY76" s="386"/>
      <c r="RUZ76" s="386"/>
      <c r="RVA76" s="386"/>
      <c r="RVB76" s="386"/>
      <c r="RVC76" s="386"/>
      <c r="RVD76" s="386"/>
      <c r="RVE76" s="386"/>
      <c r="RVF76" s="386"/>
      <c r="RVG76" s="386"/>
      <c r="RVH76" s="386"/>
      <c r="RVI76" s="386"/>
      <c r="RVJ76" s="386"/>
      <c r="RVK76" s="386"/>
      <c r="RVL76" s="386"/>
      <c r="RVM76" s="385"/>
      <c r="RVN76" s="386"/>
      <c r="RVO76" s="386"/>
      <c r="RVP76" s="386"/>
      <c r="RVQ76" s="386"/>
      <c r="RVR76" s="386"/>
      <c r="RVS76" s="386"/>
      <c r="RVT76" s="386"/>
      <c r="RVU76" s="386"/>
      <c r="RVV76" s="386"/>
      <c r="RVW76" s="386"/>
      <c r="RVX76" s="386"/>
      <c r="RVY76" s="386"/>
      <c r="RVZ76" s="386"/>
      <c r="RWA76" s="386"/>
      <c r="RWB76" s="386"/>
      <c r="RWC76" s="385"/>
      <c r="RWD76" s="386"/>
      <c r="RWE76" s="386"/>
      <c r="RWF76" s="386"/>
      <c r="RWG76" s="386"/>
      <c r="RWH76" s="386"/>
      <c r="RWI76" s="386"/>
      <c r="RWJ76" s="386"/>
      <c r="RWK76" s="386"/>
      <c r="RWL76" s="386"/>
      <c r="RWM76" s="386"/>
      <c r="RWN76" s="386"/>
      <c r="RWO76" s="386"/>
      <c r="RWP76" s="386"/>
      <c r="RWQ76" s="386"/>
      <c r="RWR76" s="386"/>
      <c r="RWS76" s="385"/>
      <c r="RWT76" s="386"/>
      <c r="RWU76" s="386"/>
      <c r="RWV76" s="386"/>
      <c r="RWW76" s="386"/>
      <c r="RWX76" s="386"/>
      <c r="RWY76" s="386"/>
      <c r="RWZ76" s="386"/>
      <c r="RXA76" s="386"/>
      <c r="RXB76" s="386"/>
      <c r="RXC76" s="386"/>
      <c r="RXD76" s="386"/>
      <c r="RXE76" s="386"/>
      <c r="RXF76" s="386"/>
      <c r="RXG76" s="386"/>
      <c r="RXH76" s="386"/>
      <c r="RXI76" s="385"/>
      <c r="RXJ76" s="386"/>
      <c r="RXK76" s="386"/>
      <c r="RXL76" s="386"/>
      <c r="RXM76" s="386"/>
      <c r="RXN76" s="386"/>
      <c r="RXO76" s="386"/>
      <c r="RXP76" s="386"/>
      <c r="RXQ76" s="386"/>
      <c r="RXR76" s="386"/>
      <c r="RXS76" s="386"/>
      <c r="RXT76" s="386"/>
      <c r="RXU76" s="386"/>
      <c r="RXV76" s="386"/>
      <c r="RXW76" s="386"/>
      <c r="RXX76" s="386"/>
      <c r="RXY76" s="385"/>
      <c r="RXZ76" s="386"/>
      <c r="RYA76" s="386"/>
      <c r="RYB76" s="386"/>
      <c r="RYC76" s="386"/>
      <c r="RYD76" s="386"/>
      <c r="RYE76" s="386"/>
      <c r="RYF76" s="386"/>
      <c r="RYG76" s="386"/>
      <c r="RYH76" s="386"/>
      <c r="RYI76" s="386"/>
      <c r="RYJ76" s="386"/>
      <c r="RYK76" s="386"/>
      <c r="RYL76" s="386"/>
      <c r="RYM76" s="386"/>
      <c r="RYN76" s="386"/>
      <c r="RYO76" s="385"/>
      <c r="RYP76" s="386"/>
      <c r="RYQ76" s="386"/>
      <c r="RYR76" s="386"/>
      <c r="RYS76" s="386"/>
      <c r="RYT76" s="386"/>
      <c r="RYU76" s="386"/>
      <c r="RYV76" s="386"/>
      <c r="RYW76" s="386"/>
      <c r="RYX76" s="386"/>
      <c r="RYY76" s="386"/>
      <c r="RYZ76" s="386"/>
      <c r="RZA76" s="386"/>
      <c r="RZB76" s="386"/>
      <c r="RZC76" s="386"/>
      <c r="RZD76" s="386"/>
      <c r="RZE76" s="385"/>
      <c r="RZF76" s="386"/>
      <c r="RZG76" s="386"/>
      <c r="RZH76" s="386"/>
      <c r="RZI76" s="386"/>
      <c r="RZJ76" s="386"/>
      <c r="RZK76" s="386"/>
      <c r="RZL76" s="386"/>
      <c r="RZM76" s="386"/>
      <c r="RZN76" s="386"/>
      <c r="RZO76" s="386"/>
      <c r="RZP76" s="386"/>
      <c r="RZQ76" s="386"/>
      <c r="RZR76" s="386"/>
      <c r="RZS76" s="386"/>
      <c r="RZT76" s="386"/>
      <c r="RZU76" s="385"/>
      <c r="RZV76" s="386"/>
      <c r="RZW76" s="386"/>
      <c r="RZX76" s="386"/>
      <c r="RZY76" s="386"/>
      <c r="RZZ76" s="386"/>
      <c r="SAA76" s="386"/>
      <c r="SAB76" s="386"/>
      <c r="SAC76" s="386"/>
      <c r="SAD76" s="386"/>
      <c r="SAE76" s="386"/>
      <c r="SAF76" s="386"/>
      <c r="SAG76" s="386"/>
      <c r="SAH76" s="386"/>
      <c r="SAI76" s="386"/>
      <c r="SAJ76" s="386"/>
      <c r="SAK76" s="385"/>
      <c r="SAL76" s="386"/>
      <c r="SAM76" s="386"/>
      <c r="SAN76" s="386"/>
      <c r="SAO76" s="386"/>
      <c r="SAP76" s="386"/>
      <c r="SAQ76" s="386"/>
      <c r="SAR76" s="386"/>
      <c r="SAS76" s="386"/>
      <c r="SAT76" s="386"/>
      <c r="SAU76" s="386"/>
      <c r="SAV76" s="386"/>
      <c r="SAW76" s="386"/>
      <c r="SAX76" s="386"/>
      <c r="SAY76" s="386"/>
      <c r="SAZ76" s="386"/>
      <c r="SBA76" s="385"/>
      <c r="SBB76" s="386"/>
      <c r="SBC76" s="386"/>
      <c r="SBD76" s="386"/>
      <c r="SBE76" s="386"/>
      <c r="SBF76" s="386"/>
      <c r="SBG76" s="386"/>
      <c r="SBH76" s="386"/>
      <c r="SBI76" s="386"/>
      <c r="SBJ76" s="386"/>
      <c r="SBK76" s="386"/>
      <c r="SBL76" s="386"/>
      <c r="SBM76" s="386"/>
      <c r="SBN76" s="386"/>
      <c r="SBO76" s="386"/>
      <c r="SBP76" s="386"/>
      <c r="SBQ76" s="385"/>
      <c r="SBR76" s="386"/>
      <c r="SBS76" s="386"/>
      <c r="SBT76" s="386"/>
      <c r="SBU76" s="386"/>
      <c r="SBV76" s="386"/>
      <c r="SBW76" s="386"/>
      <c r="SBX76" s="386"/>
      <c r="SBY76" s="386"/>
      <c r="SBZ76" s="386"/>
      <c r="SCA76" s="386"/>
      <c r="SCB76" s="386"/>
      <c r="SCC76" s="386"/>
      <c r="SCD76" s="386"/>
      <c r="SCE76" s="386"/>
      <c r="SCF76" s="386"/>
      <c r="SCG76" s="385"/>
      <c r="SCH76" s="386"/>
      <c r="SCI76" s="386"/>
      <c r="SCJ76" s="386"/>
      <c r="SCK76" s="386"/>
      <c r="SCL76" s="386"/>
      <c r="SCM76" s="386"/>
      <c r="SCN76" s="386"/>
      <c r="SCO76" s="386"/>
      <c r="SCP76" s="386"/>
      <c r="SCQ76" s="386"/>
      <c r="SCR76" s="386"/>
      <c r="SCS76" s="386"/>
      <c r="SCT76" s="386"/>
      <c r="SCU76" s="386"/>
      <c r="SCV76" s="386"/>
      <c r="SCW76" s="385"/>
      <c r="SCX76" s="386"/>
      <c r="SCY76" s="386"/>
      <c r="SCZ76" s="386"/>
      <c r="SDA76" s="386"/>
      <c r="SDB76" s="386"/>
      <c r="SDC76" s="386"/>
      <c r="SDD76" s="386"/>
      <c r="SDE76" s="386"/>
      <c r="SDF76" s="386"/>
      <c r="SDG76" s="386"/>
      <c r="SDH76" s="386"/>
      <c r="SDI76" s="386"/>
      <c r="SDJ76" s="386"/>
      <c r="SDK76" s="386"/>
      <c r="SDL76" s="386"/>
      <c r="SDM76" s="385"/>
      <c r="SDN76" s="386"/>
      <c r="SDO76" s="386"/>
      <c r="SDP76" s="386"/>
      <c r="SDQ76" s="386"/>
      <c r="SDR76" s="386"/>
      <c r="SDS76" s="386"/>
      <c r="SDT76" s="386"/>
      <c r="SDU76" s="386"/>
      <c r="SDV76" s="386"/>
      <c r="SDW76" s="386"/>
      <c r="SDX76" s="386"/>
      <c r="SDY76" s="386"/>
      <c r="SDZ76" s="386"/>
      <c r="SEA76" s="386"/>
      <c r="SEB76" s="386"/>
      <c r="SEC76" s="385"/>
      <c r="SED76" s="386"/>
      <c r="SEE76" s="386"/>
      <c r="SEF76" s="386"/>
      <c r="SEG76" s="386"/>
      <c r="SEH76" s="386"/>
      <c r="SEI76" s="386"/>
      <c r="SEJ76" s="386"/>
      <c r="SEK76" s="386"/>
      <c r="SEL76" s="386"/>
      <c r="SEM76" s="386"/>
      <c r="SEN76" s="386"/>
      <c r="SEO76" s="386"/>
      <c r="SEP76" s="386"/>
      <c r="SEQ76" s="386"/>
      <c r="SER76" s="386"/>
      <c r="SES76" s="385"/>
      <c r="SET76" s="386"/>
      <c r="SEU76" s="386"/>
      <c r="SEV76" s="386"/>
      <c r="SEW76" s="386"/>
      <c r="SEX76" s="386"/>
      <c r="SEY76" s="386"/>
      <c r="SEZ76" s="386"/>
      <c r="SFA76" s="386"/>
      <c r="SFB76" s="386"/>
      <c r="SFC76" s="386"/>
      <c r="SFD76" s="386"/>
      <c r="SFE76" s="386"/>
      <c r="SFF76" s="386"/>
      <c r="SFG76" s="386"/>
      <c r="SFH76" s="386"/>
      <c r="SFI76" s="385"/>
      <c r="SFJ76" s="386"/>
      <c r="SFK76" s="386"/>
      <c r="SFL76" s="386"/>
      <c r="SFM76" s="386"/>
      <c r="SFN76" s="386"/>
      <c r="SFO76" s="386"/>
      <c r="SFP76" s="386"/>
      <c r="SFQ76" s="386"/>
      <c r="SFR76" s="386"/>
      <c r="SFS76" s="386"/>
      <c r="SFT76" s="386"/>
      <c r="SFU76" s="386"/>
      <c r="SFV76" s="386"/>
      <c r="SFW76" s="386"/>
      <c r="SFX76" s="386"/>
      <c r="SFY76" s="385"/>
      <c r="SFZ76" s="386"/>
      <c r="SGA76" s="386"/>
      <c r="SGB76" s="386"/>
      <c r="SGC76" s="386"/>
      <c r="SGD76" s="386"/>
      <c r="SGE76" s="386"/>
      <c r="SGF76" s="386"/>
      <c r="SGG76" s="386"/>
      <c r="SGH76" s="386"/>
      <c r="SGI76" s="386"/>
      <c r="SGJ76" s="386"/>
      <c r="SGK76" s="386"/>
      <c r="SGL76" s="386"/>
      <c r="SGM76" s="386"/>
      <c r="SGN76" s="386"/>
      <c r="SGO76" s="385"/>
      <c r="SGP76" s="386"/>
      <c r="SGQ76" s="386"/>
      <c r="SGR76" s="386"/>
      <c r="SGS76" s="386"/>
      <c r="SGT76" s="386"/>
      <c r="SGU76" s="386"/>
      <c r="SGV76" s="386"/>
      <c r="SGW76" s="386"/>
      <c r="SGX76" s="386"/>
      <c r="SGY76" s="386"/>
      <c r="SGZ76" s="386"/>
      <c r="SHA76" s="386"/>
      <c r="SHB76" s="386"/>
      <c r="SHC76" s="386"/>
      <c r="SHD76" s="386"/>
      <c r="SHE76" s="385"/>
      <c r="SHF76" s="386"/>
      <c r="SHG76" s="386"/>
      <c r="SHH76" s="386"/>
      <c r="SHI76" s="386"/>
      <c r="SHJ76" s="386"/>
      <c r="SHK76" s="386"/>
      <c r="SHL76" s="386"/>
      <c r="SHM76" s="386"/>
      <c r="SHN76" s="386"/>
      <c r="SHO76" s="386"/>
      <c r="SHP76" s="386"/>
      <c r="SHQ76" s="386"/>
      <c r="SHR76" s="386"/>
      <c r="SHS76" s="386"/>
      <c r="SHT76" s="386"/>
      <c r="SHU76" s="385"/>
      <c r="SHV76" s="386"/>
      <c r="SHW76" s="386"/>
      <c r="SHX76" s="386"/>
      <c r="SHY76" s="386"/>
      <c r="SHZ76" s="386"/>
      <c r="SIA76" s="386"/>
      <c r="SIB76" s="386"/>
      <c r="SIC76" s="386"/>
      <c r="SID76" s="386"/>
      <c r="SIE76" s="386"/>
      <c r="SIF76" s="386"/>
      <c r="SIG76" s="386"/>
      <c r="SIH76" s="386"/>
      <c r="SII76" s="386"/>
      <c r="SIJ76" s="386"/>
      <c r="SIK76" s="385"/>
      <c r="SIL76" s="386"/>
      <c r="SIM76" s="386"/>
      <c r="SIN76" s="386"/>
      <c r="SIO76" s="386"/>
      <c r="SIP76" s="386"/>
      <c r="SIQ76" s="386"/>
      <c r="SIR76" s="386"/>
      <c r="SIS76" s="386"/>
      <c r="SIT76" s="386"/>
      <c r="SIU76" s="386"/>
      <c r="SIV76" s="386"/>
      <c r="SIW76" s="386"/>
      <c r="SIX76" s="386"/>
      <c r="SIY76" s="386"/>
      <c r="SIZ76" s="386"/>
      <c r="SJA76" s="385"/>
      <c r="SJB76" s="386"/>
      <c r="SJC76" s="386"/>
      <c r="SJD76" s="386"/>
      <c r="SJE76" s="386"/>
      <c r="SJF76" s="386"/>
      <c r="SJG76" s="386"/>
      <c r="SJH76" s="386"/>
      <c r="SJI76" s="386"/>
      <c r="SJJ76" s="386"/>
      <c r="SJK76" s="386"/>
      <c r="SJL76" s="386"/>
      <c r="SJM76" s="386"/>
      <c r="SJN76" s="386"/>
      <c r="SJO76" s="386"/>
      <c r="SJP76" s="386"/>
      <c r="SJQ76" s="385"/>
      <c r="SJR76" s="386"/>
      <c r="SJS76" s="386"/>
      <c r="SJT76" s="386"/>
      <c r="SJU76" s="386"/>
      <c r="SJV76" s="386"/>
      <c r="SJW76" s="386"/>
      <c r="SJX76" s="386"/>
      <c r="SJY76" s="386"/>
      <c r="SJZ76" s="386"/>
      <c r="SKA76" s="386"/>
      <c r="SKB76" s="386"/>
      <c r="SKC76" s="386"/>
      <c r="SKD76" s="386"/>
      <c r="SKE76" s="386"/>
      <c r="SKF76" s="386"/>
      <c r="SKG76" s="385"/>
      <c r="SKH76" s="386"/>
      <c r="SKI76" s="386"/>
      <c r="SKJ76" s="386"/>
      <c r="SKK76" s="386"/>
      <c r="SKL76" s="386"/>
      <c r="SKM76" s="386"/>
      <c r="SKN76" s="386"/>
      <c r="SKO76" s="386"/>
      <c r="SKP76" s="386"/>
      <c r="SKQ76" s="386"/>
      <c r="SKR76" s="386"/>
      <c r="SKS76" s="386"/>
      <c r="SKT76" s="386"/>
      <c r="SKU76" s="386"/>
      <c r="SKV76" s="386"/>
      <c r="SKW76" s="385"/>
      <c r="SKX76" s="386"/>
      <c r="SKY76" s="386"/>
      <c r="SKZ76" s="386"/>
      <c r="SLA76" s="386"/>
      <c r="SLB76" s="386"/>
      <c r="SLC76" s="386"/>
      <c r="SLD76" s="386"/>
      <c r="SLE76" s="386"/>
      <c r="SLF76" s="386"/>
      <c r="SLG76" s="386"/>
      <c r="SLH76" s="386"/>
      <c r="SLI76" s="386"/>
      <c r="SLJ76" s="386"/>
      <c r="SLK76" s="386"/>
      <c r="SLL76" s="386"/>
      <c r="SLM76" s="385"/>
      <c r="SLN76" s="386"/>
      <c r="SLO76" s="386"/>
      <c r="SLP76" s="386"/>
      <c r="SLQ76" s="386"/>
      <c r="SLR76" s="386"/>
      <c r="SLS76" s="386"/>
      <c r="SLT76" s="386"/>
      <c r="SLU76" s="386"/>
      <c r="SLV76" s="386"/>
      <c r="SLW76" s="386"/>
      <c r="SLX76" s="386"/>
      <c r="SLY76" s="386"/>
      <c r="SLZ76" s="386"/>
      <c r="SMA76" s="386"/>
      <c r="SMB76" s="386"/>
      <c r="SMC76" s="385"/>
      <c r="SMD76" s="386"/>
      <c r="SME76" s="386"/>
      <c r="SMF76" s="386"/>
      <c r="SMG76" s="386"/>
      <c r="SMH76" s="386"/>
      <c r="SMI76" s="386"/>
      <c r="SMJ76" s="386"/>
      <c r="SMK76" s="386"/>
      <c r="SML76" s="386"/>
      <c r="SMM76" s="386"/>
      <c r="SMN76" s="386"/>
      <c r="SMO76" s="386"/>
      <c r="SMP76" s="386"/>
      <c r="SMQ76" s="386"/>
      <c r="SMR76" s="386"/>
      <c r="SMS76" s="385"/>
      <c r="SMT76" s="386"/>
      <c r="SMU76" s="386"/>
      <c r="SMV76" s="386"/>
      <c r="SMW76" s="386"/>
      <c r="SMX76" s="386"/>
      <c r="SMY76" s="386"/>
      <c r="SMZ76" s="386"/>
      <c r="SNA76" s="386"/>
      <c r="SNB76" s="386"/>
      <c r="SNC76" s="386"/>
      <c r="SND76" s="386"/>
      <c r="SNE76" s="386"/>
      <c r="SNF76" s="386"/>
      <c r="SNG76" s="386"/>
      <c r="SNH76" s="386"/>
      <c r="SNI76" s="385"/>
      <c r="SNJ76" s="386"/>
      <c r="SNK76" s="386"/>
      <c r="SNL76" s="386"/>
      <c r="SNM76" s="386"/>
      <c r="SNN76" s="386"/>
      <c r="SNO76" s="386"/>
      <c r="SNP76" s="386"/>
      <c r="SNQ76" s="386"/>
      <c r="SNR76" s="386"/>
      <c r="SNS76" s="386"/>
      <c r="SNT76" s="386"/>
      <c r="SNU76" s="386"/>
      <c r="SNV76" s="386"/>
      <c r="SNW76" s="386"/>
      <c r="SNX76" s="386"/>
      <c r="SNY76" s="385"/>
      <c r="SNZ76" s="386"/>
      <c r="SOA76" s="386"/>
      <c r="SOB76" s="386"/>
      <c r="SOC76" s="386"/>
      <c r="SOD76" s="386"/>
      <c r="SOE76" s="386"/>
      <c r="SOF76" s="386"/>
      <c r="SOG76" s="386"/>
      <c r="SOH76" s="386"/>
      <c r="SOI76" s="386"/>
      <c r="SOJ76" s="386"/>
      <c r="SOK76" s="386"/>
      <c r="SOL76" s="386"/>
      <c r="SOM76" s="386"/>
      <c r="SON76" s="386"/>
      <c r="SOO76" s="385"/>
      <c r="SOP76" s="386"/>
      <c r="SOQ76" s="386"/>
      <c r="SOR76" s="386"/>
      <c r="SOS76" s="386"/>
      <c r="SOT76" s="386"/>
      <c r="SOU76" s="386"/>
      <c r="SOV76" s="386"/>
      <c r="SOW76" s="386"/>
      <c r="SOX76" s="386"/>
      <c r="SOY76" s="386"/>
      <c r="SOZ76" s="386"/>
      <c r="SPA76" s="386"/>
      <c r="SPB76" s="386"/>
      <c r="SPC76" s="386"/>
      <c r="SPD76" s="386"/>
      <c r="SPE76" s="385"/>
      <c r="SPF76" s="386"/>
      <c r="SPG76" s="386"/>
      <c r="SPH76" s="386"/>
      <c r="SPI76" s="386"/>
      <c r="SPJ76" s="386"/>
      <c r="SPK76" s="386"/>
      <c r="SPL76" s="386"/>
      <c r="SPM76" s="386"/>
      <c r="SPN76" s="386"/>
      <c r="SPO76" s="386"/>
      <c r="SPP76" s="386"/>
      <c r="SPQ76" s="386"/>
      <c r="SPR76" s="386"/>
      <c r="SPS76" s="386"/>
      <c r="SPT76" s="386"/>
      <c r="SPU76" s="385"/>
      <c r="SPV76" s="386"/>
      <c r="SPW76" s="386"/>
      <c r="SPX76" s="386"/>
      <c r="SPY76" s="386"/>
      <c r="SPZ76" s="386"/>
      <c r="SQA76" s="386"/>
      <c r="SQB76" s="386"/>
      <c r="SQC76" s="386"/>
      <c r="SQD76" s="386"/>
      <c r="SQE76" s="386"/>
      <c r="SQF76" s="386"/>
      <c r="SQG76" s="386"/>
      <c r="SQH76" s="386"/>
      <c r="SQI76" s="386"/>
      <c r="SQJ76" s="386"/>
      <c r="SQK76" s="385"/>
      <c r="SQL76" s="386"/>
      <c r="SQM76" s="386"/>
      <c r="SQN76" s="386"/>
      <c r="SQO76" s="386"/>
      <c r="SQP76" s="386"/>
      <c r="SQQ76" s="386"/>
      <c r="SQR76" s="386"/>
      <c r="SQS76" s="386"/>
      <c r="SQT76" s="386"/>
      <c r="SQU76" s="386"/>
      <c r="SQV76" s="386"/>
      <c r="SQW76" s="386"/>
      <c r="SQX76" s="386"/>
      <c r="SQY76" s="386"/>
      <c r="SQZ76" s="386"/>
      <c r="SRA76" s="385"/>
      <c r="SRB76" s="386"/>
      <c r="SRC76" s="386"/>
      <c r="SRD76" s="386"/>
      <c r="SRE76" s="386"/>
      <c r="SRF76" s="386"/>
      <c r="SRG76" s="386"/>
      <c r="SRH76" s="386"/>
      <c r="SRI76" s="386"/>
      <c r="SRJ76" s="386"/>
      <c r="SRK76" s="386"/>
      <c r="SRL76" s="386"/>
      <c r="SRM76" s="386"/>
      <c r="SRN76" s="386"/>
      <c r="SRO76" s="386"/>
      <c r="SRP76" s="386"/>
      <c r="SRQ76" s="385"/>
      <c r="SRR76" s="386"/>
      <c r="SRS76" s="386"/>
      <c r="SRT76" s="386"/>
      <c r="SRU76" s="386"/>
      <c r="SRV76" s="386"/>
      <c r="SRW76" s="386"/>
      <c r="SRX76" s="386"/>
      <c r="SRY76" s="386"/>
      <c r="SRZ76" s="386"/>
      <c r="SSA76" s="386"/>
      <c r="SSB76" s="386"/>
      <c r="SSC76" s="386"/>
      <c r="SSD76" s="386"/>
      <c r="SSE76" s="386"/>
      <c r="SSF76" s="386"/>
      <c r="SSG76" s="385"/>
      <c r="SSH76" s="386"/>
      <c r="SSI76" s="386"/>
      <c r="SSJ76" s="386"/>
      <c r="SSK76" s="386"/>
      <c r="SSL76" s="386"/>
      <c r="SSM76" s="386"/>
      <c r="SSN76" s="386"/>
      <c r="SSO76" s="386"/>
      <c r="SSP76" s="386"/>
      <c r="SSQ76" s="386"/>
      <c r="SSR76" s="386"/>
      <c r="SSS76" s="386"/>
      <c r="SST76" s="386"/>
      <c r="SSU76" s="386"/>
      <c r="SSV76" s="386"/>
      <c r="SSW76" s="385"/>
      <c r="SSX76" s="386"/>
      <c r="SSY76" s="386"/>
      <c r="SSZ76" s="386"/>
      <c r="STA76" s="386"/>
      <c r="STB76" s="386"/>
      <c r="STC76" s="386"/>
      <c r="STD76" s="386"/>
      <c r="STE76" s="386"/>
      <c r="STF76" s="386"/>
      <c r="STG76" s="386"/>
      <c r="STH76" s="386"/>
      <c r="STI76" s="386"/>
      <c r="STJ76" s="386"/>
      <c r="STK76" s="386"/>
      <c r="STL76" s="386"/>
      <c r="STM76" s="385"/>
      <c r="STN76" s="386"/>
      <c r="STO76" s="386"/>
      <c r="STP76" s="386"/>
      <c r="STQ76" s="386"/>
      <c r="STR76" s="386"/>
      <c r="STS76" s="386"/>
      <c r="STT76" s="386"/>
      <c r="STU76" s="386"/>
      <c r="STV76" s="386"/>
      <c r="STW76" s="386"/>
      <c r="STX76" s="386"/>
      <c r="STY76" s="386"/>
      <c r="STZ76" s="386"/>
      <c r="SUA76" s="386"/>
      <c r="SUB76" s="386"/>
      <c r="SUC76" s="385"/>
      <c r="SUD76" s="386"/>
      <c r="SUE76" s="386"/>
      <c r="SUF76" s="386"/>
      <c r="SUG76" s="386"/>
      <c r="SUH76" s="386"/>
      <c r="SUI76" s="386"/>
      <c r="SUJ76" s="386"/>
      <c r="SUK76" s="386"/>
      <c r="SUL76" s="386"/>
      <c r="SUM76" s="386"/>
      <c r="SUN76" s="386"/>
      <c r="SUO76" s="386"/>
      <c r="SUP76" s="386"/>
      <c r="SUQ76" s="386"/>
      <c r="SUR76" s="386"/>
      <c r="SUS76" s="385"/>
      <c r="SUT76" s="386"/>
      <c r="SUU76" s="386"/>
      <c r="SUV76" s="386"/>
      <c r="SUW76" s="386"/>
      <c r="SUX76" s="386"/>
      <c r="SUY76" s="386"/>
      <c r="SUZ76" s="386"/>
      <c r="SVA76" s="386"/>
      <c r="SVB76" s="386"/>
      <c r="SVC76" s="386"/>
      <c r="SVD76" s="386"/>
      <c r="SVE76" s="386"/>
      <c r="SVF76" s="386"/>
      <c r="SVG76" s="386"/>
      <c r="SVH76" s="386"/>
      <c r="SVI76" s="385"/>
      <c r="SVJ76" s="386"/>
      <c r="SVK76" s="386"/>
      <c r="SVL76" s="386"/>
      <c r="SVM76" s="386"/>
      <c r="SVN76" s="386"/>
      <c r="SVO76" s="386"/>
      <c r="SVP76" s="386"/>
      <c r="SVQ76" s="386"/>
      <c r="SVR76" s="386"/>
      <c r="SVS76" s="386"/>
      <c r="SVT76" s="386"/>
      <c r="SVU76" s="386"/>
      <c r="SVV76" s="386"/>
      <c r="SVW76" s="386"/>
      <c r="SVX76" s="386"/>
      <c r="SVY76" s="385"/>
      <c r="SVZ76" s="386"/>
      <c r="SWA76" s="386"/>
      <c r="SWB76" s="386"/>
      <c r="SWC76" s="386"/>
      <c r="SWD76" s="386"/>
      <c r="SWE76" s="386"/>
      <c r="SWF76" s="386"/>
      <c r="SWG76" s="386"/>
      <c r="SWH76" s="386"/>
      <c r="SWI76" s="386"/>
      <c r="SWJ76" s="386"/>
      <c r="SWK76" s="386"/>
      <c r="SWL76" s="386"/>
      <c r="SWM76" s="386"/>
      <c r="SWN76" s="386"/>
      <c r="SWO76" s="385"/>
      <c r="SWP76" s="386"/>
      <c r="SWQ76" s="386"/>
      <c r="SWR76" s="386"/>
      <c r="SWS76" s="386"/>
      <c r="SWT76" s="386"/>
      <c r="SWU76" s="386"/>
      <c r="SWV76" s="386"/>
      <c r="SWW76" s="386"/>
      <c r="SWX76" s="386"/>
      <c r="SWY76" s="386"/>
      <c r="SWZ76" s="386"/>
      <c r="SXA76" s="386"/>
      <c r="SXB76" s="386"/>
      <c r="SXC76" s="386"/>
      <c r="SXD76" s="386"/>
      <c r="SXE76" s="385"/>
      <c r="SXF76" s="386"/>
      <c r="SXG76" s="386"/>
      <c r="SXH76" s="386"/>
      <c r="SXI76" s="386"/>
      <c r="SXJ76" s="386"/>
      <c r="SXK76" s="386"/>
      <c r="SXL76" s="386"/>
      <c r="SXM76" s="386"/>
      <c r="SXN76" s="386"/>
      <c r="SXO76" s="386"/>
      <c r="SXP76" s="386"/>
      <c r="SXQ76" s="386"/>
      <c r="SXR76" s="386"/>
      <c r="SXS76" s="386"/>
      <c r="SXT76" s="386"/>
      <c r="SXU76" s="385"/>
      <c r="SXV76" s="386"/>
      <c r="SXW76" s="386"/>
      <c r="SXX76" s="386"/>
      <c r="SXY76" s="386"/>
      <c r="SXZ76" s="386"/>
      <c r="SYA76" s="386"/>
      <c r="SYB76" s="386"/>
      <c r="SYC76" s="386"/>
      <c r="SYD76" s="386"/>
      <c r="SYE76" s="386"/>
      <c r="SYF76" s="386"/>
      <c r="SYG76" s="386"/>
      <c r="SYH76" s="386"/>
      <c r="SYI76" s="386"/>
      <c r="SYJ76" s="386"/>
      <c r="SYK76" s="385"/>
      <c r="SYL76" s="386"/>
      <c r="SYM76" s="386"/>
      <c r="SYN76" s="386"/>
      <c r="SYO76" s="386"/>
      <c r="SYP76" s="386"/>
      <c r="SYQ76" s="386"/>
      <c r="SYR76" s="386"/>
      <c r="SYS76" s="386"/>
      <c r="SYT76" s="386"/>
      <c r="SYU76" s="386"/>
      <c r="SYV76" s="386"/>
      <c r="SYW76" s="386"/>
      <c r="SYX76" s="386"/>
      <c r="SYY76" s="386"/>
      <c r="SYZ76" s="386"/>
      <c r="SZA76" s="385"/>
      <c r="SZB76" s="386"/>
      <c r="SZC76" s="386"/>
      <c r="SZD76" s="386"/>
      <c r="SZE76" s="386"/>
      <c r="SZF76" s="386"/>
      <c r="SZG76" s="386"/>
      <c r="SZH76" s="386"/>
      <c r="SZI76" s="386"/>
      <c r="SZJ76" s="386"/>
      <c r="SZK76" s="386"/>
      <c r="SZL76" s="386"/>
      <c r="SZM76" s="386"/>
      <c r="SZN76" s="386"/>
      <c r="SZO76" s="386"/>
      <c r="SZP76" s="386"/>
      <c r="SZQ76" s="385"/>
      <c r="SZR76" s="386"/>
      <c r="SZS76" s="386"/>
      <c r="SZT76" s="386"/>
      <c r="SZU76" s="386"/>
      <c r="SZV76" s="386"/>
      <c r="SZW76" s="386"/>
      <c r="SZX76" s="386"/>
      <c r="SZY76" s="386"/>
      <c r="SZZ76" s="386"/>
      <c r="TAA76" s="386"/>
      <c r="TAB76" s="386"/>
      <c r="TAC76" s="386"/>
      <c r="TAD76" s="386"/>
      <c r="TAE76" s="386"/>
      <c r="TAF76" s="386"/>
      <c r="TAG76" s="385"/>
      <c r="TAH76" s="386"/>
      <c r="TAI76" s="386"/>
      <c r="TAJ76" s="386"/>
      <c r="TAK76" s="386"/>
      <c r="TAL76" s="386"/>
      <c r="TAM76" s="386"/>
      <c r="TAN76" s="386"/>
      <c r="TAO76" s="386"/>
      <c r="TAP76" s="386"/>
      <c r="TAQ76" s="386"/>
      <c r="TAR76" s="386"/>
      <c r="TAS76" s="386"/>
      <c r="TAT76" s="386"/>
      <c r="TAU76" s="386"/>
      <c r="TAV76" s="386"/>
      <c r="TAW76" s="385"/>
      <c r="TAX76" s="386"/>
      <c r="TAY76" s="386"/>
      <c r="TAZ76" s="386"/>
      <c r="TBA76" s="386"/>
      <c r="TBB76" s="386"/>
      <c r="TBC76" s="386"/>
      <c r="TBD76" s="386"/>
      <c r="TBE76" s="386"/>
      <c r="TBF76" s="386"/>
      <c r="TBG76" s="386"/>
      <c r="TBH76" s="386"/>
      <c r="TBI76" s="386"/>
      <c r="TBJ76" s="386"/>
      <c r="TBK76" s="386"/>
      <c r="TBL76" s="386"/>
      <c r="TBM76" s="385"/>
      <c r="TBN76" s="386"/>
      <c r="TBO76" s="386"/>
      <c r="TBP76" s="386"/>
      <c r="TBQ76" s="386"/>
      <c r="TBR76" s="386"/>
      <c r="TBS76" s="386"/>
      <c r="TBT76" s="386"/>
      <c r="TBU76" s="386"/>
      <c r="TBV76" s="386"/>
      <c r="TBW76" s="386"/>
      <c r="TBX76" s="386"/>
      <c r="TBY76" s="386"/>
      <c r="TBZ76" s="386"/>
      <c r="TCA76" s="386"/>
      <c r="TCB76" s="386"/>
      <c r="TCC76" s="385"/>
      <c r="TCD76" s="386"/>
      <c r="TCE76" s="386"/>
      <c r="TCF76" s="386"/>
      <c r="TCG76" s="386"/>
      <c r="TCH76" s="386"/>
      <c r="TCI76" s="386"/>
      <c r="TCJ76" s="386"/>
      <c r="TCK76" s="386"/>
      <c r="TCL76" s="386"/>
      <c r="TCM76" s="386"/>
      <c r="TCN76" s="386"/>
      <c r="TCO76" s="386"/>
      <c r="TCP76" s="386"/>
      <c r="TCQ76" s="386"/>
      <c r="TCR76" s="386"/>
      <c r="TCS76" s="385"/>
      <c r="TCT76" s="386"/>
      <c r="TCU76" s="386"/>
      <c r="TCV76" s="386"/>
      <c r="TCW76" s="386"/>
      <c r="TCX76" s="386"/>
      <c r="TCY76" s="386"/>
      <c r="TCZ76" s="386"/>
      <c r="TDA76" s="386"/>
      <c r="TDB76" s="386"/>
      <c r="TDC76" s="386"/>
      <c r="TDD76" s="386"/>
      <c r="TDE76" s="386"/>
      <c r="TDF76" s="386"/>
      <c r="TDG76" s="386"/>
      <c r="TDH76" s="386"/>
      <c r="TDI76" s="385"/>
      <c r="TDJ76" s="386"/>
      <c r="TDK76" s="386"/>
      <c r="TDL76" s="386"/>
      <c r="TDM76" s="386"/>
      <c r="TDN76" s="386"/>
      <c r="TDO76" s="386"/>
      <c r="TDP76" s="386"/>
      <c r="TDQ76" s="386"/>
      <c r="TDR76" s="386"/>
      <c r="TDS76" s="386"/>
      <c r="TDT76" s="386"/>
      <c r="TDU76" s="386"/>
      <c r="TDV76" s="386"/>
      <c r="TDW76" s="386"/>
      <c r="TDX76" s="386"/>
      <c r="TDY76" s="385"/>
      <c r="TDZ76" s="386"/>
      <c r="TEA76" s="386"/>
      <c r="TEB76" s="386"/>
      <c r="TEC76" s="386"/>
      <c r="TED76" s="386"/>
      <c r="TEE76" s="386"/>
      <c r="TEF76" s="386"/>
      <c r="TEG76" s="386"/>
      <c r="TEH76" s="386"/>
      <c r="TEI76" s="386"/>
      <c r="TEJ76" s="386"/>
      <c r="TEK76" s="386"/>
      <c r="TEL76" s="386"/>
      <c r="TEM76" s="386"/>
      <c r="TEN76" s="386"/>
      <c r="TEO76" s="385"/>
      <c r="TEP76" s="386"/>
      <c r="TEQ76" s="386"/>
      <c r="TER76" s="386"/>
      <c r="TES76" s="386"/>
      <c r="TET76" s="386"/>
      <c r="TEU76" s="386"/>
      <c r="TEV76" s="386"/>
      <c r="TEW76" s="386"/>
      <c r="TEX76" s="386"/>
      <c r="TEY76" s="386"/>
      <c r="TEZ76" s="386"/>
      <c r="TFA76" s="386"/>
      <c r="TFB76" s="386"/>
      <c r="TFC76" s="386"/>
      <c r="TFD76" s="386"/>
      <c r="TFE76" s="385"/>
      <c r="TFF76" s="386"/>
      <c r="TFG76" s="386"/>
      <c r="TFH76" s="386"/>
      <c r="TFI76" s="386"/>
      <c r="TFJ76" s="386"/>
      <c r="TFK76" s="386"/>
      <c r="TFL76" s="386"/>
      <c r="TFM76" s="386"/>
      <c r="TFN76" s="386"/>
      <c r="TFO76" s="386"/>
      <c r="TFP76" s="386"/>
      <c r="TFQ76" s="386"/>
      <c r="TFR76" s="386"/>
      <c r="TFS76" s="386"/>
      <c r="TFT76" s="386"/>
      <c r="TFU76" s="385"/>
      <c r="TFV76" s="386"/>
      <c r="TFW76" s="386"/>
      <c r="TFX76" s="386"/>
      <c r="TFY76" s="386"/>
      <c r="TFZ76" s="386"/>
      <c r="TGA76" s="386"/>
      <c r="TGB76" s="386"/>
      <c r="TGC76" s="386"/>
      <c r="TGD76" s="386"/>
      <c r="TGE76" s="386"/>
      <c r="TGF76" s="386"/>
      <c r="TGG76" s="386"/>
      <c r="TGH76" s="386"/>
      <c r="TGI76" s="386"/>
      <c r="TGJ76" s="386"/>
      <c r="TGK76" s="385"/>
      <c r="TGL76" s="386"/>
      <c r="TGM76" s="386"/>
      <c r="TGN76" s="386"/>
      <c r="TGO76" s="386"/>
      <c r="TGP76" s="386"/>
      <c r="TGQ76" s="386"/>
      <c r="TGR76" s="386"/>
      <c r="TGS76" s="386"/>
      <c r="TGT76" s="386"/>
      <c r="TGU76" s="386"/>
      <c r="TGV76" s="386"/>
      <c r="TGW76" s="386"/>
      <c r="TGX76" s="386"/>
      <c r="TGY76" s="386"/>
      <c r="TGZ76" s="386"/>
      <c r="THA76" s="385"/>
      <c r="THB76" s="386"/>
      <c r="THC76" s="386"/>
      <c r="THD76" s="386"/>
      <c r="THE76" s="386"/>
      <c r="THF76" s="386"/>
      <c r="THG76" s="386"/>
      <c r="THH76" s="386"/>
      <c r="THI76" s="386"/>
      <c r="THJ76" s="386"/>
      <c r="THK76" s="386"/>
      <c r="THL76" s="386"/>
      <c r="THM76" s="386"/>
      <c r="THN76" s="386"/>
      <c r="THO76" s="386"/>
      <c r="THP76" s="386"/>
      <c r="THQ76" s="385"/>
      <c r="THR76" s="386"/>
      <c r="THS76" s="386"/>
      <c r="THT76" s="386"/>
      <c r="THU76" s="386"/>
      <c r="THV76" s="386"/>
      <c r="THW76" s="386"/>
      <c r="THX76" s="386"/>
      <c r="THY76" s="386"/>
      <c r="THZ76" s="386"/>
      <c r="TIA76" s="386"/>
      <c r="TIB76" s="386"/>
      <c r="TIC76" s="386"/>
      <c r="TID76" s="386"/>
      <c r="TIE76" s="386"/>
      <c r="TIF76" s="386"/>
      <c r="TIG76" s="385"/>
      <c r="TIH76" s="386"/>
      <c r="TII76" s="386"/>
      <c r="TIJ76" s="386"/>
      <c r="TIK76" s="386"/>
      <c r="TIL76" s="386"/>
      <c r="TIM76" s="386"/>
      <c r="TIN76" s="386"/>
      <c r="TIO76" s="386"/>
      <c r="TIP76" s="386"/>
      <c r="TIQ76" s="386"/>
      <c r="TIR76" s="386"/>
      <c r="TIS76" s="386"/>
      <c r="TIT76" s="386"/>
      <c r="TIU76" s="386"/>
      <c r="TIV76" s="386"/>
      <c r="TIW76" s="385"/>
      <c r="TIX76" s="386"/>
      <c r="TIY76" s="386"/>
      <c r="TIZ76" s="386"/>
      <c r="TJA76" s="386"/>
      <c r="TJB76" s="386"/>
      <c r="TJC76" s="386"/>
      <c r="TJD76" s="386"/>
      <c r="TJE76" s="386"/>
      <c r="TJF76" s="386"/>
      <c r="TJG76" s="386"/>
      <c r="TJH76" s="386"/>
      <c r="TJI76" s="386"/>
      <c r="TJJ76" s="386"/>
      <c r="TJK76" s="386"/>
      <c r="TJL76" s="386"/>
      <c r="TJM76" s="385"/>
      <c r="TJN76" s="386"/>
      <c r="TJO76" s="386"/>
      <c r="TJP76" s="386"/>
      <c r="TJQ76" s="386"/>
      <c r="TJR76" s="386"/>
      <c r="TJS76" s="386"/>
      <c r="TJT76" s="386"/>
      <c r="TJU76" s="386"/>
      <c r="TJV76" s="386"/>
      <c r="TJW76" s="386"/>
      <c r="TJX76" s="386"/>
      <c r="TJY76" s="386"/>
      <c r="TJZ76" s="386"/>
      <c r="TKA76" s="386"/>
      <c r="TKB76" s="386"/>
      <c r="TKC76" s="385"/>
      <c r="TKD76" s="386"/>
      <c r="TKE76" s="386"/>
      <c r="TKF76" s="386"/>
      <c r="TKG76" s="386"/>
      <c r="TKH76" s="386"/>
      <c r="TKI76" s="386"/>
      <c r="TKJ76" s="386"/>
      <c r="TKK76" s="386"/>
      <c r="TKL76" s="386"/>
      <c r="TKM76" s="386"/>
      <c r="TKN76" s="386"/>
      <c r="TKO76" s="386"/>
      <c r="TKP76" s="386"/>
      <c r="TKQ76" s="386"/>
      <c r="TKR76" s="386"/>
      <c r="TKS76" s="385"/>
      <c r="TKT76" s="386"/>
      <c r="TKU76" s="386"/>
      <c r="TKV76" s="386"/>
      <c r="TKW76" s="386"/>
      <c r="TKX76" s="386"/>
      <c r="TKY76" s="386"/>
      <c r="TKZ76" s="386"/>
      <c r="TLA76" s="386"/>
      <c r="TLB76" s="386"/>
      <c r="TLC76" s="386"/>
      <c r="TLD76" s="386"/>
      <c r="TLE76" s="386"/>
      <c r="TLF76" s="386"/>
      <c r="TLG76" s="386"/>
      <c r="TLH76" s="386"/>
      <c r="TLI76" s="385"/>
      <c r="TLJ76" s="386"/>
      <c r="TLK76" s="386"/>
      <c r="TLL76" s="386"/>
      <c r="TLM76" s="386"/>
      <c r="TLN76" s="386"/>
      <c r="TLO76" s="386"/>
      <c r="TLP76" s="386"/>
      <c r="TLQ76" s="386"/>
      <c r="TLR76" s="386"/>
      <c r="TLS76" s="386"/>
      <c r="TLT76" s="386"/>
      <c r="TLU76" s="386"/>
      <c r="TLV76" s="386"/>
      <c r="TLW76" s="386"/>
      <c r="TLX76" s="386"/>
      <c r="TLY76" s="385"/>
      <c r="TLZ76" s="386"/>
      <c r="TMA76" s="386"/>
      <c r="TMB76" s="386"/>
      <c r="TMC76" s="386"/>
      <c r="TMD76" s="386"/>
      <c r="TME76" s="386"/>
      <c r="TMF76" s="386"/>
      <c r="TMG76" s="386"/>
      <c r="TMH76" s="386"/>
      <c r="TMI76" s="386"/>
      <c r="TMJ76" s="386"/>
      <c r="TMK76" s="386"/>
      <c r="TML76" s="386"/>
      <c r="TMM76" s="386"/>
      <c r="TMN76" s="386"/>
      <c r="TMO76" s="385"/>
      <c r="TMP76" s="386"/>
      <c r="TMQ76" s="386"/>
      <c r="TMR76" s="386"/>
      <c r="TMS76" s="386"/>
      <c r="TMT76" s="386"/>
      <c r="TMU76" s="386"/>
      <c r="TMV76" s="386"/>
      <c r="TMW76" s="386"/>
      <c r="TMX76" s="386"/>
      <c r="TMY76" s="386"/>
      <c r="TMZ76" s="386"/>
      <c r="TNA76" s="386"/>
      <c r="TNB76" s="386"/>
      <c r="TNC76" s="386"/>
      <c r="TND76" s="386"/>
      <c r="TNE76" s="385"/>
      <c r="TNF76" s="386"/>
      <c r="TNG76" s="386"/>
      <c r="TNH76" s="386"/>
      <c r="TNI76" s="386"/>
      <c r="TNJ76" s="386"/>
      <c r="TNK76" s="386"/>
      <c r="TNL76" s="386"/>
      <c r="TNM76" s="386"/>
      <c r="TNN76" s="386"/>
      <c r="TNO76" s="386"/>
      <c r="TNP76" s="386"/>
      <c r="TNQ76" s="386"/>
      <c r="TNR76" s="386"/>
      <c r="TNS76" s="386"/>
      <c r="TNT76" s="386"/>
      <c r="TNU76" s="385"/>
      <c r="TNV76" s="386"/>
      <c r="TNW76" s="386"/>
      <c r="TNX76" s="386"/>
      <c r="TNY76" s="386"/>
      <c r="TNZ76" s="386"/>
      <c r="TOA76" s="386"/>
      <c r="TOB76" s="386"/>
      <c r="TOC76" s="386"/>
      <c r="TOD76" s="386"/>
      <c r="TOE76" s="386"/>
      <c r="TOF76" s="386"/>
      <c r="TOG76" s="386"/>
      <c r="TOH76" s="386"/>
      <c r="TOI76" s="386"/>
      <c r="TOJ76" s="386"/>
      <c r="TOK76" s="385"/>
      <c r="TOL76" s="386"/>
      <c r="TOM76" s="386"/>
      <c r="TON76" s="386"/>
      <c r="TOO76" s="386"/>
      <c r="TOP76" s="386"/>
      <c r="TOQ76" s="386"/>
      <c r="TOR76" s="386"/>
      <c r="TOS76" s="386"/>
      <c r="TOT76" s="386"/>
      <c r="TOU76" s="386"/>
      <c r="TOV76" s="386"/>
      <c r="TOW76" s="386"/>
      <c r="TOX76" s="386"/>
      <c r="TOY76" s="386"/>
      <c r="TOZ76" s="386"/>
      <c r="TPA76" s="385"/>
      <c r="TPB76" s="386"/>
      <c r="TPC76" s="386"/>
      <c r="TPD76" s="386"/>
      <c r="TPE76" s="386"/>
      <c r="TPF76" s="386"/>
      <c r="TPG76" s="386"/>
      <c r="TPH76" s="386"/>
      <c r="TPI76" s="386"/>
      <c r="TPJ76" s="386"/>
      <c r="TPK76" s="386"/>
      <c r="TPL76" s="386"/>
      <c r="TPM76" s="386"/>
      <c r="TPN76" s="386"/>
      <c r="TPO76" s="386"/>
      <c r="TPP76" s="386"/>
      <c r="TPQ76" s="385"/>
      <c r="TPR76" s="386"/>
      <c r="TPS76" s="386"/>
      <c r="TPT76" s="386"/>
      <c r="TPU76" s="386"/>
      <c r="TPV76" s="386"/>
      <c r="TPW76" s="386"/>
      <c r="TPX76" s="386"/>
      <c r="TPY76" s="386"/>
      <c r="TPZ76" s="386"/>
      <c r="TQA76" s="386"/>
      <c r="TQB76" s="386"/>
      <c r="TQC76" s="386"/>
      <c r="TQD76" s="386"/>
      <c r="TQE76" s="386"/>
      <c r="TQF76" s="386"/>
      <c r="TQG76" s="385"/>
      <c r="TQH76" s="386"/>
      <c r="TQI76" s="386"/>
      <c r="TQJ76" s="386"/>
      <c r="TQK76" s="386"/>
      <c r="TQL76" s="386"/>
      <c r="TQM76" s="386"/>
      <c r="TQN76" s="386"/>
      <c r="TQO76" s="386"/>
      <c r="TQP76" s="386"/>
      <c r="TQQ76" s="386"/>
      <c r="TQR76" s="386"/>
      <c r="TQS76" s="386"/>
      <c r="TQT76" s="386"/>
      <c r="TQU76" s="386"/>
      <c r="TQV76" s="386"/>
      <c r="TQW76" s="385"/>
      <c r="TQX76" s="386"/>
      <c r="TQY76" s="386"/>
      <c r="TQZ76" s="386"/>
      <c r="TRA76" s="386"/>
      <c r="TRB76" s="386"/>
      <c r="TRC76" s="386"/>
      <c r="TRD76" s="386"/>
      <c r="TRE76" s="386"/>
      <c r="TRF76" s="386"/>
      <c r="TRG76" s="386"/>
      <c r="TRH76" s="386"/>
      <c r="TRI76" s="386"/>
      <c r="TRJ76" s="386"/>
      <c r="TRK76" s="386"/>
      <c r="TRL76" s="386"/>
      <c r="TRM76" s="385"/>
      <c r="TRN76" s="386"/>
      <c r="TRO76" s="386"/>
      <c r="TRP76" s="386"/>
      <c r="TRQ76" s="386"/>
      <c r="TRR76" s="386"/>
      <c r="TRS76" s="386"/>
      <c r="TRT76" s="386"/>
      <c r="TRU76" s="386"/>
      <c r="TRV76" s="386"/>
      <c r="TRW76" s="386"/>
      <c r="TRX76" s="386"/>
      <c r="TRY76" s="386"/>
      <c r="TRZ76" s="386"/>
      <c r="TSA76" s="386"/>
      <c r="TSB76" s="386"/>
      <c r="TSC76" s="385"/>
      <c r="TSD76" s="386"/>
      <c r="TSE76" s="386"/>
      <c r="TSF76" s="386"/>
      <c r="TSG76" s="386"/>
      <c r="TSH76" s="386"/>
      <c r="TSI76" s="386"/>
      <c r="TSJ76" s="386"/>
      <c r="TSK76" s="386"/>
      <c r="TSL76" s="386"/>
      <c r="TSM76" s="386"/>
      <c r="TSN76" s="386"/>
      <c r="TSO76" s="386"/>
      <c r="TSP76" s="386"/>
      <c r="TSQ76" s="386"/>
      <c r="TSR76" s="386"/>
      <c r="TSS76" s="385"/>
      <c r="TST76" s="386"/>
      <c r="TSU76" s="386"/>
      <c r="TSV76" s="386"/>
      <c r="TSW76" s="386"/>
      <c r="TSX76" s="386"/>
      <c r="TSY76" s="386"/>
      <c r="TSZ76" s="386"/>
      <c r="TTA76" s="386"/>
      <c r="TTB76" s="386"/>
      <c r="TTC76" s="386"/>
      <c r="TTD76" s="386"/>
      <c r="TTE76" s="386"/>
      <c r="TTF76" s="386"/>
      <c r="TTG76" s="386"/>
      <c r="TTH76" s="386"/>
      <c r="TTI76" s="385"/>
      <c r="TTJ76" s="386"/>
      <c r="TTK76" s="386"/>
      <c r="TTL76" s="386"/>
      <c r="TTM76" s="386"/>
      <c r="TTN76" s="386"/>
      <c r="TTO76" s="386"/>
      <c r="TTP76" s="386"/>
      <c r="TTQ76" s="386"/>
      <c r="TTR76" s="386"/>
      <c r="TTS76" s="386"/>
      <c r="TTT76" s="386"/>
      <c r="TTU76" s="386"/>
      <c r="TTV76" s="386"/>
      <c r="TTW76" s="386"/>
      <c r="TTX76" s="386"/>
      <c r="TTY76" s="385"/>
      <c r="TTZ76" s="386"/>
      <c r="TUA76" s="386"/>
      <c r="TUB76" s="386"/>
      <c r="TUC76" s="386"/>
      <c r="TUD76" s="386"/>
      <c r="TUE76" s="386"/>
      <c r="TUF76" s="386"/>
      <c r="TUG76" s="386"/>
      <c r="TUH76" s="386"/>
      <c r="TUI76" s="386"/>
      <c r="TUJ76" s="386"/>
      <c r="TUK76" s="386"/>
      <c r="TUL76" s="386"/>
      <c r="TUM76" s="386"/>
      <c r="TUN76" s="386"/>
      <c r="TUO76" s="385"/>
      <c r="TUP76" s="386"/>
      <c r="TUQ76" s="386"/>
      <c r="TUR76" s="386"/>
      <c r="TUS76" s="386"/>
      <c r="TUT76" s="386"/>
      <c r="TUU76" s="386"/>
      <c r="TUV76" s="386"/>
      <c r="TUW76" s="386"/>
      <c r="TUX76" s="386"/>
      <c r="TUY76" s="386"/>
      <c r="TUZ76" s="386"/>
      <c r="TVA76" s="386"/>
      <c r="TVB76" s="386"/>
      <c r="TVC76" s="386"/>
      <c r="TVD76" s="386"/>
      <c r="TVE76" s="385"/>
      <c r="TVF76" s="386"/>
      <c r="TVG76" s="386"/>
      <c r="TVH76" s="386"/>
      <c r="TVI76" s="386"/>
      <c r="TVJ76" s="386"/>
      <c r="TVK76" s="386"/>
      <c r="TVL76" s="386"/>
      <c r="TVM76" s="386"/>
      <c r="TVN76" s="386"/>
      <c r="TVO76" s="386"/>
      <c r="TVP76" s="386"/>
      <c r="TVQ76" s="386"/>
      <c r="TVR76" s="386"/>
      <c r="TVS76" s="386"/>
      <c r="TVT76" s="386"/>
      <c r="TVU76" s="385"/>
      <c r="TVV76" s="386"/>
      <c r="TVW76" s="386"/>
      <c r="TVX76" s="386"/>
      <c r="TVY76" s="386"/>
      <c r="TVZ76" s="386"/>
      <c r="TWA76" s="386"/>
      <c r="TWB76" s="386"/>
      <c r="TWC76" s="386"/>
      <c r="TWD76" s="386"/>
      <c r="TWE76" s="386"/>
      <c r="TWF76" s="386"/>
      <c r="TWG76" s="386"/>
      <c r="TWH76" s="386"/>
      <c r="TWI76" s="386"/>
      <c r="TWJ76" s="386"/>
      <c r="TWK76" s="385"/>
      <c r="TWL76" s="386"/>
      <c r="TWM76" s="386"/>
      <c r="TWN76" s="386"/>
      <c r="TWO76" s="386"/>
      <c r="TWP76" s="386"/>
      <c r="TWQ76" s="386"/>
      <c r="TWR76" s="386"/>
      <c r="TWS76" s="386"/>
      <c r="TWT76" s="386"/>
      <c r="TWU76" s="386"/>
      <c r="TWV76" s="386"/>
      <c r="TWW76" s="386"/>
      <c r="TWX76" s="386"/>
      <c r="TWY76" s="386"/>
      <c r="TWZ76" s="386"/>
      <c r="TXA76" s="385"/>
      <c r="TXB76" s="386"/>
      <c r="TXC76" s="386"/>
      <c r="TXD76" s="386"/>
      <c r="TXE76" s="386"/>
      <c r="TXF76" s="386"/>
      <c r="TXG76" s="386"/>
      <c r="TXH76" s="386"/>
      <c r="TXI76" s="386"/>
      <c r="TXJ76" s="386"/>
      <c r="TXK76" s="386"/>
      <c r="TXL76" s="386"/>
      <c r="TXM76" s="386"/>
      <c r="TXN76" s="386"/>
      <c r="TXO76" s="386"/>
      <c r="TXP76" s="386"/>
      <c r="TXQ76" s="385"/>
      <c r="TXR76" s="386"/>
      <c r="TXS76" s="386"/>
      <c r="TXT76" s="386"/>
      <c r="TXU76" s="386"/>
      <c r="TXV76" s="386"/>
      <c r="TXW76" s="386"/>
      <c r="TXX76" s="386"/>
      <c r="TXY76" s="386"/>
      <c r="TXZ76" s="386"/>
      <c r="TYA76" s="386"/>
      <c r="TYB76" s="386"/>
      <c r="TYC76" s="386"/>
      <c r="TYD76" s="386"/>
      <c r="TYE76" s="386"/>
      <c r="TYF76" s="386"/>
      <c r="TYG76" s="385"/>
      <c r="TYH76" s="386"/>
      <c r="TYI76" s="386"/>
      <c r="TYJ76" s="386"/>
      <c r="TYK76" s="386"/>
      <c r="TYL76" s="386"/>
      <c r="TYM76" s="386"/>
      <c r="TYN76" s="386"/>
      <c r="TYO76" s="386"/>
      <c r="TYP76" s="386"/>
      <c r="TYQ76" s="386"/>
      <c r="TYR76" s="386"/>
      <c r="TYS76" s="386"/>
      <c r="TYT76" s="386"/>
      <c r="TYU76" s="386"/>
      <c r="TYV76" s="386"/>
      <c r="TYW76" s="385"/>
      <c r="TYX76" s="386"/>
      <c r="TYY76" s="386"/>
      <c r="TYZ76" s="386"/>
      <c r="TZA76" s="386"/>
      <c r="TZB76" s="386"/>
      <c r="TZC76" s="386"/>
      <c r="TZD76" s="386"/>
      <c r="TZE76" s="386"/>
      <c r="TZF76" s="386"/>
      <c r="TZG76" s="386"/>
      <c r="TZH76" s="386"/>
      <c r="TZI76" s="386"/>
      <c r="TZJ76" s="386"/>
      <c r="TZK76" s="386"/>
      <c r="TZL76" s="386"/>
      <c r="TZM76" s="385"/>
      <c r="TZN76" s="386"/>
      <c r="TZO76" s="386"/>
      <c r="TZP76" s="386"/>
      <c r="TZQ76" s="386"/>
      <c r="TZR76" s="386"/>
      <c r="TZS76" s="386"/>
      <c r="TZT76" s="386"/>
      <c r="TZU76" s="386"/>
      <c r="TZV76" s="386"/>
      <c r="TZW76" s="386"/>
      <c r="TZX76" s="386"/>
      <c r="TZY76" s="386"/>
      <c r="TZZ76" s="386"/>
      <c r="UAA76" s="386"/>
      <c r="UAB76" s="386"/>
      <c r="UAC76" s="385"/>
      <c r="UAD76" s="386"/>
      <c r="UAE76" s="386"/>
      <c r="UAF76" s="386"/>
      <c r="UAG76" s="386"/>
      <c r="UAH76" s="386"/>
      <c r="UAI76" s="386"/>
      <c r="UAJ76" s="386"/>
      <c r="UAK76" s="386"/>
      <c r="UAL76" s="386"/>
      <c r="UAM76" s="386"/>
      <c r="UAN76" s="386"/>
      <c r="UAO76" s="386"/>
      <c r="UAP76" s="386"/>
      <c r="UAQ76" s="386"/>
      <c r="UAR76" s="386"/>
      <c r="UAS76" s="385"/>
      <c r="UAT76" s="386"/>
      <c r="UAU76" s="386"/>
      <c r="UAV76" s="386"/>
      <c r="UAW76" s="386"/>
      <c r="UAX76" s="386"/>
      <c r="UAY76" s="386"/>
      <c r="UAZ76" s="386"/>
      <c r="UBA76" s="386"/>
      <c r="UBB76" s="386"/>
      <c r="UBC76" s="386"/>
      <c r="UBD76" s="386"/>
      <c r="UBE76" s="386"/>
      <c r="UBF76" s="386"/>
      <c r="UBG76" s="386"/>
      <c r="UBH76" s="386"/>
      <c r="UBI76" s="385"/>
      <c r="UBJ76" s="386"/>
      <c r="UBK76" s="386"/>
      <c r="UBL76" s="386"/>
      <c r="UBM76" s="386"/>
      <c r="UBN76" s="386"/>
      <c r="UBO76" s="386"/>
      <c r="UBP76" s="386"/>
      <c r="UBQ76" s="386"/>
      <c r="UBR76" s="386"/>
      <c r="UBS76" s="386"/>
      <c r="UBT76" s="386"/>
      <c r="UBU76" s="386"/>
      <c r="UBV76" s="386"/>
      <c r="UBW76" s="386"/>
      <c r="UBX76" s="386"/>
      <c r="UBY76" s="385"/>
      <c r="UBZ76" s="386"/>
      <c r="UCA76" s="386"/>
      <c r="UCB76" s="386"/>
      <c r="UCC76" s="386"/>
      <c r="UCD76" s="386"/>
      <c r="UCE76" s="386"/>
      <c r="UCF76" s="386"/>
      <c r="UCG76" s="386"/>
      <c r="UCH76" s="386"/>
      <c r="UCI76" s="386"/>
      <c r="UCJ76" s="386"/>
      <c r="UCK76" s="386"/>
      <c r="UCL76" s="386"/>
      <c r="UCM76" s="386"/>
      <c r="UCN76" s="386"/>
      <c r="UCO76" s="385"/>
      <c r="UCP76" s="386"/>
      <c r="UCQ76" s="386"/>
      <c r="UCR76" s="386"/>
      <c r="UCS76" s="386"/>
      <c r="UCT76" s="386"/>
      <c r="UCU76" s="386"/>
      <c r="UCV76" s="386"/>
      <c r="UCW76" s="386"/>
      <c r="UCX76" s="386"/>
      <c r="UCY76" s="386"/>
      <c r="UCZ76" s="386"/>
      <c r="UDA76" s="386"/>
      <c r="UDB76" s="386"/>
      <c r="UDC76" s="386"/>
      <c r="UDD76" s="386"/>
      <c r="UDE76" s="385"/>
      <c r="UDF76" s="386"/>
      <c r="UDG76" s="386"/>
      <c r="UDH76" s="386"/>
      <c r="UDI76" s="386"/>
      <c r="UDJ76" s="386"/>
      <c r="UDK76" s="386"/>
      <c r="UDL76" s="386"/>
      <c r="UDM76" s="386"/>
      <c r="UDN76" s="386"/>
      <c r="UDO76" s="386"/>
      <c r="UDP76" s="386"/>
      <c r="UDQ76" s="386"/>
      <c r="UDR76" s="386"/>
      <c r="UDS76" s="386"/>
      <c r="UDT76" s="386"/>
      <c r="UDU76" s="385"/>
      <c r="UDV76" s="386"/>
      <c r="UDW76" s="386"/>
      <c r="UDX76" s="386"/>
      <c r="UDY76" s="386"/>
      <c r="UDZ76" s="386"/>
      <c r="UEA76" s="386"/>
      <c r="UEB76" s="386"/>
      <c r="UEC76" s="386"/>
      <c r="UED76" s="386"/>
      <c r="UEE76" s="386"/>
      <c r="UEF76" s="386"/>
      <c r="UEG76" s="386"/>
      <c r="UEH76" s="386"/>
      <c r="UEI76" s="386"/>
      <c r="UEJ76" s="386"/>
      <c r="UEK76" s="385"/>
      <c r="UEL76" s="386"/>
      <c r="UEM76" s="386"/>
      <c r="UEN76" s="386"/>
      <c r="UEO76" s="386"/>
      <c r="UEP76" s="386"/>
      <c r="UEQ76" s="386"/>
      <c r="UER76" s="386"/>
      <c r="UES76" s="386"/>
      <c r="UET76" s="386"/>
      <c r="UEU76" s="386"/>
      <c r="UEV76" s="386"/>
      <c r="UEW76" s="386"/>
      <c r="UEX76" s="386"/>
      <c r="UEY76" s="386"/>
      <c r="UEZ76" s="386"/>
      <c r="UFA76" s="385"/>
      <c r="UFB76" s="386"/>
      <c r="UFC76" s="386"/>
      <c r="UFD76" s="386"/>
      <c r="UFE76" s="386"/>
      <c r="UFF76" s="386"/>
      <c r="UFG76" s="386"/>
      <c r="UFH76" s="386"/>
      <c r="UFI76" s="386"/>
      <c r="UFJ76" s="386"/>
      <c r="UFK76" s="386"/>
      <c r="UFL76" s="386"/>
      <c r="UFM76" s="386"/>
      <c r="UFN76" s="386"/>
      <c r="UFO76" s="386"/>
      <c r="UFP76" s="386"/>
      <c r="UFQ76" s="385"/>
      <c r="UFR76" s="386"/>
      <c r="UFS76" s="386"/>
      <c r="UFT76" s="386"/>
      <c r="UFU76" s="386"/>
      <c r="UFV76" s="386"/>
      <c r="UFW76" s="386"/>
      <c r="UFX76" s="386"/>
      <c r="UFY76" s="386"/>
      <c r="UFZ76" s="386"/>
      <c r="UGA76" s="386"/>
      <c r="UGB76" s="386"/>
      <c r="UGC76" s="386"/>
      <c r="UGD76" s="386"/>
      <c r="UGE76" s="386"/>
      <c r="UGF76" s="386"/>
      <c r="UGG76" s="385"/>
      <c r="UGH76" s="386"/>
      <c r="UGI76" s="386"/>
      <c r="UGJ76" s="386"/>
      <c r="UGK76" s="386"/>
      <c r="UGL76" s="386"/>
      <c r="UGM76" s="386"/>
      <c r="UGN76" s="386"/>
      <c r="UGO76" s="386"/>
      <c r="UGP76" s="386"/>
      <c r="UGQ76" s="386"/>
      <c r="UGR76" s="386"/>
      <c r="UGS76" s="386"/>
      <c r="UGT76" s="386"/>
      <c r="UGU76" s="386"/>
      <c r="UGV76" s="386"/>
      <c r="UGW76" s="385"/>
      <c r="UGX76" s="386"/>
      <c r="UGY76" s="386"/>
      <c r="UGZ76" s="386"/>
      <c r="UHA76" s="386"/>
      <c r="UHB76" s="386"/>
      <c r="UHC76" s="386"/>
      <c r="UHD76" s="386"/>
      <c r="UHE76" s="386"/>
      <c r="UHF76" s="386"/>
      <c r="UHG76" s="386"/>
      <c r="UHH76" s="386"/>
      <c r="UHI76" s="386"/>
      <c r="UHJ76" s="386"/>
      <c r="UHK76" s="386"/>
      <c r="UHL76" s="386"/>
      <c r="UHM76" s="385"/>
      <c r="UHN76" s="386"/>
      <c r="UHO76" s="386"/>
      <c r="UHP76" s="386"/>
      <c r="UHQ76" s="386"/>
      <c r="UHR76" s="386"/>
      <c r="UHS76" s="386"/>
      <c r="UHT76" s="386"/>
      <c r="UHU76" s="386"/>
      <c r="UHV76" s="386"/>
      <c r="UHW76" s="386"/>
      <c r="UHX76" s="386"/>
      <c r="UHY76" s="386"/>
      <c r="UHZ76" s="386"/>
      <c r="UIA76" s="386"/>
      <c r="UIB76" s="386"/>
      <c r="UIC76" s="385"/>
      <c r="UID76" s="386"/>
      <c r="UIE76" s="386"/>
      <c r="UIF76" s="386"/>
      <c r="UIG76" s="386"/>
      <c r="UIH76" s="386"/>
      <c r="UII76" s="386"/>
      <c r="UIJ76" s="386"/>
      <c r="UIK76" s="386"/>
      <c r="UIL76" s="386"/>
      <c r="UIM76" s="386"/>
      <c r="UIN76" s="386"/>
      <c r="UIO76" s="386"/>
      <c r="UIP76" s="386"/>
      <c r="UIQ76" s="386"/>
      <c r="UIR76" s="386"/>
      <c r="UIS76" s="385"/>
      <c r="UIT76" s="386"/>
      <c r="UIU76" s="386"/>
      <c r="UIV76" s="386"/>
      <c r="UIW76" s="386"/>
      <c r="UIX76" s="386"/>
      <c r="UIY76" s="386"/>
      <c r="UIZ76" s="386"/>
      <c r="UJA76" s="386"/>
      <c r="UJB76" s="386"/>
      <c r="UJC76" s="386"/>
      <c r="UJD76" s="386"/>
      <c r="UJE76" s="386"/>
      <c r="UJF76" s="386"/>
      <c r="UJG76" s="386"/>
      <c r="UJH76" s="386"/>
      <c r="UJI76" s="385"/>
      <c r="UJJ76" s="386"/>
      <c r="UJK76" s="386"/>
      <c r="UJL76" s="386"/>
      <c r="UJM76" s="386"/>
      <c r="UJN76" s="386"/>
      <c r="UJO76" s="386"/>
      <c r="UJP76" s="386"/>
      <c r="UJQ76" s="386"/>
      <c r="UJR76" s="386"/>
      <c r="UJS76" s="386"/>
      <c r="UJT76" s="386"/>
      <c r="UJU76" s="386"/>
      <c r="UJV76" s="386"/>
      <c r="UJW76" s="386"/>
      <c r="UJX76" s="386"/>
      <c r="UJY76" s="385"/>
      <c r="UJZ76" s="386"/>
      <c r="UKA76" s="386"/>
      <c r="UKB76" s="386"/>
      <c r="UKC76" s="386"/>
      <c r="UKD76" s="386"/>
      <c r="UKE76" s="386"/>
      <c r="UKF76" s="386"/>
      <c r="UKG76" s="386"/>
      <c r="UKH76" s="386"/>
      <c r="UKI76" s="386"/>
      <c r="UKJ76" s="386"/>
      <c r="UKK76" s="386"/>
      <c r="UKL76" s="386"/>
      <c r="UKM76" s="386"/>
      <c r="UKN76" s="386"/>
      <c r="UKO76" s="385"/>
      <c r="UKP76" s="386"/>
      <c r="UKQ76" s="386"/>
      <c r="UKR76" s="386"/>
      <c r="UKS76" s="386"/>
      <c r="UKT76" s="386"/>
      <c r="UKU76" s="386"/>
      <c r="UKV76" s="386"/>
      <c r="UKW76" s="386"/>
      <c r="UKX76" s="386"/>
      <c r="UKY76" s="386"/>
      <c r="UKZ76" s="386"/>
      <c r="ULA76" s="386"/>
      <c r="ULB76" s="386"/>
      <c r="ULC76" s="386"/>
      <c r="ULD76" s="386"/>
      <c r="ULE76" s="385"/>
      <c r="ULF76" s="386"/>
      <c r="ULG76" s="386"/>
      <c r="ULH76" s="386"/>
      <c r="ULI76" s="386"/>
      <c r="ULJ76" s="386"/>
      <c r="ULK76" s="386"/>
      <c r="ULL76" s="386"/>
      <c r="ULM76" s="386"/>
      <c r="ULN76" s="386"/>
      <c r="ULO76" s="386"/>
      <c r="ULP76" s="386"/>
      <c r="ULQ76" s="386"/>
      <c r="ULR76" s="386"/>
      <c r="ULS76" s="386"/>
      <c r="ULT76" s="386"/>
      <c r="ULU76" s="385"/>
      <c r="ULV76" s="386"/>
      <c r="ULW76" s="386"/>
      <c r="ULX76" s="386"/>
      <c r="ULY76" s="386"/>
      <c r="ULZ76" s="386"/>
      <c r="UMA76" s="386"/>
      <c r="UMB76" s="386"/>
      <c r="UMC76" s="386"/>
      <c r="UMD76" s="386"/>
      <c r="UME76" s="386"/>
      <c r="UMF76" s="386"/>
      <c r="UMG76" s="386"/>
      <c r="UMH76" s="386"/>
      <c r="UMI76" s="386"/>
      <c r="UMJ76" s="386"/>
      <c r="UMK76" s="385"/>
      <c r="UML76" s="386"/>
      <c r="UMM76" s="386"/>
      <c r="UMN76" s="386"/>
      <c r="UMO76" s="386"/>
      <c r="UMP76" s="386"/>
      <c r="UMQ76" s="386"/>
      <c r="UMR76" s="386"/>
      <c r="UMS76" s="386"/>
      <c r="UMT76" s="386"/>
      <c r="UMU76" s="386"/>
      <c r="UMV76" s="386"/>
      <c r="UMW76" s="386"/>
      <c r="UMX76" s="386"/>
      <c r="UMY76" s="386"/>
      <c r="UMZ76" s="386"/>
      <c r="UNA76" s="385"/>
      <c r="UNB76" s="386"/>
      <c r="UNC76" s="386"/>
      <c r="UND76" s="386"/>
      <c r="UNE76" s="386"/>
      <c r="UNF76" s="386"/>
      <c r="UNG76" s="386"/>
      <c r="UNH76" s="386"/>
      <c r="UNI76" s="386"/>
      <c r="UNJ76" s="386"/>
      <c r="UNK76" s="386"/>
      <c r="UNL76" s="386"/>
      <c r="UNM76" s="386"/>
      <c r="UNN76" s="386"/>
      <c r="UNO76" s="386"/>
      <c r="UNP76" s="386"/>
      <c r="UNQ76" s="385"/>
      <c r="UNR76" s="386"/>
      <c r="UNS76" s="386"/>
      <c r="UNT76" s="386"/>
      <c r="UNU76" s="386"/>
      <c r="UNV76" s="386"/>
      <c r="UNW76" s="386"/>
      <c r="UNX76" s="386"/>
      <c r="UNY76" s="386"/>
      <c r="UNZ76" s="386"/>
      <c r="UOA76" s="386"/>
      <c r="UOB76" s="386"/>
      <c r="UOC76" s="386"/>
      <c r="UOD76" s="386"/>
      <c r="UOE76" s="386"/>
      <c r="UOF76" s="386"/>
      <c r="UOG76" s="385"/>
      <c r="UOH76" s="386"/>
      <c r="UOI76" s="386"/>
      <c r="UOJ76" s="386"/>
      <c r="UOK76" s="386"/>
      <c r="UOL76" s="386"/>
      <c r="UOM76" s="386"/>
      <c r="UON76" s="386"/>
      <c r="UOO76" s="386"/>
      <c r="UOP76" s="386"/>
      <c r="UOQ76" s="386"/>
      <c r="UOR76" s="386"/>
      <c r="UOS76" s="386"/>
      <c r="UOT76" s="386"/>
      <c r="UOU76" s="386"/>
      <c r="UOV76" s="386"/>
      <c r="UOW76" s="385"/>
      <c r="UOX76" s="386"/>
      <c r="UOY76" s="386"/>
      <c r="UOZ76" s="386"/>
      <c r="UPA76" s="386"/>
      <c r="UPB76" s="386"/>
      <c r="UPC76" s="386"/>
      <c r="UPD76" s="386"/>
      <c r="UPE76" s="386"/>
      <c r="UPF76" s="386"/>
      <c r="UPG76" s="386"/>
      <c r="UPH76" s="386"/>
      <c r="UPI76" s="386"/>
      <c r="UPJ76" s="386"/>
      <c r="UPK76" s="386"/>
      <c r="UPL76" s="386"/>
      <c r="UPM76" s="385"/>
      <c r="UPN76" s="386"/>
      <c r="UPO76" s="386"/>
      <c r="UPP76" s="386"/>
      <c r="UPQ76" s="386"/>
      <c r="UPR76" s="386"/>
      <c r="UPS76" s="386"/>
      <c r="UPT76" s="386"/>
      <c r="UPU76" s="386"/>
      <c r="UPV76" s="386"/>
      <c r="UPW76" s="386"/>
      <c r="UPX76" s="386"/>
      <c r="UPY76" s="386"/>
      <c r="UPZ76" s="386"/>
      <c r="UQA76" s="386"/>
      <c r="UQB76" s="386"/>
      <c r="UQC76" s="385"/>
      <c r="UQD76" s="386"/>
      <c r="UQE76" s="386"/>
      <c r="UQF76" s="386"/>
      <c r="UQG76" s="386"/>
      <c r="UQH76" s="386"/>
      <c r="UQI76" s="386"/>
      <c r="UQJ76" s="386"/>
      <c r="UQK76" s="386"/>
      <c r="UQL76" s="386"/>
      <c r="UQM76" s="386"/>
      <c r="UQN76" s="386"/>
      <c r="UQO76" s="386"/>
      <c r="UQP76" s="386"/>
      <c r="UQQ76" s="386"/>
      <c r="UQR76" s="386"/>
      <c r="UQS76" s="385"/>
      <c r="UQT76" s="386"/>
      <c r="UQU76" s="386"/>
      <c r="UQV76" s="386"/>
      <c r="UQW76" s="386"/>
      <c r="UQX76" s="386"/>
      <c r="UQY76" s="386"/>
      <c r="UQZ76" s="386"/>
      <c r="URA76" s="386"/>
      <c r="URB76" s="386"/>
      <c r="URC76" s="386"/>
      <c r="URD76" s="386"/>
      <c r="URE76" s="386"/>
      <c r="URF76" s="386"/>
      <c r="URG76" s="386"/>
      <c r="URH76" s="386"/>
      <c r="URI76" s="385"/>
      <c r="URJ76" s="386"/>
      <c r="URK76" s="386"/>
      <c r="URL76" s="386"/>
      <c r="URM76" s="386"/>
      <c r="URN76" s="386"/>
      <c r="URO76" s="386"/>
      <c r="URP76" s="386"/>
      <c r="URQ76" s="386"/>
      <c r="URR76" s="386"/>
      <c r="URS76" s="386"/>
      <c r="URT76" s="386"/>
      <c r="URU76" s="386"/>
      <c r="URV76" s="386"/>
      <c r="URW76" s="386"/>
      <c r="URX76" s="386"/>
      <c r="URY76" s="385"/>
      <c r="URZ76" s="386"/>
      <c r="USA76" s="386"/>
      <c r="USB76" s="386"/>
      <c r="USC76" s="386"/>
      <c r="USD76" s="386"/>
      <c r="USE76" s="386"/>
      <c r="USF76" s="386"/>
      <c r="USG76" s="386"/>
      <c r="USH76" s="386"/>
      <c r="USI76" s="386"/>
      <c r="USJ76" s="386"/>
      <c r="USK76" s="386"/>
      <c r="USL76" s="386"/>
      <c r="USM76" s="386"/>
      <c r="USN76" s="386"/>
      <c r="USO76" s="385"/>
      <c r="USP76" s="386"/>
      <c r="USQ76" s="386"/>
      <c r="USR76" s="386"/>
      <c r="USS76" s="386"/>
      <c r="UST76" s="386"/>
      <c r="USU76" s="386"/>
      <c r="USV76" s="386"/>
      <c r="USW76" s="386"/>
      <c r="USX76" s="386"/>
      <c r="USY76" s="386"/>
      <c r="USZ76" s="386"/>
      <c r="UTA76" s="386"/>
      <c r="UTB76" s="386"/>
      <c r="UTC76" s="386"/>
      <c r="UTD76" s="386"/>
      <c r="UTE76" s="385"/>
      <c r="UTF76" s="386"/>
      <c r="UTG76" s="386"/>
      <c r="UTH76" s="386"/>
      <c r="UTI76" s="386"/>
      <c r="UTJ76" s="386"/>
      <c r="UTK76" s="386"/>
      <c r="UTL76" s="386"/>
      <c r="UTM76" s="386"/>
      <c r="UTN76" s="386"/>
      <c r="UTO76" s="386"/>
      <c r="UTP76" s="386"/>
      <c r="UTQ76" s="386"/>
      <c r="UTR76" s="386"/>
      <c r="UTS76" s="386"/>
      <c r="UTT76" s="386"/>
      <c r="UTU76" s="385"/>
      <c r="UTV76" s="386"/>
      <c r="UTW76" s="386"/>
      <c r="UTX76" s="386"/>
      <c r="UTY76" s="386"/>
      <c r="UTZ76" s="386"/>
      <c r="UUA76" s="386"/>
      <c r="UUB76" s="386"/>
      <c r="UUC76" s="386"/>
      <c r="UUD76" s="386"/>
      <c r="UUE76" s="386"/>
      <c r="UUF76" s="386"/>
      <c r="UUG76" s="386"/>
      <c r="UUH76" s="386"/>
      <c r="UUI76" s="386"/>
      <c r="UUJ76" s="386"/>
      <c r="UUK76" s="385"/>
      <c r="UUL76" s="386"/>
      <c r="UUM76" s="386"/>
      <c r="UUN76" s="386"/>
      <c r="UUO76" s="386"/>
      <c r="UUP76" s="386"/>
      <c r="UUQ76" s="386"/>
      <c r="UUR76" s="386"/>
      <c r="UUS76" s="386"/>
      <c r="UUT76" s="386"/>
      <c r="UUU76" s="386"/>
      <c r="UUV76" s="386"/>
      <c r="UUW76" s="386"/>
      <c r="UUX76" s="386"/>
      <c r="UUY76" s="386"/>
      <c r="UUZ76" s="386"/>
      <c r="UVA76" s="385"/>
      <c r="UVB76" s="386"/>
      <c r="UVC76" s="386"/>
      <c r="UVD76" s="386"/>
      <c r="UVE76" s="386"/>
      <c r="UVF76" s="386"/>
      <c r="UVG76" s="386"/>
      <c r="UVH76" s="386"/>
      <c r="UVI76" s="386"/>
      <c r="UVJ76" s="386"/>
      <c r="UVK76" s="386"/>
      <c r="UVL76" s="386"/>
      <c r="UVM76" s="386"/>
      <c r="UVN76" s="386"/>
      <c r="UVO76" s="386"/>
      <c r="UVP76" s="386"/>
      <c r="UVQ76" s="385"/>
      <c r="UVR76" s="386"/>
      <c r="UVS76" s="386"/>
      <c r="UVT76" s="386"/>
      <c r="UVU76" s="386"/>
      <c r="UVV76" s="386"/>
      <c r="UVW76" s="386"/>
      <c r="UVX76" s="386"/>
      <c r="UVY76" s="386"/>
      <c r="UVZ76" s="386"/>
      <c r="UWA76" s="386"/>
      <c r="UWB76" s="386"/>
      <c r="UWC76" s="386"/>
      <c r="UWD76" s="386"/>
      <c r="UWE76" s="386"/>
      <c r="UWF76" s="386"/>
      <c r="UWG76" s="385"/>
      <c r="UWH76" s="386"/>
      <c r="UWI76" s="386"/>
      <c r="UWJ76" s="386"/>
      <c r="UWK76" s="386"/>
      <c r="UWL76" s="386"/>
      <c r="UWM76" s="386"/>
      <c r="UWN76" s="386"/>
      <c r="UWO76" s="386"/>
      <c r="UWP76" s="386"/>
      <c r="UWQ76" s="386"/>
      <c r="UWR76" s="386"/>
      <c r="UWS76" s="386"/>
      <c r="UWT76" s="386"/>
      <c r="UWU76" s="386"/>
      <c r="UWV76" s="386"/>
      <c r="UWW76" s="385"/>
      <c r="UWX76" s="386"/>
      <c r="UWY76" s="386"/>
      <c r="UWZ76" s="386"/>
      <c r="UXA76" s="386"/>
      <c r="UXB76" s="386"/>
      <c r="UXC76" s="386"/>
      <c r="UXD76" s="386"/>
      <c r="UXE76" s="386"/>
      <c r="UXF76" s="386"/>
      <c r="UXG76" s="386"/>
      <c r="UXH76" s="386"/>
      <c r="UXI76" s="386"/>
      <c r="UXJ76" s="386"/>
      <c r="UXK76" s="386"/>
      <c r="UXL76" s="386"/>
      <c r="UXM76" s="385"/>
      <c r="UXN76" s="386"/>
      <c r="UXO76" s="386"/>
      <c r="UXP76" s="386"/>
      <c r="UXQ76" s="386"/>
      <c r="UXR76" s="386"/>
      <c r="UXS76" s="386"/>
      <c r="UXT76" s="386"/>
      <c r="UXU76" s="386"/>
      <c r="UXV76" s="386"/>
      <c r="UXW76" s="386"/>
      <c r="UXX76" s="386"/>
      <c r="UXY76" s="386"/>
      <c r="UXZ76" s="386"/>
      <c r="UYA76" s="386"/>
      <c r="UYB76" s="386"/>
      <c r="UYC76" s="385"/>
      <c r="UYD76" s="386"/>
      <c r="UYE76" s="386"/>
      <c r="UYF76" s="386"/>
      <c r="UYG76" s="386"/>
      <c r="UYH76" s="386"/>
      <c r="UYI76" s="386"/>
      <c r="UYJ76" s="386"/>
      <c r="UYK76" s="386"/>
      <c r="UYL76" s="386"/>
      <c r="UYM76" s="386"/>
      <c r="UYN76" s="386"/>
      <c r="UYO76" s="386"/>
      <c r="UYP76" s="386"/>
      <c r="UYQ76" s="386"/>
      <c r="UYR76" s="386"/>
      <c r="UYS76" s="385"/>
      <c r="UYT76" s="386"/>
      <c r="UYU76" s="386"/>
      <c r="UYV76" s="386"/>
      <c r="UYW76" s="386"/>
      <c r="UYX76" s="386"/>
      <c r="UYY76" s="386"/>
      <c r="UYZ76" s="386"/>
      <c r="UZA76" s="386"/>
      <c r="UZB76" s="386"/>
      <c r="UZC76" s="386"/>
      <c r="UZD76" s="386"/>
      <c r="UZE76" s="386"/>
      <c r="UZF76" s="386"/>
      <c r="UZG76" s="386"/>
      <c r="UZH76" s="386"/>
      <c r="UZI76" s="385"/>
      <c r="UZJ76" s="386"/>
      <c r="UZK76" s="386"/>
      <c r="UZL76" s="386"/>
      <c r="UZM76" s="386"/>
      <c r="UZN76" s="386"/>
      <c r="UZO76" s="386"/>
      <c r="UZP76" s="386"/>
      <c r="UZQ76" s="386"/>
      <c r="UZR76" s="386"/>
      <c r="UZS76" s="386"/>
      <c r="UZT76" s="386"/>
      <c r="UZU76" s="386"/>
      <c r="UZV76" s="386"/>
      <c r="UZW76" s="386"/>
      <c r="UZX76" s="386"/>
      <c r="UZY76" s="385"/>
      <c r="UZZ76" s="386"/>
      <c r="VAA76" s="386"/>
      <c r="VAB76" s="386"/>
      <c r="VAC76" s="386"/>
      <c r="VAD76" s="386"/>
      <c r="VAE76" s="386"/>
      <c r="VAF76" s="386"/>
      <c r="VAG76" s="386"/>
      <c r="VAH76" s="386"/>
      <c r="VAI76" s="386"/>
      <c r="VAJ76" s="386"/>
      <c r="VAK76" s="386"/>
      <c r="VAL76" s="386"/>
      <c r="VAM76" s="386"/>
      <c r="VAN76" s="386"/>
      <c r="VAO76" s="385"/>
      <c r="VAP76" s="386"/>
      <c r="VAQ76" s="386"/>
      <c r="VAR76" s="386"/>
      <c r="VAS76" s="386"/>
      <c r="VAT76" s="386"/>
      <c r="VAU76" s="386"/>
      <c r="VAV76" s="386"/>
      <c r="VAW76" s="386"/>
      <c r="VAX76" s="386"/>
      <c r="VAY76" s="386"/>
      <c r="VAZ76" s="386"/>
      <c r="VBA76" s="386"/>
      <c r="VBB76" s="386"/>
      <c r="VBC76" s="386"/>
      <c r="VBD76" s="386"/>
      <c r="VBE76" s="385"/>
      <c r="VBF76" s="386"/>
      <c r="VBG76" s="386"/>
      <c r="VBH76" s="386"/>
      <c r="VBI76" s="386"/>
      <c r="VBJ76" s="386"/>
      <c r="VBK76" s="386"/>
      <c r="VBL76" s="386"/>
      <c r="VBM76" s="386"/>
      <c r="VBN76" s="386"/>
      <c r="VBO76" s="386"/>
      <c r="VBP76" s="386"/>
      <c r="VBQ76" s="386"/>
      <c r="VBR76" s="386"/>
      <c r="VBS76" s="386"/>
      <c r="VBT76" s="386"/>
      <c r="VBU76" s="385"/>
      <c r="VBV76" s="386"/>
      <c r="VBW76" s="386"/>
      <c r="VBX76" s="386"/>
      <c r="VBY76" s="386"/>
      <c r="VBZ76" s="386"/>
      <c r="VCA76" s="386"/>
      <c r="VCB76" s="386"/>
      <c r="VCC76" s="386"/>
      <c r="VCD76" s="386"/>
      <c r="VCE76" s="386"/>
      <c r="VCF76" s="386"/>
      <c r="VCG76" s="386"/>
      <c r="VCH76" s="386"/>
      <c r="VCI76" s="386"/>
      <c r="VCJ76" s="386"/>
      <c r="VCK76" s="385"/>
      <c r="VCL76" s="386"/>
      <c r="VCM76" s="386"/>
      <c r="VCN76" s="386"/>
      <c r="VCO76" s="386"/>
      <c r="VCP76" s="386"/>
      <c r="VCQ76" s="386"/>
      <c r="VCR76" s="386"/>
      <c r="VCS76" s="386"/>
      <c r="VCT76" s="386"/>
      <c r="VCU76" s="386"/>
      <c r="VCV76" s="386"/>
      <c r="VCW76" s="386"/>
      <c r="VCX76" s="386"/>
      <c r="VCY76" s="386"/>
      <c r="VCZ76" s="386"/>
      <c r="VDA76" s="385"/>
      <c r="VDB76" s="386"/>
      <c r="VDC76" s="386"/>
      <c r="VDD76" s="386"/>
      <c r="VDE76" s="386"/>
      <c r="VDF76" s="386"/>
      <c r="VDG76" s="386"/>
      <c r="VDH76" s="386"/>
      <c r="VDI76" s="386"/>
      <c r="VDJ76" s="386"/>
      <c r="VDK76" s="386"/>
      <c r="VDL76" s="386"/>
      <c r="VDM76" s="386"/>
      <c r="VDN76" s="386"/>
      <c r="VDO76" s="386"/>
      <c r="VDP76" s="386"/>
      <c r="VDQ76" s="385"/>
      <c r="VDR76" s="386"/>
      <c r="VDS76" s="386"/>
      <c r="VDT76" s="386"/>
      <c r="VDU76" s="386"/>
      <c r="VDV76" s="386"/>
      <c r="VDW76" s="386"/>
      <c r="VDX76" s="386"/>
      <c r="VDY76" s="386"/>
      <c r="VDZ76" s="386"/>
      <c r="VEA76" s="386"/>
      <c r="VEB76" s="386"/>
      <c r="VEC76" s="386"/>
      <c r="VED76" s="386"/>
      <c r="VEE76" s="386"/>
      <c r="VEF76" s="386"/>
      <c r="VEG76" s="385"/>
      <c r="VEH76" s="386"/>
      <c r="VEI76" s="386"/>
      <c r="VEJ76" s="386"/>
      <c r="VEK76" s="386"/>
      <c r="VEL76" s="386"/>
      <c r="VEM76" s="386"/>
      <c r="VEN76" s="386"/>
      <c r="VEO76" s="386"/>
      <c r="VEP76" s="386"/>
      <c r="VEQ76" s="386"/>
      <c r="VER76" s="386"/>
      <c r="VES76" s="386"/>
      <c r="VET76" s="386"/>
      <c r="VEU76" s="386"/>
      <c r="VEV76" s="386"/>
      <c r="VEW76" s="385"/>
      <c r="VEX76" s="386"/>
      <c r="VEY76" s="386"/>
      <c r="VEZ76" s="386"/>
      <c r="VFA76" s="386"/>
      <c r="VFB76" s="386"/>
      <c r="VFC76" s="386"/>
      <c r="VFD76" s="386"/>
      <c r="VFE76" s="386"/>
      <c r="VFF76" s="386"/>
      <c r="VFG76" s="386"/>
      <c r="VFH76" s="386"/>
      <c r="VFI76" s="386"/>
      <c r="VFJ76" s="386"/>
      <c r="VFK76" s="386"/>
      <c r="VFL76" s="386"/>
      <c r="VFM76" s="385"/>
      <c r="VFN76" s="386"/>
      <c r="VFO76" s="386"/>
      <c r="VFP76" s="386"/>
      <c r="VFQ76" s="386"/>
      <c r="VFR76" s="386"/>
      <c r="VFS76" s="386"/>
      <c r="VFT76" s="386"/>
      <c r="VFU76" s="386"/>
      <c r="VFV76" s="386"/>
      <c r="VFW76" s="386"/>
      <c r="VFX76" s="386"/>
      <c r="VFY76" s="386"/>
      <c r="VFZ76" s="386"/>
      <c r="VGA76" s="386"/>
      <c r="VGB76" s="386"/>
      <c r="VGC76" s="385"/>
      <c r="VGD76" s="386"/>
      <c r="VGE76" s="386"/>
      <c r="VGF76" s="386"/>
      <c r="VGG76" s="386"/>
      <c r="VGH76" s="386"/>
      <c r="VGI76" s="386"/>
      <c r="VGJ76" s="386"/>
      <c r="VGK76" s="386"/>
      <c r="VGL76" s="386"/>
      <c r="VGM76" s="386"/>
      <c r="VGN76" s="386"/>
      <c r="VGO76" s="386"/>
      <c r="VGP76" s="386"/>
      <c r="VGQ76" s="386"/>
      <c r="VGR76" s="386"/>
      <c r="VGS76" s="385"/>
      <c r="VGT76" s="386"/>
      <c r="VGU76" s="386"/>
      <c r="VGV76" s="386"/>
      <c r="VGW76" s="386"/>
      <c r="VGX76" s="386"/>
      <c r="VGY76" s="386"/>
      <c r="VGZ76" s="386"/>
      <c r="VHA76" s="386"/>
      <c r="VHB76" s="386"/>
      <c r="VHC76" s="386"/>
      <c r="VHD76" s="386"/>
      <c r="VHE76" s="386"/>
      <c r="VHF76" s="386"/>
      <c r="VHG76" s="386"/>
      <c r="VHH76" s="386"/>
      <c r="VHI76" s="385"/>
      <c r="VHJ76" s="386"/>
      <c r="VHK76" s="386"/>
      <c r="VHL76" s="386"/>
      <c r="VHM76" s="386"/>
      <c r="VHN76" s="386"/>
      <c r="VHO76" s="386"/>
      <c r="VHP76" s="386"/>
      <c r="VHQ76" s="386"/>
      <c r="VHR76" s="386"/>
      <c r="VHS76" s="386"/>
      <c r="VHT76" s="386"/>
      <c r="VHU76" s="386"/>
      <c r="VHV76" s="386"/>
      <c r="VHW76" s="386"/>
      <c r="VHX76" s="386"/>
      <c r="VHY76" s="385"/>
      <c r="VHZ76" s="386"/>
      <c r="VIA76" s="386"/>
      <c r="VIB76" s="386"/>
      <c r="VIC76" s="386"/>
      <c r="VID76" s="386"/>
      <c r="VIE76" s="386"/>
      <c r="VIF76" s="386"/>
      <c r="VIG76" s="386"/>
      <c r="VIH76" s="386"/>
      <c r="VII76" s="386"/>
      <c r="VIJ76" s="386"/>
      <c r="VIK76" s="386"/>
      <c r="VIL76" s="386"/>
      <c r="VIM76" s="386"/>
      <c r="VIN76" s="386"/>
      <c r="VIO76" s="385"/>
      <c r="VIP76" s="386"/>
      <c r="VIQ76" s="386"/>
      <c r="VIR76" s="386"/>
      <c r="VIS76" s="386"/>
      <c r="VIT76" s="386"/>
      <c r="VIU76" s="386"/>
      <c r="VIV76" s="386"/>
      <c r="VIW76" s="386"/>
      <c r="VIX76" s="386"/>
      <c r="VIY76" s="386"/>
      <c r="VIZ76" s="386"/>
      <c r="VJA76" s="386"/>
      <c r="VJB76" s="386"/>
      <c r="VJC76" s="386"/>
      <c r="VJD76" s="386"/>
      <c r="VJE76" s="385"/>
      <c r="VJF76" s="386"/>
      <c r="VJG76" s="386"/>
      <c r="VJH76" s="386"/>
      <c r="VJI76" s="386"/>
      <c r="VJJ76" s="386"/>
      <c r="VJK76" s="386"/>
      <c r="VJL76" s="386"/>
      <c r="VJM76" s="386"/>
      <c r="VJN76" s="386"/>
      <c r="VJO76" s="386"/>
      <c r="VJP76" s="386"/>
      <c r="VJQ76" s="386"/>
      <c r="VJR76" s="386"/>
      <c r="VJS76" s="386"/>
      <c r="VJT76" s="386"/>
      <c r="VJU76" s="385"/>
      <c r="VJV76" s="386"/>
      <c r="VJW76" s="386"/>
      <c r="VJX76" s="386"/>
      <c r="VJY76" s="386"/>
      <c r="VJZ76" s="386"/>
      <c r="VKA76" s="386"/>
      <c r="VKB76" s="386"/>
      <c r="VKC76" s="386"/>
      <c r="VKD76" s="386"/>
      <c r="VKE76" s="386"/>
      <c r="VKF76" s="386"/>
      <c r="VKG76" s="386"/>
      <c r="VKH76" s="386"/>
      <c r="VKI76" s="386"/>
      <c r="VKJ76" s="386"/>
      <c r="VKK76" s="385"/>
      <c r="VKL76" s="386"/>
      <c r="VKM76" s="386"/>
      <c r="VKN76" s="386"/>
      <c r="VKO76" s="386"/>
      <c r="VKP76" s="386"/>
      <c r="VKQ76" s="386"/>
      <c r="VKR76" s="386"/>
      <c r="VKS76" s="386"/>
      <c r="VKT76" s="386"/>
      <c r="VKU76" s="386"/>
      <c r="VKV76" s="386"/>
      <c r="VKW76" s="386"/>
      <c r="VKX76" s="386"/>
      <c r="VKY76" s="386"/>
      <c r="VKZ76" s="386"/>
      <c r="VLA76" s="385"/>
      <c r="VLB76" s="386"/>
      <c r="VLC76" s="386"/>
      <c r="VLD76" s="386"/>
      <c r="VLE76" s="386"/>
      <c r="VLF76" s="386"/>
      <c r="VLG76" s="386"/>
      <c r="VLH76" s="386"/>
      <c r="VLI76" s="386"/>
      <c r="VLJ76" s="386"/>
      <c r="VLK76" s="386"/>
      <c r="VLL76" s="386"/>
      <c r="VLM76" s="386"/>
      <c r="VLN76" s="386"/>
      <c r="VLO76" s="386"/>
      <c r="VLP76" s="386"/>
      <c r="VLQ76" s="385"/>
      <c r="VLR76" s="386"/>
      <c r="VLS76" s="386"/>
      <c r="VLT76" s="386"/>
      <c r="VLU76" s="386"/>
      <c r="VLV76" s="386"/>
      <c r="VLW76" s="386"/>
      <c r="VLX76" s="386"/>
      <c r="VLY76" s="386"/>
      <c r="VLZ76" s="386"/>
      <c r="VMA76" s="386"/>
      <c r="VMB76" s="386"/>
      <c r="VMC76" s="386"/>
      <c r="VMD76" s="386"/>
      <c r="VME76" s="386"/>
      <c r="VMF76" s="386"/>
      <c r="VMG76" s="385"/>
      <c r="VMH76" s="386"/>
      <c r="VMI76" s="386"/>
      <c r="VMJ76" s="386"/>
      <c r="VMK76" s="386"/>
      <c r="VML76" s="386"/>
      <c r="VMM76" s="386"/>
      <c r="VMN76" s="386"/>
      <c r="VMO76" s="386"/>
      <c r="VMP76" s="386"/>
      <c r="VMQ76" s="386"/>
      <c r="VMR76" s="386"/>
      <c r="VMS76" s="386"/>
      <c r="VMT76" s="386"/>
      <c r="VMU76" s="386"/>
      <c r="VMV76" s="386"/>
      <c r="VMW76" s="385"/>
      <c r="VMX76" s="386"/>
      <c r="VMY76" s="386"/>
      <c r="VMZ76" s="386"/>
      <c r="VNA76" s="386"/>
      <c r="VNB76" s="386"/>
      <c r="VNC76" s="386"/>
      <c r="VND76" s="386"/>
      <c r="VNE76" s="386"/>
      <c r="VNF76" s="386"/>
      <c r="VNG76" s="386"/>
      <c r="VNH76" s="386"/>
      <c r="VNI76" s="386"/>
      <c r="VNJ76" s="386"/>
      <c r="VNK76" s="386"/>
      <c r="VNL76" s="386"/>
      <c r="VNM76" s="385"/>
      <c r="VNN76" s="386"/>
      <c r="VNO76" s="386"/>
      <c r="VNP76" s="386"/>
      <c r="VNQ76" s="386"/>
      <c r="VNR76" s="386"/>
      <c r="VNS76" s="386"/>
      <c r="VNT76" s="386"/>
      <c r="VNU76" s="386"/>
      <c r="VNV76" s="386"/>
      <c r="VNW76" s="386"/>
      <c r="VNX76" s="386"/>
      <c r="VNY76" s="386"/>
      <c r="VNZ76" s="386"/>
      <c r="VOA76" s="386"/>
      <c r="VOB76" s="386"/>
      <c r="VOC76" s="385"/>
      <c r="VOD76" s="386"/>
      <c r="VOE76" s="386"/>
      <c r="VOF76" s="386"/>
      <c r="VOG76" s="386"/>
      <c r="VOH76" s="386"/>
      <c r="VOI76" s="386"/>
      <c r="VOJ76" s="386"/>
      <c r="VOK76" s="386"/>
      <c r="VOL76" s="386"/>
      <c r="VOM76" s="386"/>
      <c r="VON76" s="386"/>
      <c r="VOO76" s="386"/>
      <c r="VOP76" s="386"/>
      <c r="VOQ76" s="386"/>
      <c r="VOR76" s="386"/>
      <c r="VOS76" s="385"/>
      <c r="VOT76" s="386"/>
      <c r="VOU76" s="386"/>
      <c r="VOV76" s="386"/>
      <c r="VOW76" s="386"/>
      <c r="VOX76" s="386"/>
      <c r="VOY76" s="386"/>
      <c r="VOZ76" s="386"/>
      <c r="VPA76" s="386"/>
      <c r="VPB76" s="386"/>
      <c r="VPC76" s="386"/>
      <c r="VPD76" s="386"/>
      <c r="VPE76" s="386"/>
      <c r="VPF76" s="386"/>
      <c r="VPG76" s="386"/>
      <c r="VPH76" s="386"/>
      <c r="VPI76" s="385"/>
      <c r="VPJ76" s="386"/>
      <c r="VPK76" s="386"/>
      <c r="VPL76" s="386"/>
      <c r="VPM76" s="386"/>
      <c r="VPN76" s="386"/>
      <c r="VPO76" s="386"/>
      <c r="VPP76" s="386"/>
      <c r="VPQ76" s="386"/>
      <c r="VPR76" s="386"/>
      <c r="VPS76" s="386"/>
      <c r="VPT76" s="386"/>
      <c r="VPU76" s="386"/>
      <c r="VPV76" s="386"/>
      <c r="VPW76" s="386"/>
      <c r="VPX76" s="386"/>
      <c r="VPY76" s="385"/>
      <c r="VPZ76" s="386"/>
      <c r="VQA76" s="386"/>
      <c r="VQB76" s="386"/>
      <c r="VQC76" s="386"/>
      <c r="VQD76" s="386"/>
      <c r="VQE76" s="386"/>
      <c r="VQF76" s="386"/>
      <c r="VQG76" s="386"/>
      <c r="VQH76" s="386"/>
      <c r="VQI76" s="386"/>
      <c r="VQJ76" s="386"/>
      <c r="VQK76" s="386"/>
      <c r="VQL76" s="386"/>
      <c r="VQM76" s="386"/>
      <c r="VQN76" s="386"/>
      <c r="VQO76" s="385"/>
      <c r="VQP76" s="386"/>
      <c r="VQQ76" s="386"/>
      <c r="VQR76" s="386"/>
      <c r="VQS76" s="386"/>
      <c r="VQT76" s="386"/>
      <c r="VQU76" s="386"/>
      <c r="VQV76" s="386"/>
      <c r="VQW76" s="386"/>
      <c r="VQX76" s="386"/>
      <c r="VQY76" s="386"/>
      <c r="VQZ76" s="386"/>
      <c r="VRA76" s="386"/>
      <c r="VRB76" s="386"/>
      <c r="VRC76" s="386"/>
      <c r="VRD76" s="386"/>
      <c r="VRE76" s="385"/>
      <c r="VRF76" s="386"/>
      <c r="VRG76" s="386"/>
      <c r="VRH76" s="386"/>
      <c r="VRI76" s="386"/>
      <c r="VRJ76" s="386"/>
      <c r="VRK76" s="386"/>
      <c r="VRL76" s="386"/>
      <c r="VRM76" s="386"/>
      <c r="VRN76" s="386"/>
      <c r="VRO76" s="386"/>
      <c r="VRP76" s="386"/>
      <c r="VRQ76" s="386"/>
      <c r="VRR76" s="386"/>
      <c r="VRS76" s="386"/>
      <c r="VRT76" s="386"/>
      <c r="VRU76" s="385"/>
      <c r="VRV76" s="386"/>
      <c r="VRW76" s="386"/>
      <c r="VRX76" s="386"/>
      <c r="VRY76" s="386"/>
      <c r="VRZ76" s="386"/>
      <c r="VSA76" s="386"/>
      <c r="VSB76" s="386"/>
      <c r="VSC76" s="386"/>
      <c r="VSD76" s="386"/>
      <c r="VSE76" s="386"/>
      <c r="VSF76" s="386"/>
      <c r="VSG76" s="386"/>
      <c r="VSH76" s="386"/>
      <c r="VSI76" s="386"/>
      <c r="VSJ76" s="386"/>
      <c r="VSK76" s="385"/>
      <c r="VSL76" s="386"/>
      <c r="VSM76" s="386"/>
      <c r="VSN76" s="386"/>
      <c r="VSO76" s="386"/>
      <c r="VSP76" s="386"/>
      <c r="VSQ76" s="386"/>
      <c r="VSR76" s="386"/>
      <c r="VSS76" s="386"/>
      <c r="VST76" s="386"/>
      <c r="VSU76" s="386"/>
      <c r="VSV76" s="386"/>
      <c r="VSW76" s="386"/>
      <c r="VSX76" s="386"/>
      <c r="VSY76" s="386"/>
      <c r="VSZ76" s="386"/>
      <c r="VTA76" s="385"/>
      <c r="VTB76" s="386"/>
      <c r="VTC76" s="386"/>
      <c r="VTD76" s="386"/>
      <c r="VTE76" s="386"/>
      <c r="VTF76" s="386"/>
      <c r="VTG76" s="386"/>
      <c r="VTH76" s="386"/>
      <c r="VTI76" s="386"/>
      <c r="VTJ76" s="386"/>
      <c r="VTK76" s="386"/>
      <c r="VTL76" s="386"/>
      <c r="VTM76" s="386"/>
      <c r="VTN76" s="386"/>
      <c r="VTO76" s="386"/>
      <c r="VTP76" s="386"/>
      <c r="VTQ76" s="385"/>
      <c r="VTR76" s="386"/>
      <c r="VTS76" s="386"/>
      <c r="VTT76" s="386"/>
      <c r="VTU76" s="386"/>
      <c r="VTV76" s="386"/>
      <c r="VTW76" s="386"/>
      <c r="VTX76" s="386"/>
      <c r="VTY76" s="386"/>
      <c r="VTZ76" s="386"/>
      <c r="VUA76" s="386"/>
      <c r="VUB76" s="386"/>
      <c r="VUC76" s="386"/>
      <c r="VUD76" s="386"/>
      <c r="VUE76" s="386"/>
      <c r="VUF76" s="386"/>
      <c r="VUG76" s="385"/>
      <c r="VUH76" s="386"/>
      <c r="VUI76" s="386"/>
      <c r="VUJ76" s="386"/>
      <c r="VUK76" s="386"/>
      <c r="VUL76" s="386"/>
      <c r="VUM76" s="386"/>
      <c r="VUN76" s="386"/>
      <c r="VUO76" s="386"/>
      <c r="VUP76" s="386"/>
      <c r="VUQ76" s="386"/>
      <c r="VUR76" s="386"/>
      <c r="VUS76" s="386"/>
      <c r="VUT76" s="386"/>
      <c r="VUU76" s="386"/>
      <c r="VUV76" s="386"/>
      <c r="VUW76" s="385"/>
      <c r="VUX76" s="386"/>
      <c r="VUY76" s="386"/>
      <c r="VUZ76" s="386"/>
      <c r="VVA76" s="386"/>
      <c r="VVB76" s="386"/>
      <c r="VVC76" s="386"/>
      <c r="VVD76" s="386"/>
      <c r="VVE76" s="386"/>
      <c r="VVF76" s="386"/>
      <c r="VVG76" s="386"/>
      <c r="VVH76" s="386"/>
      <c r="VVI76" s="386"/>
      <c r="VVJ76" s="386"/>
      <c r="VVK76" s="386"/>
      <c r="VVL76" s="386"/>
      <c r="VVM76" s="385"/>
      <c r="VVN76" s="386"/>
      <c r="VVO76" s="386"/>
      <c r="VVP76" s="386"/>
      <c r="VVQ76" s="386"/>
      <c r="VVR76" s="386"/>
      <c r="VVS76" s="386"/>
      <c r="VVT76" s="386"/>
      <c r="VVU76" s="386"/>
      <c r="VVV76" s="386"/>
      <c r="VVW76" s="386"/>
      <c r="VVX76" s="386"/>
      <c r="VVY76" s="386"/>
      <c r="VVZ76" s="386"/>
      <c r="VWA76" s="386"/>
      <c r="VWB76" s="386"/>
      <c r="VWC76" s="385"/>
      <c r="VWD76" s="386"/>
      <c r="VWE76" s="386"/>
      <c r="VWF76" s="386"/>
      <c r="VWG76" s="386"/>
      <c r="VWH76" s="386"/>
      <c r="VWI76" s="386"/>
      <c r="VWJ76" s="386"/>
      <c r="VWK76" s="386"/>
      <c r="VWL76" s="386"/>
      <c r="VWM76" s="386"/>
      <c r="VWN76" s="386"/>
      <c r="VWO76" s="386"/>
      <c r="VWP76" s="386"/>
      <c r="VWQ76" s="386"/>
      <c r="VWR76" s="386"/>
      <c r="VWS76" s="385"/>
      <c r="VWT76" s="386"/>
      <c r="VWU76" s="386"/>
      <c r="VWV76" s="386"/>
      <c r="VWW76" s="386"/>
      <c r="VWX76" s="386"/>
      <c r="VWY76" s="386"/>
      <c r="VWZ76" s="386"/>
      <c r="VXA76" s="386"/>
      <c r="VXB76" s="386"/>
      <c r="VXC76" s="386"/>
      <c r="VXD76" s="386"/>
      <c r="VXE76" s="386"/>
      <c r="VXF76" s="386"/>
      <c r="VXG76" s="386"/>
      <c r="VXH76" s="386"/>
      <c r="VXI76" s="385"/>
      <c r="VXJ76" s="386"/>
      <c r="VXK76" s="386"/>
      <c r="VXL76" s="386"/>
      <c r="VXM76" s="386"/>
      <c r="VXN76" s="386"/>
      <c r="VXO76" s="386"/>
      <c r="VXP76" s="386"/>
      <c r="VXQ76" s="386"/>
      <c r="VXR76" s="386"/>
      <c r="VXS76" s="386"/>
      <c r="VXT76" s="386"/>
      <c r="VXU76" s="386"/>
      <c r="VXV76" s="386"/>
      <c r="VXW76" s="386"/>
      <c r="VXX76" s="386"/>
      <c r="VXY76" s="385"/>
      <c r="VXZ76" s="386"/>
      <c r="VYA76" s="386"/>
      <c r="VYB76" s="386"/>
      <c r="VYC76" s="386"/>
      <c r="VYD76" s="386"/>
      <c r="VYE76" s="386"/>
      <c r="VYF76" s="386"/>
      <c r="VYG76" s="386"/>
      <c r="VYH76" s="386"/>
      <c r="VYI76" s="386"/>
      <c r="VYJ76" s="386"/>
      <c r="VYK76" s="386"/>
      <c r="VYL76" s="386"/>
      <c r="VYM76" s="386"/>
      <c r="VYN76" s="386"/>
      <c r="VYO76" s="385"/>
      <c r="VYP76" s="386"/>
      <c r="VYQ76" s="386"/>
      <c r="VYR76" s="386"/>
      <c r="VYS76" s="386"/>
      <c r="VYT76" s="386"/>
      <c r="VYU76" s="386"/>
      <c r="VYV76" s="386"/>
      <c r="VYW76" s="386"/>
      <c r="VYX76" s="386"/>
      <c r="VYY76" s="386"/>
      <c r="VYZ76" s="386"/>
      <c r="VZA76" s="386"/>
      <c r="VZB76" s="386"/>
      <c r="VZC76" s="386"/>
      <c r="VZD76" s="386"/>
      <c r="VZE76" s="385"/>
      <c r="VZF76" s="386"/>
      <c r="VZG76" s="386"/>
      <c r="VZH76" s="386"/>
      <c r="VZI76" s="386"/>
      <c r="VZJ76" s="386"/>
      <c r="VZK76" s="386"/>
      <c r="VZL76" s="386"/>
      <c r="VZM76" s="386"/>
      <c r="VZN76" s="386"/>
      <c r="VZO76" s="386"/>
      <c r="VZP76" s="386"/>
      <c r="VZQ76" s="386"/>
      <c r="VZR76" s="386"/>
      <c r="VZS76" s="386"/>
      <c r="VZT76" s="386"/>
      <c r="VZU76" s="385"/>
      <c r="VZV76" s="386"/>
      <c r="VZW76" s="386"/>
      <c r="VZX76" s="386"/>
      <c r="VZY76" s="386"/>
      <c r="VZZ76" s="386"/>
      <c r="WAA76" s="386"/>
      <c r="WAB76" s="386"/>
      <c r="WAC76" s="386"/>
      <c r="WAD76" s="386"/>
      <c r="WAE76" s="386"/>
      <c r="WAF76" s="386"/>
      <c r="WAG76" s="386"/>
      <c r="WAH76" s="386"/>
      <c r="WAI76" s="386"/>
      <c r="WAJ76" s="386"/>
      <c r="WAK76" s="385"/>
      <c r="WAL76" s="386"/>
      <c r="WAM76" s="386"/>
      <c r="WAN76" s="386"/>
      <c r="WAO76" s="386"/>
      <c r="WAP76" s="386"/>
      <c r="WAQ76" s="386"/>
      <c r="WAR76" s="386"/>
      <c r="WAS76" s="386"/>
      <c r="WAT76" s="386"/>
      <c r="WAU76" s="386"/>
      <c r="WAV76" s="386"/>
      <c r="WAW76" s="386"/>
      <c r="WAX76" s="386"/>
      <c r="WAY76" s="386"/>
      <c r="WAZ76" s="386"/>
      <c r="WBA76" s="385"/>
      <c r="WBB76" s="386"/>
      <c r="WBC76" s="386"/>
      <c r="WBD76" s="386"/>
      <c r="WBE76" s="386"/>
      <c r="WBF76" s="386"/>
      <c r="WBG76" s="386"/>
      <c r="WBH76" s="386"/>
      <c r="WBI76" s="386"/>
      <c r="WBJ76" s="386"/>
      <c r="WBK76" s="386"/>
      <c r="WBL76" s="386"/>
      <c r="WBM76" s="386"/>
      <c r="WBN76" s="386"/>
      <c r="WBO76" s="386"/>
      <c r="WBP76" s="386"/>
      <c r="WBQ76" s="385"/>
      <c r="WBR76" s="386"/>
      <c r="WBS76" s="386"/>
      <c r="WBT76" s="386"/>
      <c r="WBU76" s="386"/>
      <c r="WBV76" s="386"/>
      <c r="WBW76" s="386"/>
      <c r="WBX76" s="386"/>
      <c r="WBY76" s="386"/>
      <c r="WBZ76" s="386"/>
      <c r="WCA76" s="386"/>
      <c r="WCB76" s="386"/>
      <c r="WCC76" s="386"/>
      <c r="WCD76" s="386"/>
      <c r="WCE76" s="386"/>
      <c r="WCF76" s="386"/>
      <c r="WCG76" s="385"/>
      <c r="WCH76" s="386"/>
      <c r="WCI76" s="386"/>
      <c r="WCJ76" s="386"/>
      <c r="WCK76" s="386"/>
      <c r="WCL76" s="386"/>
      <c r="WCM76" s="386"/>
      <c r="WCN76" s="386"/>
      <c r="WCO76" s="386"/>
      <c r="WCP76" s="386"/>
      <c r="WCQ76" s="386"/>
      <c r="WCR76" s="386"/>
      <c r="WCS76" s="386"/>
      <c r="WCT76" s="386"/>
      <c r="WCU76" s="386"/>
      <c r="WCV76" s="386"/>
      <c r="WCW76" s="385"/>
      <c r="WCX76" s="386"/>
      <c r="WCY76" s="386"/>
      <c r="WCZ76" s="386"/>
      <c r="WDA76" s="386"/>
      <c r="WDB76" s="386"/>
      <c r="WDC76" s="386"/>
      <c r="WDD76" s="386"/>
      <c r="WDE76" s="386"/>
      <c r="WDF76" s="386"/>
      <c r="WDG76" s="386"/>
      <c r="WDH76" s="386"/>
      <c r="WDI76" s="386"/>
      <c r="WDJ76" s="386"/>
      <c r="WDK76" s="386"/>
      <c r="WDL76" s="386"/>
      <c r="WDM76" s="385"/>
      <c r="WDN76" s="386"/>
      <c r="WDO76" s="386"/>
      <c r="WDP76" s="386"/>
      <c r="WDQ76" s="386"/>
      <c r="WDR76" s="386"/>
      <c r="WDS76" s="386"/>
      <c r="WDT76" s="386"/>
      <c r="WDU76" s="386"/>
      <c r="WDV76" s="386"/>
      <c r="WDW76" s="386"/>
      <c r="WDX76" s="386"/>
      <c r="WDY76" s="386"/>
      <c r="WDZ76" s="386"/>
      <c r="WEA76" s="386"/>
      <c r="WEB76" s="386"/>
      <c r="WEC76" s="385"/>
      <c r="WED76" s="386"/>
      <c r="WEE76" s="386"/>
      <c r="WEF76" s="386"/>
      <c r="WEG76" s="386"/>
      <c r="WEH76" s="386"/>
      <c r="WEI76" s="386"/>
      <c r="WEJ76" s="386"/>
      <c r="WEK76" s="386"/>
      <c r="WEL76" s="386"/>
      <c r="WEM76" s="386"/>
      <c r="WEN76" s="386"/>
      <c r="WEO76" s="386"/>
      <c r="WEP76" s="386"/>
      <c r="WEQ76" s="386"/>
      <c r="WER76" s="386"/>
      <c r="WES76" s="385"/>
      <c r="WET76" s="386"/>
      <c r="WEU76" s="386"/>
      <c r="WEV76" s="386"/>
      <c r="WEW76" s="386"/>
      <c r="WEX76" s="386"/>
      <c r="WEY76" s="386"/>
      <c r="WEZ76" s="386"/>
      <c r="WFA76" s="386"/>
      <c r="WFB76" s="386"/>
      <c r="WFC76" s="386"/>
      <c r="WFD76" s="386"/>
      <c r="WFE76" s="386"/>
      <c r="WFF76" s="386"/>
      <c r="WFG76" s="386"/>
      <c r="WFH76" s="386"/>
      <c r="WFI76" s="385"/>
      <c r="WFJ76" s="386"/>
      <c r="WFK76" s="386"/>
      <c r="WFL76" s="386"/>
      <c r="WFM76" s="386"/>
      <c r="WFN76" s="386"/>
      <c r="WFO76" s="386"/>
      <c r="WFP76" s="386"/>
      <c r="WFQ76" s="386"/>
      <c r="WFR76" s="386"/>
      <c r="WFS76" s="386"/>
      <c r="WFT76" s="386"/>
      <c r="WFU76" s="386"/>
      <c r="WFV76" s="386"/>
      <c r="WFW76" s="386"/>
      <c r="WFX76" s="386"/>
      <c r="WFY76" s="385"/>
      <c r="WFZ76" s="386"/>
      <c r="WGA76" s="386"/>
      <c r="WGB76" s="386"/>
      <c r="WGC76" s="386"/>
      <c r="WGD76" s="386"/>
      <c r="WGE76" s="386"/>
      <c r="WGF76" s="386"/>
      <c r="WGG76" s="386"/>
      <c r="WGH76" s="386"/>
      <c r="WGI76" s="386"/>
      <c r="WGJ76" s="386"/>
      <c r="WGK76" s="386"/>
      <c r="WGL76" s="386"/>
      <c r="WGM76" s="386"/>
      <c r="WGN76" s="386"/>
      <c r="WGO76" s="385"/>
      <c r="WGP76" s="386"/>
      <c r="WGQ76" s="386"/>
      <c r="WGR76" s="386"/>
      <c r="WGS76" s="386"/>
      <c r="WGT76" s="386"/>
      <c r="WGU76" s="386"/>
      <c r="WGV76" s="386"/>
      <c r="WGW76" s="386"/>
      <c r="WGX76" s="386"/>
      <c r="WGY76" s="386"/>
      <c r="WGZ76" s="386"/>
      <c r="WHA76" s="386"/>
      <c r="WHB76" s="386"/>
      <c r="WHC76" s="386"/>
      <c r="WHD76" s="386"/>
      <c r="WHE76" s="385"/>
      <c r="WHF76" s="386"/>
      <c r="WHG76" s="386"/>
      <c r="WHH76" s="386"/>
      <c r="WHI76" s="386"/>
      <c r="WHJ76" s="386"/>
      <c r="WHK76" s="386"/>
      <c r="WHL76" s="386"/>
      <c r="WHM76" s="386"/>
      <c r="WHN76" s="386"/>
      <c r="WHO76" s="386"/>
      <c r="WHP76" s="386"/>
      <c r="WHQ76" s="386"/>
      <c r="WHR76" s="386"/>
      <c r="WHS76" s="386"/>
      <c r="WHT76" s="386"/>
      <c r="WHU76" s="385"/>
      <c r="WHV76" s="386"/>
      <c r="WHW76" s="386"/>
      <c r="WHX76" s="386"/>
      <c r="WHY76" s="386"/>
      <c r="WHZ76" s="386"/>
      <c r="WIA76" s="386"/>
      <c r="WIB76" s="386"/>
      <c r="WIC76" s="386"/>
      <c r="WID76" s="386"/>
      <c r="WIE76" s="386"/>
      <c r="WIF76" s="386"/>
      <c r="WIG76" s="386"/>
      <c r="WIH76" s="386"/>
      <c r="WII76" s="386"/>
      <c r="WIJ76" s="386"/>
      <c r="WIK76" s="385"/>
      <c r="WIL76" s="386"/>
      <c r="WIM76" s="386"/>
      <c r="WIN76" s="386"/>
      <c r="WIO76" s="386"/>
      <c r="WIP76" s="386"/>
      <c r="WIQ76" s="386"/>
      <c r="WIR76" s="386"/>
      <c r="WIS76" s="386"/>
      <c r="WIT76" s="386"/>
      <c r="WIU76" s="386"/>
      <c r="WIV76" s="386"/>
      <c r="WIW76" s="386"/>
      <c r="WIX76" s="386"/>
      <c r="WIY76" s="386"/>
      <c r="WIZ76" s="386"/>
      <c r="WJA76" s="385"/>
      <c r="WJB76" s="386"/>
      <c r="WJC76" s="386"/>
      <c r="WJD76" s="386"/>
      <c r="WJE76" s="386"/>
      <c r="WJF76" s="386"/>
      <c r="WJG76" s="386"/>
      <c r="WJH76" s="386"/>
      <c r="WJI76" s="386"/>
      <c r="WJJ76" s="386"/>
      <c r="WJK76" s="386"/>
      <c r="WJL76" s="386"/>
      <c r="WJM76" s="386"/>
      <c r="WJN76" s="386"/>
      <c r="WJO76" s="386"/>
      <c r="WJP76" s="386"/>
      <c r="WJQ76" s="385"/>
      <c r="WJR76" s="386"/>
      <c r="WJS76" s="386"/>
      <c r="WJT76" s="386"/>
      <c r="WJU76" s="386"/>
      <c r="WJV76" s="386"/>
      <c r="WJW76" s="386"/>
      <c r="WJX76" s="386"/>
      <c r="WJY76" s="386"/>
      <c r="WJZ76" s="386"/>
      <c r="WKA76" s="386"/>
      <c r="WKB76" s="386"/>
      <c r="WKC76" s="386"/>
      <c r="WKD76" s="386"/>
      <c r="WKE76" s="386"/>
      <c r="WKF76" s="386"/>
      <c r="WKG76" s="385"/>
      <c r="WKH76" s="386"/>
      <c r="WKI76" s="386"/>
      <c r="WKJ76" s="386"/>
      <c r="WKK76" s="386"/>
      <c r="WKL76" s="386"/>
      <c r="WKM76" s="386"/>
      <c r="WKN76" s="386"/>
      <c r="WKO76" s="386"/>
      <c r="WKP76" s="386"/>
      <c r="WKQ76" s="386"/>
      <c r="WKR76" s="386"/>
      <c r="WKS76" s="386"/>
      <c r="WKT76" s="386"/>
      <c r="WKU76" s="386"/>
      <c r="WKV76" s="386"/>
      <c r="WKW76" s="385"/>
      <c r="WKX76" s="386"/>
      <c r="WKY76" s="386"/>
      <c r="WKZ76" s="386"/>
      <c r="WLA76" s="386"/>
      <c r="WLB76" s="386"/>
      <c r="WLC76" s="386"/>
      <c r="WLD76" s="386"/>
      <c r="WLE76" s="386"/>
      <c r="WLF76" s="386"/>
      <c r="WLG76" s="386"/>
      <c r="WLH76" s="386"/>
      <c r="WLI76" s="386"/>
      <c r="WLJ76" s="386"/>
      <c r="WLK76" s="386"/>
      <c r="WLL76" s="386"/>
      <c r="WLM76" s="385"/>
      <c r="WLN76" s="386"/>
      <c r="WLO76" s="386"/>
      <c r="WLP76" s="386"/>
      <c r="WLQ76" s="386"/>
      <c r="WLR76" s="386"/>
      <c r="WLS76" s="386"/>
      <c r="WLT76" s="386"/>
      <c r="WLU76" s="386"/>
      <c r="WLV76" s="386"/>
      <c r="WLW76" s="386"/>
      <c r="WLX76" s="386"/>
      <c r="WLY76" s="386"/>
      <c r="WLZ76" s="386"/>
      <c r="WMA76" s="386"/>
      <c r="WMB76" s="386"/>
      <c r="WMC76" s="385"/>
      <c r="WMD76" s="386"/>
      <c r="WME76" s="386"/>
      <c r="WMF76" s="386"/>
      <c r="WMG76" s="386"/>
      <c r="WMH76" s="386"/>
      <c r="WMI76" s="386"/>
      <c r="WMJ76" s="386"/>
      <c r="WMK76" s="386"/>
      <c r="WML76" s="386"/>
      <c r="WMM76" s="386"/>
      <c r="WMN76" s="386"/>
      <c r="WMO76" s="386"/>
      <c r="WMP76" s="386"/>
      <c r="WMQ76" s="386"/>
      <c r="WMR76" s="386"/>
      <c r="WMS76" s="385"/>
      <c r="WMT76" s="386"/>
      <c r="WMU76" s="386"/>
      <c r="WMV76" s="386"/>
      <c r="WMW76" s="386"/>
      <c r="WMX76" s="386"/>
      <c r="WMY76" s="386"/>
      <c r="WMZ76" s="386"/>
      <c r="WNA76" s="386"/>
      <c r="WNB76" s="386"/>
      <c r="WNC76" s="386"/>
      <c r="WND76" s="386"/>
      <c r="WNE76" s="386"/>
      <c r="WNF76" s="386"/>
      <c r="WNG76" s="386"/>
      <c r="WNH76" s="386"/>
      <c r="WNI76" s="385"/>
      <c r="WNJ76" s="386"/>
      <c r="WNK76" s="386"/>
      <c r="WNL76" s="386"/>
      <c r="WNM76" s="386"/>
      <c r="WNN76" s="386"/>
      <c r="WNO76" s="386"/>
      <c r="WNP76" s="386"/>
      <c r="WNQ76" s="386"/>
      <c r="WNR76" s="386"/>
      <c r="WNS76" s="386"/>
      <c r="WNT76" s="386"/>
      <c r="WNU76" s="386"/>
      <c r="WNV76" s="386"/>
      <c r="WNW76" s="386"/>
      <c r="WNX76" s="386"/>
      <c r="WNY76" s="385"/>
      <c r="WNZ76" s="386"/>
      <c r="WOA76" s="386"/>
      <c r="WOB76" s="386"/>
      <c r="WOC76" s="386"/>
      <c r="WOD76" s="386"/>
      <c r="WOE76" s="386"/>
      <c r="WOF76" s="386"/>
      <c r="WOG76" s="386"/>
      <c r="WOH76" s="386"/>
      <c r="WOI76" s="386"/>
      <c r="WOJ76" s="386"/>
      <c r="WOK76" s="386"/>
      <c r="WOL76" s="386"/>
      <c r="WOM76" s="386"/>
      <c r="WON76" s="386"/>
      <c r="WOO76" s="385"/>
      <c r="WOP76" s="386"/>
      <c r="WOQ76" s="386"/>
      <c r="WOR76" s="386"/>
      <c r="WOS76" s="386"/>
      <c r="WOT76" s="386"/>
      <c r="WOU76" s="386"/>
      <c r="WOV76" s="386"/>
      <c r="WOW76" s="386"/>
      <c r="WOX76" s="386"/>
      <c r="WOY76" s="386"/>
      <c r="WOZ76" s="386"/>
      <c r="WPA76" s="386"/>
      <c r="WPB76" s="386"/>
      <c r="WPC76" s="386"/>
      <c r="WPD76" s="386"/>
      <c r="WPE76" s="385"/>
      <c r="WPF76" s="386"/>
      <c r="WPG76" s="386"/>
      <c r="WPH76" s="386"/>
      <c r="WPI76" s="386"/>
      <c r="WPJ76" s="386"/>
      <c r="WPK76" s="386"/>
      <c r="WPL76" s="386"/>
      <c r="WPM76" s="386"/>
      <c r="WPN76" s="386"/>
      <c r="WPO76" s="386"/>
      <c r="WPP76" s="386"/>
      <c r="WPQ76" s="386"/>
      <c r="WPR76" s="386"/>
      <c r="WPS76" s="386"/>
      <c r="WPT76" s="386"/>
      <c r="WPU76" s="385"/>
      <c r="WPV76" s="386"/>
      <c r="WPW76" s="386"/>
      <c r="WPX76" s="386"/>
      <c r="WPY76" s="386"/>
      <c r="WPZ76" s="386"/>
      <c r="WQA76" s="386"/>
      <c r="WQB76" s="386"/>
      <c r="WQC76" s="386"/>
      <c r="WQD76" s="386"/>
      <c r="WQE76" s="386"/>
      <c r="WQF76" s="386"/>
      <c r="WQG76" s="386"/>
      <c r="WQH76" s="386"/>
      <c r="WQI76" s="386"/>
      <c r="WQJ76" s="386"/>
      <c r="WQK76" s="385"/>
      <c r="WQL76" s="386"/>
      <c r="WQM76" s="386"/>
      <c r="WQN76" s="386"/>
      <c r="WQO76" s="386"/>
      <c r="WQP76" s="386"/>
      <c r="WQQ76" s="386"/>
      <c r="WQR76" s="386"/>
      <c r="WQS76" s="386"/>
      <c r="WQT76" s="386"/>
      <c r="WQU76" s="386"/>
      <c r="WQV76" s="386"/>
      <c r="WQW76" s="386"/>
      <c r="WQX76" s="386"/>
      <c r="WQY76" s="386"/>
      <c r="WQZ76" s="386"/>
      <c r="WRA76" s="385"/>
      <c r="WRB76" s="386"/>
      <c r="WRC76" s="386"/>
      <c r="WRD76" s="386"/>
      <c r="WRE76" s="386"/>
      <c r="WRF76" s="386"/>
      <c r="WRG76" s="386"/>
      <c r="WRH76" s="386"/>
      <c r="WRI76" s="386"/>
      <c r="WRJ76" s="386"/>
      <c r="WRK76" s="386"/>
      <c r="WRL76" s="386"/>
      <c r="WRM76" s="386"/>
      <c r="WRN76" s="386"/>
      <c r="WRO76" s="386"/>
      <c r="WRP76" s="386"/>
      <c r="WRQ76" s="385"/>
      <c r="WRR76" s="386"/>
      <c r="WRS76" s="386"/>
      <c r="WRT76" s="386"/>
      <c r="WRU76" s="386"/>
      <c r="WRV76" s="386"/>
      <c r="WRW76" s="386"/>
      <c r="WRX76" s="386"/>
      <c r="WRY76" s="386"/>
      <c r="WRZ76" s="386"/>
      <c r="WSA76" s="386"/>
      <c r="WSB76" s="386"/>
      <c r="WSC76" s="386"/>
      <c r="WSD76" s="386"/>
      <c r="WSE76" s="386"/>
      <c r="WSF76" s="386"/>
      <c r="WSG76" s="385"/>
      <c r="WSH76" s="386"/>
      <c r="WSI76" s="386"/>
      <c r="WSJ76" s="386"/>
      <c r="WSK76" s="386"/>
      <c r="WSL76" s="386"/>
      <c r="WSM76" s="386"/>
      <c r="WSN76" s="386"/>
      <c r="WSO76" s="386"/>
      <c r="WSP76" s="386"/>
      <c r="WSQ76" s="386"/>
      <c r="WSR76" s="386"/>
      <c r="WSS76" s="386"/>
      <c r="WST76" s="386"/>
      <c r="WSU76" s="386"/>
      <c r="WSV76" s="386"/>
      <c r="WSW76" s="385"/>
      <c r="WSX76" s="386"/>
      <c r="WSY76" s="386"/>
      <c r="WSZ76" s="386"/>
      <c r="WTA76" s="386"/>
      <c r="WTB76" s="386"/>
      <c r="WTC76" s="386"/>
      <c r="WTD76" s="386"/>
      <c r="WTE76" s="386"/>
      <c r="WTF76" s="386"/>
      <c r="WTG76" s="386"/>
      <c r="WTH76" s="386"/>
      <c r="WTI76" s="386"/>
      <c r="WTJ76" s="386"/>
      <c r="WTK76" s="386"/>
      <c r="WTL76" s="386"/>
      <c r="WTM76" s="385"/>
      <c r="WTN76" s="386"/>
      <c r="WTO76" s="386"/>
      <c r="WTP76" s="386"/>
      <c r="WTQ76" s="386"/>
      <c r="WTR76" s="386"/>
      <c r="WTS76" s="386"/>
      <c r="WTT76" s="386"/>
      <c r="WTU76" s="386"/>
      <c r="WTV76" s="386"/>
      <c r="WTW76" s="386"/>
      <c r="WTX76" s="386"/>
      <c r="WTY76" s="386"/>
      <c r="WTZ76" s="386"/>
      <c r="WUA76" s="386"/>
      <c r="WUB76" s="386"/>
      <c r="WUC76" s="385"/>
      <c r="WUD76" s="386"/>
      <c r="WUE76" s="386"/>
      <c r="WUF76" s="386"/>
      <c r="WUG76" s="386"/>
      <c r="WUH76" s="386"/>
      <c r="WUI76" s="386"/>
      <c r="WUJ76" s="386"/>
      <c r="WUK76" s="386"/>
      <c r="WUL76" s="386"/>
      <c r="WUM76" s="386"/>
      <c r="WUN76" s="386"/>
      <c r="WUO76" s="386"/>
      <c r="WUP76" s="386"/>
      <c r="WUQ76" s="386"/>
      <c r="WUR76" s="386"/>
      <c r="WUS76" s="385"/>
      <c r="WUT76" s="386"/>
      <c r="WUU76" s="386"/>
      <c r="WUV76" s="386"/>
      <c r="WUW76" s="386"/>
      <c r="WUX76" s="386"/>
      <c r="WUY76" s="386"/>
      <c r="WUZ76" s="386"/>
      <c r="WVA76" s="386"/>
      <c r="WVB76" s="386"/>
      <c r="WVC76" s="386"/>
      <c r="WVD76" s="386"/>
      <c r="WVE76" s="386"/>
      <c r="WVF76" s="386"/>
      <c r="WVG76" s="386"/>
      <c r="WVH76" s="386"/>
      <c r="WVI76" s="385"/>
      <c r="WVJ76" s="386"/>
      <c r="WVK76" s="386"/>
      <c r="WVL76" s="386"/>
      <c r="WVM76" s="386"/>
      <c r="WVN76" s="386"/>
      <c r="WVO76" s="386"/>
      <c r="WVP76" s="386"/>
      <c r="WVQ76" s="386"/>
      <c r="WVR76" s="386"/>
      <c r="WVS76" s="386"/>
      <c r="WVT76" s="386"/>
      <c r="WVU76" s="386"/>
      <c r="WVV76" s="386"/>
      <c r="WVW76" s="386"/>
      <c r="WVX76" s="386"/>
      <c r="WVY76" s="385"/>
      <c r="WVZ76" s="386"/>
      <c r="WWA76" s="386"/>
      <c r="WWB76" s="386"/>
      <c r="WWC76" s="386"/>
      <c r="WWD76" s="386"/>
      <c r="WWE76" s="386"/>
      <c r="WWF76" s="386"/>
      <c r="WWG76" s="386"/>
      <c r="WWH76" s="386"/>
      <c r="WWI76" s="386"/>
      <c r="WWJ76" s="386"/>
      <c r="WWK76" s="386"/>
      <c r="WWL76" s="386"/>
      <c r="WWM76" s="386"/>
      <c r="WWN76" s="386"/>
      <c r="WWO76" s="385"/>
      <c r="WWP76" s="386"/>
      <c r="WWQ76" s="386"/>
      <c r="WWR76" s="386"/>
      <c r="WWS76" s="386"/>
      <c r="WWT76" s="386"/>
      <c r="WWU76" s="386"/>
      <c r="WWV76" s="386"/>
      <c r="WWW76" s="386"/>
      <c r="WWX76" s="386"/>
      <c r="WWY76" s="386"/>
      <c r="WWZ76" s="386"/>
      <c r="WXA76" s="386"/>
      <c r="WXB76" s="386"/>
      <c r="WXC76" s="386"/>
      <c r="WXD76" s="386"/>
      <c r="WXE76" s="385"/>
      <c r="WXF76" s="386"/>
      <c r="WXG76" s="386"/>
      <c r="WXH76" s="386"/>
      <c r="WXI76" s="386"/>
      <c r="WXJ76" s="386"/>
      <c r="WXK76" s="386"/>
      <c r="WXL76" s="386"/>
      <c r="WXM76" s="386"/>
      <c r="WXN76" s="386"/>
      <c r="WXO76" s="386"/>
      <c r="WXP76" s="386"/>
      <c r="WXQ76" s="386"/>
      <c r="WXR76" s="386"/>
      <c r="WXS76" s="386"/>
      <c r="WXT76" s="386"/>
      <c r="WXU76" s="385"/>
      <c r="WXV76" s="386"/>
      <c r="WXW76" s="386"/>
      <c r="WXX76" s="386"/>
      <c r="WXY76" s="386"/>
      <c r="WXZ76" s="386"/>
      <c r="WYA76" s="386"/>
      <c r="WYB76" s="386"/>
      <c r="WYC76" s="386"/>
      <c r="WYD76" s="386"/>
      <c r="WYE76" s="386"/>
      <c r="WYF76" s="386"/>
      <c r="WYG76" s="386"/>
      <c r="WYH76" s="386"/>
      <c r="WYI76" s="386"/>
      <c r="WYJ76" s="386"/>
      <c r="WYK76" s="385"/>
      <c r="WYL76" s="386"/>
      <c r="WYM76" s="386"/>
      <c r="WYN76" s="386"/>
      <c r="WYO76" s="386"/>
      <c r="WYP76" s="386"/>
      <c r="WYQ76" s="386"/>
      <c r="WYR76" s="386"/>
      <c r="WYS76" s="386"/>
      <c r="WYT76" s="386"/>
      <c r="WYU76" s="386"/>
      <c r="WYV76" s="386"/>
      <c r="WYW76" s="386"/>
      <c r="WYX76" s="386"/>
      <c r="WYY76" s="386"/>
      <c r="WYZ76" s="386"/>
      <c r="WZA76" s="385"/>
      <c r="WZB76" s="386"/>
      <c r="WZC76" s="386"/>
      <c r="WZD76" s="386"/>
      <c r="WZE76" s="386"/>
      <c r="WZF76" s="386"/>
      <c r="WZG76" s="386"/>
      <c r="WZH76" s="386"/>
      <c r="WZI76" s="386"/>
      <c r="WZJ76" s="386"/>
      <c r="WZK76" s="386"/>
      <c r="WZL76" s="386"/>
      <c r="WZM76" s="386"/>
      <c r="WZN76" s="386"/>
      <c r="WZO76" s="386"/>
      <c r="WZP76" s="386"/>
      <c r="WZQ76" s="385"/>
      <c r="WZR76" s="386"/>
      <c r="WZS76" s="386"/>
      <c r="WZT76" s="386"/>
      <c r="WZU76" s="386"/>
      <c r="WZV76" s="386"/>
      <c r="WZW76" s="386"/>
      <c r="WZX76" s="386"/>
      <c r="WZY76" s="386"/>
      <c r="WZZ76" s="386"/>
      <c r="XAA76" s="386"/>
      <c r="XAB76" s="386"/>
      <c r="XAC76" s="386"/>
      <c r="XAD76" s="386"/>
      <c r="XAE76" s="386"/>
      <c r="XAF76" s="386"/>
      <c r="XAG76" s="385"/>
      <c r="XAH76" s="386"/>
      <c r="XAI76" s="386"/>
      <c r="XAJ76" s="386"/>
      <c r="XAK76" s="386"/>
      <c r="XAL76" s="386"/>
      <c r="XAM76" s="386"/>
      <c r="XAN76" s="386"/>
      <c r="XAO76" s="386"/>
      <c r="XAP76" s="386"/>
      <c r="XAQ76" s="386"/>
      <c r="XAR76" s="386"/>
      <c r="XAS76" s="386"/>
      <c r="XAT76" s="386"/>
      <c r="XAU76" s="386"/>
      <c r="XAV76" s="386"/>
      <c r="XAW76" s="385"/>
      <c r="XAX76" s="386"/>
      <c r="XAY76" s="386"/>
      <c r="XAZ76" s="386"/>
      <c r="XBA76" s="386"/>
      <c r="XBB76" s="386"/>
      <c r="XBC76" s="386"/>
      <c r="XBD76" s="386"/>
      <c r="XBE76" s="386"/>
      <c r="XBF76" s="386"/>
      <c r="XBG76" s="386"/>
      <c r="XBH76" s="386"/>
      <c r="XBI76" s="386"/>
      <c r="XBJ76" s="386"/>
      <c r="XBK76" s="386"/>
      <c r="XBL76" s="386"/>
      <c r="XBM76" s="385"/>
      <c r="XBN76" s="386"/>
      <c r="XBO76" s="386"/>
      <c r="XBP76" s="386"/>
      <c r="XBQ76" s="386"/>
      <c r="XBR76" s="386"/>
      <c r="XBS76" s="386"/>
      <c r="XBT76" s="386"/>
      <c r="XBU76" s="386"/>
      <c r="XBV76" s="386"/>
      <c r="XBW76" s="386"/>
      <c r="XBX76" s="386"/>
      <c r="XBY76" s="386"/>
      <c r="XBZ76" s="386"/>
      <c r="XCA76" s="386"/>
      <c r="XCB76" s="386"/>
      <c r="XCC76" s="385"/>
      <c r="XCD76" s="386"/>
      <c r="XCE76" s="386"/>
      <c r="XCF76" s="386"/>
      <c r="XCG76" s="386"/>
      <c r="XCH76" s="386"/>
      <c r="XCI76" s="386"/>
      <c r="XCJ76" s="386"/>
      <c r="XCK76" s="386"/>
      <c r="XCL76" s="386"/>
      <c r="XCM76" s="386"/>
      <c r="XCN76" s="386"/>
      <c r="XCO76" s="386"/>
      <c r="XCP76" s="386"/>
      <c r="XCQ76" s="386"/>
      <c r="XCR76" s="386"/>
      <c r="XCS76" s="385"/>
      <c r="XCT76" s="386"/>
      <c r="XCU76" s="386"/>
      <c r="XCV76" s="386"/>
      <c r="XCW76" s="386"/>
      <c r="XCX76" s="386"/>
      <c r="XCY76" s="386"/>
      <c r="XCZ76" s="386"/>
      <c r="XDA76" s="386"/>
      <c r="XDB76" s="386"/>
      <c r="XDC76" s="386"/>
      <c r="XDD76" s="386"/>
      <c r="XDE76" s="386"/>
      <c r="XDF76" s="386"/>
      <c r="XDG76" s="386"/>
      <c r="XDH76" s="386"/>
      <c r="XDI76" s="385"/>
      <c r="XDJ76" s="386"/>
      <c r="XDK76" s="386"/>
      <c r="XDL76" s="386"/>
      <c r="XDM76" s="386"/>
      <c r="XDN76" s="386"/>
      <c r="XDO76" s="386"/>
      <c r="XDP76" s="386"/>
      <c r="XDQ76" s="386"/>
      <c r="XDR76" s="386"/>
      <c r="XDS76" s="386"/>
      <c r="XDT76" s="386"/>
      <c r="XDU76" s="386"/>
      <c r="XDV76" s="386"/>
      <c r="XDW76" s="386"/>
      <c r="XDX76" s="386"/>
      <c r="XDY76" s="385"/>
      <c r="XDZ76" s="386"/>
      <c r="XEA76" s="386"/>
      <c r="XEB76" s="386"/>
      <c r="XEC76" s="386"/>
      <c r="XED76" s="386"/>
      <c r="XEE76" s="386"/>
      <c r="XEF76" s="386"/>
      <c r="XEG76" s="386"/>
      <c r="XEH76" s="386"/>
      <c r="XEI76" s="386"/>
      <c r="XEJ76" s="386"/>
      <c r="XEK76" s="386"/>
      <c r="XEL76" s="386"/>
      <c r="XEM76" s="386"/>
      <c r="XEN76" s="386"/>
      <c r="XEO76" s="385"/>
      <c r="XEP76" s="386"/>
      <c r="XEQ76" s="386"/>
      <c r="XER76" s="386"/>
      <c r="XES76" s="386"/>
      <c r="XET76" s="386"/>
      <c r="XEU76" s="386"/>
      <c r="XEV76" s="386"/>
      <c r="XEW76" s="386"/>
      <c r="XEX76" s="386"/>
      <c r="XEY76" s="386"/>
      <c r="XEZ76" s="386"/>
      <c r="XFA76" s="386"/>
      <c r="XFB76" s="386"/>
      <c r="XFC76" s="386"/>
      <c r="XFD76" s="386"/>
    </row>
    <row r="77" spans="1:16384" x14ac:dyDescent="0.2">
      <c r="A77" s="385" t="str">
        <f>A3</f>
        <v>COMPARISON OF ELECTRIC UTILITY ACTIVITY</v>
      </c>
      <c r="B77" s="386"/>
      <c r="C77" s="386"/>
      <c r="D77" s="386"/>
      <c r="E77" s="386"/>
      <c r="F77" s="386"/>
      <c r="G77" s="386"/>
      <c r="H77" s="386"/>
      <c r="I77" s="386"/>
      <c r="J77" s="386"/>
      <c r="K77" s="386"/>
      <c r="L77" s="386"/>
      <c r="M77" s="386"/>
      <c r="N77" s="386"/>
      <c r="O77" s="386"/>
      <c r="P77" s="386"/>
    </row>
    <row r="78" spans="1:16384" x14ac:dyDescent="0.2">
      <c r="A78" s="385" t="str">
        <f>A4</f>
        <v>BASE YEAR FOR THE 12 MONTHS ENDED DECEMBER 31, 2018</v>
      </c>
      <c r="B78" s="386"/>
      <c r="C78" s="386"/>
      <c r="D78" s="386"/>
      <c r="E78" s="386"/>
      <c r="F78" s="386"/>
      <c r="G78" s="386"/>
      <c r="H78" s="386"/>
      <c r="I78" s="386"/>
      <c r="J78" s="386"/>
      <c r="K78" s="386"/>
      <c r="L78" s="386"/>
      <c r="M78" s="386"/>
      <c r="N78" s="386"/>
      <c r="O78" s="386"/>
      <c r="P78" s="386"/>
    </row>
    <row r="79" spans="1:16384" x14ac:dyDescent="0.2">
      <c r="A79" s="144" t="s">
        <v>8</v>
      </c>
      <c r="P79" s="145" t="s">
        <v>103</v>
      </c>
    </row>
    <row r="80" spans="1:16384" x14ac:dyDescent="0.2">
      <c r="A80" s="144" t="str">
        <f>'Rate Case Constants'!$C$29</f>
        <v>TYPE OF FILING: _____ ORIGINAL  _____ UPDATED  __X__ REVISED</v>
      </c>
      <c r="P80" s="146" t="s">
        <v>990</v>
      </c>
    </row>
    <row r="81" spans="1:16" x14ac:dyDescent="0.2">
      <c r="A81" s="144" t="s">
        <v>9</v>
      </c>
      <c r="P81" s="146" t="str">
        <f>'Rate Case Constants'!$C$36</f>
        <v>WITNESS:   C. M. GARRETT</v>
      </c>
    </row>
    <row r="82" spans="1:16" x14ac:dyDescent="0.2">
      <c r="A82" s="147" t="s">
        <v>4</v>
      </c>
      <c r="B82" s="147" t="s">
        <v>6</v>
      </c>
      <c r="C82" s="148"/>
      <c r="D82" s="149" t="s">
        <v>1</v>
      </c>
      <c r="E82" s="147" t="s">
        <v>1</v>
      </c>
      <c r="F82" s="147" t="s">
        <v>1</v>
      </c>
      <c r="G82" s="147" t="s">
        <v>1</v>
      </c>
      <c r="H82" s="147" t="s">
        <v>1</v>
      </c>
      <c r="I82" s="147" t="s">
        <v>1</v>
      </c>
      <c r="J82" s="147" t="s">
        <v>2</v>
      </c>
      <c r="K82" s="147" t="s">
        <v>2</v>
      </c>
      <c r="L82" s="147" t="s">
        <v>2</v>
      </c>
      <c r="M82" s="147" t="s">
        <v>2</v>
      </c>
      <c r="N82" s="147" t="s">
        <v>2</v>
      </c>
      <c r="O82" s="147" t="s">
        <v>2</v>
      </c>
      <c r="P82" s="148"/>
    </row>
    <row r="83" spans="1:16" x14ac:dyDescent="0.2">
      <c r="A83" s="150" t="s">
        <v>5</v>
      </c>
      <c r="B83" s="150" t="s">
        <v>5</v>
      </c>
      <c r="C83" s="151" t="s">
        <v>7</v>
      </c>
      <c r="D83" s="152">
        <f>D9</f>
        <v>43101</v>
      </c>
      <c r="E83" s="152">
        <f t="shared" ref="E83:O83" si="3">E9</f>
        <v>43132</v>
      </c>
      <c r="F83" s="152">
        <f t="shared" si="3"/>
        <v>43160</v>
      </c>
      <c r="G83" s="152">
        <f t="shared" si="3"/>
        <v>43191</v>
      </c>
      <c r="H83" s="152">
        <f t="shared" si="3"/>
        <v>43221</v>
      </c>
      <c r="I83" s="152">
        <f t="shared" si="3"/>
        <v>43252</v>
      </c>
      <c r="J83" s="152">
        <f t="shared" si="3"/>
        <v>43282</v>
      </c>
      <c r="K83" s="152">
        <f t="shared" si="3"/>
        <v>43313</v>
      </c>
      <c r="L83" s="152">
        <f t="shared" si="3"/>
        <v>43344</v>
      </c>
      <c r="M83" s="152">
        <f t="shared" si="3"/>
        <v>43374</v>
      </c>
      <c r="N83" s="152">
        <f t="shared" si="3"/>
        <v>43405</v>
      </c>
      <c r="O83" s="152">
        <f t="shared" si="3"/>
        <v>43435</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E'!D$8:D$315,'IS E'!$A$8:$A$315,'SCH C-2.2 B'!$B85)*1000</f>
        <v>13567.689999999899</v>
      </c>
      <c r="E85" s="1">
        <f>SUMIFS('IS E'!E$8:E$315,'IS E'!$A$8:$A$315,'SCH C-2.2 B'!$B85)*1000</f>
        <v>11003.56</v>
      </c>
      <c r="F85" s="1">
        <f>SUMIFS('IS E'!F$8:F$315,'IS E'!$A$8:$A$315,'SCH C-2.2 B'!$B85)*1000</f>
        <v>11961.5699999999</v>
      </c>
      <c r="G85" s="1">
        <f>SUMIFS('IS E'!G$8:G$315,'IS E'!$A$8:$A$315,'SCH C-2.2 B'!$B85)*1000</f>
        <v>31884.6</v>
      </c>
      <c r="H85" s="1">
        <f>SUMIFS('IS E'!H$8:H$315,'IS E'!$A$8:$A$315,'SCH C-2.2 B'!$B85)*1000</f>
        <v>13275.84</v>
      </c>
      <c r="I85" s="1">
        <f>SUMIFS('IS E'!I$8:I$315,'IS E'!$A$8:$A$315,'SCH C-2.2 B'!$B85)*1000</f>
        <v>25820.29</v>
      </c>
      <c r="J85" s="1">
        <f>SUMIFS('IS E'!J$8:J$315,'IS E'!$A$8:$A$315,'SCH C-2.2 B'!$B85)*1000</f>
        <v>18651</v>
      </c>
      <c r="K85" s="1">
        <f>SUMIFS('IS E'!K$8:K$315,'IS E'!$A$8:$A$315,'SCH C-2.2 B'!$B85)*1000</f>
        <v>28051</v>
      </c>
      <c r="L85" s="1">
        <f>SUMIFS('IS E'!L$8:L$315,'IS E'!$A$8:$A$315,'SCH C-2.2 B'!$B85)*1000</f>
        <v>19335</v>
      </c>
      <c r="M85" s="1">
        <f>SUMIFS('IS E'!M$8:M$315,'IS E'!$A$8:$A$315,'SCH C-2.2 B'!$B85)*1000</f>
        <v>31578</v>
      </c>
      <c r="N85" s="1">
        <f>SUMIFS('IS E'!N$8:N$315,'IS E'!$A$8:$A$315,'SCH C-2.2 B'!$B85)*1000</f>
        <v>26616</v>
      </c>
      <c r="O85" s="1">
        <f>SUMIFS('IS E'!O$8:O$315,'IS E'!$A$8:$A$315,'SCH C-2.2 B'!$B85)*1000</f>
        <v>13507</v>
      </c>
      <c r="P85" s="158">
        <f t="shared" si="1"/>
        <v>245251.54999999978</v>
      </c>
    </row>
    <row r="86" spans="1:16" x14ac:dyDescent="0.2">
      <c r="A86" s="154">
        <f>A85+1</f>
        <v>66</v>
      </c>
      <c r="B86" s="154">
        <v>575</v>
      </c>
      <c r="C86" s="144" t="s">
        <v>60</v>
      </c>
      <c r="D86" s="1">
        <f>SUMIFS('IS E'!D$8:D$315,'IS E'!$A$8:$A$315,'SCH C-2.2 B'!$B86)*1000</f>
        <v>2445.9299999999898</v>
      </c>
      <c r="E86" s="1">
        <f>SUMIFS('IS E'!E$8:E$315,'IS E'!$A$8:$A$315,'SCH C-2.2 B'!$B86)*1000</f>
        <v>324.88</v>
      </c>
      <c r="F86" s="1">
        <f>SUMIFS('IS E'!F$8:F$315,'IS E'!$A$8:$A$315,'SCH C-2.2 B'!$B86)*1000</f>
        <v>74.959999999999994</v>
      </c>
      <c r="G86" s="1">
        <f>SUMIFS('IS E'!G$8:G$315,'IS E'!$A$8:$A$315,'SCH C-2.2 B'!$B86)*1000</f>
        <v>1208.4299999999998</v>
      </c>
      <c r="H86" s="1">
        <f>SUMIFS('IS E'!H$8:H$315,'IS E'!$A$8:$A$315,'SCH C-2.2 B'!$B86)*1000</f>
        <v>129.13999999999899</v>
      </c>
      <c r="I86" s="1">
        <f>SUMIFS('IS E'!I$8:I$315,'IS E'!$A$8:$A$315,'SCH C-2.2 B'!$B86)*1000</f>
        <v>426.26</v>
      </c>
      <c r="J86" s="1">
        <f>SUMIFS('IS E'!J$8:J$315,'IS E'!$A$8:$A$315,'SCH C-2.2 B'!$B86)*1000</f>
        <v>0</v>
      </c>
      <c r="K86" s="1">
        <f>SUMIFS('IS E'!K$8:K$315,'IS E'!$A$8:$A$315,'SCH C-2.2 B'!$B86)*1000</f>
        <v>0</v>
      </c>
      <c r="L86" s="1">
        <f>SUMIFS('IS E'!L$8:L$315,'IS E'!$A$8:$A$315,'SCH C-2.2 B'!$B86)*1000</f>
        <v>0</v>
      </c>
      <c r="M86" s="1">
        <f>SUMIFS('IS E'!M$8:M$315,'IS E'!$A$8:$A$315,'SCH C-2.2 B'!$B86)*1000</f>
        <v>0</v>
      </c>
      <c r="N86" s="1">
        <f>SUMIFS('IS E'!N$8:N$315,'IS E'!$A$8:$A$315,'SCH C-2.2 B'!$B86)*1000</f>
        <v>0</v>
      </c>
      <c r="O86" s="1">
        <f>SUMIFS('IS E'!O$8:O$315,'IS E'!$A$8:$A$315,'SCH C-2.2 B'!$B86)*1000</f>
        <v>0</v>
      </c>
      <c r="P86" s="158">
        <f t="shared" si="1"/>
        <v>4609.5999999999894</v>
      </c>
    </row>
    <row r="87" spans="1:16" x14ac:dyDescent="0.2">
      <c r="A87" s="154">
        <f t="shared" ref="A87:A132" si="4">A86+1</f>
        <v>67</v>
      </c>
      <c r="B87" s="154">
        <v>580</v>
      </c>
      <c r="C87" s="144" t="s">
        <v>61</v>
      </c>
      <c r="D87" s="1">
        <f>SUMIFS('IS E'!D$8:D$315,'IS E'!$A$8:$A$315,'SCH C-2.2 B'!$B87)*1000</f>
        <v>130130.55</v>
      </c>
      <c r="E87" s="1">
        <f>SUMIFS('IS E'!E$8:E$315,'IS E'!$A$8:$A$315,'SCH C-2.2 B'!$B87)*1000</f>
        <v>147896.13</v>
      </c>
      <c r="F87" s="1">
        <f>SUMIFS('IS E'!F$8:F$315,'IS E'!$A$8:$A$315,'SCH C-2.2 B'!$B87)*1000</f>
        <v>184972.83</v>
      </c>
      <c r="G87" s="1">
        <f>SUMIFS('IS E'!G$8:G$315,'IS E'!$A$8:$A$315,'SCH C-2.2 B'!$B87)*1000</f>
        <v>163151.95000000001</v>
      </c>
      <c r="H87" s="1">
        <f>SUMIFS('IS E'!H$8:H$315,'IS E'!$A$8:$A$315,'SCH C-2.2 B'!$B87)*1000</f>
        <v>159928.50999999998</v>
      </c>
      <c r="I87" s="1">
        <f>SUMIFS('IS E'!I$8:I$315,'IS E'!$A$8:$A$315,'SCH C-2.2 B'!$B87)*1000</f>
        <v>512911.86000000004</v>
      </c>
      <c r="J87" s="1">
        <f>SUMIFS('IS E'!J$8:J$315,'IS E'!$A$8:$A$315,'SCH C-2.2 B'!$B87)*1000</f>
        <v>249882</v>
      </c>
      <c r="K87" s="1">
        <f>SUMIFS('IS E'!K$8:K$315,'IS E'!$A$8:$A$315,'SCH C-2.2 B'!$B87)*1000</f>
        <v>232200</v>
      </c>
      <c r="L87" s="1">
        <f>SUMIFS('IS E'!L$8:L$315,'IS E'!$A$8:$A$315,'SCH C-2.2 B'!$B87)*1000</f>
        <v>205161</v>
      </c>
      <c r="M87" s="1">
        <f>SUMIFS('IS E'!M$8:M$315,'IS E'!$A$8:$A$315,'SCH C-2.2 B'!$B87)*1000</f>
        <v>191329</v>
      </c>
      <c r="N87" s="1">
        <f>SUMIFS('IS E'!N$8:N$315,'IS E'!$A$8:$A$315,'SCH C-2.2 B'!$B87)*1000</f>
        <v>174233</v>
      </c>
      <c r="O87" s="1">
        <f>SUMIFS('IS E'!O$8:O$315,'IS E'!$A$8:$A$315,'SCH C-2.2 B'!$B87)*1000</f>
        <v>167692</v>
      </c>
      <c r="P87" s="158">
        <f t="shared" ref="P87:P132" si="5">SUM(D87:O87)</f>
        <v>2519488.83</v>
      </c>
    </row>
    <row r="88" spans="1:16" x14ac:dyDescent="0.2">
      <c r="A88" s="154">
        <f t="shared" si="4"/>
        <v>68</v>
      </c>
      <c r="B88" s="154">
        <v>581</v>
      </c>
      <c r="C88" s="144" t="s">
        <v>49</v>
      </c>
      <c r="D88" s="1">
        <f>SUMIFS('IS E'!D$8:D$315,'IS E'!$A$8:$A$315,'SCH C-2.2 B'!$B88)*1000</f>
        <v>49022.039999999994</v>
      </c>
      <c r="E88" s="1">
        <f>SUMIFS('IS E'!E$8:E$315,'IS E'!$A$8:$A$315,'SCH C-2.2 B'!$B88)*1000</f>
        <v>54093.130000000005</v>
      </c>
      <c r="F88" s="1">
        <f>SUMIFS('IS E'!F$8:F$315,'IS E'!$A$8:$A$315,'SCH C-2.2 B'!$B88)*1000</f>
        <v>42092.85</v>
      </c>
      <c r="G88" s="1">
        <f>SUMIFS('IS E'!G$8:G$315,'IS E'!$A$8:$A$315,'SCH C-2.2 B'!$B88)*1000</f>
        <v>23465.15</v>
      </c>
      <c r="H88" s="1">
        <f>SUMIFS('IS E'!H$8:H$315,'IS E'!$A$8:$A$315,'SCH C-2.2 B'!$B88)*1000</f>
        <v>20801.71</v>
      </c>
      <c r="I88" s="1">
        <f>SUMIFS('IS E'!I$8:I$315,'IS E'!$A$8:$A$315,'SCH C-2.2 B'!$B88)*1000</f>
        <v>13344.05</v>
      </c>
      <c r="J88" s="1">
        <f>SUMIFS('IS E'!J$8:J$315,'IS E'!$A$8:$A$315,'SCH C-2.2 B'!$B88)*1000</f>
        <v>19821</v>
      </c>
      <c r="K88" s="1">
        <f>SUMIFS('IS E'!K$8:K$315,'IS E'!$A$8:$A$315,'SCH C-2.2 B'!$B88)*1000</f>
        <v>22527</v>
      </c>
      <c r="L88" s="1">
        <f>SUMIFS('IS E'!L$8:L$315,'IS E'!$A$8:$A$315,'SCH C-2.2 B'!$B88)*1000</f>
        <v>18623</v>
      </c>
      <c r="M88" s="1">
        <f>SUMIFS('IS E'!M$8:M$315,'IS E'!$A$8:$A$315,'SCH C-2.2 B'!$B88)*1000</f>
        <v>22647</v>
      </c>
      <c r="N88" s="1">
        <f>SUMIFS('IS E'!N$8:N$315,'IS E'!$A$8:$A$315,'SCH C-2.2 B'!$B88)*1000</f>
        <v>19463</v>
      </c>
      <c r="O88" s="1">
        <f>SUMIFS('IS E'!O$8:O$315,'IS E'!$A$8:$A$315,'SCH C-2.2 B'!$B88)*1000</f>
        <v>15891</v>
      </c>
      <c r="P88" s="158">
        <f t="shared" si="5"/>
        <v>321790.92999999993</v>
      </c>
    </row>
    <row r="89" spans="1:16" x14ac:dyDescent="0.2">
      <c r="A89" s="154">
        <f t="shared" si="4"/>
        <v>69</v>
      </c>
      <c r="B89" s="154">
        <v>582</v>
      </c>
      <c r="C89" s="144" t="s">
        <v>50</v>
      </c>
      <c r="D89" s="1">
        <f>SUMIFS('IS E'!D$8:D$315,'IS E'!$A$8:$A$315,'SCH C-2.2 B'!$B89)*1000</f>
        <v>149114.38999999998</v>
      </c>
      <c r="E89" s="1">
        <f>SUMIFS('IS E'!E$8:E$315,'IS E'!$A$8:$A$315,'SCH C-2.2 B'!$B89)*1000</f>
        <v>167233.81</v>
      </c>
      <c r="F89" s="1">
        <f>SUMIFS('IS E'!F$8:F$315,'IS E'!$A$8:$A$315,'SCH C-2.2 B'!$B89)*1000</f>
        <v>160704.06</v>
      </c>
      <c r="G89" s="1">
        <f>SUMIFS('IS E'!G$8:G$315,'IS E'!$A$8:$A$315,'SCH C-2.2 B'!$B89)*1000</f>
        <v>171398.83000000002</v>
      </c>
      <c r="H89" s="1">
        <f>SUMIFS('IS E'!H$8:H$315,'IS E'!$A$8:$A$315,'SCH C-2.2 B'!$B89)*1000</f>
        <v>152144.54</v>
      </c>
      <c r="I89" s="1">
        <f>SUMIFS('IS E'!I$8:I$315,'IS E'!$A$8:$A$315,'SCH C-2.2 B'!$B89)*1000</f>
        <v>172204.54</v>
      </c>
      <c r="J89" s="1">
        <f>SUMIFS('IS E'!J$8:J$315,'IS E'!$A$8:$A$315,'SCH C-2.2 B'!$B89)*1000</f>
        <v>90181</v>
      </c>
      <c r="K89" s="1">
        <f>SUMIFS('IS E'!K$8:K$315,'IS E'!$A$8:$A$315,'SCH C-2.2 B'!$B89)*1000</f>
        <v>107934</v>
      </c>
      <c r="L89" s="1">
        <f>SUMIFS('IS E'!L$8:L$315,'IS E'!$A$8:$A$315,'SCH C-2.2 B'!$B89)*1000</f>
        <v>110603</v>
      </c>
      <c r="M89" s="1">
        <f>SUMIFS('IS E'!M$8:M$315,'IS E'!$A$8:$A$315,'SCH C-2.2 B'!$B89)*1000</f>
        <v>113838</v>
      </c>
      <c r="N89" s="1">
        <f>SUMIFS('IS E'!N$8:N$315,'IS E'!$A$8:$A$315,'SCH C-2.2 B'!$B89)*1000</f>
        <v>103142</v>
      </c>
      <c r="O89" s="1">
        <f>SUMIFS('IS E'!O$8:O$315,'IS E'!$A$8:$A$315,'SCH C-2.2 B'!$B89)*1000</f>
        <v>113672</v>
      </c>
      <c r="P89" s="158">
        <f t="shared" si="5"/>
        <v>1612170.17</v>
      </c>
    </row>
    <row r="90" spans="1:16" x14ac:dyDescent="0.2">
      <c r="A90" s="154">
        <f t="shared" si="4"/>
        <v>70</v>
      </c>
      <c r="B90" s="154">
        <v>583</v>
      </c>
      <c r="C90" s="144" t="s">
        <v>51</v>
      </c>
      <c r="D90" s="1">
        <f>SUMIFS('IS E'!D$8:D$315,'IS E'!$A$8:$A$315,'SCH C-2.2 B'!$B90)*1000</f>
        <v>493827.45</v>
      </c>
      <c r="E90" s="1">
        <f>SUMIFS('IS E'!E$8:E$315,'IS E'!$A$8:$A$315,'SCH C-2.2 B'!$B90)*1000</f>
        <v>455266.89999999898</v>
      </c>
      <c r="F90" s="1">
        <f>SUMIFS('IS E'!F$8:F$315,'IS E'!$A$8:$A$315,'SCH C-2.2 B'!$B90)*1000</f>
        <v>629771.48</v>
      </c>
      <c r="G90" s="1">
        <f>SUMIFS('IS E'!G$8:G$315,'IS E'!$A$8:$A$315,'SCH C-2.2 B'!$B90)*1000</f>
        <v>747113.41</v>
      </c>
      <c r="H90" s="1">
        <f>SUMIFS('IS E'!H$8:H$315,'IS E'!$A$8:$A$315,'SCH C-2.2 B'!$B90)*1000</f>
        <v>773905.74</v>
      </c>
      <c r="I90" s="1">
        <f>SUMIFS('IS E'!I$8:I$315,'IS E'!$A$8:$A$315,'SCH C-2.2 B'!$B90)*1000</f>
        <v>645343.19000000006</v>
      </c>
      <c r="J90" s="1">
        <f>SUMIFS('IS E'!J$8:J$315,'IS E'!$A$8:$A$315,'SCH C-2.2 B'!$B90)*1000</f>
        <v>672022</v>
      </c>
      <c r="K90" s="1">
        <f>SUMIFS('IS E'!K$8:K$315,'IS E'!$A$8:$A$315,'SCH C-2.2 B'!$B90)*1000</f>
        <v>580906.99999999907</v>
      </c>
      <c r="L90" s="1">
        <f>SUMIFS('IS E'!L$8:L$315,'IS E'!$A$8:$A$315,'SCH C-2.2 B'!$B90)*1000</f>
        <v>545485</v>
      </c>
      <c r="M90" s="1">
        <f>SUMIFS('IS E'!M$8:M$315,'IS E'!$A$8:$A$315,'SCH C-2.2 B'!$B90)*1000</f>
        <v>535674</v>
      </c>
      <c r="N90" s="1">
        <f>SUMIFS('IS E'!N$8:N$315,'IS E'!$A$8:$A$315,'SCH C-2.2 B'!$B90)*1000</f>
        <v>473815</v>
      </c>
      <c r="O90" s="1">
        <f>SUMIFS('IS E'!O$8:O$315,'IS E'!$A$8:$A$315,'SCH C-2.2 B'!$B90)*1000</f>
        <v>450854</v>
      </c>
      <c r="P90" s="158">
        <f t="shared" si="5"/>
        <v>7003985.1699999971</v>
      </c>
    </row>
    <row r="91" spans="1:16" x14ac:dyDescent="0.2">
      <c r="A91" s="154">
        <f t="shared" si="4"/>
        <v>71</v>
      </c>
      <c r="B91" s="154">
        <v>584</v>
      </c>
      <c r="C91" s="144" t="s">
        <v>52</v>
      </c>
      <c r="D91" s="1">
        <f>SUMIFS('IS E'!D$8:D$315,'IS E'!$A$8:$A$315,'SCH C-2.2 B'!$B91)*1000</f>
        <v>70894.599999999991</v>
      </c>
      <c r="E91" s="1">
        <f>SUMIFS('IS E'!E$8:E$315,'IS E'!$A$8:$A$315,'SCH C-2.2 B'!$B91)*1000</f>
        <v>48994.06</v>
      </c>
      <c r="F91" s="1">
        <f>SUMIFS('IS E'!F$8:F$315,'IS E'!$A$8:$A$315,'SCH C-2.2 B'!$B91)*1000</f>
        <v>38984.549999999996</v>
      </c>
      <c r="G91" s="1">
        <f>SUMIFS('IS E'!G$8:G$315,'IS E'!$A$8:$A$315,'SCH C-2.2 B'!$B91)*1000</f>
        <v>30050.44</v>
      </c>
      <c r="H91" s="1">
        <f>SUMIFS('IS E'!H$8:H$315,'IS E'!$A$8:$A$315,'SCH C-2.2 B'!$B91)*1000</f>
        <v>24704.02</v>
      </c>
      <c r="I91" s="1">
        <f>SUMIFS('IS E'!I$8:I$315,'IS E'!$A$8:$A$315,'SCH C-2.2 B'!$B91)*1000</f>
        <v>41022.86</v>
      </c>
      <c r="J91" s="1">
        <f>SUMIFS('IS E'!J$8:J$315,'IS E'!$A$8:$A$315,'SCH C-2.2 B'!$B91)*1000</f>
        <v>37195</v>
      </c>
      <c r="K91" s="1">
        <f>SUMIFS('IS E'!K$8:K$315,'IS E'!$A$8:$A$315,'SCH C-2.2 B'!$B91)*1000</f>
        <v>37843</v>
      </c>
      <c r="L91" s="1">
        <f>SUMIFS('IS E'!L$8:L$315,'IS E'!$A$8:$A$315,'SCH C-2.2 B'!$B91)*1000</f>
        <v>38711</v>
      </c>
      <c r="M91" s="1">
        <f>SUMIFS('IS E'!M$8:M$315,'IS E'!$A$8:$A$315,'SCH C-2.2 B'!$B91)*1000</f>
        <v>39714</v>
      </c>
      <c r="N91" s="1">
        <f>SUMIFS('IS E'!N$8:N$315,'IS E'!$A$8:$A$315,'SCH C-2.2 B'!$B91)*1000</f>
        <v>37834</v>
      </c>
      <c r="O91" s="1">
        <f>SUMIFS('IS E'!O$8:O$315,'IS E'!$A$8:$A$315,'SCH C-2.2 B'!$B91)*1000</f>
        <v>37019</v>
      </c>
      <c r="P91" s="158">
        <f t="shared" si="5"/>
        <v>482966.52999999997</v>
      </c>
    </row>
    <row r="92" spans="1:16" x14ac:dyDescent="0.2">
      <c r="A92" s="154">
        <f t="shared" si="4"/>
        <v>72</v>
      </c>
      <c r="B92" s="154">
        <v>585</v>
      </c>
      <c r="C92" s="144" t="s">
        <v>62</v>
      </c>
      <c r="D92" s="1">
        <f>SUMIFS('IS E'!D$8:D$315,'IS E'!$A$8:$A$315,'SCH C-2.2 B'!$B92)*1000</f>
        <v>0</v>
      </c>
      <c r="E92" s="1">
        <f>SUMIFS('IS E'!E$8:E$315,'IS E'!$A$8:$A$315,'SCH C-2.2 B'!$B92)*1000</f>
        <v>0</v>
      </c>
      <c r="F92" s="1">
        <f>SUMIFS('IS E'!F$8:F$315,'IS E'!$A$8:$A$315,'SCH C-2.2 B'!$B92)*1000</f>
        <v>0</v>
      </c>
      <c r="G92" s="1">
        <f>SUMIFS('IS E'!G$8:G$315,'IS E'!$A$8:$A$315,'SCH C-2.2 B'!$B92)*1000</f>
        <v>0</v>
      </c>
      <c r="H92" s="1">
        <f>SUMIFS('IS E'!H$8:H$315,'IS E'!$A$8:$A$315,'SCH C-2.2 B'!$B92)*1000</f>
        <v>0</v>
      </c>
      <c r="I92" s="1">
        <f>SUMIFS('IS E'!I$8:I$315,'IS E'!$A$8:$A$315,'SCH C-2.2 B'!$B92)*1000</f>
        <v>0</v>
      </c>
      <c r="J92" s="1">
        <f>SUMIFS('IS E'!J$8:J$315,'IS E'!$A$8:$A$315,'SCH C-2.2 B'!$B92)*1000</f>
        <v>0</v>
      </c>
      <c r="K92" s="1">
        <f>SUMIFS('IS E'!K$8:K$315,'IS E'!$A$8:$A$315,'SCH C-2.2 B'!$B92)*1000</f>
        <v>0</v>
      </c>
      <c r="L92" s="1">
        <f>SUMIFS('IS E'!L$8:L$315,'IS E'!$A$8:$A$315,'SCH C-2.2 B'!$B92)*1000</f>
        <v>0</v>
      </c>
      <c r="M92" s="1">
        <f>SUMIFS('IS E'!M$8:M$315,'IS E'!$A$8:$A$315,'SCH C-2.2 B'!$B92)*1000</f>
        <v>0</v>
      </c>
      <c r="N92" s="1">
        <f>SUMIFS('IS E'!N$8:N$315,'IS E'!$A$8:$A$315,'SCH C-2.2 B'!$B92)*1000</f>
        <v>0</v>
      </c>
      <c r="O92" s="1">
        <f>SUMIFS('IS E'!O$8:O$315,'IS E'!$A$8:$A$315,'SCH C-2.2 B'!$B92)*1000</f>
        <v>0</v>
      </c>
      <c r="P92" s="158">
        <f t="shared" si="5"/>
        <v>0</v>
      </c>
    </row>
    <row r="93" spans="1:16" x14ac:dyDescent="0.2">
      <c r="A93" s="154">
        <f t="shared" si="4"/>
        <v>73</v>
      </c>
      <c r="B93" s="154">
        <v>586</v>
      </c>
      <c r="C93" s="144" t="s">
        <v>63</v>
      </c>
      <c r="D93" s="1">
        <f>SUMIFS('IS E'!D$8:D$315,'IS E'!$A$8:$A$315,'SCH C-2.2 B'!$B93)*1000</f>
        <v>545502.78</v>
      </c>
      <c r="E93" s="1">
        <f>SUMIFS('IS E'!E$8:E$315,'IS E'!$A$8:$A$315,'SCH C-2.2 B'!$B93)*1000</f>
        <v>523277.15</v>
      </c>
      <c r="F93" s="1">
        <f>SUMIFS('IS E'!F$8:F$315,'IS E'!$A$8:$A$315,'SCH C-2.2 B'!$B93)*1000</f>
        <v>584572.26</v>
      </c>
      <c r="G93" s="1">
        <f>SUMIFS('IS E'!G$8:G$315,'IS E'!$A$8:$A$315,'SCH C-2.2 B'!$B93)*1000</f>
        <v>620016.40999999992</v>
      </c>
      <c r="H93" s="1">
        <f>SUMIFS('IS E'!H$8:H$315,'IS E'!$A$8:$A$315,'SCH C-2.2 B'!$B93)*1000</f>
        <v>491039.56</v>
      </c>
      <c r="I93" s="1">
        <f>SUMIFS('IS E'!I$8:I$315,'IS E'!$A$8:$A$315,'SCH C-2.2 B'!$B93)*1000</f>
        <v>599324.16999999993</v>
      </c>
      <c r="J93" s="1">
        <f>SUMIFS('IS E'!J$8:J$315,'IS E'!$A$8:$A$315,'SCH C-2.2 B'!$B93)*1000</f>
        <v>575582</v>
      </c>
      <c r="K93" s="1">
        <f>SUMIFS('IS E'!K$8:K$315,'IS E'!$A$8:$A$315,'SCH C-2.2 B'!$B93)*1000</f>
        <v>609574</v>
      </c>
      <c r="L93" s="1">
        <f>SUMIFS('IS E'!L$8:L$315,'IS E'!$A$8:$A$315,'SCH C-2.2 B'!$B93)*1000</f>
        <v>577273</v>
      </c>
      <c r="M93" s="1">
        <f>SUMIFS('IS E'!M$8:M$315,'IS E'!$A$8:$A$315,'SCH C-2.2 B'!$B93)*1000</f>
        <v>611051.99999999895</v>
      </c>
      <c r="N93" s="1">
        <f>SUMIFS('IS E'!N$8:N$315,'IS E'!$A$8:$A$315,'SCH C-2.2 B'!$B93)*1000</f>
        <v>588291</v>
      </c>
      <c r="O93" s="1">
        <f>SUMIFS('IS E'!O$8:O$315,'IS E'!$A$8:$A$315,'SCH C-2.2 B'!$B93)*1000</f>
        <v>579159</v>
      </c>
      <c r="P93" s="158">
        <f t="shared" si="5"/>
        <v>6904663.3299999991</v>
      </c>
    </row>
    <row r="94" spans="1:16" x14ac:dyDescent="0.2">
      <c r="A94" s="154">
        <f t="shared" si="4"/>
        <v>74</v>
      </c>
      <c r="B94" s="154">
        <v>587</v>
      </c>
      <c r="C94" s="144" t="s">
        <v>64</v>
      </c>
      <c r="D94" s="1">
        <f>SUMIFS('IS E'!D$8:D$315,'IS E'!$A$8:$A$315,'SCH C-2.2 B'!$B94)*1000</f>
        <v>284.16000000000003</v>
      </c>
      <c r="E94" s="1">
        <f>SUMIFS('IS E'!E$8:E$315,'IS E'!$A$8:$A$315,'SCH C-2.2 B'!$B94)*1000</f>
        <v>0</v>
      </c>
      <c r="F94" s="1">
        <f>SUMIFS('IS E'!F$8:F$315,'IS E'!$A$8:$A$315,'SCH C-2.2 B'!$B94)*1000</f>
        <v>70</v>
      </c>
      <c r="G94" s="1">
        <f>SUMIFS('IS E'!G$8:G$315,'IS E'!$A$8:$A$315,'SCH C-2.2 B'!$B94)*1000</f>
        <v>0</v>
      </c>
      <c r="H94" s="1">
        <f>SUMIFS('IS E'!H$8:H$315,'IS E'!$A$8:$A$315,'SCH C-2.2 B'!$B94)*1000</f>
        <v>0</v>
      </c>
      <c r="I94" s="1">
        <f>SUMIFS('IS E'!I$8:I$315,'IS E'!$A$8:$A$315,'SCH C-2.2 B'!$B94)*1000</f>
        <v>0</v>
      </c>
      <c r="J94" s="1">
        <f>SUMIFS('IS E'!J$8:J$315,'IS E'!$A$8:$A$315,'SCH C-2.2 B'!$B94)*1000</f>
        <v>0</v>
      </c>
      <c r="K94" s="1">
        <f>SUMIFS('IS E'!K$8:K$315,'IS E'!$A$8:$A$315,'SCH C-2.2 B'!$B94)*1000</f>
        <v>0</v>
      </c>
      <c r="L94" s="1">
        <f>SUMIFS('IS E'!L$8:L$315,'IS E'!$A$8:$A$315,'SCH C-2.2 B'!$B94)*1000</f>
        <v>0</v>
      </c>
      <c r="M94" s="1">
        <f>SUMIFS('IS E'!M$8:M$315,'IS E'!$A$8:$A$315,'SCH C-2.2 B'!$B94)*1000</f>
        <v>0</v>
      </c>
      <c r="N94" s="1">
        <f>SUMIFS('IS E'!N$8:N$315,'IS E'!$A$8:$A$315,'SCH C-2.2 B'!$B94)*1000</f>
        <v>0</v>
      </c>
      <c r="O94" s="1">
        <f>SUMIFS('IS E'!O$8:O$315,'IS E'!$A$8:$A$315,'SCH C-2.2 B'!$B94)*1000</f>
        <v>0</v>
      </c>
      <c r="P94" s="158">
        <f t="shared" si="5"/>
        <v>354.16</v>
      </c>
    </row>
    <row r="95" spans="1:16" x14ac:dyDescent="0.2">
      <c r="A95" s="154">
        <f t="shared" si="4"/>
        <v>75</v>
      </c>
      <c r="B95" s="154">
        <v>588</v>
      </c>
      <c r="C95" s="144" t="s">
        <v>65</v>
      </c>
      <c r="D95" s="1">
        <f>SUMIFS('IS E'!D$8:D$315,'IS E'!$A$8:$A$315,'SCH C-2.2 B'!$B95)*1000</f>
        <v>481877.95</v>
      </c>
      <c r="E95" s="1">
        <f>SUMIFS('IS E'!E$8:E$315,'IS E'!$A$8:$A$315,'SCH C-2.2 B'!$B95)*1000</f>
        <v>447115.91</v>
      </c>
      <c r="F95" s="1">
        <f>SUMIFS('IS E'!F$8:F$315,'IS E'!$A$8:$A$315,'SCH C-2.2 B'!$B95)*1000</f>
        <v>764991.63</v>
      </c>
      <c r="G95" s="1">
        <f>SUMIFS('IS E'!G$8:G$315,'IS E'!$A$8:$A$315,'SCH C-2.2 B'!$B95)*1000</f>
        <v>506666.4</v>
      </c>
      <c r="H95" s="1">
        <f>SUMIFS('IS E'!H$8:H$315,'IS E'!$A$8:$A$315,'SCH C-2.2 B'!$B95)*1000</f>
        <v>470191.69999999902</v>
      </c>
      <c r="I95" s="1">
        <f>SUMIFS('IS E'!I$8:I$315,'IS E'!$A$8:$A$315,'SCH C-2.2 B'!$B95)*1000</f>
        <v>403515.76999999996</v>
      </c>
      <c r="J95" s="1">
        <f>SUMIFS('IS E'!J$8:J$315,'IS E'!$A$8:$A$315,'SCH C-2.2 B'!$B95)*1000</f>
        <v>484086</v>
      </c>
      <c r="K95" s="1">
        <f>SUMIFS('IS E'!K$8:K$315,'IS E'!$A$8:$A$315,'SCH C-2.2 B'!$B95)*1000</f>
        <v>480347.99999999901</v>
      </c>
      <c r="L95" s="1">
        <f>SUMIFS('IS E'!L$8:L$315,'IS E'!$A$8:$A$315,'SCH C-2.2 B'!$B95)*1000</f>
        <v>503921</v>
      </c>
      <c r="M95" s="1">
        <f>SUMIFS('IS E'!M$8:M$315,'IS E'!$A$8:$A$315,'SCH C-2.2 B'!$B95)*1000</f>
        <v>511794</v>
      </c>
      <c r="N95" s="1">
        <f>SUMIFS('IS E'!N$8:N$315,'IS E'!$A$8:$A$315,'SCH C-2.2 B'!$B95)*1000</f>
        <v>442376</v>
      </c>
      <c r="O95" s="1">
        <f>SUMIFS('IS E'!O$8:O$315,'IS E'!$A$8:$A$315,'SCH C-2.2 B'!$B95)*1000</f>
        <v>451971</v>
      </c>
      <c r="P95" s="158">
        <f t="shared" si="5"/>
        <v>5948855.3599999975</v>
      </c>
    </row>
    <row r="96" spans="1:16" x14ac:dyDescent="0.2">
      <c r="A96" s="154">
        <f t="shared" si="4"/>
        <v>76</v>
      </c>
      <c r="B96" s="154">
        <v>589</v>
      </c>
      <c r="C96" s="144" t="s">
        <v>24</v>
      </c>
      <c r="D96" s="1">
        <f>SUMIFS('IS E'!D$8:D$315,'IS E'!$A$8:$A$315,'SCH C-2.2 B'!$B96)*1000</f>
        <v>1812</v>
      </c>
      <c r="E96" s="1">
        <f>SUMIFS('IS E'!E$8:E$315,'IS E'!$A$8:$A$315,'SCH C-2.2 B'!$B96)*1000</f>
        <v>5498.3</v>
      </c>
      <c r="F96" s="1">
        <f>SUMIFS('IS E'!F$8:F$315,'IS E'!$A$8:$A$315,'SCH C-2.2 B'!$B96)*1000</f>
        <v>2143.5100000000002</v>
      </c>
      <c r="G96" s="1">
        <f>SUMIFS('IS E'!G$8:G$315,'IS E'!$A$8:$A$315,'SCH C-2.2 B'!$B96)*1000</f>
        <v>499.55</v>
      </c>
      <c r="H96" s="1">
        <f>SUMIFS('IS E'!H$8:H$315,'IS E'!$A$8:$A$315,'SCH C-2.2 B'!$B96)*1000</f>
        <v>0</v>
      </c>
      <c r="I96" s="1">
        <f>SUMIFS('IS E'!I$8:I$315,'IS E'!$A$8:$A$315,'SCH C-2.2 B'!$B96)*1000</f>
        <v>1124.3300000000002</v>
      </c>
      <c r="J96" s="1">
        <f>SUMIFS('IS E'!J$8:J$315,'IS E'!$A$8:$A$315,'SCH C-2.2 B'!$B96)*1000</f>
        <v>4544</v>
      </c>
      <c r="K96" s="1">
        <f>SUMIFS('IS E'!K$8:K$315,'IS E'!$A$8:$A$315,'SCH C-2.2 B'!$B96)*1000</f>
        <v>609</v>
      </c>
      <c r="L96" s="1">
        <f>SUMIFS('IS E'!L$8:L$315,'IS E'!$A$8:$A$315,'SCH C-2.2 B'!$B96)*1000</f>
        <v>0</v>
      </c>
      <c r="M96" s="1">
        <f>SUMIFS('IS E'!M$8:M$315,'IS E'!$A$8:$A$315,'SCH C-2.2 B'!$B96)*1000</f>
        <v>0</v>
      </c>
      <c r="N96" s="1">
        <f>SUMIFS('IS E'!N$8:N$315,'IS E'!$A$8:$A$315,'SCH C-2.2 B'!$B96)*1000</f>
        <v>0</v>
      </c>
      <c r="O96" s="1">
        <f>SUMIFS('IS E'!O$8:O$315,'IS E'!$A$8:$A$315,'SCH C-2.2 B'!$B96)*1000</f>
        <v>3792</v>
      </c>
      <c r="P96" s="158">
        <f t="shared" si="5"/>
        <v>20022.690000000002</v>
      </c>
    </row>
    <row r="97" spans="1:16" x14ac:dyDescent="0.2">
      <c r="A97" s="154">
        <f t="shared" si="4"/>
        <v>77</v>
      </c>
      <c r="B97" s="154">
        <v>590</v>
      </c>
      <c r="C97" s="144" t="s">
        <v>66</v>
      </c>
      <c r="D97" s="1">
        <f>SUMIFS('IS E'!D$8:D$315,'IS E'!$A$8:$A$315,'SCH C-2.2 B'!$B97)*1000</f>
        <v>5740.88</v>
      </c>
      <c r="E97" s="1">
        <f>SUMIFS('IS E'!E$8:E$315,'IS E'!$A$8:$A$315,'SCH C-2.2 B'!$B97)*1000</f>
        <v>1773.55</v>
      </c>
      <c r="F97" s="1">
        <f>SUMIFS('IS E'!F$8:F$315,'IS E'!$A$8:$A$315,'SCH C-2.2 B'!$B97)*1000</f>
        <v>16094.729999999998</v>
      </c>
      <c r="G97" s="1">
        <f>SUMIFS('IS E'!G$8:G$315,'IS E'!$A$8:$A$315,'SCH C-2.2 B'!$B97)*1000</f>
        <v>747.54</v>
      </c>
      <c r="H97" s="1">
        <f>SUMIFS('IS E'!H$8:H$315,'IS E'!$A$8:$A$315,'SCH C-2.2 B'!$B97)*1000</f>
        <v>1709.7199999999998</v>
      </c>
      <c r="I97" s="1">
        <f>SUMIFS('IS E'!I$8:I$315,'IS E'!$A$8:$A$315,'SCH C-2.2 B'!$B97)*1000</f>
        <v>6706.5199999999895</v>
      </c>
      <c r="J97" s="1">
        <f>SUMIFS('IS E'!J$8:J$315,'IS E'!$A$8:$A$315,'SCH C-2.2 B'!$B97)*1000</f>
        <v>13775</v>
      </c>
      <c r="K97" s="1">
        <f>SUMIFS('IS E'!K$8:K$315,'IS E'!$A$8:$A$315,'SCH C-2.2 B'!$B97)*1000</f>
        <v>5579</v>
      </c>
      <c r="L97" s="1">
        <f>SUMIFS('IS E'!L$8:L$315,'IS E'!$A$8:$A$315,'SCH C-2.2 B'!$B97)*1000</f>
        <v>3281</v>
      </c>
      <c r="M97" s="1">
        <f>SUMIFS('IS E'!M$8:M$315,'IS E'!$A$8:$A$315,'SCH C-2.2 B'!$B97)*1000</f>
        <v>1960</v>
      </c>
      <c r="N97" s="1">
        <f>SUMIFS('IS E'!N$8:N$315,'IS E'!$A$8:$A$315,'SCH C-2.2 B'!$B97)*1000</f>
        <v>1627</v>
      </c>
      <c r="O97" s="1">
        <f>SUMIFS('IS E'!O$8:O$315,'IS E'!$A$8:$A$315,'SCH C-2.2 B'!$B97)*1000</f>
        <v>2453</v>
      </c>
      <c r="P97" s="158">
        <f t="shared" si="5"/>
        <v>61447.939999999988</v>
      </c>
    </row>
    <row r="98" spans="1:16" x14ac:dyDescent="0.2">
      <c r="A98" s="154">
        <f t="shared" si="4"/>
        <v>78</v>
      </c>
      <c r="B98" s="154">
        <v>591</v>
      </c>
      <c r="C98" s="144" t="s">
        <v>27</v>
      </c>
      <c r="D98" s="1">
        <f>SUMIFS('IS E'!D$8:D$315,'IS E'!$A$8:$A$315,'SCH C-2.2 B'!$B98)*1000</f>
        <v>476.12</v>
      </c>
      <c r="E98" s="1">
        <f>SUMIFS('IS E'!E$8:E$315,'IS E'!$A$8:$A$315,'SCH C-2.2 B'!$B98)*1000</f>
        <v>0</v>
      </c>
      <c r="F98" s="1">
        <f>SUMIFS('IS E'!F$8:F$315,'IS E'!$A$8:$A$315,'SCH C-2.2 B'!$B98)*1000</f>
        <v>153.41999999999999</v>
      </c>
      <c r="G98" s="1">
        <f>SUMIFS('IS E'!G$8:G$315,'IS E'!$A$8:$A$315,'SCH C-2.2 B'!$B98)*1000</f>
        <v>395.92</v>
      </c>
      <c r="H98" s="1">
        <f>SUMIFS('IS E'!H$8:H$315,'IS E'!$A$8:$A$315,'SCH C-2.2 B'!$B98)*1000</f>
        <v>386.46999999999997</v>
      </c>
      <c r="I98" s="1">
        <f>SUMIFS('IS E'!I$8:I$315,'IS E'!$A$8:$A$315,'SCH C-2.2 B'!$B98)*1000</f>
        <v>0</v>
      </c>
      <c r="J98" s="1">
        <f>SUMIFS('IS E'!J$8:J$315,'IS E'!$A$8:$A$315,'SCH C-2.2 B'!$B98)*1000</f>
        <v>0</v>
      </c>
      <c r="K98" s="1">
        <f>SUMIFS('IS E'!K$8:K$315,'IS E'!$A$8:$A$315,'SCH C-2.2 B'!$B98)*1000</f>
        <v>0</v>
      </c>
      <c r="L98" s="1">
        <f>SUMIFS('IS E'!L$8:L$315,'IS E'!$A$8:$A$315,'SCH C-2.2 B'!$B98)*1000</f>
        <v>0</v>
      </c>
      <c r="M98" s="1">
        <f>SUMIFS('IS E'!M$8:M$315,'IS E'!$A$8:$A$315,'SCH C-2.2 B'!$B98)*1000</f>
        <v>0</v>
      </c>
      <c r="N98" s="1">
        <f>SUMIFS('IS E'!N$8:N$315,'IS E'!$A$8:$A$315,'SCH C-2.2 B'!$B98)*1000</f>
        <v>0</v>
      </c>
      <c r="O98" s="1">
        <f>SUMIFS('IS E'!O$8:O$315,'IS E'!$A$8:$A$315,'SCH C-2.2 B'!$B98)*1000</f>
        <v>0</v>
      </c>
      <c r="P98" s="158">
        <f t="shared" si="5"/>
        <v>1411.93</v>
      </c>
    </row>
    <row r="99" spans="1:16" x14ac:dyDescent="0.2">
      <c r="A99" s="154">
        <f t="shared" si="4"/>
        <v>79</v>
      </c>
      <c r="B99" s="154">
        <v>592</v>
      </c>
      <c r="C99" s="144" t="s">
        <v>56</v>
      </c>
      <c r="D99" s="1">
        <f>SUMIFS('IS E'!D$8:D$315,'IS E'!$A$8:$A$315,'SCH C-2.2 B'!$B99)*1000</f>
        <v>30158.459999999897</v>
      </c>
      <c r="E99" s="1">
        <f>SUMIFS('IS E'!E$8:E$315,'IS E'!$A$8:$A$315,'SCH C-2.2 B'!$B99)*1000</f>
        <v>93884.7</v>
      </c>
      <c r="F99" s="1">
        <f>SUMIFS('IS E'!F$8:F$315,'IS E'!$A$8:$A$315,'SCH C-2.2 B'!$B99)*1000</f>
        <v>143751.41</v>
      </c>
      <c r="G99" s="1">
        <f>SUMIFS('IS E'!G$8:G$315,'IS E'!$A$8:$A$315,'SCH C-2.2 B'!$B99)*1000</f>
        <v>94788.789999999906</v>
      </c>
      <c r="H99" s="1">
        <f>SUMIFS('IS E'!H$8:H$315,'IS E'!$A$8:$A$315,'SCH C-2.2 B'!$B99)*1000</f>
        <v>85306.18</v>
      </c>
      <c r="I99" s="1">
        <f>SUMIFS('IS E'!I$8:I$315,'IS E'!$A$8:$A$315,'SCH C-2.2 B'!$B99)*1000</f>
        <v>79827.509999999907</v>
      </c>
      <c r="J99" s="1">
        <f>SUMIFS('IS E'!J$8:J$315,'IS E'!$A$8:$A$315,'SCH C-2.2 B'!$B99)*1000</f>
        <v>147901</v>
      </c>
      <c r="K99" s="1">
        <f>SUMIFS('IS E'!K$8:K$315,'IS E'!$A$8:$A$315,'SCH C-2.2 B'!$B99)*1000</f>
        <v>196917</v>
      </c>
      <c r="L99" s="1">
        <f>SUMIFS('IS E'!L$8:L$315,'IS E'!$A$8:$A$315,'SCH C-2.2 B'!$B99)*1000</f>
        <v>193617</v>
      </c>
      <c r="M99" s="1">
        <f>SUMIFS('IS E'!M$8:M$315,'IS E'!$A$8:$A$315,'SCH C-2.2 B'!$B99)*1000</f>
        <v>177781</v>
      </c>
      <c r="N99" s="1">
        <f>SUMIFS('IS E'!N$8:N$315,'IS E'!$A$8:$A$315,'SCH C-2.2 B'!$B99)*1000</f>
        <v>152587</v>
      </c>
      <c r="O99" s="1">
        <f>SUMIFS('IS E'!O$8:O$315,'IS E'!$A$8:$A$315,'SCH C-2.2 B'!$B99)*1000</f>
        <v>164622</v>
      </c>
      <c r="P99" s="158">
        <f t="shared" si="5"/>
        <v>1561142.0499999998</v>
      </c>
    </row>
    <row r="100" spans="1:16" x14ac:dyDescent="0.2">
      <c r="A100" s="154">
        <f t="shared" si="4"/>
        <v>80</v>
      </c>
      <c r="B100" s="154">
        <v>593</v>
      </c>
      <c r="C100" s="144" t="s">
        <v>57</v>
      </c>
      <c r="D100" s="1">
        <f>SUMIFS('IS E'!D$8:D$315,'IS E'!$A$8:$A$315,'SCH C-2.2 B'!$B100)*1000</f>
        <v>1567405.3699999999</v>
      </c>
      <c r="E100" s="1">
        <f>SUMIFS('IS E'!E$8:E$315,'IS E'!$A$8:$A$315,'SCH C-2.2 B'!$B100)*1000</f>
        <v>1929667.55999999</v>
      </c>
      <c r="F100" s="1">
        <f>SUMIFS('IS E'!F$8:F$315,'IS E'!$A$8:$A$315,'SCH C-2.2 B'!$B100)*1000</f>
        <v>2056561.73</v>
      </c>
      <c r="G100" s="1">
        <f>SUMIFS('IS E'!G$8:G$315,'IS E'!$A$8:$A$315,'SCH C-2.2 B'!$B100)*1000</f>
        <v>1689399.31</v>
      </c>
      <c r="H100" s="1">
        <f>SUMIFS('IS E'!H$8:H$315,'IS E'!$A$8:$A$315,'SCH C-2.2 B'!$B100)*1000</f>
        <v>1701222.28</v>
      </c>
      <c r="I100" s="1">
        <f>SUMIFS('IS E'!I$8:I$315,'IS E'!$A$8:$A$315,'SCH C-2.2 B'!$B100)*1000</f>
        <v>2737144.49</v>
      </c>
      <c r="J100" s="1">
        <f>SUMIFS('IS E'!J$8:J$315,'IS E'!$A$8:$A$315,'SCH C-2.2 B'!$B100)*1000</f>
        <v>4547288</v>
      </c>
      <c r="K100" s="1">
        <f>SUMIFS('IS E'!K$8:K$315,'IS E'!$A$8:$A$315,'SCH C-2.2 B'!$B100)*1000</f>
        <v>1821932.99999999</v>
      </c>
      <c r="L100" s="1">
        <f>SUMIFS('IS E'!L$8:L$315,'IS E'!$A$8:$A$315,'SCH C-2.2 B'!$B100)*1000</f>
        <v>1812571</v>
      </c>
      <c r="M100" s="1">
        <f>SUMIFS('IS E'!M$8:M$315,'IS E'!$A$8:$A$315,'SCH C-2.2 B'!$B100)*1000</f>
        <v>1766712</v>
      </c>
      <c r="N100" s="1">
        <f>SUMIFS('IS E'!N$8:N$315,'IS E'!$A$8:$A$315,'SCH C-2.2 B'!$B100)*1000</f>
        <v>-645026</v>
      </c>
      <c r="O100" s="1">
        <f>SUMIFS('IS E'!O$8:O$315,'IS E'!$A$8:$A$315,'SCH C-2.2 B'!$B100)*1000</f>
        <v>1807555</v>
      </c>
      <c r="P100" s="158">
        <f t="shared" si="5"/>
        <v>22792433.73999998</v>
      </c>
    </row>
    <row r="101" spans="1:16" x14ac:dyDescent="0.2">
      <c r="A101" s="154">
        <f t="shared" si="4"/>
        <v>81</v>
      </c>
      <c r="B101" s="154">
        <v>594</v>
      </c>
      <c r="C101" s="144" t="s">
        <v>58</v>
      </c>
      <c r="D101" s="1">
        <f>SUMIFS('IS E'!D$8:D$315,'IS E'!$A$8:$A$315,'SCH C-2.2 B'!$B101)*1000</f>
        <v>65191.61</v>
      </c>
      <c r="E101" s="1">
        <f>SUMIFS('IS E'!E$8:E$315,'IS E'!$A$8:$A$315,'SCH C-2.2 B'!$B101)*1000</f>
        <v>99287.76999999999</v>
      </c>
      <c r="F101" s="1">
        <f>SUMIFS('IS E'!F$8:F$315,'IS E'!$A$8:$A$315,'SCH C-2.2 B'!$B101)*1000</f>
        <v>139773.25999999998</v>
      </c>
      <c r="G101" s="1">
        <f>SUMIFS('IS E'!G$8:G$315,'IS E'!$A$8:$A$315,'SCH C-2.2 B'!$B101)*1000</f>
        <v>122243.2</v>
      </c>
      <c r="H101" s="1">
        <f>SUMIFS('IS E'!H$8:H$315,'IS E'!$A$8:$A$315,'SCH C-2.2 B'!$B101)*1000</f>
        <v>142669.33000000002</v>
      </c>
      <c r="I101" s="1">
        <f>SUMIFS('IS E'!I$8:I$315,'IS E'!$A$8:$A$315,'SCH C-2.2 B'!$B101)*1000</f>
        <v>60357.909999999996</v>
      </c>
      <c r="J101" s="1">
        <f>SUMIFS('IS E'!J$8:J$315,'IS E'!$A$8:$A$315,'SCH C-2.2 B'!$B101)*1000</f>
        <v>133169</v>
      </c>
      <c r="K101" s="1">
        <f>SUMIFS('IS E'!K$8:K$315,'IS E'!$A$8:$A$315,'SCH C-2.2 B'!$B101)*1000</f>
        <v>122541</v>
      </c>
      <c r="L101" s="1">
        <f>SUMIFS('IS E'!L$8:L$315,'IS E'!$A$8:$A$315,'SCH C-2.2 B'!$B101)*1000</f>
        <v>115470</v>
      </c>
      <c r="M101" s="1">
        <f>SUMIFS('IS E'!M$8:M$315,'IS E'!$A$8:$A$315,'SCH C-2.2 B'!$B101)*1000</f>
        <v>115929</v>
      </c>
      <c r="N101" s="1">
        <f>SUMIFS('IS E'!N$8:N$315,'IS E'!$A$8:$A$315,'SCH C-2.2 B'!$B101)*1000</f>
        <v>112433</v>
      </c>
      <c r="O101" s="1">
        <f>SUMIFS('IS E'!O$8:O$315,'IS E'!$A$8:$A$315,'SCH C-2.2 B'!$B101)*1000</f>
        <v>118597</v>
      </c>
      <c r="P101" s="158">
        <f t="shared" si="5"/>
        <v>1347662.08</v>
      </c>
    </row>
    <row r="102" spans="1:16" x14ac:dyDescent="0.2">
      <c r="A102" s="154">
        <f t="shared" si="4"/>
        <v>82</v>
      </c>
      <c r="B102" s="154">
        <v>595</v>
      </c>
      <c r="C102" s="144" t="s">
        <v>67</v>
      </c>
      <c r="D102" s="1">
        <f>SUMIFS('IS E'!D$8:D$315,'IS E'!$A$8:$A$315,'SCH C-2.2 B'!$B102)*1000</f>
        <v>17929.849999999999</v>
      </c>
      <c r="E102" s="1">
        <f>SUMIFS('IS E'!E$8:E$315,'IS E'!$A$8:$A$315,'SCH C-2.2 B'!$B102)*1000</f>
        <v>17978.86</v>
      </c>
      <c r="F102" s="1">
        <f>SUMIFS('IS E'!F$8:F$315,'IS E'!$A$8:$A$315,'SCH C-2.2 B'!$B102)*1000</f>
        <v>7495.6699999999992</v>
      </c>
      <c r="G102" s="1">
        <f>SUMIFS('IS E'!G$8:G$315,'IS E'!$A$8:$A$315,'SCH C-2.2 B'!$B102)*1000</f>
        <v>10066.83</v>
      </c>
      <c r="H102" s="1">
        <f>SUMIFS('IS E'!H$8:H$315,'IS E'!$A$8:$A$315,'SCH C-2.2 B'!$B102)*1000</f>
        <v>13501.88</v>
      </c>
      <c r="I102" s="1">
        <f>SUMIFS('IS E'!I$8:I$315,'IS E'!$A$8:$A$315,'SCH C-2.2 B'!$B102)*1000</f>
        <v>21819.41</v>
      </c>
      <c r="J102" s="1">
        <f>SUMIFS('IS E'!J$8:J$315,'IS E'!$A$8:$A$315,'SCH C-2.2 B'!$B102)*1000</f>
        <v>14550</v>
      </c>
      <c r="K102" s="1">
        <f>SUMIFS('IS E'!K$8:K$315,'IS E'!$A$8:$A$315,'SCH C-2.2 B'!$B102)*1000</f>
        <v>14594</v>
      </c>
      <c r="L102" s="1">
        <f>SUMIFS('IS E'!L$8:L$315,'IS E'!$A$8:$A$315,'SCH C-2.2 B'!$B102)*1000</f>
        <v>15953</v>
      </c>
      <c r="M102" s="1">
        <f>SUMIFS('IS E'!M$8:M$315,'IS E'!$A$8:$A$315,'SCH C-2.2 B'!$B102)*1000</f>
        <v>18022</v>
      </c>
      <c r="N102" s="1">
        <f>SUMIFS('IS E'!N$8:N$315,'IS E'!$A$8:$A$315,'SCH C-2.2 B'!$B102)*1000</f>
        <v>18402</v>
      </c>
      <c r="O102" s="1">
        <f>SUMIFS('IS E'!O$8:O$315,'IS E'!$A$8:$A$315,'SCH C-2.2 B'!$B102)*1000</f>
        <v>28701</v>
      </c>
      <c r="P102" s="158">
        <f t="shared" si="5"/>
        <v>199014.5</v>
      </c>
    </row>
    <row r="103" spans="1:16" x14ac:dyDescent="0.2">
      <c r="A103" s="154">
        <f t="shared" si="4"/>
        <v>83</v>
      </c>
      <c r="B103" s="154">
        <v>596</v>
      </c>
      <c r="C103" s="144" t="s">
        <v>68</v>
      </c>
      <c r="D103" s="1">
        <f>SUMIFS('IS E'!D$8:D$315,'IS E'!$A$8:$A$315,'SCH C-2.2 B'!$B103)*1000</f>
        <v>50686.36</v>
      </c>
      <c r="E103" s="1">
        <f>SUMIFS('IS E'!E$8:E$315,'IS E'!$A$8:$A$315,'SCH C-2.2 B'!$B103)*1000</f>
        <v>80479.91</v>
      </c>
      <c r="F103" s="1">
        <f>SUMIFS('IS E'!F$8:F$315,'IS E'!$A$8:$A$315,'SCH C-2.2 B'!$B103)*1000</f>
        <v>40685.42</v>
      </c>
      <c r="G103" s="1">
        <f>SUMIFS('IS E'!G$8:G$315,'IS E'!$A$8:$A$315,'SCH C-2.2 B'!$B103)*1000</f>
        <v>76974.819999999992</v>
      </c>
      <c r="H103" s="1">
        <f>SUMIFS('IS E'!H$8:H$315,'IS E'!$A$8:$A$315,'SCH C-2.2 B'!$B103)*1000</f>
        <v>-87895.14</v>
      </c>
      <c r="I103" s="1">
        <f>SUMIFS('IS E'!I$8:I$315,'IS E'!$A$8:$A$315,'SCH C-2.2 B'!$B103)*1000</f>
        <v>25380.769999999997</v>
      </c>
      <c r="J103" s="1">
        <f>SUMIFS('IS E'!J$8:J$315,'IS E'!$A$8:$A$315,'SCH C-2.2 B'!$B103)*1000</f>
        <v>24275</v>
      </c>
      <c r="K103" s="1">
        <f>SUMIFS('IS E'!K$8:K$315,'IS E'!$A$8:$A$315,'SCH C-2.2 B'!$B103)*1000</f>
        <v>24275</v>
      </c>
      <c r="L103" s="1">
        <f>SUMIFS('IS E'!L$8:L$315,'IS E'!$A$8:$A$315,'SCH C-2.2 B'!$B103)*1000</f>
        <v>23275</v>
      </c>
      <c r="M103" s="1">
        <f>SUMIFS('IS E'!M$8:M$315,'IS E'!$A$8:$A$315,'SCH C-2.2 B'!$B103)*1000</f>
        <v>23820</v>
      </c>
      <c r="N103" s="1">
        <f>SUMIFS('IS E'!N$8:N$315,'IS E'!$A$8:$A$315,'SCH C-2.2 B'!$B103)*1000</f>
        <v>23275</v>
      </c>
      <c r="O103" s="1">
        <f>SUMIFS('IS E'!O$8:O$315,'IS E'!$A$8:$A$315,'SCH C-2.2 B'!$B103)*1000</f>
        <v>22537</v>
      </c>
      <c r="P103" s="158">
        <f t="shared" si="5"/>
        <v>327769.14</v>
      </c>
    </row>
    <row r="104" spans="1:16" x14ac:dyDescent="0.2">
      <c r="A104" s="154">
        <f t="shared" si="4"/>
        <v>84</v>
      </c>
      <c r="B104" s="154">
        <v>597</v>
      </c>
      <c r="C104" s="144" t="s">
        <v>69</v>
      </c>
      <c r="D104" s="1">
        <f>SUMIFS('IS E'!D$8:D$315,'IS E'!$A$8:$A$315,'SCH C-2.2 B'!$B104)*1000</f>
        <v>0</v>
      </c>
      <c r="E104" s="1">
        <f>SUMIFS('IS E'!E$8:E$315,'IS E'!$A$8:$A$315,'SCH C-2.2 B'!$B104)*1000</f>
        <v>0</v>
      </c>
      <c r="F104" s="1">
        <f>SUMIFS('IS E'!F$8:F$315,'IS E'!$A$8:$A$315,'SCH C-2.2 B'!$B104)*1000</f>
        <v>0</v>
      </c>
      <c r="G104" s="1">
        <f>SUMIFS('IS E'!G$8:G$315,'IS E'!$A$8:$A$315,'SCH C-2.2 B'!$B104)*1000</f>
        <v>0</v>
      </c>
      <c r="H104" s="1">
        <f>SUMIFS('IS E'!H$8:H$315,'IS E'!$A$8:$A$315,'SCH C-2.2 B'!$B104)*1000</f>
        <v>0</v>
      </c>
      <c r="I104" s="1">
        <f>SUMIFS('IS E'!I$8:I$315,'IS E'!$A$8:$A$315,'SCH C-2.2 B'!$B104)*1000</f>
        <v>0</v>
      </c>
      <c r="J104" s="1">
        <f>SUMIFS('IS E'!J$8:J$315,'IS E'!$A$8:$A$315,'SCH C-2.2 B'!$B104)*1000</f>
        <v>0</v>
      </c>
      <c r="K104" s="1">
        <f>SUMIFS('IS E'!K$8:K$315,'IS E'!$A$8:$A$315,'SCH C-2.2 B'!$B104)*1000</f>
        <v>0</v>
      </c>
      <c r="L104" s="1">
        <f>SUMIFS('IS E'!L$8:L$315,'IS E'!$A$8:$A$315,'SCH C-2.2 B'!$B104)*1000</f>
        <v>0</v>
      </c>
      <c r="M104" s="1">
        <f>SUMIFS('IS E'!M$8:M$315,'IS E'!$A$8:$A$315,'SCH C-2.2 B'!$B104)*1000</f>
        <v>0</v>
      </c>
      <c r="N104" s="1">
        <f>SUMIFS('IS E'!N$8:N$315,'IS E'!$A$8:$A$315,'SCH C-2.2 B'!$B104)*1000</f>
        <v>0</v>
      </c>
      <c r="O104" s="1">
        <f>SUMIFS('IS E'!O$8:O$315,'IS E'!$A$8:$A$315,'SCH C-2.2 B'!$B104)*1000</f>
        <v>0</v>
      </c>
      <c r="P104" s="158">
        <f t="shared" si="5"/>
        <v>0</v>
      </c>
    </row>
    <row r="105" spans="1:16" x14ac:dyDescent="0.2">
      <c r="A105" s="154">
        <f t="shared" si="4"/>
        <v>85</v>
      </c>
      <c r="B105" s="154">
        <v>598</v>
      </c>
      <c r="C105" s="144" t="s">
        <v>70</v>
      </c>
      <c r="D105" s="1">
        <f>SUMIFS('IS E'!D$8:D$315,'IS E'!$A$8:$A$315,'SCH C-2.2 B'!$B105)*1000</f>
        <v>44380.270000000004</v>
      </c>
      <c r="E105" s="1">
        <f>SUMIFS('IS E'!E$8:E$315,'IS E'!$A$8:$A$315,'SCH C-2.2 B'!$B105)*1000</f>
        <v>31541.93</v>
      </c>
      <c r="F105" s="1">
        <f>SUMIFS('IS E'!F$8:F$315,'IS E'!$A$8:$A$315,'SCH C-2.2 B'!$B105)*1000</f>
        <v>48133.14</v>
      </c>
      <c r="G105" s="1">
        <f>SUMIFS('IS E'!G$8:G$315,'IS E'!$A$8:$A$315,'SCH C-2.2 B'!$B105)*1000</f>
        <v>60216.28</v>
      </c>
      <c r="H105" s="1">
        <f>SUMIFS('IS E'!H$8:H$315,'IS E'!$A$8:$A$315,'SCH C-2.2 B'!$B105)*1000</f>
        <v>52989.120000000003</v>
      </c>
      <c r="I105" s="1">
        <f>SUMIFS('IS E'!I$8:I$315,'IS E'!$A$8:$A$315,'SCH C-2.2 B'!$B105)*1000</f>
        <v>53993.719999999899</v>
      </c>
      <c r="J105" s="1">
        <f>SUMIFS('IS E'!J$8:J$315,'IS E'!$A$8:$A$315,'SCH C-2.2 B'!$B105)*1000</f>
        <v>70074</v>
      </c>
      <c r="K105" s="1">
        <f>SUMIFS('IS E'!K$8:K$315,'IS E'!$A$8:$A$315,'SCH C-2.2 B'!$B105)*1000</f>
        <v>59861</v>
      </c>
      <c r="L105" s="1">
        <f>SUMIFS('IS E'!L$8:L$315,'IS E'!$A$8:$A$315,'SCH C-2.2 B'!$B105)*1000</f>
        <v>57570</v>
      </c>
      <c r="M105" s="1">
        <f>SUMIFS('IS E'!M$8:M$315,'IS E'!$A$8:$A$315,'SCH C-2.2 B'!$B105)*1000</f>
        <v>53436</v>
      </c>
      <c r="N105" s="1">
        <f>SUMIFS('IS E'!N$8:N$315,'IS E'!$A$8:$A$315,'SCH C-2.2 B'!$B105)*1000</f>
        <v>55350</v>
      </c>
      <c r="O105" s="1">
        <f>SUMIFS('IS E'!O$8:O$315,'IS E'!$A$8:$A$315,'SCH C-2.2 B'!$B105)*1000</f>
        <v>54753</v>
      </c>
      <c r="P105" s="158">
        <f t="shared" si="5"/>
        <v>642298.46</v>
      </c>
    </row>
    <row r="106" spans="1:16" x14ac:dyDescent="0.2">
      <c r="A106" s="154">
        <f t="shared" si="4"/>
        <v>86</v>
      </c>
      <c r="B106" s="154">
        <v>901</v>
      </c>
      <c r="C106" s="144" t="s">
        <v>75</v>
      </c>
      <c r="D106" s="1">
        <f>SUMIFS('IS E'!D$8:D$315,'IS E'!$A$8:$A$315,'SCH C-2.2 B'!$B106)*1000</f>
        <v>116831.31</v>
      </c>
      <c r="E106" s="1">
        <f>SUMIFS('IS E'!E$8:E$315,'IS E'!$A$8:$A$315,'SCH C-2.2 B'!$B106)*1000</f>
        <v>110796.34</v>
      </c>
      <c r="F106" s="1">
        <f>SUMIFS('IS E'!F$8:F$315,'IS E'!$A$8:$A$315,'SCH C-2.2 B'!$B106)*1000</f>
        <v>116923.95000000001</v>
      </c>
      <c r="G106" s="1">
        <f>SUMIFS('IS E'!G$8:G$315,'IS E'!$A$8:$A$315,'SCH C-2.2 B'!$B106)*1000</f>
        <v>106769.84</v>
      </c>
      <c r="H106" s="1">
        <f>SUMIFS('IS E'!H$8:H$315,'IS E'!$A$8:$A$315,'SCH C-2.2 B'!$B106)*1000</f>
        <v>119247.73999999999</v>
      </c>
      <c r="I106" s="1">
        <f>SUMIFS('IS E'!I$8:I$315,'IS E'!$A$8:$A$315,'SCH C-2.2 B'!$B106)*1000</f>
        <v>100209.66</v>
      </c>
      <c r="J106" s="1">
        <f>SUMIFS('IS E'!J$8:J$315,'IS E'!$A$8:$A$315,'SCH C-2.2 B'!$B106)*1000</f>
        <v>124846.95999999999</v>
      </c>
      <c r="K106" s="1">
        <f>SUMIFS('IS E'!K$8:K$315,'IS E'!$A$8:$A$315,'SCH C-2.2 B'!$B106)*1000</f>
        <v>134280.16</v>
      </c>
      <c r="L106" s="1">
        <f>SUMIFS('IS E'!L$8:L$315,'IS E'!$A$8:$A$315,'SCH C-2.2 B'!$B106)*1000</f>
        <v>126723.51999999999</v>
      </c>
      <c r="M106" s="1">
        <f>SUMIFS('IS E'!M$8:M$315,'IS E'!$A$8:$A$315,'SCH C-2.2 B'!$B106)*1000</f>
        <v>135787.68</v>
      </c>
      <c r="N106" s="1">
        <f>SUMIFS('IS E'!N$8:N$315,'IS E'!$A$8:$A$315,'SCH C-2.2 B'!$B106)*1000</f>
        <v>118609.68</v>
      </c>
      <c r="O106" s="1">
        <f>SUMIFS('IS E'!O$8:O$315,'IS E'!$A$8:$A$315,'SCH C-2.2 B'!$B106)*1000</f>
        <v>117228.16</v>
      </c>
      <c r="P106" s="158">
        <f t="shared" si="5"/>
        <v>1428254.9999999998</v>
      </c>
    </row>
    <row r="107" spans="1:16" x14ac:dyDescent="0.2">
      <c r="A107" s="154">
        <f t="shared" si="4"/>
        <v>87</v>
      </c>
      <c r="B107" s="154">
        <v>902</v>
      </c>
      <c r="C107" s="144" t="s">
        <v>71</v>
      </c>
      <c r="D107" s="1">
        <f>SUMIFS('IS E'!D$8:D$315,'IS E'!$A$8:$A$315,'SCH C-2.2 B'!$B107)*1000</f>
        <v>196096.299999999</v>
      </c>
      <c r="E107" s="1">
        <f>SUMIFS('IS E'!E$8:E$315,'IS E'!$A$8:$A$315,'SCH C-2.2 B'!$B107)*1000</f>
        <v>196561.96</v>
      </c>
      <c r="F107" s="1">
        <f>SUMIFS('IS E'!F$8:F$315,'IS E'!$A$8:$A$315,'SCH C-2.2 B'!$B107)*1000</f>
        <v>201534.78999999998</v>
      </c>
      <c r="G107" s="1">
        <f>SUMIFS('IS E'!G$8:G$315,'IS E'!$A$8:$A$315,'SCH C-2.2 B'!$B107)*1000</f>
        <v>211977.56</v>
      </c>
      <c r="H107" s="1">
        <f>SUMIFS('IS E'!H$8:H$315,'IS E'!$A$8:$A$315,'SCH C-2.2 B'!$B107)*1000</f>
        <v>203478.30999999901</v>
      </c>
      <c r="I107" s="1">
        <f>SUMIFS('IS E'!I$8:I$315,'IS E'!$A$8:$A$315,'SCH C-2.2 B'!$B107)*1000</f>
        <v>202467.5</v>
      </c>
      <c r="J107" s="1">
        <f>SUMIFS('IS E'!J$8:J$315,'IS E'!$A$8:$A$315,'SCH C-2.2 B'!$B107)*1000</f>
        <v>221436.88</v>
      </c>
      <c r="K107" s="1">
        <f>SUMIFS('IS E'!K$8:K$315,'IS E'!$A$8:$A$315,'SCH C-2.2 B'!$B107)*1000</f>
        <v>214560.64000000001</v>
      </c>
      <c r="L107" s="1">
        <f>SUMIFS('IS E'!L$8:L$315,'IS E'!$A$8:$A$315,'SCH C-2.2 B'!$B107)*1000</f>
        <v>207707.92</v>
      </c>
      <c r="M107" s="1">
        <f>SUMIFS('IS E'!M$8:M$315,'IS E'!$A$8:$A$315,'SCH C-2.2 B'!$B107)*1000</f>
        <v>228590.31999999998</v>
      </c>
      <c r="N107" s="1">
        <f>SUMIFS('IS E'!N$8:N$315,'IS E'!$A$8:$A$315,'SCH C-2.2 B'!$B107)*1000</f>
        <v>210889.28000000003</v>
      </c>
      <c r="O107" s="1">
        <f>SUMIFS('IS E'!O$8:O$315,'IS E'!$A$8:$A$315,'SCH C-2.2 B'!$B107)*1000</f>
        <v>218853.03999999998</v>
      </c>
      <c r="P107" s="158">
        <f t="shared" si="5"/>
        <v>2514154.4999999981</v>
      </c>
    </row>
    <row r="108" spans="1:16" x14ac:dyDescent="0.2">
      <c r="A108" s="154">
        <f t="shared" si="4"/>
        <v>88</v>
      </c>
      <c r="B108" s="154">
        <v>903</v>
      </c>
      <c r="C108" s="144" t="s">
        <v>72</v>
      </c>
      <c r="D108" s="1">
        <f>SUMIFS('IS E'!D$8:D$315,'IS E'!$A$8:$A$315,'SCH C-2.2 B'!$B108)*1000</f>
        <v>542870.59</v>
      </c>
      <c r="E108" s="1">
        <f>SUMIFS('IS E'!E$8:E$315,'IS E'!$A$8:$A$315,'SCH C-2.2 B'!$B108)*1000</f>
        <v>559458.46</v>
      </c>
      <c r="F108" s="1">
        <f>SUMIFS('IS E'!F$8:F$315,'IS E'!$A$8:$A$315,'SCH C-2.2 B'!$B108)*1000</f>
        <v>619516.04999999993</v>
      </c>
      <c r="G108" s="1">
        <f>SUMIFS('IS E'!G$8:G$315,'IS E'!$A$8:$A$315,'SCH C-2.2 B'!$B108)*1000</f>
        <v>561618.21</v>
      </c>
      <c r="H108" s="1">
        <f>SUMIFS('IS E'!H$8:H$315,'IS E'!$A$8:$A$315,'SCH C-2.2 B'!$B108)*1000</f>
        <v>615464.46000000008</v>
      </c>
      <c r="I108" s="1">
        <f>SUMIFS('IS E'!I$8:I$315,'IS E'!$A$8:$A$315,'SCH C-2.2 B'!$B108)*1000</f>
        <v>564098.46999999904</v>
      </c>
      <c r="J108" s="1">
        <f>SUMIFS('IS E'!J$8:J$315,'IS E'!$A$8:$A$315,'SCH C-2.2 B'!$B108)*1000</f>
        <v>566100.64</v>
      </c>
      <c r="K108" s="1">
        <f>SUMIFS('IS E'!K$8:K$315,'IS E'!$A$8:$A$315,'SCH C-2.2 B'!$B108)*1000</f>
        <v>611454.48</v>
      </c>
      <c r="L108" s="1">
        <f>SUMIFS('IS E'!L$8:L$315,'IS E'!$A$8:$A$315,'SCH C-2.2 B'!$B108)*1000</f>
        <v>592627.84</v>
      </c>
      <c r="M108" s="1">
        <f>SUMIFS('IS E'!M$8:M$315,'IS E'!$A$8:$A$315,'SCH C-2.2 B'!$B108)*1000</f>
        <v>659666.56000000006</v>
      </c>
      <c r="N108" s="1">
        <f>SUMIFS('IS E'!N$8:N$315,'IS E'!$A$8:$A$315,'SCH C-2.2 B'!$B108)*1000</f>
        <v>602523.6</v>
      </c>
      <c r="O108" s="1">
        <f>SUMIFS('IS E'!O$8:O$315,'IS E'!$A$8:$A$315,'SCH C-2.2 B'!$B108)*1000</f>
        <v>603400.56000000006</v>
      </c>
      <c r="P108" s="158">
        <f t="shared" si="5"/>
        <v>7098799.9199999981</v>
      </c>
    </row>
    <row r="109" spans="1:16" x14ac:dyDescent="0.2">
      <c r="A109" s="154">
        <f t="shared" si="4"/>
        <v>89</v>
      </c>
      <c r="B109" s="154">
        <v>904</v>
      </c>
      <c r="C109" s="144" t="s">
        <v>73</v>
      </c>
      <c r="D109" s="1">
        <f>SUMIFS('IS E'!D$8:D$315,'IS E'!$A$8:$A$315,'SCH C-2.2 B'!$B109)*1000</f>
        <v>246457.04</v>
      </c>
      <c r="E109" s="1">
        <f>SUMIFS('IS E'!E$8:E$315,'IS E'!$A$8:$A$315,'SCH C-2.2 B'!$B109)*1000</f>
        <v>148921.22</v>
      </c>
      <c r="F109" s="1">
        <f>SUMIFS('IS E'!F$8:F$315,'IS E'!$A$8:$A$315,'SCH C-2.2 B'!$B109)*1000</f>
        <v>135950.5</v>
      </c>
      <c r="G109" s="1">
        <f>SUMIFS('IS E'!G$8:G$315,'IS E'!$A$8:$A$315,'SCH C-2.2 B'!$B109)*1000</f>
        <v>138835.84</v>
      </c>
      <c r="H109" s="1">
        <f>SUMIFS('IS E'!H$8:H$315,'IS E'!$A$8:$A$315,'SCH C-2.2 B'!$B109)*1000</f>
        <v>162584.38</v>
      </c>
      <c r="I109" s="1">
        <f>SUMIFS('IS E'!I$8:I$315,'IS E'!$A$8:$A$315,'SCH C-2.2 B'!$B109)*1000</f>
        <v>161032.62999999899</v>
      </c>
      <c r="J109" s="1">
        <f>SUMIFS('IS E'!J$8:J$315,'IS E'!$A$8:$A$315,'SCH C-2.2 B'!$B109)*1000</f>
        <v>470000</v>
      </c>
      <c r="K109" s="1">
        <f>SUMIFS('IS E'!K$8:K$315,'IS E'!$A$8:$A$315,'SCH C-2.2 B'!$B109)*1000</f>
        <v>367357.99999999895</v>
      </c>
      <c r="L109" s="1">
        <f>SUMIFS('IS E'!L$8:L$315,'IS E'!$A$8:$A$315,'SCH C-2.2 B'!$B109)*1000</f>
        <v>333000</v>
      </c>
      <c r="M109" s="1">
        <f>SUMIFS('IS E'!M$8:M$315,'IS E'!$A$8:$A$315,'SCH C-2.2 B'!$B109)*1000</f>
        <v>163269.99999999898</v>
      </c>
      <c r="N109" s="1">
        <f>SUMIFS('IS E'!N$8:N$315,'IS E'!$A$8:$A$315,'SCH C-2.2 B'!$B109)*1000</f>
        <v>86000</v>
      </c>
      <c r="O109" s="1">
        <f>SUMIFS('IS E'!O$8:O$315,'IS E'!$A$8:$A$315,'SCH C-2.2 B'!$B109)*1000</f>
        <v>102044</v>
      </c>
      <c r="P109" s="158">
        <f t="shared" si="5"/>
        <v>2515453.6099999971</v>
      </c>
    </row>
    <row r="110" spans="1:16" x14ac:dyDescent="0.2">
      <c r="A110" s="154">
        <f t="shared" si="4"/>
        <v>90</v>
      </c>
      <c r="B110" s="154">
        <v>905</v>
      </c>
      <c r="C110" s="144" t="s">
        <v>74</v>
      </c>
      <c r="D110" s="1">
        <f>SUMIFS('IS E'!D$8:D$315,'IS E'!$A$8:$A$315,'SCH C-2.2 B'!$B110)*1000</f>
        <v>51.38</v>
      </c>
      <c r="E110" s="1">
        <f>SUMIFS('IS E'!E$8:E$315,'IS E'!$A$8:$A$315,'SCH C-2.2 B'!$B110)*1000</f>
        <v>46.83</v>
      </c>
      <c r="F110" s="1">
        <f>SUMIFS('IS E'!F$8:F$315,'IS E'!$A$8:$A$315,'SCH C-2.2 B'!$B110)*1000</f>
        <v>949.43999999999994</v>
      </c>
      <c r="G110" s="1">
        <f>SUMIFS('IS E'!G$8:G$315,'IS E'!$A$8:$A$315,'SCH C-2.2 B'!$B110)*1000</f>
        <v>546.22</v>
      </c>
      <c r="H110" s="1">
        <f>SUMIFS('IS E'!H$8:H$315,'IS E'!$A$8:$A$315,'SCH C-2.2 B'!$B110)*1000</f>
        <v>11.14</v>
      </c>
      <c r="I110" s="1">
        <f>SUMIFS('IS E'!I$8:I$315,'IS E'!$A$8:$A$315,'SCH C-2.2 B'!$B110)*1000</f>
        <v>86.88</v>
      </c>
      <c r="J110" s="1">
        <f>SUMIFS('IS E'!J$8:J$315,'IS E'!$A$8:$A$315,'SCH C-2.2 B'!$B110)*1000</f>
        <v>-9126.32</v>
      </c>
      <c r="K110" s="1">
        <f>SUMIFS('IS E'!K$8:K$315,'IS E'!$A$8:$A$315,'SCH C-2.2 B'!$B110)*1000</f>
        <v>-11882.64</v>
      </c>
      <c r="L110" s="1">
        <f>SUMIFS('IS E'!L$8:L$315,'IS E'!$A$8:$A$315,'SCH C-2.2 B'!$B110)*1000</f>
        <v>17921.68</v>
      </c>
      <c r="M110" s="1">
        <f>SUMIFS('IS E'!M$8:M$315,'IS E'!$A$8:$A$315,'SCH C-2.2 B'!$B110)*1000</f>
        <v>20783.280000000002</v>
      </c>
      <c r="N110" s="1">
        <f>SUMIFS('IS E'!N$8:N$315,'IS E'!$A$8:$A$315,'SCH C-2.2 B'!$B110)*1000</f>
        <v>6273.12</v>
      </c>
      <c r="O110" s="1">
        <f>SUMIFS('IS E'!O$8:O$315,'IS E'!$A$8:$A$315,'SCH C-2.2 B'!$B110)*1000</f>
        <v>-24.080000000000002</v>
      </c>
      <c r="P110" s="158">
        <f t="shared" si="5"/>
        <v>25636.93</v>
      </c>
    </row>
    <row r="111" spans="1:16" x14ac:dyDescent="0.2">
      <c r="A111" s="154">
        <f t="shared" si="4"/>
        <v>91</v>
      </c>
      <c r="B111" s="154">
        <v>907</v>
      </c>
      <c r="C111" s="144" t="s">
        <v>76</v>
      </c>
      <c r="D111" s="1">
        <f>SUMIFS('IS E'!D$8:D$315,'IS E'!$A$8:$A$315,'SCH C-2.2 B'!$B111)*1000</f>
        <v>26214.829999999998</v>
      </c>
      <c r="E111" s="1">
        <f>SUMIFS('IS E'!E$8:E$315,'IS E'!$A$8:$A$315,'SCH C-2.2 B'!$B111)*1000</f>
        <v>27385.78</v>
      </c>
      <c r="F111" s="1">
        <f>SUMIFS('IS E'!F$8:F$315,'IS E'!$A$8:$A$315,'SCH C-2.2 B'!$B111)*1000</f>
        <v>27437.96</v>
      </c>
      <c r="G111" s="1">
        <f>SUMIFS('IS E'!G$8:G$315,'IS E'!$A$8:$A$315,'SCH C-2.2 B'!$B111)*1000</f>
        <v>27157.02</v>
      </c>
      <c r="H111" s="1">
        <f>SUMIFS('IS E'!H$8:H$315,'IS E'!$A$8:$A$315,'SCH C-2.2 B'!$B111)*1000</f>
        <v>29938.859999999997</v>
      </c>
      <c r="I111" s="1">
        <f>SUMIFS('IS E'!I$8:I$315,'IS E'!$A$8:$A$315,'SCH C-2.2 B'!$B111)*1000</f>
        <v>28028.1</v>
      </c>
      <c r="J111" s="1">
        <f>SUMIFS('IS E'!J$8:J$315,'IS E'!$A$8:$A$315,'SCH C-2.2 B'!$B111)*1000</f>
        <v>28617.75</v>
      </c>
      <c r="K111" s="1">
        <f>SUMIFS('IS E'!K$8:K$315,'IS E'!$A$8:$A$315,'SCH C-2.2 B'!$B111)*1000</f>
        <v>33417.789999999994</v>
      </c>
      <c r="L111" s="1">
        <f>SUMIFS('IS E'!L$8:L$315,'IS E'!$A$8:$A$315,'SCH C-2.2 B'!$B111)*1000</f>
        <v>27458.82</v>
      </c>
      <c r="M111" s="1">
        <f>SUMIFS('IS E'!M$8:M$315,'IS E'!$A$8:$A$315,'SCH C-2.2 B'!$B111)*1000</f>
        <v>34002.39</v>
      </c>
      <c r="N111" s="1">
        <f>SUMIFS('IS E'!N$8:N$315,'IS E'!$A$8:$A$315,'SCH C-2.2 B'!$B111)*1000</f>
        <v>29119.399999999998</v>
      </c>
      <c r="O111" s="1">
        <f>SUMIFS('IS E'!O$8:O$315,'IS E'!$A$8:$A$315,'SCH C-2.2 B'!$B111)*1000</f>
        <v>24763.34</v>
      </c>
      <c r="P111" s="158">
        <f t="shared" si="5"/>
        <v>343542.0400000001</v>
      </c>
    </row>
    <row r="112" spans="1:16" x14ac:dyDescent="0.2">
      <c r="A112" s="154">
        <f t="shared" si="4"/>
        <v>92</v>
      </c>
      <c r="B112" s="154">
        <v>908</v>
      </c>
      <c r="C112" s="144" t="s">
        <v>77</v>
      </c>
      <c r="D112" s="1">
        <f>SUMIFS('IS E'!D$8:D$315,'IS E'!$A$8:$A$315,'SCH C-2.2 B'!$B112)*1000</f>
        <v>1066995.3999999999</v>
      </c>
      <c r="E112" s="1">
        <f>SUMIFS('IS E'!E$8:E$315,'IS E'!$A$8:$A$315,'SCH C-2.2 B'!$B112)*1000</f>
        <v>727390.64</v>
      </c>
      <c r="F112" s="1">
        <f>SUMIFS('IS E'!F$8:F$315,'IS E'!$A$8:$A$315,'SCH C-2.2 B'!$B112)*1000</f>
        <v>915623.29</v>
      </c>
      <c r="G112" s="1">
        <f>SUMIFS('IS E'!G$8:G$315,'IS E'!$A$8:$A$315,'SCH C-2.2 B'!$B112)*1000</f>
        <v>1329259.95</v>
      </c>
      <c r="H112" s="1">
        <f>SUMIFS('IS E'!H$8:H$315,'IS E'!$A$8:$A$315,'SCH C-2.2 B'!$B112)*1000</f>
        <v>1165846.08</v>
      </c>
      <c r="I112" s="1">
        <f>SUMIFS('IS E'!I$8:I$315,'IS E'!$A$8:$A$315,'SCH C-2.2 B'!$B112)*1000</f>
        <v>1151850.8699999999</v>
      </c>
      <c r="J112" s="1">
        <f>SUMIFS('IS E'!J$8:J$315,'IS E'!$A$8:$A$315,'SCH C-2.2 B'!$B112)*1000</f>
        <v>1279961.27</v>
      </c>
      <c r="K112" s="1">
        <f>SUMIFS('IS E'!K$8:K$315,'IS E'!$A$8:$A$315,'SCH C-2.2 B'!$B112)*1000</f>
        <v>1385365.3099999998</v>
      </c>
      <c r="L112" s="1">
        <f>SUMIFS('IS E'!L$8:L$315,'IS E'!$A$8:$A$315,'SCH C-2.2 B'!$B112)*1000</f>
        <v>1246473.9099999999</v>
      </c>
      <c r="M112" s="1">
        <f>SUMIFS('IS E'!M$8:M$315,'IS E'!$A$8:$A$315,'SCH C-2.2 B'!$B112)*1000</f>
        <v>880151.35</v>
      </c>
      <c r="N112" s="1">
        <f>SUMIFS('IS E'!N$8:N$315,'IS E'!$A$8:$A$315,'SCH C-2.2 B'!$B112)*1000</f>
        <v>914248.94</v>
      </c>
      <c r="O112" s="1">
        <f>SUMIFS('IS E'!O$8:O$315,'IS E'!$A$8:$A$315,'SCH C-2.2 B'!$B112)*1000</f>
        <v>1985008.08</v>
      </c>
      <c r="P112" s="158">
        <f t="shared" si="5"/>
        <v>14048175.09</v>
      </c>
    </row>
    <row r="113" spans="1:16" x14ac:dyDescent="0.2">
      <c r="A113" s="154">
        <f t="shared" si="4"/>
        <v>93</v>
      </c>
      <c r="B113" s="154">
        <v>909</v>
      </c>
      <c r="C113" s="144" t="s">
        <v>78</v>
      </c>
      <c r="D113" s="1">
        <f>SUMIFS('IS E'!D$8:D$315,'IS E'!$A$8:$A$315,'SCH C-2.2 B'!$B113)*1000</f>
        <v>7999.94</v>
      </c>
      <c r="E113" s="1">
        <f>SUMIFS('IS E'!E$8:E$315,'IS E'!$A$8:$A$315,'SCH C-2.2 B'!$B113)*1000</f>
        <v>38678.910000000003</v>
      </c>
      <c r="F113" s="1">
        <f>SUMIFS('IS E'!F$8:F$315,'IS E'!$A$8:$A$315,'SCH C-2.2 B'!$B113)*1000</f>
        <v>84728.459999999992</v>
      </c>
      <c r="G113" s="1">
        <f>SUMIFS('IS E'!G$8:G$315,'IS E'!$A$8:$A$315,'SCH C-2.2 B'!$B113)*1000</f>
        <v>32275.59</v>
      </c>
      <c r="H113" s="1">
        <f>SUMIFS('IS E'!H$8:H$315,'IS E'!$A$8:$A$315,'SCH C-2.2 B'!$B113)*1000</f>
        <v>48854.66</v>
      </c>
      <c r="I113" s="1">
        <f>SUMIFS('IS E'!I$8:I$315,'IS E'!$A$8:$A$315,'SCH C-2.2 B'!$B113)*1000</f>
        <v>28499.699999999903</v>
      </c>
      <c r="J113" s="1">
        <f>SUMIFS('IS E'!J$8:J$315,'IS E'!$A$8:$A$315,'SCH C-2.2 B'!$B113)*1000</f>
        <v>57572.83</v>
      </c>
      <c r="K113" s="1">
        <f>SUMIFS('IS E'!K$8:K$315,'IS E'!$A$8:$A$315,'SCH C-2.2 B'!$B113)*1000</f>
        <v>41518.450000000004</v>
      </c>
      <c r="L113" s="1">
        <f>SUMIFS('IS E'!L$8:L$315,'IS E'!$A$8:$A$315,'SCH C-2.2 B'!$B113)*1000</f>
        <v>22357.79</v>
      </c>
      <c r="M113" s="1">
        <f>SUMIFS('IS E'!M$8:M$315,'IS E'!$A$8:$A$315,'SCH C-2.2 B'!$B113)*1000</f>
        <v>17243.330000000002</v>
      </c>
      <c r="N113" s="1">
        <f>SUMIFS('IS E'!N$8:N$315,'IS E'!$A$8:$A$315,'SCH C-2.2 B'!$B113)*1000</f>
        <v>18878.63</v>
      </c>
      <c r="O113" s="1">
        <f>SUMIFS('IS E'!O$8:O$315,'IS E'!$A$8:$A$315,'SCH C-2.2 B'!$B113)*1000</f>
        <v>27537.030000000002</v>
      </c>
      <c r="P113" s="158">
        <f t="shared" si="5"/>
        <v>426145.31999999995</v>
      </c>
    </row>
    <row r="114" spans="1:16" x14ac:dyDescent="0.2">
      <c r="A114" s="154">
        <f t="shared" si="4"/>
        <v>94</v>
      </c>
      <c r="B114" s="154">
        <v>910</v>
      </c>
      <c r="C114" s="144" t="s">
        <v>79</v>
      </c>
      <c r="D114" s="1">
        <f>SUMIFS('IS E'!D$8:D$315,'IS E'!$A$8:$A$315,'SCH C-2.2 B'!$B114)*1000</f>
        <v>52839.38</v>
      </c>
      <c r="E114" s="1">
        <f>SUMIFS('IS E'!E$8:E$315,'IS E'!$A$8:$A$315,'SCH C-2.2 B'!$B114)*1000</f>
        <v>35975.380000000005</v>
      </c>
      <c r="F114" s="1">
        <f>SUMIFS('IS E'!F$8:F$315,'IS E'!$A$8:$A$315,'SCH C-2.2 B'!$B114)*1000</f>
        <v>34982.36</v>
      </c>
      <c r="G114" s="1">
        <f>SUMIFS('IS E'!G$8:G$315,'IS E'!$A$8:$A$315,'SCH C-2.2 B'!$B114)*1000</f>
        <v>39799.449999999997</v>
      </c>
      <c r="H114" s="1">
        <f>SUMIFS('IS E'!H$8:H$315,'IS E'!$A$8:$A$315,'SCH C-2.2 B'!$B114)*1000</f>
        <v>37647.839999999902</v>
      </c>
      <c r="I114" s="1">
        <f>SUMIFS('IS E'!I$8:I$315,'IS E'!$A$8:$A$315,'SCH C-2.2 B'!$B114)*1000</f>
        <v>47877.15</v>
      </c>
      <c r="J114" s="1">
        <f>SUMIFS('IS E'!J$8:J$315,'IS E'!$A$8:$A$315,'SCH C-2.2 B'!$B114)*1000</f>
        <v>88557.42</v>
      </c>
      <c r="K114" s="1">
        <f>SUMIFS('IS E'!K$8:K$315,'IS E'!$A$8:$A$315,'SCH C-2.2 B'!$B114)*1000</f>
        <v>60319.659999999996</v>
      </c>
      <c r="L114" s="1">
        <f>SUMIFS('IS E'!L$8:L$315,'IS E'!$A$8:$A$315,'SCH C-2.2 B'!$B114)*1000</f>
        <v>82344.070000000007</v>
      </c>
      <c r="M114" s="1">
        <f>SUMIFS('IS E'!M$8:M$315,'IS E'!$A$8:$A$315,'SCH C-2.2 B'!$B114)*1000</f>
        <v>53683.659999999894</v>
      </c>
      <c r="N114" s="1">
        <f>SUMIFS('IS E'!N$8:N$315,'IS E'!$A$8:$A$315,'SCH C-2.2 B'!$B114)*1000</f>
        <v>80101.259999999995</v>
      </c>
      <c r="O114" s="1">
        <f>SUMIFS('IS E'!O$8:O$315,'IS E'!$A$8:$A$315,'SCH C-2.2 B'!$B114)*1000</f>
        <v>74419.58</v>
      </c>
      <c r="P114" s="158">
        <f t="shared" si="5"/>
        <v>688547.20999999973</v>
      </c>
    </row>
    <row r="115" spans="1:16" x14ac:dyDescent="0.2">
      <c r="A115" s="154">
        <f t="shared" si="4"/>
        <v>95</v>
      </c>
      <c r="B115" s="154">
        <v>911</v>
      </c>
      <c r="C115" s="144" t="s">
        <v>80</v>
      </c>
      <c r="D115" s="1">
        <f>SUMIFS('IS E'!D$8:D$315,'IS E'!$A$8:$A$315,'SCH C-2.2 B'!$B115)*1000</f>
        <v>0</v>
      </c>
      <c r="E115" s="1">
        <f>SUMIFS('IS E'!E$8:E$315,'IS E'!$A$8:$A$315,'SCH C-2.2 B'!$B115)*1000</f>
        <v>0</v>
      </c>
      <c r="F115" s="1">
        <f>SUMIFS('IS E'!F$8:F$315,'IS E'!$A$8:$A$315,'SCH C-2.2 B'!$B115)*1000</f>
        <v>0</v>
      </c>
      <c r="G115" s="1">
        <f>SUMIFS('IS E'!G$8:G$315,'IS E'!$A$8:$A$315,'SCH C-2.2 B'!$B115)*1000</f>
        <v>0</v>
      </c>
      <c r="H115" s="1">
        <f>SUMIFS('IS E'!H$8:H$315,'IS E'!$A$8:$A$315,'SCH C-2.2 B'!$B115)*1000</f>
        <v>0</v>
      </c>
      <c r="I115" s="1">
        <f>SUMIFS('IS E'!I$8:I$315,'IS E'!$A$8:$A$315,'SCH C-2.2 B'!$B115)*1000</f>
        <v>0</v>
      </c>
      <c r="J115" s="1">
        <f>SUMIFS('IS E'!J$8:J$315,'IS E'!$A$8:$A$315,'SCH C-2.2 B'!$B115)*1000</f>
        <v>0</v>
      </c>
      <c r="K115" s="1">
        <f>SUMIFS('IS E'!K$8:K$315,'IS E'!$A$8:$A$315,'SCH C-2.2 B'!$B115)*1000</f>
        <v>0</v>
      </c>
      <c r="L115" s="1">
        <f>SUMIFS('IS E'!L$8:L$315,'IS E'!$A$8:$A$315,'SCH C-2.2 B'!$B115)*1000</f>
        <v>0</v>
      </c>
      <c r="M115" s="1">
        <f>SUMIFS('IS E'!M$8:M$315,'IS E'!$A$8:$A$315,'SCH C-2.2 B'!$B115)*1000</f>
        <v>0</v>
      </c>
      <c r="N115" s="1">
        <f>SUMIFS('IS E'!N$8:N$315,'IS E'!$A$8:$A$315,'SCH C-2.2 B'!$B115)*1000</f>
        <v>0</v>
      </c>
      <c r="O115" s="1">
        <f>SUMIFS('IS E'!O$8:O$315,'IS E'!$A$8:$A$315,'SCH C-2.2 B'!$B115)*1000</f>
        <v>0</v>
      </c>
      <c r="P115" s="158">
        <f t="shared" si="5"/>
        <v>0</v>
      </c>
    </row>
    <row r="116" spans="1:16" x14ac:dyDescent="0.2">
      <c r="A116" s="154">
        <f t="shared" si="4"/>
        <v>96</v>
      </c>
      <c r="B116" s="154">
        <v>912</v>
      </c>
      <c r="C116" s="144" t="s">
        <v>81</v>
      </c>
      <c r="D116" s="1">
        <f>SUMIFS('IS E'!D$8:D$315,'IS E'!$A$8:$A$315,'SCH C-2.2 B'!$B116)*1000</f>
        <v>0</v>
      </c>
      <c r="E116" s="1">
        <f>SUMIFS('IS E'!E$8:E$315,'IS E'!$A$8:$A$315,'SCH C-2.2 B'!$B116)*1000</f>
        <v>0</v>
      </c>
      <c r="F116" s="1">
        <f>SUMIFS('IS E'!F$8:F$315,'IS E'!$A$8:$A$315,'SCH C-2.2 B'!$B116)*1000</f>
        <v>0</v>
      </c>
      <c r="G116" s="1">
        <f>SUMIFS('IS E'!G$8:G$315,'IS E'!$A$8:$A$315,'SCH C-2.2 B'!$B116)*1000</f>
        <v>0</v>
      </c>
      <c r="H116" s="1">
        <f>SUMIFS('IS E'!H$8:H$315,'IS E'!$A$8:$A$315,'SCH C-2.2 B'!$B116)*1000</f>
        <v>0</v>
      </c>
      <c r="I116" s="1">
        <f>SUMIFS('IS E'!I$8:I$315,'IS E'!$A$8:$A$315,'SCH C-2.2 B'!$B116)*1000</f>
        <v>0</v>
      </c>
      <c r="J116" s="1">
        <f>SUMIFS('IS E'!J$8:J$315,'IS E'!$A$8:$A$315,'SCH C-2.2 B'!$B116)*1000</f>
        <v>0</v>
      </c>
      <c r="K116" s="1">
        <f>SUMIFS('IS E'!K$8:K$315,'IS E'!$A$8:$A$315,'SCH C-2.2 B'!$B116)*1000</f>
        <v>0</v>
      </c>
      <c r="L116" s="1">
        <f>SUMIFS('IS E'!L$8:L$315,'IS E'!$A$8:$A$315,'SCH C-2.2 B'!$B116)*1000</f>
        <v>0</v>
      </c>
      <c r="M116" s="1">
        <f>SUMIFS('IS E'!M$8:M$315,'IS E'!$A$8:$A$315,'SCH C-2.2 B'!$B116)*1000</f>
        <v>0</v>
      </c>
      <c r="N116" s="1">
        <f>SUMIFS('IS E'!N$8:N$315,'IS E'!$A$8:$A$315,'SCH C-2.2 B'!$B116)*1000</f>
        <v>0</v>
      </c>
      <c r="O116" s="1">
        <f>SUMIFS('IS E'!O$8:O$315,'IS E'!$A$8:$A$315,'SCH C-2.2 B'!$B116)*1000</f>
        <v>0</v>
      </c>
      <c r="P116" s="158">
        <f t="shared" si="5"/>
        <v>0</v>
      </c>
    </row>
    <row r="117" spans="1:16" x14ac:dyDescent="0.2">
      <c r="A117" s="154">
        <f t="shared" si="4"/>
        <v>97</v>
      </c>
      <c r="B117" s="154">
        <v>913</v>
      </c>
      <c r="C117" s="144" t="s">
        <v>82</v>
      </c>
      <c r="D117" s="1">
        <f>SUMIFS('IS E'!D$8:D$315,'IS E'!$A$8:$A$315,'SCH C-2.2 B'!$B117)*1000</f>
        <v>156195.21</v>
      </c>
      <c r="E117" s="1">
        <f>SUMIFS('IS E'!E$8:E$315,'IS E'!$A$8:$A$315,'SCH C-2.2 B'!$B117)*1000</f>
        <v>61991.76</v>
      </c>
      <c r="F117" s="1">
        <f>SUMIFS('IS E'!F$8:F$315,'IS E'!$A$8:$A$315,'SCH C-2.2 B'!$B117)*1000</f>
        <v>133579.859999999</v>
      </c>
      <c r="G117" s="1">
        <f>SUMIFS('IS E'!G$8:G$315,'IS E'!$A$8:$A$315,'SCH C-2.2 B'!$B117)*1000</f>
        <v>450.72</v>
      </c>
      <c r="H117" s="1">
        <f>SUMIFS('IS E'!H$8:H$315,'IS E'!$A$8:$A$315,'SCH C-2.2 B'!$B117)*1000</f>
        <v>145402.29999999999</v>
      </c>
      <c r="I117" s="1">
        <f>SUMIFS('IS E'!I$8:I$315,'IS E'!$A$8:$A$315,'SCH C-2.2 B'!$B117)*1000</f>
        <v>199907.13999999998</v>
      </c>
      <c r="J117" s="1">
        <f>SUMIFS('IS E'!J$8:J$315,'IS E'!$A$8:$A$315,'SCH C-2.2 B'!$B117)*1000</f>
        <v>34101.14</v>
      </c>
      <c r="K117" s="1">
        <f>SUMIFS('IS E'!K$8:K$315,'IS E'!$A$8:$A$315,'SCH C-2.2 B'!$B117)*1000</f>
        <v>70069.84</v>
      </c>
      <c r="L117" s="1">
        <f>SUMIFS('IS E'!L$8:L$315,'IS E'!$A$8:$A$315,'SCH C-2.2 B'!$B117)*1000</f>
        <v>70355.03</v>
      </c>
      <c r="M117" s="1">
        <f>SUMIFS('IS E'!M$8:M$315,'IS E'!$A$8:$A$315,'SCH C-2.2 B'!$B117)*1000</f>
        <v>41740.44</v>
      </c>
      <c r="N117" s="1">
        <f>SUMIFS('IS E'!N$8:N$315,'IS E'!$A$8:$A$315,'SCH C-2.2 B'!$B117)*1000</f>
        <v>41740.44</v>
      </c>
      <c r="O117" s="1">
        <f>SUMIFS('IS E'!O$8:O$315,'IS E'!$A$8:$A$315,'SCH C-2.2 B'!$B117)*1000</f>
        <v>115941.19</v>
      </c>
      <c r="P117" s="158">
        <f t="shared" si="5"/>
        <v>1071475.0699999989</v>
      </c>
    </row>
    <row r="118" spans="1:16" x14ac:dyDescent="0.2">
      <c r="A118" s="154">
        <f t="shared" si="4"/>
        <v>98</v>
      </c>
      <c r="B118" s="154">
        <v>916</v>
      </c>
      <c r="C118" s="144" t="s">
        <v>83</v>
      </c>
      <c r="D118" s="1">
        <f>SUMIFS('IS E'!D$8:D$315,'IS E'!$A$8:$A$315,'SCH C-2.2 B'!$B118)*1000</f>
        <v>0</v>
      </c>
      <c r="E118" s="1">
        <f>SUMIFS('IS E'!E$8:E$315,'IS E'!$A$8:$A$315,'SCH C-2.2 B'!$B118)*1000</f>
        <v>0</v>
      </c>
      <c r="F118" s="1">
        <f>SUMIFS('IS E'!F$8:F$315,'IS E'!$A$8:$A$315,'SCH C-2.2 B'!$B118)*1000</f>
        <v>0</v>
      </c>
      <c r="G118" s="1">
        <f>SUMIFS('IS E'!G$8:G$315,'IS E'!$A$8:$A$315,'SCH C-2.2 B'!$B118)*1000</f>
        <v>0</v>
      </c>
      <c r="H118" s="1">
        <f>SUMIFS('IS E'!H$8:H$315,'IS E'!$A$8:$A$315,'SCH C-2.2 B'!$B118)*1000</f>
        <v>0</v>
      </c>
      <c r="I118" s="1">
        <f>SUMIFS('IS E'!I$8:I$315,'IS E'!$A$8:$A$315,'SCH C-2.2 B'!$B118)*1000</f>
        <v>0</v>
      </c>
      <c r="J118" s="1">
        <f>SUMIFS('IS E'!J$8:J$315,'IS E'!$A$8:$A$315,'SCH C-2.2 B'!$B118)*1000</f>
        <v>0</v>
      </c>
      <c r="K118" s="1">
        <f>SUMIFS('IS E'!K$8:K$315,'IS E'!$A$8:$A$315,'SCH C-2.2 B'!$B118)*1000</f>
        <v>0</v>
      </c>
      <c r="L118" s="1">
        <f>SUMIFS('IS E'!L$8:L$315,'IS E'!$A$8:$A$315,'SCH C-2.2 B'!$B118)*1000</f>
        <v>0</v>
      </c>
      <c r="M118" s="1">
        <f>SUMIFS('IS E'!M$8:M$315,'IS E'!$A$8:$A$315,'SCH C-2.2 B'!$B118)*1000</f>
        <v>0</v>
      </c>
      <c r="N118" s="1">
        <f>SUMIFS('IS E'!N$8:N$315,'IS E'!$A$8:$A$315,'SCH C-2.2 B'!$B118)*1000</f>
        <v>0</v>
      </c>
      <c r="O118" s="1">
        <f>SUMIFS('IS E'!O$8:O$315,'IS E'!$A$8:$A$315,'SCH C-2.2 B'!$B118)*1000</f>
        <v>0</v>
      </c>
      <c r="P118" s="158">
        <f t="shared" si="5"/>
        <v>0</v>
      </c>
    </row>
    <row r="119" spans="1:16" x14ac:dyDescent="0.2">
      <c r="A119" s="154">
        <f t="shared" si="4"/>
        <v>99</v>
      </c>
      <c r="B119" s="154">
        <v>920</v>
      </c>
      <c r="C119" s="144" t="s">
        <v>84</v>
      </c>
      <c r="D119" s="1">
        <f>SUMIFS('IS E'!D$8:D$315,'IS E'!$A$8:$A$315,'SCH C-2.2 B'!$B119)*1000</f>
        <v>2270451.3499999996</v>
      </c>
      <c r="E119" s="1">
        <f>SUMIFS('IS E'!E$8:E$315,'IS E'!$A$8:$A$315,'SCH C-2.2 B'!$B119)*1000</f>
        <v>2058825.19</v>
      </c>
      <c r="F119" s="1">
        <f>SUMIFS('IS E'!F$8:F$315,'IS E'!$A$8:$A$315,'SCH C-2.2 B'!$B119)*1000</f>
        <v>2386041.58</v>
      </c>
      <c r="G119" s="1">
        <f>SUMIFS('IS E'!G$8:G$315,'IS E'!$A$8:$A$315,'SCH C-2.2 B'!$B119)*1000</f>
        <v>1950282.0999999999</v>
      </c>
      <c r="H119" s="1">
        <f>SUMIFS('IS E'!H$8:H$315,'IS E'!$A$8:$A$315,'SCH C-2.2 B'!$B119)*1000</f>
        <v>2132114.9500000002</v>
      </c>
      <c r="I119" s="1">
        <f>SUMIFS('IS E'!I$8:I$315,'IS E'!$A$8:$A$315,'SCH C-2.2 B'!$B119)*1000</f>
        <v>1922728.21</v>
      </c>
      <c r="J119" s="1">
        <f>SUMIFS('IS E'!J$8:J$315,'IS E'!$A$8:$A$315,'SCH C-2.2 B'!$B119)*1000</f>
        <v>1998424.99566333</v>
      </c>
      <c r="K119" s="1">
        <f>SUMIFS('IS E'!K$8:K$315,'IS E'!$A$8:$A$315,'SCH C-2.2 B'!$B119)*1000</f>
        <v>2304522.6038786201</v>
      </c>
      <c r="L119" s="1">
        <f>SUMIFS('IS E'!L$8:L$315,'IS E'!$A$8:$A$315,'SCH C-2.2 B'!$B119)*1000</f>
        <v>1924205.84</v>
      </c>
      <c r="M119" s="1">
        <f>SUMIFS('IS E'!M$8:M$315,'IS E'!$A$8:$A$315,'SCH C-2.2 B'!$B119)*1000</f>
        <v>2327680.7159331501</v>
      </c>
      <c r="N119" s="1">
        <f>SUMIFS('IS E'!N$8:N$315,'IS E'!$A$8:$A$315,'SCH C-2.2 B'!$B119)*1000</f>
        <v>2037306.79567647</v>
      </c>
      <c r="O119" s="1">
        <f>SUMIFS('IS E'!O$8:O$315,'IS E'!$A$8:$A$315,'SCH C-2.2 B'!$B119)*1000</f>
        <v>1846462.8800000001</v>
      </c>
      <c r="P119" s="158">
        <f t="shared" si="5"/>
        <v>25159047.21115157</v>
      </c>
    </row>
    <row r="120" spans="1:16" x14ac:dyDescent="0.2">
      <c r="A120" s="154">
        <f t="shared" si="4"/>
        <v>100</v>
      </c>
      <c r="B120" s="154">
        <v>921</v>
      </c>
      <c r="C120" s="144" t="s">
        <v>85</v>
      </c>
      <c r="D120" s="1">
        <f>SUMIFS('IS E'!D$8:D$315,'IS E'!$A$8:$A$315,'SCH C-2.2 B'!$B120)*1000</f>
        <v>531990.59</v>
      </c>
      <c r="E120" s="1">
        <f>SUMIFS('IS E'!E$8:E$315,'IS E'!$A$8:$A$315,'SCH C-2.2 B'!$B120)*1000</f>
        <v>410953.87999999902</v>
      </c>
      <c r="F120" s="1">
        <f>SUMIFS('IS E'!F$8:F$315,'IS E'!$A$8:$A$315,'SCH C-2.2 B'!$B120)*1000</f>
        <v>538757.55999999901</v>
      </c>
      <c r="G120" s="1">
        <f>SUMIFS('IS E'!G$8:G$315,'IS E'!$A$8:$A$315,'SCH C-2.2 B'!$B120)*1000</f>
        <v>514219.64</v>
      </c>
      <c r="H120" s="1">
        <f>SUMIFS('IS E'!H$8:H$315,'IS E'!$A$8:$A$315,'SCH C-2.2 B'!$B120)*1000</f>
        <v>530095.62999999896</v>
      </c>
      <c r="I120" s="1">
        <f>SUMIFS('IS E'!I$8:I$315,'IS E'!$A$8:$A$315,'SCH C-2.2 B'!$B120)*1000</f>
        <v>551786.88999999897</v>
      </c>
      <c r="J120" s="1">
        <f>SUMIFS('IS E'!J$8:J$315,'IS E'!$A$8:$A$315,'SCH C-2.2 B'!$B120)*1000</f>
        <v>650560.64432320208</v>
      </c>
      <c r="K120" s="1">
        <f>SUMIFS('IS E'!K$8:K$315,'IS E'!$A$8:$A$315,'SCH C-2.2 B'!$B120)*1000</f>
        <v>598883.72668429301</v>
      </c>
      <c r="L120" s="1">
        <f>SUMIFS('IS E'!L$8:L$315,'IS E'!$A$8:$A$315,'SCH C-2.2 B'!$B120)*1000</f>
        <v>677414.12167383998</v>
      </c>
      <c r="M120" s="1">
        <f>SUMIFS('IS E'!M$8:M$315,'IS E'!$A$8:$A$315,'SCH C-2.2 B'!$B120)*1000</f>
        <v>574871.56402075593</v>
      </c>
      <c r="N120" s="1">
        <f>SUMIFS('IS E'!N$8:N$315,'IS E'!$A$8:$A$315,'SCH C-2.2 B'!$B120)*1000</f>
        <v>599130.32482099591</v>
      </c>
      <c r="O120" s="1">
        <f>SUMIFS('IS E'!O$8:O$315,'IS E'!$A$8:$A$315,'SCH C-2.2 B'!$B120)*1000</f>
        <v>801600.4</v>
      </c>
      <c r="P120" s="158">
        <f t="shared" si="5"/>
        <v>6980264.9715230828</v>
      </c>
    </row>
    <row r="121" spans="1:16" x14ac:dyDescent="0.2">
      <c r="A121" s="154">
        <f t="shared" si="4"/>
        <v>101</v>
      </c>
      <c r="B121" s="154">
        <v>922</v>
      </c>
      <c r="C121" s="144" t="s">
        <v>86</v>
      </c>
      <c r="D121" s="1">
        <f>SUMIFS('IS E'!D$8:D$315,'IS E'!$A$8:$A$315,'SCH C-2.2 B'!$B121)*1000</f>
        <v>-357060.26999999897</v>
      </c>
      <c r="E121" s="1">
        <f>SUMIFS('IS E'!E$8:E$315,'IS E'!$A$8:$A$315,'SCH C-2.2 B'!$B121)*1000</f>
        <v>-361673.54</v>
      </c>
      <c r="F121" s="1">
        <f>SUMIFS('IS E'!F$8:F$315,'IS E'!$A$8:$A$315,'SCH C-2.2 B'!$B121)*1000</f>
        <v>-416789.24</v>
      </c>
      <c r="G121" s="1">
        <f>SUMIFS('IS E'!G$8:G$315,'IS E'!$A$8:$A$315,'SCH C-2.2 B'!$B121)*1000</f>
        <v>-342642.97999999899</v>
      </c>
      <c r="H121" s="1">
        <f>SUMIFS('IS E'!H$8:H$315,'IS E'!$A$8:$A$315,'SCH C-2.2 B'!$B121)*1000</f>
        <v>-368255.28</v>
      </c>
      <c r="I121" s="1">
        <f>SUMIFS('IS E'!I$8:I$315,'IS E'!$A$8:$A$315,'SCH C-2.2 B'!$B121)*1000</f>
        <v>-326195.02</v>
      </c>
      <c r="J121" s="1">
        <f>SUMIFS('IS E'!J$8:J$315,'IS E'!$A$8:$A$315,'SCH C-2.2 B'!$B121)*1000</f>
        <v>-395019.83999999997</v>
      </c>
      <c r="K121" s="1">
        <f>SUMIFS('IS E'!K$8:K$315,'IS E'!$A$8:$A$315,'SCH C-2.2 B'!$B121)*1000</f>
        <v>-417377.51999999897</v>
      </c>
      <c r="L121" s="1">
        <f>SUMIFS('IS E'!L$8:L$315,'IS E'!$A$8:$A$315,'SCH C-2.2 B'!$B121)*1000</f>
        <v>-374309.08</v>
      </c>
      <c r="M121" s="1">
        <f>SUMIFS('IS E'!M$8:M$315,'IS E'!$A$8:$A$315,'SCH C-2.2 B'!$B121)*1000</f>
        <v>-396177.32</v>
      </c>
      <c r="N121" s="1">
        <f>SUMIFS('IS E'!N$8:N$315,'IS E'!$A$8:$A$315,'SCH C-2.2 B'!$B121)*1000</f>
        <v>-381589.88</v>
      </c>
      <c r="O121" s="1">
        <f>SUMIFS('IS E'!O$8:O$315,'IS E'!$A$8:$A$315,'SCH C-2.2 B'!$B121)*1000</f>
        <v>-360205.76</v>
      </c>
      <c r="P121" s="158">
        <f t="shared" si="5"/>
        <v>-4497295.7299999967</v>
      </c>
    </row>
    <row r="122" spans="1:16" x14ac:dyDescent="0.2">
      <c r="A122" s="154">
        <f t="shared" si="4"/>
        <v>102</v>
      </c>
      <c r="B122" s="154">
        <v>923</v>
      </c>
      <c r="C122" s="144" t="s">
        <v>87</v>
      </c>
      <c r="D122" s="1">
        <f>SUMIFS('IS E'!D$8:D$315,'IS E'!$A$8:$A$315,'SCH C-2.2 B'!$B122)*1000</f>
        <v>859420.79999999993</v>
      </c>
      <c r="E122" s="1">
        <f>SUMIFS('IS E'!E$8:E$315,'IS E'!$A$8:$A$315,'SCH C-2.2 B'!$B122)*1000</f>
        <v>1209059.5900000001</v>
      </c>
      <c r="F122" s="1">
        <f>SUMIFS('IS E'!F$8:F$315,'IS E'!$A$8:$A$315,'SCH C-2.2 B'!$B122)*1000</f>
        <v>1582132.3800000001</v>
      </c>
      <c r="G122" s="1">
        <f>SUMIFS('IS E'!G$8:G$315,'IS E'!$A$8:$A$315,'SCH C-2.2 B'!$B122)*1000</f>
        <v>1199641.04</v>
      </c>
      <c r="H122" s="1">
        <f>SUMIFS('IS E'!H$8:H$315,'IS E'!$A$8:$A$315,'SCH C-2.2 B'!$B122)*1000</f>
        <v>1305829.8600000001</v>
      </c>
      <c r="I122" s="1">
        <f>SUMIFS('IS E'!I$8:I$315,'IS E'!$A$8:$A$315,'SCH C-2.2 B'!$B122)*1000</f>
        <v>1466303.04</v>
      </c>
      <c r="J122" s="1">
        <f>SUMIFS('IS E'!J$8:J$315,'IS E'!$A$8:$A$315,'SCH C-2.2 B'!$B122)*1000</f>
        <v>882472.48</v>
      </c>
      <c r="K122" s="1">
        <f>SUMIFS('IS E'!K$8:K$315,'IS E'!$A$8:$A$315,'SCH C-2.2 B'!$B122)*1000</f>
        <v>1241973.76</v>
      </c>
      <c r="L122" s="1">
        <f>SUMIFS('IS E'!L$8:L$315,'IS E'!$A$8:$A$315,'SCH C-2.2 B'!$B122)*1000</f>
        <v>1292541.1200000001</v>
      </c>
      <c r="M122" s="1">
        <f>SUMIFS('IS E'!M$8:M$315,'IS E'!$A$8:$A$315,'SCH C-2.2 B'!$B122)*1000</f>
        <v>1126788.92</v>
      </c>
      <c r="N122" s="1">
        <f>SUMIFS('IS E'!N$8:N$315,'IS E'!$A$8:$A$315,'SCH C-2.2 B'!$B122)*1000</f>
        <v>1186117.5599999998</v>
      </c>
      <c r="O122" s="1">
        <f>SUMIFS('IS E'!O$8:O$315,'IS E'!$A$8:$A$315,'SCH C-2.2 B'!$B122)*1000</f>
        <v>1283854.3199999998</v>
      </c>
      <c r="P122" s="158">
        <f t="shared" si="5"/>
        <v>14636134.870000001</v>
      </c>
    </row>
    <row r="123" spans="1:16" x14ac:dyDescent="0.2">
      <c r="A123" s="154">
        <f t="shared" si="4"/>
        <v>103</v>
      </c>
      <c r="B123" s="154">
        <v>924</v>
      </c>
      <c r="C123" s="144" t="s">
        <v>0</v>
      </c>
      <c r="D123" s="1">
        <f>SUMIFS('IS E'!D$8:D$315,'IS E'!$A$8:$A$315,'SCH C-2.2 B'!$B123)*1000</f>
        <v>381605.08999999898</v>
      </c>
      <c r="E123" s="1">
        <f>SUMIFS('IS E'!E$8:E$315,'IS E'!$A$8:$A$315,'SCH C-2.2 B'!$B123)*1000</f>
        <v>343621.10000000003</v>
      </c>
      <c r="F123" s="1">
        <f>SUMIFS('IS E'!F$8:F$315,'IS E'!$A$8:$A$315,'SCH C-2.2 B'!$B123)*1000</f>
        <v>311571.27</v>
      </c>
      <c r="G123" s="1">
        <f>SUMIFS('IS E'!G$8:G$315,'IS E'!$A$8:$A$315,'SCH C-2.2 B'!$B123)*1000</f>
        <v>396226.45999999996</v>
      </c>
      <c r="H123" s="1">
        <f>SUMIFS('IS E'!H$8:H$315,'IS E'!$A$8:$A$315,'SCH C-2.2 B'!$B123)*1000</f>
        <v>323684.46000000002</v>
      </c>
      <c r="I123" s="1">
        <f>SUMIFS('IS E'!I$8:I$315,'IS E'!$A$8:$A$315,'SCH C-2.2 B'!$B123)*1000</f>
        <v>323684.46000000002</v>
      </c>
      <c r="J123" s="1">
        <f>SUMIFS('IS E'!J$8:J$315,'IS E'!$A$8:$A$315,'SCH C-2.2 B'!$B123)*1000</f>
        <v>300539.71999999997</v>
      </c>
      <c r="K123" s="1">
        <f>SUMIFS('IS E'!K$8:K$315,'IS E'!$A$8:$A$315,'SCH C-2.2 B'!$B123)*1000</f>
        <v>271569.27999999997</v>
      </c>
      <c r="L123" s="1">
        <f>SUMIFS('IS E'!L$8:L$315,'IS E'!$A$8:$A$315,'SCH C-2.2 B'!$B123)*1000</f>
        <v>270468.8</v>
      </c>
      <c r="M123" s="1">
        <f>SUMIFS('IS E'!M$8:M$315,'IS E'!$A$8:$A$315,'SCH C-2.2 B'!$B123)*1000</f>
        <v>337189.95999999996</v>
      </c>
      <c r="N123" s="1">
        <f>SUMIFS('IS E'!N$8:N$315,'IS E'!$A$8:$A$315,'SCH C-2.2 B'!$B123)*1000</f>
        <v>270252.19999999902</v>
      </c>
      <c r="O123" s="1">
        <f>SUMIFS('IS E'!O$8:O$315,'IS E'!$A$8:$A$315,'SCH C-2.2 B'!$B123)*1000</f>
        <v>269938.31999999995</v>
      </c>
      <c r="P123" s="158">
        <f t="shared" si="5"/>
        <v>3800351.1199999969</v>
      </c>
    </row>
    <row r="124" spans="1:16" x14ac:dyDescent="0.2">
      <c r="A124" s="154">
        <f t="shared" si="4"/>
        <v>104</v>
      </c>
      <c r="B124" s="154">
        <v>925</v>
      </c>
      <c r="C124" s="144" t="s">
        <v>88</v>
      </c>
      <c r="D124" s="1">
        <f>SUMIFS('IS E'!D$8:D$315,'IS E'!$A$8:$A$315,'SCH C-2.2 B'!$B124)*1000</f>
        <v>224497.03</v>
      </c>
      <c r="E124" s="1">
        <f>SUMIFS('IS E'!E$8:E$315,'IS E'!$A$8:$A$315,'SCH C-2.2 B'!$B124)*1000</f>
        <v>221739.46999999898</v>
      </c>
      <c r="F124" s="1">
        <f>SUMIFS('IS E'!F$8:F$315,'IS E'!$A$8:$A$315,'SCH C-2.2 B'!$B124)*1000</f>
        <v>-245943.65</v>
      </c>
      <c r="G124" s="1">
        <f>SUMIFS('IS E'!G$8:G$315,'IS E'!$A$8:$A$315,'SCH C-2.2 B'!$B124)*1000</f>
        <v>344762.12999999902</v>
      </c>
      <c r="H124" s="1">
        <f>SUMIFS('IS E'!H$8:H$315,'IS E'!$A$8:$A$315,'SCH C-2.2 B'!$B124)*1000</f>
        <v>218370.91</v>
      </c>
      <c r="I124" s="1">
        <f>SUMIFS('IS E'!I$8:I$315,'IS E'!$A$8:$A$315,'SCH C-2.2 B'!$B124)*1000</f>
        <v>87926.089999999909</v>
      </c>
      <c r="J124" s="1">
        <f>SUMIFS('IS E'!J$8:J$315,'IS E'!$A$8:$A$315,'SCH C-2.2 B'!$B124)*1000</f>
        <v>228415.31999999902</v>
      </c>
      <c r="K124" s="1">
        <f>SUMIFS('IS E'!K$8:K$315,'IS E'!$A$8:$A$315,'SCH C-2.2 B'!$B124)*1000</f>
        <v>197126.03999999998</v>
      </c>
      <c r="L124" s="1">
        <f>SUMIFS('IS E'!L$8:L$315,'IS E'!$A$8:$A$315,'SCH C-2.2 B'!$B124)*1000</f>
        <v>207338.359999999</v>
      </c>
      <c r="M124" s="1">
        <f>SUMIFS('IS E'!M$8:M$315,'IS E'!$A$8:$A$315,'SCH C-2.2 B'!$B124)*1000</f>
        <v>216942.80000000002</v>
      </c>
      <c r="N124" s="1">
        <f>SUMIFS('IS E'!N$8:N$315,'IS E'!$A$8:$A$315,'SCH C-2.2 B'!$B124)*1000</f>
        <v>194566.31999999899</v>
      </c>
      <c r="O124" s="1">
        <f>SUMIFS('IS E'!O$8:O$315,'IS E'!$A$8:$A$315,'SCH C-2.2 B'!$B124)*1000</f>
        <v>212290.6</v>
      </c>
      <c r="P124" s="158">
        <f t="shared" si="5"/>
        <v>2108031.4199999948</v>
      </c>
    </row>
    <row r="125" spans="1:16" x14ac:dyDescent="0.2">
      <c r="A125" s="154">
        <f t="shared" si="4"/>
        <v>105</v>
      </c>
      <c r="B125" s="154">
        <v>926</v>
      </c>
      <c r="C125" s="144" t="s">
        <v>89</v>
      </c>
      <c r="D125" s="1">
        <f>SUMIFS('IS E'!D$8:D$315,'IS E'!$A$8:$A$315,'SCH C-2.2 B'!$B125)*1000</f>
        <v>2149344.8299999898</v>
      </c>
      <c r="E125" s="1">
        <f>SUMIFS('IS E'!E$8:E$315,'IS E'!$A$8:$A$315,'SCH C-2.2 B'!$B125)*1000</f>
        <v>1928931.98999999</v>
      </c>
      <c r="F125" s="1">
        <f>SUMIFS('IS E'!F$8:F$315,'IS E'!$A$8:$A$315,'SCH C-2.2 B'!$B125)*1000</f>
        <v>963135.1100000001</v>
      </c>
      <c r="G125" s="1">
        <f>SUMIFS('IS E'!G$8:G$315,'IS E'!$A$8:$A$315,'SCH C-2.2 B'!$B125)*1000</f>
        <v>2831329.04999999</v>
      </c>
      <c r="H125" s="1">
        <f>SUMIFS('IS E'!H$8:H$315,'IS E'!$A$8:$A$315,'SCH C-2.2 B'!$B125)*1000</f>
        <v>1865427.77999999</v>
      </c>
      <c r="I125" s="1">
        <f>SUMIFS('IS E'!I$8:I$315,'IS E'!$A$8:$A$315,'SCH C-2.2 B'!$B125)*1000</f>
        <v>1419852.5</v>
      </c>
      <c r="J125" s="1">
        <f>SUMIFS('IS E'!J$8:J$315,'IS E'!$A$8:$A$315,'SCH C-2.2 B'!$B125)*1000</f>
        <v>2015444.2</v>
      </c>
      <c r="K125" s="1">
        <f>SUMIFS('IS E'!K$8:K$315,'IS E'!$A$8:$A$315,'SCH C-2.2 B'!$B125)*1000</f>
        <v>1866081.6</v>
      </c>
      <c r="L125" s="1">
        <f>SUMIFS('IS E'!L$8:L$315,'IS E'!$A$8:$A$315,'SCH C-2.2 B'!$B125)*1000</f>
        <v>1664653.8399999999</v>
      </c>
      <c r="M125" s="1">
        <f>SUMIFS('IS E'!M$8:M$315,'IS E'!$A$8:$A$315,'SCH C-2.2 B'!$B125)*1000</f>
        <v>1876205.5999999901</v>
      </c>
      <c r="N125" s="1">
        <f>SUMIFS('IS E'!N$8:N$315,'IS E'!$A$8:$A$315,'SCH C-2.2 B'!$B125)*1000</f>
        <v>1941607.64</v>
      </c>
      <c r="O125" s="1">
        <f>SUMIFS('IS E'!O$8:O$315,'IS E'!$A$8:$A$315,'SCH C-2.2 B'!$B125)*1000</f>
        <v>1929203.3599999899</v>
      </c>
      <c r="P125" s="158">
        <f t="shared" si="5"/>
        <v>22451217.499999937</v>
      </c>
    </row>
    <row r="126" spans="1:16" x14ac:dyDescent="0.2">
      <c r="A126" s="154">
        <f t="shared" si="4"/>
        <v>106</v>
      </c>
      <c r="B126" s="154">
        <v>927</v>
      </c>
      <c r="C126" s="144" t="s">
        <v>90</v>
      </c>
      <c r="D126" s="1">
        <f>SUMIFS('IS E'!D$8:D$315,'IS E'!$A$8:$A$315,'SCH C-2.2 B'!$B126)*1000</f>
        <v>7569.66</v>
      </c>
      <c r="E126" s="1">
        <f>SUMIFS('IS E'!E$8:E$315,'IS E'!$A$8:$A$315,'SCH C-2.2 B'!$B126)*1000</f>
        <v>0</v>
      </c>
      <c r="F126" s="1">
        <f>SUMIFS('IS E'!F$8:F$315,'IS E'!$A$8:$A$315,'SCH C-2.2 B'!$B126)*1000</f>
        <v>3024.69</v>
      </c>
      <c r="G126" s="1">
        <f>SUMIFS('IS E'!G$8:G$315,'IS E'!$A$8:$A$315,'SCH C-2.2 B'!$B126)*1000</f>
        <v>2788.43</v>
      </c>
      <c r="H126" s="1">
        <f>SUMIFS('IS E'!H$8:H$315,'IS E'!$A$8:$A$315,'SCH C-2.2 B'!$B126)*1000</f>
        <v>2886.73</v>
      </c>
      <c r="I126" s="1">
        <f>SUMIFS('IS E'!I$8:I$315,'IS E'!$A$8:$A$315,'SCH C-2.2 B'!$B126)*1000</f>
        <v>1756.94</v>
      </c>
      <c r="J126" s="1">
        <f>SUMIFS('IS E'!J$8:J$315,'IS E'!$A$8:$A$315,'SCH C-2.2 B'!$B126)*1000</f>
        <v>0</v>
      </c>
      <c r="K126" s="1">
        <f>SUMIFS('IS E'!K$8:K$315,'IS E'!$A$8:$A$315,'SCH C-2.2 B'!$B126)*1000</f>
        <v>0</v>
      </c>
      <c r="L126" s="1">
        <f>SUMIFS('IS E'!L$8:L$315,'IS E'!$A$8:$A$315,'SCH C-2.2 B'!$B126)*1000</f>
        <v>0</v>
      </c>
      <c r="M126" s="1">
        <f>SUMIFS('IS E'!M$8:M$315,'IS E'!$A$8:$A$315,'SCH C-2.2 B'!$B126)*1000</f>
        <v>0</v>
      </c>
      <c r="N126" s="1">
        <f>SUMIFS('IS E'!N$8:N$315,'IS E'!$A$8:$A$315,'SCH C-2.2 B'!$B126)*1000</f>
        <v>0</v>
      </c>
      <c r="O126" s="1">
        <f>SUMIFS('IS E'!O$8:O$315,'IS E'!$A$8:$A$315,'SCH C-2.2 B'!$B126)*1000</f>
        <v>0</v>
      </c>
      <c r="P126" s="158">
        <f t="shared" si="5"/>
        <v>18026.45</v>
      </c>
    </row>
    <row r="127" spans="1:16" x14ac:dyDescent="0.2">
      <c r="A127" s="154">
        <f t="shared" si="4"/>
        <v>107</v>
      </c>
      <c r="B127" s="154">
        <v>928</v>
      </c>
      <c r="C127" s="144" t="s">
        <v>91</v>
      </c>
      <c r="D127" s="1">
        <f>SUMIFS('IS E'!D$8:D$315,'IS E'!$A$8:$A$315,'SCH C-2.2 B'!$B127)*1000</f>
        <v>109105.39</v>
      </c>
      <c r="E127" s="1">
        <f>SUMIFS('IS E'!E$8:E$315,'IS E'!$A$8:$A$315,'SCH C-2.2 B'!$B127)*1000</f>
        <v>109105.39</v>
      </c>
      <c r="F127" s="1">
        <f>SUMIFS('IS E'!F$8:F$315,'IS E'!$A$8:$A$315,'SCH C-2.2 B'!$B127)*1000</f>
        <v>109105.39</v>
      </c>
      <c r="G127" s="1">
        <f>SUMIFS('IS E'!G$8:G$315,'IS E'!$A$8:$A$315,'SCH C-2.2 B'!$B127)*1000</f>
        <v>109819.43</v>
      </c>
      <c r="H127" s="1">
        <f>SUMIFS('IS E'!H$8:H$315,'IS E'!$A$8:$A$315,'SCH C-2.2 B'!$B127)*1000</f>
        <v>109105.39</v>
      </c>
      <c r="I127" s="1">
        <f>SUMIFS('IS E'!I$8:I$315,'IS E'!$A$8:$A$315,'SCH C-2.2 B'!$B127)*1000</f>
        <v>125241.22</v>
      </c>
      <c r="J127" s="1">
        <f>SUMIFS('IS E'!J$8:J$315,'IS E'!$A$8:$A$315,'SCH C-2.2 B'!$B127)*1000</f>
        <v>184462.4999999993</v>
      </c>
      <c r="K127" s="1">
        <f>SUMIFS('IS E'!K$8:K$315,'IS E'!$A$8:$A$315,'SCH C-2.2 B'!$B127)*1000</f>
        <v>122909.9999999998</v>
      </c>
      <c r="L127" s="1">
        <f>SUMIFS('IS E'!L$8:L$315,'IS E'!$A$8:$A$315,'SCH C-2.2 B'!$B127)*1000</f>
        <v>122909.9999999998</v>
      </c>
      <c r="M127" s="1">
        <f>SUMIFS('IS E'!M$8:M$315,'IS E'!$A$8:$A$315,'SCH C-2.2 B'!$B127)*1000</f>
        <v>114015.99999999999</v>
      </c>
      <c r="N127" s="1">
        <f>SUMIFS('IS E'!N$8:N$315,'IS E'!$A$8:$A$315,'SCH C-2.2 B'!$B127)*1000</f>
        <v>112152.99999999991</v>
      </c>
      <c r="O127" s="1">
        <f>SUMIFS('IS E'!O$8:O$315,'IS E'!$A$8:$A$315,'SCH C-2.2 B'!$B127)*1000</f>
        <v>113705.4999999998</v>
      </c>
      <c r="P127" s="158">
        <f t="shared" si="5"/>
        <v>1441639.2099999986</v>
      </c>
    </row>
    <row r="128" spans="1:16" x14ac:dyDescent="0.2">
      <c r="A128" s="154">
        <f t="shared" si="4"/>
        <v>108</v>
      </c>
      <c r="B128" s="154">
        <v>929</v>
      </c>
      <c r="C128" s="144" t="s">
        <v>92</v>
      </c>
      <c r="D128" s="1">
        <f>SUMIFS('IS E'!D$8:D$315,'IS E'!$A$8:$A$315,'SCH C-2.2 B'!$B128)*1000</f>
        <v>-35891.86</v>
      </c>
      <c r="E128" s="1">
        <f>SUMIFS('IS E'!E$8:E$315,'IS E'!$A$8:$A$315,'SCH C-2.2 B'!$B128)*1000</f>
        <v>-15919.59</v>
      </c>
      <c r="F128" s="1">
        <f>SUMIFS('IS E'!F$8:F$315,'IS E'!$A$8:$A$315,'SCH C-2.2 B'!$B128)*1000</f>
        <v>-23943.49</v>
      </c>
      <c r="G128" s="1">
        <f>SUMIFS('IS E'!G$8:G$315,'IS E'!$A$8:$A$315,'SCH C-2.2 B'!$B128)*1000</f>
        <v>-22340.2</v>
      </c>
      <c r="H128" s="1">
        <f>SUMIFS('IS E'!H$8:H$315,'IS E'!$A$8:$A$315,'SCH C-2.2 B'!$B128)*1000</f>
        <v>-21570.399999999998</v>
      </c>
      <c r="I128" s="1">
        <f>SUMIFS('IS E'!I$8:I$315,'IS E'!$A$8:$A$315,'SCH C-2.2 B'!$B128)*1000</f>
        <v>-12980.779999999999</v>
      </c>
      <c r="J128" s="1">
        <f>SUMIFS('IS E'!J$8:J$315,'IS E'!$A$8:$A$315,'SCH C-2.2 B'!$B128)*1000</f>
        <v>-18206</v>
      </c>
      <c r="K128" s="1">
        <f>SUMIFS('IS E'!K$8:K$315,'IS E'!$A$8:$A$315,'SCH C-2.2 B'!$B128)*1000</f>
        <v>-18206</v>
      </c>
      <c r="L128" s="1">
        <f>SUMIFS('IS E'!L$8:L$315,'IS E'!$A$8:$A$315,'SCH C-2.2 B'!$B128)*1000</f>
        <v>-18206</v>
      </c>
      <c r="M128" s="1">
        <f>SUMIFS('IS E'!M$8:M$315,'IS E'!$A$8:$A$315,'SCH C-2.2 B'!$B128)*1000</f>
        <v>-18206</v>
      </c>
      <c r="N128" s="1">
        <f>SUMIFS('IS E'!N$8:N$315,'IS E'!$A$8:$A$315,'SCH C-2.2 B'!$B128)*1000</f>
        <v>-18206</v>
      </c>
      <c r="O128" s="1">
        <f>SUMIFS('IS E'!O$8:O$315,'IS E'!$A$8:$A$315,'SCH C-2.2 B'!$B128)*1000</f>
        <v>-18206</v>
      </c>
      <c r="P128" s="158">
        <f t="shared" si="5"/>
        <v>-241882.32</v>
      </c>
    </row>
    <row r="129" spans="1:16" x14ac:dyDescent="0.2">
      <c r="A129" s="154">
        <f t="shared" si="4"/>
        <v>109</v>
      </c>
      <c r="B129" s="154">
        <v>930.1</v>
      </c>
      <c r="C129" s="144" t="s">
        <v>93</v>
      </c>
      <c r="D129" s="1">
        <f>SUMIFS('IS E'!D$8:D$315,'IS E'!$A$8:$A$315,'SCH C-2.2 B'!$B129)*1000</f>
        <v>0</v>
      </c>
      <c r="E129" s="1">
        <f>SUMIFS('IS E'!E$8:E$315,'IS E'!$A$8:$A$315,'SCH C-2.2 B'!$B129)*1000</f>
        <v>0</v>
      </c>
      <c r="F129" s="1">
        <f>SUMIFS('IS E'!F$8:F$315,'IS E'!$A$8:$A$315,'SCH C-2.2 B'!$B129)*1000</f>
        <v>28711.420000000002</v>
      </c>
      <c r="G129" s="1">
        <f>SUMIFS('IS E'!G$8:G$315,'IS E'!$A$8:$A$315,'SCH C-2.2 B'!$B129)*1000</f>
        <v>0</v>
      </c>
      <c r="H129" s="1">
        <f>SUMIFS('IS E'!H$8:H$315,'IS E'!$A$8:$A$315,'SCH C-2.2 B'!$B129)*1000</f>
        <v>0</v>
      </c>
      <c r="I129" s="1">
        <f>SUMIFS('IS E'!I$8:I$315,'IS E'!$A$8:$A$315,'SCH C-2.2 B'!$B129)*1000</f>
        <v>0</v>
      </c>
      <c r="J129" s="1">
        <f>SUMIFS('IS E'!J$8:J$315,'IS E'!$A$8:$A$315,'SCH C-2.2 B'!$B129)*1000</f>
        <v>882</v>
      </c>
      <c r="K129" s="1">
        <f>SUMIFS('IS E'!K$8:K$315,'IS E'!$A$8:$A$315,'SCH C-2.2 B'!$B129)*1000</f>
        <v>357</v>
      </c>
      <c r="L129" s="1">
        <f>SUMIFS('IS E'!L$8:L$315,'IS E'!$A$8:$A$315,'SCH C-2.2 B'!$B129)*1000</f>
        <v>1072.49999999999</v>
      </c>
      <c r="M129" s="1">
        <f>SUMIFS('IS E'!M$8:M$315,'IS E'!$A$8:$A$315,'SCH C-2.2 B'!$B129)*1000</f>
        <v>125</v>
      </c>
      <c r="N129" s="1">
        <f>SUMIFS('IS E'!N$8:N$315,'IS E'!$A$8:$A$315,'SCH C-2.2 B'!$B129)*1000</f>
        <v>104</v>
      </c>
      <c r="O129" s="1">
        <f>SUMIFS('IS E'!O$8:O$315,'IS E'!$A$8:$A$315,'SCH C-2.2 B'!$B129)*1000</f>
        <v>157</v>
      </c>
      <c r="P129" s="158">
        <f t="shared" si="5"/>
        <v>31408.919999999991</v>
      </c>
    </row>
    <row r="130" spans="1:16" x14ac:dyDescent="0.2">
      <c r="A130" s="154">
        <f t="shared" si="4"/>
        <v>110</v>
      </c>
      <c r="B130" s="154">
        <v>930.2</v>
      </c>
      <c r="C130" s="144" t="s">
        <v>94</v>
      </c>
      <c r="D130" s="1">
        <f>SUMIFS('IS E'!D$8:D$315,'IS E'!$A$8:$A$315,'SCH C-2.2 B'!$B130)*1000</f>
        <v>323428.81999999995</v>
      </c>
      <c r="E130" s="1">
        <f>SUMIFS('IS E'!E$8:E$315,'IS E'!$A$8:$A$315,'SCH C-2.2 B'!$B130)*1000</f>
        <v>273222.63</v>
      </c>
      <c r="F130" s="1">
        <f>SUMIFS('IS E'!F$8:F$315,'IS E'!$A$8:$A$315,'SCH C-2.2 B'!$B130)*1000</f>
        <v>251512.98</v>
      </c>
      <c r="G130" s="1">
        <f>SUMIFS('IS E'!G$8:G$315,'IS E'!$A$8:$A$315,'SCH C-2.2 B'!$B130)*1000</f>
        <v>264241.57</v>
      </c>
      <c r="H130" s="1">
        <f>SUMIFS('IS E'!H$8:H$315,'IS E'!$A$8:$A$315,'SCH C-2.2 B'!$B130)*1000</f>
        <v>242498.91999999899</v>
      </c>
      <c r="I130" s="1">
        <f>SUMIFS('IS E'!I$8:I$315,'IS E'!$A$8:$A$315,'SCH C-2.2 B'!$B130)*1000</f>
        <v>218254.96999999898</v>
      </c>
      <c r="J130" s="1">
        <f>SUMIFS('IS E'!J$8:J$315,'IS E'!$A$8:$A$315,'SCH C-2.2 B'!$B130)*1000</f>
        <v>273555.25999999995</v>
      </c>
      <c r="K130" s="1">
        <f>SUMIFS('IS E'!K$8:K$315,'IS E'!$A$8:$A$315,'SCH C-2.2 B'!$B130)*1000</f>
        <v>231060.22999999899</v>
      </c>
      <c r="L130" s="1">
        <f>SUMIFS('IS E'!L$8:L$315,'IS E'!$A$8:$A$315,'SCH C-2.2 B'!$B130)*1000</f>
        <v>365345.13999999897</v>
      </c>
      <c r="M130" s="1">
        <f>SUMIFS('IS E'!M$8:M$315,'IS E'!$A$8:$A$315,'SCH C-2.2 B'!$B130)*1000</f>
        <v>391407.609999999</v>
      </c>
      <c r="N130" s="1">
        <f>SUMIFS('IS E'!N$8:N$315,'IS E'!$A$8:$A$315,'SCH C-2.2 B'!$B130)*1000</f>
        <v>333579.46999999898</v>
      </c>
      <c r="O130" s="1">
        <f>SUMIFS('IS E'!O$8:O$315,'IS E'!$A$8:$A$315,'SCH C-2.2 B'!$B130)*1000</f>
        <v>-1158.20999999996</v>
      </c>
      <c r="P130" s="158">
        <f t="shared" si="5"/>
        <v>3166949.3899999936</v>
      </c>
    </row>
    <row r="131" spans="1:16" x14ac:dyDescent="0.2">
      <c r="A131" s="154">
        <f t="shared" si="4"/>
        <v>111</v>
      </c>
      <c r="B131" s="154">
        <v>931</v>
      </c>
      <c r="C131" s="144" t="s">
        <v>24</v>
      </c>
      <c r="D131" s="1">
        <f>SUMIFS('IS E'!D$8:D$315,'IS E'!$A$8:$A$315,'SCH C-2.2 B'!$B131)*1000</f>
        <v>147963.69</v>
      </c>
      <c r="E131" s="1">
        <f>SUMIFS('IS E'!E$8:E$315,'IS E'!$A$8:$A$315,'SCH C-2.2 B'!$B131)*1000</f>
        <v>138278.25999999998</v>
      </c>
      <c r="F131" s="1">
        <f>SUMIFS('IS E'!F$8:F$315,'IS E'!$A$8:$A$315,'SCH C-2.2 B'!$B131)*1000</f>
        <v>156574.04999999999</v>
      </c>
      <c r="G131" s="1">
        <f>SUMIFS('IS E'!G$8:G$315,'IS E'!$A$8:$A$315,'SCH C-2.2 B'!$B131)*1000</f>
        <v>178158.09</v>
      </c>
      <c r="H131" s="1">
        <f>SUMIFS('IS E'!H$8:H$315,'IS E'!$A$8:$A$315,'SCH C-2.2 B'!$B131)*1000</f>
        <v>113382.62000000001</v>
      </c>
      <c r="I131" s="1">
        <f>SUMIFS('IS E'!I$8:I$315,'IS E'!$A$8:$A$315,'SCH C-2.2 B'!$B131)*1000</f>
        <v>156641.29</v>
      </c>
      <c r="J131" s="1">
        <f>SUMIFS('IS E'!J$8:J$315,'IS E'!$A$8:$A$315,'SCH C-2.2 B'!$B131)*1000</f>
        <v>147481.79999999999</v>
      </c>
      <c r="K131" s="1">
        <f>SUMIFS('IS E'!K$8:K$315,'IS E'!$A$8:$A$315,'SCH C-2.2 B'!$B131)*1000</f>
        <v>130094.51999999999</v>
      </c>
      <c r="L131" s="1">
        <f>SUMIFS('IS E'!L$8:L$315,'IS E'!$A$8:$A$315,'SCH C-2.2 B'!$B131)*1000</f>
        <v>147603.4</v>
      </c>
      <c r="M131" s="1">
        <f>SUMIFS('IS E'!M$8:M$315,'IS E'!$A$8:$A$315,'SCH C-2.2 B'!$B131)*1000</f>
        <v>147604.16</v>
      </c>
      <c r="N131" s="1">
        <f>SUMIFS('IS E'!N$8:N$315,'IS E'!$A$8:$A$315,'SCH C-2.2 B'!$B131)*1000</f>
        <v>130124.15999999999</v>
      </c>
      <c r="O131" s="1">
        <f>SUMIFS('IS E'!O$8:O$315,'IS E'!$A$8:$A$315,'SCH C-2.2 B'!$B131)*1000</f>
        <v>147603.4</v>
      </c>
      <c r="P131" s="158">
        <f t="shared" si="5"/>
        <v>1741509.4399999997</v>
      </c>
    </row>
    <row r="132" spans="1:16" x14ac:dyDescent="0.2">
      <c r="A132" s="154">
        <f t="shared" si="4"/>
        <v>112</v>
      </c>
      <c r="B132" s="154">
        <v>935</v>
      </c>
      <c r="C132" s="144" t="s">
        <v>95</v>
      </c>
      <c r="D132" s="1">
        <f>SUMIFS('IS E'!D$8:D$315,'IS E'!$A$8:$A$315,'SCH C-2.2 B'!$B132)*1000</f>
        <v>81077.36</v>
      </c>
      <c r="E132" s="1">
        <f>SUMIFS('IS E'!E$8:E$315,'IS E'!$A$8:$A$315,'SCH C-2.2 B'!$B132)*1000</f>
        <v>71441.16</v>
      </c>
      <c r="F132" s="1">
        <f>SUMIFS('IS E'!F$8:F$315,'IS E'!$A$8:$A$315,'SCH C-2.2 B'!$B132)*1000</f>
        <v>68100.509999999995</v>
      </c>
      <c r="G132" s="1">
        <f>SUMIFS('IS E'!G$8:G$315,'IS E'!$A$8:$A$315,'SCH C-2.2 B'!$B132)*1000</f>
        <v>71023.600000000006</v>
      </c>
      <c r="H132" s="1">
        <f>SUMIFS('IS E'!H$8:H$315,'IS E'!$A$8:$A$315,'SCH C-2.2 B'!$B132)*1000</f>
        <v>66864.39</v>
      </c>
      <c r="I132" s="1">
        <f>SUMIFS('IS E'!I$8:I$315,'IS E'!$A$8:$A$315,'SCH C-2.2 B'!$B132)*1000</f>
        <v>73033.240000000005</v>
      </c>
      <c r="J132" s="1">
        <f>SUMIFS('IS E'!J$8:J$315,'IS E'!$A$8:$A$315,'SCH C-2.2 B'!$B132)*1000</f>
        <v>68395.839460631803</v>
      </c>
      <c r="K132" s="1">
        <f>SUMIFS('IS E'!K$8:K$315,'IS E'!$A$8:$A$315,'SCH C-2.2 B'!$B132)*1000</f>
        <v>66783.72</v>
      </c>
      <c r="L132" s="1">
        <f>SUMIFS('IS E'!L$8:L$315,'IS E'!$A$8:$A$315,'SCH C-2.2 B'!$B132)*1000</f>
        <v>63091.82</v>
      </c>
      <c r="M132" s="1">
        <f>SUMIFS('IS E'!M$8:M$315,'IS E'!$A$8:$A$315,'SCH C-2.2 B'!$B132)*1000</f>
        <v>73968.918733996208</v>
      </c>
      <c r="N132" s="1">
        <f>SUMIFS('IS E'!N$8:N$315,'IS E'!$A$8:$A$315,'SCH C-2.2 B'!$B132)*1000</f>
        <v>63697.792435567702</v>
      </c>
      <c r="O132" s="1">
        <f>SUMIFS('IS E'!O$8:O$315,'IS E'!$A$8:$A$315,'SCH C-2.2 B'!$B132)*1000</f>
        <v>60317.941941700701</v>
      </c>
      <c r="P132" s="158">
        <f t="shared" si="5"/>
        <v>827796.29257189645</v>
      </c>
    </row>
    <row r="133" spans="1:16" x14ac:dyDescent="0.2">
      <c r="A133" s="154"/>
      <c r="B133" s="154"/>
      <c r="I133" s="1"/>
    </row>
    <row r="134" spans="1:16" x14ac:dyDescent="0.2">
      <c r="A134" s="154">
        <f>A132+1</f>
        <v>113</v>
      </c>
      <c r="C134" s="157" t="s">
        <v>96</v>
      </c>
      <c r="D134" s="1">
        <f>SUM(D11:D74,D85:D132)</f>
        <v>-32861977.790000007</v>
      </c>
      <c r="E134" s="1">
        <f t="shared" ref="E134:P134" si="6">SUM(E11:E74,E85:E132)</f>
        <v>-21034904.859999936</v>
      </c>
      <c r="F134" s="1">
        <f t="shared" si="6"/>
        <v>-20423811.629999969</v>
      </c>
      <c r="G134" s="1">
        <f t="shared" si="6"/>
        <v>-13810566.430000039</v>
      </c>
      <c r="H134" s="1">
        <f t="shared" si="6"/>
        <v>-31237871.929999895</v>
      </c>
      <c r="I134" s="1">
        <f t="shared" si="6"/>
        <v>-34704088.440000132</v>
      </c>
      <c r="J134" s="1">
        <f t="shared" si="6"/>
        <v>-35227185.494536087</v>
      </c>
      <c r="K134" s="1">
        <f t="shared" si="6"/>
        <v>-36132669.779059172</v>
      </c>
      <c r="L134" s="1">
        <f t="shared" si="6"/>
        <v>-28330480.931550618</v>
      </c>
      <c r="M134" s="1">
        <f t="shared" si="6"/>
        <v>-16188223.711114973</v>
      </c>
      <c r="N134" s="1">
        <f t="shared" si="6"/>
        <v>-19731050.358484503</v>
      </c>
      <c r="O134" s="1">
        <f t="shared" si="6"/>
        <v>-22084655.393608451</v>
      </c>
      <c r="P134" s="1">
        <f t="shared" si="6"/>
        <v>-311767486.74835432</v>
      </c>
    </row>
    <row r="135" spans="1:16" x14ac:dyDescent="0.2">
      <c r="E135" s="1"/>
      <c r="F135" s="1"/>
      <c r="G135" s="1"/>
      <c r="H135" s="1"/>
    </row>
    <row r="136" spans="1:16" x14ac:dyDescent="0.2">
      <c r="C136" s="157" t="s">
        <v>102</v>
      </c>
      <c r="D136" s="1">
        <f>-'IS E'!D296*1000</f>
        <v>-32861977.789999995</v>
      </c>
      <c r="E136" s="1">
        <f>-'IS E'!E296*1000</f>
        <v>-21034904.859999999</v>
      </c>
      <c r="F136" s="1">
        <f>-'IS E'!F296*1000</f>
        <v>-20423811.629999999</v>
      </c>
      <c r="G136" s="1">
        <f>-'IS E'!G296*1000</f>
        <v>-13810566.429999901</v>
      </c>
      <c r="H136" s="1">
        <f>-'IS E'!H296*1000</f>
        <v>-31237871.929999899</v>
      </c>
      <c r="I136" s="1">
        <f>-'IS E'!I296*1000</f>
        <v>-34704088.439999901</v>
      </c>
      <c r="J136" s="1">
        <f>-'IS E'!J296*1000</f>
        <v>-35227185.494535901</v>
      </c>
      <c r="K136" s="1">
        <f>-'IS E'!K296*1000</f>
        <v>-36132669.779059201</v>
      </c>
      <c r="L136" s="1">
        <f>-'IS E'!L296*1000</f>
        <v>-28330480.9315507</v>
      </c>
      <c r="M136" s="1">
        <f>-'IS E'!M296*1000</f>
        <v>-16188223.7111149</v>
      </c>
      <c r="N136" s="1">
        <f>-'IS E'!N296*1000</f>
        <v>-19731050.358484499</v>
      </c>
      <c r="O136" s="1">
        <f>-'IS E'!O296*1000</f>
        <v>-22084655.393608399</v>
      </c>
    </row>
    <row r="137" spans="1:16" x14ac:dyDescent="0.2">
      <c r="C137" s="157" t="s">
        <v>164</v>
      </c>
      <c r="D137" s="1">
        <f t="shared" ref="D137:O137" si="7">D134-D136</f>
        <v>0</v>
      </c>
      <c r="E137" s="1">
        <f t="shared" si="7"/>
        <v>6.3329935073852539E-8</v>
      </c>
      <c r="F137" s="1">
        <f t="shared" si="7"/>
        <v>2.9802322387695313E-8</v>
      </c>
      <c r="G137" s="1">
        <f t="shared" si="7"/>
        <v>-1.3783574104309082E-7</v>
      </c>
      <c r="H137" s="1">
        <f t="shared" si="7"/>
        <v>0</v>
      </c>
      <c r="I137" s="1">
        <f t="shared" si="7"/>
        <v>-2.3096799850463867E-7</v>
      </c>
      <c r="J137" s="1">
        <f t="shared" si="7"/>
        <v>-1.862645149230957E-7</v>
      </c>
      <c r="K137" s="1">
        <f t="shared" si="7"/>
        <v>0</v>
      </c>
      <c r="L137" s="1">
        <f t="shared" si="7"/>
        <v>8.1956386566162109E-8</v>
      </c>
      <c r="M137" s="1">
        <f t="shared" si="7"/>
        <v>-7.2643160820007324E-8</v>
      </c>
      <c r="N137" s="1">
        <f t="shared" si="7"/>
        <v>0</v>
      </c>
      <c r="O137" s="1">
        <f t="shared" si="7"/>
        <v>-5.2154064178466797E-8</v>
      </c>
    </row>
    <row r="138" spans="1:16" x14ac:dyDescent="0.2">
      <c r="E138" s="1"/>
      <c r="F138" s="1"/>
      <c r="G138" s="1"/>
      <c r="H138" s="1"/>
    </row>
    <row r="139" spans="1:16" x14ac:dyDescent="0.2">
      <c r="E139" s="1"/>
      <c r="F139" s="1"/>
      <c r="G139" s="1"/>
      <c r="H139" s="1"/>
    </row>
    <row r="140" spans="1:16" x14ac:dyDescent="0.2">
      <c r="E140" s="1"/>
      <c r="F140" s="1"/>
      <c r="G140" s="1"/>
      <c r="H140" s="1"/>
    </row>
    <row r="141" spans="1:16" x14ac:dyDescent="0.2">
      <c r="E141" s="1"/>
      <c r="F141" s="1"/>
      <c r="G141" s="1"/>
      <c r="H141" s="1"/>
    </row>
    <row r="142" spans="1:16" x14ac:dyDescent="0.2">
      <c r="E142" s="1"/>
      <c r="F142" s="1"/>
      <c r="G142" s="1"/>
      <c r="H142" s="1"/>
    </row>
    <row r="143" spans="1:16" x14ac:dyDescent="0.2">
      <c r="E143" s="1"/>
      <c r="F143" s="1"/>
      <c r="G143" s="1"/>
      <c r="H143" s="1"/>
    </row>
  </sheetData>
  <mergeCells count="4100">
    <mergeCell ref="XBM2:XCB2"/>
    <mergeCell ref="XCC2:XCR2"/>
    <mergeCell ref="XCS2:XDH2"/>
    <mergeCell ref="XDI2:XDX2"/>
    <mergeCell ref="XDY2:XEN2"/>
    <mergeCell ref="XEO2:XFD2"/>
    <mergeCell ref="WXU2:WYJ2"/>
    <mergeCell ref="WYK2:WYZ2"/>
    <mergeCell ref="WZA2:WZP2"/>
    <mergeCell ref="WZQ2:XAF2"/>
    <mergeCell ref="XAG2:XAV2"/>
    <mergeCell ref="XAW2:XBL2"/>
    <mergeCell ref="WUC2:WUR2"/>
    <mergeCell ref="WUS2:WVH2"/>
    <mergeCell ref="WVI2:WVX2"/>
    <mergeCell ref="WVY2:WWN2"/>
    <mergeCell ref="WWO2:WXD2"/>
    <mergeCell ref="WXE2:WXT2"/>
    <mergeCell ref="WQK2:WQZ2"/>
    <mergeCell ref="WRA2:WRP2"/>
    <mergeCell ref="WRQ2:WSF2"/>
    <mergeCell ref="WSG2:WSV2"/>
    <mergeCell ref="WSW2:WTL2"/>
    <mergeCell ref="WTM2:WUB2"/>
    <mergeCell ref="WMS2:WNH2"/>
    <mergeCell ref="WNI2:WNX2"/>
    <mergeCell ref="WNY2:WON2"/>
    <mergeCell ref="WOO2:WPD2"/>
    <mergeCell ref="WPE2:WPT2"/>
    <mergeCell ref="WPU2:WQJ2"/>
    <mergeCell ref="WJA2:WJP2"/>
    <mergeCell ref="WJQ2:WKF2"/>
    <mergeCell ref="WKG2:WKV2"/>
    <mergeCell ref="WKW2:WLL2"/>
    <mergeCell ref="WLM2:WMB2"/>
    <mergeCell ref="WMC2:WMR2"/>
    <mergeCell ref="WFI2:WFX2"/>
    <mergeCell ref="WFY2:WGN2"/>
    <mergeCell ref="WGO2:WHD2"/>
    <mergeCell ref="WHE2:WHT2"/>
    <mergeCell ref="WHU2:WIJ2"/>
    <mergeCell ref="WIK2:WIZ2"/>
    <mergeCell ref="WBQ2:WCF2"/>
    <mergeCell ref="WCG2:WCV2"/>
    <mergeCell ref="WCW2:WDL2"/>
    <mergeCell ref="WDM2:WEB2"/>
    <mergeCell ref="WEC2:WER2"/>
    <mergeCell ref="WES2:WFH2"/>
    <mergeCell ref="VXY2:VYN2"/>
    <mergeCell ref="VYO2:VZD2"/>
    <mergeCell ref="VZE2:VZT2"/>
    <mergeCell ref="VZU2:WAJ2"/>
    <mergeCell ref="WAK2:WAZ2"/>
    <mergeCell ref="WBA2:WBP2"/>
    <mergeCell ref="VUG2:VUV2"/>
    <mergeCell ref="VUW2:VVL2"/>
    <mergeCell ref="VVM2:VWB2"/>
    <mergeCell ref="VWC2:VWR2"/>
    <mergeCell ref="VWS2:VXH2"/>
    <mergeCell ref="VXI2:VXX2"/>
    <mergeCell ref="VQO2:VRD2"/>
    <mergeCell ref="VRE2:VRT2"/>
    <mergeCell ref="VRU2:VSJ2"/>
    <mergeCell ref="VSK2:VSZ2"/>
    <mergeCell ref="VTA2:VTP2"/>
    <mergeCell ref="VTQ2:VUF2"/>
    <mergeCell ref="VMW2:VNL2"/>
    <mergeCell ref="VNM2:VOB2"/>
    <mergeCell ref="VOC2:VOR2"/>
    <mergeCell ref="VOS2:VPH2"/>
    <mergeCell ref="VPI2:VPX2"/>
    <mergeCell ref="VPY2:VQN2"/>
    <mergeCell ref="VJE2:VJT2"/>
    <mergeCell ref="VJU2:VKJ2"/>
    <mergeCell ref="VKK2:VKZ2"/>
    <mergeCell ref="VLA2:VLP2"/>
    <mergeCell ref="VLQ2:VMF2"/>
    <mergeCell ref="VMG2:VMV2"/>
    <mergeCell ref="VFM2:VGB2"/>
    <mergeCell ref="VGC2:VGR2"/>
    <mergeCell ref="VGS2:VHH2"/>
    <mergeCell ref="VHI2:VHX2"/>
    <mergeCell ref="VHY2:VIN2"/>
    <mergeCell ref="VIO2:VJD2"/>
    <mergeCell ref="VBU2:VCJ2"/>
    <mergeCell ref="VCK2:VCZ2"/>
    <mergeCell ref="VDA2:VDP2"/>
    <mergeCell ref="VDQ2:VEF2"/>
    <mergeCell ref="VEG2:VEV2"/>
    <mergeCell ref="VEW2:VFL2"/>
    <mergeCell ref="UYC2:UYR2"/>
    <mergeCell ref="UYS2:UZH2"/>
    <mergeCell ref="UZI2:UZX2"/>
    <mergeCell ref="UZY2:VAN2"/>
    <mergeCell ref="VAO2:VBD2"/>
    <mergeCell ref="VBE2:VBT2"/>
    <mergeCell ref="UUK2:UUZ2"/>
    <mergeCell ref="UVA2:UVP2"/>
    <mergeCell ref="UVQ2:UWF2"/>
    <mergeCell ref="UWG2:UWV2"/>
    <mergeCell ref="UWW2:UXL2"/>
    <mergeCell ref="UXM2:UYB2"/>
    <mergeCell ref="UQS2:URH2"/>
    <mergeCell ref="URI2:URX2"/>
    <mergeCell ref="URY2:USN2"/>
    <mergeCell ref="USO2:UTD2"/>
    <mergeCell ref="UTE2:UTT2"/>
    <mergeCell ref="UTU2:UUJ2"/>
    <mergeCell ref="UNA2:UNP2"/>
    <mergeCell ref="UNQ2:UOF2"/>
    <mergeCell ref="UOG2:UOV2"/>
    <mergeCell ref="UOW2:UPL2"/>
    <mergeCell ref="UPM2:UQB2"/>
    <mergeCell ref="UQC2:UQR2"/>
    <mergeCell ref="UJI2:UJX2"/>
    <mergeCell ref="UJY2:UKN2"/>
    <mergeCell ref="UKO2:ULD2"/>
    <mergeCell ref="ULE2:ULT2"/>
    <mergeCell ref="ULU2:UMJ2"/>
    <mergeCell ref="UMK2:UMZ2"/>
    <mergeCell ref="UFQ2:UGF2"/>
    <mergeCell ref="UGG2:UGV2"/>
    <mergeCell ref="UGW2:UHL2"/>
    <mergeCell ref="UHM2:UIB2"/>
    <mergeCell ref="UIC2:UIR2"/>
    <mergeCell ref="UIS2:UJH2"/>
    <mergeCell ref="UBY2:UCN2"/>
    <mergeCell ref="UCO2:UDD2"/>
    <mergeCell ref="UDE2:UDT2"/>
    <mergeCell ref="UDU2:UEJ2"/>
    <mergeCell ref="UEK2:UEZ2"/>
    <mergeCell ref="UFA2:UFP2"/>
    <mergeCell ref="TYG2:TYV2"/>
    <mergeCell ref="TYW2:TZL2"/>
    <mergeCell ref="TZM2:UAB2"/>
    <mergeCell ref="UAC2:UAR2"/>
    <mergeCell ref="UAS2:UBH2"/>
    <mergeCell ref="UBI2:UBX2"/>
    <mergeCell ref="TUO2:TVD2"/>
    <mergeCell ref="TVE2:TVT2"/>
    <mergeCell ref="TVU2:TWJ2"/>
    <mergeCell ref="TWK2:TWZ2"/>
    <mergeCell ref="TXA2:TXP2"/>
    <mergeCell ref="TXQ2:TYF2"/>
    <mergeCell ref="TQW2:TRL2"/>
    <mergeCell ref="TRM2:TSB2"/>
    <mergeCell ref="TSC2:TSR2"/>
    <mergeCell ref="TSS2:TTH2"/>
    <mergeCell ref="TTI2:TTX2"/>
    <mergeCell ref="TTY2:TUN2"/>
    <mergeCell ref="TNE2:TNT2"/>
    <mergeCell ref="TNU2:TOJ2"/>
    <mergeCell ref="TOK2:TOZ2"/>
    <mergeCell ref="TPA2:TPP2"/>
    <mergeCell ref="TPQ2:TQF2"/>
    <mergeCell ref="TQG2:TQV2"/>
    <mergeCell ref="TJM2:TKB2"/>
    <mergeCell ref="TKC2:TKR2"/>
    <mergeCell ref="TKS2:TLH2"/>
    <mergeCell ref="TLI2:TLX2"/>
    <mergeCell ref="TLY2:TMN2"/>
    <mergeCell ref="TMO2:TND2"/>
    <mergeCell ref="TFU2:TGJ2"/>
    <mergeCell ref="TGK2:TGZ2"/>
    <mergeCell ref="THA2:THP2"/>
    <mergeCell ref="THQ2:TIF2"/>
    <mergeCell ref="TIG2:TIV2"/>
    <mergeCell ref="TIW2:TJL2"/>
    <mergeCell ref="TCC2:TCR2"/>
    <mergeCell ref="TCS2:TDH2"/>
    <mergeCell ref="TDI2:TDX2"/>
    <mergeCell ref="TDY2:TEN2"/>
    <mergeCell ref="TEO2:TFD2"/>
    <mergeCell ref="TFE2:TFT2"/>
    <mergeCell ref="SYK2:SYZ2"/>
    <mergeCell ref="SZA2:SZP2"/>
    <mergeCell ref="SZQ2:TAF2"/>
    <mergeCell ref="TAG2:TAV2"/>
    <mergeCell ref="TAW2:TBL2"/>
    <mergeCell ref="TBM2:TCB2"/>
    <mergeCell ref="SUS2:SVH2"/>
    <mergeCell ref="SVI2:SVX2"/>
    <mergeCell ref="SVY2:SWN2"/>
    <mergeCell ref="SWO2:SXD2"/>
    <mergeCell ref="SXE2:SXT2"/>
    <mergeCell ref="SXU2:SYJ2"/>
    <mergeCell ref="SRA2:SRP2"/>
    <mergeCell ref="SRQ2:SSF2"/>
    <mergeCell ref="SSG2:SSV2"/>
    <mergeCell ref="SSW2:STL2"/>
    <mergeCell ref="STM2:SUB2"/>
    <mergeCell ref="SUC2:SUR2"/>
    <mergeCell ref="SNI2:SNX2"/>
    <mergeCell ref="SNY2:SON2"/>
    <mergeCell ref="SOO2:SPD2"/>
    <mergeCell ref="SPE2:SPT2"/>
    <mergeCell ref="SPU2:SQJ2"/>
    <mergeCell ref="SQK2:SQZ2"/>
    <mergeCell ref="SJQ2:SKF2"/>
    <mergeCell ref="SKG2:SKV2"/>
    <mergeCell ref="SKW2:SLL2"/>
    <mergeCell ref="SLM2:SMB2"/>
    <mergeCell ref="SMC2:SMR2"/>
    <mergeCell ref="SMS2:SNH2"/>
    <mergeCell ref="SFY2:SGN2"/>
    <mergeCell ref="SGO2:SHD2"/>
    <mergeCell ref="SHE2:SHT2"/>
    <mergeCell ref="SHU2:SIJ2"/>
    <mergeCell ref="SIK2:SIZ2"/>
    <mergeCell ref="SJA2:SJP2"/>
    <mergeCell ref="SCG2:SCV2"/>
    <mergeCell ref="SCW2:SDL2"/>
    <mergeCell ref="SDM2:SEB2"/>
    <mergeCell ref="SEC2:SER2"/>
    <mergeCell ref="SES2:SFH2"/>
    <mergeCell ref="SFI2:SFX2"/>
    <mergeCell ref="RYO2:RZD2"/>
    <mergeCell ref="RZE2:RZT2"/>
    <mergeCell ref="RZU2:SAJ2"/>
    <mergeCell ref="SAK2:SAZ2"/>
    <mergeCell ref="SBA2:SBP2"/>
    <mergeCell ref="SBQ2:SCF2"/>
    <mergeCell ref="RUW2:RVL2"/>
    <mergeCell ref="RVM2:RWB2"/>
    <mergeCell ref="RWC2:RWR2"/>
    <mergeCell ref="RWS2:RXH2"/>
    <mergeCell ref="RXI2:RXX2"/>
    <mergeCell ref="RXY2:RYN2"/>
    <mergeCell ref="RRE2:RRT2"/>
    <mergeCell ref="RRU2:RSJ2"/>
    <mergeCell ref="RSK2:RSZ2"/>
    <mergeCell ref="RTA2:RTP2"/>
    <mergeCell ref="RTQ2:RUF2"/>
    <mergeCell ref="RUG2:RUV2"/>
    <mergeCell ref="RNM2:ROB2"/>
    <mergeCell ref="ROC2:ROR2"/>
    <mergeCell ref="ROS2:RPH2"/>
    <mergeCell ref="RPI2:RPX2"/>
    <mergeCell ref="RPY2:RQN2"/>
    <mergeCell ref="RQO2:RRD2"/>
    <mergeCell ref="RJU2:RKJ2"/>
    <mergeCell ref="RKK2:RKZ2"/>
    <mergeCell ref="RLA2:RLP2"/>
    <mergeCell ref="RLQ2:RMF2"/>
    <mergeCell ref="RMG2:RMV2"/>
    <mergeCell ref="RMW2:RNL2"/>
    <mergeCell ref="RGC2:RGR2"/>
    <mergeCell ref="RGS2:RHH2"/>
    <mergeCell ref="RHI2:RHX2"/>
    <mergeCell ref="RHY2:RIN2"/>
    <mergeCell ref="RIO2:RJD2"/>
    <mergeCell ref="RJE2:RJT2"/>
    <mergeCell ref="RCK2:RCZ2"/>
    <mergeCell ref="RDA2:RDP2"/>
    <mergeCell ref="RDQ2:REF2"/>
    <mergeCell ref="REG2:REV2"/>
    <mergeCell ref="REW2:RFL2"/>
    <mergeCell ref="RFM2:RGB2"/>
    <mergeCell ref="QYS2:QZH2"/>
    <mergeCell ref="QZI2:QZX2"/>
    <mergeCell ref="QZY2:RAN2"/>
    <mergeCell ref="RAO2:RBD2"/>
    <mergeCell ref="RBE2:RBT2"/>
    <mergeCell ref="RBU2:RCJ2"/>
    <mergeCell ref="QVA2:QVP2"/>
    <mergeCell ref="QVQ2:QWF2"/>
    <mergeCell ref="QWG2:QWV2"/>
    <mergeCell ref="QWW2:QXL2"/>
    <mergeCell ref="QXM2:QYB2"/>
    <mergeCell ref="QYC2:QYR2"/>
    <mergeCell ref="QRI2:QRX2"/>
    <mergeCell ref="QRY2:QSN2"/>
    <mergeCell ref="QSO2:QTD2"/>
    <mergeCell ref="QTE2:QTT2"/>
    <mergeCell ref="QTU2:QUJ2"/>
    <mergeCell ref="QUK2:QUZ2"/>
    <mergeCell ref="QNQ2:QOF2"/>
    <mergeCell ref="QOG2:QOV2"/>
    <mergeCell ref="QOW2:QPL2"/>
    <mergeCell ref="QPM2:QQB2"/>
    <mergeCell ref="QQC2:QQR2"/>
    <mergeCell ref="QQS2:QRH2"/>
    <mergeCell ref="QJY2:QKN2"/>
    <mergeCell ref="QKO2:QLD2"/>
    <mergeCell ref="QLE2:QLT2"/>
    <mergeCell ref="QLU2:QMJ2"/>
    <mergeCell ref="QMK2:QMZ2"/>
    <mergeCell ref="QNA2:QNP2"/>
    <mergeCell ref="QGG2:QGV2"/>
    <mergeCell ref="QGW2:QHL2"/>
    <mergeCell ref="QHM2:QIB2"/>
    <mergeCell ref="QIC2:QIR2"/>
    <mergeCell ref="QIS2:QJH2"/>
    <mergeCell ref="QJI2:QJX2"/>
    <mergeCell ref="QCO2:QDD2"/>
    <mergeCell ref="QDE2:QDT2"/>
    <mergeCell ref="QDU2:QEJ2"/>
    <mergeCell ref="QEK2:QEZ2"/>
    <mergeCell ref="QFA2:QFP2"/>
    <mergeCell ref="QFQ2:QGF2"/>
    <mergeCell ref="PYW2:PZL2"/>
    <mergeCell ref="PZM2:QAB2"/>
    <mergeCell ref="QAC2:QAR2"/>
    <mergeCell ref="QAS2:QBH2"/>
    <mergeCell ref="QBI2:QBX2"/>
    <mergeCell ref="QBY2:QCN2"/>
    <mergeCell ref="PVE2:PVT2"/>
    <mergeCell ref="PVU2:PWJ2"/>
    <mergeCell ref="PWK2:PWZ2"/>
    <mergeCell ref="PXA2:PXP2"/>
    <mergeCell ref="PXQ2:PYF2"/>
    <mergeCell ref="PYG2:PYV2"/>
    <mergeCell ref="PRM2:PSB2"/>
    <mergeCell ref="PSC2:PSR2"/>
    <mergeCell ref="PSS2:PTH2"/>
    <mergeCell ref="PTI2:PTX2"/>
    <mergeCell ref="PTY2:PUN2"/>
    <mergeCell ref="PUO2:PVD2"/>
    <mergeCell ref="PNU2:POJ2"/>
    <mergeCell ref="POK2:POZ2"/>
    <mergeCell ref="PPA2:PPP2"/>
    <mergeCell ref="PPQ2:PQF2"/>
    <mergeCell ref="PQG2:PQV2"/>
    <mergeCell ref="PQW2:PRL2"/>
    <mergeCell ref="PKC2:PKR2"/>
    <mergeCell ref="PKS2:PLH2"/>
    <mergeCell ref="PLI2:PLX2"/>
    <mergeCell ref="PLY2:PMN2"/>
    <mergeCell ref="PMO2:PND2"/>
    <mergeCell ref="PNE2:PNT2"/>
    <mergeCell ref="PGK2:PGZ2"/>
    <mergeCell ref="PHA2:PHP2"/>
    <mergeCell ref="PHQ2:PIF2"/>
    <mergeCell ref="PIG2:PIV2"/>
    <mergeCell ref="PIW2:PJL2"/>
    <mergeCell ref="PJM2:PKB2"/>
    <mergeCell ref="PCS2:PDH2"/>
    <mergeCell ref="PDI2:PDX2"/>
    <mergeCell ref="PDY2:PEN2"/>
    <mergeCell ref="PEO2:PFD2"/>
    <mergeCell ref="PFE2:PFT2"/>
    <mergeCell ref="PFU2:PGJ2"/>
    <mergeCell ref="OZA2:OZP2"/>
    <mergeCell ref="OZQ2:PAF2"/>
    <mergeCell ref="PAG2:PAV2"/>
    <mergeCell ref="PAW2:PBL2"/>
    <mergeCell ref="PBM2:PCB2"/>
    <mergeCell ref="PCC2:PCR2"/>
    <mergeCell ref="OVI2:OVX2"/>
    <mergeCell ref="OVY2:OWN2"/>
    <mergeCell ref="OWO2:OXD2"/>
    <mergeCell ref="OXE2:OXT2"/>
    <mergeCell ref="OXU2:OYJ2"/>
    <mergeCell ref="OYK2:OYZ2"/>
    <mergeCell ref="ORQ2:OSF2"/>
    <mergeCell ref="OSG2:OSV2"/>
    <mergeCell ref="OSW2:OTL2"/>
    <mergeCell ref="OTM2:OUB2"/>
    <mergeCell ref="OUC2:OUR2"/>
    <mergeCell ref="OUS2:OVH2"/>
    <mergeCell ref="ONY2:OON2"/>
    <mergeCell ref="OOO2:OPD2"/>
    <mergeCell ref="OPE2:OPT2"/>
    <mergeCell ref="OPU2:OQJ2"/>
    <mergeCell ref="OQK2:OQZ2"/>
    <mergeCell ref="ORA2:ORP2"/>
    <mergeCell ref="OKG2:OKV2"/>
    <mergeCell ref="OKW2:OLL2"/>
    <mergeCell ref="OLM2:OMB2"/>
    <mergeCell ref="OMC2:OMR2"/>
    <mergeCell ref="OMS2:ONH2"/>
    <mergeCell ref="ONI2:ONX2"/>
    <mergeCell ref="OGO2:OHD2"/>
    <mergeCell ref="OHE2:OHT2"/>
    <mergeCell ref="OHU2:OIJ2"/>
    <mergeCell ref="OIK2:OIZ2"/>
    <mergeCell ref="OJA2:OJP2"/>
    <mergeCell ref="OJQ2:OKF2"/>
    <mergeCell ref="OCW2:ODL2"/>
    <mergeCell ref="ODM2:OEB2"/>
    <mergeCell ref="OEC2:OER2"/>
    <mergeCell ref="OES2:OFH2"/>
    <mergeCell ref="OFI2:OFX2"/>
    <mergeCell ref="OFY2:OGN2"/>
    <mergeCell ref="NZE2:NZT2"/>
    <mergeCell ref="NZU2:OAJ2"/>
    <mergeCell ref="OAK2:OAZ2"/>
    <mergeCell ref="OBA2:OBP2"/>
    <mergeCell ref="OBQ2:OCF2"/>
    <mergeCell ref="OCG2:OCV2"/>
    <mergeCell ref="NVM2:NWB2"/>
    <mergeCell ref="NWC2:NWR2"/>
    <mergeCell ref="NWS2:NXH2"/>
    <mergeCell ref="NXI2:NXX2"/>
    <mergeCell ref="NXY2:NYN2"/>
    <mergeCell ref="NYO2:NZD2"/>
    <mergeCell ref="NRU2:NSJ2"/>
    <mergeCell ref="NSK2:NSZ2"/>
    <mergeCell ref="NTA2:NTP2"/>
    <mergeCell ref="NTQ2:NUF2"/>
    <mergeCell ref="NUG2:NUV2"/>
    <mergeCell ref="NUW2:NVL2"/>
    <mergeCell ref="NOC2:NOR2"/>
    <mergeCell ref="NOS2:NPH2"/>
    <mergeCell ref="NPI2:NPX2"/>
    <mergeCell ref="NPY2:NQN2"/>
    <mergeCell ref="NQO2:NRD2"/>
    <mergeCell ref="NRE2:NRT2"/>
    <mergeCell ref="NKK2:NKZ2"/>
    <mergeCell ref="NLA2:NLP2"/>
    <mergeCell ref="NLQ2:NMF2"/>
    <mergeCell ref="NMG2:NMV2"/>
    <mergeCell ref="NMW2:NNL2"/>
    <mergeCell ref="NNM2:NOB2"/>
    <mergeCell ref="NGS2:NHH2"/>
    <mergeCell ref="NHI2:NHX2"/>
    <mergeCell ref="NHY2:NIN2"/>
    <mergeCell ref="NIO2:NJD2"/>
    <mergeCell ref="NJE2:NJT2"/>
    <mergeCell ref="NJU2:NKJ2"/>
    <mergeCell ref="NDA2:NDP2"/>
    <mergeCell ref="NDQ2:NEF2"/>
    <mergeCell ref="NEG2:NEV2"/>
    <mergeCell ref="NEW2:NFL2"/>
    <mergeCell ref="NFM2:NGB2"/>
    <mergeCell ref="NGC2:NGR2"/>
    <mergeCell ref="MZI2:MZX2"/>
    <mergeCell ref="MZY2:NAN2"/>
    <mergeCell ref="NAO2:NBD2"/>
    <mergeCell ref="NBE2:NBT2"/>
    <mergeCell ref="NBU2:NCJ2"/>
    <mergeCell ref="NCK2:NCZ2"/>
    <mergeCell ref="MVQ2:MWF2"/>
    <mergeCell ref="MWG2:MWV2"/>
    <mergeCell ref="MWW2:MXL2"/>
    <mergeCell ref="MXM2:MYB2"/>
    <mergeCell ref="MYC2:MYR2"/>
    <mergeCell ref="MYS2:MZH2"/>
    <mergeCell ref="MRY2:MSN2"/>
    <mergeCell ref="MSO2:MTD2"/>
    <mergeCell ref="MTE2:MTT2"/>
    <mergeCell ref="MTU2:MUJ2"/>
    <mergeCell ref="MUK2:MUZ2"/>
    <mergeCell ref="MVA2:MVP2"/>
    <mergeCell ref="MOG2:MOV2"/>
    <mergeCell ref="MOW2:MPL2"/>
    <mergeCell ref="MPM2:MQB2"/>
    <mergeCell ref="MQC2:MQR2"/>
    <mergeCell ref="MQS2:MRH2"/>
    <mergeCell ref="MRI2:MRX2"/>
    <mergeCell ref="MKO2:MLD2"/>
    <mergeCell ref="MLE2:MLT2"/>
    <mergeCell ref="MLU2:MMJ2"/>
    <mergeCell ref="MMK2:MMZ2"/>
    <mergeCell ref="MNA2:MNP2"/>
    <mergeCell ref="MNQ2:MOF2"/>
    <mergeCell ref="MGW2:MHL2"/>
    <mergeCell ref="MHM2:MIB2"/>
    <mergeCell ref="MIC2:MIR2"/>
    <mergeCell ref="MIS2:MJH2"/>
    <mergeCell ref="MJI2:MJX2"/>
    <mergeCell ref="MJY2:MKN2"/>
    <mergeCell ref="MDE2:MDT2"/>
    <mergeCell ref="MDU2:MEJ2"/>
    <mergeCell ref="MEK2:MEZ2"/>
    <mergeCell ref="MFA2:MFP2"/>
    <mergeCell ref="MFQ2:MGF2"/>
    <mergeCell ref="MGG2:MGV2"/>
    <mergeCell ref="LZM2:MAB2"/>
    <mergeCell ref="MAC2:MAR2"/>
    <mergeCell ref="MAS2:MBH2"/>
    <mergeCell ref="MBI2:MBX2"/>
    <mergeCell ref="MBY2:MCN2"/>
    <mergeCell ref="MCO2:MDD2"/>
    <mergeCell ref="LVU2:LWJ2"/>
    <mergeCell ref="LWK2:LWZ2"/>
    <mergeCell ref="LXA2:LXP2"/>
    <mergeCell ref="LXQ2:LYF2"/>
    <mergeCell ref="LYG2:LYV2"/>
    <mergeCell ref="LYW2:LZL2"/>
    <mergeCell ref="LSC2:LSR2"/>
    <mergeCell ref="LSS2:LTH2"/>
    <mergeCell ref="LTI2:LTX2"/>
    <mergeCell ref="LTY2:LUN2"/>
    <mergeCell ref="LUO2:LVD2"/>
    <mergeCell ref="LVE2:LVT2"/>
    <mergeCell ref="LOK2:LOZ2"/>
    <mergeCell ref="LPA2:LPP2"/>
    <mergeCell ref="LPQ2:LQF2"/>
    <mergeCell ref="LQG2:LQV2"/>
    <mergeCell ref="LQW2:LRL2"/>
    <mergeCell ref="LRM2:LSB2"/>
    <mergeCell ref="LKS2:LLH2"/>
    <mergeCell ref="LLI2:LLX2"/>
    <mergeCell ref="LLY2:LMN2"/>
    <mergeCell ref="LMO2:LND2"/>
    <mergeCell ref="LNE2:LNT2"/>
    <mergeCell ref="LNU2:LOJ2"/>
    <mergeCell ref="LHA2:LHP2"/>
    <mergeCell ref="LHQ2:LIF2"/>
    <mergeCell ref="LIG2:LIV2"/>
    <mergeCell ref="LIW2:LJL2"/>
    <mergeCell ref="LJM2:LKB2"/>
    <mergeCell ref="LKC2:LKR2"/>
    <mergeCell ref="LDI2:LDX2"/>
    <mergeCell ref="LDY2:LEN2"/>
    <mergeCell ref="LEO2:LFD2"/>
    <mergeCell ref="LFE2:LFT2"/>
    <mergeCell ref="LFU2:LGJ2"/>
    <mergeCell ref="LGK2:LGZ2"/>
    <mergeCell ref="KZQ2:LAF2"/>
    <mergeCell ref="LAG2:LAV2"/>
    <mergeCell ref="LAW2:LBL2"/>
    <mergeCell ref="LBM2:LCB2"/>
    <mergeCell ref="LCC2:LCR2"/>
    <mergeCell ref="LCS2:LDH2"/>
    <mergeCell ref="KVY2:KWN2"/>
    <mergeCell ref="KWO2:KXD2"/>
    <mergeCell ref="KXE2:KXT2"/>
    <mergeCell ref="KXU2:KYJ2"/>
    <mergeCell ref="KYK2:KYZ2"/>
    <mergeCell ref="KZA2:KZP2"/>
    <mergeCell ref="KSG2:KSV2"/>
    <mergeCell ref="KSW2:KTL2"/>
    <mergeCell ref="KTM2:KUB2"/>
    <mergeCell ref="KUC2:KUR2"/>
    <mergeCell ref="KUS2:KVH2"/>
    <mergeCell ref="KVI2:KVX2"/>
    <mergeCell ref="KOO2:KPD2"/>
    <mergeCell ref="KPE2:KPT2"/>
    <mergeCell ref="KPU2:KQJ2"/>
    <mergeCell ref="KQK2:KQZ2"/>
    <mergeCell ref="KRA2:KRP2"/>
    <mergeCell ref="KRQ2:KSF2"/>
    <mergeCell ref="KKW2:KLL2"/>
    <mergeCell ref="KLM2:KMB2"/>
    <mergeCell ref="KMC2:KMR2"/>
    <mergeCell ref="KMS2:KNH2"/>
    <mergeCell ref="KNI2:KNX2"/>
    <mergeCell ref="KNY2:KON2"/>
    <mergeCell ref="KHE2:KHT2"/>
    <mergeCell ref="KHU2:KIJ2"/>
    <mergeCell ref="KIK2:KIZ2"/>
    <mergeCell ref="KJA2:KJP2"/>
    <mergeCell ref="KJQ2:KKF2"/>
    <mergeCell ref="KKG2:KKV2"/>
    <mergeCell ref="KDM2:KEB2"/>
    <mergeCell ref="KEC2:KER2"/>
    <mergeCell ref="KES2:KFH2"/>
    <mergeCell ref="KFI2:KFX2"/>
    <mergeCell ref="KFY2:KGN2"/>
    <mergeCell ref="KGO2:KHD2"/>
    <mergeCell ref="JZU2:KAJ2"/>
    <mergeCell ref="KAK2:KAZ2"/>
    <mergeCell ref="KBA2:KBP2"/>
    <mergeCell ref="KBQ2:KCF2"/>
    <mergeCell ref="KCG2:KCV2"/>
    <mergeCell ref="KCW2:KDL2"/>
    <mergeCell ref="JWC2:JWR2"/>
    <mergeCell ref="JWS2:JXH2"/>
    <mergeCell ref="JXI2:JXX2"/>
    <mergeCell ref="JXY2:JYN2"/>
    <mergeCell ref="JYO2:JZD2"/>
    <mergeCell ref="JZE2:JZT2"/>
    <mergeCell ref="JSK2:JSZ2"/>
    <mergeCell ref="JTA2:JTP2"/>
    <mergeCell ref="JTQ2:JUF2"/>
    <mergeCell ref="JUG2:JUV2"/>
    <mergeCell ref="JUW2:JVL2"/>
    <mergeCell ref="JVM2:JWB2"/>
    <mergeCell ref="JOS2:JPH2"/>
    <mergeCell ref="JPI2:JPX2"/>
    <mergeCell ref="JPY2:JQN2"/>
    <mergeCell ref="JQO2:JRD2"/>
    <mergeCell ref="JRE2:JRT2"/>
    <mergeCell ref="JRU2:JSJ2"/>
    <mergeCell ref="JLA2:JLP2"/>
    <mergeCell ref="JLQ2:JMF2"/>
    <mergeCell ref="JMG2:JMV2"/>
    <mergeCell ref="JMW2:JNL2"/>
    <mergeCell ref="JNM2:JOB2"/>
    <mergeCell ref="JOC2:JOR2"/>
    <mergeCell ref="JHI2:JHX2"/>
    <mergeCell ref="JHY2:JIN2"/>
    <mergeCell ref="JIO2:JJD2"/>
    <mergeCell ref="JJE2:JJT2"/>
    <mergeCell ref="JJU2:JKJ2"/>
    <mergeCell ref="JKK2:JKZ2"/>
    <mergeCell ref="JDQ2:JEF2"/>
    <mergeCell ref="JEG2:JEV2"/>
    <mergeCell ref="JEW2:JFL2"/>
    <mergeCell ref="JFM2:JGB2"/>
    <mergeCell ref="JGC2:JGR2"/>
    <mergeCell ref="JGS2:JHH2"/>
    <mergeCell ref="IZY2:JAN2"/>
    <mergeCell ref="JAO2:JBD2"/>
    <mergeCell ref="JBE2:JBT2"/>
    <mergeCell ref="JBU2:JCJ2"/>
    <mergeCell ref="JCK2:JCZ2"/>
    <mergeCell ref="JDA2:JDP2"/>
    <mergeCell ref="IWG2:IWV2"/>
    <mergeCell ref="IWW2:IXL2"/>
    <mergeCell ref="IXM2:IYB2"/>
    <mergeCell ref="IYC2:IYR2"/>
    <mergeCell ref="IYS2:IZH2"/>
    <mergeCell ref="IZI2:IZX2"/>
    <mergeCell ref="ISO2:ITD2"/>
    <mergeCell ref="ITE2:ITT2"/>
    <mergeCell ref="ITU2:IUJ2"/>
    <mergeCell ref="IUK2:IUZ2"/>
    <mergeCell ref="IVA2:IVP2"/>
    <mergeCell ref="IVQ2:IWF2"/>
    <mergeCell ref="IOW2:IPL2"/>
    <mergeCell ref="IPM2:IQB2"/>
    <mergeCell ref="IQC2:IQR2"/>
    <mergeCell ref="IQS2:IRH2"/>
    <mergeCell ref="IRI2:IRX2"/>
    <mergeCell ref="IRY2:ISN2"/>
    <mergeCell ref="ILE2:ILT2"/>
    <mergeCell ref="ILU2:IMJ2"/>
    <mergeCell ref="IMK2:IMZ2"/>
    <mergeCell ref="INA2:INP2"/>
    <mergeCell ref="INQ2:IOF2"/>
    <mergeCell ref="IOG2:IOV2"/>
    <mergeCell ref="IHM2:IIB2"/>
    <mergeCell ref="IIC2:IIR2"/>
    <mergeCell ref="IIS2:IJH2"/>
    <mergeCell ref="IJI2:IJX2"/>
    <mergeCell ref="IJY2:IKN2"/>
    <mergeCell ref="IKO2:ILD2"/>
    <mergeCell ref="IDU2:IEJ2"/>
    <mergeCell ref="IEK2:IEZ2"/>
    <mergeCell ref="IFA2:IFP2"/>
    <mergeCell ref="IFQ2:IGF2"/>
    <mergeCell ref="IGG2:IGV2"/>
    <mergeCell ref="IGW2:IHL2"/>
    <mergeCell ref="IAC2:IAR2"/>
    <mergeCell ref="IAS2:IBH2"/>
    <mergeCell ref="IBI2:IBX2"/>
    <mergeCell ref="IBY2:ICN2"/>
    <mergeCell ref="ICO2:IDD2"/>
    <mergeCell ref="IDE2:IDT2"/>
    <mergeCell ref="HWK2:HWZ2"/>
    <mergeCell ref="HXA2:HXP2"/>
    <mergeCell ref="HXQ2:HYF2"/>
    <mergeCell ref="HYG2:HYV2"/>
    <mergeCell ref="HYW2:HZL2"/>
    <mergeCell ref="HZM2:IAB2"/>
    <mergeCell ref="HSS2:HTH2"/>
    <mergeCell ref="HTI2:HTX2"/>
    <mergeCell ref="HTY2:HUN2"/>
    <mergeCell ref="HUO2:HVD2"/>
    <mergeCell ref="HVE2:HVT2"/>
    <mergeCell ref="HVU2:HWJ2"/>
    <mergeCell ref="HPA2:HPP2"/>
    <mergeCell ref="HPQ2:HQF2"/>
    <mergeCell ref="HQG2:HQV2"/>
    <mergeCell ref="HQW2:HRL2"/>
    <mergeCell ref="HRM2:HSB2"/>
    <mergeCell ref="HSC2:HSR2"/>
    <mergeCell ref="HLI2:HLX2"/>
    <mergeCell ref="HLY2:HMN2"/>
    <mergeCell ref="HMO2:HND2"/>
    <mergeCell ref="HNE2:HNT2"/>
    <mergeCell ref="HNU2:HOJ2"/>
    <mergeCell ref="HOK2:HOZ2"/>
    <mergeCell ref="HHQ2:HIF2"/>
    <mergeCell ref="HIG2:HIV2"/>
    <mergeCell ref="HIW2:HJL2"/>
    <mergeCell ref="HJM2:HKB2"/>
    <mergeCell ref="HKC2:HKR2"/>
    <mergeCell ref="HKS2:HLH2"/>
    <mergeCell ref="HDY2:HEN2"/>
    <mergeCell ref="HEO2:HFD2"/>
    <mergeCell ref="HFE2:HFT2"/>
    <mergeCell ref="HFU2:HGJ2"/>
    <mergeCell ref="HGK2:HGZ2"/>
    <mergeCell ref="HHA2:HHP2"/>
    <mergeCell ref="HAG2:HAV2"/>
    <mergeCell ref="HAW2:HBL2"/>
    <mergeCell ref="HBM2:HCB2"/>
    <mergeCell ref="HCC2:HCR2"/>
    <mergeCell ref="HCS2:HDH2"/>
    <mergeCell ref="HDI2:HDX2"/>
    <mergeCell ref="GWO2:GXD2"/>
    <mergeCell ref="GXE2:GXT2"/>
    <mergeCell ref="GXU2:GYJ2"/>
    <mergeCell ref="GYK2:GYZ2"/>
    <mergeCell ref="GZA2:GZP2"/>
    <mergeCell ref="GZQ2:HAF2"/>
    <mergeCell ref="GSW2:GTL2"/>
    <mergeCell ref="GTM2:GUB2"/>
    <mergeCell ref="GUC2:GUR2"/>
    <mergeCell ref="GUS2:GVH2"/>
    <mergeCell ref="GVI2:GVX2"/>
    <mergeCell ref="GVY2:GWN2"/>
    <mergeCell ref="GPE2:GPT2"/>
    <mergeCell ref="GPU2:GQJ2"/>
    <mergeCell ref="GQK2:GQZ2"/>
    <mergeCell ref="GRA2:GRP2"/>
    <mergeCell ref="GRQ2:GSF2"/>
    <mergeCell ref="GSG2:GSV2"/>
    <mergeCell ref="GLM2:GMB2"/>
    <mergeCell ref="GMC2:GMR2"/>
    <mergeCell ref="GMS2:GNH2"/>
    <mergeCell ref="GNI2:GNX2"/>
    <mergeCell ref="GNY2:GON2"/>
    <mergeCell ref="GOO2:GPD2"/>
    <mergeCell ref="GHU2:GIJ2"/>
    <mergeCell ref="GIK2:GIZ2"/>
    <mergeCell ref="GJA2:GJP2"/>
    <mergeCell ref="GJQ2:GKF2"/>
    <mergeCell ref="GKG2:GKV2"/>
    <mergeCell ref="GKW2:GLL2"/>
    <mergeCell ref="GEC2:GER2"/>
    <mergeCell ref="GES2:GFH2"/>
    <mergeCell ref="GFI2:GFX2"/>
    <mergeCell ref="GFY2:GGN2"/>
    <mergeCell ref="GGO2:GHD2"/>
    <mergeCell ref="GHE2:GHT2"/>
    <mergeCell ref="GAK2:GAZ2"/>
    <mergeCell ref="GBA2:GBP2"/>
    <mergeCell ref="GBQ2:GCF2"/>
    <mergeCell ref="GCG2:GCV2"/>
    <mergeCell ref="GCW2:GDL2"/>
    <mergeCell ref="GDM2:GEB2"/>
    <mergeCell ref="FWS2:FXH2"/>
    <mergeCell ref="FXI2:FXX2"/>
    <mergeCell ref="FXY2:FYN2"/>
    <mergeCell ref="FYO2:FZD2"/>
    <mergeCell ref="FZE2:FZT2"/>
    <mergeCell ref="FZU2:GAJ2"/>
    <mergeCell ref="FTA2:FTP2"/>
    <mergeCell ref="FTQ2:FUF2"/>
    <mergeCell ref="FUG2:FUV2"/>
    <mergeCell ref="FUW2:FVL2"/>
    <mergeCell ref="FVM2:FWB2"/>
    <mergeCell ref="FWC2:FWR2"/>
    <mergeCell ref="FPI2:FPX2"/>
    <mergeCell ref="FPY2:FQN2"/>
    <mergeCell ref="FQO2:FRD2"/>
    <mergeCell ref="FRE2:FRT2"/>
    <mergeCell ref="FRU2:FSJ2"/>
    <mergeCell ref="FSK2:FSZ2"/>
    <mergeCell ref="FLQ2:FMF2"/>
    <mergeCell ref="FMG2:FMV2"/>
    <mergeCell ref="FMW2:FNL2"/>
    <mergeCell ref="FNM2:FOB2"/>
    <mergeCell ref="FOC2:FOR2"/>
    <mergeCell ref="FOS2:FPH2"/>
    <mergeCell ref="FHY2:FIN2"/>
    <mergeCell ref="FIO2:FJD2"/>
    <mergeCell ref="FJE2:FJT2"/>
    <mergeCell ref="FJU2:FKJ2"/>
    <mergeCell ref="FKK2:FKZ2"/>
    <mergeCell ref="FLA2:FLP2"/>
    <mergeCell ref="FEG2:FEV2"/>
    <mergeCell ref="FEW2:FFL2"/>
    <mergeCell ref="FFM2:FGB2"/>
    <mergeCell ref="FGC2:FGR2"/>
    <mergeCell ref="FGS2:FHH2"/>
    <mergeCell ref="FHI2:FHX2"/>
    <mergeCell ref="FAO2:FBD2"/>
    <mergeCell ref="FBE2:FBT2"/>
    <mergeCell ref="FBU2:FCJ2"/>
    <mergeCell ref="FCK2:FCZ2"/>
    <mergeCell ref="FDA2:FDP2"/>
    <mergeCell ref="FDQ2:FEF2"/>
    <mergeCell ref="EWW2:EXL2"/>
    <mergeCell ref="EXM2:EYB2"/>
    <mergeCell ref="EYC2:EYR2"/>
    <mergeCell ref="EYS2:EZH2"/>
    <mergeCell ref="EZI2:EZX2"/>
    <mergeCell ref="EZY2:FAN2"/>
    <mergeCell ref="ETE2:ETT2"/>
    <mergeCell ref="ETU2:EUJ2"/>
    <mergeCell ref="EUK2:EUZ2"/>
    <mergeCell ref="EVA2:EVP2"/>
    <mergeCell ref="EVQ2:EWF2"/>
    <mergeCell ref="EWG2:EWV2"/>
    <mergeCell ref="EPM2:EQB2"/>
    <mergeCell ref="EQC2:EQR2"/>
    <mergeCell ref="EQS2:ERH2"/>
    <mergeCell ref="ERI2:ERX2"/>
    <mergeCell ref="ERY2:ESN2"/>
    <mergeCell ref="ESO2:ETD2"/>
    <mergeCell ref="ELU2:EMJ2"/>
    <mergeCell ref="EMK2:EMZ2"/>
    <mergeCell ref="ENA2:ENP2"/>
    <mergeCell ref="ENQ2:EOF2"/>
    <mergeCell ref="EOG2:EOV2"/>
    <mergeCell ref="EOW2:EPL2"/>
    <mergeCell ref="EIC2:EIR2"/>
    <mergeCell ref="EIS2:EJH2"/>
    <mergeCell ref="EJI2:EJX2"/>
    <mergeCell ref="EJY2:EKN2"/>
    <mergeCell ref="EKO2:ELD2"/>
    <mergeCell ref="ELE2:ELT2"/>
    <mergeCell ref="EEK2:EEZ2"/>
    <mergeCell ref="EFA2:EFP2"/>
    <mergeCell ref="EFQ2:EGF2"/>
    <mergeCell ref="EGG2:EGV2"/>
    <mergeCell ref="EGW2:EHL2"/>
    <mergeCell ref="EHM2:EIB2"/>
    <mergeCell ref="EAS2:EBH2"/>
    <mergeCell ref="EBI2:EBX2"/>
    <mergeCell ref="EBY2:ECN2"/>
    <mergeCell ref="ECO2:EDD2"/>
    <mergeCell ref="EDE2:EDT2"/>
    <mergeCell ref="EDU2:EEJ2"/>
    <mergeCell ref="DXA2:DXP2"/>
    <mergeCell ref="DXQ2:DYF2"/>
    <mergeCell ref="DYG2:DYV2"/>
    <mergeCell ref="DYW2:DZL2"/>
    <mergeCell ref="DZM2:EAB2"/>
    <mergeCell ref="EAC2:EAR2"/>
    <mergeCell ref="DTI2:DTX2"/>
    <mergeCell ref="DTY2:DUN2"/>
    <mergeCell ref="DUO2:DVD2"/>
    <mergeCell ref="DVE2:DVT2"/>
    <mergeCell ref="DVU2:DWJ2"/>
    <mergeCell ref="DWK2:DWZ2"/>
    <mergeCell ref="DPQ2:DQF2"/>
    <mergeCell ref="DQG2:DQV2"/>
    <mergeCell ref="DQW2:DRL2"/>
    <mergeCell ref="DRM2:DSB2"/>
    <mergeCell ref="DSC2:DSR2"/>
    <mergeCell ref="DSS2:DTH2"/>
    <mergeCell ref="DLY2:DMN2"/>
    <mergeCell ref="DMO2:DND2"/>
    <mergeCell ref="DNE2:DNT2"/>
    <mergeCell ref="DNU2:DOJ2"/>
    <mergeCell ref="DOK2:DOZ2"/>
    <mergeCell ref="DPA2:DPP2"/>
    <mergeCell ref="DIG2:DIV2"/>
    <mergeCell ref="DIW2:DJL2"/>
    <mergeCell ref="DJM2:DKB2"/>
    <mergeCell ref="DKC2:DKR2"/>
    <mergeCell ref="DKS2:DLH2"/>
    <mergeCell ref="DLI2:DLX2"/>
    <mergeCell ref="DEO2:DFD2"/>
    <mergeCell ref="DFE2:DFT2"/>
    <mergeCell ref="DFU2:DGJ2"/>
    <mergeCell ref="DGK2:DGZ2"/>
    <mergeCell ref="DHA2:DHP2"/>
    <mergeCell ref="DHQ2:DIF2"/>
    <mergeCell ref="DAW2:DBL2"/>
    <mergeCell ref="DBM2:DCB2"/>
    <mergeCell ref="DCC2:DCR2"/>
    <mergeCell ref="DCS2:DDH2"/>
    <mergeCell ref="DDI2:DDX2"/>
    <mergeCell ref="DDY2:DEN2"/>
    <mergeCell ref="CXE2:CXT2"/>
    <mergeCell ref="CXU2:CYJ2"/>
    <mergeCell ref="CYK2:CYZ2"/>
    <mergeCell ref="CZA2:CZP2"/>
    <mergeCell ref="CZQ2:DAF2"/>
    <mergeCell ref="DAG2:DAV2"/>
    <mergeCell ref="CTM2:CUB2"/>
    <mergeCell ref="CUC2:CUR2"/>
    <mergeCell ref="CUS2:CVH2"/>
    <mergeCell ref="CVI2:CVX2"/>
    <mergeCell ref="CVY2:CWN2"/>
    <mergeCell ref="CWO2:CXD2"/>
    <mergeCell ref="CPU2:CQJ2"/>
    <mergeCell ref="CQK2:CQZ2"/>
    <mergeCell ref="CRA2:CRP2"/>
    <mergeCell ref="CRQ2:CSF2"/>
    <mergeCell ref="CSG2:CSV2"/>
    <mergeCell ref="CSW2:CTL2"/>
    <mergeCell ref="CMC2:CMR2"/>
    <mergeCell ref="CMS2:CNH2"/>
    <mergeCell ref="CNI2:CNX2"/>
    <mergeCell ref="CNY2:CON2"/>
    <mergeCell ref="COO2:CPD2"/>
    <mergeCell ref="CPE2:CPT2"/>
    <mergeCell ref="CIK2:CIZ2"/>
    <mergeCell ref="CJA2:CJP2"/>
    <mergeCell ref="CJQ2:CKF2"/>
    <mergeCell ref="CKG2:CKV2"/>
    <mergeCell ref="CKW2:CLL2"/>
    <mergeCell ref="CLM2:CMB2"/>
    <mergeCell ref="CES2:CFH2"/>
    <mergeCell ref="CFI2:CFX2"/>
    <mergeCell ref="CFY2:CGN2"/>
    <mergeCell ref="CGO2:CHD2"/>
    <mergeCell ref="CHE2:CHT2"/>
    <mergeCell ref="CHU2:CIJ2"/>
    <mergeCell ref="CBA2:CBP2"/>
    <mergeCell ref="CBQ2:CCF2"/>
    <mergeCell ref="CCG2:CCV2"/>
    <mergeCell ref="CCW2:CDL2"/>
    <mergeCell ref="CDM2:CEB2"/>
    <mergeCell ref="CEC2:CER2"/>
    <mergeCell ref="BXI2:BXX2"/>
    <mergeCell ref="BXY2:BYN2"/>
    <mergeCell ref="BYO2:BZD2"/>
    <mergeCell ref="BZE2:BZT2"/>
    <mergeCell ref="BZU2:CAJ2"/>
    <mergeCell ref="CAK2:CAZ2"/>
    <mergeCell ref="BTQ2:BUF2"/>
    <mergeCell ref="BUG2:BUV2"/>
    <mergeCell ref="BUW2:BVL2"/>
    <mergeCell ref="BVM2:BWB2"/>
    <mergeCell ref="BWC2:BWR2"/>
    <mergeCell ref="BWS2:BXH2"/>
    <mergeCell ref="BPY2:BQN2"/>
    <mergeCell ref="BQO2:BRD2"/>
    <mergeCell ref="BRE2:BRT2"/>
    <mergeCell ref="BRU2:BSJ2"/>
    <mergeCell ref="BSK2:BSZ2"/>
    <mergeCell ref="BTA2:BTP2"/>
    <mergeCell ref="BMG2:BMV2"/>
    <mergeCell ref="BMW2:BNL2"/>
    <mergeCell ref="BNM2:BOB2"/>
    <mergeCell ref="BOC2:BOR2"/>
    <mergeCell ref="BOS2:BPH2"/>
    <mergeCell ref="BPI2:BPX2"/>
    <mergeCell ref="BJE2:BJT2"/>
    <mergeCell ref="BJU2:BKJ2"/>
    <mergeCell ref="BKK2:BKZ2"/>
    <mergeCell ref="BLA2:BLP2"/>
    <mergeCell ref="BLQ2:BMF2"/>
    <mergeCell ref="BEW2:BFL2"/>
    <mergeCell ref="BFM2:BGB2"/>
    <mergeCell ref="BGC2:BGR2"/>
    <mergeCell ref="BGS2:BHH2"/>
    <mergeCell ref="BHI2:BHX2"/>
    <mergeCell ref="BHY2:BIN2"/>
    <mergeCell ref="BBE2:BBT2"/>
    <mergeCell ref="BBU2:BCJ2"/>
    <mergeCell ref="BCK2:BCZ2"/>
    <mergeCell ref="BDA2:BDP2"/>
    <mergeCell ref="BDQ2:BEF2"/>
    <mergeCell ref="BEG2:BEV2"/>
    <mergeCell ref="AYS2:AZH2"/>
    <mergeCell ref="AZI2:AZX2"/>
    <mergeCell ref="AZY2:BAN2"/>
    <mergeCell ref="BAO2:BBD2"/>
    <mergeCell ref="ATU2:AUJ2"/>
    <mergeCell ref="AUK2:AUZ2"/>
    <mergeCell ref="AVA2:AVP2"/>
    <mergeCell ref="AVQ2:AWF2"/>
    <mergeCell ref="AWG2:AWV2"/>
    <mergeCell ref="AWW2:AXL2"/>
    <mergeCell ref="AQC2:AQR2"/>
    <mergeCell ref="AQS2:ARH2"/>
    <mergeCell ref="ARI2:ARX2"/>
    <mergeCell ref="ARY2:ASN2"/>
    <mergeCell ref="ASO2:ATD2"/>
    <mergeCell ref="ATE2:ATT2"/>
    <mergeCell ref="BIO2:BJD2"/>
    <mergeCell ref="AOG2:AOV2"/>
    <mergeCell ref="AOW2:APL2"/>
    <mergeCell ref="APM2:AQB2"/>
    <mergeCell ref="AIS2:AJH2"/>
    <mergeCell ref="AJI2:AJX2"/>
    <mergeCell ref="AJY2:AKN2"/>
    <mergeCell ref="AKO2:ALD2"/>
    <mergeCell ref="ALE2:ALT2"/>
    <mergeCell ref="ALU2:AMJ2"/>
    <mergeCell ref="AFA2:AFP2"/>
    <mergeCell ref="AFQ2:AGF2"/>
    <mergeCell ref="AGG2:AGV2"/>
    <mergeCell ref="AGW2:AHL2"/>
    <mergeCell ref="AHM2:AIB2"/>
    <mergeCell ref="AIC2:AIR2"/>
    <mergeCell ref="AXM2:AYB2"/>
    <mergeCell ref="AYC2:AYR2"/>
    <mergeCell ref="ADU2:AEJ2"/>
    <mergeCell ref="AEK2:AEZ2"/>
    <mergeCell ref="XQ2:YF2"/>
    <mergeCell ref="YG2:YV2"/>
    <mergeCell ref="YW2:ZL2"/>
    <mergeCell ref="ZM2:AAB2"/>
    <mergeCell ref="AAC2:AAR2"/>
    <mergeCell ref="AAS2:ABH2"/>
    <mergeCell ref="TY2:UN2"/>
    <mergeCell ref="UO2:VD2"/>
    <mergeCell ref="VE2:VT2"/>
    <mergeCell ref="VU2:WJ2"/>
    <mergeCell ref="WK2:WZ2"/>
    <mergeCell ref="XA2:XP2"/>
    <mergeCell ref="AMK2:AMZ2"/>
    <mergeCell ref="ANA2:ANP2"/>
    <mergeCell ref="ANQ2:AOF2"/>
    <mergeCell ref="TI2:TX2"/>
    <mergeCell ref="MO2:ND2"/>
    <mergeCell ref="NE2:NT2"/>
    <mergeCell ref="NU2:OJ2"/>
    <mergeCell ref="OK2:OZ2"/>
    <mergeCell ref="PA2:PP2"/>
    <mergeCell ref="PQ2:QF2"/>
    <mergeCell ref="IW2:JL2"/>
    <mergeCell ref="JM2:KB2"/>
    <mergeCell ref="KC2:KR2"/>
    <mergeCell ref="KS2:LH2"/>
    <mergeCell ref="LI2:LX2"/>
    <mergeCell ref="LY2:MN2"/>
    <mergeCell ref="ABI2:ABX2"/>
    <mergeCell ref="ABY2:ACN2"/>
    <mergeCell ref="ACO2:ADD2"/>
    <mergeCell ref="ADE2:ADT2"/>
    <mergeCell ref="IG2:IV2"/>
    <mergeCell ref="XEO1:XFD1"/>
    <mergeCell ref="Q2:AF2"/>
    <mergeCell ref="AG2:AV2"/>
    <mergeCell ref="AW2:BL2"/>
    <mergeCell ref="BM2:CB2"/>
    <mergeCell ref="CC2:CR2"/>
    <mergeCell ref="CS2:DH2"/>
    <mergeCell ref="DI2:DX2"/>
    <mergeCell ref="DY2:EN2"/>
    <mergeCell ref="EO2:FD2"/>
    <mergeCell ref="XAW1:XBL1"/>
    <mergeCell ref="XBM1:XCB1"/>
    <mergeCell ref="XCC1:XCR1"/>
    <mergeCell ref="XCS1:XDH1"/>
    <mergeCell ref="XDI1:XDX1"/>
    <mergeCell ref="XDY1:XEN1"/>
    <mergeCell ref="WXE1:WXT1"/>
    <mergeCell ref="WXU1:WYJ1"/>
    <mergeCell ref="WYK1:WYZ1"/>
    <mergeCell ref="WZA1:WZP1"/>
    <mergeCell ref="WZQ1:XAF1"/>
    <mergeCell ref="XAG1:XAV1"/>
    <mergeCell ref="WTM1:WUB1"/>
    <mergeCell ref="WUC1:WUR1"/>
    <mergeCell ref="WUS1:WVH1"/>
    <mergeCell ref="WVI1:WVX1"/>
    <mergeCell ref="QG2:QV2"/>
    <mergeCell ref="QW2:RL2"/>
    <mergeCell ref="RM2:SB2"/>
    <mergeCell ref="SC2:SR2"/>
    <mergeCell ref="SS2:TH2"/>
    <mergeCell ref="WVY1:WWN1"/>
    <mergeCell ref="WWO1:WXD1"/>
    <mergeCell ref="WPU1:WQJ1"/>
    <mergeCell ref="WQK1:WQZ1"/>
    <mergeCell ref="WRA1:WRP1"/>
    <mergeCell ref="WRQ1:WSF1"/>
    <mergeCell ref="WSG1:WSV1"/>
    <mergeCell ref="WSW1:WTL1"/>
    <mergeCell ref="WMC1:WMR1"/>
    <mergeCell ref="WMS1:WNH1"/>
    <mergeCell ref="WNI1:WNX1"/>
    <mergeCell ref="WNY1:WON1"/>
    <mergeCell ref="WOO1:WPD1"/>
    <mergeCell ref="WPE1:WPT1"/>
    <mergeCell ref="WIK1:WIZ1"/>
    <mergeCell ref="WJA1:WJP1"/>
    <mergeCell ref="WJQ1:WKF1"/>
    <mergeCell ref="WKG1:WKV1"/>
    <mergeCell ref="WKW1:WLL1"/>
    <mergeCell ref="WLM1:WMB1"/>
    <mergeCell ref="WES1:WFH1"/>
    <mergeCell ref="WFI1:WFX1"/>
    <mergeCell ref="WFY1:WGN1"/>
    <mergeCell ref="WGO1:WHD1"/>
    <mergeCell ref="WHE1:WHT1"/>
    <mergeCell ref="WHU1:WIJ1"/>
    <mergeCell ref="WBA1:WBP1"/>
    <mergeCell ref="WBQ1:WCF1"/>
    <mergeCell ref="WCG1:WCV1"/>
    <mergeCell ref="WCW1:WDL1"/>
    <mergeCell ref="WDM1:WEB1"/>
    <mergeCell ref="WEC1:WER1"/>
    <mergeCell ref="VXI1:VXX1"/>
    <mergeCell ref="VXY1:VYN1"/>
    <mergeCell ref="VYO1:VZD1"/>
    <mergeCell ref="VZE1:VZT1"/>
    <mergeCell ref="VZU1:WAJ1"/>
    <mergeCell ref="WAK1:WAZ1"/>
    <mergeCell ref="VTQ1:VUF1"/>
    <mergeCell ref="VUG1:VUV1"/>
    <mergeCell ref="VUW1:VVL1"/>
    <mergeCell ref="VVM1:VWB1"/>
    <mergeCell ref="VWC1:VWR1"/>
    <mergeCell ref="VWS1:VXH1"/>
    <mergeCell ref="VPY1:VQN1"/>
    <mergeCell ref="VQO1:VRD1"/>
    <mergeCell ref="VRE1:VRT1"/>
    <mergeCell ref="VRU1:VSJ1"/>
    <mergeCell ref="VSK1:VSZ1"/>
    <mergeCell ref="VTA1:VTP1"/>
    <mergeCell ref="VMG1:VMV1"/>
    <mergeCell ref="VMW1:VNL1"/>
    <mergeCell ref="VNM1:VOB1"/>
    <mergeCell ref="VOC1:VOR1"/>
    <mergeCell ref="VOS1:VPH1"/>
    <mergeCell ref="VPI1:VPX1"/>
    <mergeCell ref="VIO1:VJD1"/>
    <mergeCell ref="VJE1:VJT1"/>
    <mergeCell ref="VJU1:VKJ1"/>
    <mergeCell ref="VKK1:VKZ1"/>
    <mergeCell ref="VLA1:VLP1"/>
    <mergeCell ref="VLQ1:VMF1"/>
    <mergeCell ref="VEW1:VFL1"/>
    <mergeCell ref="VFM1:VGB1"/>
    <mergeCell ref="VGC1:VGR1"/>
    <mergeCell ref="VGS1:VHH1"/>
    <mergeCell ref="VHI1:VHX1"/>
    <mergeCell ref="VHY1:VIN1"/>
    <mergeCell ref="VBE1:VBT1"/>
    <mergeCell ref="VBU1:VCJ1"/>
    <mergeCell ref="VCK1:VCZ1"/>
    <mergeCell ref="VDA1:VDP1"/>
    <mergeCell ref="VDQ1:VEF1"/>
    <mergeCell ref="VEG1:VEV1"/>
    <mergeCell ref="UXM1:UYB1"/>
    <mergeCell ref="UYC1:UYR1"/>
    <mergeCell ref="UYS1:UZH1"/>
    <mergeCell ref="UZI1:UZX1"/>
    <mergeCell ref="UZY1:VAN1"/>
    <mergeCell ref="VAO1:VBD1"/>
    <mergeCell ref="UTU1:UUJ1"/>
    <mergeCell ref="UUK1:UUZ1"/>
    <mergeCell ref="UVA1:UVP1"/>
    <mergeCell ref="UVQ1:UWF1"/>
    <mergeCell ref="UWG1:UWV1"/>
    <mergeCell ref="UWW1:UXL1"/>
    <mergeCell ref="UQC1:UQR1"/>
    <mergeCell ref="UQS1:URH1"/>
    <mergeCell ref="URI1:URX1"/>
    <mergeCell ref="URY1:USN1"/>
    <mergeCell ref="USO1:UTD1"/>
    <mergeCell ref="UTE1:UTT1"/>
    <mergeCell ref="UMK1:UMZ1"/>
    <mergeCell ref="UNA1:UNP1"/>
    <mergeCell ref="UNQ1:UOF1"/>
    <mergeCell ref="UOG1:UOV1"/>
    <mergeCell ref="UOW1:UPL1"/>
    <mergeCell ref="UPM1:UQB1"/>
    <mergeCell ref="UIS1:UJH1"/>
    <mergeCell ref="UJI1:UJX1"/>
    <mergeCell ref="UJY1:UKN1"/>
    <mergeCell ref="UKO1:ULD1"/>
    <mergeCell ref="ULE1:ULT1"/>
    <mergeCell ref="ULU1:UMJ1"/>
    <mergeCell ref="UFA1:UFP1"/>
    <mergeCell ref="UFQ1:UGF1"/>
    <mergeCell ref="UGG1:UGV1"/>
    <mergeCell ref="UGW1:UHL1"/>
    <mergeCell ref="UHM1:UIB1"/>
    <mergeCell ref="UIC1:UIR1"/>
    <mergeCell ref="UBI1:UBX1"/>
    <mergeCell ref="UBY1:UCN1"/>
    <mergeCell ref="UCO1:UDD1"/>
    <mergeCell ref="UDE1:UDT1"/>
    <mergeCell ref="UDU1:UEJ1"/>
    <mergeCell ref="UEK1:UEZ1"/>
    <mergeCell ref="TXQ1:TYF1"/>
    <mergeCell ref="TYG1:TYV1"/>
    <mergeCell ref="TYW1:TZL1"/>
    <mergeCell ref="TZM1:UAB1"/>
    <mergeCell ref="UAC1:UAR1"/>
    <mergeCell ref="UAS1:UBH1"/>
    <mergeCell ref="TTY1:TUN1"/>
    <mergeCell ref="TUO1:TVD1"/>
    <mergeCell ref="TVE1:TVT1"/>
    <mergeCell ref="TVU1:TWJ1"/>
    <mergeCell ref="TWK1:TWZ1"/>
    <mergeCell ref="TXA1:TXP1"/>
    <mergeCell ref="TQG1:TQV1"/>
    <mergeCell ref="TQW1:TRL1"/>
    <mergeCell ref="TRM1:TSB1"/>
    <mergeCell ref="TSC1:TSR1"/>
    <mergeCell ref="TSS1:TTH1"/>
    <mergeCell ref="TTI1:TTX1"/>
    <mergeCell ref="TMO1:TND1"/>
    <mergeCell ref="TNE1:TNT1"/>
    <mergeCell ref="TNU1:TOJ1"/>
    <mergeCell ref="TOK1:TOZ1"/>
    <mergeCell ref="TPA1:TPP1"/>
    <mergeCell ref="TPQ1:TQF1"/>
    <mergeCell ref="TIW1:TJL1"/>
    <mergeCell ref="TJM1:TKB1"/>
    <mergeCell ref="TKC1:TKR1"/>
    <mergeCell ref="TKS1:TLH1"/>
    <mergeCell ref="TLI1:TLX1"/>
    <mergeCell ref="TLY1:TMN1"/>
    <mergeCell ref="TFE1:TFT1"/>
    <mergeCell ref="TFU1:TGJ1"/>
    <mergeCell ref="TGK1:TGZ1"/>
    <mergeCell ref="THA1:THP1"/>
    <mergeCell ref="THQ1:TIF1"/>
    <mergeCell ref="TIG1:TIV1"/>
    <mergeCell ref="TBM1:TCB1"/>
    <mergeCell ref="TCC1:TCR1"/>
    <mergeCell ref="TCS1:TDH1"/>
    <mergeCell ref="TDI1:TDX1"/>
    <mergeCell ref="TDY1:TEN1"/>
    <mergeCell ref="TEO1:TFD1"/>
    <mergeCell ref="SXU1:SYJ1"/>
    <mergeCell ref="SYK1:SYZ1"/>
    <mergeCell ref="SZA1:SZP1"/>
    <mergeCell ref="SZQ1:TAF1"/>
    <mergeCell ref="TAG1:TAV1"/>
    <mergeCell ref="TAW1:TBL1"/>
    <mergeCell ref="SUC1:SUR1"/>
    <mergeCell ref="SUS1:SVH1"/>
    <mergeCell ref="SVI1:SVX1"/>
    <mergeCell ref="SVY1:SWN1"/>
    <mergeCell ref="SWO1:SXD1"/>
    <mergeCell ref="SXE1:SXT1"/>
    <mergeCell ref="SQK1:SQZ1"/>
    <mergeCell ref="SRA1:SRP1"/>
    <mergeCell ref="SRQ1:SSF1"/>
    <mergeCell ref="SSG1:SSV1"/>
    <mergeCell ref="SSW1:STL1"/>
    <mergeCell ref="STM1:SUB1"/>
    <mergeCell ref="SMS1:SNH1"/>
    <mergeCell ref="SNI1:SNX1"/>
    <mergeCell ref="SNY1:SON1"/>
    <mergeCell ref="SOO1:SPD1"/>
    <mergeCell ref="SPE1:SPT1"/>
    <mergeCell ref="SPU1:SQJ1"/>
    <mergeCell ref="SJA1:SJP1"/>
    <mergeCell ref="SJQ1:SKF1"/>
    <mergeCell ref="SKG1:SKV1"/>
    <mergeCell ref="SKW1:SLL1"/>
    <mergeCell ref="SLM1:SMB1"/>
    <mergeCell ref="SMC1:SMR1"/>
    <mergeCell ref="SFI1:SFX1"/>
    <mergeCell ref="SFY1:SGN1"/>
    <mergeCell ref="SGO1:SHD1"/>
    <mergeCell ref="SHE1:SHT1"/>
    <mergeCell ref="SHU1:SIJ1"/>
    <mergeCell ref="SIK1:SIZ1"/>
    <mergeCell ref="SBQ1:SCF1"/>
    <mergeCell ref="SCG1:SCV1"/>
    <mergeCell ref="SCW1:SDL1"/>
    <mergeCell ref="SDM1:SEB1"/>
    <mergeCell ref="SEC1:SER1"/>
    <mergeCell ref="SES1:SFH1"/>
    <mergeCell ref="RXY1:RYN1"/>
    <mergeCell ref="RYO1:RZD1"/>
    <mergeCell ref="RZE1:RZT1"/>
    <mergeCell ref="RZU1:SAJ1"/>
    <mergeCell ref="SAK1:SAZ1"/>
    <mergeCell ref="SBA1:SBP1"/>
    <mergeCell ref="RUG1:RUV1"/>
    <mergeCell ref="RUW1:RVL1"/>
    <mergeCell ref="RVM1:RWB1"/>
    <mergeCell ref="RWC1:RWR1"/>
    <mergeCell ref="RWS1:RXH1"/>
    <mergeCell ref="RXI1:RXX1"/>
    <mergeCell ref="RQO1:RRD1"/>
    <mergeCell ref="RRE1:RRT1"/>
    <mergeCell ref="RRU1:RSJ1"/>
    <mergeCell ref="RSK1:RSZ1"/>
    <mergeCell ref="RTA1:RTP1"/>
    <mergeCell ref="RTQ1:RUF1"/>
    <mergeCell ref="RMW1:RNL1"/>
    <mergeCell ref="RNM1:ROB1"/>
    <mergeCell ref="ROC1:ROR1"/>
    <mergeCell ref="ROS1:RPH1"/>
    <mergeCell ref="RPI1:RPX1"/>
    <mergeCell ref="RPY1:RQN1"/>
    <mergeCell ref="RJE1:RJT1"/>
    <mergeCell ref="RJU1:RKJ1"/>
    <mergeCell ref="RKK1:RKZ1"/>
    <mergeCell ref="RLA1:RLP1"/>
    <mergeCell ref="RLQ1:RMF1"/>
    <mergeCell ref="RMG1:RMV1"/>
    <mergeCell ref="RFM1:RGB1"/>
    <mergeCell ref="RGC1:RGR1"/>
    <mergeCell ref="RGS1:RHH1"/>
    <mergeCell ref="RHI1:RHX1"/>
    <mergeCell ref="RHY1:RIN1"/>
    <mergeCell ref="RIO1:RJD1"/>
    <mergeCell ref="RBU1:RCJ1"/>
    <mergeCell ref="RCK1:RCZ1"/>
    <mergeCell ref="RDA1:RDP1"/>
    <mergeCell ref="RDQ1:REF1"/>
    <mergeCell ref="REG1:REV1"/>
    <mergeCell ref="REW1:RFL1"/>
    <mergeCell ref="QYC1:QYR1"/>
    <mergeCell ref="QYS1:QZH1"/>
    <mergeCell ref="QZI1:QZX1"/>
    <mergeCell ref="QZY1:RAN1"/>
    <mergeCell ref="RAO1:RBD1"/>
    <mergeCell ref="RBE1:RBT1"/>
    <mergeCell ref="QUK1:QUZ1"/>
    <mergeCell ref="QVA1:QVP1"/>
    <mergeCell ref="QVQ1:QWF1"/>
    <mergeCell ref="QWG1:QWV1"/>
    <mergeCell ref="QWW1:QXL1"/>
    <mergeCell ref="QXM1:QYB1"/>
    <mergeCell ref="QQS1:QRH1"/>
    <mergeCell ref="QRI1:QRX1"/>
    <mergeCell ref="QRY1:QSN1"/>
    <mergeCell ref="QSO1:QTD1"/>
    <mergeCell ref="QTE1:QTT1"/>
    <mergeCell ref="QTU1:QUJ1"/>
    <mergeCell ref="QNA1:QNP1"/>
    <mergeCell ref="QNQ1:QOF1"/>
    <mergeCell ref="QOG1:QOV1"/>
    <mergeCell ref="QOW1:QPL1"/>
    <mergeCell ref="QPM1:QQB1"/>
    <mergeCell ref="QQC1:QQR1"/>
    <mergeCell ref="QJI1:QJX1"/>
    <mergeCell ref="QJY1:QKN1"/>
    <mergeCell ref="QKO1:QLD1"/>
    <mergeCell ref="QLE1:QLT1"/>
    <mergeCell ref="QLU1:QMJ1"/>
    <mergeCell ref="QMK1:QMZ1"/>
    <mergeCell ref="QFQ1:QGF1"/>
    <mergeCell ref="QGG1:QGV1"/>
    <mergeCell ref="QGW1:QHL1"/>
    <mergeCell ref="QHM1:QIB1"/>
    <mergeCell ref="QIC1:QIR1"/>
    <mergeCell ref="QIS1:QJH1"/>
    <mergeCell ref="QBY1:QCN1"/>
    <mergeCell ref="QCO1:QDD1"/>
    <mergeCell ref="QDE1:QDT1"/>
    <mergeCell ref="QDU1:QEJ1"/>
    <mergeCell ref="QEK1:QEZ1"/>
    <mergeCell ref="QFA1:QFP1"/>
    <mergeCell ref="PYG1:PYV1"/>
    <mergeCell ref="PYW1:PZL1"/>
    <mergeCell ref="PZM1:QAB1"/>
    <mergeCell ref="QAC1:QAR1"/>
    <mergeCell ref="QAS1:QBH1"/>
    <mergeCell ref="QBI1:QBX1"/>
    <mergeCell ref="PUO1:PVD1"/>
    <mergeCell ref="PVE1:PVT1"/>
    <mergeCell ref="PVU1:PWJ1"/>
    <mergeCell ref="PWK1:PWZ1"/>
    <mergeCell ref="PXA1:PXP1"/>
    <mergeCell ref="PXQ1:PYF1"/>
    <mergeCell ref="PQW1:PRL1"/>
    <mergeCell ref="PRM1:PSB1"/>
    <mergeCell ref="PSC1:PSR1"/>
    <mergeCell ref="PSS1:PTH1"/>
    <mergeCell ref="PTI1:PTX1"/>
    <mergeCell ref="PTY1:PUN1"/>
    <mergeCell ref="PNE1:PNT1"/>
    <mergeCell ref="PNU1:POJ1"/>
    <mergeCell ref="POK1:POZ1"/>
    <mergeCell ref="PPA1:PPP1"/>
    <mergeCell ref="PPQ1:PQF1"/>
    <mergeCell ref="PQG1:PQV1"/>
    <mergeCell ref="PJM1:PKB1"/>
    <mergeCell ref="PKC1:PKR1"/>
    <mergeCell ref="PKS1:PLH1"/>
    <mergeCell ref="PLI1:PLX1"/>
    <mergeCell ref="PLY1:PMN1"/>
    <mergeCell ref="PMO1:PND1"/>
    <mergeCell ref="PFU1:PGJ1"/>
    <mergeCell ref="PGK1:PGZ1"/>
    <mergeCell ref="PHA1:PHP1"/>
    <mergeCell ref="PHQ1:PIF1"/>
    <mergeCell ref="PIG1:PIV1"/>
    <mergeCell ref="PIW1:PJL1"/>
    <mergeCell ref="PCC1:PCR1"/>
    <mergeCell ref="PCS1:PDH1"/>
    <mergeCell ref="PDI1:PDX1"/>
    <mergeCell ref="PDY1:PEN1"/>
    <mergeCell ref="PEO1:PFD1"/>
    <mergeCell ref="PFE1:PFT1"/>
    <mergeCell ref="OYK1:OYZ1"/>
    <mergeCell ref="OZA1:OZP1"/>
    <mergeCell ref="OZQ1:PAF1"/>
    <mergeCell ref="PAG1:PAV1"/>
    <mergeCell ref="PAW1:PBL1"/>
    <mergeCell ref="PBM1:PCB1"/>
    <mergeCell ref="OUS1:OVH1"/>
    <mergeCell ref="OVI1:OVX1"/>
    <mergeCell ref="OVY1:OWN1"/>
    <mergeCell ref="OWO1:OXD1"/>
    <mergeCell ref="OXE1:OXT1"/>
    <mergeCell ref="OXU1:OYJ1"/>
    <mergeCell ref="ORA1:ORP1"/>
    <mergeCell ref="ORQ1:OSF1"/>
    <mergeCell ref="OSG1:OSV1"/>
    <mergeCell ref="OSW1:OTL1"/>
    <mergeCell ref="OTM1:OUB1"/>
    <mergeCell ref="OUC1:OUR1"/>
    <mergeCell ref="ONI1:ONX1"/>
    <mergeCell ref="ONY1:OON1"/>
    <mergeCell ref="OOO1:OPD1"/>
    <mergeCell ref="OPE1:OPT1"/>
    <mergeCell ref="OPU1:OQJ1"/>
    <mergeCell ref="OQK1:OQZ1"/>
    <mergeCell ref="OJQ1:OKF1"/>
    <mergeCell ref="OKG1:OKV1"/>
    <mergeCell ref="OKW1:OLL1"/>
    <mergeCell ref="OLM1:OMB1"/>
    <mergeCell ref="OMC1:OMR1"/>
    <mergeCell ref="OMS1:ONH1"/>
    <mergeCell ref="OFY1:OGN1"/>
    <mergeCell ref="OGO1:OHD1"/>
    <mergeCell ref="OHE1:OHT1"/>
    <mergeCell ref="OHU1:OIJ1"/>
    <mergeCell ref="OIK1:OIZ1"/>
    <mergeCell ref="OJA1:OJP1"/>
    <mergeCell ref="OCG1:OCV1"/>
    <mergeCell ref="OCW1:ODL1"/>
    <mergeCell ref="ODM1:OEB1"/>
    <mergeCell ref="OEC1:OER1"/>
    <mergeCell ref="OES1:OFH1"/>
    <mergeCell ref="OFI1:OFX1"/>
    <mergeCell ref="NYO1:NZD1"/>
    <mergeCell ref="NZE1:NZT1"/>
    <mergeCell ref="NZU1:OAJ1"/>
    <mergeCell ref="OAK1:OAZ1"/>
    <mergeCell ref="OBA1:OBP1"/>
    <mergeCell ref="OBQ1:OCF1"/>
    <mergeCell ref="NUW1:NVL1"/>
    <mergeCell ref="NVM1:NWB1"/>
    <mergeCell ref="NWC1:NWR1"/>
    <mergeCell ref="NWS1:NXH1"/>
    <mergeCell ref="NXI1:NXX1"/>
    <mergeCell ref="NXY1:NYN1"/>
    <mergeCell ref="NRE1:NRT1"/>
    <mergeCell ref="NRU1:NSJ1"/>
    <mergeCell ref="NSK1:NSZ1"/>
    <mergeCell ref="NTA1:NTP1"/>
    <mergeCell ref="NTQ1:NUF1"/>
    <mergeCell ref="NUG1:NUV1"/>
    <mergeCell ref="NNM1:NOB1"/>
    <mergeCell ref="NOC1:NOR1"/>
    <mergeCell ref="NOS1:NPH1"/>
    <mergeCell ref="NPI1:NPX1"/>
    <mergeCell ref="NPY1:NQN1"/>
    <mergeCell ref="NQO1:NRD1"/>
    <mergeCell ref="NJU1:NKJ1"/>
    <mergeCell ref="NKK1:NKZ1"/>
    <mergeCell ref="NLA1:NLP1"/>
    <mergeCell ref="NLQ1:NMF1"/>
    <mergeCell ref="NMG1:NMV1"/>
    <mergeCell ref="NMW1:NNL1"/>
    <mergeCell ref="NGC1:NGR1"/>
    <mergeCell ref="NGS1:NHH1"/>
    <mergeCell ref="NHI1:NHX1"/>
    <mergeCell ref="NHY1:NIN1"/>
    <mergeCell ref="NIO1:NJD1"/>
    <mergeCell ref="NJE1:NJT1"/>
    <mergeCell ref="NCK1:NCZ1"/>
    <mergeCell ref="NDA1:NDP1"/>
    <mergeCell ref="NDQ1:NEF1"/>
    <mergeCell ref="NEG1:NEV1"/>
    <mergeCell ref="NEW1:NFL1"/>
    <mergeCell ref="NFM1:NGB1"/>
    <mergeCell ref="MYS1:MZH1"/>
    <mergeCell ref="MZI1:MZX1"/>
    <mergeCell ref="MZY1:NAN1"/>
    <mergeCell ref="NAO1:NBD1"/>
    <mergeCell ref="NBE1:NBT1"/>
    <mergeCell ref="NBU1:NCJ1"/>
    <mergeCell ref="MVA1:MVP1"/>
    <mergeCell ref="MVQ1:MWF1"/>
    <mergeCell ref="MWG1:MWV1"/>
    <mergeCell ref="MWW1:MXL1"/>
    <mergeCell ref="MXM1:MYB1"/>
    <mergeCell ref="MYC1:MYR1"/>
    <mergeCell ref="MRI1:MRX1"/>
    <mergeCell ref="MRY1:MSN1"/>
    <mergeCell ref="MSO1:MTD1"/>
    <mergeCell ref="MTE1:MTT1"/>
    <mergeCell ref="MTU1:MUJ1"/>
    <mergeCell ref="MUK1:MUZ1"/>
    <mergeCell ref="MNQ1:MOF1"/>
    <mergeCell ref="MOG1:MOV1"/>
    <mergeCell ref="MOW1:MPL1"/>
    <mergeCell ref="MPM1:MQB1"/>
    <mergeCell ref="MQC1:MQR1"/>
    <mergeCell ref="MQS1:MRH1"/>
    <mergeCell ref="MJY1:MKN1"/>
    <mergeCell ref="MKO1:MLD1"/>
    <mergeCell ref="MLE1:MLT1"/>
    <mergeCell ref="MLU1:MMJ1"/>
    <mergeCell ref="MMK1:MMZ1"/>
    <mergeCell ref="MNA1:MNP1"/>
    <mergeCell ref="MGG1:MGV1"/>
    <mergeCell ref="MGW1:MHL1"/>
    <mergeCell ref="MHM1:MIB1"/>
    <mergeCell ref="MIC1:MIR1"/>
    <mergeCell ref="MIS1:MJH1"/>
    <mergeCell ref="MJI1:MJX1"/>
    <mergeCell ref="MCO1:MDD1"/>
    <mergeCell ref="MDE1:MDT1"/>
    <mergeCell ref="MDU1:MEJ1"/>
    <mergeCell ref="MEK1:MEZ1"/>
    <mergeCell ref="MFA1:MFP1"/>
    <mergeCell ref="MFQ1:MGF1"/>
    <mergeCell ref="LYW1:LZL1"/>
    <mergeCell ref="LZM1:MAB1"/>
    <mergeCell ref="MAC1:MAR1"/>
    <mergeCell ref="MAS1:MBH1"/>
    <mergeCell ref="MBI1:MBX1"/>
    <mergeCell ref="MBY1:MCN1"/>
    <mergeCell ref="LVE1:LVT1"/>
    <mergeCell ref="LVU1:LWJ1"/>
    <mergeCell ref="LWK1:LWZ1"/>
    <mergeCell ref="LXA1:LXP1"/>
    <mergeCell ref="LXQ1:LYF1"/>
    <mergeCell ref="LYG1:LYV1"/>
    <mergeCell ref="LRM1:LSB1"/>
    <mergeCell ref="LSC1:LSR1"/>
    <mergeCell ref="LSS1:LTH1"/>
    <mergeCell ref="LTI1:LTX1"/>
    <mergeCell ref="LTY1:LUN1"/>
    <mergeCell ref="LUO1:LVD1"/>
    <mergeCell ref="LNU1:LOJ1"/>
    <mergeCell ref="LOK1:LOZ1"/>
    <mergeCell ref="LPA1:LPP1"/>
    <mergeCell ref="LPQ1:LQF1"/>
    <mergeCell ref="LQG1:LQV1"/>
    <mergeCell ref="LQW1:LRL1"/>
    <mergeCell ref="LKC1:LKR1"/>
    <mergeCell ref="LKS1:LLH1"/>
    <mergeCell ref="LLI1:LLX1"/>
    <mergeCell ref="LLY1:LMN1"/>
    <mergeCell ref="LMO1:LND1"/>
    <mergeCell ref="LNE1:LNT1"/>
    <mergeCell ref="LGK1:LGZ1"/>
    <mergeCell ref="LHA1:LHP1"/>
    <mergeCell ref="LHQ1:LIF1"/>
    <mergeCell ref="LIG1:LIV1"/>
    <mergeCell ref="LIW1:LJL1"/>
    <mergeCell ref="LJM1:LKB1"/>
    <mergeCell ref="LCS1:LDH1"/>
    <mergeCell ref="LDI1:LDX1"/>
    <mergeCell ref="LDY1:LEN1"/>
    <mergeCell ref="LEO1:LFD1"/>
    <mergeCell ref="LFE1:LFT1"/>
    <mergeCell ref="LFU1:LGJ1"/>
    <mergeCell ref="KZA1:KZP1"/>
    <mergeCell ref="KZQ1:LAF1"/>
    <mergeCell ref="LAG1:LAV1"/>
    <mergeCell ref="LAW1:LBL1"/>
    <mergeCell ref="LBM1:LCB1"/>
    <mergeCell ref="LCC1:LCR1"/>
    <mergeCell ref="KVI1:KVX1"/>
    <mergeCell ref="KVY1:KWN1"/>
    <mergeCell ref="KWO1:KXD1"/>
    <mergeCell ref="KXE1:KXT1"/>
    <mergeCell ref="KXU1:KYJ1"/>
    <mergeCell ref="KYK1:KYZ1"/>
    <mergeCell ref="KRQ1:KSF1"/>
    <mergeCell ref="KSG1:KSV1"/>
    <mergeCell ref="KSW1:KTL1"/>
    <mergeCell ref="KTM1:KUB1"/>
    <mergeCell ref="KUC1:KUR1"/>
    <mergeCell ref="KUS1:KVH1"/>
    <mergeCell ref="KNY1:KON1"/>
    <mergeCell ref="KOO1:KPD1"/>
    <mergeCell ref="KPE1:KPT1"/>
    <mergeCell ref="KPU1:KQJ1"/>
    <mergeCell ref="KQK1:KQZ1"/>
    <mergeCell ref="KRA1:KRP1"/>
    <mergeCell ref="KKG1:KKV1"/>
    <mergeCell ref="KKW1:KLL1"/>
    <mergeCell ref="KLM1:KMB1"/>
    <mergeCell ref="KMC1:KMR1"/>
    <mergeCell ref="KMS1:KNH1"/>
    <mergeCell ref="KNI1:KNX1"/>
    <mergeCell ref="KGO1:KHD1"/>
    <mergeCell ref="KHE1:KHT1"/>
    <mergeCell ref="KHU1:KIJ1"/>
    <mergeCell ref="KIK1:KIZ1"/>
    <mergeCell ref="KJA1:KJP1"/>
    <mergeCell ref="KJQ1:KKF1"/>
    <mergeCell ref="KCW1:KDL1"/>
    <mergeCell ref="KDM1:KEB1"/>
    <mergeCell ref="KEC1:KER1"/>
    <mergeCell ref="KES1:KFH1"/>
    <mergeCell ref="KFI1:KFX1"/>
    <mergeCell ref="KFY1:KGN1"/>
    <mergeCell ref="JZE1:JZT1"/>
    <mergeCell ref="JZU1:KAJ1"/>
    <mergeCell ref="KAK1:KAZ1"/>
    <mergeCell ref="KBA1:KBP1"/>
    <mergeCell ref="KBQ1:KCF1"/>
    <mergeCell ref="KCG1:KCV1"/>
    <mergeCell ref="JVM1:JWB1"/>
    <mergeCell ref="JWC1:JWR1"/>
    <mergeCell ref="JWS1:JXH1"/>
    <mergeCell ref="JXI1:JXX1"/>
    <mergeCell ref="JXY1:JYN1"/>
    <mergeCell ref="JYO1:JZD1"/>
    <mergeCell ref="JRU1:JSJ1"/>
    <mergeCell ref="JSK1:JSZ1"/>
    <mergeCell ref="JTA1:JTP1"/>
    <mergeCell ref="JTQ1:JUF1"/>
    <mergeCell ref="JUG1:JUV1"/>
    <mergeCell ref="JUW1:JVL1"/>
    <mergeCell ref="JOC1:JOR1"/>
    <mergeCell ref="JOS1:JPH1"/>
    <mergeCell ref="JPI1:JPX1"/>
    <mergeCell ref="JPY1:JQN1"/>
    <mergeCell ref="JQO1:JRD1"/>
    <mergeCell ref="JRE1:JRT1"/>
    <mergeCell ref="JKK1:JKZ1"/>
    <mergeCell ref="JLA1:JLP1"/>
    <mergeCell ref="JLQ1:JMF1"/>
    <mergeCell ref="JMG1:JMV1"/>
    <mergeCell ref="JMW1:JNL1"/>
    <mergeCell ref="JNM1:JOB1"/>
    <mergeCell ref="JGS1:JHH1"/>
    <mergeCell ref="JHI1:JHX1"/>
    <mergeCell ref="JHY1:JIN1"/>
    <mergeCell ref="JIO1:JJD1"/>
    <mergeCell ref="JJE1:JJT1"/>
    <mergeCell ref="JJU1:JKJ1"/>
    <mergeCell ref="JDA1:JDP1"/>
    <mergeCell ref="JDQ1:JEF1"/>
    <mergeCell ref="JEG1:JEV1"/>
    <mergeCell ref="JEW1:JFL1"/>
    <mergeCell ref="JFM1:JGB1"/>
    <mergeCell ref="JGC1:JGR1"/>
    <mergeCell ref="IZI1:IZX1"/>
    <mergeCell ref="IZY1:JAN1"/>
    <mergeCell ref="JAO1:JBD1"/>
    <mergeCell ref="JBE1:JBT1"/>
    <mergeCell ref="JBU1:JCJ1"/>
    <mergeCell ref="JCK1:JCZ1"/>
    <mergeCell ref="IVQ1:IWF1"/>
    <mergeCell ref="IWG1:IWV1"/>
    <mergeCell ref="IWW1:IXL1"/>
    <mergeCell ref="IXM1:IYB1"/>
    <mergeCell ref="IYC1:IYR1"/>
    <mergeCell ref="IYS1:IZH1"/>
    <mergeCell ref="IRY1:ISN1"/>
    <mergeCell ref="ISO1:ITD1"/>
    <mergeCell ref="ITE1:ITT1"/>
    <mergeCell ref="ITU1:IUJ1"/>
    <mergeCell ref="IUK1:IUZ1"/>
    <mergeCell ref="IVA1:IVP1"/>
    <mergeCell ref="IOG1:IOV1"/>
    <mergeCell ref="IOW1:IPL1"/>
    <mergeCell ref="IPM1:IQB1"/>
    <mergeCell ref="IQC1:IQR1"/>
    <mergeCell ref="IQS1:IRH1"/>
    <mergeCell ref="IRI1:IRX1"/>
    <mergeCell ref="IKO1:ILD1"/>
    <mergeCell ref="ILE1:ILT1"/>
    <mergeCell ref="ILU1:IMJ1"/>
    <mergeCell ref="IMK1:IMZ1"/>
    <mergeCell ref="INA1:INP1"/>
    <mergeCell ref="INQ1:IOF1"/>
    <mergeCell ref="IGW1:IHL1"/>
    <mergeCell ref="IHM1:IIB1"/>
    <mergeCell ref="IIC1:IIR1"/>
    <mergeCell ref="IIS1:IJH1"/>
    <mergeCell ref="IJI1:IJX1"/>
    <mergeCell ref="IJY1:IKN1"/>
    <mergeCell ref="IDE1:IDT1"/>
    <mergeCell ref="IDU1:IEJ1"/>
    <mergeCell ref="IEK1:IEZ1"/>
    <mergeCell ref="IFA1:IFP1"/>
    <mergeCell ref="IFQ1:IGF1"/>
    <mergeCell ref="IGG1:IGV1"/>
    <mergeCell ref="HZM1:IAB1"/>
    <mergeCell ref="IAC1:IAR1"/>
    <mergeCell ref="IAS1:IBH1"/>
    <mergeCell ref="IBI1:IBX1"/>
    <mergeCell ref="IBY1:ICN1"/>
    <mergeCell ref="ICO1:IDD1"/>
    <mergeCell ref="HVU1:HWJ1"/>
    <mergeCell ref="HWK1:HWZ1"/>
    <mergeCell ref="HXA1:HXP1"/>
    <mergeCell ref="HXQ1:HYF1"/>
    <mergeCell ref="HYG1:HYV1"/>
    <mergeCell ref="HYW1:HZL1"/>
    <mergeCell ref="HSC1:HSR1"/>
    <mergeCell ref="HSS1:HTH1"/>
    <mergeCell ref="HTI1:HTX1"/>
    <mergeCell ref="HTY1:HUN1"/>
    <mergeCell ref="HUO1:HVD1"/>
    <mergeCell ref="HVE1:HVT1"/>
    <mergeCell ref="HOK1:HOZ1"/>
    <mergeCell ref="HPA1:HPP1"/>
    <mergeCell ref="HPQ1:HQF1"/>
    <mergeCell ref="HQG1:HQV1"/>
    <mergeCell ref="HQW1:HRL1"/>
    <mergeCell ref="HRM1:HSB1"/>
    <mergeCell ref="HKS1:HLH1"/>
    <mergeCell ref="HLI1:HLX1"/>
    <mergeCell ref="HLY1:HMN1"/>
    <mergeCell ref="HMO1:HND1"/>
    <mergeCell ref="HNE1:HNT1"/>
    <mergeCell ref="HNU1:HOJ1"/>
    <mergeCell ref="HHA1:HHP1"/>
    <mergeCell ref="HHQ1:HIF1"/>
    <mergeCell ref="HIG1:HIV1"/>
    <mergeCell ref="HIW1:HJL1"/>
    <mergeCell ref="HJM1:HKB1"/>
    <mergeCell ref="HKC1:HKR1"/>
    <mergeCell ref="HDI1:HDX1"/>
    <mergeCell ref="HDY1:HEN1"/>
    <mergeCell ref="HEO1:HFD1"/>
    <mergeCell ref="HFE1:HFT1"/>
    <mergeCell ref="HFU1:HGJ1"/>
    <mergeCell ref="HGK1:HGZ1"/>
    <mergeCell ref="GZQ1:HAF1"/>
    <mergeCell ref="HAG1:HAV1"/>
    <mergeCell ref="HAW1:HBL1"/>
    <mergeCell ref="HBM1:HCB1"/>
    <mergeCell ref="HCC1:HCR1"/>
    <mergeCell ref="HCS1:HDH1"/>
    <mergeCell ref="GVY1:GWN1"/>
    <mergeCell ref="GWO1:GXD1"/>
    <mergeCell ref="GXE1:GXT1"/>
    <mergeCell ref="GXU1:GYJ1"/>
    <mergeCell ref="GYK1:GYZ1"/>
    <mergeCell ref="GZA1:GZP1"/>
    <mergeCell ref="GSG1:GSV1"/>
    <mergeCell ref="GSW1:GTL1"/>
    <mergeCell ref="GTM1:GUB1"/>
    <mergeCell ref="GUC1:GUR1"/>
    <mergeCell ref="GUS1:GVH1"/>
    <mergeCell ref="GVI1:GVX1"/>
    <mergeCell ref="GOO1:GPD1"/>
    <mergeCell ref="GPE1:GPT1"/>
    <mergeCell ref="GPU1:GQJ1"/>
    <mergeCell ref="GQK1:GQZ1"/>
    <mergeCell ref="GRA1:GRP1"/>
    <mergeCell ref="GRQ1:GSF1"/>
    <mergeCell ref="GKW1:GLL1"/>
    <mergeCell ref="GLM1:GMB1"/>
    <mergeCell ref="GMC1:GMR1"/>
    <mergeCell ref="GMS1:GNH1"/>
    <mergeCell ref="GNI1:GNX1"/>
    <mergeCell ref="GNY1:GON1"/>
    <mergeCell ref="GHE1:GHT1"/>
    <mergeCell ref="GHU1:GIJ1"/>
    <mergeCell ref="GIK1:GIZ1"/>
    <mergeCell ref="GJA1:GJP1"/>
    <mergeCell ref="GJQ1:GKF1"/>
    <mergeCell ref="GKG1:GKV1"/>
    <mergeCell ref="GDM1:GEB1"/>
    <mergeCell ref="GEC1:GER1"/>
    <mergeCell ref="GES1:GFH1"/>
    <mergeCell ref="GFI1:GFX1"/>
    <mergeCell ref="GFY1:GGN1"/>
    <mergeCell ref="GGO1:GHD1"/>
    <mergeCell ref="FZU1:GAJ1"/>
    <mergeCell ref="GAK1:GAZ1"/>
    <mergeCell ref="GBA1:GBP1"/>
    <mergeCell ref="GBQ1:GCF1"/>
    <mergeCell ref="GCG1:GCV1"/>
    <mergeCell ref="GCW1:GDL1"/>
    <mergeCell ref="FWC1:FWR1"/>
    <mergeCell ref="FWS1:FXH1"/>
    <mergeCell ref="FXI1:FXX1"/>
    <mergeCell ref="FXY1:FYN1"/>
    <mergeCell ref="FYO1:FZD1"/>
    <mergeCell ref="FZE1:FZT1"/>
    <mergeCell ref="FSK1:FSZ1"/>
    <mergeCell ref="FTA1:FTP1"/>
    <mergeCell ref="FTQ1:FUF1"/>
    <mergeCell ref="FUG1:FUV1"/>
    <mergeCell ref="FUW1:FVL1"/>
    <mergeCell ref="FVM1:FWB1"/>
    <mergeCell ref="FOS1:FPH1"/>
    <mergeCell ref="FPI1:FPX1"/>
    <mergeCell ref="FPY1:FQN1"/>
    <mergeCell ref="FQO1:FRD1"/>
    <mergeCell ref="FRE1:FRT1"/>
    <mergeCell ref="FRU1:FSJ1"/>
    <mergeCell ref="FLA1:FLP1"/>
    <mergeCell ref="FLQ1:FMF1"/>
    <mergeCell ref="FMG1:FMV1"/>
    <mergeCell ref="FMW1:FNL1"/>
    <mergeCell ref="FNM1:FOB1"/>
    <mergeCell ref="FOC1:FOR1"/>
    <mergeCell ref="FHI1:FHX1"/>
    <mergeCell ref="FHY1:FIN1"/>
    <mergeCell ref="FIO1:FJD1"/>
    <mergeCell ref="FJE1:FJT1"/>
    <mergeCell ref="FJU1:FKJ1"/>
    <mergeCell ref="FKK1:FKZ1"/>
    <mergeCell ref="FDQ1:FEF1"/>
    <mergeCell ref="FEG1:FEV1"/>
    <mergeCell ref="FEW1:FFL1"/>
    <mergeCell ref="FFM1:FGB1"/>
    <mergeCell ref="FGC1:FGR1"/>
    <mergeCell ref="FGS1:FHH1"/>
    <mergeCell ref="EZY1:FAN1"/>
    <mergeCell ref="FAO1:FBD1"/>
    <mergeCell ref="FBE1:FBT1"/>
    <mergeCell ref="FBU1:FCJ1"/>
    <mergeCell ref="FCK1:FCZ1"/>
    <mergeCell ref="FDA1:FDP1"/>
    <mergeCell ref="EWG1:EWV1"/>
    <mergeCell ref="EWW1:EXL1"/>
    <mergeCell ref="EXM1:EYB1"/>
    <mergeCell ref="EYC1:EYR1"/>
    <mergeCell ref="EYS1:EZH1"/>
    <mergeCell ref="EZI1:EZX1"/>
    <mergeCell ref="ESO1:ETD1"/>
    <mergeCell ref="ETE1:ETT1"/>
    <mergeCell ref="ETU1:EUJ1"/>
    <mergeCell ref="EUK1:EUZ1"/>
    <mergeCell ref="EVA1:EVP1"/>
    <mergeCell ref="EVQ1:EWF1"/>
    <mergeCell ref="EOW1:EPL1"/>
    <mergeCell ref="EPM1:EQB1"/>
    <mergeCell ref="EQC1:EQR1"/>
    <mergeCell ref="EQS1:ERH1"/>
    <mergeCell ref="ERI1:ERX1"/>
    <mergeCell ref="ERY1:ESN1"/>
    <mergeCell ref="ELE1:ELT1"/>
    <mergeCell ref="ELU1:EMJ1"/>
    <mergeCell ref="EMK1:EMZ1"/>
    <mergeCell ref="ENA1:ENP1"/>
    <mergeCell ref="ENQ1:EOF1"/>
    <mergeCell ref="EOG1:EOV1"/>
    <mergeCell ref="EHM1:EIB1"/>
    <mergeCell ref="EIC1:EIR1"/>
    <mergeCell ref="EIS1:EJH1"/>
    <mergeCell ref="EJI1:EJX1"/>
    <mergeCell ref="EJY1:EKN1"/>
    <mergeCell ref="EKO1:ELD1"/>
    <mergeCell ref="EDU1:EEJ1"/>
    <mergeCell ref="EEK1:EEZ1"/>
    <mergeCell ref="EFA1:EFP1"/>
    <mergeCell ref="EFQ1:EGF1"/>
    <mergeCell ref="EGG1:EGV1"/>
    <mergeCell ref="EGW1:EHL1"/>
    <mergeCell ref="EAC1:EAR1"/>
    <mergeCell ref="EAS1:EBH1"/>
    <mergeCell ref="EBI1:EBX1"/>
    <mergeCell ref="EBY1:ECN1"/>
    <mergeCell ref="ECO1:EDD1"/>
    <mergeCell ref="EDE1:EDT1"/>
    <mergeCell ref="DWK1:DWZ1"/>
    <mergeCell ref="DXA1:DXP1"/>
    <mergeCell ref="DXQ1:DYF1"/>
    <mergeCell ref="DYG1:DYV1"/>
    <mergeCell ref="DYW1:DZL1"/>
    <mergeCell ref="DZM1:EAB1"/>
    <mergeCell ref="DSS1:DTH1"/>
    <mergeCell ref="DTI1:DTX1"/>
    <mergeCell ref="DTY1:DUN1"/>
    <mergeCell ref="DUO1:DVD1"/>
    <mergeCell ref="DVE1:DVT1"/>
    <mergeCell ref="DVU1:DWJ1"/>
    <mergeCell ref="DPA1:DPP1"/>
    <mergeCell ref="DPQ1:DQF1"/>
    <mergeCell ref="DQG1:DQV1"/>
    <mergeCell ref="DQW1:DRL1"/>
    <mergeCell ref="DRM1:DSB1"/>
    <mergeCell ref="DSC1:DSR1"/>
    <mergeCell ref="DLI1:DLX1"/>
    <mergeCell ref="DLY1:DMN1"/>
    <mergeCell ref="DMO1:DND1"/>
    <mergeCell ref="DNE1:DNT1"/>
    <mergeCell ref="DNU1:DOJ1"/>
    <mergeCell ref="DOK1:DOZ1"/>
    <mergeCell ref="DHQ1:DIF1"/>
    <mergeCell ref="DIG1:DIV1"/>
    <mergeCell ref="DIW1:DJL1"/>
    <mergeCell ref="DJM1:DKB1"/>
    <mergeCell ref="DKC1:DKR1"/>
    <mergeCell ref="DKS1:DLH1"/>
    <mergeCell ref="DDY1:DEN1"/>
    <mergeCell ref="DEO1:DFD1"/>
    <mergeCell ref="DFE1:DFT1"/>
    <mergeCell ref="DFU1:DGJ1"/>
    <mergeCell ref="DGK1:DGZ1"/>
    <mergeCell ref="DHA1:DHP1"/>
    <mergeCell ref="DAG1:DAV1"/>
    <mergeCell ref="DAW1:DBL1"/>
    <mergeCell ref="DBM1:DCB1"/>
    <mergeCell ref="DCC1:DCR1"/>
    <mergeCell ref="DCS1:DDH1"/>
    <mergeCell ref="DDI1:DDX1"/>
    <mergeCell ref="CWO1:CXD1"/>
    <mergeCell ref="CXE1:CXT1"/>
    <mergeCell ref="CXU1:CYJ1"/>
    <mergeCell ref="CYK1:CYZ1"/>
    <mergeCell ref="CZA1:CZP1"/>
    <mergeCell ref="CZQ1:DAF1"/>
    <mergeCell ref="CSW1:CTL1"/>
    <mergeCell ref="CTM1:CUB1"/>
    <mergeCell ref="CUC1:CUR1"/>
    <mergeCell ref="CUS1:CVH1"/>
    <mergeCell ref="CVI1:CVX1"/>
    <mergeCell ref="CVY1:CWN1"/>
    <mergeCell ref="CPE1:CPT1"/>
    <mergeCell ref="CPU1:CQJ1"/>
    <mergeCell ref="CQK1:CQZ1"/>
    <mergeCell ref="CRA1:CRP1"/>
    <mergeCell ref="CRQ1:CSF1"/>
    <mergeCell ref="CSG1:CSV1"/>
    <mergeCell ref="CLM1:CMB1"/>
    <mergeCell ref="CMC1:CMR1"/>
    <mergeCell ref="CMS1:CNH1"/>
    <mergeCell ref="CNI1:CNX1"/>
    <mergeCell ref="CNY1:CON1"/>
    <mergeCell ref="COO1:CPD1"/>
    <mergeCell ref="CHU1:CIJ1"/>
    <mergeCell ref="CIK1:CIZ1"/>
    <mergeCell ref="CJA1:CJP1"/>
    <mergeCell ref="CJQ1:CKF1"/>
    <mergeCell ref="CKG1:CKV1"/>
    <mergeCell ref="CKW1:CLL1"/>
    <mergeCell ref="CEC1:CER1"/>
    <mergeCell ref="CES1:CFH1"/>
    <mergeCell ref="CFI1:CFX1"/>
    <mergeCell ref="CFY1:CGN1"/>
    <mergeCell ref="CGO1:CHD1"/>
    <mergeCell ref="CHE1:CHT1"/>
    <mergeCell ref="CAK1:CAZ1"/>
    <mergeCell ref="CBA1:CBP1"/>
    <mergeCell ref="CBQ1:CCF1"/>
    <mergeCell ref="CCG1:CCV1"/>
    <mergeCell ref="CCW1:CDL1"/>
    <mergeCell ref="CDM1:CEB1"/>
    <mergeCell ref="BWS1:BXH1"/>
    <mergeCell ref="BXI1:BXX1"/>
    <mergeCell ref="BXY1:BYN1"/>
    <mergeCell ref="BYO1:BZD1"/>
    <mergeCell ref="BZE1:BZT1"/>
    <mergeCell ref="BZU1:CAJ1"/>
    <mergeCell ref="BTA1:BTP1"/>
    <mergeCell ref="BTQ1:BUF1"/>
    <mergeCell ref="BUG1:BUV1"/>
    <mergeCell ref="BUW1:BVL1"/>
    <mergeCell ref="BVM1:BWB1"/>
    <mergeCell ref="BWC1:BWR1"/>
    <mergeCell ref="BPI1:BPX1"/>
    <mergeCell ref="BPY1:BQN1"/>
    <mergeCell ref="BQO1:BRD1"/>
    <mergeCell ref="BRE1:BRT1"/>
    <mergeCell ref="BRU1:BSJ1"/>
    <mergeCell ref="BSK1:BSZ1"/>
    <mergeCell ref="BLQ1:BMF1"/>
    <mergeCell ref="BMG1:BMV1"/>
    <mergeCell ref="BMW1:BNL1"/>
    <mergeCell ref="BNM1:BOB1"/>
    <mergeCell ref="BOC1:BOR1"/>
    <mergeCell ref="BOS1:BPH1"/>
    <mergeCell ref="BHY1:BIN1"/>
    <mergeCell ref="BIO1:BJD1"/>
    <mergeCell ref="BJE1:BJT1"/>
    <mergeCell ref="BJU1:BKJ1"/>
    <mergeCell ref="BKK1:BKZ1"/>
    <mergeCell ref="BLA1:BLP1"/>
    <mergeCell ref="BEG1:BEV1"/>
    <mergeCell ref="BEW1:BFL1"/>
    <mergeCell ref="BFM1:BGB1"/>
    <mergeCell ref="BGC1:BGR1"/>
    <mergeCell ref="BGS1:BHH1"/>
    <mergeCell ref="BHI1:BHX1"/>
    <mergeCell ref="BAO1:BBD1"/>
    <mergeCell ref="BBE1:BBT1"/>
    <mergeCell ref="BBU1:BCJ1"/>
    <mergeCell ref="BCK1:BCZ1"/>
    <mergeCell ref="BDA1:BDP1"/>
    <mergeCell ref="BDQ1:BEF1"/>
    <mergeCell ref="AWW1:AXL1"/>
    <mergeCell ref="AXM1:AYB1"/>
    <mergeCell ref="AYC1:AYR1"/>
    <mergeCell ref="AYS1:AZH1"/>
    <mergeCell ref="AZI1:AZX1"/>
    <mergeCell ref="AZY1:BAN1"/>
    <mergeCell ref="ATE1:ATT1"/>
    <mergeCell ref="ATU1:AUJ1"/>
    <mergeCell ref="AUK1:AUZ1"/>
    <mergeCell ref="AVA1:AVP1"/>
    <mergeCell ref="AVQ1:AWF1"/>
    <mergeCell ref="AWG1:AWV1"/>
    <mergeCell ref="APM1:AQB1"/>
    <mergeCell ref="AQC1:AQR1"/>
    <mergeCell ref="AQS1:ARH1"/>
    <mergeCell ref="ARI1:ARX1"/>
    <mergeCell ref="ARY1:ASN1"/>
    <mergeCell ref="ASO1:ATD1"/>
    <mergeCell ref="ALU1:AMJ1"/>
    <mergeCell ref="AMK1:AMZ1"/>
    <mergeCell ref="ANA1:ANP1"/>
    <mergeCell ref="ANQ1:AOF1"/>
    <mergeCell ref="AOG1:AOV1"/>
    <mergeCell ref="AOW1:APL1"/>
    <mergeCell ref="AIC1:AIR1"/>
    <mergeCell ref="AIS1:AJH1"/>
    <mergeCell ref="AJI1:AJX1"/>
    <mergeCell ref="AJY1:AKN1"/>
    <mergeCell ref="AKO1:ALD1"/>
    <mergeCell ref="ALE1:ALT1"/>
    <mergeCell ref="AEK1:AEZ1"/>
    <mergeCell ref="AFA1:AFP1"/>
    <mergeCell ref="AFQ1:AGF1"/>
    <mergeCell ref="AGG1:AGV1"/>
    <mergeCell ref="AGW1:AHL1"/>
    <mergeCell ref="AHM1:AIB1"/>
    <mergeCell ref="AAS1:ABH1"/>
    <mergeCell ref="ABI1:ABX1"/>
    <mergeCell ref="ABY1:ACN1"/>
    <mergeCell ref="ACO1:ADD1"/>
    <mergeCell ref="ADE1:ADT1"/>
    <mergeCell ref="ADU1:AEJ1"/>
    <mergeCell ref="XA1:XP1"/>
    <mergeCell ref="XQ1:YF1"/>
    <mergeCell ref="YG1:YV1"/>
    <mergeCell ref="YW1:ZL1"/>
    <mergeCell ref="ZM1:AAB1"/>
    <mergeCell ref="AAC1:AAR1"/>
    <mergeCell ref="TI1:TX1"/>
    <mergeCell ref="TY1:UN1"/>
    <mergeCell ref="UO1:VD1"/>
    <mergeCell ref="VE1:VT1"/>
    <mergeCell ref="VU1:WJ1"/>
    <mergeCell ref="WK1:WZ1"/>
    <mergeCell ref="PQ1:QF1"/>
    <mergeCell ref="QG1:QV1"/>
    <mergeCell ref="QW1:RL1"/>
    <mergeCell ref="RM1:SB1"/>
    <mergeCell ref="SC1:SR1"/>
    <mergeCell ref="SS1:TH1"/>
    <mergeCell ref="LY1:MN1"/>
    <mergeCell ref="MO1:ND1"/>
    <mergeCell ref="NE1:NT1"/>
    <mergeCell ref="NU1:OJ1"/>
    <mergeCell ref="OK1:OZ1"/>
    <mergeCell ref="PA1:PP1"/>
    <mergeCell ref="IG1:IV1"/>
    <mergeCell ref="IW1:JL1"/>
    <mergeCell ref="JM1:KB1"/>
    <mergeCell ref="KC1:KR1"/>
    <mergeCell ref="KS1:LH1"/>
    <mergeCell ref="LI1:LX1"/>
    <mergeCell ref="EO1:FD1"/>
    <mergeCell ref="FE1:FT1"/>
    <mergeCell ref="FU1:GJ1"/>
    <mergeCell ref="GK1:GZ1"/>
    <mergeCell ref="HA1:HP1"/>
    <mergeCell ref="HQ1:IF1"/>
    <mergeCell ref="AW1:BL1"/>
    <mergeCell ref="BM1:CB1"/>
    <mergeCell ref="CC1:CR1"/>
    <mergeCell ref="CS1:DH1"/>
    <mergeCell ref="DI1:DX1"/>
    <mergeCell ref="DY1:EN1"/>
    <mergeCell ref="A1:P1"/>
    <mergeCell ref="A2:P2"/>
    <mergeCell ref="A3:P3"/>
    <mergeCell ref="A4:P4"/>
    <mergeCell ref="Q1:AF1"/>
    <mergeCell ref="AG1:AV1"/>
    <mergeCell ref="FE2:FT2"/>
    <mergeCell ref="FU2:GJ2"/>
    <mergeCell ref="GK2:GZ2"/>
    <mergeCell ref="HA2:HP2"/>
    <mergeCell ref="HQ2:IF2"/>
    <mergeCell ref="A75:P75"/>
    <mergeCell ref="Q75:AF75"/>
    <mergeCell ref="AG75:AV75"/>
    <mergeCell ref="AW75:BL75"/>
    <mergeCell ref="BM75:CB75"/>
    <mergeCell ref="CC75:CR75"/>
    <mergeCell ref="CS75:DH75"/>
    <mergeCell ref="DI75:DX75"/>
    <mergeCell ref="DY75:EN75"/>
    <mergeCell ref="EO75:FD75"/>
    <mergeCell ref="FE75:FT75"/>
    <mergeCell ref="FU75:GJ75"/>
    <mergeCell ref="GK75:GZ75"/>
    <mergeCell ref="HA75:HP75"/>
    <mergeCell ref="HQ75:IF75"/>
    <mergeCell ref="IG75:IV75"/>
    <mergeCell ref="IW75:JL75"/>
    <mergeCell ref="JM75:KB75"/>
    <mergeCell ref="KC75:KR75"/>
    <mergeCell ref="KS75:LH75"/>
    <mergeCell ref="LI75:LX75"/>
    <mergeCell ref="LY75:MN75"/>
    <mergeCell ref="MO75:ND75"/>
    <mergeCell ref="NE75:NT75"/>
    <mergeCell ref="NU75:OJ75"/>
    <mergeCell ref="OK75:OZ75"/>
    <mergeCell ref="PA75:PP75"/>
    <mergeCell ref="PQ75:QF75"/>
    <mergeCell ref="QG75:QV75"/>
    <mergeCell ref="QW75:RL75"/>
    <mergeCell ref="RM75:SB75"/>
    <mergeCell ref="SC75:SR75"/>
    <mergeCell ref="SS75:TH75"/>
    <mergeCell ref="TI75:TX75"/>
    <mergeCell ref="TY75:UN75"/>
    <mergeCell ref="UO75:VD75"/>
    <mergeCell ref="VE75:VT75"/>
    <mergeCell ref="VU75:WJ75"/>
    <mergeCell ref="WK75:WZ75"/>
    <mergeCell ref="XA75:XP75"/>
    <mergeCell ref="XQ75:YF75"/>
    <mergeCell ref="YG75:YV75"/>
    <mergeCell ref="YW75:ZL75"/>
    <mergeCell ref="ZM75:AAB75"/>
    <mergeCell ref="AAC75:AAR75"/>
    <mergeCell ref="AAS75:ABH75"/>
    <mergeCell ref="ABI75:ABX75"/>
    <mergeCell ref="ABY75:ACN75"/>
    <mergeCell ref="ACO75:ADD75"/>
    <mergeCell ref="ADE75:ADT75"/>
    <mergeCell ref="ADU75:AEJ75"/>
    <mergeCell ref="AEK75:AEZ75"/>
    <mergeCell ref="AFA75:AFP75"/>
    <mergeCell ref="AFQ75:AGF75"/>
    <mergeCell ref="AGG75:AGV75"/>
    <mergeCell ref="AGW75:AHL75"/>
    <mergeCell ref="AHM75:AIB75"/>
    <mergeCell ref="AIC75:AIR75"/>
    <mergeCell ref="AIS75:AJH75"/>
    <mergeCell ref="AJI75:AJX75"/>
    <mergeCell ref="AJY75:AKN75"/>
    <mergeCell ref="AKO75:ALD75"/>
    <mergeCell ref="ALE75:ALT75"/>
    <mergeCell ref="ALU75:AMJ75"/>
    <mergeCell ref="AMK75:AMZ75"/>
    <mergeCell ref="ANA75:ANP75"/>
    <mergeCell ref="ANQ75:AOF75"/>
    <mergeCell ref="AOG75:AOV75"/>
    <mergeCell ref="AOW75:APL75"/>
    <mergeCell ref="APM75:AQB75"/>
    <mergeCell ref="AQC75:AQR75"/>
    <mergeCell ref="AQS75:ARH75"/>
    <mergeCell ref="ARI75:ARX75"/>
    <mergeCell ref="ARY75:ASN75"/>
    <mergeCell ref="ASO75:ATD75"/>
    <mergeCell ref="ATE75:ATT75"/>
    <mergeCell ref="ATU75:AUJ75"/>
    <mergeCell ref="AUK75:AUZ75"/>
    <mergeCell ref="AVA75:AVP75"/>
    <mergeCell ref="AVQ75:AWF75"/>
    <mergeCell ref="AWG75:AWV75"/>
    <mergeCell ref="AWW75:AXL75"/>
    <mergeCell ref="AXM75:AYB75"/>
    <mergeCell ref="AYC75:AYR75"/>
    <mergeCell ref="AYS75:AZH75"/>
    <mergeCell ref="AZI75:AZX75"/>
    <mergeCell ref="AZY75:BAN75"/>
    <mergeCell ref="BAO75:BBD75"/>
    <mergeCell ref="BBE75:BBT75"/>
    <mergeCell ref="BBU75:BCJ75"/>
    <mergeCell ref="BCK75:BCZ75"/>
    <mergeCell ref="BDA75:BDP75"/>
    <mergeCell ref="BDQ75:BEF75"/>
    <mergeCell ref="BEG75:BEV75"/>
    <mergeCell ref="BEW75:BFL75"/>
    <mergeCell ref="BFM75:BGB75"/>
    <mergeCell ref="BGC75:BGR75"/>
    <mergeCell ref="BGS75:BHH75"/>
    <mergeCell ref="BHI75:BHX75"/>
    <mergeCell ref="BHY75:BIN75"/>
    <mergeCell ref="BIO75:BJD75"/>
    <mergeCell ref="BJE75:BJT75"/>
    <mergeCell ref="BJU75:BKJ75"/>
    <mergeCell ref="BKK75:BKZ75"/>
    <mergeCell ref="BLA75:BLP75"/>
    <mergeCell ref="BLQ75:BMF75"/>
    <mergeCell ref="BMG75:BMV75"/>
    <mergeCell ref="BMW75:BNL75"/>
    <mergeCell ref="BNM75:BOB75"/>
    <mergeCell ref="BOC75:BOR75"/>
    <mergeCell ref="BOS75:BPH75"/>
    <mergeCell ref="BPI75:BPX75"/>
    <mergeCell ref="BPY75:BQN75"/>
    <mergeCell ref="BQO75:BRD75"/>
    <mergeCell ref="BRE75:BRT75"/>
    <mergeCell ref="BRU75:BSJ75"/>
    <mergeCell ref="BSK75:BSZ75"/>
    <mergeCell ref="BTA75:BTP75"/>
    <mergeCell ref="BTQ75:BUF75"/>
    <mergeCell ref="BUG75:BUV75"/>
    <mergeCell ref="BUW75:BVL75"/>
    <mergeCell ref="BVM75:BWB75"/>
    <mergeCell ref="BWC75:BWR75"/>
    <mergeCell ref="BWS75:BXH75"/>
    <mergeCell ref="BXI75:BXX75"/>
    <mergeCell ref="BXY75:BYN75"/>
    <mergeCell ref="BYO75:BZD75"/>
    <mergeCell ref="BZE75:BZT75"/>
    <mergeCell ref="BZU75:CAJ75"/>
    <mergeCell ref="CAK75:CAZ75"/>
    <mergeCell ref="CBA75:CBP75"/>
    <mergeCell ref="CBQ75:CCF75"/>
    <mergeCell ref="CCG75:CCV75"/>
    <mergeCell ref="CCW75:CDL75"/>
    <mergeCell ref="CDM75:CEB75"/>
    <mergeCell ref="CEC75:CER75"/>
    <mergeCell ref="CES75:CFH75"/>
    <mergeCell ref="CFI75:CFX75"/>
    <mergeCell ref="CFY75:CGN75"/>
    <mergeCell ref="CGO75:CHD75"/>
    <mergeCell ref="CHE75:CHT75"/>
    <mergeCell ref="CHU75:CIJ75"/>
    <mergeCell ref="CIK75:CIZ75"/>
    <mergeCell ref="CJA75:CJP75"/>
    <mergeCell ref="CJQ75:CKF75"/>
    <mergeCell ref="CKG75:CKV75"/>
    <mergeCell ref="CKW75:CLL75"/>
    <mergeCell ref="CLM75:CMB75"/>
    <mergeCell ref="CMC75:CMR75"/>
    <mergeCell ref="CMS75:CNH75"/>
    <mergeCell ref="CNI75:CNX75"/>
    <mergeCell ref="CNY75:CON75"/>
    <mergeCell ref="COO75:CPD75"/>
    <mergeCell ref="CPE75:CPT75"/>
    <mergeCell ref="CPU75:CQJ75"/>
    <mergeCell ref="CQK75:CQZ75"/>
    <mergeCell ref="CRA75:CRP75"/>
    <mergeCell ref="CRQ75:CSF75"/>
    <mergeCell ref="CSG75:CSV75"/>
    <mergeCell ref="CSW75:CTL75"/>
    <mergeCell ref="CTM75:CUB75"/>
    <mergeCell ref="CUC75:CUR75"/>
    <mergeCell ref="CUS75:CVH75"/>
    <mergeCell ref="CVI75:CVX75"/>
    <mergeCell ref="CVY75:CWN75"/>
    <mergeCell ref="CWO75:CXD75"/>
    <mergeCell ref="CXE75:CXT75"/>
    <mergeCell ref="CXU75:CYJ75"/>
    <mergeCell ref="CYK75:CYZ75"/>
    <mergeCell ref="CZA75:CZP75"/>
    <mergeCell ref="CZQ75:DAF75"/>
    <mergeCell ref="DAG75:DAV75"/>
    <mergeCell ref="DAW75:DBL75"/>
    <mergeCell ref="DBM75:DCB75"/>
    <mergeCell ref="DCC75:DCR75"/>
    <mergeCell ref="DCS75:DDH75"/>
    <mergeCell ref="DDI75:DDX75"/>
    <mergeCell ref="DDY75:DEN75"/>
    <mergeCell ref="DEO75:DFD75"/>
    <mergeCell ref="DFE75:DFT75"/>
    <mergeCell ref="DFU75:DGJ75"/>
    <mergeCell ref="DGK75:DGZ75"/>
    <mergeCell ref="DHA75:DHP75"/>
    <mergeCell ref="DHQ75:DIF75"/>
    <mergeCell ref="DIG75:DIV75"/>
    <mergeCell ref="DIW75:DJL75"/>
    <mergeCell ref="DJM75:DKB75"/>
    <mergeCell ref="DKC75:DKR75"/>
    <mergeCell ref="DKS75:DLH75"/>
    <mergeCell ref="DLI75:DLX75"/>
    <mergeCell ref="DLY75:DMN75"/>
    <mergeCell ref="DMO75:DND75"/>
    <mergeCell ref="DNE75:DNT75"/>
    <mergeCell ref="DNU75:DOJ75"/>
    <mergeCell ref="DOK75:DOZ75"/>
    <mergeCell ref="DPA75:DPP75"/>
    <mergeCell ref="DPQ75:DQF75"/>
    <mergeCell ref="DQG75:DQV75"/>
    <mergeCell ref="DQW75:DRL75"/>
    <mergeCell ref="DRM75:DSB75"/>
    <mergeCell ref="DSC75:DSR75"/>
    <mergeCell ref="DSS75:DTH75"/>
    <mergeCell ref="DTI75:DTX75"/>
    <mergeCell ref="DTY75:DUN75"/>
    <mergeCell ref="DUO75:DVD75"/>
    <mergeCell ref="DVE75:DVT75"/>
    <mergeCell ref="DVU75:DWJ75"/>
    <mergeCell ref="DWK75:DWZ75"/>
    <mergeCell ref="DXA75:DXP75"/>
    <mergeCell ref="DXQ75:DYF75"/>
    <mergeCell ref="DYG75:DYV75"/>
    <mergeCell ref="DYW75:DZL75"/>
    <mergeCell ref="DZM75:EAB75"/>
    <mergeCell ref="EAC75:EAR75"/>
    <mergeCell ref="EAS75:EBH75"/>
    <mergeCell ref="EBI75:EBX75"/>
    <mergeCell ref="EBY75:ECN75"/>
    <mergeCell ref="ECO75:EDD75"/>
    <mergeCell ref="EDE75:EDT75"/>
    <mergeCell ref="EDU75:EEJ75"/>
    <mergeCell ref="EEK75:EEZ75"/>
    <mergeCell ref="EFA75:EFP75"/>
    <mergeCell ref="EFQ75:EGF75"/>
    <mergeCell ref="EGG75:EGV75"/>
    <mergeCell ref="EGW75:EHL75"/>
    <mergeCell ref="EHM75:EIB75"/>
    <mergeCell ref="EIC75:EIR75"/>
    <mergeCell ref="EIS75:EJH75"/>
    <mergeCell ref="EJI75:EJX75"/>
    <mergeCell ref="EJY75:EKN75"/>
    <mergeCell ref="EKO75:ELD75"/>
    <mergeCell ref="ELE75:ELT75"/>
    <mergeCell ref="ELU75:EMJ75"/>
    <mergeCell ref="EMK75:EMZ75"/>
    <mergeCell ref="ENA75:ENP75"/>
    <mergeCell ref="ENQ75:EOF75"/>
    <mergeCell ref="EOG75:EOV75"/>
    <mergeCell ref="EOW75:EPL75"/>
    <mergeCell ref="EPM75:EQB75"/>
    <mergeCell ref="EQC75:EQR75"/>
    <mergeCell ref="EQS75:ERH75"/>
    <mergeCell ref="ERI75:ERX75"/>
    <mergeCell ref="ERY75:ESN75"/>
    <mergeCell ref="ESO75:ETD75"/>
    <mergeCell ref="ETE75:ETT75"/>
    <mergeCell ref="ETU75:EUJ75"/>
    <mergeCell ref="EUK75:EUZ75"/>
    <mergeCell ref="EVA75:EVP75"/>
    <mergeCell ref="EVQ75:EWF75"/>
    <mergeCell ref="EWG75:EWV75"/>
    <mergeCell ref="EWW75:EXL75"/>
    <mergeCell ref="EXM75:EYB75"/>
    <mergeCell ref="EYC75:EYR75"/>
    <mergeCell ref="EYS75:EZH75"/>
    <mergeCell ref="EZI75:EZX75"/>
    <mergeCell ref="EZY75:FAN75"/>
    <mergeCell ref="FAO75:FBD75"/>
    <mergeCell ref="FBE75:FBT75"/>
    <mergeCell ref="FBU75:FCJ75"/>
    <mergeCell ref="FCK75:FCZ75"/>
    <mergeCell ref="FDA75:FDP75"/>
    <mergeCell ref="FDQ75:FEF75"/>
    <mergeCell ref="FEG75:FEV75"/>
    <mergeCell ref="FEW75:FFL75"/>
    <mergeCell ref="FFM75:FGB75"/>
    <mergeCell ref="FGC75:FGR75"/>
    <mergeCell ref="FGS75:FHH75"/>
    <mergeCell ref="FHI75:FHX75"/>
    <mergeCell ref="FHY75:FIN75"/>
    <mergeCell ref="FIO75:FJD75"/>
    <mergeCell ref="FJE75:FJT75"/>
    <mergeCell ref="FJU75:FKJ75"/>
    <mergeCell ref="FKK75:FKZ75"/>
    <mergeCell ref="FLA75:FLP75"/>
    <mergeCell ref="FLQ75:FMF75"/>
    <mergeCell ref="FMG75:FMV75"/>
    <mergeCell ref="FMW75:FNL75"/>
    <mergeCell ref="FNM75:FOB75"/>
    <mergeCell ref="FOC75:FOR75"/>
    <mergeCell ref="FOS75:FPH75"/>
    <mergeCell ref="FPI75:FPX75"/>
    <mergeCell ref="FPY75:FQN75"/>
    <mergeCell ref="FQO75:FRD75"/>
    <mergeCell ref="FRE75:FRT75"/>
    <mergeCell ref="FRU75:FSJ75"/>
    <mergeCell ref="FSK75:FSZ75"/>
    <mergeCell ref="FTA75:FTP75"/>
    <mergeCell ref="FTQ75:FUF75"/>
    <mergeCell ref="FUG75:FUV75"/>
    <mergeCell ref="FUW75:FVL75"/>
    <mergeCell ref="FVM75:FWB75"/>
    <mergeCell ref="FWC75:FWR75"/>
    <mergeCell ref="FWS75:FXH75"/>
    <mergeCell ref="FXI75:FXX75"/>
    <mergeCell ref="FXY75:FYN75"/>
    <mergeCell ref="FYO75:FZD75"/>
    <mergeCell ref="FZE75:FZT75"/>
    <mergeCell ref="FZU75:GAJ75"/>
    <mergeCell ref="GAK75:GAZ75"/>
    <mergeCell ref="GBA75:GBP75"/>
    <mergeCell ref="GBQ75:GCF75"/>
    <mergeCell ref="GCG75:GCV75"/>
    <mergeCell ref="GCW75:GDL75"/>
    <mergeCell ref="GDM75:GEB75"/>
    <mergeCell ref="GEC75:GER75"/>
    <mergeCell ref="GES75:GFH75"/>
    <mergeCell ref="GFI75:GFX75"/>
    <mergeCell ref="GFY75:GGN75"/>
    <mergeCell ref="GGO75:GHD75"/>
    <mergeCell ref="GHE75:GHT75"/>
    <mergeCell ref="GHU75:GIJ75"/>
    <mergeCell ref="GIK75:GIZ75"/>
    <mergeCell ref="GJA75:GJP75"/>
    <mergeCell ref="GJQ75:GKF75"/>
    <mergeCell ref="GKG75:GKV75"/>
    <mergeCell ref="GKW75:GLL75"/>
    <mergeCell ref="GLM75:GMB75"/>
    <mergeCell ref="GMC75:GMR75"/>
    <mergeCell ref="GMS75:GNH75"/>
    <mergeCell ref="GNI75:GNX75"/>
    <mergeCell ref="GNY75:GON75"/>
    <mergeCell ref="GOO75:GPD75"/>
    <mergeCell ref="GPE75:GPT75"/>
    <mergeCell ref="GPU75:GQJ75"/>
    <mergeCell ref="GQK75:GQZ75"/>
    <mergeCell ref="GRA75:GRP75"/>
    <mergeCell ref="GRQ75:GSF75"/>
    <mergeCell ref="GSG75:GSV75"/>
    <mergeCell ref="GSW75:GTL75"/>
    <mergeCell ref="GTM75:GUB75"/>
    <mergeCell ref="GUC75:GUR75"/>
    <mergeCell ref="GUS75:GVH75"/>
    <mergeCell ref="GVI75:GVX75"/>
    <mergeCell ref="GVY75:GWN75"/>
    <mergeCell ref="GWO75:GXD75"/>
    <mergeCell ref="GXE75:GXT75"/>
    <mergeCell ref="GXU75:GYJ75"/>
    <mergeCell ref="GYK75:GYZ75"/>
    <mergeCell ref="GZA75:GZP75"/>
    <mergeCell ref="GZQ75:HAF75"/>
    <mergeCell ref="HAG75:HAV75"/>
    <mergeCell ref="HAW75:HBL75"/>
    <mergeCell ref="HBM75:HCB75"/>
    <mergeCell ref="HCC75:HCR75"/>
    <mergeCell ref="HCS75:HDH75"/>
    <mergeCell ref="HDI75:HDX75"/>
    <mergeCell ref="HDY75:HEN75"/>
    <mergeCell ref="HEO75:HFD75"/>
    <mergeCell ref="HFE75:HFT75"/>
    <mergeCell ref="HFU75:HGJ75"/>
    <mergeCell ref="HGK75:HGZ75"/>
    <mergeCell ref="HHA75:HHP75"/>
    <mergeCell ref="HHQ75:HIF75"/>
    <mergeCell ref="HIG75:HIV75"/>
    <mergeCell ref="HIW75:HJL75"/>
    <mergeCell ref="HJM75:HKB75"/>
    <mergeCell ref="HKC75:HKR75"/>
    <mergeCell ref="HKS75:HLH75"/>
    <mergeCell ref="HLI75:HLX75"/>
    <mergeCell ref="HLY75:HMN75"/>
    <mergeCell ref="HMO75:HND75"/>
    <mergeCell ref="HNE75:HNT75"/>
    <mergeCell ref="HNU75:HOJ75"/>
    <mergeCell ref="HOK75:HOZ75"/>
    <mergeCell ref="HPA75:HPP75"/>
    <mergeCell ref="HPQ75:HQF75"/>
    <mergeCell ref="HQG75:HQV75"/>
    <mergeCell ref="HQW75:HRL75"/>
    <mergeCell ref="HRM75:HSB75"/>
    <mergeCell ref="HSC75:HSR75"/>
    <mergeCell ref="HSS75:HTH75"/>
    <mergeCell ref="HTI75:HTX75"/>
    <mergeCell ref="HTY75:HUN75"/>
    <mergeCell ref="HUO75:HVD75"/>
    <mergeCell ref="HVE75:HVT75"/>
    <mergeCell ref="HVU75:HWJ75"/>
    <mergeCell ref="HWK75:HWZ75"/>
    <mergeCell ref="HXA75:HXP75"/>
    <mergeCell ref="HXQ75:HYF75"/>
    <mergeCell ref="HYG75:HYV75"/>
    <mergeCell ref="HYW75:HZL75"/>
    <mergeCell ref="HZM75:IAB75"/>
    <mergeCell ref="IAC75:IAR75"/>
    <mergeCell ref="IAS75:IBH75"/>
    <mergeCell ref="IBI75:IBX75"/>
    <mergeCell ref="IBY75:ICN75"/>
    <mergeCell ref="ICO75:IDD75"/>
    <mergeCell ref="IDE75:IDT75"/>
    <mergeCell ref="IDU75:IEJ75"/>
    <mergeCell ref="IEK75:IEZ75"/>
    <mergeCell ref="IFA75:IFP75"/>
    <mergeCell ref="IFQ75:IGF75"/>
    <mergeCell ref="IGG75:IGV75"/>
    <mergeCell ref="IGW75:IHL75"/>
    <mergeCell ref="IHM75:IIB75"/>
    <mergeCell ref="IIC75:IIR75"/>
    <mergeCell ref="IIS75:IJH75"/>
    <mergeCell ref="IJI75:IJX75"/>
    <mergeCell ref="IJY75:IKN75"/>
    <mergeCell ref="IKO75:ILD75"/>
    <mergeCell ref="ILE75:ILT75"/>
    <mergeCell ref="ILU75:IMJ75"/>
    <mergeCell ref="IMK75:IMZ75"/>
    <mergeCell ref="INA75:INP75"/>
    <mergeCell ref="INQ75:IOF75"/>
    <mergeCell ref="IOG75:IOV75"/>
    <mergeCell ref="IOW75:IPL75"/>
    <mergeCell ref="IPM75:IQB75"/>
    <mergeCell ref="IQC75:IQR75"/>
    <mergeCell ref="IQS75:IRH75"/>
    <mergeCell ref="IRI75:IRX75"/>
    <mergeCell ref="IRY75:ISN75"/>
    <mergeCell ref="ISO75:ITD75"/>
    <mergeCell ref="ITE75:ITT75"/>
    <mergeCell ref="ITU75:IUJ75"/>
    <mergeCell ref="IUK75:IUZ75"/>
    <mergeCell ref="IVA75:IVP75"/>
    <mergeCell ref="IVQ75:IWF75"/>
    <mergeCell ref="IWG75:IWV75"/>
    <mergeCell ref="IWW75:IXL75"/>
    <mergeCell ref="IXM75:IYB75"/>
    <mergeCell ref="IYC75:IYR75"/>
    <mergeCell ref="IYS75:IZH75"/>
    <mergeCell ref="IZI75:IZX75"/>
    <mergeCell ref="IZY75:JAN75"/>
    <mergeCell ref="JAO75:JBD75"/>
    <mergeCell ref="JBE75:JBT75"/>
    <mergeCell ref="JBU75:JCJ75"/>
    <mergeCell ref="JCK75:JCZ75"/>
    <mergeCell ref="JDA75:JDP75"/>
    <mergeCell ref="JDQ75:JEF75"/>
    <mergeCell ref="JEG75:JEV75"/>
    <mergeCell ref="JEW75:JFL75"/>
    <mergeCell ref="JFM75:JGB75"/>
    <mergeCell ref="JGC75:JGR75"/>
    <mergeCell ref="JGS75:JHH75"/>
    <mergeCell ref="JHI75:JHX75"/>
    <mergeCell ref="JHY75:JIN75"/>
    <mergeCell ref="JIO75:JJD75"/>
    <mergeCell ref="JJE75:JJT75"/>
    <mergeCell ref="JJU75:JKJ75"/>
    <mergeCell ref="JKK75:JKZ75"/>
    <mergeCell ref="JLA75:JLP75"/>
    <mergeCell ref="JLQ75:JMF75"/>
    <mergeCell ref="JMG75:JMV75"/>
    <mergeCell ref="JMW75:JNL75"/>
    <mergeCell ref="JNM75:JOB75"/>
    <mergeCell ref="JOC75:JOR75"/>
    <mergeCell ref="JOS75:JPH75"/>
    <mergeCell ref="JPI75:JPX75"/>
    <mergeCell ref="JPY75:JQN75"/>
    <mergeCell ref="JQO75:JRD75"/>
    <mergeCell ref="JRE75:JRT75"/>
    <mergeCell ref="JRU75:JSJ75"/>
    <mergeCell ref="JSK75:JSZ75"/>
    <mergeCell ref="JTA75:JTP75"/>
    <mergeCell ref="JTQ75:JUF75"/>
    <mergeCell ref="JUG75:JUV75"/>
    <mergeCell ref="JUW75:JVL75"/>
    <mergeCell ref="JVM75:JWB75"/>
    <mergeCell ref="JWC75:JWR75"/>
    <mergeCell ref="JWS75:JXH75"/>
    <mergeCell ref="JXI75:JXX75"/>
    <mergeCell ref="JXY75:JYN75"/>
    <mergeCell ref="JYO75:JZD75"/>
    <mergeCell ref="JZE75:JZT75"/>
    <mergeCell ref="JZU75:KAJ75"/>
    <mergeCell ref="KAK75:KAZ75"/>
    <mergeCell ref="KBA75:KBP75"/>
    <mergeCell ref="KBQ75:KCF75"/>
    <mergeCell ref="KCG75:KCV75"/>
    <mergeCell ref="KCW75:KDL75"/>
    <mergeCell ref="KDM75:KEB75"/>
    <mergeCell ref="KEC75:KER75"/>
    <mergeCell ref="KES75:KFH75"/>
    <mergeCell ref="KFI75:KFX75"/>
    <mergeCell ref="KFY75:KGN75"/>
    <mergeCell ref="KGO75:KHD75"/>
    <mergeCell ref="KHE75:KHT75"/>
    <mergeCell ref="KHU75:KIJ75"/>
    <mergeCell ref="KIK75:KIZ75"/>
    <mergeCell ref="KJA75:KJP75"/>
    <mergeCell ref="KJQ75:KKF75"/>
    <mergeCell ref="KKG75:KKV75"/>
    <mergeCell ref="KKW75:KLL75"/>
    <mergeCell ref="KLM75:KMB75"/>
    <mergeCell ref="KMC75:KMR75"/>
    <mergeCell ref="KMS75:KNH75"/>
    <mergeCell ref="KNI75:KNX75"/>
    <mergeCell ref="KNY75:KON75"/>
    <mergeCell ref="KOO75:KPD75"/>
    <mergeCell ref="KPE75:KPT75"/>
    <mergeCell ref="KPU75:KQJ75"/>
    <mergeCell ref="KQK75:KQZ75"/>
    <mergeCell ref="KRA75:KRP75"/>
    <mergeCell ref="KRQ75:KSF75"/>
    <mergeCell ref="KSG75:KSV75"/>
    <mergeCell ref="KSW75:KTL75"/>
    <mergeCell ref="KTM75:KUB75"/>
    <mergeCell ref="KUC75:KUR75"/>
    <mergeCell ref="KUS75:KVH75"/>
    <mergeCell ref="KVI75:KVX75"/>
    <mergeCell ref="KVY75:KWN75"/>
    <mergeCell ref="KWO75:KXD75"/>
    <mergeCell ref="KXE75:KXT75"/>
    <mergeCell ref="KXU75:KYJ75"/>
    <mergeCell ref="KYK75:KYZ75"/>
    <mergeCell ref="KZA75:KZP75"/>
    <mergeCell ref="KZQ75:LAF75"/>
    <mergeCell ref="LAG75:LAV75"/>
    <mergeCell ref="LAW75:LBL75"/>
    <mergeCell ref="LBM75:LCB75"/>
    <mergeCell ref="LCC75:LCR75"/>
    <mergeCell ref="LCS75:LDH75"/>
    <mergeCell ref="LDI75:LDX75"/>
    <mergeCell ref="LDY75:LEN75"/>
    <mergeCell ref="LEO75:LFD75"/>
    <mergeCell ref="LFE75:LFT75"/>
    <mergeCell ref="LFU75:LGJ75"/>
    <mergeCell ref="LGK75:LGZ75"/>
    <mergeCell ref="LHA75:LHP75"/>
    <mergeCell ref="LHQ75:LIF75"/>
    <mergeCell ref="LIG75:LIV75"/>
    <mergeCell ref="LIW75:LJL75"/>
    <mergeCell ref="LJM75:LKB75"/>
    <mergeCell ref="LKC75:LKR75"/>
    <mergeCell ref="LKS75:LLH75"/>
    <mergeCell ref="LLI75:LLX75"/>
    <mergeCell ref="LLY75:LMN75"/>
    <mergeCell ref="LMO75:LND75"/>
    <mergeCell ref="LNE75:LNT75"/>
    <mergeCell ref="LNU75:LOJ75"/>
    <mergeCell ref="LOK75:LOZ75"/>
    <mergeCell ref="LPA75:LPP75"/>
    <mergeCell ref="LPQ75:LQF75"/>
    <mergeCell ref="LQG75:LQV75"/>
    <mergeCell ref="LQW75:LRL75"/>
    <mergeCell ref="LRM75:LSB75"/>
    <mergeCell ref="LSC75:LSR75"/>
    <mergeCell ref="LSS75:LTH75"/>
    <mergeCell ref="LTI75:LTX75"/>
    <mergeCell ref="LTY75:LUN75"/>
    <mergeCell ref="LUO75:LVD75"/>
    <mergeCell ref="LVE75:LVT75"/>
    <mergeCell ref="LVU75:LWJ75"/>
    <mergeCell ref="LWK75:LWZ75"/>
    <mergeCell ref="LXA75:LXP75"/>
    <mergeCell ref="LXQ75:LYF75"/>
    <mergeCell ref="LYG75:LYV75"/>
    <mergeCell ref="LYW75:LZL75"/>
    <mergeCell ref="LZM75:MAB75"/>
    <mergeCell ref="MAC75:MAR75"/>
    <mergeCell ref="MAS75:MBH75"/>
    <mergeCell ref="MBI75:MBX75"/>
    <mergeCell ref="MBY75:MCN75"/>
    <mergeCell ref="MCO75:MDD75"/>
    <mergeCell ref="MDE75:MDT75"/>
    <mergeCell ref="MDU75:MEJ75"/>
    <mergeCell ref="MEK75:MEZ75"/>
    <mergeCell ref="MFA75:MFP75"/>
    <mergeCell ref="MFQ75:MGF75"/>
    <mergeCell ref="MGG75:MGV75"/>
    <mergeCell ref="MGW75:MHL75"/>
    <mergeCell ref="MHM75:MIB75"/>
    <mergeCell ref="MIC75:MIR75"/>
    <mergeCell ref="MIS75:MJH75"/>
    <mergeCell ref="MJI75:MJX75"/>
    <mergeCell ref="MJY75:MKN75"/>
    <mergeCell ref="MKO75:MLD75"/>
    <mergeCell ref="MLE75:MLT75"/>
    <mergeCell ref="MLU75:MMJ75"/>
    <mergeCell ref="MMK75:MMZ75"/>
    <mergeCell ref="MNA75:MNP75"/>
    <mergeCell ref="MNQ75:MOF75"/>
    <mergeCell ref="MOG75:MOV75"/>
    <mergeCell ref="MOW75:MPL75"/>
    <mergeCell ref="MPM75:MQB75"/>
    <mergeCell ref="MQC75:MQR75"/>
    <mergeCell ref="MQS75:MRH75"/>
    <mergeCell ref="MRI75:MRX75"/>
    <mergeCell ref="MRY75:MSN75"/>
    <mergeCell ref="MSO75:MTD75"/>
    <mergeCell ref="MTE75:MTT75"/>
    <mergeCell ref="MTU75:MUJ75"/>
    <mergeCell ref="MUK75:MUZ75"/>
    <mergeCell ref="MVA75:MVP75"/>
    <mergeCell ref="MVQ75:MWF75"/>
    <mergeCell ref="MWG75:MWV75"/>
    <mergeCell ref="MWW75:MXL75"/>
    <mergeCell ref="MXM75:MYB75"/>
    <mergeCell ref="MYC75:MYR75"/>
    <mergeCell ref="MYS75:MZH75"/>
    <mergeCell ref="MZI75:MZX75"/>
    <mergeCell ref="MZY75:NAN75"/>
    <mergeCell ref="NAO75:NBD75"/>
    <mergeCell ref="NBE75:NBT75"/>
    <mergeCell ref="NBU75:NCJ75"/>
    <mergeCell ref="NCK75:NCZ75"/>
    <mergeCell ref="NDA75:NDP75"/>
    <mergeCell ref="NDQ75:NEF75"/>
    <mergeCell ref="NEG75:NEV75"/>
    <mergeCell ref="NEW75:NFL75"/>
    <mergeCell ref="NFM75:NGB75"/>
    <mergeCell ref="NGC75:NGR75"/>
    <mergeCell ref="NGS75:NHH75"/>
    <mergeCell ref="NHI75:NHX75"/>
    <mergeCell ref="NHY75:NIN75"/>
    <mergeCell ref="NIO75:NJD75"/>
    <mergeCell ref="NJE75:NJT75"/>
    <mergeCell ref="NJU75:NKJ75"/>
    <mergeCell ref="NKK75:NKZ75"/>
    <mergeCell ref="NLA75:NLP75"/>
    <mergeCell ref="NLQ75:NMF75"/>
    <mergeCell ref="NMG75:NMV75"/>
    <mergeCell ref="NMW75:NNL75"/>
    <mergeCell ref="NNM75:NOB75"/>
    <mergeCell ref="NOC75:NOR75"/>
    <mergeCell ref="NOS75:NPH75"/>
    <mergeCell ref="NPI75:NPX75"/>
    <mergeCell ref="NPY75:NQN75"/>
    <mergeCell ref="NQO75:NRD75"/>
    <mergeCell ref="NRE75:NRT75"/>
    <mergeCell ref="NRU75:NSJ75"/>
    <mergeCell ref="NSK75:NSZ75"/>
    <mergeCell ref="NTA75:NTP75"/>
    <mergeCell ref="NTQ75:NUF75"/>
    <mergeCell ref="NUG75:NUV75"/>
    <mergeCell ref="NUW75:NVL75"/>
    <mergeCell ref="NVM75:NWB75"/>
    <mergeCell ref="NWC75:NWR75"/>
    <mergeCell ref="NWS75:NXH75"/>
    <mergeCell ref="NXI75:NXX75"/>
    <mergeCell ref="NXY75:NYN75"/>
    <mergeCell ref="NYO75:NZD75"/>
    <mergeCell ref="NZE75:NZT75"/>
    <mergeCell ref="NZU75:OAJ75"/>
    <mergeCell ref="OAK75:OAZ75"/>
    <mergeCell ref="OBA75:OBP75"/>
    <mergeCell ref="OBQ75:OCF75"/>
    <mergeCell ref="OCG75:OCV75"/>
    <mergeCell ref="OCW75:ODL75"/>
    <mergeCell ref="ODM75:OEB75"/>
    <mergeCell ref="OEC75:OER75"/>
    <mergeCell ref="OES75:OFH75"/>
    <mergeCell ref="OFI75:OFX75"/>
    <mergeCell ref="OFY75:OGN75"/>
    <mergeCell ref="OGO75:OHD75"/>
    <mergeCell ref="OHE75:OHT75"/>
    <mergeCell ref="OHU75:OIJ75"/>
    <mergeCell ref="OIK75:OIZ75"/>
    <mergeCell ref="OJA75:OJP75"/>
    <mergeCell ref="OJQ75:OKF75"/>
    <mergeCell ref="OKG75:OKV75"/>
    <mergeCell ref="OKW75:OLL75"/>
    <mergeCell ref="OLM75:OMB75"/>
    <mergeCell ref="OMC75:OMR75"/>
    <mergeCell ref="OMS75:ONH75"/>
    <mergeCell ref="ONI75:ONX75"/>
    <mergeCell ref="ONY75:OON75"/>
    <mergeCell ref="OOO75:OPD75"/>
    <mergeCell ref="OPE75:OPT75"/>
    <mergeCell ref="OPU75:OQJ75"/>
    <mergeCell ref="OQK75:OQZ75"/>
    <mergeCell ref="ORA75:ORP75"/>
    <mergeCell ref="ORQ75:OSF75"/>
    <mergeCell ref="OSG75:OSV75"/>
    <mergeCell ref="OSW75:OTL75"/>
    <mergeCell ref="OTM75:OUB75"/>
    <mergeCell ref="OUC75:OUR75"/>
    <mergeCell ref="OUS75:OVH75"/>
    <mergeCell ref="OVI75:OVX75"/>
    <mergeCell ref="OVY75:OWN75"/>
    <mergeCell ref="OWO75:OXD75"/>
    <mergeCell ref="OXE75:OXT75"/>
    <mergeCell ref="OXU75:OYJ75"/>
    <mergeCell ref="OYK75:OYZ75"/>
    <mergeCell ref="OZA75:OZP75"/>
    <mergeCell ref="OZQ75:PAF75"/>
    <mergeCell ref="PAG75:PAV75"/>
    <mergeCell ref="PAW75:PBL75"/>
    <mergeCell ref="PBM75:PCB75"/>
    <mergeCell ref="PCC75:PCR75"/>
    <mergeCell ref="PCS75:PDH75"/>
    <mergeCell ref="PDI75:PDX75"/>
    <mergeCell ref="PDY75:PEN75"/>
    <mergeCell ref="PEO75:PFD75"/>
    <mergeCell ref="PFE75:PFT75"/>
    <mergeCell ref="PFU75:PGJ75"/>
    <mergeCell ref="PGK75:PGZ75"/>
    <mergeCell ref="PHA75:PHP75"/>
    <mergeCell ref="PHQ75:PIF75"/>
    <mergeCell ref="PIG75:PIV75"/>
    <mergeCell ref="PIW75:PJL75"/>
    <mergeCell ref="PJM75:PKB75"/>
    <mergeCell ref="PKC75:PKR75"/>
    <mergeCell ref="PKS75:PLH75"/>
    <mergeCell ref="PLI75:PLX75"/>
    <mergeCell ref="PLY75:PMN75"/>
    <mergeCell ref="PMO75:PND75"/>
    <mergeCell ref="PNE75:PNT75"/>
    <mergeCell ref="PNU75:POJ75"/>
    <mergeCell ref="POK75:POZ75"/>
    <mergeCell ref="PPA75:PPP75"/>
    <mergeCell ref="PPQ75:PQF75"/>
    <mergeCell ref="PQG75:PQV75"/>
    <mergeCell ref="PQW75:PRL75"/>
    <mergeCell ref="PRM75:PSB75"/>
    <mergeCell ref="PSC75:PSR75"/>
    <mergeCell ref="PSS75:PTH75"/>
    <mergeCell ref="PTI75:PTX75"/>
    <mergeCell ref="PTY75:PUN75"/>
    <mergeCell ref="PUO75:PVD75"/>
    <mergeCell ref="PVE75:PVT75"/>
    <mergeCell ref="PVU75:PWJ75"/>
    <mergeCell ref="PWK75:PWZ75"/>
    <mergeCell ref="PXA75:PXP75"/>
    <mergeCell ref="PXQ75:PYF75"/>
    <mergeCell ref="PYG75:PYV75"/>
    <mergeCell ref="PYW75:PZL75"/>
    <mergeCell ref="PZM75:QAB75"/>
    <mergeCell ref="QAC75:QAR75"/>
    <mergeCell ref="QAS75:QBH75"/>
    <mergeCell ref="QBI75:QBX75"/>
    <mergeCell ref="QBY75:QCN75"/>
    <mergeCell ref="QCO75:QDD75"/>
    <mergeCell ref="QDE75:QDT75"/>
    <mergeCell ref="QDU75:QEJ75"/>
    <mergeCell ref="QEK75:QEZ75"/>
    <mergeCell ref="QFA75:QFP75"/>
    <mergeCell ref="QFQ75:QGF75"/>
    <mergeCell ref="QGG75:QGV75"/>
    <mergeCell ref="QGW75:QHL75"/>
    <mergeCell ref="QHM75:QIB75"/>
    <mergeCell ref="QIC75:QIR75"/>
    <mergeCell ref="QIS75:QJH75"/>
    <mergeCell ref="QJI75:QJX75"/>
    <mergeCell ref="QJY75:QKN75"/>
    <mergeCell ref="QKO75:QLD75"/>
    <mergeCell ref="QLE75:QLT75"/>
    <mergeCell ref="QLU75:QMJ75"/>
    <mergeCell ref="QMK75:QMZ75"/>
    <mergeCell ref="QNA75:QNP75"/>
    <mergeCell ref="QNQ75:QOF75"/>
    <mergeCell ref="QOG75:QOV75"/>
    <mergeCell ref="QOW75:QPL75"/>
    <mergeCell ref="QPM75:QQB75"/>
    <mergeCell ref="QQC75:QQR75"/>
    <mergeCell ref="QQS75:QRH75"/>
    <mergeCell ref="QRI75:QRX75"/>
    <mergeCell ref="QRY75:QSN75"/>
    <mergeCell ref="QSO75:QTD75"/>
    <mergeCell ref="QTE75:QTT75"/>
    <mergeCell ref="QTU75:QUJ75"/>
    <mergeCell ref="QUK75:QUZ75"/>
    <mergeCell ref="QVA75:QVP75"/>
    <mergeCell ref="QVQ75:QWF75"/>
    <mergeCell ref="QWG75:QWV75"/>
    <mergeCell ref="QWW75:QXL75"/>
    <mergeCell ref="QXM75:QYB75"/>
    <mergeCell ref="QYC75:QYR75"/>
    <mergeCell ref="QYS75:QZH75"/>
    <mergeCell ref="QZI75:QZX75"/>
    <mergeCell ref="QZY75:RAN75"/>
    <mergeCell ref="RAO75:RBD75"/>
    <mergeCell ref="RBE75:RBT75"/>
    <mergeCell ref="RBU75:RCJ75"/>
    <mergeCell ref="RCK75:RCZ75"/>
    <mergeCell ref="RDA75:RDP75"/>
    <mergeCell ref="RDQ75:REF75"/>
    <mergeCell ref="REG75:REV75"/>
    <mergeCell ref="REW75:RFL75"/>
    <mergeCell ref="RFM75:RGB75"/>
    <mergeCell ref="RGC75:RGR75"/>
    <mergeCell ref="RGS75:RHH75"/>
    <mergeCell ref="RHI75:RHX75"/>
    <mergeCell ref="RHY75:RIN75"/>
    <mergeCell ref="RIO75:RJD75"/>
    <mergeCell ref="RJE75:RJT75"/>
    <mergeCell ref="RJU75:RKJ75"/>
    <mergeCell ref="RKK75:RKZ75"/>
    <mergeCell ref="RLA75:RLP75"/>
    <mergeCell ref="RLQ75:RMF75"/>
    <mergeCell ref="RMG75:RMV75"/>
    <mergeCell ref="RMW75:RNL75"/>
    <mergeCell ref="RNM75:ROB75"/>
    <mergeCell ref="ROC75:ROR75"/>
    <mergeCell ref="ROS75:RPH75"/>
    <mergeCell ref="RPI75:RPX75"/>
    <mergeCell ref="RPY75:RQN75"/>
    <mergeCell ref="RQO75:RRD75"/>
    <mergeCell ref="RRE75:RRT75"/>
    <mergeCell ref="RRU75:RSJ75"/>
    <mergeCell ref="RSK75:RSZ75"/>
    <mergeCell ref="RTA75:RTP75"/>
    <mergeCell ref="RTQ75:RUF75"/>
    <mergeCell ref="RUG75:RUV75"/>
    <mergeCell ref="RUW75:RVL75"/>
    <mergeCell ref="RVM75:RWB75"/>
    <mergeCell ref="RWC75:RWR75"/>
    <mergeCell ref="RWS75:RXH75"/>
    <mergeCell ref="RXI75:RXX75"/>
    <mergeCell ref="RXY75:RYN75"/>
    <mergeCell ref="RYO75:RZD75"/>
    <mergeCell ref="RZE75:RZT75"/>
    <mergeCell ref="RZU75:SAJ75"/>
    <mergeCell ref="SAK75:SAZ75"/>
    <mergeCell ref="SBA75:SBP75"/>
    <mergeCell ref="SBQ75:SCF75"/>
    <mergeCell ref="SCG75:SCV75"/>
    <mergeCell ref="SCW75:SDL75"/>
    <mergeCell ref="SDM75:SEB75"/>
    <mergeCell ref="SEC75:SER75"/>
    <mergeCell ref="SES75:SFH75"/>
    <mergeCell ref="SFI75:SFX75"/>
    <mergeCell ref="SFY75:SGN75"/>
    <mergeCell ref="SGO75:SHD75"/>
    <mergeCell ref="SHE75:SHT75"/>
    <mergeCell ref="SHU75:SIJ75"/>
    <mergeCell ref="SIK75:SIZ75"/>
    <mergeCell ref="SJA75:SJP75"/>
    <mergeCell ref="SJQ75:SKF75"/>
    <mergeCell ref="SKG75:SKV75"/>
    <mergeCell ref="SKW75:SLL75"/>
    <mergeCell ref="SLM75:SMB75"/>
    <mergeCell ref="SMC75:SMR75"/>
    <mergeCell ref="SMS75:SNH75"/>
    <mergeCell ref="SNI75:SNX75"/>
    <mergeCell ref="SNY75:SON75"/>
    <mergeCell ref="SOO75:SPD75"/>
    <mergeCell ref="SPE75:SPT75"/>
    <mergeCell ref="SPU75:SQJ75"/>
    <mergeCell ref="SQK75:SQZ75"/>
    <mergeCell ref="SRA75:SRP75"/>
    <mergeCell ref="SRQ75:SSF75"/>
    <mergeCell ref="SSG75:SSV75"/>
    <mergeCell ref="SSW75:STL75"/>
    <mergeCell ref="STM75:SUB75"/>
    <mergeCell ref="SUC75:SUR75"/>
    <mergeCell ref="SUS75:SVH75"/>
    <mergeCell ref="SVI75:SVX75"/>
    <mergeCell ref="SVY75:SWN75"/>
    <mergeCell ref="SWO75:SXD75"/>
    <mergeCell ref="SXE75:SXT75"/>
    <mergeCell ref="SXU75:SYJ75"/>
    <mergeCell ref="SYK75:SYZ75"/>
    <mergeCell ref="SZA75:SZP75"/>
    <mergeCell ref="SZQ75:TAF75"/>
    <mergeCell ref="TAG75:TAV75"/>
    <mergeCell ref="TAW75:TBL75"/>
    <mergeCell ref="TBM75:TCB75"/>
    <mergeCell ref="TCC75:TCR75"/>
    <mergeCell ref="TCS75:TDH75"/>
    <mergeCell ref="TDI75:TDX75"/>
    <mergeCell ref="TDY75:TEN75"/>
    <mergeCell ref="TEO75:TFD75"/>
    <mergeCell ref="TFE75:TFT75"/>
    <mergeCell ref="TFU75:TGJ75"/>
    <mergeCell ref="TGK75:TGZ75"/>
    <mergeCell ref="THA75:THP75"/>
    <mergeCell ref="THQ75:TIF75"/>
    <mergeCell ref="TIG75:TIV75"/>
    <mergeCell ref="TIW75:TJL75"/>
    <mergeCell ref="TJM75:TKB75"/>
    <mergeCell ref="TKC75:TKR75"/>
    <mergeCell ref="TKS75:TLH75"/>
    <mergeCell ref="TLI75:TLX75"/>
    <mergeCell ref="TLY75:TMN75"/>
    <mergeCell ref="TMO75:TND75"/>
    <mergeCell ref="TNE75:TNT75"/>
    <mergeCell ref="TNU75:TOJ75"/>
    <mergeCell ref="TOK75:TOZ75"/>
    <mergeCell ref="TPA75:TPP75"/>
    <mergeCell ref="TPQ75:TQF75"/>
    <mergeCell ref="TQG75:TQV75"/>
    <mergeCell ref="TQW75:TRL75"/>
    <mergeCell ref="TRM75:TSB75"/>
    <mergeCell ref="TSC75:TSR75"/>
    <mergeCell ref="TSS75:TTH75"/>
    <mergeCell ref="TTI75:TTX75"/>
    <mergeCell ref="TTY75:TUN75"/>
    <mergeCell ref="TUO75:TVD75"/>
    <mergeCell ref="TVE75:TVT75"/>
    <mergeCell ref="TVU75:TWJ75"/>
    <mergeCell ref="TWK75:TWZ75"/>
    <mergeCell ref="TXA75:TXP75"/>
    <mergeCell ref="TXQ75:TYF75"/>
    <mergeCell ref="TYG75:TYV75"/>
    <mergeCell ref="TYW75:TZL75"/>
    <mergeCell ref="TZM75:UAB75"/>
    <mergeCell ref="UAC75:UAR75"/>
    <mergeCell ref="UAS75:UBH75"/>
    <mergeCell ref="UBI75:UBX75"/>
    <mergeCell ref="UBY75:UCN75"/>
    <mergeCell ref="UCO75:UDD75"/>
    <mergeCell ref="UDE75:UDT75"/>
    <mergeCell ref="UDU75:UEJ75"/>
    <mergeCell ref="UEK75:UEZ75"/>
    <mergeCell ref="UFA75:UFP75"/>
    <mergeCell ref="UFQ75:UGF75"/>
    <mergeCell ref="UGG75:UGV75"/>
    <mergeCell ref="UGW75:UHL75"/>
    <mergeCell ref="UHM75:UIB75"/>
    <mergeCell ref="UIC75:UIR75"/>
    <mergeCell ref="UIS75:UJH75"/>
    <mergeCell ref="UJI75:UJX75"/>
    <mergeCell ref="UJY75:UKN75"/>
    <mergeCell ref="UKO75:ULD75"/>
    <mergeCell ref="ULE75:ULT75"/>
    <mergeCell ref="ULU75:UMJ75"/>
    <mergeCell ref="UMK75:UMZ75"/>
    <mergeCell ref="UNA75:UNP75"/>
    <mergeCell ref="UNQ75:UOF75"/>
    <mergeCell ref="UOG75:UOV75"/>
    <mergeCell ref="UOW75:UPL75"/>
    <mergeCell ref="UPM75:UQB75"/>
    <mergeCell ref="UQC75:UQR75"/>
    <mergeCell ref="UQS75:URH75"/>
    <mergeCell ref="URI75:URX75"/>
    <mergeCell ref="URY75:USN75"/>
    <mergeCell ref="USO75:UTD75"/>
    <mergeCell ref="UTE75:UTT75"/>
    <mergeCell ref="UTU75:UUJ75"/>
    <mergeCell ref="UUK75:UUZ75"/>
    <mergeCell ref="UVA75:UVP75"/>
    <mergeCell ref="UVQ75:UWF75"/>
    <mergeCell ref="UWG75:UWV75"/>
    <mergeCell ref="UWW75:UXL75"/>
    <mergeCell ref="UXM75:UYB75"/>
    <mergeCell ref="UYC75:UYR75"/>
    <mergeCell ref="UYS75:UZH75"/>
    <mergeCell ref="UZI75:UZX75"/>
    <mergeCell ref="UZY75:VAN75"/>
    <mergeCell ref="VAO75:VBD75"/>
    <mergeCell ref="VBE75:VBT75"/>
    <mergeCell ref="VBU75:VCJ75"/>
    <mergeCell ref="VCK75:VCZ75"/>
    <mergeCell ref="VDA75:VDP75"/>
    <mergeCell ref="VDQ75:VEF75"/>
    <mergeCell ref="VEG75:VEV75"/>
    <mergeCell ref="VEW75:VFL75"/>
    <mergeCell ref="VFM75:VGB75"/>
    <mergeCell ref="VGC75:VGR75"/>
    <mergeCell ref="VGS75:VHH75"/>
    <mergeCell ref="VHI75:VHX75"/>
    <mergeCell ref="VHY75:VIN75"/>
    <mergeCell ref="VIO75:VJD75"/>
    <mergeCell ref="VJE75:VJT75"/>
    <mergeCell ref="VJU75:VKJ75"/>
    <mergeCell ref="VKK75:VKZ75"/>
    <mergeCell ref="VLA75:VLP75"/>
    <mergeCell ref="VLQ75:VMF75"/>
    <mergeCell ref="VMG75:VMV75"/>
    <mergeCell ref="VMW75:VNL75"/>
    <mergeCell ref="VNM75:VOB75"/>
    <mergeCell ref="VOC75:VOR75"/>
    <mergeCell ref="VOS75:VPH75"/>
    <mergeCell ref="VPI75:VPX75"/>
    <mergeCell ref="VPY75:VQN75"/>
    <mergeCell ref="VQO75:VRD75"/>
    <mergeCell ref="VRE75:VRT75"/>
    <mergeCell ref="VRU75:VSJ75"/>
    <mergeCell ref="VSK75:VSZ75"/>
    <mergeCell ref="VTA75:VTP75"/>
    <mergeCell ref="VTQ75:VUF75"/>
    <mergeCell ref="VUG75:VUV75"/>
    <mergeCell ref="VUW75:VVL75"/>
    <mergeCell ref="VVM75:VWB75"/>
    <mergeCell ref="VWC75:VWR75"/>
    <mergeCell ref="VWS75:VXH75"/>
    <mergeCell ref="VXI75:VXX75"/>
    <mergeCell ref="VXY75:VYN75"/>
    <mergeCell ref="VYO75:VZD75"/>
    <mergeCell ref="VZE75:VZT75"/>
    <mergeCell ref="VZU75:WAJ75"/>
    <mergeCell ref="WAK75:WAZ75"/>
    <mergeCell ref="WBA75:WBP75"/>
    <mergeCell ref="WBQ75:WCF75"/>
    <mergeCell ref="WCG75:WCV75"/>
    <mergeCell ref="WCW75:WDL75"/>
    <mergeCell ref="WDM75:WEB75"/>
    <mergeCell ref="WEC75:WER75"/>
    <mergeCell ref="WES75:WFH75"/>
    <mergeCell ref="WFI75:WFX75"/>
    <mergeCell ref="WFY75:WGN75"/>
    <mergeCell ref="WGO75:WHD75"/>
    <mergeCell ref="WHE75:WHT75"/>
    <mergeCell ref="WHU75:WIJ75"/>
    <mergeCell ref="WIK75:WIZ75"/>
    <mergeCell ref="WJA75:WJP75"/>
    <mergeCell ref="WJQ75:WKF75"/>
    <mergeCell ref="WKG75:WKV75"/>
    <mergeCell ref="WKW75:WLL75"/>
    <mergeCell ref="WLM75:WMB75"/>
    <mergeCell ref="WMC75:WMR75"/>
    <mergeCell ref="WMS75:WNH75"/>
    <mergeCell ref="WNI75:WNX75"/>
    <mergeCell ref="WNY75:WON75"/>
    <mergeCell ref="WOO75:WPD75"/>
    <mergeCell ref="WPE75:WPT75"/>
    <mergeCell ref="WPU75:WQJ75"/>
    <mergeCell ref="WQK75:WQZ75"/>
    <mergeCell ref="WRA75:WRP75"/>
    <mergeCell ref="WRQ75:WSF75"/>
    <mergeCell ref="WSG75:WSV75"/>
    <mergeCell ref="WSW75:WTL75"/>
    <mergeCell ref="WTM75:WUB75"/>
    <mergeCell ref="WUC75:WUR75"/>
    <mergeCell ref="WUS75:WVH75"/>
    <mergeCell ref="WVI75:WVX75"/>
    <mergeCell ref="WVY75:WWN75"/>
    <mergeCell ref="WWO75:WXD75"/>
    <mergeCell ref="WXE75:WXT75"/>
    <mergeCell ref="WXU75:WYJ75"/>
    <mergeCell ref="WYK75:WYZ75"/>
    <mergeCell ref="WZA75:WZP75"/>
    <mergeCell ref="WZQ75:XAF75"/>
    <mergeCell ref="XAG75:XAV75"/>
    <mergeCell ref="XAW75:XBL75"/>
    <mergeCell ref="XBM75:XCB75"/>
    <mergeCell ref="XCC75:XCR75"/>
    <mergeCell ref="XCS75:XDH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HA76:HP76"/>
    <mergeCell ref="HQ76:IF76"/>
    <mergeCell ref="IG76:IV76"/>
    <mergeCell ref="IW76:JL76"/>
    <mergeCell ref="JM76:KB76"/>
    <mergeCell ref="KC76:KR76"/>
    <mergeCell ref="KS76:LH76"/>
    <mergeCell ref="LI76:LX76"/>
    <mergeCell ref="LY76:MN76"/>
    <mergeCell ref="MO76:ND76"/>
    <mergeCell ref="NE76:NT76"/>
    <mergeCell ref="NU76:OJ76"/>
    <mergeCell ref="OK76:OZ76"/>
    <mergeCell ref="PA76:PP76"/>
    <mergeCell ref="PQ76:QF76"/>
    <mergeCell ref="QG76:QV76"/>
    <mergeCell ref="QW76:RL76"/>
    <mergeCell ref="RM76:SB76"/>
    <mergeCell ref="SC76:SR76"/>
    <mergeCell ref="SS76:TH76"/>
    <mergeCell ref="TI76:TX76"/>
    <mergeCell ref="TY76:UN76"/>
    <mergeCell ref="UO76:VD76"/>
    <mergeCell ref="VE76:VT76"/>
    <mergeCell ref="VU76:WJ76"/>
    <mergeCell ref="WK76:WZ76"/>
    <mergeCell ref="XA76:XP76"/>
    <mergeCell ref="XQ76:YF76"/>
    <mergeCell ref="YG76:YV76"/>
    <mergeCell ref="YW76:ZL76"/>
    <mergeCell ref="ZM76:AAB76"/>
    <mergeCell ref="AAC76:AAR76"/>
    <mergeCell ref="AAS76:ABH76"/>
    <mergeCell ref="ABI76:ABX76"/>
    <mergeCell ref="ABY76:ACN76"/>
    <mergeCell ref="ACO76:ADD76"/>
    <mergeCell ref="ADE76:ADT76"/>
    <mergeCell ref="ADU76:AEJ76"/>
    <mergeCell ref="AEK76:AEZ76"/>
    <mergeCell ref="AFA76:AFP76"/>
    <mergeCell ref="AFQ76:AGF76"/>
    <mergeCell ref="AGG76:AGV76"/>
    <mergeCell ref="AGW76:AHL76"/>
    <mergeCell ref="AHM76:AIB76"/>
    <mergeCell ref="AIC76:AIR76"/>
    <mergeCell ref="AIS76:AJH76"/>
    <mergeCell ref="AJI76:AJX76"/>
    <mergeCell ref="AJY76:AKN76"/>
    <mergeCell ref="AKO76:ALD76"/>
    <mergeCell ref="ALE76:ALT76"/>
    <mergeCell ref="ALU76:AMJ76"/>
    <mergeCell ref="AMK76:AMZ76"/>
    <mergeCell ref="ANA76:ANP76"/>
    <mergeCell ref="ANQ76:AOF76"/>
    <mergeCell ref="AOG76:AOV76"/>
    <mergeCell ref="AOW76:APL76"/>
    <mergeCell ref="APM76:AQB76"/>
    <mergeCell ref="AQC76:AQR76"/>
    <mergeCell ref="AQS76:ARH76"/>
    <mergeCell ref="ARI76:ARX76"/>
    <mergeCell ref="ARY76:ASN76"/>
    <mergeCell ref="ASO76:ATD76"/>
    <mergeCell ref="ATE76:ATT76"/>
    <mergeCell ref="ATU76:AUJ76"/>
    <mergeCell ref="AUK76:AUZ76"/>
    <mergeCell ref="AVA76:AVP76"/>
    <mergeCell ref="AVQ76:AWF76"/>
    <mergeCell ref="AWG76:AWV76"/>
    <mergeCell ref="AWW76:AXL76"/>
    <mergeCell ref="AXM76:AYB76"/>
    <mergeCell ref="AYC76:AYR76"/>
    <mergeCell ref="AYS76:AZH76"/>
    <mergeCell ref="AZI76:AZX76"/>
    <mergeCell ref="AZY76:BAN76"/>
    <mergeCell ref="BAO76:BBD76"/>
    <mergeCell ref="BBE76:BBT76"/>
    <mergeCell ref="BBU76:BCJ76"/>
    <mergeCell ref="BCK76:BCZ76"/>
    <mergeCell ref="BDA76:BDP76"/>
    <mergeCell ref="BDQ76:BEF76"/>
    <mergeCell ref="BEG76:BEV76"/>
    <mergeCell ref="BEW76:BFL76"/>
    <mergeCell ref="BFM76:BGB76"/>
    <mergeCell ref="BGC76:BGR76"/>
    <mergeCell ref="BGS76:BHH76"/>
    <mergeCell ref="BHI76:BHX76"/>
    <mergeCell ref="BHY76:BIN76"/>
    <mergeCell ref="BIO76:BJD76"/>
    <mergeCell ref="BJE76:BJT76"/>
    <mergeCell ref="BJU76:BKJ76"/>
    <mergeCell ref="BKK76:BKZ76"/>
    <mergeCell ref="BLA76:BLP76"/>
    <mergeCell ref="BLQ76:BMF76"/>
    <mergeCell ref="BMG76:BMV76"/>
    <mergeCell ref="BMW76:BNL76"/>
    <mergeCell ref="BNM76:BOB76"/>
    <mergeCell ref="BOC76:BOR76"/>
    <mergeCell ref="BOS76:BPH76"/>
    <mergeCell ref="BPI76:BPX76"/>
    <mergeCell ref="BPY76:BQN76"/>
    <mergeCell ref="BQO76:BRD76"/>
    <mergeCell ref="BRE76:BRT76"/>
    <mergeCell ref="BRU76:BSJ76"/>
    <mergeCell ref="BSK76:BSZ76"/>
    <mergeCell ref="BTA76:BTP76"/>
    <mergeCell ref="BTQ76:BUF76"/>
    <mergeCell ref="BUG76:BUV76"/>
    <mergeCell ref="BUW76:BVL76"/>
    <mergeCell ref="BVM76:BWB76"/>
    <mergeCell ref="BWC76:BWR76"/>
    <mergeCell ref="BWS76:BXH76"/>
    <mergeCell ref="BXI76:BXX76"/>
    <mergeCell ref="BXY76:BYN76"/>
    <mergeCell ref="BYO76:BZD76"/>
    <mergeCell ref="BZE76:BZT76"/>
    <mergeCell ref="BZU76:CAJ76"/>
    <mergeCell ref="CAK76:CAZ76"/>
    <mergeCell ref="CBA76:CBP76"/>
    <mergeCell ref="CBQ76:CCF76"/>
    <mergeCell ref="CCG76:CCV76"/>
    <mergeCell ref="CCW76:CDL76"/>
    <mergeCell ref="CDM76:CEB76"/>
    <mergeCell ref="CEC76:CER76"/>
    <mergeCell ref="CES76:CFH76"/>
    <mergeCell ref="CFI76:CFX76"/>
    <mergeCell ref="CFY76:CGN76"/>
    <mergeCell ref="CGO76:CHD76"/>
    <mergeCell ref="CHE76:CHT76"/>
    <mergeCell ref="CHU76:CIJ76"/>
    <mergeCell ref="CIK76:CIZ76"/>
    <mergeCell ref="CJA76:CJP76"/>
    <mergeCell ref="CJQ76:CKF76"/>
    <mergeCell ref="CKG76:CKV76"/>
    <mergeCell ref="CKW76:CLL76"/>
    <mergeCell ref="CLM76:CMB76"/>
    <mergeCell ref="CMC76:CMR76"/>
    <mergeCell ref="CMS76:CNH76"/>
    <mergeCell ref="CNI76:CNX76"/>
    <mergeCell ref="CNY76:CON76"/>
    <mergeCell ref="COO76:CPD76"/>
    <mergeCell ref="CPE76:CPT76"/>
    <mergeCell ref="CPU76:CQJ76"/>
    <mergeCell ref="CQK76:CQZ76"/>
    <mergeCell ref="CRA76:CRP76"/>
    <mergeCell ref="CRQ76:CSF76"/>
    <mergeCell ref="CSG76:CSV76"/>
    <mergeCell ref="CSW76:CTL76"/>
    <mergeCell ref="CTM76:CUB76"/>
    <mergeCell ref="CUC76:CUR76"/>
    <mergeCell ref="CUS76:CVH76"/>
    <mergeCell ref="CVI76:CVX76"/>
    <mergeCell ref="CVY76:CWN76"/>
    <mergeCell ref="CWO76:CXD76"/>
    <mergeCell ref="CXE76:CXT76"/>
    <mergeCell ref="CXU76:CYJ76"/>
    <mergeCell ref="CYK76:CYZ76"/>
    <mergeCell ref="CZA76:CZP76"/>
    <mergeCell ref="CZQ76:DAF76"/>
    <mergeCell ref="DAG76:DAV76"/>
    <mergeCell ref="DAW76:DBL76"/>
    <mergeCell ref="DBM76:DCB76"/>
    <mergeCell ref="DCC76:DCR76"/>
    <mergeCell ref="DCS76:DDH76"/>
    <mergeCell ref="DDI76:DDX76"/>
    <mergeCell ref="DDY76:DEN76"/>
    <mergeCell ref="DEO76:DFD76"/>
    <mergeCell ref="DFE76:DFT76"/>
    <mergeCell ref="DFU76:DGJ76"/>
    <mergeCell ref="DGK76:DGZ76"/>
    <mergeCell ref="DHA76:DHP76"/>
    <mergeCell ref="DHQ76:DIF76"/>
    <mergeCell ref="DIG76:DIV76"/>
    <mergeCell ref="DIW76:DJL76"/>
    <mergeCell ref="DJM76:DKB76"/>
    <mergeCell ref="DKC76:DKR76"/>
    <mergeCell ref="DKS76:DLH76"/>
    <mergeCell ref="DLI76:DLX76"/>
    <mergeCell ref="DLY76:DMN76"/>
    <mergeCell ref="DMO76:DND76"/>
    <mergeCell ref="DNE76:DNT76"/>
    <mergeCell ref="DNU76:DOJ76"/>
    <mergeCell ref="DOK76:DOZ76"/>
    <mergeCell ref="DPA76:DPP76"/>
    <mergeCell ref="DPQ76:DQF76"/>
    <mergeCell ref="DQG76:DQV76"/>
    <mergeCell ref="DQW76:DRL76"/>
    <mergeCell ref="DRM76:DSB76"/>
    <mergeCell ref="DSC76:DSR76"/>
    <mergeCell ref="DSS76:DTH76"/>
    <mergeCell ref="DTI76:DTX76"/>
    <mergeCell ref="DTY76:DUN76"/>
    <mergeCell ref="DUO76:DVD76"/>
    <mergeCell ref="DVE76:DVT76"/>
    <mergeCell ref="DVU76:DWJ76"/>
    <mergeCell ref="DWK76:DWZ76"/>
    <mergeCell ref="DXA76:DXP76"/>
    <mergeCell ref="DXQ76:DYF76"/>
    <mergeCell ref="DYG76:DYV76"/>
    <mergeCell ref="DYW76:DZL76"/>
    <mergeCell ref="DZM76:EAB76"/>
    <mergeCell ref="EAC76:EAR76"/>
    <mergeCell ref="EAS76:EBH76"/>
    <mergeCell ref="EBI76:EBX76"/>
    <mergeCell ref="EBY76:ECN76"/>
    <mergeCell ref="ECO76:EDD76"/>
    <mergeCell ref="EDE76:EDT76"/>
    <mergeCell ref="EDU76:EEJ76"/>
    <mergeCell ref="EEK76:EEZ76"/>
    <mergeCell ref="EFA76:EFP76"/>
    <mergeCell ref="EFQ76:EGF76"/>
    <mergeCell ref="EGG76:EGV76"/>
    <mergeCell ref="EGW76:EHL76"/>
    <mergeCell ref="EHM76:EIB76"/>
    <mergeCell ref="EIC76:EIR76"/>
    <mergeCell ref="EIS76:EJH76"/>
    <mergeCell ref="EJI76:EJX76"/>
    <mergeCell ref="EJY76:EKN76"/>
    <mergeCell ref="EKO76:ELD76"/>
    <mergeCell ref="ELE76:ELT76"/>
    <mergeCell ref="ELU76:EMJ76"/>
    <mergeCell ref="EMK76:EMZ76"/>
    <mergeCell ref="ENA76:ENP76"/>
    <mergeCell ref="ENQ76:EOF76"/>
    <mergeCell ref="EOG76:EOV76"/>
    <mergeCell ref="EOW76:EPL76"/>
    <mergeCell ref="EPM76:EQB76"/>
    <mergeCell ref="EQC76:EQR76"/>
    <mergeCell ref="EQS76:ERH76"/>
    <mergeCell ref="ERI76:ERX76"/>
    <mergeCell ref="ERY76:ESN76"/>
    <mergeCell ref="ESO76:ETD76"/>
    <mergeCell ref="ETE76:ETT76"/>
    <mergeCell ref="ETU76:EUJ76"/>
    <mergeCell ref="EUK76:EUZ76"/>
    <mergeCell ref="EVA76:EVP76"/>
    <mergeCell ref="EVQ76:EWF76"/>
    <mergeCell ref="EWG76:EWV76"/>
    <mergeCell ref="EWW76:EXL76"/>
    <mergeCell ref="EXM76:EYB76"/>
    <mergeCell ref="EYC76:EYR76"/>
    <mergeCell ref="EYS76:EZH76"/>
    <mergeCell ref="EZI76:EZX76"/>
    <mergeCell ref="EZY76:FAN76"/>
    <mergeCell ref="FAO76:FBD76"/>
    <mergeCell ref="FBE76:FBT76"/>
    <mergeCell ref="FBU76:FCJ76"/>
    <mergeCell ref="FCK76:FCZ76"/>
    <mergeCell ref="FDA76:FDP76"/>
    <mergeCell ref="FDQ76:FEF76"/>
    <mergeCell ref="FEG76:FEV76"/>
    <mergeCell ref="FEW76:FFL76"/>
    <mergeCell ref="FFM76:FGB76"/>
    <mergeCell ref="FGC76:FGR76"/>
    <mergeCell ref="FGS76:FHH76"/>
    <mergeCell ref="FHI76:FHX76"/>
    <mergeCell ref="FHY76:FIN76"/>
    <mergeCell ref="FIO76:FJD76"/>
    <mergeCell ref="FJE76:FJT76"/>
    <mergeCell ref="FJU76:FKJ76"/>
    <mergeCell ref="FKK76:FKZ76"/>
    <mergeCell ref="FLA76:FLP76"/>
    <mergeCell ref="FLQ76:FMF76"/>
    <mergeCell ref="FMG76:FMV76"/>
    <mergeCell ref="FMW76:FNL76"/>
    <mergeCell ref="FNM76:FOB76"/>
    <mergeCell ref="FOC76:FOR76"/>
    <mergeCell ref="FOS76:FPH76"/>
    <mergeCell ref="FPI76:FPX76"/>
    <mergeCell ref="FPY76:FQN76"/>
    <mergeCell ref="FQO76:FRD76"/>
    <mergeCell ref="FRE76:FRT76"/>
    <mergeCell ref="FRU76:FSJ76"/>
    <mergeCell ref="FSK76:FSZ76"/>
    <mergeCell ref="FTA76:FTP76"/>
    <mergeCell ref="FTQ76:FUF76"/>
    <mergeCell ref="FUG76:FUV76"/>
    <mergeCell ref="FUW76:FVL76"/>
    <mergeCell ref="FVM76:FWB76"/>
    <mergeCell ref="FWC76:FWR76"/>
    <mergeCell ref="FWS76:FXH76"/>
    <mergeCell ref="FXI76:FXX76"/>
    <mergeCell ref="FXY76:FYN76"/>
    <mergeCell ref="FYO76:FZD76"/>
    <mergeCell ref="FZE76:FZT76"/>
    <mergeCell ref="FZU76:GAJ76"/>
    <mergeCell ref="GAK76:GAZ76"/>
    <mergeCell ref="GBA76:GBP76"/>
    <mergeCell ref="GBQ76:GCF76"/>
    <mergeCell ref="GCG76:GCV76"/>
    <mergeCell ref="GCW76:GDL76"/>
    <mergeCell ref="GDM76:GEB76"/>
    <mergeCell ref="GEC76:GER76"/>
    <mergeCell ref="GES76:GFH76"/>
    <mergeCell ref="GFI76:GFX76"/>
    <mergeCell ref="GFY76:GGN76"/>
    <mergeCell ref="GGO76:GHD76"/>
    <mergeCell ref="GHE76:GHT76"/>
    <mergeCell ref="GHU76:GIJ76"/>
    <mergeCell ref="GIK76:GIZ76"/>
    <mergeCell ref="GJA76:GJP76"/>
    <mergeCell ref="GJQ76:GKF76"/>
    <mergeCell ref="GKG76:GKV76"/>
    <mergeCell ref="GKW76:GLL76"/>
    <mergeCell ref="GLM76:GMB76"/>
    <mergeCell ref="GMC76:GMR76"/>
    <mergeCell ref="GMS76:GNH76"/>
    <mergeCell ref="GNI76:GNX76"/>
    <mergeCell ref="GNY76:GON76"/>
    <mergeCell ref="GOO76:GPD76"/>
    <mergeCell ref="GPE76:GPT76"/>
    <mergeCell ref="GPU76:GQJ76"/>
    <mergeCell ref="GQK76:GQZ76"/>
    <mergeCell ref="GRA76:GRP76"/>
    <mergeCell ref="GRQ76:GSF76"/>
    <mergeCell ref="GSG76:GSV76"/>
    <mergeCell ref="GSW76:GTL76"/>
    <mergeCell ref="GTM76:GUB76"/>
    <mergeCell ref="GUC76:GUR76"/>
    <mergeCell ref="GUS76:GVH76"/>
    <mergeCell ref="GVI76:GVX76"/>
    <mergeCell ref="GVY76:GWN76"/>
    <mergeCell ref="GWO76:GXD76"/>
    <mergeCell ref="GXE76:GXT76"/>
    <mergeCell ref="GXU76:GYJ76"/>
    <mergeCell ref="GYK76:GYZ76"/>
    <mergeCell ref="GZA76:GZP76"/>
    <mergeCell ref="GZQ76:HAF76"/>
    <mergeCell ref="HAG76:HAV76"/>
    <mergeCell ref="HAW76:HBL76"/>
    <mergeCell ref="HBM76:HCB76"/>
    <mergeCell ref="HCC76:HCR76"/>
    <mergeCell ref="HCS76:HDH76"/>
    <mergeCell ref="HDI76:HDX76"/>
    <mergeCell ref="HDY76:HEN76"/>
    <mergeCell ref="HEO76:HFD76"/>
    <mergeCell ref="HFE76:HFT76"/>
    <mergeCell ref="HFU76:HGJ76"/>
    <mergeCell ref="HGK76:HGZ76"/>
    <mergeCell ref="HHA76:HHP76"/>
    <mergeCell ref="HHQ76:HIF76"/>
    <mergeCell ref="HIG76:HIV76"/>
    <mergeCell ref="HIW76:HJL76"/>
    <mergeCell ref="HJM76:HKB76"/>
    <mergeCell ref="HKC76:HKR76"/>
    <mergeCell ref="HKS76:HLH76"/>
    <mergeCell ref="HLI76:HLX76"/>
    <mergeCell ref="HLY76:HMN76"/>
    <mergeCell ref="HMO76:HND76"/>
    <mergeCell ref="HNE76:HNT76"/>
    <mergeCell ref="HNU76:HOJ76"/>
    <mergeCell ref="HOK76:HOZ76"/>
    <mergeCell ref="HPA76:HPP76"/>
    <mergeCell ref="HPQ76:HQF76"/>
    <mergeCell ref="HQG76:HQV76"/>
    <mergeCell ref="HQW76:HRL76"/>
    <mergeCell ref="HRM76:HSB76"/>
    <mergeCell ref="HSC76:HSR76"/>
    <mergeCell ref="HSS76:HTH76"/>
    <mergeCell ref="HTI76:HTX76"/>
    <mergeCell ref="HTY76:HUN76"/>
    <mergeCell ref="HUO76:HVD76"/>
    <mergeCell ref="HVE76:HVT76"/>
    <mergeCell ref="HVU76:HWJ76"/>
    <mergeCell ref="HWK76:HWZ76"/>
    <mergeCell ref="HXA76:HXP76"/>
    <mergeCell ref="HXQ76:HYF76"/>
    <mergeCell ref="HYG76:HYV76"/>
    <mergeCell ref="HYW76:HZL76"/>
    <mergeCell ref="HZM76:IAB76"/>
    <mergeCell ref="IAC76:IAR76"/>
    <mergeCell ref="IAS76:IBH76"/>
    <mergeCell ref="IBI76:IBX76"/>
    <mergeCell ref="IBY76:ICN76"/>
    <mergeCell ref="ICO76:IDD76"/>
    <mergeCell ref="IDE76:IDT76"/>
    <mergeCell ref="IDU76:IEJ76"/>
    <mergeCell ref="IEK76:IEZ76"/>
    <mergeCell ref="IFA76:IFP76"/>
    <mergeCell ref="IFQ76:IGF76"/>
    <mergeCell ref="IGG76:IGV76"/>
    <mergeCell ref="IGW76:IHL76"/>
    <mergeCell ref="IHM76:IIB76"/>
    <mergeCell ref="IIC76:IIR76"/>
    <mergeCell ref="IIS76:IJH76"/>
    <mergeCell ref="IJI76:IJX76"/>
    <mergeCell ref="IJY76:IKN76"/>
    <mergeCell ref="IKO76:ILD76"/>
    <mergeCell ref="ILE76:ILT76"/>
    <mergeCell ref="ILU76:IMJ76"/>
    <mergeCell ref="IMK76:IMZ76"/>
    <mergeCell ref="INA76:INP76"/>
    <mergeCell ref="INQ76:IOF76"/>
    <mergeCell ref="IOG76:IOV76"/>
    <mergeCell ref="IOW76:IPL76"/>
    <mergeCell ref="IPM76:IQB76"/>
    <mergeCell ref="IQC76:IQR76"/>
    <mergeCell ref="IQS76:IRH76"/>
    <mergeCell ref="IRI76:IRX76"/>
    <mergeCell ref="IRY76:ISN76"/>
    <mergeCell ref="ISO76:ITD76"/>
    <mergeCell ref="ITE76:ITT76"/>
    <mergeCell ref="ITU76:IUJ76"/>
    <mergeCell ref="IUK76:IUZ76"/>
    <mergeCell ref="IVA76:IVP76"/>
    <mergeCell ref="IVQ76:IWF76"/>
    <mergeCell ref="IWG76:IWV76"/>
    <mergeCell ref="IWW76:IXL76"/>
    <mergeCell ref="IXM76:IYB76"/>
    <mergeCell ref="IYC76:IYR76"/>
    <mergeCell ref="IYS76:IZH76"/>
    <mergeCell ref="IZI76:IZX76"/>
    <mergeCell ref="IZY76:JAN76"/>
    <mergeCell ref="JAO76:JBD76"/>
    <mergeCell ref="JBE76:JBT76"/>
    <mergeCell ref="JBU76:JCJ76"/>
    <mergeCell ref="JCK76:JCZ76"/>
    <mergeCell ref="JDA76:JDP76"/>
    <mergeCell ref="JDQ76:JEF76"/>
    <mergeCell ref="JEG76:JEV76"/>
    <mergeCell ref="JEW76:JFL76"/>
    <mergeCell ref="JFM76:JGB76"/>
    <mergeCell ref="JGC76:JGR76"/>
    <mergeCell ref="JGS76:JHH76"/>
    <mergeCell ref="JHI76:JHX76"/>
    <mergeCell ref="JHY76:JIN76"/>
    <mergeCell ref="JIO76:JJD76"/>
    <mergeCell ref="JJE76:JJT76"/>
    <mergeCell ref="JJU76:JKJ76"/>
    <mergeCell ref="JKK76:JKZ76"/>
    <mergeCell ref="JLA76:JLP76"/>
    <mergeCell ref="JLQ76:JMF76"/>
    <mergeCell ref="JMG76:JMV76"/>
    <mergeCell ref="JMW76:JNL76"/>
    <mergeCell ref="JNM76:JOB76"/>
    <mergeCell ref="JOC76:JOR76"/>
    <mergeCell ref="JOS76:JPH76"/>
    <mergeCell ref="JPI76:JPX76"/>
    <mergeCell ref="JPY76:JQN76"/>
    <mergeCell ref="JQO76:JRD76"/>
    <mergeCell ref="JRE76:JRT76"/>
    <mergeCell ref="JRU76:JSJ76"/>
    <mergeCell ref="JSK76:JSZ76"/>
    <mergeCell ref="JTA76:JTP76"/>
    <mergeCell ref="JTQ76:JUF76"/>
    <mergeCell ref="JUG76:JUV76"/>
    <mergeCell ref="JUW76:JVL76"/>
    <mergeCell ref="JVM76:JWB76"/>
    <mergeCell ref="JWC76:JWR76"/>
    <mergeCell ref="JWS76:JXH76"/>
    <mergeCell ref="JXI76:JXX76"/>
    <mergeCell ref="JXY76:JYN76"/>
    <mergeCell ref="JYO76:JZD76"/>
    <mergeCell ref="JZE76:JZT76"/>
    <mergeCell ref="JZU76:KAJ76"/>
    <mergeCell ref="KAK76:KAZ76"/>
    <mergeCell ref="KBA76:KBP76"/>
    <mergeCell ref="KBQ76:KCF76"/>
    <mergeCell ref="KCG76:KCV76"/>
    <mergeCell ref="KCW76:KDL76"/>
    <mergeCell ref="KDM76:KEB76"/>
    <mergeCell ref="KEC76:KER76"/>
    <mergeCell ref="KES76:KFH76"/>
    <mergeCell ref="KFI76:KFX76"/>
    <mergeCell ref="KFY76:KGN76"/>
    <mergeCell ref="KGO76:KHD76"/>
    <mergeCell ref="KHE76:KHT76"/>
    <mergeCell ref="KHU76:KIJ76"/>
    <mergeCell ref="KIK76:KIZ76"/>
    <mergeCell ref="KJA76:KJP76"/>
    <mergeCell ref="KJQ76:KKF76"/>
    <mergeCell ref="KKG76:KKV76"/>
    <mergeCell ref="KKW76:KLL76"/>
    <mergeCell ref="KLM76:KMB76"/>
    <mergeCell ref="KMC76:KMR76"/>
    <mergeCell ref="KMS76:KNH76"/>
    <mergeCell ref="KNI76:KNX76"/>
    <mergeCell ref="KNY76:KON76"/>
    <mergeCell ref="KOO76:KPD76"/>
    <mergeCell ref="KPE76:KPT76"/>
    <mergeCell ref="KPU76:KQJ76"/>
    <mergeCell ref="KQK76:KQZ76"/>
    <mergeCell ref="KRA76:KRP76"/>
    <mergeCell ref="KRQ76:KSF76"/>
    <mergeCell ref="KSG76:KSV76"/>
    <mergeCell ref="KSW76:KTL76"/>
    <mergeCell ref="KTM76:KUB76"/>
    <mergeCell ref="KUC76:KUR76"/>
    <mergeCell ref="KUS76:KVH76"/>
    <mergeCell ref="KVI76:KVX76"/>
    <mergeCell ref="KVY76:KWN76"/>
    <mergeCell ref="KWO76:KXD76"/>
    <mergeCell ref="KXE76:KXT76"/>
    <mergeCell ref="KXU76:KYJ76"/>
    <mergeCell ref="KYK76:KYZ76"/>
    <mergeCell ref="KZA76:KZP76"/>
    <mergeCell ref="KZQ76:LAF76"/>
    <mergeCell ref="LAG76:LAV76"/>
    <mergeCell ref="LAW76:LBL76"/>
    <mergeCell ref="LBM76:LCB76"/>
    <mergeCell ref="LCC76:LCR76"/>
    <mergeCell ref="LCS76:LDH76"/>
    <mergeCell ref="LDI76:LDX76"/>
    <mergeCell ref="LDY76:LEN76"/>
    <mergeCell ref="LEO76:LFD76"/>
    <mergeCell ref="LFE76:LFT76"/>
    <mergeCell ref="LFU76:LGJ76"/>
    <mergeCell ref="LGK76:LGZ76"/>
    <mergeCell ref="LHA76:LHP76"/>
    <mergeCell ref="LHQ76:LIF76"/>
    <mergeCell ref="LIG76:LIV76"/>
    <mergeCell ref="LIW76:LJL76"/>
    <mergeCell ref="LJM76:LKB76"/>
    <mergeCell ref="LKC76:LKR76"/>
    <mergeCell ref="LKS76:LLH76"/>
    <mergeCell ref="LLI76:LLX76"/>
    <mergeCell ref="LLY76:LMN76"/>
    <mergeCell ref="LMO76:LND76"/>
    <mergeCell ref="LNE76:LNT76"/>
    <mergeCell ref="LNU76:LOJ76"/>
    <mergeCell ref="LOK76:LOZ76"/>
    <mergeCell ref="LPA76:LPP76"/>
    <mergeCell ref="LPQ76:LQF76"/>
    <mergeCell ref="LQG76:LQV76"/>
    <mergeCell ref="LQW76:LRL76"/>
    <mergeCell ref="LRM76:LSB76"/>
    <mergeCell ref="LSC76:LSR76"/>
    <mergeCell ref="LSS76:LTH76"/>
    <mergeCell ref="LTI76:LTX76"/>
    <mergeCell ref="LTY76:LUN76"/>
    <mergeCell ref="LUO76:LVD76"/>
    <mergeCell ref="LVE76:LVT76"/>
    <mergeCell ref="LVU76:LWJ76"/>
    <mergeCell ref="LWK76:LWZ76"/>
    <mergeCell ref="LXA76:LXP76"/>
    <mergeCell ref="LXQ76:LYF76"/>
    <mergeCell ref="LYG76:LYV76"/>
    <mergeCell ref="LYW76:LZL76"/>
    <mergeCell ref="LZM76:MAB76"/>
    <mergeCell ref="MAC76:MAR76"/>
    <mergeCell ref="MAS76:MBH76"/>
    <mergeCell ref="MBI76:MBX76"/>
    <mergeCell ref="MBY76:MCN76"/>
    <mergeCell ref="MCO76:MDD76"/>
    <mergeCell ref="MDE76:MDT76"/>
    <mergeCell ref="MDU76:MEJ76"/>
    <mergeCell ref="MEK76:MEZ76"/>
    <mergeCell ref="MFA76:MFP76"/>
    <mergeCell ref="MFQ76:MGF76"/>
    <mergeCell ref="MGG76:MGV76"/>
    <mergeCell ref="MGW76:MHL76"/>
    <mergeCell ref="MHM76:MIB76"/>
    <mergeCell ref="MIC76:MIR76"/>
    <mergeCell ref="MIS76:MJH76"/>
    <mergeCell ref="MJI76:MJX76"/>
    <mergeCell ref="MJY76:MKN76"/>
    <mergeCell ref="MKO76:MLD76"/>
    <mergeCell ref="MLE76:MLT76"/>
    <mergeCell ref="MLU76:MMJ76"/>
    <mergeCell ref="MMK76:MMZ76"/>
    <mergeCell ref="MNA76:MNP76"/>
    <mergeCell ref="MNQ76:MOF76"/>
    <mergeCell ref="MOG76:MOV76"/>
    <mergeCell ref="MOW76:MPL76"/>
    <mergeCell ref="MPM76:MQB76"/>
    <mergeCell ref="MQC76:MQR76"/>
    <mergeCell ref="MQS76:MRH76"/>
    <mergeCell ref="MRI76:MRX76"/>
    <mergeCell ref="MRY76:MSN76"/>
    <mergeCell ref="MSO76:MTD76"/>
    <mergeCell ref="MTE76:MTT76"/>
    <mergeCell ref="MTU76:MUJ76"/>
    <mergeCell ref="MUK76:MUZ76"/>
    <mergeCell ref="MVA76:MVP76"/>
    <mergeCell ref="MVQ76:MWF76"/>
    <mergeCell ref="MWG76:MWV76"/>
    <mergeCell ref="MWW76:MXL76"/>
    <mergeCell ref="MXM76:MYB76"/>
    <mergeCell ref="MYC76:MYR76"/>
    <mergeCell ref="MYS76:MZH76"/>
    <mergeCell ref="MZI76:MZX76"/>
    <mergeCell ref="MZY76:NAN76"/>
    <mergeCell ref="NAO76:NBD76"/>
    <mergeCell ref="NBE76:NBT76"/>
    <mergeCell ref="NBU76:NCJ76"/>
    <mergeCell ref="NCK76:NCZ76"/>
    <mergeCell ref="NDA76:NDP76"/>
    <mergeCell ref="NDQ76:NEF76"/>
    <mergeCell ref="NEG76:NEV76"/>
    <mergeCell ref="NEW76:NFL76"/>
    <mergeCell ref="NFM76:NGB76"/>
    <mergeCell ref="NGC76:NGR76"/>
    <mergeCell ref="NGS76:NHH76"/>
    <mergeCell ref="NHI76:NHX76"/>
    <mergeCell ref="NHY76:NIN76"/>
    <mergeCell ref="NIO76:NJD76"/>
    <mergeCell ref="NJE76:NJT76"/>
    <mergeCell ref="NJU76:NKJ76"/>
    <mergeCell ref="NKK76:NKZ76"/>
    <mergeCell ref="NLA76:NLP76"/>
    <mergeCell ref="NLQ76:NMF76"/>
    <mergeCell ref="NMG76:NMV76"/>
    <mergeCell ref="NMW76:NNL76"/>
    <mergeCell ref="NNM76:NOB76"/>
    <mergeCell ref="NOC76:NOR76"/>
    <mergeCell ref="NOS76:NPH76"/>
    <mergeCell ref="NPI76:NPX76"/>
    <mergeCell ref="NPY76:NQN76"/>
    <mergeCell ref="NQO76:NRD76"/>
    <mergeCell ref="NRE76:NRT76"/>
    <mergeCell ref="NRU76:NSJ76"/>
    <mergeCell ref="NSK76:NSZ76"/>
    <mergeCell ref="NTA76:NTP76"/>
    <mergeCell ref="NTQ76:NUF76"/>
    <mergeCell ref="NUG76:NUV76"/>
    <mergeCell ref="NUW76:NVL76"/>
    <mergeCell ref="NVM76:NWB76"/>
    <mergeCell ref="NWC76:NWR76"/>
    <mergeCell ref="NWS76:NXH76"/>
    <mergeCell ref="NXI76:NXX76"/>
    <mergeCell ref="NXY76:NYN76"/>
    <mergeCell ref="NYO76:NZD76"/>
    <mergeCell ref="NZE76:NZT76"/>
    <mergeCell ref="NZU76:OAJ76"/>
    <mergeCell ref="OAK76:OAZ76"/>
    <mergeCell ref="OBA76:OBP76"/>
    <mergeCell ref="OBQ76:OCF76"/>
    <mergeCell ref="OCG76:OCV76"/>
    <mergeCell ref="OCW76:ODL76"/>
    <mergeCell ref="ODM76:OEB76"/>
    <mergeCell ref="OEC76:OER76"/>
    <mergeCell ref="OES76:OFH76"/>
    <mergeCell ref="OFI76:OFX76"/>
    <mergeCell ref="OFY76:OGN76"/>
    <mergeCell ref="OGO76:OHD76"/>
    <mergeCell ref="OHE76:OHT76"/>
    <mergeCell ref="OHU76:OIJ76"/>
    <mergeCell ref="OIK76:OIZ76"/>
    <mergeCell ref="OJA76:OJP76"/>
    <mergeCell ref="OJQ76:OKF76"/>
    <mergeCell ref="OKG76:OKV76"/>
    <mergeCell ref="OKW76:OLL76"/>
    <mergeCell ref="OLM76:OMB76"/>
    <mergeCell ref="OMC76:OMR76"/>
    <mergeCell ref="OMS76:ONH76"/>
    <mergeCell ref="ONI76:ONX76"/>
    <mergeCell ref="ONY76:OON76"/>
    <mergeCell ref="OOO76:OPD76"/>
    <mergeCell ref="OPE76:OPT76"/>
    <mergeCell ref="OPU76:OQJ76"/>
    <mergeCell ref="OQK76:OQZ76"/>
    <mergeCell ref="ORA76:ORP76"/>
    <mergeCell ref="ORQ76:OSF76"/>
    <mergeCell ref="OSG76:OSV76"/>
    <mergeCell ref="OSW76:OTL76"/>
    <mergeCell ref="OTM76:OUB76"/>
    <mergeCell ref="OUC76:OUR76"/>
    <mergeCell ref="OUS76:OVH76"/>
    <mergeCell ref="OVI76:OVX76"/>
    <mergeCell ref="OVY76:OWN76"/>
    <mergeCell ref="OWO76:OXD76"/>
    <mergeCell ref="OXE76:OXT76"/>
    <mergeCell ref="OXU76:OYJ76"/>
    <mergeCell ref="OYK76:OYZ76"/>
    <mergeCell ref="OZA76:OZP76"/>
    <mergeCell ref="OZQ76:PAF76"/>
    <mergeCell ref="PAG76:PAV76"/>
    <mergeCell ref="PAW76:PBL76"/>
    <mergeCell ref="PBM76:PCB76"/>
    <mergeCell ref="PCC76:PCR76"/>
    <mergeCell ref="PCS76:PDH76"/>
    <mergeCell ref="PDI76:PDX76"/>
    <mergeCell ref="PDY76:PEN76"/>
    <mergeCell ref="PEO76:PFD76"/>
    <mergeCell ref="PFE76:PFT76"/>
    <mergeCell ref="PFU76:PGJ76"/>
    <mergeCell ref="PGK76:PGZ76"/>
    <mergeCell ref="PHA76:PHP76"/>
    <mergeCell ref="PHQ76:PIF76"/>
    <mergeCell ref="PIG76:PIV76"/>
    <mergeCell ref="PIW76:PJL76"/>
    <mergeCell ref="PJM76:PKB76"/>
    <mergeCell ref="PKC76:PKR76"/>
    <mergeCell ref="PKS76:PLH76"/>
    <mergeCell ref="PLI76:PLX76"/>
    <mergeCell ref="PLY76:PMN76"/>
    <mergeCell ref="PMO76:PND76"/>
    <mergeCell ref="PNE76:PNT76"/>
    <mergeCell ref="PNU76:POJ76"/>
    <mergeCell ref="POK76:POZ76"/>
    <mergeCell ref="PPA76:PPP76"/>
    <mergeCell ref="PPQ76:PQF76"/>
    <mergeCell ref="PQG76:PQV76"/>
    <mergeCell ref="PQW76:PRL76"/>
    <mergeCell ref="PRM76:PSB76"/>
    <mergeCell ref="PSC76:PSR76"/>
    <mergeCell ref="PSS76:PTH76"/>
    <mergeCell ref="PTI76:PTX76"/>
    <mergeCell ref="PTY76:PUN76"/>
    <mergeCell ref="PUO76:PVD76"/>
    <mergeCell ref="PVE76:PVT76"/>
    <mergeCell ref="PVU76:PWJ76"/>
    <mergeCell ref="PWK76:PWZ76"/>
    <mergeCell ref="PXA76:PXP76"/>
    <mergeCell ref="PXQ76:PYF76"/>
    <mergeCell ref="PYG76:PYV76"/>
    <mergeCell ref="PYW76:PZL76"/>
    <mergeCell ref="PZM76:QAB76"/>
    <mergeCell ref="QAC76:QAR76"/>
    <mergeCell ref="QAS76:QBH76"/>
    <mergeCell ref="QBI76:QBX76"/>
    <mergeCell ref="QBY76:QCN76"/>
    <mergeCell ref="QCO76:QDD76"/>
    <mergeCell ref="QDE76:QDT76"/>
    <mergeCell ref="QDU76:QEJ76"/>
    <mergeCell ref="QEK76:QEZ76"/>
    <mergeCell ref="QFA76:QFP76"/>
    <mergeCell ref="QFQ76:QGF76"/>
    <mergeCell ref="QGG76:QGV76"/>
    <mergeCell ref="QGW76:QHL76"/>
    <mergeCell ref="QHM76:QIB76"/>
    <mergeCell ref="QIC76:QIR76"/>
    <mergeCell ref="QIS76:QJH76"/>
    <mergeCell ref="QJI76:QJX76"/>
    <mergeCell ref="QJY76:QKN76"/>
    <mergeCell ref="QKO76:QLD76"/>
    <mergeCell ref="QLE76:QLT76"/>
    <mergeCell ref="QLU76:QMJ76"/>
    <mergeCell ref="QMK76:QMZ76"/>
    <mergeCell ref="QNA76:QNP76"/>
    <mergeCell ref="QNQ76:QOF76"/>
    <mergeCell ref="QOG76:QOV76"/>
    <mergeCell ref="QOW76:QPL76"/>
    <mergeCell ref="QPM76:QQB76"/>
    <mergeCell ref="QQC76:QQR76"/>
    <mergeCell ref="QQS76:QRH76"/>
    <mergeCell ref="QRI76:QRX76"/>
    <mergeCell ref="QRY76:QSN76"/>
    <mergeCell ref="QSO76:QTD76"/>
    <mergeCell ref="QTE76:QTT76"/>
    <mergeCell ref="QTU76:QUJ76"/>
    <mergeCell ref="QUK76:QUZ76"/>
    <mergeCell ref="QVA76:QVP76"/>
    <mergeCell ref="QVQ76:QWF76"/>
    <mergeCell ref="QWG76:QWV76"/>
    <mergeCell ref="QWW76:QXL76"/>
    <mergeCell ref="QXM76:QYB76"/>
    <mergeCell ref="QYC76:QYR76"/>
    <mergeCell ref="QYS76:QZH76"/>
    <mergeCell ref="QZI76:QZX76"/>
    <mergeCell ref="QZY76:RAN76"/>
    <mergeCell ref="RAO76:RBD76"/>
    <mergeCell ref="RBE76:RBT76"/>
    <mergeCell ref="RBU76:RCJ76"/>
    <mergeCell ref="RCK76:RCZ76"/>
    <mergeCell ref="RDA76:RDP76"/>
    <mergeCell ref="RDQ76:REF76"/>
    <mergeCell ref="REG76:REV76"/>
    <mergeCell ref="REW76:RFL76"/>
    <mergeCell ref="RFM76:RGB76"/>
    <mergeCell ref="RGC76:RGR76"/>
    <mergeCell ref="RGS76:RHH76"/>
    <mergeCell ref="RHI76:RHX76"/>
    <mergeCell ref="RHY76:RIN76"/>
    <mergeCell ref="RIO76:RJD76"/>
    <mergeCell ref="RJE76:RJT76"/>
    <mergeCell ref="RJU76:RKJ76"/>
    <mergeCell ref="RKK76:RKZ76"/>
    <mergeCell ref="RLA76:RLP76"/>
    <mergeCell ref="RLQ76:RMF76"/>
    <mergeCell ref="RMG76:RMV76"/>
    <mergeCell ref="RMW76:RNL76"/>
    <mergeCell ref="RNM76:ROB76"/>
    <mergeCell ref="ROC76:ROR76"/>
    <mergeCell ref="ROS76:RPH76"/>
    <mergeCell ref="RPI76:RPX76"/>
    <mergeCell ref="RPY76:RQN76"/>
    <mergeCell ref="RQO76:RRD76"/>
    <mergeCell ref="RRE76:RRT76"/>
    <mergeCell ref="RRU76:RSJ76"/>
    <mergeCell ref="RSK76:RSZ76"/>
    <mergeCell ref="RTA76:RTP76"/>
    <mergeCell ref="RTQ76:RUF76"/>
    <mergeCell ref="RUG76:RUV76"/>
    <mergeCell ref="RUW76:RVL76"/>
    <mergeCell ref="RVM76:RWB76"/>
    <mergeCell ref="RWC76:RWR76"/>
    <mergeCell ref="RWS76:RXH76"/>
    <mergeCell ref="RXI76:RXX76"/>
    <mergeCell ref="RXY76:RYN76"/>
    <mergeCell ref="RYO76:RZD76"/>
    <mergeCell ref="RZE76:RZT76"/>
    <mergeCell ref="RZU76:SAJ76"/>
    <mergeCell ref="SAK76:SAZ76"/>
    <mergeCell ref="SBA76:SBP76"/>
    <mergeCell ref="SBQ76:SCF76"/>
    <mergeCell ref="SCG76:SCV76"/>
    <mergeCell ref="SCW76:SDL76"/>
    <mergeCell ref="SDM76:SEB76"/>
    <mergeCell ref="SEC76:SER76"/>
    <mergeCell ref="SES76:SFH76"/>
    <mergeCell ref="SFI76:SFX76"/>
    <mergeCell ref="SFY76:SGN76"/>
    <mergeCell ref="SGO76:SHD76"/>
    <mergeCell ref="SHE76:SHT76"/>
    <mergeCell ref="SHU76:SIJ76"/>
    <mergeCell ref="SIK76:SIZ76"/>
    <mergeCell ref="SJA76:SJP76"/>
    <mergeCell ref="SJQ76:SKF76"/>
    <mergeCell ref="SKG76:SKV76"/>
    <mergeCell ref="SKW76:SLL76"/>
    <mergeCell ref="SLM76:SMB76"/>
    <mergeCell ref="SMC76:SMR76"/>
    <mergeCell ref="SMS76:SNH76"/>
    <mergeCell ref="SNI76:SNX76"/>
    <mergeCell ref="SNY76:SON76"/>
    <mergeCell ref="SOO76:SPD76"/>
    <mergeCell ref="SPE76:SPT76"/>
    <mergeCell ref="SPU76:SQJ76"/>
    <mergeCell ref="SQK76:SQZ76"/>
    <mergeCell ref="SRA76:SRP76"/>
    <mergeCell ref="SRQ76:SSF76"/>
    <mergeCell ref="SSG76:SSV76"/>
    <mergeCell ref="SSW76:STL76"/>
    <mergeCell ref="STM76:SUB76"/>
    <mergeCell ref="SUC76:SUR76"/>
    <mergeCell ref="SUS76:SVH76"/>
    <mergeCell ref="SVI76:SVX76"/>
    <mergeCell ref="SVY76:SWN76"/>
    <mergeCell ref="SWO76:SXD76"/>
    <mergeCell ref="SXE76:SXT76"/>
    <mergeCell ref="SXU76:SYJ76"/>
    <mergeCell ref="SYK76:SYZ76"/>
    <mergeCell ref="SZA76:SZP76"/>
    <mergeCell ref="SZQ76:TAF76"/>
    <mergeCell ref="TAG76:TAV76"/>
    <mergeCell ref="TAW76:TBL76"/>
    <mergeCell ref="TBM76:TCB76"/>
    <mergeCell ref="TCC76:TCR76"/>
    <mergeCell ref="TCS76:TDH76"/>
    <mergeCell ref="TDI76:TDX76"/>
    <mergeCell ref="TDY76:TEN76"/>
    <mergeCell ref="TEO76:TFD76"/>
    <mergeCell ref="TFE76:TFT76"/>
    <mergeCell ref="TFU76:TGJ76"/>
    <mergeCell ref="TGK76:TGZ76"/>
    <mergeCell ref="THA76:THP76"/>
    <mergeCell ref="THQ76:TIF76"/>
    <mergeCell ref="TIG76:TIV76"/>
    <mergeCell ref="TIW76:TJL76"/>
    <mergeCell ref="TJM76:TKB76"/>
    <mergeCell ref="TKC76:TKR76"/>
    <mergeCell ref="TKS76:TLH76"/>
    <mergeCell ref="TLI76:TLX76"/>
    <mergeCell ref="TLY76:TMN76"/>
    <mergeCell ref="TMO76:TND76"/>
    <mergeCell ref="TNE76:TNT76"/>
    <mergeCell ref="TNU76:TOJ76"/>
    <mergeCell ref="TOK76:TOZ76"/>
    <mergeCell ref="TPA76:TPP76"/>
    <mergeCell ref="TPQ76:TQF76"/>
    <mergeCell ref="TQG76:TQV76"/>
    <mergeCell ref="TQW76:TRL76"/>
    <mergeCell ref="TRM76:TSB76"/>
    <mergeCell ref="TSC76:TSR76"/>
    <mergeCell ref="TSS76:TTH76"/>
    <mergeCell ref="TTI76:TTX76"/>
    <mergeCell ref="TTY76:TUN76"/>
    <mergeCell ref="TUO76:TVD76"/>
    <mergeCell ref="TVE76:TVT76"/>
    <mergeCell ref="TVU76:TWJ76"/>
    <mergeCell ref="TWK76:TWZ76"/>
    <mergeCell ref="TXA76:TXP76"/>
    <mergeCell ref="TXQ76:TYF76"/>
    <mergeCell ref="TYG76:TYV76"/>
    <mergeCell ref="TYW76:TZL76"/>
    <mergeCell ref="TZM76:UAB76"/>
    <mergeCell ref="UAC76:UAR76"/>
    <mergeCell ref="UAS76:UBH76"/>
    <mergeCell ref="UBI76:UBX76"/>
    <mergeCell ref="UBY76:UCN76"/>
    <mergeCell ref="UCO76:UDD76"/>
    <mergeCell ref="UDE76:UDT76"/>
    <mergeCell ref="UDU76:UEJ76"/>
    <mergeCell ref="UEK76:UEZ76"/>
    <mergeCell ref="UFA76:UFP76"/>
    <mergeCell ref="UFQ76:UGF76"/>
    <mergeCell ref="UGG76:UGV76"/>
    <mergeCell ref="UGW76:UHL76"/>
    <mergeCell ref="UHM76:UIB76"/>
    <mergeCell ref="UIC76:UIR76"/>
    <mergeCell ref="UIS76:UJH76"/>
    <mergeCell ref="UJI76:UJX76"/>
    <mergeCell ref="UJY76:UKN76"/>
    <mergeCell ref="UKO76:ULD76"/>
    <mergeCell ref="ULE76:ULT76"/>
    <mergeCell ref="ULU76:UMJ76"/>
    <mergeCell ref="UMK76:UMZ76"/>
    <mergeCell ref="UNA76:UNP76"/>
    <mergeCell ref="UNQ76:UOF76"/>
    <mergeCell ref="UOG76:UOV76"/>
    <mergeCell ref="UOW76:UPL76"/>
    <mergeCell ref="UPM76:UQB76"/>
    <mergeCell ref="UQC76:UQR76"/>
    <mergeCell ref="UQS76:URH76"/>
    <mergeCell ref="URI76:URX76"/>
    <mergeCell ref="URY76:USN76"/>
    <mergeCell ref="USO76:UTD76"/>
    <mergeCell ref="UTE76:UTT76"/>
    <mergeCell ref="UTU76:UUJ76"/>
    <mergeCell ref="UUK76:UUZ76"/>
    <mergeCell ref="UVA76:UVP76"/>
    <mergeCell ref="UVQ76:UWF76"/>
    <mergeCell ref="UWG76:UWV76"/>
    <mergeCell ref="UWW76:UXL76"/>
    <mergeCell ref="UXM76:UYB76"/>
    <mergeCell ref="UYC76:UYR76"/>
    <mergeCell ref="UYS76:UZH76"/>
    <mergeCell ref="UZI76:UZX76"/>
    <mergeCell ref="UZY76:VAN76"/>
    <mergeCell ref="VAO76:VBD76"/>
    <mergeCell ref="VBE76:VBT76"/>
    <mergeCell ref="VBU76:VCJ76"/>
    <mergeCell ref="VCK76:VCZ76"/>
    <mergeCell ref="VDA76:VDP76"/>
    <mergeCell ref="VDQ76:VEF76"/>
    <mergeCell ref="VEG76:VEV76"/>
    <mergeCell ref="VEW76:VFL76"/>
    <mergeCell ref="VFM76:VGB76"/>
    <mergeCell ref="VGC76:VGR76"/>
    <mergeCell ref="VGS76:VHH76"/>
    <mergeCell ref="VHI76:VHX76"/>
    <mergeCell ref="VHY76:VIN76"/>
    <mergeCell ref="VIO76:VJD76"/>
    <mergeCell ref="VJE76:VJT76"/>
    <mergeCell ref="VJU76:VKJ76"/>
    <mergeCell ref="VKK76:VKZ76"/>
    <mergeCell ref="VLA76:VLP76"/>
    <mergeCell ref="VLQ76:VMF76"/>
    <mergeCell ref="VMG76:VMV76"/>
    <mergeCell ref="VMW76:VNL76"/>
    <mergeCell ref="VNM76:VOB76"/>
    <mergeCell ref="VOC76:VOR76"/>
    <mergeCell ref="VOS76:VPH76"/>
    <mergeCell ref="VPI76:VPX76"/>
    <mergeCell ref="VPY76:VQN76"/>
    <mergeCell ref="VQO76:VRD76"/>
    <mergeCell ref="VRE76:VRT76"/>
    <mergeCell ref="VRU76:VSJ76"/>
    <mergeCell ref="VSK76:VSZ76"/>
    <mergeCell ref="VTA76:VTP76"/>
    <mergeCell ref="WFY76:WGN76"/>
    <mergeCell ref="WGO76:WHD76"/>
    <mergeCell ref="WHE76:WHT76"/>
    <mergeCell ref="WHU76:WIJ76"/>
    <mergeCell ref="WIK76:WIZ76"/>
    <mergeCell ref="WJA76:WJP76"/>
    <mergeCell ref="WJQ76:WKF76"/>
    <mergeCell ref="WKG76:WKV76"/>
    <mergeCell ref="WKW76:WLL76"/>
    <mergeCell ref="WLM76:WMB76"/>
    <mergeCell ref="WMC76:WMR76"/>
    <mergeCell ref="WMS76:WNH76"/>
    <mergeCell ref="WNI76:WNX76"/>
    <mergeCell ref="WNY76:WON76"/>
    <mergeCell ref="VTQ76:VUF76"/>
    <mergeCell ref="VUG76:VUV76"/>
    <mergeCell ref="VUW76:VVL76"/>
    <mergeCell ref="VVM76:VWB76"/>
    <mergeCell ref="VWC76:VWR76"/>
    <mergeCell ref="VWS76:VXH76"/>
    <mergeCell ref="VXI76:VXX76"/>
    <mergeCell ref="VXY76:VYN76"/>
    <mergeCell ref="VYO76:VZD76"/>
    <mergeCell ref="VZE76:VZT76"/>
    <mergeCell ref="VZU76:WAJ76"/>
    <mergeCell ref="WAK76:WAZ76"/>
    <mergeCell ref="WBA76:WBP76"/>
    <mergeCell ref="WBQ76:WCF76"/>
    <mergeCell ref="WCG76:WCV76"/>
    <mergeCell ref="WCW76:WDL76"/>
    <mergeCell ref="WDM76:WEB76"/>
    <mergeCell ref="WZA76:WZP76"/>
    <mergeCell ref="WZQ76:XAF76"/>
    <mergeCell ref="XAG76:XAV76"/>
    <mergeCell ref="XAW76:XBL76"/>
    <mergeCell ref="XBM76:XCB76"/>
    <mergeCell ref="XCC76:XCR76"/>
    <mergeCell ref="XCS76:XDH76"/>
    <mergeCell ref="XDI76:XDX76"/>
    <mergeCell ref="XDY76:XEN76"/>
    <mergeCell ref="XEO76:XFD76"/>
    <mergeCell ref="A77:P77"/>
    <mergeCell ref="A78:P78"/>
    <mergeCell ref="WOO76:WPD76"/>
    <mergeCell ref="WPE76:WPT76"/>
    <mergeCell ref="WPU76:WQJ76"/>
    <mergeCell ref="WQK76:WQZ76"/>
    <mergeCell ref="WRA76:WRP76"/>
    <mergeCell ref="WRQ76:WSF76"/>
    <mergeCell ref="WSG76:WSV76"/>
    <mergeCell ref="WSW76:WTL76"/>
    <mergeCell ref="WTM76:WUB76"/>
    <mergeCell ref="WUC76:WUR76"/>
    <mergeCell ref="WUS76:WVH76"/>
    <mergeCell ref="WVI76:WVX76"/>
    <mergeCell ref="WVY76:WWN76"/>
    <mergeCell ref="WWO76:WXD76"/>
    <mergeCell ref="WXE76:WXT76"/>
    <mergeCell ref="WXU76:WYJ76"/>
    <mergeCell ref="WYK76:WYZ76"/>
    <mergeCell ref="WEC76:WER76"/>
    <mergeCell ref="WES76:WFH76"/>
    <mergeCell ref="WFI76:WFX76"/>
  </mergeCells>
  <pageMargins left="0.7" right="0.7" top="1" bottom="0.7" header="0.3" footer="0.3"/>
  <pageSetup scale="52" fitToHeight="0" orientation="landscape" r:id="rId1"/>
  <rowBreaks count="1" manualBreakCount="1">
    <brk id="74"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XFD142"/>
  <sheetViews>
    <sheetView topLeftCell="A82" zoomScale="70" zoomScaleNormal="70" workbookViewId="0">
      <selection activeCell="N145" sqref="N145"/>
    </sheetView>
  </sheetViews>
  <sheetFormatPr defaultColWidth="9.140625" defaultRowHeight="12.75" x14ac:dyDescent="0.2"/>
  <cols>
    <col min="1" max="1" width="5.7109375" style="144" customWidth="1"/>
    <col min="2" max="2" width="9.140625" style="144"/>
    <col min="3" max="3" width="55.7109375" style="144" customWidth="1"/>
    <col min="4" max="13" width="12.7109375" style="144" customWidth="1"/>
    <col min="14" max="14" width="13.28515625" style="144" customWidth="1"/>
    <col min="15" max="15" width="12.7109375" style="144" customWidth="1"/>
    <col min="16" max="16" width="14.42578125" style="144" customWidth="1"/>
    <col min="17" max="16384" width="9.140625" style="144"/>
  </cols>
  <sheetData>
    <row r="1" spans="1:16" x14ac:dyDescent="0.2">
      <c r="A1" s="385" t="str">
        <f>'Rate Case Constants'!C9</f>
        <v>LOUISVILLE GAS AND ELECTRIC COMPANY</v>
      </c>
      <c r="B1" s="386"/>
      <c r="C1" s="386"/>
      <c r="D1" s="386"/>
      <c r="E1" s="386"/>
      <c r="F1" s="386"/>
      <c r="G1" s="386"/>
      <c r="H1" s="386"/>
      <c r="I1" s="386"/>
      <c r="J1" s="386"/>
      <c r="K1" s="386"/>
      <c r="L1" s="386"/>
      <c r="M1" s="386"/>
      <c r="N1" s="386"/>
      <c r="O1" s="386"/>
      <c r="P1" s="386"/>
    </row>
    <row r="2" spans="1:16" x14ac:dyDescent="0.2">
      <c r="A2" s="385" t="str">
        <f>'Rate Case Constants'!C10</f>
        <v>CASE NO. 2018-00295 - ELECTRIC OPERATIONS - RESPONSE TO PSC 2-75 (SLIPPAGE FACTOR 97.153%)</v>
      </c>
      <c r="B2" s="386"/>
      <c r="C2" s="386"/>
      <c r="D2" s="386"/>
      <c r="E2" s="386"/>
      <c r="F2" s="386"/>
      <c r="G2" s="386"/>
      <c r="H2" s="386"/>
      <c r="I2" s="386"/>
      <c r="J2" s="386"/>
      <c r="K2" s="386"/>
      <c r="L2" s="386"/>
      <c r="M2" s="386"/>
      <c r="N2" s="386"/>
      <c r="O2" s="386"/>
      <c r="P2" s="386"/>
    </row>
    <row r="3" spans="1:16" x14ac:dyDescent="0.2">
      <c r="A3" s="385" t="s">
        <v>375</v>
      </c>
      <c r="B3" s="386"/>
      <c r="C3" s="386"/>
      <c r="D3" s="386"/>
      <c r="E3" s="386"/>
      <c r="F3" s="386"/>
      <c r="G3" s="386"/>
      <c r="H3" s="386"/>
      <c r="I3" s="386"/>
      <c r="J3" s="386"/>
      <c r="K3" s="386"/>
      <c r="L3" s="386"/>
      <c r="M3" s="386"/>
      <c r="N3" s="386"/>
      <c r="O3" s="386"/>
      <c r="P3" s="386"/>
    </row>
    <row r="4" spans="1:16" x14ac:dyDescent="0.2">
      <c r="A4" s="387" t="str">
        <f>'Rate Case Constants'!C21</f>
        <v>FORECAST PERIOD FOR THE 12 MONTHS ENDED APRIL 30, 2020</v>
      </c>
      <c r="B4" s="386"/>
      <c r="C4" s="386"/>
      <c r="D4" s="386"/>
      <c r="E4" s="386"/>
      <c r="F4" s="386"/>
      <c r="G4" s="386"/>
      <c r="H4" s="386"/>
      <c r="I4" s="386"/>
      <c r="J4" s="386"/>
      <c r="K4" s="386"/>
      <c r="L4" s="386"/>
      <c r="M4" s="386"/>
      <c r="N4" s="386"/>
      <c r="O4" s="386"/>
      <c r="P4" s="386"/>
    </row>
    <row r="5" spans="1:16" x14ac:dyDescent="0.2">
      <c r="A5" s="144" t="s">
        <v>118</v>
      </c>
      <c r="P5" s="145" t="s">
        <v>103</v>
      </c>
    </row>
    <row r="6" spans="1:16" x14ac:dyDescent="0.2">
      <c r="A6" s="144" t="str">
        <f>'Rate Case Constants'!$C$29</f>
        <v>TYPE OF FILING: _____ ORIGINAL  _____ UPDATED  __X__ REVISED</v>
      </c>
      <c r="P6" s="146" t="s">
        <v>991</v>
      </c>
    </row>
    <row r="7" spans="1:16" x14ac:dyDescent="0.2">
      <c r="A7" s="144" t="s">
        <v>9</v>
      </c>
      <c r="P7" s="146" t="str">
        <f>'Rate Case Constants'!$C$36</f>
        <v>WITNESS:   C. M. GARRETT</v>
      </c>
    </row>
    <row r="8" spans="1:16" x14ac:dyDescent="0.2">
      <c r="A8" s="147" t="s">
        <v>4</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48"/>
    </row>
    <row r="9" spans="1:16" x14ac:dyDescent="0.2">
      <c r="A9" s="150" t="s">
        <v>5</v>
      </c>
      <c r="B9" s="150" t="s">
        <v>5</v>
      </c>
      <c r="C9" s="151" t="s">
        <v>7</v>
      </c>
      <c r="D9" s="228">
        <v>43586</v>
      </c>
      <c r="E9" s="228">
        <v>43617</v>
      </c>
      <c r="F9" s="228">
        <v>43647</v>
      </c>
      <c r="G9" s="228">
        <v>43678</v>
      </c>
      <c r="H9" s="228">
        <v>43709</v>
      </c>
      <c r="I9" s="228">
        <v>43739</v>
      </c>
      <c r="J9" s="228">
        <v>43770</v>
      </c>
      <c r="K9" s="228">
        <v>43800</v>
      </c>
      <c r="L9" s="228">
        <v>43831</v>
      </c>
      <c r="M9" s="228">
        <v>43862</v>
      </c>
      <c r="N9" s="228">
        <v>43891</v>
      </c>
      <c r="O9" s="228">
        <v>43922</v>
      </c>
      <c r="P9" s="153" t="s">
        <v>3</v>
      </c>
    </row>
    <row r="10" spans="1:16" x14ac:dyDescent="0.2">
      <c r="A10" s="154"/>
      <c r="B10" s="154"/>
      <c r="D10" s="155"/>
      <c r="E10" s="155"/>
      <c r="F10" s="155"/>
      <c r="G10" s="155"/>
      <c r="H10" s="155"/>
      <c r="I10" s="155"/>
      <c r="J10" s="155"/>
      <c r="K10" s="155"/>
      <c r="L10" s="155"/>
      <c r="M10" s="155"/>
      <c r="N10" s="155"/>
      <c r="O10" s="155"/>
      <c r="P10" s="146"/>
    </row>
    <row r="11" spans="1:16" x14ac:dyDescent="0.2">
      <c r="A11" s="154">
        <v>1</v>
      </c>
      <c r="B11" s="156" t="s">
        <v>196</v>
      </c>
      <c r="C11" s="157" t="s">
        <v>376</v>
      </c>
      <c r="D11" s="1">
        <f>SUMIFS('IS E'!T$8:T$315,'IS E'!$A$8:$A$315,'SCH C-2.2 F'!$B11)*1000</f>
        <v>18066049.244274799</v>
      </c>
      <c r="E11" s="1">
        <f>SUMIFS('IS E'!U$8:U$315,'IS E'!$A$8:$A$315,'SCH C-2.2 F'!$B11)*1000</f>
        <v>18161474.909226902</v>
      </c>
      <c r="F11" s="1">
        <f>SUMIFS('IS E'!V$8:V$315,'IS E'!$A$8:$A$315,'SCH C-2.2 F'!$B11)*1000</f>
        <v>18221531.606552899</v>
      </c>
      <c r="G11" s="1">
        <f>SUMIFS('IS E'!W$8:W$315,'IS E'!$A$8:$A$315,'SCH C-2.2 F'!$B11)*1000</f>
        <v>18258160.495808799</v>
      </c>
      <c r="H11" s="1">
        <f>SUMIFS('IS E'!X$8:X$315,'IS E'!$A$8:$A$315,'SCH C-2.2 F'!$B11)*1000</f>
        <v>18275066.7661114</v>
      </c>
      <c r="I11" s="1">
        <f>SUMIFS('IS E'!Y$8:Y$315,'IS E'!$A$8:$A$315,'SCH C-2.2 F'!$B11)*1000</f>
        <v>18312185.102131903</v>
      </c>
      <c r="J11" s="1">
        <f>SUMIFS('IS E'!Z$8:Z$315,'IS E'!$A$8:$A$315,'SCH C-2.2 F'!$B11)*1000</f>
        <v>18396246.3444442</v>
      </c>
      <c r="K11" s="1">
        <f>SUMIFS('IS E'!AA$8:AA$315,'IS E'!$A$8:$A$315,'SCH C-2.2 F'!$B11)*1000</f>
        <v>18580389.289088797</v>
      </c>
      <c r="L11" s="1">
        <f>SUMIFS('IS E'!AB$8:AB$315,'IS E'!$A$8:$A$315,'SCH C-2.2 F'!$B11)*1000</f>
        <v>18711814.2273263</v>
      </c>
      <c r="M11" s="1">
        <f>SUMIFS('IS E'!AC$8:AC$315,'IS E'!$A$8:$A$315,'SCH C-2.2 F'!$B11)*1000</f>
        <v>18689748.4682719</v>
      </c>
      <c r="N11" s="1">
        <f>SUMIFS('IS E'!AD$8:AD$315,'IS E'!$A$8:$A$315,'SCH C-2.2 F'!$B11)*1000</f>
        <v>18713721.911978599</v>
      </c>
      <c r="O11" s="1">
        <f>SUMIFS('IS E'!AE$8:AE$315,'IS E'!$A$8:$A$315,'SCH C-2.2 F'!$B11)*1000</f>
        <v>18787868.643841699</v>
      </c>
      <c r="P11" s="158">
        <f>SUM(D11:O11)</f>
        <v>221174257.00905824</v>
      </c>
    </row>
    <row r="12" spans="1:16" x14ac:dyDescent="0.2">
      <c r="A12" s="159">
        <f t="shared" ref="A12:A13" si="0">A11+1</f>
        <v>2</v>
      </c>
      <c r="B12" s="139">
        <v>407.3</v>
      </c>
      <c r="C12" s="10" t="s">
        <v>1064</v>
      </c>
      <c r="D12" s="1">
        <f>SUMIFS('IS E'!T$8:T$315,'IS E'!$A$8:$A$315,'SCH C-2.2 F'!$B12)*1000</f>
        <v>90344.780553389894</v>
      </c>
      <c r="E12" s="1">
        <f>SUMIFS('IS E'!U$8:U$315,'IS E'!$A$8:$A$315,'SCH C-2.2 F'!$B12)*1000</f>
        <v>98920.928440182397</v>
      </c>
      <c r="F12" s="1">
        <f>SUMIFS('IS E'!V$8:V$315,'IS E'!$A$8:$A$315,'SCH C-2.2 F'!$B12)*1000</f>
        <v>106135.622341697</v>
      </c>
      <c r="G12" s="1">
        <f>SUMIFS('IS E'!W$8:W$315,'IS E'!$A$8:$A$315,'SCH C-2.2 F'!$B12)*1000</f>
        <v>117522.235231431</v>
      </c>
      <c r="H12" s="1">
        <f>SUMIFS('IS E'!X$8:X$315,'IS E'!$A$8:$A$315,'SCH C-2.2 F'!$B12)*1000</f>
        <v>127680.277941355</v>
      </c>
      <c r="I12" s="1">
        <f>SUMIFS('IS E'!Y$8:Y$315,'IS E'!$A$8:$A$315,'SCH C-2.2 F'!$B12)*1000</f>
        <v>134935.064109937</v>
      </c>
      <c r="J12" s="1">
        <f>SUMIFS('IS E'!Z$8:Z$315,'IS E'!$A$8:$A$315,'SCH C-2.2 F'!$B12)*1000</f>
        <v>137904.48407147499</v>
      </c>
      <c r="K12" s="1">
        <f>SUMIFS('IS E'!AA$8:AA$315,'IS E'!$A$8:$A$315,'SCH C-2.2 F'!$B12)*1000</f>
        <v>140906.534998116</v>
      </c>
      <c r="L12" s="1">
        <f>SUMIFS('IS E'!AB$8:AB$315,'IS E'!$A$8:$A$315,'SCH C-2.2 F'!$B12)*1000</f>
        <v>143266.421548504</v>
      </c>
      <c r="M12" s="1">
        <f>SUMIFS('IS E'!AC$8:AC$315,'IS E'!$A$8:$A$315,'SCH C-2.2 F'!$B12)*1000</f>
        <v>145635.49193760901</v>
      </c>
      <c r="N12" s="1">
        <f>SUMIFS('IS E'!AD$8:AD$315,'IS E'!$A$8:$A$315,'SCH C-2.2 F'!$B12)*1000</f>
        <v>148791.549632921</v>
      </c>
      <c r="O12" s="1">
        <f>SUMIFS('IS E'!AE$8:AE$315,'IS E'!$A$8:$A$315,'SCH C-2.2 F'!$B12)*1000</f>
        <v>154213.160887823</v>
      </c>
      <c r="P12" s="158">
        <f t="shared" ref="P12" si="1">SUM(D12:O12)</f>
        <v>1546256.5516944402</v>
      </c>
    </row>
    <row r="13" spans="1:16" x14ac:dyDescent="0.2">
      <c r="A13" s="159">
        <f t="shared" si="0"/>
        <v>3</v>
      </c>
      <c r="B13" s="154">
        <v>408.1</v>
      </c>
      <c r="C13" s="144" t="s">
        <v>10</v>
      </c>
      <c r="D13" s="1">
        <f>SUMIFS('IS E'!T$8:T$315,'IS E'!$A$8:$A$315,'SCH C-2.2 F'!$B13)*1000</f>
        <v>3012779.9408527948</v>
      </c>
      <c r="E13" s="1">
        <f>SUMIFS('IS E'!U$8:U$315,'IS E'!$A$8:$A$315,'SCH C-2.2 F'!$B13)*1000</f>
        <v>3031713.7008527946</v>
      </c>
      <c r="F13" s="1">
        <f>SUMIFS('IS E'!V$8:V$315,'IS E'!$A$8:$A$315,'SCH C-2.2 F'!$B13)*1000</f>
        <v>3019497.6208527926</v>
      </c>
      <c r="G13" s="1">
        <f>SUMIFS('IS E'!W$8:W$315,'IS E'!$A$8:$A$315,'SCH C-2.2 F'!$B13)*1000</f>
        <v>3013920.3808527943</v>
      </c>
      <c r="H13" s="1">
        <f>SUMIFS('IS E'!X$8:X$315,'IS E'!$A$8:$A$315,'SCH C-2.2 F'!$B13)*1000</f>
        <v>3027912.3808527929</v>
      </c>
      <c r="I13" s="1">
        <f>SUMIFS('IS E'!Y$8:Y$315,'IS E'!$A$8:$A$315,'SCH C-2.2 F'!$B13)*1000</f>
        <v>3013207.8208527938</v>
      </c>
      <c r="J13" s="1">
        <f>SUMIFS('IS E'!Z$8:Z$315,'IS E'!$A$8:$A$315,'SCH C-2.2 F'!$B13)*1000</f>
        <v>3034643.0208527925</v>
      </c>
      <c r="K13" s="1">
        <f>SUMIFS('IS E'!AA$8:AA$315,'IS E'!$A$8:$A$315,'SCH C-2.2 F'!$B13)*1000</f>
        <v>3035625.5808527926</v>
      </c>
      <c r="L13" s="1">
        <f>SUMIFS('IS E'!AB$8:AB$315,'IS E'!$A$8:$A$315,'SCH C-2.2 F'!$B13)*1000</f>
        <v>3123400.5138626583</v>
      </c>
      <c r="M13" s="1">
        <f>SUMIFS('IS E'!AC$8:AC$315,'IS E'!$A$8:$A$315,'SCH C-2.2 F'!$B13)*1000</f>
        <v>3141646.2338626576</v>
      </c>
      <c r="N13" s="1">
        <f>SUMIFS('IS E'!AD$8:AD$315,'IS E'!$A$8:$A$315,'SCH C-2.2 F'!$B13)*1000</f>
        <v>3121589.5938626588</v>
      </c>
      <c r="O13" s="1">
        <f>SUMIFS('IS E'!AE$8:AE$315,'IS E'!$A$8:$A$315,'SCH C-2.2 F'!$B13)*1000</f>
        <v>3134788.3138626576</v>
      </c>
      <c r="P13" s="158">
        <f t="shared" ref="P13:P86" si="2">SUM(D13:O13)</f>
        <v>36710725.10227298</v>
      </c>
    </row>
    <row r="14" spans="1:16" s="162" customFormat="1" x14ac:dyDescent="0.2">
      <c r="A14" s="159">
        <f>A13+1</f>
        <v>4</v>
      </c>
      <c r="B14" s="159">
        <v>411.8</v>
      </c>
      <c r="C14" s="160" t="s">
        <v>202</v>
      </c>
      <c r="D14" s="134">
        <f>SUMIFS('IS E'!T$8:T$315,'IS E'!$A$8:$A$315,'SCH C-2.2 F'!$B14)*1000</f>
        <v>0</v>
      </c>
      <c r="E14" s="134">
        <f>SUMIFS('IS E'!U$8:U$315,'IS E'!$A$8:$A$315,'SCH C-2.2 F'!$B14)*1000</f>
        <v>0</v>
      </c>
      <c r="F14" s="134">
        <f>SUMIFS('IS E'!V$8:V$315,'IS E'!$A$8:$A$315,'SCH C-2.2 F'!$B14)*1000</f>
        <v>0</v>
      </c>
      <c r="G14" s="134">
        <f>SUMIFS('IS E'!W$8:W$315,'IS E'!$A$8:$A$315,'SCH C-2.2 F'!$B14)*1000</f>
        <v>0</v>
      </c>
      <c r="H14" s="134">
        <f>SUMIFS('IS E'!X$8:X$315,'IS E'!$A$8:$A$315,'SCH C-2.2 F'!$B14)*1000</f>
        <v>0</v>
      </c>
      <c r="I14" s="134">
        <f>SUMIFS('IS E'!Y$8:Y$315,'IS E'!$A$8:$A$315,'SCH C-2.2 F'!$B14)*1000</f>
        <v>0</v>
      </c>
      <c r="J14" s="134">
        <f>SUMIFS('IS E'!Z$8:Z$315,'IS E'!$A$8:$A$315,'SCH C-2.2 F'!$B14)*1000</f>
        <v>0</v>
      </c>
      <c r="K14" s="134">
        <f>SUMIFS('IS E'!AA$8:AA$315,'IS E'!$A$8:$A$315,'SCH C-2.2 F'!$B14)*1000</f>
        <v>0</v>
      </c>
      <c r="L14" s="134">
        <f>SUMIFS('IS E'!AB$8:AB$315,'IS E'!$A$8:$A$315,'SCH C-2.2 F'!$B14)*1000</f>
        <v>0</v>
      </c>
      <c r="M14" s="134">
        <f>SUMIFS('IS E'!AC$8:AC$315,'IS E'!$A$8:$A$315,'SCH C-2.2 F'!$B14)*1000</f>
        <v>0</v>
      </c>
      <c r="N14" s="134">
        <f>SUMIFS('IS E'!AD$8:AD$315,'IS E'!$A$8:$A$315,'SCH C-2.2 F'!$B14)*1000</f>
        <v>0</v>
      </c>
      <c r="O14" s="134">
        <f>SUMIFS('IS E'!AE$8:AE$315,'IS E'!$A$8:$A$315,'SCH C-2.2 F'!$B14)*1000</f>
        <v>0</v>
      </c>
      <c r="P14" s="161">
        <f t="shared" si="2"/>
        <v>0</v>
      </c>
    </row>
    <row r="15" spans="1:16" x14ac:dyDescent="0.2">
      <c r="A15" s="154">
        <f t="shared" ref="A15:A74" si="3">A14+1</f>
        <v>5</v>
      </c>
      <c r="B15" s="154">
        <v>440</v>
      </c>
      <c r="C15" s="144" t="s">
        <v>11</v>
      </c>
      <c r="D15" s="1">
        <f>SUMIFS(Revenue!S$4:S$90,Revenue!$A$4:$A$90,'SCH C-2.2 F'!$B15)*-1000</f>
        <v>-33899063.422082298</v>
      </c>
      <c r="E15" s="1">
        <f>SUMIFS(Revenue!T$4:T$90,Revenue!$A$4:$A$90,'SCH C-2.2 F'!$B15)*-1000</f>
        <v>-40900675.927049696</v>
      </c>
      <c r="F15" s="1">
        <f>SUMIFS(Revenue!U$4:U$90,Revenue!$A$4:$A$90,'SCH C-2.2 F'!$B15)*-1000</f>
        <v>-51413531.972454898</v>
      </c>
      <c r="G15" s="1">
        <f>SUMIFS(Revenue!V$4:V$90,Revenue!$A$4:$A$90,'SCH C-2.2 F'!$B15)*-1000</f>
        <v>-51579325.4604664</v>
      </c>
      <c r="H15" s="1">
        <f>SUMIFS(Revenue!W$4:W$90,Revenue!$A$4:$A$90,'SCH C-2.2 F'!$B15)*-1000</f>
        <v>-41273746.430141196</v>
      </c>
      <c r="I15" s="1">
        <f>SUMIFS(Revenue!X$4:X$90,Revenue!$A$4:$A$90,'SCH C-2.2 F'!$B15)*-1000</f>
        <v>-31954660.198101301</v>
      </c>
      <c r="J15" s="1">
        <f>SUMIFS(Revenue!Y$4:Y$90,Revenue!$A$4:$A$90,'SCH C-2.2 F'!$B15)*-1000</f>
        <v>-31230191.641174</v>
      </c>
      <c r="K15" s="1">
        <f>SUMIFS(Revenue!Z$4:Z$90,Revenue!$A$4:$A$90,'SCH C-2.2 F'!$B15)*-1000</f>
        <v>-36079945.072596498</v>
      </c>
      <c r="L15" s="1">
        <f>SUMIFS(Revenue!AA$4:AA$90,Revenue!$A$4:$A$90,'SCH C-2.2 F'!$B15)*-1000</f>
        <v>-40338430.162885696</v>
      </c>
      <c r="M15" s="1">
        <f>SUMIFS(Revenue!AB$4:AB$90,Revenue!$A$4:$A$90,'SCH C-2.2 F'!$B15)*-1000</f>
        <v>-35816393.071928404</v>
      </c>
      <c r="N15" s="1">
        <f>SUMIFS(Revenue!AC$4:AC$90,Revenue!$A$4:$A$90,'SCH C-2.2 F'!$B15)*-1000</f>
        <v>-36534348.907823101</v>
      </c>
      <c r="O15" s="1">
        <f>SUMIFS(Revenue!AD$4:AD$90,Revenue!$A$4:$A$90,'SCH C-2.2 F'!$B15)*-1000</f>
        <v>-30125531.185829002</v>
      </c>
      <c r="P15" s="158">
        <f t="shared" si="2"/>
        <v>-461145843.45253247</v>
      </c>
    </row>
    <row r="16" spans="1:16" x14ac:dyDescent="0.2">
      <c r="A16" s="154">
        <f t="shared" si="3"/>
        <v>6</v>
      </c>
      <c r="B16" s="154">
        <v>442.2</v>
      </c>
      <c r="C16" s="157" t="s">
        <v>148</v>
      </c>
      <c r="D16" s="1">
        <f>SUMIFS(Revenue!S$4:S$90,Revenue!$A$4:$A$90,'SCH C-2.2 F'!$B16)*-1000</f>
        <v>-33801743.651185699</v>
      </c>
      <c r="E16" s="1">
        <f>SUMIFS(Revenue!T$4:T$90,Revenue!$A$4:$A$90,'SCH C-2.2 F'!$B16)*-1000</f>
        <v>-35138454.059986703</v>
      </c>
      <c r="F16" s="1">
        <f>SUMIFS(Revenue!U$4:U$90,Revenue!$A$4:$A$90,'SCH C-2.2 F'!$B16)*-1000</f>
        <v>-37125038.944428504</v>
      </c>
      <c r="G16" s="1">
        <f>SUMIFS(Revenue!V$4:V$90,Revenue!$A$4:$A$90,'SCH C-2.2 F'!$B16)*-1000</f>
        <v>-37442301.094653703</v>
      </c>
      <c r="H16" s="1">
        <f>SUMIFS(Revenue!W$4:W$90,Revenue!$A$4:$A$90,'SCH C-2.2 F'!$B16)*-1000</f>
        <v>-33931636.038721502</v>
      </c>
      <c r="I16" s="1">
        <f>SUMIFS(Revenue!X$4:X$90,Revenue!$A$4:$A$90,'SCH C-2.2 F'!$B16)*-1000</f>
        <v>-31703413.437470097</v>
      </c>
      <c r="J16" s="1">
        <f>SUMIFS(Revenue!Y$4:Y$90,Revenue!$A$4:$A$90,'SCH C-2.2 F'!$B16)*-1000</f>
        <v>-31388454.0583391</v>
      </c>
      <c r="K16" s="1">
        <f>SUMIFS(Revenue!Z$4:Z$90,Revenue!$A$4:$A$90,'SCH C-2.2 F'!$B16)*-1000</f>
        <v>-30949252.465197299</v>
      </c>
      <c r="L16" s="1">
        <f>SUMIFS(Revenue!AA$4:AA$90,Revenue!$A$4:$A$90,'SCH C-2.2 F'!$B16)*-1000</f>
        <v>-31680400.496115599</v>
      </c>
      <c r="M16" s="1">
        <f>SUMIFS(Revenue!AB$4:AB$90,Revenue!$A$4:$A$90,'SCH C-2.2 F'!$B16)*-1000</f>
        <v>-29912538.1494832</v>
      </c>
      <c r="N16" s="1">
        <f>SUMIFS(Revenue!AC$4:AC$90,Revenue!$A$4:$A$90,'SCH C-2.2 F'!$B16)*-1000</f>
        <v>-31079143.203216601</v>
      </c>
      <c r="O16" s="1">
        <f>SUMIFS(Revenue!AD$4:AD$90,Revenue!$A$4:$A$90,'SCH C-2.2 F'!$B16)*-1000</f>
        <v>-30495628.456115998</v>
      </c>
      <c r="P16" s="158">
        <f t="shared" si="2"/>
        <v>-394648004.05491406</v>
      </c>
    </row>
    <row r="17" spans="1:16" x14ac:dyDescent="0.2">
      <c r="A17" s="154">
        <f t="shared" si="3"/>
        <v>7</v>
      </c>
      <c r="B17" s="154">
        <v>442.3</v>
      </c>
      <c r="C17" s="157" t="s">
        <v>149</v>
      </c>
      <c r="D17" s="1">
        <f>SUMIFS(Revenue!S$4:S$90,Revenue!$A$4:$A$90,'SCH C-2.2 F'!$B17)*-1000</f>
        <v>-16764312.960765401</v>
      </c>
      <c r="E17" s="1">
        <f>SUMIFS(Revenue!T$4:T$90,Revenue!$A$4:$A$90,'SCH C-2.2 F'!$B17)*-1000</f>
        <v>-16054022.9405393</v>
      </c>
      <c r="F17" s="1">
        <f>SUMIFS(Revenue!U$4:U$90,Revenue!$A$4:$A$90,'SCH C-2.2 F'!$B17)*-1000</f>
        <v>-15632224.553033901</v>
      </c>
      <c r="G17" s="1">
        <f>SUMIFS(Revenue!V$4:V$90,Revenue!$A$4:$A$90,'SCH C-2.2 F'!$B17)*-1000</f>
        <v>-16293286.349964799</v>
      </c>
      <c r="H17" s="1">
        <f>SUMIFS(Revenue!W$4:W$90,Revenue!$A$4:$A$90,'SCH C-2.2 F'!$B17)*-1000</f>
        <v>-15222941.685367499</v>
      </c>
      <c r="I17" s="1">
        <f>SUMIFS(Revenue!X$4:X$90,Revenue!$A$4:$A$90,'SCH C-2.2 F'!$B17)*-1000</f>
        <v>-14811126.558326399</v>
      </c>
      <c r="J17" s="1">
        <f>SUMIFS(Revenue!Y$4:Y$90,Revenue!$A$4:$A$90,'SCH C-2.2 F'!$B17)*-1000</f>
        <v>-15778704.523631301</v>
      </c>
      <c r="K17" s="1">
        <f>SUMIFS(Revenue!Z$4:Z$90,Revenue!$A$4:$A$90,'SCH C-2.2 F'!$B17)*-1000</f>
        <v>-15129350.4848317</v>
      </c>
      <c r="L17" s="1">
        <f>SUMIFS(Revenue!AA$4:AA$90,Revenue!$A$4:$A$90,'SCH C-2.2 F'!$B17)*-1000</f>
        <v>-14965206.952349002</v>
      </c>
      <c r="M17" s="1">
        <f>SUMIFS(Revenue!AB$4:AB$90,Revenue!$A$4:$A$90,'SCH C-2.2 F'!$B17)*-1000</f>
        <v>-14250623.946575401</v>
      </c>
      <c r="N17" s="1">
        <f>SUMIFS(Revenue!AC$4:AC$90,Revenue!$A$4:$A$90,'SCH C-2.2 F'!$B17)*-1000</f>
        <v>-15260006.2944209</v>
      </c>
      <c r="O17" s="1">
        <f>SUMIFS(Revenue!AD$4:AD$90,Revenue!$A$4:$A$90,'SCH C-2.2 F'!$B17)*-1000</f>
        <v>-15414046.725031599</v>
      </c>
      <c r="P17" s="158">
        <f t="shared" si="2"/>
        <v>-185575853.97483718</v>
      </c>
    </row>
    <row r="18" spans="1:16" x14ac:dyDescent="0.2">
      <c r="A18" s="154">
        <f t="shared" si="3"/>
        <v>8</v>
      </c>
      <c r="B18" s="154">
        <v>444</v>
      </c>
      <c r="C18" s="144" t="s">
        <v>12</v>
      </c>
      <c r="D18" s="1">
        <f>SUMIFS(Revenue!S$4:S$90,Revenue!$A$4:$A$90,'SCH C-2.2 F'!$B18)*-1000</f>
        <v>-294761.992215737</v>
      </c>
      <c r="E18" s="1">
        <f>SUMIFS(Revenue!T$4:T$90,Revenue!$A$4:$A$90,'SCH C-2.2 F'!$B18)*-1000</f>
        <v>-292501.91188838898</v>
      </c>
      <c r="F18" s="1">
        <f>SUMIFS(Revenue!U$4:U$90,Revenue!$A$4:$A$90,'SCH C-2.2 F'!$B18)*-1000</f>
        <v>-286115.16412715398</v>
      </c>
      <c r="G18" s="1">
        <f>SUMIFS(Revenue!V$4:V$90,Revenue!$A$4:$A$90,'SCH C-2.2 F'!$B18)*-1000</f>
        <v>-286065.96818856505</v>
      </c>
      <c r="H18" s="1">
        <f>SUMIFS(Revenue!W$4:W$90,Revenue!$A$4:$A$90,'SCH C-2.2 F'!$B18)*-1000</f>
        <v>-289586.77286310698</v>
      </c>
      <c r="I18" s="1">
        <f>SUMIFS(Revenue!X$4:X$90,Revenue!$A$4:$A$90,'SCH C-2.2 F'!$B18)*-1000</f>
        <v>-294873.00346312398</v>
      </c>
      <c r="J18" s="1">
        <f>SUMIFS(Revenue!Y$4:Y$90,Revenue!$A$4:$A$90,'SCH C-2.2 F'!$B18)*-1000</f>
        <v>-298092.455124831</v>
      </c>
      <c r="K18" s="1">
        <f>SUMIFS(Revenue!Z$4:Z$90,Revenue!$A$4:$A$90,'SCH C-2.2 F'!$B18)*-1000</f>
        <v>-298627.00211755704</v>
      </c>
      <c r="L18" s="1">
        <f>SUMIFS(Revenue!AA$4:AA$90,Revenue!$A$4:$A$90,'SCH C-2.2 F'!$B18)*-1000</f>
        <v>-299858.37322776805</v>
      </c>
      <c r="M18" s="1">
        <f>SUMIFS(Revenue!AB$4:AB$90,Revenue!$A$4:$A$90,'SCH C-2.2 F'!$B18)*-1000</f>
        <v>-295853.82662749902</v>
      </c>
      <c r="N18" s="1">
        <f>SUMIFS(Revenue!AC$4:AC$90,Revenue!$A$4:$A$90,'SCH C-2.2 F'!$B18)*-1000</f>
        <v>-293377.80153317301</v>
      </c>
      <c r="O18" s="1">
        <f>SUMIFS(Revenue!AD$4:AD$90,Revenue!$A$4:$A$90,'SCH C-2.2 F'!$B18)*-1000</f>
        <v>-299157.45128258696</v>
      </c>
      <c r="P18" s="158">
        <f t="shared" si="2"/>
        <v>-3528871.722659491</v>
      </c>
    </row>
    <row r="19" spans="1:16" x14ac:dyDescent="0.2">
      <c r="A19" s="154">
        <f t="shared" si="3"/>
        <v>9</v>
      </c>
      <c r="B19" s="154">
        <v>445</v>
      </c>
      <c r="C19" s="144" t="s">
        <v>97</v>
      </c>
      <c r="D19" s="1">
        <f>SUMIFS(Revenue!S$4:S$90,Revenue!$A$4:$A$90,'SCH C-2.2 F'!$B19)*-1000</f>
        <v>-8139645.9560460094</v>
      </c>
      <c r="E19" s="1">
        <f>SUMIFS(Revenue!T$4:T$90,Revenue!$A$4:$A$90,'SCH C-2.2 F'!$B19)*-1000</f>
        <v>-8014815.8892735196</v>
      </c>
      <c r="F19" s="1">
        <f>SUMIFS(Revenue!U$4:U$90,Revenue!$A$4:$A$90,'SCH C-2.2 F'!$B19)*-1000</f>
        <v>-8611535.6314212605</v>
      </c>
      <c r="G19" s="1">
        <f>SUMIFS(Revenue!V$4:V$90,Revenue!$A$4:$A$90,'SCH C-2.2 F'!$B19)*-1000</f>
        <v>-8871715.8387357108</v>
      </c>
      <c r="H19" s="1">
        <f>SUMIFS(Revenue!W$4:W$90,Revenue!$A$4:$A$90,'SCH C-2.2 F'!$B19)*-1000</f>
        <v>-8019516.8763552299</v>
      </c>
      <c r="I19" s="1">
        <f>SUMIFS(Revenue!X$4:X$90,Revenue!$A$4:$A$90,'SCH C-2.2 F'!$B19)*-1000</f>
        <v>-7647252.0240605399</v>
      </c>
      <c r="J19" s="1">
        <f>SUMIFS(Revenue!Y$4:Y$90,Revenue!$A$4:$A$90,'SCH C-2.2 F'!$B19)*-1000</f>
        <v>-7553518.40820638</v>
      </c>
      <c r="K19" s="1">
        <f>SUMIFS(Revenue!Z$4:Z$90,Revenue!$A$4:$A$90,'SCH C-2.2 F'!$B19)*-1000</f>
        <v>-7340641.9297686098</v>
      </c>
      <c r="L19" s="1">
        <f>SUMIFS(Revenue!AA$4:AA$90,Revenue!$A$4:$A$90,'SCH C-2.2 F'!$B19)*-1000</f>
        <v>-7445713.6397420904</v>
      </c>
      <c r="M19" s="1">
        <f>SUMIFS(Revenue!AB$4:AB$90,Revenue!$A$4:$A$90,'SCH C-2.2 F'!$B19)*-1000</f>
        <v>-7172264.8705341797</v>
      </c>
      <c r="N19" s="1">
        <f>SUMIFS(Revenue!AC$4:AC$90,Revenue!$A$4:$A$90,'SCH C-2.2 F'!$B19)*-1000</f>
        <v>-7585948.5906914398</v>
      </c>
      <c r="O19" s="1">
        <f>SUMIFS(Revenue!AD$4:AD$90,Revenue!$A$4:$A$90,'SCH C-2.2 F'!$B19)*-1000</f>
        <v>-7213933.7190601602</v>
      </c>
      <c r="P19" s="158">
        <f t="shared" si="2"/>
        <v>-93616503.373895109</v>
      </c>
    </row>
    <row r="20" spans="1:16" x14ac:dyDescent="0.2">
      <c r="A20" s="154">
        <f t="shared" si="3"/>
        <v>10</v>
      </c>
      <c r="B20" s="154">
        <v>447</v>
      </c>
      <c r="C20" s="144" t="s">
        <v>14</v>
      </c>
      <c r="D20" s="1">
        <f>SUMIFS('IS E'!T$8:T$315,'IS E'!$A$8:$A$315,'SCH C-2.2 F'!$B20)*-1000</f>
        <v>-2790074.2362739104</v>
      </c>
      <c r="E20" s="1">
        <f>SUMIFS('IS E'!U$8:U$315,'IS E'!$A$8:$A$315,'SCH C-2.2 F'!$B20)*-1000</f>
        <v>-1833826.6545834199</v>
      </c>
      <c r="F20" s="1">
        <f>SUMIFS('IS E'!V$8:V$315,'IS E'!$A$8:$A$315,'SCH C-2.2 F'!$B20)*-1000</f>
        <v>-1511750.6615305599</v>
      </c>
      <c r="G20" s="1">
        <f>SUMIFS('IS E'!W$8:W$315,'IS E'!$A$8:$A$315,'SCH C-2.2 F'!$B20)*-1000</f>
        <v>-1268633.53265723</v>
      </c>
      <c r="H20" s="1">
        <f>SUMIFS('IS E'!X$8:X$315,'IS E'!$A$8:$A$315,'SCH C-2.2 F'!$B20)*-1000</f>
        <v>-2027236.6623555699</v>
      </c>
      <c r="I20" s="1">
        <f>SUMIFS('IS E'!Y$8:Y$315,'IS E'!$A$8:$A$315,'SCH C-2.2 F'!$B20)*-1000</f>
        <v>-2134309.6661660001</v>
      </c>
      <c r="J20" s="1">
        <f>SUMIFS('IS E'!Z$8:Z$315,'IS E'!$A$8:$A$315,'SCH C-2.2 F'!$B20)*-1000</f>
        <v>-4274152.1398920203</v>
      </c>
      <c r="K20" s="1">
        <f>SUMIFS('IS E'!AA$8:AA$315,'IS E'!$A$8:$A$315,'SCH C-2.2 F'!$B20)*-1000</f>
        <v>-6837120.9885516297</v>
      </c>
      <c r="L20" s="1">
        <f>SUMIFS('IS E'!AB$8:AB$315,'IS E'!$A$8:$A$315,'SCH C-2.2 F'!$B20)*-1000</f>
        <v>-6427450.0899490602</v>
      </c>
      <c r="M20" s="1">
        <f>SUMIFS('IS E'!AC$8:AC$315,'IS E'!$A$8:$A$315,'SCH C-2.2 F'!$B20)*-1000</f>
        <v>-4786093.5991177298</v>
      </c>
      <c r="N20" s="1">
        <f>SUMIFS('IS E'!AD$8:AD$315,'IS E'!$A$8:$A$315,'SCH C-2.2 F'!$B20)*-1000</f>
        <v>-8295051.8128412897</v>
      </c>
      <c r="O20" s="1">
        <f>SUMIFS('IS E'!AE$8:AE$315,'IS E'!$A$8:$A$315,'SCH C-2.2 F'!$B20)*-1000</f>
        <v>-2343519.00160017</v>
      </c>
      <c r="P20" s="158">
        <f t="shared" si="2"/>
        <v>-44529219.045518585</v>
      </c>
    </row>
    <row r="21" spans="1:16" x14ac:dyDescent="0.2">
      <c r="A21" s="154">
        <f t="shared" si="3"/>
        <v>11</v>
      </c>
      <c r="B21" s="154">
        <v>449</v>
      </c>
      <c r="C21" s="144" t="s">
        <v>13</v>
      </c>
      <c r="D21" s="1">
        <f>SUMIFS(Revenue!S$4:S$90,Revenue!$A$4:$A$90,'SCH C-2.2 F'!$B21)*-1000</f>
        <v>0</v>
      </c>
      <c r="E21" s="1">
        <f>SUMIFS(Revenue!T$4:T$90,Revenue!$A$4:$A$90,'SCH C-2.2 F'!$B21)*-1000</f>
        <v>0</v>
      </c>
      <c r="F21" s="1">
        <f>SUMIFS(Revenue!U$4:U$90,Revenue!$A$4:$A$90,'SCH C-2.2 F'!$B21)*-1000</f>
        <v>0</v>
      </c>
      <c r="G21" s="1">
        <f>SUMIFS(Revenue!V$4:V$90,Revenue!$A$4:$A$90,'SCH C-2.2 F'!$B21)*-1000</f>
        <v>0</v>
      </c>
      <c r="H21" s="1">
        <f>SUMIFS(Revenue!W$4:W$90,Revenue!$A$4:$A$90,'SCH C-2.2 F'!$B21)*-1000</f>
        <v>0</v>
      </c>
      <c r="I21" s="1">
        <f>SUMIFS(Revenue!X$4:X$90,Revenue!$A$4:$A$90,'SCH C-2.2 F'!$B21)*-1000</f>
        <v>0</v>
      </c>
      <c r="J21" s="1">
        <f>SUMIFS(Revenue!Y$4:Y$90,Revenue!$A$4:$A$90,'SCH C-2.2 F'!$B21)*-1000</f>
        <v>0</v>
      </c>
      <c r="K21" s="1">
        <f>SUMIFS(Revenue!Z$4:Z$90,Revenue!$A$4:$A$90,'SCH C-2.2 F'!$B21)*-1000</f>
        <v>0</v>
      </c>
      <c r="L21" s="1">
        <f>SUMIFS(Revenue!AA$4:AA$90,Revenue!$A$4:$A$90,'SCH C-2.2 F'!$B21)*-1000</f>
        <v>0</v>
      </c>
      <c r="M21" s="1">
        <f>SUMIFS(Revenue!AB$4:AB$90,Revenue!$A$4:$A$90,'SCH C-2.2 F'!$B21)*-1000</f>
        <v>0</v>
      </c>
      <c r="N21" s="1">
        <f>SUMIFS(Revenue!AC$4:AC$90,Revenue!$A$4:$A$90,'SCH C-2.2 F'!$B21)*-1000</f>
        <v>0</v>
      </c>
      <c r="O21" s="1">
        <f>SUMIFS(Revenue!AD$4:AD$90,Revenue!$A$4:$A$90,'SCH C-2.2 F'!$B21)*-1000</f>
        <v>0</v>
      </c>
      <c r="P21" s="158">
        <f t="shared" si="2"/>
        <v>0</v>
      </c>
    </row>
    <row r="22" spans="1:16" x14ac:dyDescent="0.2">
      <c r="A22" s="154">
        <f t="shared" si="3"/>
        <v>12</v>
      </c>
      <c r="B22" s="154">
        <v>450</v>
      </c>
      <c r="C22" s="144" t="s">
        <v>15</v>
      </c>
      <c r="D22" s="1">
        <f>SUMIFS(Revenue!S$4:S$90,Revenue!$A$4:$A$90,'SCH C-2.2 F'!$B22)*-1000</f>
        <v>-138464.76999999999</v>
      </c>
      <c r="E22" s="1">
        <f>SUMIFS(Revenue!T$4:T$90,Revenue!$A$4:$A$90,'SCH C-2.2 F'!$B22)*-1000</f>
        <v>-191276.21666666702</v>
      </c>
      <c r="F22" s="1">
        <f>SUMIFS(Revenue!U$4:U$90,Revenue!$A$4:$A$90,'SCH C-2.2 F'!$B22)*-1000</f>
        <v>-288107.70666666701</v>
      </c>
      <c r="G22" s="1">
        <f>SUMIFS(Revenue!V$4:V$90,Revenue!$A$4:$A$90,'SCH C-2.2 F'!$B22)*-1000</f>
        <v>-397871.33333333296</v>
      </c>
      <c r="H22" s="1">
        <f>SUMIFS(Revenue!W$4:W$90,Revenue!$A$4:$A$90,'SCH C-2.2 F'!$B22)*-1000</f>
        <v>-284505.50333333301</v>
      </c>
      <c r="I22" s="1">
        <f>SUMIFS(Revenue!X$4:X$90,Revenue!$A$4:$A$90,'SCH C-2.2 F'!$B22)*-1000</f>
        <v>-230345.08666666699</v>
      </c>
      <c r="J22" s="1">
        <f>SUMIFS(Revenue!Y$4:Y$90,Revenue!$A$4:$A$90,'SCH C-2.2 F'!$B22)*-1000</f>
        <v>-136767.39666666699</v>
      </c>
      <c r="K22" s="1">
        <f>SUMIFS(Revenue!Z$4:Z$90,Revenue!$A$4:$A$90,'SCH C-2.2 F'!$B22)*-1000</f>
        <v>-169271.95</v>
      </c>
      <c r="L22" s="1">
        <f>SUMIFS(Revenue!AA$4:AA$90,Revenue!$A$4:$A$90,'SCH C-2.2 F'!$B22)*-1000</f>
        <v>-238789.33000000002</v>
      </c>
      <c r="M22" s="1">
        <f>SUMIFS(Revenue!AB$4:AB$90,Revenue!$A$4:$A$90,'SCH C-2.2 F'!$B22)*-1000</f>
        <v>-276948.77333333303</v>
      </c>
      <c r="N22" s="1">
        <f>SUMIFS(Revenue!AC$4:AC$90,Revenue!$A$4:$A$90,'SCH C-2.2 F'!$B22)*-1000</f>
        <v>-189645.063333333</v>
      </c>
      <c r="O22" s="1">
        <f>SUMIFS(Revenue!AD$4:AD$90,Revenue!$A$4:$A$90,'SCH C-2.2 F'!$B22)*-1000</f>
        <v>-168132.903333333</v>
      </c>
      <c r="P22" s="158">
        <f t="shared" si="2"/>
        <v>-2710126.0333333327</v>
      </c>
    </row>
    <row r="23" spans="1:16" x14ac:dyDescent="0.2">
      <c r="A23" s="154">
        <f t="shared" si="3"/>
        <v>13</v>
      </c>
      <c r="B23" s="154">
        <v>451</v>
      </c>
      <c r="C23" s="144" t="s">
        <v>16</v>
      </c>
      <c r="D23" s="1">
        <f>SUMIFS(Revenue!S$4:S$90,Revenue!$A$4:$A$90,'SCH C-2.2 F'!$B23)*-1000</f>
        <v>-120286.20277777773</v>
      </c>
      <c r="E23" s="1">
        <f>SUMIFS(Revenue!T$4:T$90,Revenue!$A$4:$A$90,'SCH C-2.2 F'!$B23)*-1000</f>
        <v>-128521.91944444444</v>
      </c>
      <c r="F23" s="1">
        <f>SUMIFS(Revenue!U$4:U$90,Revenue!$A$4:$A$90,'SCH C-2.2 F'!$B23)*-1000</f>
        <v>-101380.58611111113</v>
      </c>
      <c r="G23" s="1">
        <f>SUMIFS(Revenue!V$4:V$90,Revenue!$A$4:$A$90,'SCH C-2.2 F'!$B23)*-1000</f>
        <v>-135167.25277777744</v>
      </c>
      <c r="H23" s="1">
        <f>SUMIFS(Revenue!W$4:W$90,Revenue!$A$4:$A$90,'SCH C-2.2 F'!$B23)*-1000</f>
        <v>-119440.58611111113</v>
      </c>
      <c r="I23" s="1">
        <f>SUMIFS(Revenue!X$4:X$90,Revenue!$A$4:$A$90,'SCH C-2.2 F'!$B23)*-1000</f>
        <v>-131797.91944444444</v>
      </c>
      <c r="J23" s="1">
        <f>SUMIFS(Revenue!Y$4:Y$90,Revenue!$A$4:$A$90,'SCH C-2.2 F'!$B23)*-1000</f>
        <v>-113644.58611111114</v>
      </c>
      <c r="K23" s="1">
        <f>SUMIFS(Revenue!Z$4:Z$90,Revenue!$A$4:$A$90,'SCH C-2.2 F'!$B23)*-1000</f>
        <v>-96583.252777777729</v>
      </c>
      <c r="L23" s="1">
        <f>SUMIFS(Revenue!AA$4:AA$90,Revenue!$A$4:$A$90,'SCH C-2.2 F'!$B23)*-1000</f>
        <v>-106672.58611111113</v>
      </c>
      <c r="M23" s="1">
        <f>SUMIFS(Revenue!AB$4:AB$90,Revenue!$A$4:$A$90,'SCH C-2.2 F'!$B23)*-1000</f>
        <v>-131657.91944444441</v>
      </c>
      <c r="N23" s="1">
        <f>SUMIFS(Revenue!AC$4:AC$90,Revenue!$A$4:$A$90,'SCH C-2.2 F'!$B23)*-1000</f>
        <v>-144033.91944444444</v>
      </c>
      <c r="O23" s="1">
        <f>SUMIFS(Revenue!AD$4:AD$90,Revenue!$A$4:$A$90,'SCH C-2.2 F'!$B23)*-1000</f>
        <v>-143912.58611111145</v>
      </c>
      <c r="P23" s="158">
        <f t="shared" si="2"/>
        <v>-1473099.3166666664</v>
      </c>
    </row>
    <row r="24" spans="1:16" x14ac:dyDescent="0.2">
      <c r="A24" s="154">
        <f t="shared" si="3"/>
        <v>14</v>
      </c>
      <c r="B24" s="154">
        <v>454</v>
      </c>
      <c r="C24" s="144" t="s">
        <v>17</v>
      </c>
      <c r="D24" s="1">
        <f>SUMIFS(Revenue!S$4:S$90,Revenue!$A$4:$A$90,'SCH C-2.2 F'!$B24)*-1000</f>
        <v>-350868.97250000003</v>
      </c>
      <c r="E24" s="1">
        <f>SUMIFS(Revenue!T$4:T$90,Revenue!$A$4:$A$90,'SCH C-2.2 F'!$B24)*-1000</f>
        <v>-350868.97250000003</v>
      </c>
      <c r="F24" s="1">
        <f>SUMIFS(Revenue!U$4:U$90,Revenue!$A$4:$A$90,'SCH C-2.2 F'!$B24)*-1000</f>
        <v>-350868.97250000003</v>
      </c>
      <c r="G24" s="1">
        <f>SUMIFS(Revenue!V$4:V$90,Revenue!$A$4:$A$90,'SCH C-2.2 F'!$B24)*-1000</f>
        <v>-350868.97250000003</v>
      </c>
      <c r="H24" s="1">
        <f>SUMIFS(Revenue!W$4:W$90,Revenue!$A$4:$A$90,'SCH C-2.2 F'!$B24)*-1000</f>
        <v>-350868.97250000003</v>
      </c>
      <c r="I24" s="1">
        <f>SUMIFS(Revenue!X$4:X$90,Revenue!$A$4:$A$90,'SCH C-2.2 F'!$B24)*-1000</f>
        <v>-350868.97250000003</v>
      </c>
      <c r="J24" s="1">
        <f>SUMIFS(Revenue!Y$4:Y$90,Revenue!$A$4:$A$90,'SCH C-2.2 F'!$B24)*-1000</f>
        <v>-350868.97250000003</v>
      </c>
      <c r="K24" s="1">
        <f>SUMIFS(Revenue!Z$4:Z$90,Revenue!$A$4:$A$90,'SCH C-2.2 F'!$B24)*-1000</f>
        <v>-350868.97250000003</v>
      </c>
      <c r="L24" s="1">
        <f>SUMIFS(Revenue!AA$4:AA$90,Revenue!$A$4:$A$90,'SCH C-2.2 F'!$B24)*-1000</f>
        <v>-351330.12250000006</v>
      </c>
      <c r="M24" s="1">
        <f>SUMIFS(Revenue!AB$4:AB$90,Revenue!$A$4:$A$90,'SCH C-2.2 F'!$B24)*-1000</f>
        <v>-351330.12250000006</v>
      </c>
      <c r="N24" s="1">
        <f>SUMIFS(Revenue!AC$4:AC$90,Revenue!$A$4:$A$90,'SCH C-2.2 F'!$B24)*-1000</f>
        <v>-351330.12250000006</v>
      </c>
      <c r="O24" s="1">
        <f>SUMIFS(Revenue!AD$4:AD$90,Revenue!$A$4:$A$90,'SCH C-2.2 F'!$B24)*-1000</f>
        <v>-351330.12250000006</v>
      </c>
      <c r="P24" s="158">
        <f t="shared" si="2"/>
        <v>-4212272.2700000014</v>
      </c>
    </row>
    <row r="25" spans="1:16" x14ac:dyDescent="0.2">
      <c r="A25" s="154">
        <f t="shared" si="3"/>
        <v>15</v>
      </c>
      <c r="B25" s="154">
        <v>456</v>
      </c>
      <c r="C25" s="144" t="s">
        <v>18</v>
      </c>
      <c r="D25" s="1">
        <f>SUMIFS(Revenue!S$4:S$90,Revenue!$A$4:$A$90,'SCH C-2.2 F'!$B25)*-1000</f>
        <v>-1092071.8118450947</v>
      </c>
      <c r="E25" s="1">
        <f>SUMIFS(Revenue!T$4:T$90,Revenue!$A$4:$A$90,'SCH C-2.2 F'!$B25)*-1000</f>
        <v>-1159584.6284613665</v>
      </c>
      <c r="F25" s="1">
        <f>SUMIFS(Revenue!U$4:U$90,Revenue!$A$4:$A$90,'SCH C-2.2 F'!$B25)*-1000</f>
        <v>-1247044.3855075086</v>
      </c>
      <c r="G25" s="1">
        <f>SUMIFS(Revenue!V$4:V$90,Revenue!$A$4:$A$90,'SCH C-2.2 F'!$B25)*-1000</f>
        <v>-1233870.0255740108</v>
      </c>
      <c r="H25" s="1">
        <f>SUMIFS(Revenue!W$4:W$90,Revenue!$A$4:$A$90,'SCH C-2.2 F'!$B25)*-1000</f>
        <v>-1210174.0035287126</v>
      </c>
      <c r="I25" s="1">
        <f>SUMIFS(Revenue!X$4:X$90,Revenue!$A$4:$A$90,'SCH C-2.2 F'!$B25)*-1000</f>
        <v>-1002685.6606891117</v>
      </c>
      <c r="J25" s="1">
        <f>SUMIFS(Revenue!Y$4:Y$90,Revenue!$A$4:$A$90,'SCH C-2.2 F'!$B25)*-1000</f>
        <v>-1042467.0075831666</v>
      </c>
      <c r="K25" s="1">
        <f>SUMIFS(Revenue!Z$4:Z$90,Revenue!$A$4:$A$90,'SCH C-2.2 F'!$B25)*-1000</f>
        <v>-1033110.3504019168</v>
      </c>
      <c r="L25" s="1">
        <f>SUMIFS(Revenue!AA$4:AA$90,Revenue!$A$4:$A$90,'SCH C-2.2 F'!$B25)*-1000</f>
        <v>-1166460.4992305657</v>
      </c>
      <c r="M25" s="1">
        <f>SUMIFS(Revenue!AB$4:AB$90,Revenue!$A$4:$A$90,'SCH C-2.2 F'!$B25)*-1000</f>
        <v>-1127930.3477717238</v>
      </c>
      <c r="N25" s="1">
        <f>SUMIFS(Revenue!AC$4:AC$90,Revenue!$A$4:$A$90,'SCH C-2.2 F'!$B25)*-1000</f>
        <v>-1072303.8186385846</v>
      </c>
      <c r="O25" s="1">
        <f>SUMIFS(Revenue!AD$4:AD$90,Revenue!$A$4:$A$90,'SCH C-2.2 F'!$B25)*-1000</f>
        <v>-991056.56680223497</v>
      </c>
      <c r="P25" s="158">
        <f t="shared" si="2"/>
        <v>-13378759.106033998</v>
      </c>
    </row>
    <row r="26" spans="1:16" x14ac:dyDescent="0.2">
      <c r="A26" s="154">
        <f t="shared" si="3"/>
        <v>16</v>
      </c>
      <c r="B26" s="154">
        <v>500</v>
      </c>
      <c r="C26" s="144" t="s">
        <v>31</v>
      </c>
      <c r="D26" s="1">
        <f>SUMIFS('IS E'!T$8:T$315,'IS E'!$A$8:$A$315,'SCH C-2.2 F'!$B26)*1000</f>
        <v>437597</v>
      </c>
      <c r="E26" s="1">
        <f>SUMIFS('IS E'!U$8:U$315,'IS E'!$A$8:$A$315,'SCH C-2.2 F'!$B26)*1000</f>
        <v>415720</v>
      </c>
      <c r="F26" s="1">
        <f>SUMIFS('IS E'!V$8:V$315,'IS E'!$A$8:$A$315,'SCH C-2.2 F'!$B26)*1000</f>
        <v>439834</v>
      </c>
      <c r="G26" s="1">
        <f>SUMIFS('IS E'!W$8:W$315,'IS E'!$A$8:$A$315,'SCH C-2.2 F'!$B26)*1000</f>
        <v>446850</v>
      </c>
      <c r="H26" s="1">
        <f>SUMIFS('IS E'!X$8:X$315,'IS E'!$A$8:$A$315,'SCH C-2.2 F'!$B26)*1000</f>
        <v>437065</v>
      </c>
      <c r="I26" s="1">
        <f>SUMIFS('IS E'!Y$8:Y$315,'IS E'!$A$8:$A$315,'SCH C-2.2 F'!$B26)*1000</f>
        <v>471379</v>
      </c>
      <c r="J26" s="1">
        <f>SUMIFS('IS E'!Z$8:Z$315,'IS E'!$A$8:$A$315,'SCH C-2.2 F'!$B26)*1000</f>
        <v>431118</v>
      </c>
      <c r="K26" s="1">
        <f>SUMIFS('IS E'!AA$8:AA$315,'IS E'!$A$8:$A$315,'SCH C-2.2 F'!$B26)*1000</f>
        <v>383655</v>
      </c>
      <c r="L26" s="1">
        <f>SUMIFS('IS E'!AB$8:AB$315,'IS E'!$A$8:$A$315,'SCH C-2.2 F'!$B26)*1000</f>
        <v>464946</v>
      </c>
      <c r="M26" s="1">
        <f>SUMIFS('IS E'!AC$8:AC$315,'IS E'!$A$8:$A$315,'SCH C-2.2 F'!$B26)*1000</f>
        <v>406815</v>
      </c>
      <c r="N26" s="1">
        <f>SUMIFS('IS E'!AD$8:AD$315,'IS E'!$A$8:$A$315,'SCH C-2.2 F'!$B26)*1000</f>
        <v>478909</v>
      </c>
      <c r="O26" s="1">
        <f>SUMIFS('IS E'!AE$8:AE$315,'IS E'!$A$8:$A$315,'SCH C-2.2 F'!$B26)*1000</f>
        <v>431445</v>
      </c>
      <c r="P26" s="158">
        <f t="shared" si="2"/>
        <v>5245333</v>
      </c>
    </row>
    <row r="27" spans="1:16" x14ac:dyDescent="0.2">
      <c r="A27" s="154">
        <f t="shared" si="3"/>
        <v>17</v>
      </c>
      <c r="B27" s="154">
        <v>501</v>
      </c>
      <c r="C27" s="144" t="s">
        <v>19</v>
      </c>
      <c r="D27" s="1">
        <f>SUMIFS('IS E'!T$8:T$315,'IS E'!$A$8:$A$315,'SCH C-2.2 F'!$B27)*1000</f>
        <v>20306260.969816301</v>
      </c>
      <c r="E27" s="1">
        <f>SUMIFS('IS E'!U$8:U$315,'IS E'!$A$8:$A$315,'SCH C-2.2 F'!$B27)*1000</f>
        <v>21287416.668662801</v>
      </c>
      <c r="F27" s="1">
        <f>SUMIFS('IS E'!V$8:V$315,'IS E'!$A$8:$A$315,'SCH C-2.2 F'!$B27)*1000</f>
        <v>23638343.0740324</v>
      </c>
      <c r="G27" s="1">
        <f>SUMIFS('IS E'!W$8:W$315,'IS E'!$A$8:$A$315,'SCH C-2.2 F'!$B27)*1000</f>
        <v>22957809.5062396</v>
      </c>
      <c r="H27" s="1">
        <f>SUMIFS('IS E'!X$8:X$315,'IS E'!$A$8:$A$315,'SCH C-2.2 F'!$B27)*1000</f>
        <v>19846053.833470799</v>
      </c>
      <c r="I27" s="1">
        <f>SUMIFS('IS E'!Y$8:Y$315,'IS E'!$A$8:$A$315,'SCH C-2.2 F'!$B27)*1000</f>
        <v>16377846.8450267</v>
      </c>
      <c r="J27" s="1">
        <f>SUMIFS('IS E'!Z$8:Z$315,'IS E'!$A$8:$A$315,'SCH C-2.2 F'!$B27)*1000</f>
        <v>17612441.093139801</v>
      </c>
      <c r="K27" s="1">
        <f>SUMIFS('IS E'!AA$8:AA$315,'IS E'!$A$8:$A$315,'SCH C-2.2 F'!$B27)*1000</f>
        <v>22641147.612071101</v>
      </c>
      <c r="L27" s="1">
        <f>SUMIFS('IS E'!AB$8:AB$315,'IS E'!$A$8:$A$315,'SCH C-2.2 F'!$B27)*1000</f>
        <v>23382260.3640818</v>
      </c>
      <c r="M27" s="1">
        <f>SUMIFS('IS E'!AC$8:AC$315,'IS E'!$A$8:$A$315,'SCH C-2.2 F'!$B27)*1000</f>
        <v>20762625.768025499</v>
      </c>
      <c r="N27" s="1">
        <f>SUMIFS('IS E'!AD$8:AD$315,'IS E'!$A$8:$A$315,'SCH C-2.2 F'!$B27)*1000</f>
        <v>25242699.654916</v>
      </c>
      <c r="O27" s="1">
        <f>SUMIFS('IS E'!AE$8:AE$315,'IS E'!$A$8:$A$315,'SCH C-2.2 F'!$B27)*1000</f>
        <v>15868109.328761801</v>
      </c>
      <c r="P27" s="158">
        <f t="shared" si="2"/>
        <v>249923014.71824455</v>
      </c>
    </row>
    <row r="28" spans="1:16" x14ac:dyDescent="0.2">
      <c r="A28" s="154">
        <f t="shared" si="3"/>
        <v>18</v>
      </c>
      <c r="B28" s="154">
        <v>502</v>
      </c>
      <c r="C28" s="144" t="s">
        <v>20</v>
      </c>
      <c r="D28" s="1">
        <f>SUMIFS('IS E'!T$8:T$315,'IS E'!$A$8:$A$315,'SCH C-2.2 F'!$B28)*1000</f>
        <v>1848616.99999999</v>
      </c>
      <c r="E28" s="1">
        <f>SUMIFS('IS E'!U$8:U$315,'IS E'!$A$8:$A$315,'SCH C-2.2 F'!$B28)*1000</f>
        <v>1718973</v>
      </c>
      <c r="F28" s="1">
        <f>SUMIFS('IS E'!V$8:V$315,'IS E'!$A$8:$A$315,'SCH C-2.2 F'!$B28)*1000</f>
        <v>1929699.99999999</v>
      </c>
      <c r="G28" s="1">
        <f>SUMIFS('IS E'!W$8:W$315,'IS E'!$A$8:$A$315,'SCH C-2.2 F'!$B28)*1000</f>
        <v>1942103</v>
      </c>
      <c r="H28" s="1">
        <f>SUMIFS('IS E'!X$8:X$315,'IS E'!$A$8:$A$315,'SCH C-2.2 F'!$B28)*1000</f>
        <v>1758912</v>
      </c>
      <c r="I28" s="1">
        <f>SUMIFS('IS E'!Y$8:Y$315,'IS E'!$A$8:$A$315,'SCH C-2.2 F'!$B28)*1000</f>
        <v>1826936</v>
      </c>
      <c r="J28" s="1">
        <f>SUMIFS('IS E'!Z$8:Z$315,'IS E'!$A$8:$A$315,'SCH C-2.2 F'!$B28)*1000</f>
        <v>1684616.99999999</v>
      </c>
      <c r="K28" s="1">
        <f>SUMIFS('IS E'!AA$8:AA$315,'IS E'!$A$8:$A$315,'SCH C-2.2 F'!$B28)*1000</f>
        <v>1918233</v>
      </c>
      <c r="L28" s="1">
        <f>SUMIFS('IS E'!AB$8:AB$315,'IS E'!$A$8:$A$315,'SCH C-2.2 F'!$B28)*1000</f>
        <v>2085750</v>
      </c>
      <c r="M28" s="1">
        <f>SUMIFS('IS E'!AC$8:AC$315,'IS E'!$A$8:$A$315,'SCH C-2.2 F'!$B28)*1000</f>
        <v>1862371.99999999</v>
      </c>
      <c r="N28" s="1">
        <f>SUMIFS('IS E'!AD$8:AD$315,'IS E'!$A$8:$A$315,'SCH C-2.2 F'!$B28)*1000</f>
        <v>2018906.99999999</v>
      </c>
      <c r="O28" s="1">
        <f>SUMIFS('IS E'!AE$8:AE$315,'IS E'!$A$8:$A$315,'SCH C-2.2 F'!$B28)*1000</f>
        <v>1761506.99999999</v>
      </c>
      <c r="P28" s="158">
        <f t="shared" si="2"/>
        <v>22356626.999999937</v>
      </c>
    </row>
    <row r="29" spans="1:16" x14ac:dyDescent="0.2">
      <c r="A29" s="154">
        <f t="shared" si="3"/>
        <v>19</v>
      </c>
      <c r="B29" s="154">
        <v>504</v>
      </c>
      <c r="C29" s="144" t="s">
        <v>21</v>
      </c>
      <c r="D29" s="1">
        <f>SUMIFS('IS E'!T$8:T$315,'IS E'!$A$8:$A$315,'SCH C-2.2 F'!$B29)*1000</f>
        <v>0</v>
      </c>
      <c r="E29" s="1">
        <f>SUMIFS('IS E'!U$8:U$315,'IS E'!$A$8:$A$315,'SCH C-2.2 F'!$B29)*1000</f>
        <v>0</v>
      </c>
      <c r="F29" s="1">
        <f>SUMIFS('IS E'!V$8:V$315,'IS E'!$A$8:$A$315,'SCH C-2.2 F'!$B29)*1000</f>
        <v>0</v>
      </c>
      <c r="G29" s="1">
        <f>SUMIFS('IS E'!W$8:W$315,'IS E'!$A$8:$A$315,'SCH C-2.2 F'!$B29)*1000</f>
        <v>0</v>
      </c>
      <c r="H29" s="1">
        <f>SUMIFS('IS E'!X$8:X$315,'IS E'!$A$8:$A$315,'SCH C-2.2 F'!$B29)*1000</f>
        <v>0</v>
      </c>
      <c r="I29" s="1">
        <f>SUMIFS('IS E'!Y$8:Y$315,'IS E'!$A$8:$A$315,'SCH C-2.2 F'!$B29)*1000</f>
        <v>0</v>
      </c>
      <c r="J29" s="1">
        <f>SUMIFS('IS E'!Z$8:Z$315,'IS E'!$A$8:$A$315,'SCH C-2.2 F'!$B29)*1000</f>
        <v>0</v>
      </c>
      <c r="K29" s="1">
        <f>SUMIFS('IS E'!AA$8:AA$315,'IS E'!$A$8:$A$315,'SCH C-2.2 F'!$B29)*1000</f>
        <v>0</v>
      </c>
      <c r="L29" s="1">
        <f>SUMIFS('IS E'!AB$8:AB$315,'IS E'!$A$8:$A$315,'SCH C-2.2 F'!$B29)*1000</f>
        <v>0</v>
      </c>
      <c r="M29" s="1">
        <f>SUMIFS('IS E'!AC$8:AC$315,'IS E'!$A$8:$A$315,'SCH C-2.2 F'!$B29)*1000</f>
        <v>0</v>
      </c>
      <c r="N29" s="1">
        <f>SUMIFS('IS E'!AD$8:AD$315,'IS E'!$A$8:$A$315,'SCH C-2.2 F'!$B29)*1000</f>
        <v>0</v>
      </c>
      <c r="O29" s="1">
        <f>SUMIFS('IS E'!AE$8:AE$315,'IS E'!$A$8:$A$315,'SCH C-2.2 F'!$B29)*1000</f>
        <v>0</v>
      </c>
      <c r="P29" s="158">
        <f t="shared" si="2"/>
        <v>0</v>
      </c>
    </row>
    <row r="30" spans="1:16" x14ac:dyDescent="0.2">
      <c r="A30" s="154">
        <f t="shared" si="3"/>
        <v>20</v>
      </c>
      <c r="B30" s="154">
        <v>505</v>
      </c>
      <c r="C30" s="144" t="s">
        <v>22</v>
      </c>
      <c r="D30" s="1">
        <f>SUMIFS('IS E'!T$8:T$315,'IS E'!$A$8:$A$315,'SCH C-2.2 F'!$B30)*1000</f>
        <v>197388</v>
      </c>
      <c r="E30" s="1">
        <f>SUMIFS('IS E'!U$8:U$315,'IS E'!$A$8:$A$315,'SCH C-2.2 F'!$B30)*1000</f>
        <v>166219</v>
      </c>
      <c r="F30" s="1">
        <f>SUMIFS('IS E'!V$8:V$315,'IS E'!$A$8:$A$315,'SCH C-2.2 F'!$B30)*1000</f>
        <v>195743</v>
      </c>
      <c r="G30" s="1">
        <f>SUMIFS('IS E'!W$8:W$315,'IS E'!$A$8:$A$315,'SCH C-2.2 F'!$B30)*1000</f>
        <v>196888</v>
      </c>
      <c r="H30" s="1">
        <f>SUMIFS('IS E'!X$8:X$315,'IS E'!$A$8:$A$315,'SCH C-2.2 F'!$B30)*1000</f>
        <v>175577</v>
      </c>
      <c r="I30" s="1">
        <f>SUMIFS('IS E'!Y$8:Y$315,'IS E'!$A$8:$A$315,'SCH C-2.2 F'!$B30)*1000</f>
        <v>206542</v>
      </c>
      <c r="J30" s="1">
        <f>SUMIFS('IS E'!Z$8:Z$315,'IS E'!$A$8:$A$315,'SCH C-2.2 F'!$B30)*1000</f>
        <v>175319</v>
      </c>
      <c r="K30" s="1">
        <f>SUMIFS('IS E'!AA$8:AA$315,'IS E'!$A$8:$A$315,'SCH C-2.2 F'!$B30)*1000</f>
        <v>181247</v>
      </c>
      <c r="L30" s="1">
        <f>SUMIFS('IS E'!AB$8:AB$315,'IS E'!$A$8:$A$315,'SCH C-2.2 F'!$B30)*1000</f>
        <v>205246</v>
      </c>
      <c r="M30" s="1">
        <f>SUMIFS('IS E'!AC$8:AC$315,'IS E'!$A$8:$A$315,'SCH C-2.2 F'!$B30)*1000</f>
        <v>182017</v>
      </c>
      <c r="N30" s="1">
        <f>SUMIFS('IS E'!AD$8:AD$315,'IS E'!$A$8:$A$315,'SCH C-2.2 F'!$B30)*1000</f>
        <v>194702</v>
      </c>
      <c r="O30" s="1">
        <f>SUMIFS('IS E'!AE$8:AE$315,'IS E'!$A$8:$A$315,'SCH C-2.2 F'!$B30)*1000</f>
        <v>189997</v>
      </c>
      <c r="P30" s="158">
        <f t="shared" si="2"/>
        <v>2266885</v>
      </c>
    </row>
    <row r="31" spans="1:16" x14ac:dyDescent="0.2">
      <c r="A31" s="154">
        <f t="shared" si="3"/>
        <v>21</v>
      </c>
      <c r="B31" s="154">
        <v>506</v>
      </c>
      <c r="C31" s="144" t="s">
        <v>23</v>
      </c>
      <c r="D31" s="1">
        <f>SUMIFS('IS E'!T$8:T$315,'IS E'!$A$8:$A$315,'SCH C-2.2 F'!$B31)*1000</f>
        <v>1206827</v>
      </c>
      <c r="E31" s="1">
        <f>SUMIFS('IS E'!U$8:U$315,'IS E'!$A$8:$A$315,'SCH C-2.2 F'!$B31)*1000</f>
        <v>1255140</v>
      </c>
      <c r="F31" s="1">
        <f>SUMIFS('IS E'!V$8:V$315,'IS E'!$A$8:$A$315,'SCH C-2.2 F'!$B31)*1000</f>
        <v>1306968</v>
      </c>
      <c r="G31" s="1">
        <f>SUMIFS('IS E'!W$8:W$315,'IS E'!$A$8:$A$315,'SCH C-2.2 F'!$B31)*1000</f>
        <v>1296141</v>
      </c>
      <c r="H31" s="1">
        <f>SUMIFS('IS E'!X$8:X$315,'IS E'!$A$8:$A$315,'SCH C-2.2 F'!$B31)*1000</f>
        <v>1175397</v>
      </c>
      <c r="I31" s="1">
        <f>SUMIFS('IS E'!Y$8:Y$315,'IS E'!$A$8:$A$315,'SCH C-2.2 F'!$B31)*1000</f>
        <v>1077766.99999999</v>
      </c>
      <c r="J31" s="1">
        <f>SUMIFS('IS E'!Z$8:Z$315,'IS E'!$A$8:$A$315,'SCH C-2.2 F'!$B31)*1000</f>
        <v>1056792</v>
      </c>
      <c r="K31" s="1">
        <f>SUMIFS('IS E'!AA$8:AA$315,'IS E'!$A$8:$A$315,'SCH C-2.2 F'!$B31)*1000</f>
        <v>1259398</v>
      </c>
      <c r="L31" s="1">
        <f>SUMIFS('IS E'!AB$8:AB$315,'IS E'!$A$8:$A$315,'SCH C-2.2 F'!$B31)*1000</f>
        <v>1358275</v>
      </c>
      <c r="M31" s="1">
        <f>SUMIFS('IS E'!AC$8:AC$315,'IS E'!$A$8:$A$315,'SCH C-2.2 F'!$B31)*1000</f>
        <v>1253171</v>
      </c>
      <c r="N31" s="1">
        <f>SUMIFS('IS E'!AD$8:AD$315,'IS E'!$A$8:$A$315,'SCH C-2.2 F'!$B31)*1000</f>
        <v>1416014</v>
      </c>
      <c r="O31" s="1">
        <f>SUMIFS('IS E'!AE$8:AE$315,'IS E'!$A$8:$A$315,'SCH C-2.2 F'!$B31)*1000</f>
        <v>1253726</v>
      </c>
      <c r="P31" s="158">
        <f t="shared" si="2"/>
        <v>14915615.999999989</v>
      </c>
    </row>
    <row r="32" spans="1:16" x14ac:dyDescent="0.2">
      <c r="A32" s="154">
        <f t="shared" si="3"/>
        <v>22</v>
      </c>
      <c r="B32" s="154">
        <v>507</v>
      </c>
      <c r="C32" s="144" t="s">
        <v>24</v>
      </c>
      <c r="D32" s="1">
        <f>SUMIFS('IS E'!T$8:T$315,'IS E'!$A$8:$A$315,'SCH C-2.2 F'!$B32)*1000</f>
        <v>0</v>
      </c>
      <c r="E32" s="1">
        <f>SUMIFS('IS E'!U$8:U$315,'IS E'!$A$8:$A$315,'SCH C-2.2 F'!$B32)*1000</f>
        <v>0</v>
      </c>
      <c r="F32" s="1">
        <f>SUMIFS('IS E'!V$8:V$315,'IS E'!$A$8:$A$315,'SCH C-2.2 F'!$B32)*1000</f>
        <v>0</v>
      </c>
      <c r="G32" s="1">
        <f>SUMIFS('IS E'!W$8:W$315,'IS E'!$A$8:$A$315,'SCH C-2.2 F'!$B32)*1000</f>
        <v>0</v>
      </c>
      <c r="H32" s="1">
        <f>SUMIFS('IS E'!X$8:X$315,'IS E'!$A$8:$A$315,'SCH C-2.2 F'!$B32)*1000</f>
        <v>0</v>
      </c>
      <c r="I32" s="1">
        <f>SUMIFS('IS E'!Y$8:Y$315,'IS E'!$A$8:$A$315,'SCH C-2.2 F'!$B32)*1000</f>
        <v>0</v>
      </c>
      <c r="J32" s="1">
        <f>SUMIFS('IS E'!Z$8:Z$315,'IS E'!$A$8:$A$315,'SCH C-2.2 F'!$B32)*1000</f>
        <v>0</v>
      </c>
      <c r="K32" s="1">
        <f>SUMIFS('IS E'!AA$8:AA$315,'IS E'!$A$8:$A$315,'SCH C-2.2 F'!$B32)*1000</f>
        <v>0</v>
      </c>
      <c r="L32" s="1">
        <f>SUMIFS('IS E'!AB$8:AB$315,'IS E'!$A$8:$A$315,'SCH C-2.2 F'!$B32)*1000</f>
        <v>0</v>
      </c>
      <c r="M32" s="1">
        <f>SUMIFS('IS E'!AC$8:AC$315,'IS E'!$A$8:$A$315,'SCH C-2.2 F'!$B32)*1000</f>
        <v>0</v>
      </c>
      <c r="N32" s="1">
        <f>SUMIFS('IS E'!AD$8:AD$315,'IS E'!$A$8:$A$315,'SCH C-2.2 F'!$B32)*1000</f>
        <v>0</v>
      </c>
      <c r="O32" s="1">
        <f>SUMIFS('IS E'!AE$8:AE$315,'IS E'!$A$8:$A$315,'SCH C-2.2 F'!$B32)*1000</f>
        <v>0</v>
      </c>
      <c r="P32" s="158">
        <f t="shared" si="2"/>
        <v>0</v>
      </c>
    </row>
    <row r="33" spans="1:16" x14ac:dyDescent="0.2">
      <c r="A33" s="154">
        <f t="shared" si="3"/>
        <v>23</v>
      </c>
      <c r="B33" s="154">
        <v>509</v>
      </c>
      <c r="C33" s="144" t="s">
        <v>25</v>
      </c>
      <c r="D33" s="1">
        <f>SUMIFS('IS E'!T$8:T$315,'IS E'!$A$8:$A$315,'SCH C-2.2 F'!$B33)*1000</f>
        <v>0</v>
      </c>
      <c r="E33" s="1">
        <f>SUMIFS('IS E'!U$8:U$315,'IS E'!$A$8:$A$315,'SCH C-2.2 F'!$B33)*1000</f>
        <v>0</v>
      </c>
      <c r="F33" s="1">
        <f>SUMIFS('IS E'!V$8:V$315,'IS E'!$A$8:$A$315,'SCH C-2.2 F'!$B33)*1000</f>
        <v>0</v>
      </c>
      <c r="G33" s="1">
        <f>SUMIFS('IS E'!W$8:W$315,'IS E'!$A$8:$A$315,'SCH C-2.2 F'!$B33)*1000</f>
        <v>0</v>
      </c>
      <c r="H33" s="1">
        <f>SUMIFS('IS E'!X$8:X$315,'IS E'!$A$8:$A$315,'SCH C-2.2 F'!$B33)*1000</f>
        <v>0</v>
      </c>
      <c r="I33" s="1">
        <f>SUMIFS('IS E'!Y$8:Y$315,'IS E'!$A$8:$A$315,'SCH C-2.2 F'!$B33)*1000</f>
        <v>0</v>
      </c>
      <c r="J33" s="1">
        <f>SUMIFS('IS E'!Z$8:Z$315,'IS E'!$A$8:$A$315,'SCH C-2.2 F'!$B33)*1000</f>
        <v>0</v>
      </c>
      <c r="K33" s="1">
        <f>SUMIFS('IS E'!AA$8:AA$315,'IS E'!$A$8:$A$315,'SCH C-2.2 F'!$B33)*1000</f>
        <v>0</v>
      </c>
      <c r="L33" s="1">
        <f>SUMIFS('IS E'!AB$8:AB$315,'IS E'!$A$8:$A$315,'SCH C-2.2 F'!$B33)*1000</f>
        <v>0</v>
      </c>
      <c r="M33" s="1">
        <f>SUMIFS('IS E'!AC$8:AC$315,'IS E'!$A$8:$A$315,'SCH C-2.2 F'!$B33)*1000</f>
        <v>0</v>
      </c>
      <c r="N33" s="1">
        <f>SUMIFS('IS E'!AD$8:AD$315,'IS E'!$A$8:$A$315,'SCH C-2.2 F'!$B33)*1000</f>
        <v>0</v>
      </c>
      <c r="O33" s="1">
        <f>SUMIFS('IS E'!AE$8:AE$315,'IS E'!$A$8:$A$315,'SCH C-2.2 F'!$B33)*1000</f>
        <v>0</v>
      </c>
      <c r="P33" s="158">
        <f t="shared" si="2"/>
        <v>0</v>
      </c>
    </row>
    <row r="34" spans="1:16" x14ac:dyDescent="0.2">
      <c r="A34" s="154">
        <f t="shared" si="3"/>
        <v>24</v>
      </c>
      <c r="B34" s="154">
        <v>510</v>
      </c>
      <c r="C34" s="144" t="s">
        <v>26</v>
      </c>
      <c r="D34" s="1">
        <f>SUMIFS('IS E'!T$8:T$315,'IS E'!$A$8:$A$315,'SCH C-2.2 F'!$B34)*1000</f>
        <v>365196</v>
      </c>
      <c r="E34" s="1">
        <f>SUMIFS('IS E'!U$8:U$315,'IS E'!$A$8:$A$315,'SCH C-2.2 F'!$B34)*1000</f>
        <v>397634</v>
      </c>
      <c r="F34" s="1">
        <f>SUMIFS('IS E'!V$8:V$315,'IS E'!$A$8:$A$315,'SCH C-2.2 F'!$B34)*1000</f>
        <v>385688</v>
      </c>
      <c r="G34" s="1">
        <f>SUMIFS('IS E'!W$8:W$315,'IS E'!$A$8:$A$315,'SCH C-2.2 F'!$B34)*1000</f>
        <v>427477</v>
      </c>
      <c r="H34" s="1">
        <f>SUMIFS('IS E'!X$8:X$315,'IS E'!$A$8:$A$315,'SCH C-2.2 F'!$B34)*1000</f>
        <v>413325</v>
      </c>
      <c r="I34" s="1">
        <f>SUMIFS('IS E'!Y$8:Y$315,'IS E'!$A$8:$A$315,'SCH C-2.2 F'!$B34)*1000</f>
        <v>746490</v>
      </c>
      <c r="J34" s="1">
        <f>SUMIFS('IS E'!Z$8:Z$315,'IS E'!$A$8:$A$315,'SCH C-2.2 F'!$B34)*1000</f>
        <v>549097</v>
      </c>
      <c r="K34" s="1">
        <f>SUMIFS('IS E'!AA$8:AA$315,'IS E'!$A$8:$A$315,'SCH C-2.2 F'!$B34)*1000</f>
        <v>312403</v>
      </c>
      <c r="L34" s="1">
        <f>SUMIFS('IS E'!AB$8:AB$315,'IS E'!$A$8:$A$315,'SCH C-2.2 F'!$B34)*1000</f>
        <v>457116</v>
      </c>
      <c r="M34" s="1">
        <f>SUMIFS('IS E'!AC$8:AC$315,'IS E'!$A$8:$A$315,'SCH C-2.2 F'!$B34)*1000</f>
        <v>344323.99999999901</v>
      </c>
      <c r="N34" s="1">
        <f>SUMIFS('IS E'!AD$8:AD$315,'IS E'!$A$8:$A$315,'SCH C-2.2 F'!$B34)*1000</f>
        <v>577593</v>
      </c>
      <c r="O34" s="1">
        <f>SUMIFS('IS E'!AE$8:AE$315,'IS E'!$A$8:$A$315,'SCH C-2.2 F'!$B34)*1000</f>
        <v>636233.99999999907</v>
      </c>
      <c r="P34" s="158">
        <f t="shared" si="2"/>
        <v>5612576.9999999981</v>
      </c>
    </row>
    <row r="35" spans="1:16" x14ac:dyDescent="0.2">
      <c r="A35" s="154">
        <f t="shared" si="3"/>
        <v>25</v>
      </c>
      <c r="B35" s="154">
        <v>511</v>
      </c>
      <c r="C35" s="144" t="s">
        <v>27</v>
      </c>
      <c r="D35" s="1">
        <f>SUMIFS('IS E'!T$8:T$315,'IS E'!$A$8:$A$315,'SCH C-2.2 F'!$B35)*1000</f>
        <v>231703</v>
      </c>
      <c r="E35" s="1">
        <f>SUMIFS('IS E'!U$8:U$315,'IS E'!$A$8:$A$315,'SCH C-2.2 F'!$B35)*1000</f>
        <v>287243</v>
      </c>
      <c r="F35" s="1">
        <f>SUMIFS('IS E'!V$8:V$315,'IS E'!$A$8:$A$315,'SCH C-2.2 F'!$B35)*1000</f>
        <v>249819</v>
      </c>
      <c r="G35" s="1">
        <f>SUMIFS('IS E'!W$8:W$315,'IS E'!$A$8:$A$315,'SCH C-2.2 F'!$B35)*1000</f>
        <v>250309</v>
      </c>
      <c r="H35" s="1">
        <f>SUMIFS('IS E'!X$8:X$315,'IS E'!$A$8:$A$315,'SCH C-2.2 F'!$B35)*1000</f>
        <v>222060</v>
      </c>
      <c r="I35" s="1">
        <f>SUMIFS('IS E'!Y$8:Y$315,'IS E'!$A$8:$A$315,'SCH C-2.2 F'!$B35)*1000</f>
        <v>285677</v>
      </c>
      <c r="J35" s="1">
        <f>SUMIFS('IS E'!Z$8:Z$315,'IS E'!$A$8:$A$315,'SCH C-2.2 F'!$B35)*1000</f>
        <v>233703</v>
      </c>
      <c r="K35" s="1">
        <f>SUMIFS('IS E'!AA$8:AA$315,'IS E'!$A$8:$A$315,'SCH C-2.2 F'!$B35)*1000</f>
        <v>226038</v>
      </c>
      <c r="L35" s="1">
        <f>SUMIFS('IS E'!AB$8:AB$315,'IS E'!$A$8:$A$315,'SCH C-2.2 F'!$B35)*1000</f>
        <v>217693</v>
      </c>
      <c r="M35" s="1">
        <f>SUMIFS('IS E'!AC$8:AC$315,'IS E'!$A$8:$A$315,'SCH C-2.2 F'!$B35)*1000</f>
        <v>214864</v>
      </c>
      <c r="N35" s="1">
        <f>SUMIFS('IS E'!AD$8:AD$315,'IS E'!$A$8:$A$315,'SCH C-2.2 F'!$B35)*1000</f>
        <v>215064</v>
      </c>
      <c r="O35" s="1">
        <f>SUMIFS('IS E'!AE$8:AE$315,'IS E'!$A$8:$A$315,'SCH C-2.2 F'!$B35)*1000</f>
        <v>246907</v>
      </c>
      <c r="P35" s="158">
        <f t="shared" si="2"/>
        <v>2881080</v>
      </c>
    </row>
    <row r="36" spans="1:16" x14ac:dyDescent="0.2">
      <c r="A36" s="154">
        <f t="shared" si="3"/>
        <v>26</v>
      </c>
      <c r="B36" s="154">
        <v>512</v>
      </c>
      <c r="C36" s="144" t="s">
        <v>28</v>
      </c>
      <c r="D36" s="1">
        <f>SUMIFS('IS E'!T$8:T$315,'IS E'!$A$8:$A$315,'SCH C-2.2 F'!$B36)*1000</f>
        <v>2829170</v>
      </c>
      <c r="E36" s="1">
        <f>SUMIFS('IS E'!U$8:U$315,'IS E'!$A$8:$A$315,'SCH C-2.2 F'!$B36)*1000</f>
        <v>2172901</v>
      </c>
      <c r="F36" s="1">
        <f>SUMIFS('IS E'!V$8:V$315,'IS E'!$A$8:$A$315,'SCH C-2.2 F'!$B36)*1000</f>
        <v>2313718</v>
      </c>
      <c r="G36" s="1">
        <f>SUMIFS('IS E'!W$8:W$315,'IS E'!$A$8:$A$315,'SCH C-2.2 F'!$B36)*1000</f>
        <v>2125661</v>
      </c>
      <c r="H36" s="1">
        <f>SUMIFS('IS E'!X$8:X$315,'IS E'!$A$8:$A$315,'SCH C-2.2 F'!$B36)*1000</f>
        <v>3013216</v>
      </c>
      <c r="I36" s="1">
        <f>SUMIFS('IS E'!Y$8:Y$315,'IS E'!$A$8:$A$315,'SCH C-2.2 F'!$B36)*1000</f>
        <v>4494148</v>
      </c>
      <c r="J36" s="1">
        <f>SUMIFS('IS E'!Z$8:Z$315,'IS E'!$A$8:$A$315,'SCH C-2.2 F'!$B36)*1000</f>
        <v>3699099</v>
      </c>
      <c r="K36" s="1">
        <f>SUMIFS('IS E'!AA$8:AA$315,'IS E'!$A$8:$A$315,'SCH C-2.2 F'!$B36)*1000</f>
        <v>2403691</v>
      </c>
      <c r="L36" s="1">
        <f>SUMIFS('IS E'!AB$8:AB$315,'IS E'!$A$8:$A$315,'SCH C-2.2 F'!$B36)*1000</f>
        <v>1975580</v>
      </c>
      <c r="M36" s="1">
        <f>SUMIFS('IS E'!AC$8:AC$315,'IS E'!$A$8:$A$315,'SCH C-2.2 F'!$B36)*1000</f>
        <v>2212764</v>
      </c>
      <c r="N36" s="1">
        <f>SUMIFS('IS E'!AD$8:AD$315,'IS E'!$A$8:$A$315,'SCH C-2.2 F'!$B36)*1000</f>
        <v>3704349</v>
      </c>
      <c r="O36" s="1">
        <f>SUMIFS('IS E'!AE$8:AE$315,'IS E'!$A$8:$A$315,'SCH C-2.2 F'!$B36)*1000</f>
        <v>4690090</v>
      </c>
      <c r="P36" s="158">
        <f t="shared" si="2"/>
        <v>35634387</v>
      </c>
    </row>
    <row r="37" spans="1:16" x14ac:dyDescent="0.2">
      <c r="A37" s="154">
        <f t="shared" si="3"/>
        <v>27</v>
      </c>
      <c r="B37" s="154">
        <v>513</v>
      </c>
      <c r="C37" s="144" t="s">
        <v>29</v>
      </c>
      <c r="D37" s="1">
        <f>SUMIFS('IS E'!T$8:T$315,'IS E'!$A$8:$A$315,'SCH C-2.2 F'!$B37)*1000</f>
        <v>961508</v>
      </c>
      <c r="E37" s="1">
        <f>SUMIFS('IS E'!U$8:U$315,'IS E'!$A$8:$A$315,'SCH C-2.2 F'!$B37)*1000</f>
        <v>736528</v>
      </c>
      <c r="F37" s="1">
        <f>SUMIFS('IS E'!V$8:V$315,'IS E'!$A$8:$A$315,'SCH C-2.2 F'!$B37)*1000</f>
        <v>644112</v>
      </c>
      <c r="G37" s="1">
        <f>SUMIFS('IS E'!W$8:W$315,'IS E'!$A$8:$A$315,'SCH C-2.2 F'!$B37)*1000</f>
        <v>519075.00000000006</v>
      </c>
      <c r="H37" s="1">
        <f>SUMIFS('IS E'!X$8:X$315,'IS E'!$A$8:$A$315,'SCH C-2.2 F'!$B37)*1000</f>
        <v>674165</v>
      </c>
      <c r="I37" s="1">
        <f>SUMIFS('IS E'!Y$8:Y$315,'IS E'!$A$8:$A$315,'SCH C-2.2 F'!$B37)*1000</f>
        <v>2137605.9999999902</v>
      </c>
      <c r="J37" s="1">
        <f>SUMIFS('IS E'!Z$8:Z$315,'IS E'!$A$8:$A$315,'SCH C-2.2 F'!$B37)*1000</f>
        <v>1766560</v>
      </c>
      <c r="K37" s="1">
        <f>SUMIFS('IS E'!AA$8:AA$315,'IS E'!$A$8:$A$315,'SCH C-2.2 F'!$B37)*1000</f>
        <v>605486</v>
      </c>
      <c r="L37" s="1">
        <f>SUMIFS('IS E'!AB$8:AB$315,'IS E'!$A$8:$A$315,'SCH C-2.2 F'!$B37)*1000</f>
        <v>577396.99999999907</v>
      </c>
      <c r="M37" s="1">
        <f>SUMIFS('IS E'!AC$8:AC$315,'IS E'!$A$8:$A$315,'SCH C-2.2 F'!$B37)*1000</f>
        <v>519586</v>
      </c>
      <c r="N37" s="1">
        <f>SUMIFS('IS E'!AD$8:AD$315,'IS E'!$A$8:$A$315,'SCH C-2.2 F'!$B37)*1000</f>
        <v>1021035</v>
      </c>
      <c r="O37" s="1">
        <f>SUMIFS('IS E'!AE$8:AE$315,'IS E'!$A$8:$A$315,'SCH C-2.2 F'!$B37)*1000</f>
        <v>2053453</v>
      </c>
      <c r="P37" s="158">
        <f t="shared" si="2"/>
        <v>12216510.999999989</v>
      </c>
    </row>
    <row r="38" spans="1:16" x14ac:dyDescent="0.2">
      <c r="A38" s="154">
        <f t="shared" si="3"/>
        <v>28</v>
      </c>
      <c r="B38" s="154">
        <v>514</v>
      </c>
      <c r="C38" s="144" t="s">
        <v>30</v>
      </c>
      <c r="D38" s="1">
        <f>SUMIFS('IS E'!T$8:T$315,'IS E'!$A$8:$A$315,'SCH C-2.2 F'!$B38)*1000</f>
        <v>124529</v>
      </c>
      <c r="E38" s="1">
        <f>SUMIFS('IS E'!U$8:U$315,'IS E'!$A$8:$A$315,'SCH C-2.2 F'!$B38)*1000</f>
        <v>152973</v>
      </c>
      <c r="F38" s="1">
        <f>SUMIFS('IS E'!V$8:V$315,'IS E'!$A$8:$A$315,'SCH C-2.2 F'!$B38)*1000</f>
        <v>153489</v>
      </c>
      <c r="G38" s="1">
        <f>SUMIFS('IS E'!W$8:W$315,'IS E'!$A$8:$A$315,'SCH C-2.2 F'!$B38)*1000</f>
        <v>154443</v>
      </c>
      <c r="H38" s="1">
        <f>SUMIFS('IS E'!X$8:X$315,'IS E'!$A$8:$A$315,'SCH C-2.2 F'!$B38)*1000</f>
        <v>180897</v>
      </c>
      <c r="I38" s="1">
        <f>SUMIFS('IS E'!Y$8:Y$315,'IS E'!$A$8:$A$315,'SCH C-2.2 F'!$B38)*1000</f>
        <v>120779</v>
      </c>
      <c r="J38" s="1">
        <f>SUMIFS('IS E'!Z$8:Z$315,'IS E'!$A$8:$A$315,'SCH C-2.2 F'!$B38)*1000</f>
        <v>123623</v>
      </c>
      <c r="K38" s="1">
        <f>SUMIFS('IS E'!AA$8:AA$315,'IS E'!$A$8:$A$315,'SCH C-2.2 F'!$B38)*1000</f>
        <v>120382</v>
      </c>
      <c r="L38" s="1">
        <f>SUMIFS('IS E'!AB$8:AB$315,'IS E'!$A$8:$A$315,'SCH C-2.2 F'!$B38)*1000</f>
        <v>124579</v>
      </c>
      <c r="M38" s="1">
        <f>SUMIFS('IS E'!AC$8:AC$315,'IS E'!$A$8:$A$315,'SCH C-2.2 F'!$B38)*1000</f>
        <v>123775</v>
      </c>
      <c r="N38" s="1">
        <f>SUMIFS('IS E'!AD$8:AD$315,'IS E'!$A$8:$A$315,'SCH C-2.2 F'!$B38)*1000</f>
        <v>124697</v>
      </c>
      <c r="O38" s="1">
        <f>SUMIFS('IS E'!AE$8:AE$315,'IS E'!$A$8:$A$315,'SCH C-2.2 F'!$B38)*1000</f>
        <v>124116</v>
      </c>
      <c r="P38" s="158">
        <f t="shared" si="2"/>
        <v>1628282</v>
      </c>
    </row>
    <row r="39" spans="1:16" x14ac:dyDescent="0.2">
      <c r="A39" s="154">
        <f t="shared" si="3"/>
        <v>29</v>
      </c>
      <c r="B39" s="154">
        <v>535</v>
      </c>
      <c r="C39" s="144" t="s">
        <v>32</v>
      </c>
      <c r="D39" s="1">
        <f>SUMIFS('IS E'!T$8:T$315,'IS E'!$A$8:$A$315,'SCH C-2.2 F'!$B39)*1000</f>
        <v>10618</v>
      </c>
      <c r="E39" s="1">
        <f>SUMIFS('IS E'!U$8:U$315,'IS E'!$A$8:$A$315,'SCH C-2.2 F'!$B39)*1000</f>
        <v>9484</v>
      </c>
      <c r="F39" s="1">
        <f>SUMIFS('IS E'!V$8:V$315,'IS E'!$A$8:$A$315,'SCH C-2.2 F'!$B39)*1000</f>
        <v>10969</v>
      </c>
      <c r="G39" s="1">
        <f>SUMIFS('IS E'!W$8:W$315,'IS E'!$A$8:$A$315,'SCH C-2.2 F'!$B39)*1000</f>
        <v>11480</v>
      </c>
      <c r="H39" s="1">
        <f>SUMIFS('IS E'!X$8:X$315,'IS E'!$A$8:$A$315,'SCH C-2.2 F'!$B39)*1000</f>
        <v>11133</v>
      </c>
      <c r="I39" s="1">
        <f>SUMIFS('IS E'!Y$8:Y$315,'IS E'!$A$8:$A$315,'SCH C-2.2 F'!$B39)*1000</f>
        <v>11731</v>
      </c>
      <c r="J39" s="1">
        <f>SUMIFS('IS E'!Z$8:Z$315,'IS E'!$A$8:$A$315,'SCH C-2.2 F'!$B39)*1000</f>
        <v>10416</v>
      </c>
      <c r="K39" s="1">
        <f>SUMIFS('IS E'!AA$8:AA$315,'IS E'!$A$8:$A$315,'SCH C-2.2 F'!$B39)*1000</f>
        <v>8830</v>
      </c>
      <c r="L39" s="1">
        <f>SUMIFS('IS E'!AB$8:AB$315,'IS E'!$A$8:$A$315,'SCH C-2.2 F'!$B39)*1000</f>
        <v>12133</v>
      </c>
      <c r="M39" s="1">
        <f>SUMIFS('IS E'!AC$8:AC$315,'IS E'!$A$8:$A$315,'SCH C-2.2 F'!$B39)*1000</f>
        <v>10438</v>
      </c>
      <c r="N39" s="1">
        <f>SUMIFS('IS E'!AD$8:AD$315,'IS E'!$A$8:$A$315,'SCH C-2.2 F'!$B39)*1000</f>
        <v>11341</v>
      </c>
      <c r="O39" s="1">
        <f>SUMIFS('IS E'!AE$8:AE$315,'IS E'!$A$8:$A$315,'SCH C-2.2 F'!$B39)*1000</f>
        <v>12009</v>
      </c>
      <c r="P39" s="158">
        <f t="shared" si="2"/>
        <v>130582</v>
      </c>
    </row>
    <row r="40" spans="1:16" x14ac:dyDescent="0.2">
      <c r="A40" s="154">
        <f t="shared" si="3"/>
        <v>30</v>
      </c>
      <c r="B40" s="154">
        <v>536</v>
      </c>
      <c r="C40" s="144" t="s">
        <v>33</v>
      </c>
      <c r="D40" s="1">
        <f>SUMIFS('IS E'!T$8:T$315,'IS E'!$A$8:$A$315,'SCH C-2.2 F'!$B40)*1000</f>
        <v>3469</v>
      </c>
      <c r="E40" s="1">
        <f>SUMIFS('IS E'!U$8:U$315,'IS E'!$A$8:$A$315,'SCH C-2.2 F'!$B40)*1000</f>
        <v>3469</v>
      </c>
      <c r="F40" s="1">
        <f>SUMIFS('IS E'!V$8:V$315,'IS E'!$A$8:$A$315,'SCH C-2.2 F'!$B40)*1000</f>
        <v>3469</v>
      </c>
      <c r="G40" s="1">
        <f>SUMIFS('IS E'!W$8:W$315,'IS E'!$A$8:$A$315,'SCH C-2.2 F'!$B40)*1000</f>
        <v>3469</v>
      </c>
      <c r="H40" s="1">
        <f>SUMIFS('IS E'!X$8:X$315,'IS E'!$A$8:$A$315,'SCH C-2.2 F'!$B40)*1000</f>
        <v>3469</v>
      </c>
      <c r="I40" s="1">
        <f>SUMIFS('IS E'!Y$8:Y$315,'IS E'!$A$8:$A$315,'SCH C-2.2 F'!$B40)*1000</f>
        <v>3469</v>
      </c>
      <c r="J40" s="1">
        <f>SUMIFS('IS E'!Z$8:Z$315,'IS E'!$A$8:$A$315,'SCH C-2.2 F'!$B40)*1000</f>
        <v>3469</v>
      </c>
      <c r="K40" s="1">
        <f>SUMIFS('IS E'!AA$8:AA$315,'IS E'!$A$8:$A$315,'SCH C-2.2 F'!$B40)*1000</f>
        <v>3469</v>
      </c>
      <c r="L40" s="1">
        <f>SUMIFS('IS E'!AB$8:AB$315,'IS E'!$A$8:$A$315,'SCH C-2.2 F'!$B40)*1000</f>
        <v>3521</v>
      </c>
      <c r="M40" s="1">
        <f>SUMIFS('IS E'!AC$8:AC$315,'IS E'!$A$8:$A$315,'SCH C-2.2 F'!$B40)*1000</f>
        <v>3521</v>
      </c>
      <c r="N40" s="1">
        <f>SUMIFS('IS E'!AD$8:AD$315,'IS E'!$A$8:$A$315,'SCH C-2.2 F'!$B40)*1000</f>
        <v>3521</v>
      </c>
      <c r="O40" s="1">
        <f>SUMIFS('IS E'!AE$8:AE$315,'IS E'!$A$8:$A$315,'SCH C-2.2 F'!$B40)*1000</f>
        <v>3521</v>
      </c>
      <c r="P40" s="158">
        <f t="shared" si="2"/>
        <v>41836</v>
      </c>
    </row>
    <row r="41" spans="1:16" x14ac:dyDescent="0.2">
      <c r="A41" s="154">
        <f t="shared" si="3"/>
        <v>31</v>
      </c>
      <c r="B41" s="154">
        <v>537</v>
      </c>
      <c r="C41" s="144" t="s">
        <v>34</v>
      </c>
      <c r="D41" s="1">
        <f>SUMIFS('IS E'!T$8:T$315,'IS E'!$A$8:$A$315,'SCH C-2.2 F'!$B41)*1000</f>
        <v>0</v>
      </c>
      <c r="E41" s="1">
        <f>SUMIFS('IS E'!U$8:U$315,'IS E'!$A$8:$A$315,'SCH C-2.2 F'!$B41)*1000</f>
        <v>0</v>
      </c>
      <c r="F41" s="1">
        <f>SUMIFS('IS E'!V$8:V$315,'IS E'!$A$8:$A$315,'SCH C-2.2 F'!$B41)*1000</f>
        <v>0</v>
      </c>
      <c r="G41" s="1">
        <f>SUMIFS('IS E'!W$8:W$315,'IS E'!$A$8:$A$315,'SCH C-2.2 F'!$B41)*1000</f>
        <v>0</v>
      </c>
      <c r="H41" s="1">
        <f>SUMIFS('IS E'!X$8:X$315,'IS E'!$A$8:$A$315,'SCH C-2.2 F'!$B41)*1000</f>
        <v>0</v>
      </c>
      <c r="I41" s="1">
        <f>SUMIFS('IS E'!Y$8:Y$315,'IS E'!$A$8:$A$315,'SCH C-2.2 F'!$B41)*1000</f>
        <v>0</v>
      </c>
      <c r="J41" s="1">
        <f>SUMIFS('IS E'!Z$8:Z$315,'IS E'!$A$8:$A$315,'SCH C-2.2 F'!$B41)*1000</f>
        <v>0</v>
      </c>
      <c r="K41" s="1">
        <f>SUMIFS('IS E'!AA$8:AA$315,'IS E'!$A$8:$A$315,'SCH C-2.2 F'!$B41)*1000</f>
        <v>0</v>
      </c>
      <c r="L41" s="1">
        <f>SUMIFS('IS E'!AB$8:AB$315,'IS E'!$A$8:$A$315,'SCH C-2.2 F'!$B41)*1000</f>
        <v>0</v>
      </c>
      <c r="M41" s="1">
        <f>SUMIFS('IS E'!AC$8:AC$315,'IS E'!$A$8:$A$315,'SCH C-2.2 F'!$B41)*1000</f>
        <v>0</v>
      </c>
      <c r="N41" s="1">
        <f>SUMIFS('IS E'!AD$8:AD$315,'IS E'!$A$8:$A$315,'SCH C-2.2 F'!$B41)*1000</f>
        <v>0</v>
      </c>
      <c r="O41" s="1">
        <f>SUMIFS('IS E'!AE$8:AE$315,'IS E'!$A$8:$A$315,'SCH C-2.2 F'!$B41)*1000</f>
        <v>0</v>
      </c>
      <c r="P41" s="158">
        <f t="shared" si="2"/>
        <v>0</v>
      </c>
    </row>
    <row r="42" spans="1:16" x14ac:dyDescent="0.2">
      <c r="A42" s="154">
        <f t="shared" si="3"/>
        <v>32</v>
      </c>
      <c r="B42" s="154">
        <v>538</v>
      </c>
      <c r="C42" s="144" t="s">
        <v>22</v>
      </c>
      <c r="D42" s="1">
        <f>SUMIFS('IS E'!T$8:T$315,'IS E'!$A$8:$A$315,'SCH C-2.2 F'!$B42)*1000</f>
        <v>27971</v>
      </c>
      <c r="E42" s="1">
        <f>SUMIFS('IS E'!U$8:U$315,'IS E'!$A$8:$A$315,'SCH C-2.2 F'!$B42)*1000</f>
        <v>25022</v>
      </c>
      <c r="F42" s="1">
        <f>SUMIFS('IS E'!V$8:V$315,'IS E'!$A$8:$A$315,'SCH C-2.2 F'!$B42)*1000</f>
        <v>28773</v>
      </c>
      <c r="G42" s="1">
        <f>SUMIFS('IS E'!W$8:W$315,'IS E'!$A$8:$A$315,'SCH C-2.2 F'!$B42)*1000</f>
        <v>29822</v>
      </c>
      <c r="H42" s="1">
        <f>SUMIFS('IS E'!X$8:X$315,'IS E'!$A$8:$A$315,'SCH C-2.2 F'!$B42)*1000</f>
        <v>28910</v>
      </c>
      <c r="I42" s="1">
        <f>SUMIFS('IS E'!Y$8:Y$315,'IS E'!$A$8:$A$315,'SCH C-2.2 F'!$B42)*1000</f>
        <v>30515</v>
      </c>
      <c r="J42" s="1">
        <f>SUMIFS('IS E'!Z$8:Z$315,'IS E'!$A$8:$A$315,'SCH C-2.2 F'!$B42)*1000</f>
        <v>27333</v>
      </c>
      <c r="K42" s="1">
        <f>SUMIFS('IS E'!AA$8:AA$315,'IS E'!$A$8:$A$315,'SCH C-2.2 F'!$B42)*1000</f>
        <v>23831</v>
      </c>
      <c r="L42" s="1">
        <f>SUMIFS('IS E'!AB$8:AB$315,'IS E'!$A$8:$A$315,'SCH C-2.2 F'!$B42)*1000</f>
        <v>31398</v>
      </c>
      <c r="M42" s="1">
        <f>SUMIFS('IS E'!AC$8:AC$315,'IS E'!$A$8:$A$315,'SCH C-2.2 F'!$B42)*1000</f>
        <v>27177</v>
      </c>
      <c r="N42" s="1">
        <f>SUMIFS('IS E'!AD$8:AD$315,'IS E'!$A$8:$A$315,'SCH C-2.2 F'!$B42)*1000</f>
        <v>29475</v>
      </c>
      <c r="O42" s="1">
        <f>SUMIFS('IS E'!AE$8:AE$315,'IS E'!$A$8:$A$315,'SCH C-2.2 F'!$B42)*1000</f>
        <v>30995</v>
      </c>
      <c r="P42" s="158">
        <f t="shared" si="2"/>
        <v>341222</v>
      </c>
    </row>
    <row r="43" spans="1:16" x14ac:dyDescent="0.2">
      <c r="A43" s="154">
        <f t="shared" si="3"/>
        <v>33</v>
      </c>
      <c r="B43" s="154">
        <v>539</v>
      </c>
      <c r="C43" s="144" t="s">
        <v>35</v>
      </c>
      <c r="D43" s="1">
        <f>SUMIFS('IS E'!T$8:T$315,'IS E'!$A$8:$A$315,'SCH C-2.2 F'!$B43)*1000</f>
        <v>13440</v>
      </c>
      <c r="E43" s="1">
        <f>SUMIFS('IS E'!U$8:U$315,'IS E'!$A$8:$A$315,'SCH C-2.2 F'!$B43)*1000</f>
        <v>20574</v>
      </c>
      <c r="F43" s="1">
        <f>SUMIFS('IS E'!V$8:V$315,'IS E'!$A$8:$A$315,'SCH C-2.2 F'!$B43)*1000</f>
        <v>12998</v>
      </c>
      <c r="G43" s="1">
        <f>SUMIFS('IS E'!W$8:W$315,'IS E'!$A$8:$A$315,'SCH C-2.2 F'!$B43)*1000</f>
        <v>12998</v>
      </c>
      <c r="H43" s="1">
        <f>SUMIFS('IS E'!X$8:X$315,'IS E'!$A$8:$A$315,'SCH C-2.2 F'!$B43)*1000</f>
        <v>20131</v>
      </c>
      <c r="I43" s="1">
        <f>SUMIFS('IS E'!Y$8:Y$315,'IS E'!$A$8:$A$315,'SCH C-2.2 F'!$B43)*1000</f>
        <v>12998</v>
      </c>
      <c r="J43" s="1">
        <f>SUMIFS('IS E'!Z$8:Z$315,'IS E'!$A$8:$A$315,'SCH C-2.2 F'!$B43)*1000</f>
        <v>12223</v>
      </c>
      <c r="K43" s="1">
        <f>SUMIFS('IS E'!AA$8:AA$315,'IS E'!$A$8:$A$315,'SCH C-2.2 F'!$B43)*1000</f>
        <v>19578</v>
      </c>
      <c r="L43" s="1">
        <f>SUMIFS('IS E'!AB$8:AB$315,'IS E'!$A$8:$A$315,'SCH C-2.2 F'!$B43)*1000</f>
        <v>12430</v>
      </c>
      <c r="M43" s="1">
        <f>SUMIFS('IS E'!AC$8:AC$315,'IS E'!$A$8:$A$315,'SCH C-2.2 F'!$B43)*1000</f>
        <v>12430</v>
      </c>
      <c r="N43" s="1">
        <f>SUMIFS('IS E'!AD$8:AD$315,'IS E'!$A$8:$A$315,'SCH C-2.2 F'!$B43)*1000</f>
        <v>19332</v>
      </c>
      <c r="O43" s="1">
        <f>SUMIFS('IS E'!AE$8:AE$315,'IS E'!$A$8:$A$315,'SCH C-2.2 F'!$B43)*1000</f>
        <v>13673</v>
      </c>
      <c r="P43" s="158">
        <f t="shared" si="2"/>
        <v>182805</v>
      </c>
    </row>
    <row r="44" spans="1:16" x14ac:dyDescent="0.2">
      <c r="A44" s="154">
        <f t="shared" si="3"/>
        <v>34</v>
      </c>
      <c r="B44" s="154">
        <v>540</v>
      </c>
      <c r="C44" s="144" t="s">
        <v>24</v>
      </c>
      <c r="D44" s="1">
        <f>SUMIFS('IS E'!T$8:T$315,'IS E'!$A$8:$A$315,'SCH C-2.2 F'!$B44)*1000</f>
        <v>45675</v>
      </c>
      <c r="E44" s="1">
        <f>SUMIFS('IS E'!U$8:U$315,'IS E'!$A$8:$A$315,'SCH C-2.2 F'!$B44)*1000</f>
        <v>45675</v>
      </c>
      <c r="F44" s="1">
        <f>SUMIFS('IS E'!V$8:V$315,'IS E'!$A$8:$A$315,'SCH C-2.2 F'!$B44)*1000</f>
        <v>45675</v>
      </c>
      <c r="G44" s="1">
        <f>SUMIFS('IS E'!W$8:W$315,'IS E'!$A$8:$A$315,'SCH C-2.2 F'!$B44)*1000</f>
        <v>45675</v>
      </c>
      <c r="H44" s="1">
        <f>SUMIFS('IS E'!X$8:X$315,'IS E'!$A$8:$A$315,'SCH C-2.2 F'!$B44)*1000</f>
        <v>45675</v>
      </c>
      <c r="I44" s="1">
        <f>SUMIFS('IS E'!Y$8:Y$315,'IS E'!$A$8:$A$315,'SCH C-2.2 F'!$B44)*1000</f>
        <v>45675</v>
      </c>
      <c r="J44" s="1">
        <f>SUMIFS('IS E'!Z$8:Z$315,'IS E'!$A$8:$A$315,'SCH C-2.2 F'!$B44)*1000</f>
        <v>45675</v>
      </c>
      <c r="K44" s="1">
        <f>SUMIFS('IS E'!AA$8:AA$315,'IS E'!$A$8:$A$315,'SCH C-2.2 F'!$B44)*1000</f>
        <v>45675</v>
      </c>
      <c r="L44" s="1">
        <f>SUMIFS('IS E'!AB$8:AB$315,'IS E'!$A$8:$A$315,'SCH C-2.2 F'!$B44)*1000</f>
        <v>46360</v>
      </c>
      <c r="M44" s="1">
        <f>SUMIFS('IS E'!AC$8:AC$315,'IS E'!$A$8:$A$315,'SCH C-2.2 F'!$B44)*1000</f>
        <v>46360</v>
      </c>
      <c r="N44" s="1">
        <f>SUMIFS('IS E'!AD$8:AD$315,'IS E'!$A$8:$A$315,'SCH C-2.2 F'!$B44)*1000</f>
        <v>46360</v>
      </c>
      <c r="O44" s="1">
        <f>SUMIFS('IS E'!AE$8:AE$315,'IS E'!$A$8:$A$315,'SCH C-2.2 F'!$B44)*1000</f>
        <v>46360</v>
      </c>
      <c r="P44" s="158">
        <f t="shared" si="2"/>
        <v>550840</v>
      </c>
    </row>
    <row r="45" spans="1:16" x14ac:dyDescent="0.2">
      <c r="A45" s="154">
        <f t="shared" si="3"/>
        <v>35</v>
      </c>
      <c r="B45" s="154">
        <v>541</v>
      </c>
      <c r="C45" s="144" t="s">
        <v>36</v>
      </c>
      <c r="D45" s="1">
        <f>SUMIFS('IS E'!T$8:T$315,'IS E'!$A$8:$A$315,'SCH C-2.2 F'!$B45)*1000</f>
        <v>0</v>
      </c>
      <c r="E45" s="1">
        <f>SUMIFS('IS E'!U$8:U$315,'IS E'!$A$8:$A$315,'SCH C-2.2 F'!$B45)*1000</f>
        <v>0</v>
      </c>
      <c r="F45" s="1">
        <f>SUMIFS('IS E'!V$8:V$315,'IS E'!$A$8:$A$315,'SCH C-2.2 F'!$B45)*1000</f>
        <v>0</v>
      </c>
      <c r="G45" s="1">
        <f>SUMIFS('IS E'!W$8:W$315,'IS E'!$A$8:$A$315,'SCH C-2.2 F'!$B45)*1000</f>
        <v>0</v>
      </c>
      <c r="H45" s="1">
        <f>SUMIFS('IS E'!X$8:X$315,'IS E'!$A$8:$A$315,'SCH C-2.2 F'!$B45)*1000</f>
        <v>0</v>
      </c>
      <c r="I45" s="1">
        <f>SUMIFS('IS E'!Y$8:Y$315,'IS E'!$A$8:$A$315,'SCH C-2.2 F'!$B45)*1000</f>
        <v>0</v>
      </c>
      <c r="J45" s="1">
        <f>SUMIFS('IS E'!Z$8:Z$315,'IS E'!$A$8:$A$315,'SCH C-2.2 F'!$B45)*1000</f>
        <v>0</v>
      </c>
      <c r="K45" s="1">
        <f>SUMIFS('IS E'!AA$8:AA$315,'IS E'!$A$8:$A$315,'SCH C-2.2 F'!$B45)*1000</f>
        <v>0</v>
      </c>
      <c r="L45" s="1">
        <f>SUMIFS('IS E'!AB$8:AB$315,'IS E'!$A$8:$A$315,'SCH C-2.2 F'!$B45)*1000</f>
        <v>0</v>
      </c>
      <c r="M45" s="1">
        <f>SUMIFS('IS E'!AC$8:AC$315,'IS E'!$A$8:$A$315,'SCH C-2.2 F'!$B45)*1000</f>
        <v>0</v>
      </c>
      <c r="N45" s="1">
        <f>SUMIFS('IS E'!AD$8:AD$315,'IS E'!$A$8:$A$315,'SCH C-2.2 F'!$B45)*1000</f>
        <v>0</v>
      </c>
      <c r="O45" s="1">
        <f>SUMIFS('IS E'!AE$8:AE$315,'IS E'!$A$8:$A$315,'SCH C-2.2 F'!$B45)*1000</f>
        <v>0</v>
      </c>
      <c r="P45" s="158">
        <f t="shared" si="2"/>
        <v>0</v>
      </c>
    </row>
    <row r="46" spans="1:16" x14ac:dyDescent="0.2">
      <c r="A46" s="154">
        <f t="shared" si="3"/>
        <v>36</v>
      </c>
      <c r="B46" s="154">
        <v>542</v>
      </c>
      <c r="C46" s="144" t="s">
        <v>27</v>
      </c>
      <c r="D46" s="1">
        <f>SUMIFS('IS E'!T$8:T$315,'IS E'!$A$8:$A$315,'SCH C-2.2 F'!$B46)*1000</f>
        <v>9802</v>
      </c>
      <c r="E46" s="1">
        <f>SUMIFS('IS E'!U$8:U$315,'IS E'!$A$8:$A$315,'SCH C-2.2 F'!$B46)*1000</f>
        <v>65181</v>
      </c>
      <c r="F46" s="1">
        <f>SUMIFS('IS E'!V$8:V$315,'IS E'!$A$8:$A$315,'SCH C-2.2 F'!$B46)*1000</f>
        <v>47143</v>
      </c>
      <c r="G46" s="1">
        <f>SUMIFS('IS E'!W$8:W$315,'IS E'!$A$8:$A$315,'SCH C-2.2 F'!$B46)*1000</f>
        <v>12329</v>
      </c>
      <c r="H46" s="1">
        <f>SUMIFS('IS E'!X$8:X$315,'IS E'!$A$8:$A$315,'SCH C-2.2 F'!$B46)*1000</f>
        <v>45950</v>
      </c>
      <c r="I46" s="1">
        <f>SUMIFS('IS E'!Y$8:Y$315,'IS E'!$A$8:$A$315,'SCH C-2.2 F'!$B46)*1000</f>
        <v>47115</v>
      </c>
      <c r="J46" s="1">
        <f>SUMIFS('IS E'!Z$8:Z$315,'IS E'!$A$8:$A$315,'SCH C-2.2 F'!$B46)*1000</f>
        <v>9704</v>
      </c>
      <c r="K46" s="1">
        <f>SUMIFS('IS E'!AA$8:AA$315,'IS E'!$A$8:$A$315,'SCH C-2.2 F'!$B46)*1000</f>
        <v>46035</v>
      </c>
      <c r="L46" s="1">
        <f>SUMIFS('IS E'!AB$8:AB$315,'IS E'!$A$8:$A$315,'SCH C-2.2 F'!$B46)*1000</f>
        <v>7889</v>
      </c>
      <c r="M46" s="1">
        <f>SUMIFS('IS E'!AC$8:AC$315,'IS E'!$A$8:$A$315,'SCH C-2.2 F'!$B46)*1000</f>
        <v>9522</v>
      </c>
      <c r="N46" s="1">
        <f>SUMIFS('IS E'!AD$8:AD$315,'IS E'!$A$8:$A$315,'SCH C-2.2 F'!$B46)*1000</f>
        <v>20783</v>
      </c>
      <c r="O46" s="1">
        <f>SUMIFS('IS E'!AE$8:AE$315,'IS E'!$A$8:$A$315,'SCH C-2.2 F'!$B46)*1000</f>
        <v>24890</v>
      </c>
      <c r="P46" s="158">
        <f t="shared" si="2"/>
        <v>346343</v>
      </c>
    </row>
    <row r="47" spans="1:16" x14ac:dyDescent="0.2">
      <c r="A47" s="154">
        <f t="shared" si="3"/>
        <v>37</v>
      </c>
      <c r="B47" s="154">
        <v>543</v>
      </c>
      <c r="C47" s="144" t="s">
        <v>37</v>
      </c>
      <c r="D47" s="1">
        <f>SUMIFS('IS E'!T$8:T$315,'IS E'!$A$8:$A$315,'SCH C-2.2 F'!$B47)*1000</f>
        <v>8226</v>
      </c>
      <c r="E47" s="1">
        <f>SUMIFS('IS E'!U$8:U$315,'IS E'!$A$8:$A$315,'SCH C-2.2 F'!$B47)*1000</f>
        <v>15990</v>
      </c>
      <c r="F47" s="1">
        <f>SUMIFS('IS E'!V$8:V$315,'IS E'!$A$8:$A$315,'SCH C-2.2 F'!$B47)*1000</f>
        <v>19307</v>
      </c>
      <c r="G47" s="1">
        <f>SUMIFS('IS E'!W$8:W$315,'IS E'!$A$8:$A$315,'SCH C-2.2 F'!$B47)*1000</f>
        <v>8442</v>
      </c>
      <c r="H47" s="1">
        <f>SUMIFS('IS E'!X$8:X$315,'IS E'!$A$8:$A$315,'SCH C-2.2 F'!$B47)*1000</f>
        <v>12818</v>
      </c>
      <c r="I47" s="1">
        <f>SUMIFS('IS E'!Y$8:Y$315,'IS E'!$A$8:$A$315,'SCH C-2.2 F'!$B47)*1000</f>
        <v>8523</v>
      </c>
      <c r="J47" s="1">
        <f>SUMIFS('IS E'!Z$8:Z$315,'IS E'!$A$8:$A$315,'SCH C-2.2 F'!$B47)*1000</f>
        <v>8151.9999999999991</v>
      </c>
      <c r="K47" s="1">
        <f>SUMIFS('IS E'!AA$8:AA$315,'IS E'!$A$8:$A$315,'SCH C-2.2 F'!$B47)*1000</f>
        <v>12226</v>
      </c>
      <c r="L47" s="1">
        <f>SUMIFS('IS E'!AB$8:AB$315,'IS E'!$A$8:$A$315,'SCH C-2.2 F'!$B47)*1000</f>
        <v>8699</v>
      </c>
      <c r="M47" s="1">
        <f>SUMIFS('IS E'!AC$8:AC$315,'IS E'!$A$8:$A$315,'SCH C-2.2 F'!$B47)*1000</f>
        <v>8206</v>
      </c>
      <c r="N47" s="1">
        <f>SUMIFS('IS E'!AD$8:AD$315,'IS E'!$A$8:$A$315,'SCH C-2.2 F'!$B47)*1000</f>
        <v>91704</v>
      </c>
      <c r="O47" s="1">
        <f>SUMIFS('IS E'!AE$8:AE$315,'IS E'!$A$8:$A$315,'SCH C-2.2 F'!$B47)*1000</f>
        <v>8652</v>
      </c>
      <c r="P47" s="158">
        <f t="shared" si="2"/>
        <v>210945</v>
      </c>
    </row>
    <row r="48" spans="1:16" x14ac:dyDescent="0.2">
      <c r="A48" s="154">
        <f t="shared" si="3"/>
        <v>38</v>
      </c>
      <c r="B48" s="154">
        <v>544</v>
      </c>
      <c r="C48" s="144" t="s">
        <v>29</v>
      </c>
      <c r="D48" s="1">
        <f>SUMIFS('IS E'!T$8:T$315,'IS E'!$A$8:$A$315,'SCH C-2.2 F'!$B48)*1000</f>
        <v>18427</v>
      </c>
      <c r="E48" s="1">
        <f>SUMIFS('IS E'!U$8:U$315,'IS E'!$A$8:$A$315,'SCH C-2.2 F'!$B48)*1000</f>
        <v>48372</v>
      </c>
      <c r="F48" s="1">
        <f>SUMIFS('IS E'!V$8:V$315,'IS E'!$A$8:$A$315,'SCH C-2.2 F'!$B48)*1000</f>
        <v>12206</v>
      </c>
      <c r="G48" s="1">
        <f>SUMIFS('IS E'!W$8:W$315,'IS E'!$A$8:$A$315,'SCH C-2.2 F'!$B48)*1000</f>
        <v>12599</v>
      </c>
      <c r="H48" s="1">
        <f>SUMIFS('IS E'!X$8:X$315,'IS E'!$A$8:$A$315,'SCH C-2.2 F'!$B48)*1000</f>
        <v>21917</v>
      </c>
      <c r="I48" s="1">
        <f>SUMIFS('IS E'!Y$8:Y$315,'IS E'!$A$8:$A$315,'SCH C-2.2 F'!$B48)*1000</f>
        <v>19381</v>
      </c>
      <c r="J48" s="1">
        <f>SUMIFS('IS E'!Z$8:Z$315,'IS E'!$A$8:$A$315,'SCH C-2.2 F'!$B48)*1000</f>
        <v>11666</v>
      </c>
      <c r="K48" s="1">
        <f>SUMIFS('IS E'!AA$8:AA$315,'IS E'!$A$8:$A$315,'SCH C-2.2 F'!$B48)*1000</f>
        <v>47925</v>
      </c>
      <c r="L48" s="1">
        <f>SUMIFS('IS E'!AB$8:AB$315,'IS E'!$A$8:$A$315,'SCH C-2.2 F'!$B48)*1000</f>
        <v>13206</v>
      </c>
      <c r="M48" s="1">
        <f>SUMIFS('IS E'!AC$8:AC$315,'IS E'!$A$8:$A$315,'SCH C-2.2 F'!$B48)*1000</f>
        <v>23884</v>
      </c>
      <c r="N48" s="1">
        <f>SUMIFS('IS E'!AD$8:AD$315,'IS E'!$A$8:$A$315,'SCH C-2.2 F'!$B48)*1000</f>
        <v>22290</v>
      </c>
      <c r="O48" s="1">
        <f>SUMIFS('IS E'!AE$8:AE$315,'IS E'!$A$8:$A$315,'SCH C-2.2 F'!$B48)*1000</f>
        <v>13055</v>
      </c>
      <c r="P48" s="158">
        <f t="shared" si="2"/>
        <v>264928</v>
      </c>
    </row>
    <row r="49" spans="1:16" x14ac:dyDescent="0.2">
      <c r="A49" s="154">
        <f t="shared" si="3"/>
        <v>39</v>
      </c>
      <c r="B49" s="154">
        <v>545</v>
      </c>
      <c r="C49" s="144" t="s">
        <v>38</v>
      </c>
      <c r="D49" s="1">
        <f>SUMIFS('IS E'!T$8:T$315,'IS E'!$A$8:$A$315,'SCH C-2.2 F'!$B49)*1000</f>
        <v>6270</v>
      </c>
      <c r="E49" s="1">
        <f>SUMIFS('IS E'!U$8:U$315,'IS E'!$A$8:$A$315,'SCH C-2.2 F'!$B49)*1000</f>
        <v>6270</v>
      </c>
      <c r="F49" s="1">
        <f>SUMIFS('IS E'!V$8:V$315,'IS E'!$A$8:$A$315,'SCH C-2.2 F'!$B49)*1000</f>
        <v>6270</v>
      </c>
      <c r="G49" s="1">
        <f>SUMIFS('IS E'!W$8:W$315,'IS E'!$A$8:$A$315,'SCH C-2.2 F'!$B49)*1000</f>
        <v>6270</v>
      </c>
      <c r="H49" s="1">
        <f>SUMIFS('IS E'!X$8:X$315,'IS E'!$A$8:$A$315,'SCH C-2.2 F'!$B49)*1000</f>
        <v>6270</v>
      </c>
      <c r="I49" s="1">
        <f>SUMIFS('IS E'!Y$8:Y$315,'IS E'!$A$8:$A$315,'SCH C-2.2 F'!$B49)*1000</f>
        <v>6270</v>
      </c>
      <c r="J49" s="1">
        <f>SUMIFS('IS E'!Z$8:Z$315,'IS E'!$A$8:$A$315,'SCH C-2.2 F'!$B49)*1000</f>
        <v>6270</v>
      </c>
      <c r="K49" s="1">
        <f>SUMIFS('IS E'!AA$8:AA$315,'IS E'!$A$8:$A$315,'SCH C-2.2 F'!$B49)*1000</f>
        <v>6270</v>
      </c>
      <c r="L49" s="1">
        <f>SUMIFS('IS E'!AB$8:AB$315,'IS E'!$A$8:$A$315,'SCH C-2.2 F'!$B49)*1000</f>
        <v>6392</v>
      </c>
      <c r="M49" s="1">
        <f>SUMIFS('IS E'!AC$8:AC$315,'IS E'!$A$8:$A$315,'SCH C-2.2 F'!$B49)*1000</f>
        <v>6392</v>
      </c>
      <c r="N49" s="1">
        <f>SUMIFS('IS E'!AD$8:AD$315,'IS E'!$A$8:$A$315,'SCH C-2.2 F'!$B49)*1000</f>
        <v>6392</v>
      </c>
      <c r="O49" s="1">
        <f>SUMIFS('IS E'!AE$8:AE$315,'IS E'!$A$8:$A$315,'SCH C-2.2 F'!$B49)*1000</f>
        <v>6392</v>
      </c>
      <c r="P49" s="158">
        <f t="shared" si="2"/>
        <v>75728</v>
      </c>
    </row>
    <row r="50" spans="1:16" x14ac:dyDescent="0.2">
      <c r="A50" s="154">
        <f t="shared" si="3"/>
        <v>40</v>
      </c>
      <c r="B50" s="154">
        <v>546</v>
      </c>
      <c r="C50" s="144" t="s">
        <v>39</v>
      </c>
      <c r="D50" s="1">
        <f>SUMIFS('IS E'!T$8:T$315,'IS E'!$A$8:$A$315,'SCH C-2.2 F'!$B50)*1000</f>
        <v>30815</v>
      </c>
      <c r="E50" s="1">
        <f>SUMIFS('IS E'!U$8:U$315,'IS E'!$A$8:$A$315,'SCH C-2.2 F'!$B50)*1000</f>
        <v>29372</v>
      </c>
      <c r="F50" s="1">
        <f>SUMIFS('IS E'!V$8:V$315,'IS E'!$A$8:$A$315,'SCH C-2.2 F'!$B50)*1000</f>
        <v>30097</v>
      </c>
      <c r="G50" s="1">
        <f>SUMIFS('IS E'!W$8:W$315,'IS E'!$A$8:$A$315,'SCH C-2.2 F'!$B50)*1000</f>
        <v>30439.999999999898</v>
      </c>
      <c r="H50" s="1">
        <f>SUMIFS('IS E'!X$8:X$315,'IS E'!$A$8:$A$315,'SCH C-2.2 F'!$B50)*1000</f>
        <v>29674</v>
      </c>
      <c r="I50" s="1">
        <f>SUMIFS('IS E'!Y$8:Y$315,'IS E'!$A$8:$A$315,'SCH C-2.2 F'!$B50)*1000</f>
        <v>32744</v>
      </c>
      <c r="J50" s="1">
        <f>SUMIFS('IS E'!Z$8:Z$315,'IS E'!$A$8:$A$315,'SCH C-2.2 F'!$B50)*1000</f>
        <v>30759.999999999898</v>
      </c>
      <c r="K50" s="1">
        <f>SUMIFS('IS E'!AA$8:AA$315,'IS E'!$A$8:$A$315,'SCH C-2.2 F'!$B50)*1000</f>
        <v>26157</v>
      </c>
      <c r="L50" s="1">
        <f>SUMIFS('IS E'!AB$8:AB$315,'IS E'!$A$8:$A$315,'SCH C-2.2 F'!$B50)*1000</f>
        <v>31715</v>
      </c>
      <c r="M50" s="1">
        <f>SUMIFS('IS E'!AC$8:AC$315,'IS E'!$A$8:$A$315,'SCH C-2.2 F'!$B50)*1000</f>
        <v>27676</v>
      </c>
      <c r="N50" s="1">
        <f>SUMIFS('IS E'!AD$8:AD$315,'IS E'!$A$8:$A$315,'SCH C-2.2 F'!$B50)*1000</f>
        <v>33465</v>
      </c>
      <c r="O50" s="1">
        <f>SUMIFS('IS E'!AE$8:AE$315,'IS E'!$A$8:$A$315,'SCH C-2.2 F'!$B50)*1000</f>
        <v>29548</v>
      </c>
      <c r="P50" s="158">
        <f t="shared" si="2"/>
        <v>362462.99999999977</v>
      </c>
    </row>
    <row r="51" spans="1:16" x14ac:dyDescent="0.2">
      <c r="A51" s="154">
        <f t="shared" si="3"/>
        <v>41</v>
      </c>
      <c r="B51" s="154">
        <v>547</v>
      </c>
      <c r="C51" s="144" t="s">
        <v>40</v>
      </c>
      <c r="D51" s="1">
        <f>SUMIFS('IS E'!T$8:T$315,'IS E'!$A$8:$A$315,'SCH C-2.2 F'!$B51)*1000</f>
        <v>4203245.9786843201</v>
      </c>
      <c r="E51" s="1">
        <f>SUMIFS('IS E'!U$8:U$315,'IS E'!$A$8:$A$315,'SCH C-2.2 F'!$B51)*1000</f>
        <v>3674519.7121301498</v>
      </c>
      <c r="F51" s="1">
        <f>SUMIFS('IS E'!V$8:V$315,'IS E'!$A$8:$A$315,'SCH C-2.2 F'!$B51)*1000</f>
        <v>4304574.2556344802</v>
      </c>
      <c r="G51" s="1">
        <f>SUMIFS('IS E'!W$8:W$315,'IS E'!$A$8:$A$315,'SCH C-2.2 F'!$B51)*1000</f>
        <v>4538640.0496344808</v>
      </c>
      <c r="H51" s="1">
        <f>SUMIFS('IS E'!X$8:X$315,'IS E'!$A$8:$A$315,'SCH C-2.2 F'!$B51)*1000</f>
        <v>3238427.60813015</v>
      </c>
      <c r="I51" s="1">
        <f>SUMIFS('IS E'!Y$8:Y$315,'IS E'!$A$8:$A$315,'SCH C-2.2 F'!$B51)*1000</f>
        <v>4003451.6136344802</v>
      </c>
      <c r="J51" s="1">
        <f>SUMIFS('IS E'!Z$8:Z$315,'IS E'!$A$8:$A$315,'SCH C-2.2 F'!$B51)*1000</f>
        <v>5844815.2533398401</v>
      </c>
      <c r="K51" s="1">
        <f>SUMIFS('IS E'!AA$8:AA$315,'IS E'!$A$8:$A$315,'SCH C-2.2 F'!$B51)*1000</f>
        <v>4001738.22824049</v>
      </c>
      <c r="L51" s="1">
        <f>SUMIFS('IS E'!AB$8:AB$315,'IS E'!$A$8:$A$315,'SCH C-2.2 F'!$B51)*1000</f>
        <v>5051838.3472404899</v>
      </c>
      <c r="M51" s="1">
        <f>SUMIFS('IS E'!AC$8:AC$315,'IS E'!$A$8:$A$315,'SCH C-2.2 F'!$B51)*1000</f>
        <v>3224779.4373862697</v>
      </c>
      <c r="N51" s="1">
        <f>SUMIFS('IS E'!AD$8:AD$315,'IS E'!$A$8:$A$315,'SCH C-2.2 F'!$B51)*1000</f>
        <v>3773303.4171178401</v>
      </c>
      <c r="O51" s="1">
        <f>SUMIFS('IS E'!AE$8:AE$315,'IS E'!$A$8:$A$315,'SCH C-2.2 F'!$B51)*1000</f>
        <v>4033339.7958603902</v>
      </c>
      <c r="P51" s="158">
        <f t="shared" si="2"/>
        <v>49892673.697033383</v>
      </c>
    </row>
    <row r="52" spans="1:16" x14ac:dyDescent="0.2">
      <c r="A52" s="154">
        <f t="shared" si="3"/>
        <v>42</v>
      </c>
      <c r="B52" s="154">
        <v>548</v>
      </c>
      <c r="C52" s="144" t="s">
        <v>41</v>
      </c>
      <c r="D52" s="1">
        <f>SUMIFS('IS E'!T$8:T$315,'IS E'!$A$8:$A$315,'SCH C-2.2 F'!$B52)*1000</f>
        <v>22095</v>
      </c>
      <c r="E52" s="1">
        <f>SUMIFS('IS E'!U$8:U$315,'IS E'!$A$8:$A$315,'SCH C-2.2 F'!$B52)*1000</f>
        <v>20037</v>
      </c>
      <c r="F52" s="1">
        <f>SUMIFS('IS E'!V$8:V$315,'IS E'!$A$8:$A$315,'SCH C-2.2 F'!$B52)*1000</f>
        <v>21459</v>
      </c>
      <c r="G52" s="1">
        <f>SUMIFS('IS E'!W$8:W$315,'IS E'!$A$8:$A$315,'SCH C-2.2 F'!$B52)*1000</f>
        <v>21866</v>
      </c>
      <c r="H52" s="1">
        <f>SUMIFS('IS E'!X$8:X$315,'IS E'!$A$8:$A$315,'SCH C-2.2 F'!$B52)*1000</f>
        <v>22844</v>
      </c>
      <c r="I52" s="1">
        <f>SUMIFS('IS E'!Y$8:Y$315,'IS E'!$A$8:$A$315,'SCH C-2.2 F'!$B52)*1000</f>
        <v>22031</v>
      </c>
      <c r="J52" s="1">
        <f>SUMIFS('IS E'!Z$8:Z$315,'IS E'!$A$8:$A$315,'SCH C-2.2 F'!$B52)*1000</f>
        <v>20290</v>
      </c>
      <c r="K52" s="1">
        <f>SUMIFS('IS E'!AA$8:AA$315,'IS E'!$A$8:$A$315,'SCH C-2.2 F'!$B52)*1000</f>
        <v>20611</v>
      </c>
      <c r="L52" s="1">
        <f>SUMIFS('IS E'!AB$8:AB$315,'IS E'!$A$8:$A$315,'SCH C-2.2 F'!$B52)*1000</f>
        <v>21897</v>
      </c>
      <c r="M52" s="1">
        <f>SUMIFS('IS E'!AC$8:AC$315,'IS E'!$A$8:$A$315,'SCH C-2.2 F'!$B52)*1000</f>
        <v>20153</v>
      </c>
      <c r="N52" s="1">
        <f>SUMIFS('IS E'!AD$8:AD$315,'IS E'!$A$8:$A$315,'SCH C-2.2 F'!$B52)*1000</f>
        <v>22490</v>
      </c>
      <c r="O52" s="1">
        <f>SUMIFS('IS E'!AE$8:AE$315,'IS E'!$A$8:$A$315,'SCH C-2.2 F'!$B52)*1000</f>
        <v>20529</v>
      </c>
      <c r="P52" s="158">
        <f t="shared" si="2"/>
        <v>256302</v>
      </c>
    </row>
    <row r="53" spans="1:16" x14ac:dyDescent="0.2">
      <c r="A53" s="154">
        <f t="shared" si="3"/>
        <v>43</v>
      </c>
      <c r="B53" s="154">
        <v>549</v>
      </c>
      <c r="C53" s="144" t="s">
        <v>42</v>
      </c>
      <c r="D53" s="1">
        <f>SUMIFS('IS E'!T$8:T$315,'IS E'!$A$8:$A$315,'SCH C-2.2 F'!$B53)*1000</f>
        <v>126561</v>
      </c>
      <c r="E53" s="1">
        <f>SUMIFS('IS E'!U$8:U$315,'IS E'!$A$8:$A$315,'SCH C-2.2 F'!$B53)*1000</f>
        <v>115461</v>
      </c>
      <c r="F53" s="1">
        <f>SUMIFS('IS E'!V$8:V$315,'IS E'!$A$8:$A$315,'SCH C-2.2 F'!$B53)*1000</f>
        <v>117578</v>
      </c>
      <c r="G53" s="1">
        <f>SUMIFS('IS E'!W$8:W$315,'IS E'!$A$8:$A$315,'SCH C-2.2 F'!$B53)*1000</f>
        <v>121711</v>
      </c>
      <c r="H53" s="1">
        <f>SUMIFS('IS E'!X$8:X$315,'IS E'!$A$8:$A$315,'SCH C-2.2 F'!$B53)*1000</f>
        <v>118628</v>
      </c>
      <c r="I53" s="1">
        <f>SUMIFS('IS E'!Y$8:Y$315,'IS E'!$A$8:$A$315,'SCH C-2.2 F'!$B53)*1000</f>
        <v>120139</v>
      </c>
      <c r="J53" s="1">
        <f>SUMIFS('IS E'!Z$8:Z$315,'IS E'!$A$8:$A$315,'SCH C-2.2 F'!$B53)*1000</f>
        <v>118585</v>
      </c>
      <c r="K53" s="1">
        <f>SUMIFS('IS E'!AA$8:AA$315,'IS E'!$A$8:$A$315,'SCH C-2.2 F'!$B53)*1000</f>
        <v>115858</v>
      </c>
      <c r="L53" s="1">
        <f>SUMIFS('IS E'!AB$8:AB$315,'IS E'!$A$8:$A$315,'SCH C-2.2 F'!$B53)*1000</f>
        <v>118422</v>
      </c>
      <c r="M53" s="1">
        <f>SUMIFS('IS E'!AC$8:AC$315,'IS E'!$A$8:$A$315,'SCH C-2.2 F'!$B53)*1000</f>
        <v>106439</v>
      </c>
      <c r="N53" s="1">
        <f>SUMIFS('IS E'!AD$8:AD$315,'IS E'!$A$8:$A$315,'SCH C-2.2 F'!$B53)*1000</f>
        <v>75315</v>
      </c>
      <c r="O53" s="1">
        <f>SUMIFS('IS E'!AE$8:AE$315,'IS E'!$A$8:$A$315,'SCH C-2.2 F'!$B53)*1000</f>
        <v>122631</v>
      </c>
      <c r="P53" s="158">
        <f t="shared" si="2"/>
        <v>1377328</v>
      </c>
    </row>
    <row r="54" spans="1:16" x14ac:dyDescent="0.2">
      <c r="A54" s="154">
        <f t="shared" si="3"/>
        <v>44</v>
      </c>
      <c r="B54" s="154">
        <v>550</v>
      </c>
      <c r="C54" s="144" t="s">
        <v>24</v>
      </c>
      <c r="D54" s="1">
        <f>SUMIFS('IS E'!T$8:T$315,'IS E'!$A$8:$A$315,'SCH C-2.2 F'!$B54)*1000</f>
        <v>935</v>
      </c>
      <c r="E54" s="1">
        <f>SUMIFS('IS E'!U$8:U$315,'IS E'!$A$8:$A$315,'SCH C-2.2 F'!$B54)*1000</f>
        <v>935</v>
      </c>
      <c r="F54" s="1">
        <f>SUMIFS('IS E'!V$8:V$315,'IS E'!$A$8:$A$315,'SCH C-2.2 F'!$B54)*1000</f>
        <v>935</v>
      </c>
      <c r="G54" s="1">
        <f>SUMIFS('IS E'!W$8:W$315,'IS E'!$A$8:$A$315,'SCH C-2.2 F'!$B54)*1000</f>
        <v>935</v>
      </c>
      <c r="H54" s="1">
        <f>SUMIFS('IS E'!X$8:X$315,'IS E'!$A$8:$A$315,'SCH C-2.2 F'!$B54)*1000</f>
        <v>935</v>
      </c>
      <c r="I54" s="1">
        <f>SUMIFS('IS E'!Y$8:Y$315,'IS E'!$A$8:$A$315,'SCH C-2.2 F'!$B54)*1000</f>
        <v>935</v>
      </c>
      <c r="J54" s="1">
        <f>SUMIFS('IS E'!Z$8:Z$315,'IS E'!$A$8:$A$315,'SCH C-2.2 F'!$B54)*1000</f>
        <v>935</v>
      </c>
      <c r="K54" s="1">
        <f>SUMIFS('IS E'!AA$8:AA$315,'IS E'!$A$8:$A$315,'SCH C-2.2 F'!$B54)*1000</f>
        <v>935</v>
      </c>
      <c r="L54" s="1">
        <f>SUMIFS('IS E'!AB$8:AB$315,'IS E'!$A$8:$A$315,'SCH C-2.2 F'!$B54)*1000</f>
        <v>949</v>
      </c>
      <c r="M54" s="1">
        <f>SUMIFS('IS E'!AC$8:AC$315,'IS E'!$A$8:$A$315,'SCH C-2.2 F'!$B54)*1000</f>
        <v>949</v>
      </c>
      <c r="N54" s="1">
        <f>SUMIFS('IS E'!AD$8:AD$315,'IS E'!$A$8:$A$315,'SCH C-2.2 F'!$B54)*1000</f>
        <v>949</v>
      </c>
      <c r="O54" s="1">
        <f>SUMIFS('IS E'!AE$8:AE$315,'IS E'!$A$8:$A$315,'SCH C-2.2 F'!$B54)*1000</f>
        <v>949</v>
      </c>
      <c r="P54" s="158">
        <f t="shared" si="2"/>
        <v>11276</v>
      </c>
    </row>
    <row r="55" spans="1:16" x14ac:dyDescent="0.2">
      <c r="A55" s="154">
        <f t="shared" si="3"/>
        <v>45</v>
      </c>
      <c r="B55" s="154">
        <v>551</v>
      </c>
      <c r="C55" s="144" t="s">
        <v>26</v>
      </c>
      <c r="D55" s="1">
        <f>SUMIFS('IS E'!T$8:T$315,'IS E'!$A$8:$A$315,'SCH C-2.2 F'!$B55)*1000</f>
        <v>9157</v>
      </c>
      <c r="E55" s="1">
        <f>SUMIFS('IS E'!U$8:U$315,'IS E'!$A$8:$A$315,'SCH C-2.2 F'!$B55)*1000</f>
        <v>8410</v>
      </c>
      <c r="F55" s="1">
        <f>SUMIFS('IS E'!V$8:V$315,'IS E'!$A$8:$A$315,'SCH C-2.2 F'!$B55)*1000</f>
        <v>7875</v>
      </c>
      <c r="G55" s="1">
        <f>SUMIFS('IS E'!W$8:W$315,'IS E'!$A$8:$A$315,'SCH C-2.2 F'!$B55)*1000</f>
        <v>8713</v>
      </c>
      <c r="H55" s="1">
        <f>SUMIFS('IS E'!X$8:X$315,'IS E'!$A$8:$A$315,'SCH C-2.2 F'!$B55)*1000</f>
        <v>8905</v>
      </c>
      <c r="I55" s="1">
        <f>SUMIFS('IS E'!Y$8:Y$315,'IS E'!$A$8:$A$315,'SCH C-2.2 F'!$B55)*1000</f>
        <v>8949</v>
      </c>
      <c r="J55" s="1">
        <f>SUMIFS('IS E'!Z$8:Z$315,'IS E'!$A$8:$A$315,'SCH C-2.2 F'!$B55)*1000</f>
        <v>8688</v>
      </c>
      <c r="K55" s="1">
        <f>SUMIFS('IS E'!AA$8:AA$315,'IS E'!$A$8:$A$315,'SCH C-2.2 F'!$B55)*1000</f>
        <v>6654.99999999999</v>
      </c>
      <c r="L55" s="1">
        <f>SUMIFS('IS E'!AB$8:AB$315,'IS E'!$A$8:$A$315,'SCH C-2.2 F'!$B55)*1000</f>
        <v>8709</v>
      </c>
      <c r="M55" s="1">
        <f>SUMIFS('IS E'!AC$8:AC$315,'IS E'!$A$8:$A$315,'SCH C-2.2 F'!$B55)*1000</f>
        <v>7968</v>
      </c>
      <c r="N55" s="1">
        <f>SUMIFS('IS E'!AD$8:AD$315,'IS E'!$A$8:$A$315,'SCH C-2.2 F'!$B55)*1000</f>
        <v>27151</v>
      </c>
      <c r="O55" s="1">
        <f>SUMIFS('IS E'!AE$8:AE$315,'IS E'!$A$8:$A$315,'SCH C-2.2 F'!$B55)*1000</f>
        <v>8497</v>
      </c>
      <c r="P55" s="158">
        <f t="shared" si="2"/>
        <v>119676.99999999999</v>
      </c>
    </row>
    <row r="56" spans="1:16" x14ac:dyDescent="0.2">
      <c r="A56" s="154">
        <f t="shared" si="3"/>
        <v>46</v>
      </c>
      <c r="B56" s="154">
        <v>552</v>
      </c>
      <c r="C56" s="144" t="s">
        <v>27</v>
      </c>
      <c r="D56" s="1">
        <f>SUMIFS('IS E'!T$8:T$315,'IS E'!$A$8:$A$315,'SCH C-2.2 F'!$B56)*1000</f>
        <v>17471</v>
      </c>
      <c r="E56" s="1">
        <f>SUMIFS('IS E'!U$8:U$315,'IS E'!$A$8:$A$315,'SCH C-2.2 F'!$B56)*1000</f>
        <v>17052</v>
      </c>
      <c r="F56" s="1">
        <f>SUMIFS('IS E'!V$8:V$315,'IS E'!$A$8:$A$315,'SCH C-2.2 F'!$B56)*1000</f>
        <v>17524</v>
      </c>
      <c r="G56" s="1">
        <f>SUMIFS('IS E'!W$8:W$315,'IS E'!$A$8:$A$315,'SCH C-2.2 F'!$B56)*1000</f>
        <v>17415</v>
      </c>
      <c r="H56" s="1">
        <f>SUMIFS('IS E'!X$8:X$315,'IS E'!$A$8:$A$315,'SCH C-2.2 F'!$B56)*1000</f>
        <v>18739</v>
      </c>
      <c r="I56" s="1">
        <f>SUMIFS('IS E'!Y$8:Y$315,'IS E'!$A$8:$A$315,'SCH C-2.2 F'!$B56)*1000</f>
        <v>19822</v>
      </c>
      <c r="J56" s="1">
        <f>SUMIFS('IS E'!Z$8:Z$315,'IS E'!$A$8:$A$315,'SCH C-2.2 F'!$B56)*1000</f>
        <v>23248</v>
      </c>
      <c r="K56" s="1">
        <f>SUMIFS('IS E'!AA$8:AA$315,'IS E'!$A$8:$A$315,'SCH C-2.2 F'!$B56)*1000</f>
        <v>18538</v>
      </c>
      <c r="L56" s="1">
        <f>SUMIFS('IS E'!AB$8:AB$315,'IS E'!$A$8:$A$315,'SCH C-2.2 F'!$B56)*1000</f>
        <v>16302</v>
      </c>
      <c r="M56" s="1">
        <f>SUMIFS('IS E'!AC$8:AC$315,'IS E'!$A$8:$A$315,'SCH C-2.2 F'!$B56)*1000</f>
        <v>16567</v>
      </c>
      <c r="N56" s="1">
        <f>SUMIFS('IS E'!AD$8:AD$315,'IS E'!$A$8:$A$315,'SCH C-2.2 F'!$B56)*1000</f>
        <v>16950</v>
      </c>
      <c r="O56" s="1">
        <f>SUMIFS('IS E'!AE$8:AE$315,'IS E'!$A$8:$A$315,'SCH C-2.2 F'!$B56)*1000</f>
        <v>16658</v>
      </c>
      <c r="P56" s="158">
        <f t="shared" si="2"/>
        <v>216286</v>
      </c>
    </row>
    <row r="57" spans="1:16" x14ac:dyDescent="0.2">
      <c r="A57" s="154">
        <f t="shared" si="3"/>
        <v>47</v>
      </c>
      <c r="B57" s="154">
        <v>553</v>
      </c>
      <c r="C57" s="144" t="s">
        <v>43</v>
      </c>
      <c r="D57" s="1">
        <f>SUMIFS('IS E'!T$8:T$315,'IS E'!$A$8:$A$315,'SCH C-2.2 F'!$B57)*1000</f>
        <v>179660</v>
      </c>
      <c r="E57" s="1">
        <f>SUMIFS('IS E'!U$8:U$315,'IS E'!$A$8:$A$315,'SCH C-2.2 F'!$B57)*1000</f>
        <v>238727</v>
      </c>
      <c r="F57" s="1">
        <f>SUMIFS('IS E'!V$8:V$315,'IS E'!$A$8:$A$315,'SCH C-2.2 F'!$B57)*1000</f>
        <v>147201</v>
      </c>
      <c r="G57" s="1">
        <f>SUMIFS('IS E'!W$8:W$315,'IS E'!$A$8:$A$315,'SCH C-2.2 F'!$B57)*1000</f>
        <v>139194</v>
      </c>
      <c r="H57" s="1">
        <f>SUMIFS('IS E'!X$8:X$315,'IS E'!$A$8:$A$315,'SCH C-2.2 F'!$B57)*1000</f>
        <v>165902</v>
      </c>
      <c r="I57" s="1">
        <f>SUMIFS('IS E'!Y$8:Y$315,'IS E'!$A$8:$A$315,'SCH C-2.2 F'!$B57)*1000</f>
        <v>324162</v>
      </c>
      <c r="J57" s="1">
        <f>SUMIFS('IS E'!Z$8:Z$315,'IS E'!$A$8:$A$315,'SCH C-2.2 F'!$B57)*1000</f>
        <v>194803</v>
      </c>
      <c r="K57" s="1">
        <f>SUMIFS('IS E'!AA$8:AA$315,'IS E'!$A$8:$A$315,'SCH C-2.2 F'!$B57)*1000</f>
        <v>177539</v>
      </c>
      <c r="L57" s="1">
        <f>SUMIFS('IS E'!AB$8:AB$315,'IS E'!$A$8:$A$315,'SCH C-2.2 F'!$B57)*1000</f>
        <v>138819</v>
      </c>
      <c r="M57" s="1">
        <f>SUMIFS('IS E'!AC$8:AC$315,'IS E'!$A$8:$A$315,'SCH C-2.2 F'!$B57)*1000</f>
        <v>158784</v>
      </c>
      <c r="N57" s="1">
        <f>SUMIFS('IS E'!AD$8:AD$315,'IS E'!$A$8:$A$315,'SCH C-2.2 F'!$B57)*1000</f>
        <v>368099</v>
      </c>
      <c r="O57" s="1">
        <f>SUMIFS('IS E'!AE$8:AE$315,'IS E'!$A$8:$A$315,'SCH C-2.2 F'!$B57)*1000</f>
        <v>223679</v>
      </c>
      <c r="P57" s="158">
        <f t="shared" si="2"/>
        <v>2456569</v>
      </c>
    </row>
    <row r="58" spans="1:16" x14ac:dyDescent="0.2">
      <c r="A58" s="154">
        <f t="shared" si="3"/>
        <v>48</v>
      </c>
      <c r="B58" s="154">
        <v>554</v>
      </c>
      <c r="C58" s="144" t="s">
        <v>44</v>
      </c>
      <c r="D58" s="1">
        <f>SUMIFS('IS E'!T$8:T$315,'IS E'!$A$8:$A$315,'SCH C-2.2 F'!$B58)*1000</f>
        <v>130791</v>
      </c>
      <c r="E58" s="1">
        <f>SUMIFS('IS E'!U$8:U$315,'IS E'!$A$8:$A$315,'SCH C-2.2 F'!$B58)*1000</f>
        <v>102418</v>
      </c>
      <c r="F58" s="1">
        <f>SUMIFS('IS E'!V$8:V$315,'IS E'!$A$8:$A$315,'SCH C-2.2 F'!$B58)*1000</f>
        <v>104954</v>
      </c>
      <c r="G58" s="1">
        <f>SUMIFS('IS E'!W$8:W$315,'IS E'!$A$8:$A$315,'SCH C-2.2 F'!$B58)*1000</f>
        <v>97181</v>
      </c>
      <c r="H58" s="1">
        <f>SUMIFS('IS E'!X$8:X$315,'IS E'!$A$8:$A$315,'SCH C-2.2 F'!$B58)*1000</f>
        <v>168058</v>
      </c>
      <c r="I58" s="1">
        <f>SUMIFS('IS E'!Y$8:Y$315,'IS E'!$A$8:$A$315,'SCH C-2.2 F'!$B58)*1000</f>
        <v>179949</v>
      </c>
      <c r="J58" s="1">
        <f>SUMIFS('IS E'!Z$8:Z$315,'IS E'!$A$8:$A$315,'SCH C-2.2 F'!$B58)*1000</f>
        <v>119561</v>
      </c>
      <c r="K58" s="1">
        <f>SUMIFS('IS E'!AA$8:AA$315,'IS E'!$A$8:$A$315,'SCH C-2.2 F'!$B58)*1000</f>
        <v>100580</v>
      </c>
      <c r="L58" s="1">
        <f>SUMIFS('IS E'!AB$8:AB$315,'IS E'!$A$8:$A$315,'SCH C-2.2 F'!$B58)*1000</f>
        <v>89741</v>
      </c>
      <c r="M58" s="1">
        <f>SUMIFS('IS E'!AC$8:AC$315,'IS E'!$A$8:$A$315,'SCH C-2.2 F'!$B58)*1000</f>
        <v>112542</v>
      </c>
      <c r="N58" s="1">
        <f>SUMIFS('IS E'!AD$8:AD$315,'IS E'!$A$8:$A$315,'SCH C-2.2 F'!$B58)*1000</f>
        <v>295278</v>
      </c>
      <c r="O58" s="1">
        <f>SUMIFS('IS E'!AE$8:AE$315,'IS E'!$A$8:$A$315,'SCH C-2.2 F'!$B58)*1000</f>
        <v>219524</v>
      </c>
      <c r="P58" s="158">
        <f t="shared" si="2"/>
        <v>1720577</v>
      </c>
    </row>
    <row r="59" spans="1:16" x14ac:dyDescent="0.2">
      <c r="A59" s="154">
        <f t="shared" si="3"/>
        <v>49</v>
      </c>
      <c r="B59" s="154">
        <v>555</v>
      </c>
      <c r="C59" s="144" t="s">
        <v>45</v>
      </c>
      <c r="D59" s="1">
        <f>SUMIFS('IS E'!T$8:T$315,'IS E'!$A$8:$A$315,'SCH C-2.2 F'!$B59)*1000</f>
        <v>4002818.83808127</v>
      </c>
      <c r="E59" s="1">
        <f>SUMIFS('IS E'!U$8:U$315,'IS E'!$A$8:$A$315,'SCH C-2.2 F'!$B59)*1000</f>
        <v>4251430.3380812695</v>
      </c>
      <c r="F59" s="1">
        <f>SUMIFS('IS E'!V$8:V$315,'IS E'!$A$8:$A$315,'SCH C-2.2 F'!$B59)*1000</f>
        <v>4751192.3380812695</v>
      </c>
      <c r="G59" s="1">
        <f>SUMIFS('IS E'!W$8:W$315,'IS E'!$A$8:$A$315,'SCH C-2.2 F'!$B59)*1000</f>
        <v>6094960.4436368197</v>
      </c>
      <c r="H59" s="1">
        <f>SUMIFS('IS E'!X$8:X$315,'IS E'!$A$8:$A$315,'SCH C-2.2 F'!$B59)*1000</f>
        <v>4850001.0436368203</v>
      </c>
      <c r="I59" s="1">
        <f>SUMIFS('IS E'!Y$8:Y$315,'IS E'!$A$8:$A$315,'SCH C-2.2 F'!$B59)*1000</f>
        <v>4109129.7873894102</v>
      </c>
      <c r="J59" s="1">
        <f>SUMIFS('IS E'!Z$8:Z$315,'IS E'!$A$8:$A$315,'SCH C-2.2 F'!$B59)*1000</f>
        <v>3737826.18947015</v>
      </c>
      <c r="K59" s="1">
        <f>SUMIFS('IS E'!AA$8:AA$315,'IS E'!$A$8:$A$315,'SCH C-2.2 F'!$B59)*1000</f>
        <v>3797005.2741923803</v>
      </c>
      <c r="L59" s="1">
        <f>SUMIFS('IS E'!AB$8:AB$315,'IS E'!$A$8:$A$315,'SCH C-2.2 F'!$B59)*1000</f>
        <v>3616118.3860028698</v>
      </c>
      <c r="M59" s="1">
        <f>SUMIFS('IS E'!AC$8:AC$315,'IS E'!$A$8:$A$315,'SCH C-2.2 F'!$B59)*1000</f>
        <v>3221952.6860028701</v>
      </c>
      <c r="N59" s="1">
        <f>SUMIFS('IS E'!AD$8:AD$315,'IS E'!$A$8:$A$315,'SCH C-2.2 F'!$B59)*1000</f>
        <v>3818421.0860028602</v>
      </c>
      <c r="O59" s="1">
        <f>SUMIFS('IS E'!AE$8:AE$315,'IS E'!$A$8:$A$315,'SCH C-2.2 F'!$B59)*1000</f>
        <v>3576949.8860028698</v>
      </c>
      <c r="P59" s="158">
        <f t="shared" si="2"/>
        <v>49827806.296580851</v>
      </c>
    </row>
    <row r="60" spans="1:16" x14ac:dyDescent="0.2">
      <c r="A60" s="154">
        <f t="shared" si="3"/>
        <v>50</v>
      </c>
      <c r="B60" s="154">
        <v>556</v>
      </c>
      <c r="C60" s="144" t="s">
        <v>46</v>
      </c>
      <c r="D60" s="1">
        <f>SUMIFS('IS E'!T$8:T$315,'IS E'!$A$8:$A$315,'SCH C-2.2 F'!$B60)*1000</f>
        <v>115609</v>
      </c>
      <c r="E60" s="1">
        <f>SUMIFS('IS E'!U$8:U$315,'IS E'!$A$8:$A$315,'SCH C-2.2 F'!$B60)*1000</f>
        <v>96092</v>
      </c>
      <c r="F60" s="1">
        <f>SUMIFS('IS E'!V$8:V$315,'IS E'!$A$8:$A$315,'SCH C-2.2 F'!$B60)*1000</f>
        <v>105185</v>
      </c>
      <c r="G60" s="1">
        <f>SUMIFS('IS E'!W$8:W$315,'IS E'!$A$8:$A$315,'SCH C-2.2 F'!$B60)*1000</f>
        <v>105009</v>
      </c>
      <c r="H60" s="1">
        <f>SUMIFS('IS E'!X$8:X$315,'IS E'!$A$8:$A$315,'SCH C-2.2 F'!$B60)*1000</f>
        <v>96920</v>
      </c>
      <c r="I60" s="1">
        <f>SUMIFS('IS E'!Y$8:Y$315,'IS E'!$A$8:$A$315,'SCH C-2.2 F'!$B60)*1000</f>
        <v>104443</v>
      </c>
      <c r="J60" s="1">
        <f>SUMIFS('IS E'!Z$8:Z$315,'IS E'!$A$8:$A$315,'SCH C-2.2 F'!$B60)*1000</f>
        <v>92206</v>
      </c>
      <c r="K60" s="1">
        <f>SUMIFS('IS E'!AA$8:AA$315,'IS E'!$A$8:$A$315,'SCH C-2.2 F'!$B60)*1000</f>
        <v>89501</v>
      </c>
      <c r="L60" s="1">
        <f>SUMIFS('IS E'!AB$8:AB$315,'IS E'!$A$8:$A$315,'SCH C-2.2 F'!$B60)*1000</f>
        <v>112438</v>
      </c>
      <c r="M60" s="1">
        <f>SUMIFS('IS E'!AC$8:AC$315,'IS E'!$A$8:$A$315,'SCH C-2.2 F'!$B60)*1000</f>
        <v>93165</v>
      </c>
      <c r="N60" s="1">
        <f>SUMIFS('IS E'!AD$8:AD$315,'IS E'!$A$8:$A$315,'SCH C-2.2 F'!$B60)*1000</f>
        <v>106428</v>
      </c>
      <c r="O60" s="1">
        <f>SUMIFS('IS E'!AE$8:AE$315,'IS E'!$A$8:$A$315,'SCH C-2.2 F'!$B60)*1000</f>
        <v>104521</v>
      </c>
      <c r="P60" s="158">
        <f t="shared" si="2"/>
        <v>1221517</v>
      </c>
    </row>
    <row r="61" spans="1:16" x14ac:dyDescent="0.2">
      <c r="A61" s="154">
        <f t="shared" si="3"/>
        <v>51</v>
      </c>
      <c r="B61" s="154">
        <v>557</v>
      </c>
      <c r="C61" s="144" t="s">
        <v>47</v>
      </c>
      <c r="D61" s="1">
        <f>SUMIFS('IS E'!T$8:T$315,'IS E'!$A$8:$A$315,'SCH C-2.2 F'!$B61)*1000</f>
        <v>16027.999999999998</v>
      </c>
      <c r="E61" s="1">
        <f>SUMIFS('IS E'!U$8:U$315,'IS E'!$A$8:$A$315,'SCH C-2.2 F'!$B61)*1000</f>
        <v>12309.9999999999</v>
      </c>
      <c r="F61" s="1">
        <f>SUMIFS('IS E'!V$8:V$315,'IS E'!$A$8:$A$315,'SCH C-2.2 F'!$B61)*1000</f>
        <v>13573.9999999999</v>
      </c>
      <c r="G61" s="1">
        <f>SUMIFS('IS E'!W$8:W$315,'IS E'!$A$8:$A$315,'SCH C-2.2 F'!$B61)*1000</f>
        <v>13161</v>
      </c>
      <c r="H61" s="1">
        <f>SUMIFS('IS E'!X$8:X$315,'IS E'!$A$8:$A$315,'SCH C-2.2 F'!$B61)*1000</f>
        <v>14762</v>
      </c>
      <c r="I61" s="1">
        <f>SUMIFS('IS E'!Y$8:Y$315,'IS E'!$A$8:$A$315,'SCH C-2.2 F'!$B61)*1000</f>
        <v>11854</v>
      </c>
      <c r="J61" s="1">
        <f>SUMIFS('IS E'!Z$8:Z$315,'IS E'!$A$8:$A$315,'SCH C-2.2 F'!$B61)*1000</f>
        <v>8033.99999999999</v>
      </c>
      <c r="K61" s="1">
        <f>SUMIFS('IS E'!AA$8:AA$315,'IS E'!$A$8:$A$315,'SCH C-2.2 F'!$B61)*1000</f>
        <v>23006</v>
      </c>
      <c r="L61" s="1">
        <f>SUMIFS('IS E'!AB$8:AB$315,'IS E'!$A$8:$A$315,'SCH C-2.2 F'!$B61)*1000</f>
        <v>30260</v>
      </c>
      <c r="M61" s="1">
        <f>SUMIFS('IS E'!AC$8:AC$315,'IS E'!$A$8:$A$315,'SCH C-2.2 F'!$B61)*1000</f>
        <v>39288</v>
      </c>
      <c r="N61" s="1">
        <f>SUMIFS('IS E'!AD$8:AD$315,'IS E'!$A$8:$A$315,'SCH C-2.2 F'!$B61)*1000</f>
        <v>12574</v>
      </c>
      <c r="O61" s="1">
        <f>SUMIFS('IS E'!AE$8:AE$315,'IS E'!$A$8:$A$315,'SCH C-2.2 F'!$B61)*1000</f>
        <v>13725.9999999999</v>
      </c>
      <c r="P61" s="158">
        <f t="shared" si="2"/>
        <v>208576.99999999968</v>
      </c>
    </row>
    <row r="62" spans="1:16" x14ac:dyDescent="0.2">
      <c r="A62" s="154">
        <f t="shared" si="3"/>
        <v>52</v>
      </c>
      <c r="B62" s="154">
        <v>560</v>
      </c>
      <c r="C62" s="144" t="s">
        <v>48</v>
      </c>
      <c r="D62" s="1">
        <f>SUMIFS('IS E'!T$8:T$315,'IS E'!$A$8:$A$315,'SCH C-2.2 F'!$B62)*1000</f>
        <v>102309</v>
      </c>
      <c r="E62" s="1">
        <f>SUMIFS('IS E'!U$8:U$315,'IS E'!$A$8:$A$315,'SCH C-2.2 F'!$B62)*1000</f>
        <v>80385</v>
      </c>
      <c r="F62" s="1">
        <f>SUMIFS('IS E'!V$8:V$315,'IS E'!$A$8:$A$315,'SCH C-2.2 F'!$B62)*1000</f>
        <v>95349</v>
      </c>
      <c r="G62" s="1">
        <f>SUMIFS('IS E'!W$8:W$315,'IS E'!$A$8:$A$315,'SCH C-2.2 F'!$B62)*1000</f>
        <v>101209</v>
      </c>
      <c r="H62" s="1">
        <f>SUMIFS('IS E'!X$8:X$315,'IS E'!$A$8:$A$315,'SCH C-2.2 F'!$B62)*1000</f>
        <v>90173</v>
      </c>
      <c r="I62" s="1">
        <f>SUMIFS('IS E'!Y$8:Y$315,'IS E'!$A$8:$A$315,'SCH C-2.2 F'!$B62)*1000</f>
        <v>137096</v>
      </c>
      <c r="J62" s="1">
        <f>SUMIFS('IS E'!Z$8:Z$315,'IS E'!$A$8:$A$315,'SCH C-2.2 F'!$B62)*1000</f>
        <v>82973</v>
      </c>
      <c r="K62" s="1">
        <f>SUMIFS('IS E'!AA$8:AA$315,'IS E'!$A$8:$A$315,'SCH C-2.2 F'!$B62)*1000</f>
        <v>75916</v>
      </c>
      <c r="L62" s="1">
        <f>SUMIFS('IS E'!AB$8:AB$315,'IS E'!$A$8:$A$315,'SCH C-2.2 F'!$B62)*1000</f>
        <v>98359</v>
      </c>
      <c r="M62" s="1">
        <f>SUMIFS('IS E'!AC$8:AC$315,'IS E'!$A$8:$A$315,'SCH C-2.2 F'!$B62)*1000</f>
        <v>87389</v>
      </c>
      <c r="N62" s="1">
        <f>SUMIFS('IS E'!AD$8:AD$315,'IS E'!$A$8:$A$315,'SCH C-2.2 F'!$B62)*1000</f>
        <v>97166</v>
      </c>
      <c r="O62" s="1">
        <f>SUMIFS('IS E'!AE$8:AE$315,'IS E'!$A$8:$A$315,'SCH C-2.2 F'!$B62)*1000</f>
        <v>89505</v>
      </c>
      <c r="P62" s="158">
        <f t="shared" si="2"/>
        <v>1137829</v>
      </c>
    </row>
    <row r="63" spans="1:16" x14ac:dyDescent="0.2">
      <c r="A63" s="154">
        <f t="shared" si="3"/>
        <v>53</v>
      </c>
      <c r="B63" s="154">
        <v>561</v>
      </c>
      <c r="C63" s="144" t="s">
        <v>49</v>
      </c>
      <c r="D63" s="1">
        <f>SUMIFS('IS E'!T$8:T$315,'IS E'!$A$8:$A$315,'SCH C-2.2 F'!$B63)*1000</f>
        <v>245379</v>
      </c>
      <c r="E63" s="1">
        <f>SUMIFS('IS E'!U$8:U$315,'IS E'!$A$8:$A$315,'SCH C-2.2 F'!$B63)*1000</f>
        <v>201323</v>
      </c>
      <c r="F63" s="1">
        <f>SUMIFS('IS E'!V$8:V$315,'IS E'!$A$8:$A$315,'SCH C-2.2 F'!$B63)*1000</f>
        <v>236418.99999999898</v>
      </c>
      <c r="G63" s="1">
        <f>SUMIFS('IS E'!W$8:W$315,'IS E'!$A$8:$A$315,'SCH C-2.2 F'!$B63)*1000</f>
        <v>248268</v>
      </c>
      <c r="H63" s="1">
        <f>SUMIFS('IS E'!X$8:X$315,'IS E'!$A$8:$A$315,'SCH C-2.2 F'!$B63)*1000</f>
        <v>252429</v>
      </c>
      <c r="I63" s="1">
        <f>SUMIFS('IS E'!Y$8:Y$315,'IS E'!$A$8:$A$315,'SCH C-2.2 F'!$B63)*1000</f>
        <v>254882</v>
      </c>
      <c r="J63" s="1">
        <f>SUMIFS('IS E'!Z$8:Z$315,'IS E'!$A$8:$A$315,'SCH C-2.2 F'!$B63)*1000</f>
        <v>221368.99999999901</v>
      </c>
      <c r="K63" s="1">
        <f>SUMIFS('IS E'!AA$8:AA$315,'IS E'!$A$8:$A$315,'SCH C-2.2 F'!$B63)*1000</f>
        <v>209723</v>
      </c>
      <c r="L63" s="1">
        <f>SUMIFS('IS E'!AB$8:AB$315,'IS E'!$A$8:$A$315,'SCH C-2.2 F'!$B63)*1000</f>
        <v>251551</v>
      </c>
      <c r="M63" s="1">
        <f>SUMIFS('IS E'!AC$8:AC$315,'IS E'!$A$8:$A$315,'SCH C-2.2 F'!$B63)*1000</f>
        <v>224089</v>
      </c>
      <c r="N63" s="1">
        <f>SUMIFS('IS E'!AD$8:AD$315,'IS E'!$A$8:$A$315,'SCH C-2.2 F'!$B63)*1000</f>
        <v>250537</v>
      </c>
      <c r="O63" s="1">
        <f>SUMIFS('IS E'!AE$8:AE$315,'IS E'!$A$8:$A$315,'SCH C-2.2 F'!$B63)*1000</f>
        <v>224978</v>
      </c>
      <c r="P63" s="158">
        <f t="shared" si="2"/>
        <v>2820946.9999999981</v>
      </c>
    </row>
    <row r="64" spans="1:16" x14ac:dyDescent="0.2">
      <c r="A64" s="154">
        <f t="shared" si="3"/>
        <v>54</v>
      </c>
      <c r="B64" s="154">
        <v>562</v>
      </c>
      <c r="C64" s="144" t="s">
        <v>50</v>
      </c>
      <c r="D64" s="1">
        <f>SUMIFS('IS E'!T$8:T$315,'IS E'!$A$8:$A$315,'SCH C-2.2 F'!$B64)*1000</f>
        <v>74565</v>
      </c>
      <c r="E64" s="1">
        <f>SUMIFS('IS E'!U$8:U$315,'IS E'!$A$8:$A$315,'SCH C-2.2 F'!$B64)*1000</f>
        <v>79269</v>
      </c>
      <c r="F64" s="1">
        <f>SUMIFS('IS E'!V$8:V$315,'IS E'!$A$8:$A$315,'SCH C-2.2 F'!$B64)*1000</f>
        <v>79269</v>
      </c>
      <c r="G64" s="1">
        <f>SUMIFS('IS E'!W$8:W$315,'IS E'!$A$8:$A$315,'SCH C-2.2 F'!$B64)*1000</f>
        <v>67019</v>
      </c>
      <c r="H64" s="1">
        <f>SUMIFS('IS E'!X$8:X$315,'IS E'!$A$8:$A$315,'SCH C-2.2 F'!$B64)*1000</f>
        <v>74565</v>
      </c>
      <c r="I64" s="1">
        <f>SUMIFS('IS E'!Y$8:Y$315,'IS E'!$A$8:$A$315,'SCH C-2.2 F'!$B64)*1000</f>
        <v>74565</v>
      </c>
      <c r="J64" s="1">
        <f>SUMIFS('IS E'!Z$8:Z$315,'IS E'!$A$8:$A$315,'SCH C-2.2 F'!$B64)*1000</f>
        <v>67019</v>
      </c>
      <c r="K64" s="1">
        <f>SUMIFS('IS E'!AA$8:AA$315,'IS E'!$A$8:$A$315,'SCH C-2.2 F'!$B64)*1000</f>
        <v>67071</v>
      </c>
      <c r="L64" s="1">
        <f>SUMIFS('IS E'!AB$8:AB$315,'IS E'!$A$8:$A$315,'SCH C-2.2 F'!$B64)*1000</f>
        <v>70250</v>
      </c>
      <c r="M64" s="1">
        <f>SUMIFS('IS E'!AC$8:AC$315,'IS E'!$A$8:$A$315,'SCH C-2.2 F'!$B64)*1000</f>
        <v>71756</v>
      </c>
      <c r="N64" s="1">
        <f>SUMIFS('IS E'!AD$8:AD$315,'IS E'!$A$8:$A$315,'SCH C-2.2 F'!$B64)*1000</f>
        <v>71756</v>
      </c>
      <c r="O64" s="1">
        <f>SUMIFS('IS E'!AE$8:AE$315,'IS E'!$A$8:$A$315,'SCH C-2.2 F'!$B64)*1000</f>
        <v>82500</v>
      </c>
      <c r="P64" s="158">
        <f t="shared" si="2"/>
        <v>879604</v>
      </c>
    </row>
    <row r="65" spans="1:16384" x14ac:dyDescent="0.2">
      <c r="A65" s="154">
        <f t="shared" si="3"/>
        <v>55</v>
      </c>
      <c r="B65" s="154">
        <v>563</v>
      </c>
      <c r="C65" s="144" t="s">
        <v>51</v>
      </c>
      <c r="D65" s="1">
        <f>SUMIFS('IS E'!T$8:T$315,'IS E'!$A$8:$A$315,'SCH C-2.2 F'!$B65)*1000</f>
        <v>39672</v>
      </c>
      <c r="E65" s="1">
        <f>SUMIFS('IS E'!U$8:U$315,'IS E'!$A$8:$A$315,'SCH C-2.2 F'!$B65)*1000</f>
        <v>39672</v>
      </c>
      <c r="F65" s="1">
        <f>SUMIFS('IS E'!V$8:V$315,'IS E'!$A$8:$A$315,'SCH C-2.2 F'!$B65)*1000</f>
        <v>22172</v>
      </c>
      <c r="G65" s="1">
        <f>SUMIFS('IS E'!W$8:W$315,'IS E'!$A$8:$A$315,'SCH C-2.2 F'!$B65)*1000</f>
        <v>22172</v>
      </c>
      <c r="H65" s="1">
        <f>SUMIFS('IS E'!X$8:X$315,'IS E'!$A$8:$A$315,'SCH C-2.2 F'!$B65)*1000</f>
        <v>22172</v>
      </c>
      <c r="I65" s="1">
        <f>SUMIFS('IS E'!Y$8:Y$315,'IS E'!$A$8:$A$315,'SCH C-2.2 F'!$B65)*1000</f>
        <v>22172</v>
      </c>
      <c r="J65" s="1">
        <f>SUMIFS('IS E'!Z$8:Z$315,'IS E'!$A$8:$A$315,'SCH C-2.2 F'!$B65)*1000</f>
        <v>17772</v>
      </c>
      <c r="K65" s="1">
        <f>SUMIFS('IS E'!AA$8:AA$315,'IS E'!$A$8:$A$315,'SCH C-2.2 F'!$B65)*1000</f>
        <v>17628</v>
      </c>
      <c r="L65" s="1">
        <f>SUMIFS('IS E'!AB$8:AB$315,'IS E'!$A$8:$A$315,'SCH C-2.2 F'!$B65)*1000</f>
        <v>15639</v>
      </c>
      <c r="M65" s="1">
        <f>SUMIFS('IS E'!AC$8:AC$315,'IS E'!$A$8:$A$315,'SCH C-2.2 F'!$B65)*1000</f>
        <v>16295.000000000002</v>
      </c>
      <c r="N65" s="1">
        <f>SUMIFS('IS E'!AD$8:AD$315,'IS E'!$A$8:$A$315,'SCH C-2.2 F'!$B65)*1000</f>
        <v>23895</v>
      </c>
      <c r="O65" s="1">
        <f>SUMIFS('IS E'!AE$8:AE$315,'IS E'!$A$8:$A$315,'SCH C-2.2 F'!$B65)*1000</f>
        <v>23575</v>
      </c>
      <c r="P65" s="158">
        <f t="shared" si="2"/>
        <v>282836</v>
      </c>
    </row>
    <row r="66" spans="1:16384" x14ac:dyDescent="0.2">
      <c r="A66" s="154">
        <f t="shared" si="3"/>
        <v>56</v>
      </c>
      <c r="B66" s="154">
        <v>564</v>
      </c>
      <c r="C66" s="144" t="s">
        <v>52</v>
      </c>
      <c r="D66" s="1">
        <f>SUMIFS('IS E'!T$8:T$315,'IS E'!$A$8:$A$315,'SCH C-2.2 F'!$B66)*1000</f>
        <v>0</v>
      </c>
      <c r="E66" s="1">
        <f>SUMIFS('IS E'!U$8:U$315,'IS E'!$A$8:$A$315,'SCH C-2.2 F'!$B66)*1000</f>
        <v>0</v>
      </c>
      <c r="F66" s="1">
        <f>SUMIFS('IS E'!V$8:V$315,'IS E'!$A$8:$A$315,'SCH C-2.2 F'!$B66)*1000</f>
        <v>0</v>
      </c>
      <c r="G66" s="1">
        <f>SUMIFS('IS E'!W$8:W$315,'IS E'!$A$8:$A$315,'SCH C-2.2 F'!$B66)*1000</f>
        <v>0</v>
      </c>
      <c r="H66" s="1">
        <f>SUMIFS('IS E'!X$8:X$315,'IS E'!$A$8:$A$315,'SCH C-2.2 F'!$B66)*1000</f>
        <v>0</v>
      </c>
      <c r="I66" s="1">
        <f>SUMIFS('IS E'!Y$8:Y$315,'IS E'!$A$8:$A$315,'SCH C-2.2 F'!$B66)*1000</f>
        <v>0</v>
      </c>
      <c r="J66" s="1">
        <f>SUMIFS('IS E'!Z$8:Z$315,'IS E'!$A$8:$A$315,'SCH C-2.2 F'!$B66)*1000</f>
        <v>0</v>
      </c>
      <c r="K66" s="1">
        <f>SUMIFS('IS E'!AA$8:AA$315,'IS E'!$A$8:$A$315,'SCH C-2.2 F'!$B66)*1000</f>
        <v>0</v>
      </c>
      <c r="L66" s="1">
        <f>SUMIFS('IS E'!AB$8:AB$315,'IS E'!$A$8:$A$315,'SCH C-2.2 F'!$B66)*1000</f>
        <v>0</v>
      </c>
      <c r="M66" s="1">
        <f>SUMIFS('IS E'!AC$8:AC$315,'IS E'!$A$8:$A$315,'SCH C-2.2 F'!$B66)*1000</f>
        <v>0</v>
      </c>
      <c r="N66" s="1">
        <f>SUMIFS('IS E'!AD$8:AD$315,'IS E'!$A$8:$A$315,'SCH C-2.2 F'!$B66)*1000</f>
        <v>0</v>
      </c>
      <c r="O66" s="1">
        <f>SUMIFS('IS E'!AE$8:AE$315,'IS E'!$A$8:$A$315,'SCH C-2.2 F'!$B66)*1000</f>
        <v>0</v>
      </c>
      <c r="P66" s="158">
        <f t="shared" si="2"/>
        <v>0</v>
      </c>
    </row>
    <row r="67" spans="1:16384" x14ac:dyDescent="0.2">
      <c r="A67" s="154">
        <f t="shared" si="3"/>
        <v>57</v>
      </c>
      <c r="B67" s="154">
        <v>565</v>
      </c>
      <c r="C67" s="144" t="s">
        <v>53</v>
      </c>
      <c r="D67" s="1">
        <f>SUMIFS('IS E'!T$8:T$315,'IS E'!$A$8:$A$315,'SCH C-2.2 F'!$B67)*1000</f>
        <v>73315</v>
      </c>
      <c r="E67" s="1">
        <f>SUMIFS('IS E'!U$8:U$315,'IS E'!$A$8:$A$315,'SCH C-2.2 F'!$B67)*1000</f>
        <v>48317</v>
      </c>
      <c r="F67" s="1">
        <f>SUMIFS('IS E'!V$8:V$315,'IS E'!$A$8:$A$315,'SCH C-2.2 F'!$B67)*1000</f>
        <v>64935.999999999891</v>
      </c>
      <c r="G67" s="1">
        <f>SUMIFS('IS E'!W$8:W$315,'IS E'!$A$8:$A$315,'SCH C-2.2 F'!$B67)*1000</f>
        <v>88978</v>
      </c>
      <c r="H67" s="1">
        <f>SUMIFS('IS E'!X$8:X$315,'IS E'!$A$8:$A$315,'SCH C-2.2 F'!$B67)*1000</f>
        <v>71090</v>
      </c>
      <c r="I67" s="1">
        <f>SUMIFS('IS E'!Y$8:Y$315,'IS E'!$A$8:$A$315,'SCH C-2.2 F'!$B67)*1000</f>
        <v>44924</v>
      </c>
      <c r="J67" s="1">
        <f>SUMIFS('IS E'!Z$8:Z$315,'IS E'!$A$8:$A$315,'SCH C-2.2 F'!$B67)*1000</f>
        <v>3766</v>
      </c>
      <c r="K67" s="1">
        <f>SUMIFS('IS E'!AA$8:AA$315,'IS E'!$A$8:$A$315,'SCH C-2.2 F'!$B67)*1000</f>
        <v>191407</v>
      </c>
      <c r="L67" s="1">
        <f>SUMIFS('IS E'!AB$8:AB$315,'IS E'!$A$8:$A$315,'SCH C-2.2 F'!$B67)*1000</f>
        <v>94909</v>
      </c>
      <c r="M67" s="1">
        <f>SUMIFS('IS E'!AC$8:AC$315,'IS E'!$A$8:$A$315,'SCH C-2.2 F'!$B67)*1000</f>
        <v>115729</v>
      </c>
      <c r="N67" s="1">
        <f>SUMIFS('IS E'!AD$8:AD$315,'IS E'!$A$8:$A$315,'SCH C-2.2 F'!$B67)*1000</f>
        <v>32133.000000000004</v>
      </c>
      <c r="O67" s="1">
        <f>SUMIFS('IS E'!AE$8:AE$315,'IS E'!$A$8:$A$315,'SCH C-2.2 F'!$B67)*1000</f>
        <v>64263.000000000007</v>
      </c>
      <c r="P67" s="158">
        <f t="shared" si="2"/>
        <v>893766.99999999988</v>
      </c>
    </row>
    <row r="68" spans="1:16384" x14ac:dyDescent="0.2">
      <c r="A68" s="154">
        <f t="shared" si="3"/>
        <v>58</v>
      </c>
      <c r="B68" s="154">
        <v>566</v>
      </c>
      <c r="C68" s="144" t="s">
        <v>54</v>
      </c>
      <c r="D68" s="1">
        <f>SUMIFS('IS E'!T$8:T$315,'IS E'!$A$8:$A$315,'SCH C-2.2 F'!$B68)*1000</f>
        <v>989079</v>
      </c>
      <c r="E68" s="1">
        <f>SUMIFS('IS E'!U$8:U$315,'IS E'!$A$8:$A$315,'SCH C-2.2 F'!$B68)*1000</f>
        <v>1012536</v>
      </c>
      <c r="F68" s="1">
        <f>SUMIFS('IS E'!V$8:V$315,'IS E'!$A$8:$A$315,'SCH C-2.2 F'!$B68)*1000</f>
        <v>1111830</v>
      </c>
      <c r="G68" s="1">
        <f>SUMIFS('IS E'!W$8:W$315,'IS E'!$A$8:$A$315,'SCH C-2.2 F'!$B68)*1000</f>
        <v>1010121</v>
      </c>
      <c r="H68" s="1">
        <f>SUMIFS('IS E'!X$8:X$315,'IS E'!$A$8:$A$315,'SCH C-2.2 F'!$B68)*1000</f>
        <v>1013412</v>
      </c>
      <c r="I68" s="1">
        <f>SUMIFS('IS E'!Y$8:Y$315,'IS E'!$A$8:$A$315,'SCH C-2.2 F'!$B68)*1000</f>
        <v>1113834</v>
      </c>
      <c r="J68" s="1">
        <f>SUMIFS('IS E'!Z$8:Z$315,'IS E'!$A$8:$A$315,'SCH C-2.2 F'!$B68)*1000</f>
        <v>1013611</v>
      </c>
      <c r="K68" s="1">
        <f>SUMIFS('IS E'!AA$8:AA$315,'IS E'!$A$8:$A$315,'SCH C-2.2 F'!$B68)*1000</f>
        <v>1011818</v>
      </c>
      <c r="L68" s="1">
        <f>SUMIFS('IS E'!AB$8:AB$315,'IS E'!$A$8:$A$315,'SCH C-2.2 F'!$B68)*1000</f>
        <v>1102567</v>
      </c>
      <c r="M68" s="1">
        <f>SUMIFS('IS E'!AC$8:AC$315,'IS E'!$A$8:$A$315,'SCH C-2.2 F'!$B68)*1000</f>
        <v>995661</v>
      </c>
      <c r="N68" s="1">
        <f>SUMIFS('IS E'!AD$8:AD$315,'IS E'!$A$8:$A$315,'SCH C-2.2 F'!$B68)*1000</f>
        <v>1007324</v>
      </c>
      <c r="O68" s="1">
        <f>SUMIFS('IS E'!AE$8:AE$315,'IS E'!$A$8:$A$315,'SCH C-2.2 F'!$B68)*1000</f>
        <v>1102119</v>
      </c>
      <c r="P68" s="158">
        <f t="shared" si="2"/>
        <v>12483912</v>
      </c>
    </row>
    <row r="69" spans="1:16384" x14ac:dyDescent="0.2">
      <c r="A69" s="154">
        <f t="shared" si="3"/>
        <v>59</v>
      </c>
      <c r="B69" s="154">
        <v>567</v>
      </c>
      <c r="C69" s="144" t="s">
        <v>24</v>
      </c>
      <c r="D69" s="1">
        <f>SUMIFS('IS E'!T$8:T$315,'IS E'!$A$8:$A$315,'SCH C-2.2 F'!$B69)*1000</f>
        <v>2352.99999999999</v>
      </c>
      <c r="E69" s="1">
        <f>SUMIFS('IS E'!U$8:U$315,'IS E'!$A$8:$A$315,'SCH C-2.2 F'!$B69)*1000</f>
        <v>8353</v>
      </c>
      <c r="F69" s="1">
        <f>SUMIFS('IS E'!V$8:V$315,'IS E'!$A$8:$A$315,'SCH C-2.2 F'!$B69)*1000</f>
        <v>2352.99999999999</v>
      </c>
      <c r="G69" s="1">
        <f>SUMIFS('IS E'!W$8:W$315,'IS E'!$A$8:$A$315,'SCH C-2.2 F'!$B69)*1000</f>
        <v>353</v>
      </c>
      <c r="H69" s="1">
        <f>SUMIFS('IS E'!X$8:X$315,'IS E'!$A$8:$A$315,'SCH C-2.2 F'!$B69)*1000</f>
        <v>353</v>
      </c>
      <c r="I69" s="1">
        <f>SUMIFS('IS E'!Y$8:Y$315,'IS E'!$A$8:$A$315,'SCH C-2.2 F'!$B69)*1000</f>
        <v>353</v>
      </c>
      <c r="J69" s="1">
        <f>SUMIFS('IS E'!Z$8:Z$315,'IS E'!$A$8:$A$315,'SCH C-2.2 F'!$B69)*1000</f>
        <v>28353</v>
      </c>
      <c r="K69" s="1">
        <f>SUMIFS('IS E'!AA$8:AA$315,'IS E'!$A$8:$A$315,'SCH C-2.2 F'!$B69)*1000</f>
        <v>32353</v>
      </c>
      <c r="L69" s="1">
        <f>SUMIFS('IS E'!AB$8:AB$315,'IS E'!$A$8:$A$315,'SCH C-2.2 F'!$B69)*1000</f>
        <v>353</v>
      </c>
      <c r="M69" s="1">
        <f>SUMIFS('IS E'!AC$8:AC$315,'IS E'!$A$8:$A$315,'SCH C-2.2 F'!$B69)*1000</f>
        <v>353</v>
      </c>
      <c r="N69" s="1">
        <f>SUMIFS('IS E'!AD$8:AD$315,'IS E'!$A$8:$A$315,'SCH C-2.2 F'!$B69)*1000</f>
        <v>2352.99999999999</v>
      </c>
      <c r="O69" s="1">
        <f>SUMIFS('IS E'!AE$8:AE$315,'IS E'!$A$8:$A$315,'SCH C-2.2 F'!$B69)*1000</f>
        <v>28353</v>
      </c>
      <c r="P69" s="158">
        <f t="shared" si="2"/>
        <v>106235.99999999996</v>
      </c>
    </row>
    <row r="70" spans="1:16384" x14ac:dyDescent="0.2">
      <c r="A70" s="154">
        <f t="shared" si="3"/>
        <v>60</v>
      </c>
      <c r="B70" s="154">
        <v>568</v>
      </c>
      <c r="C70" s="144" t="s">
        <v>55</v>
      </c>
      <c r="D70" s="1">
        <f>SUMIFS('IS E'!T$8:T$315,'IS E'!$A$8:$A$315,'SCH C-2.2 F'!$B70)*1000</f>
        <v>0</v>
      </c>
      <c r="E70" s="1">
        <f>SUMIFS('IS E'!U$8:U$315,'IS E'!$A$8:$A$315,'SCH C-2.2 F'!$B70)*1000</f>
        <v>0</v>
      </c>
      <c r="F70" s="1">
        <f>SUMIFS('IS E'!V$8:V$315,'IS E'!$A$8:$A$315,'SCH C-2.2 F'!$B70)*1000</f>
        <v>0</v>
      </c>
      <c r="G70" s="1">
        <f>SUMIFS('IS E'!W$8:W$315,'IS E'!$A$8:$A$315,'SCH C-2.2 F'!$B70)*1000</f>
        <v>0</v>
      </c>
      <c r="H70" s="1">
        <f>SUMIFS('IS E'!X$8:X$315,'IS E'!$A$8:$A$315,'SCH C-2.2 F'!$B70)*1000</f>
        <v>0</v>
      </c>
      <c r="I70" s="1">
        <f>SUMIFS('IS E'!Y$8:Y$315,'IS E'!$A$8:$A$315,'SCH C-2.2 F'!$B70)*1000</f>
        <v>0</v>
      </c>
      <c r="J70" s="1">
        <f>SUMIFS('IS E'!Z$8:Z$315,'IS E'!$A$8:$A$315,'SCH C-2.2 F'!$B70)*1000</f>
        <v>0</v>
      </c>
      <c r="K70" s="1">
        <f>SUMIFS('IS E'!AA$8:AA$315,'IS E'!$A$8:$A$315,'SCH C-2.2 F'!$B70)*1000</f>
        <v>0</v>
      </c>
      <c r="L70" s="1">
        <f>SUMIFS('IS E'!AB$8:AB$315,'IS E'!$A$8:$A$315,'SCH C-2.2 F'!$B70)*1000</f>
        <v>0</v>
      </c>
      <c r="M70" s="1">
        <f>SUMIFS('IS E'!AC$8:AC$315,'IS E'!$A$8:$A$315,'SCH C-2.2 F'!$B70)*1000</f>
        <v>0</v>
      </c>
      <c r="N70" s="1">
        <f>SUMIFS('IS E'!AD$8:AD$315,'IS E'!$A$8:$A$315,'SCH C-2.2 F'!$B70)*1000</f>
        <v>0</v>
      </c>
      <c r="O70" s="1">
        <f>SUMIFS('IS E'!AE$8:AE$315,'IS E'!$A$8:$A$315,'SCH C-2.2 F'!$B70)*1000</f>
        <v>0</v>
      </c>
      <c r="P70" s="158">
        <f t="shared" si="2"/>
        <v>0</v>
      </c>
    </row>
    <row r="71" spans="1:16384" x14ac:dyDescent="0.2">
      <c r="A71" s="154">
        <f t="shared" si="3"/>
        <v>61</v>
      </c>
      <c r="B71" s="154">
        <v>569</v>
      </c>
      <c r="C71" s="144" t="s">
        <v>27</v>
      </c>
      <c r="D71" s="1">
        <f>SUMIFS('IS E'!T$8:T$315,'IS E'!$A$8:$A$315,'SCH C-2.2 F'!$B71)*1000</f>
        <v>0</v>
      </c>
      <c r="E71" s="1">
        <f>SUMIFS('IS E'!U$8:U$315,'IS E'!$A$8:$A$315,'SCH C-2.2 F'!$B71)*1000</f>
        <v>0</v>
      </c>
      <c r="F71" s="1">
        <f>SUMIFS('IS E'!V$8:V$315,'IS E'!$A$8:$A$315,'SCH C-2.2 F'!$B71)*1000</f>
        <v>0</v>
      </c>
      <c r="G71" s="1">
        <f>SUMIFS('IS E'!W$8:W$315,'IS E'!$A$8:$A$315,'SCH C-2.2 F'!$B71)*1000</f>
        <v>0</v>
      </c>
      <c r="H71" s="1">
        <f>SUMIFS('IS E'!X$8:X$315,'IS E'!$A$8:$A$315,'SCH C-2.2 F'!$B71)*1000</f>
        <v>0</v>
      </c>
      <c r="I71" s="1">
        <f>SUMIFS('IS E'!Y$8:Y$315,'IS E'!$A$8:$A$315,'SCH C-2.2 F'!$B71)*1000</f>
        <v>0</v>
      </c>
      <c r="J71" s="1">
        <f>SUMIFS('IS E'!Z$8:Z$315,'IS E'!$A$8:$A$315,'SCH C-2.2 F'!$B71)*1000</f>
        <v>0</v>
      </c>
      <c r="K71" s="1">
        <f>SUMIFS('IS E'!AA$8:AA$315,'IS E'!$A$8:$A$315,'SCH C-2.2 F'!$B71)*1000</f>
        <v>0</v>
      </c>
      <c r="L71" s="1">
        <f>SUMIFS('IS E'!AB$8:AB$315,'IS E'!$A$8:$A$315,'SCH C-2.2 F'!$B71)*1000</f>
        <v>0</v>
      </c>
      <c r="M71" s="1">
        <f>SUMIFS('IS E'!AC$8:AC$315,'IS E'!$A$8:$A$315,'SCH C-2.2 F'!$B71)*1000</f>
        <v>0</v>
      </c>
      <c r="N71" s="1">
        <f>SUMIFS('IS E'!AD$8:AD$315,'IS E'!$A$8:$A$315,'SCH C-2.2 F'!$B71)*1000</f>
        <v>0</v>
      </c>
      <c r="O71" s="1">
        <f>SUMIFS('IS E'!AE$8:AE$315,'IS E'!$A$8:$A$315,'SCH C-2.2 F'!$B71)*1000</f>
        <v>0</v>
      </c>
      <c r="P71" s="158">
        <f t="shared" si="2"/>
        <v>0</v>
      </c>
    </row>
    <row r="72" spans="1:16384" x14ac:dyDescent="0.2">
      <c r="A72" s="154">
        <f t="shared" si="3"/>
        <v>62</v>
      </c>
      <c r="B72" s="154">
        <v>570</v>
      </c>
      <c r="C72" s="144" t="s">
        <v>56</v>
      </c>
      <c r="D72" s="1">
        <f>SUMIFS('IS E'!T$8:T$315,'IS E'!$A$8:$A$315,'SCH C-2.2 F'!$B72)*1000</f>
        <v>139096</v>
      </c>
      <c r="E72" s="1">
        <f>SUMIFS('IS E'!U$8:U$315,'IS E'!$A$8:$A$315,'SCH C-2.2 F'!$B72)*1000</f>
        <v>129662</v>
      </c>
      <c r="F72" s="1">
        <f>SUMIFS('IS E'!V$8:V$315,'IS E'!$A$8:$A$315,'SCH C-2.2 F'!$B72)*1000</f>
        <v>137373</v>
      </c>
      <c r="G72" s="1">
        <f>SUMIFS('IS E'!W$8:W$315,'IS E'!$A$8:$A$315,'SCH C-2.2 F'!$B72)*1000</f>
        <v>136712</v>
      </c>
      <c r="H72" s="1">
        <f>SUMIFS('IS E'!X$8:X$315,'IS E'!$A$8:$A$315,'SCH C-2.2 F'!$B72)*1000</f>
        <v>132815</v>
      </c>
      <c r="I72" s="1">
        <f>SUMIFS('IS E'!Y$8:Y$315,'IS E'!$A$8:$A$315,'SCH C-2.2 F'!$B72)*1000</f>
        <v>140124</v>
      </c>
      <c r="J72" s="1">
        <f>SUMIFS('IS E'!Z$8:Z$315,'IS E'!$A$8:$A$315,'SCH C-2.2 F'!$B72)*1000</f>
        <v>130751</v>
      </c>
      <c r="K72" s="1">
        <f>SUMIFS('IS E'!AA$8:AA$315,'IS E'!$A$8:$A$315,'SCH C-2.2 F'!$B72)*1000</f>
        <v>126285</v>
      </c>
      <c r="L72" s="1">
        <f>SUMIFS('IS E'!AB$8:AB$315,'IS E'!$A$8:$A$315,'SCH C-2.2 F'!$B72)*1000</f>
        <v>141294</v>
      </c>
      <c r="M72" s="1">
        <f>SUMIFS('IS E'!AC$8:AC$315,'IS E'!$A$8:$A$315,'SCH C-2.2 F'!$B72)*1000</f>
        <v>135475</v>
      </c>
      <c r="N72" s="1">
        <f>SUMIFS('IS E'!AD$8:AD$315,'IS E'!$A$8:$A$315,'SCH C-2.2 F'!$B72)*1000</f>
        <v>141073</v>
      </c>
      <c r="O72" s="1">
        <f>SUMIFS('IS E'!AE$8:AE$315,'IS E'!$A$8:$A$315,'SCH C-2.2 F'!$B72)*1000</f>
        <v>136187</v>
      </c>
      <c r="P72" s="158">
        <f t="shared" si="2"/>
        <v>1626847</v>
      </c>
    </row>
    <row r="73" spans="1:16384" x14ac:dyDescent="0.2">
      <c r="A73" s="154">
        <f t="shared" si="3"/>
        <v>63</v>
      </c>
      <c r="B73" s="154">
        <v>571</v>
      </c>
      <c r="C73" s="144" t="s">
        <v>57</v>
      </c>
      <c r="D73" s="1">
        <f>SUMIFS('IS E'!T$8:T$315,'IS E'!$A$8:$A$315,'SCH C-2.2 F'!$B73)*1000</f>
        <v>202160</v>
      </c>
      <c r="E73" s="1">
        <f>SUMIFS('IS E'!U$8:U$315,'IS E'!$A$8:$A$315,'SCH C-2.2 F'!$B73)*1000</f>
        <v>622515</v>
      </c>
      <c r="F73" s="1">
        <f>SUMIFS('IS E'!V$8:V$315,'IS E'!$A$8:$A$315,'SCH C-2.2 F'!$B73)*1000</f>
        <v>626668</v>
      </c>
      <c r="G73" s="1">
        <f>SUMIFS('IS E'!W$8:W$315,'IS E'!$A$8:$A$315,'SCH C-2.2 F'!$B73)*1000</f>
        <v>574199</v>
      </c>
      <c r="H73" s="1">
        <f>SUMIFS('IS E'!X$8:X$315,'IS E'!$A$8:$A$315,'SCH C-2.2 F'!$B73)*1000</f>
        <v>601358</v>
      </c>
      <c r="I73" s="1">
        <f>SUMIFS('IS E'!Y$8:Y$315,'IS E'!$A$8:$A$315,'SCH C-2.2 F'!$B73)*1000</f>
        <v>226859</v>
      </c>
      <c r="J73" s="1">
        <f>SUMIFS('IS E'!Z$8:Z$315,'IS E'!$A$8:$A$315,'SCH C-2.2 F'!$B73)*1000</f>
        <v>211331</v>
      </c>
      <c r="K73" s="1">
        <f>SUMIFS('IS E'!AA$8:AA$315,'IS E'!$A$8:$A$315,'SCH C-2.2 F'!$B73)*1000</f>
        <v>207029</v>
      </c>
      <c r="L73" s="1">
        <f>SUMIFS('IS E'!AB$8:AB$315,'IS E'!$A$8:$A$315,'SCH C-2.2 F'!$B73)*1000</f>
        <v>167993</v>
      </c>
      <c r="M73" s="1">
        <f>SUMIFS('IS E'!AC$8:AC$315,'IS E'!$A$8:$A$315,'SCH C-2.2 F'!$B73)*1000</f>
        <v>167422</v>
      </c>
      <c r="N73" s="1">
        <f>SUMIFS('IS E'!AD$8:AD$315,'IS E'!$A$8:$A$315,'SCH C-2.2 F'!$B73)*1000</f>
        <v>205440</v>
      </c>
      <c r="O73" s="1">
        <f>SUMIFS('IS E'!AE$8:AE$315,'IS E'!$A$8:$A$315,'SCH C-2.2 F'!$B73)*1000</f>
        <v>223064</v>
      </c>
      <c r="P73" s="158">
        <f t="shared" si="2"/>
        <v>4036038</v>
      </c>
    </row>
    <row r="74" spans="1:16384" x14ac:dyDescent="0.2">
      <c r="A74" s="154">
        <f t="shared" si="3"/>
        <v>64</v>
      </c>
      <c r="B74" s="154">
        <v>572</v>
      </c>
      <c r="C74" s="144" t="s">
        <v>58</v>
      </c>
      <c r="D74" s="1">
        <f>SUMIFS('IS E'!T$8:T$315,'IS E'!$A$8:$A$315,'SCH C-2.2 F'!$B74)*1000</f>
        <v>0</v>
      </c>
      <c r="E74" s="1">
        <f>SUMIFS('IS E'!U$8:U$315,'IS E'!$A$8:$A$315,'SCH C-2.2 F'!$B74)*1000</f>
        <v>0</v>
      </c>
      <c r="F74" s="1">
        <f>SUMIFS('IS E'!V$8:V$315,'IS E'!$A$8:$A$315,'SCH C-2.2 F'!$B74)*1000</f>
        <v>0</v>
      </c>
      <c r="G74" s="1">
        <f>SUMIFS('IS E'!W$8:W$315,'IS E'!$A$8:$A$315,'SCH C-2.2 F'!$B74)*1000</f>
        <v>0</v>
      </c>
      <c r="H74" s="1">
        <f>SUMIFS('IS E'!X$8:X$315,'IS E'!$A$8:$A$315,'SCH C-2.2 F'!$B74)*1000</f>
        <v>0</v>
      </c>
      <c r="I74" s="1">
        <f>SUMIFS('IS E'!Y$8:Y$315,'IS E'!$A$8:$A$315,'SCH C-2.2 F'!$B74)*1000</f>
        <v>0</v>
      </c>
      <c r="J74" s="1">
        <f>SUMIFS('IS E'!Z$8:Z$315,'IS E'!$A$8:$A$315,'SCH C-2.2 F'!$B74)*1000</f>
        <v>0</v>
      </c>
      <c r="K74" s="1">
        <f>SUMIFS('IS E'!AA$8:AA$315,'IS E'!$A$8:$A$315,'SCH C-2.2 F'!$B74)*1000</f>
        <v>0</v>
      </c>
      <c r="L74" s="1">
        <f>SUMIFS('IS E'!AB$8:AB$315,'IS E'!$A$8:$A$315,'SCH C-2.2 F'!$B74)*1000</f>
        <v>0</v>
      </c>
      <c r="M74" s="1">
        <f>SUMIFS('IS E'!AC$8:AC$315,'IS E'!$A$8:$A$315,'SCH C-2.2 F'!$B74)*1000</f>
        <v>0</v>
      </c>
      <c r="N74" s="1">
        <f>SUMIFS('IS E'!AD$8:AD$315,'IS E'!$A$8:$A$315,'SCH C-2.2 F'!$B74)*1000</f>
        <v>0</v>
      </c>
      <c r="O74" s="1">
        <f>SUMIFS('IS E'!AE$8:AE$315,'IS E'!$A$8:$A$315,'SCH C-2.2 F'!$B74)*1000</f>
        <v>0</v>
      </c>
      <c r="P74" s="158">
        <f t="shared" si="2"/>
        <v>0</v>
      </c>
    </row>
    <row r="75" spans="1:16384" x14ac:dyDescent="0.2">
      <c r="A75" s="385" t="str">
        <f>A1</f>
        <v>LOUISVILLE GAS AND ELECTRIC COMPANY</v>
      </c>
      <c r="B75" s="386"/>
      <c r="C75" s="386"/>
      <c r="D75" s="386"/>
      <c r="E75" s="386"/>
      <c r="F75" s="386"/>
      <c r="G75" s="386"/>
      <c r="H75" s="386"/>
      <c r="I75" s="386"/>
      <c r="J75" s="386"/>
      <c r="K75" s="386"/>
      <c r="L75" s="386"/>
      <c r="M75" s="386"/>
      <c r="N75" s="386"/>
      <c r="O75" s="386"/>
      <c r="P75" s="386"/>
      <c r="Q75" s="385"/>
      <c r="R75" s="386"/>
      <c r="S75" s="386"/>
      <c r="T75" s="386"/>
      <c r="U75" s="386"/>
      <c r="V75" s="386"/>
      <c r="W75" s="386"/>
      <c r="X75" s="386"/>
      <c r="Y75" s="386"/>
      <c r="Z75" s="386"/>
      <c r="AA75" s="386"/>
      <c r="AB75" s="386"/>
      <c r="AC75" s="386"/>
      <c r="AD75" s="386"/>
      <c r="AE75" s="386"/>
      <c r="AF75" s="386"/>
      <c r="AG75" s="385"/>
      <c r="AH75" s="386"/>
      <c r="AI75" s="386"/>
      <c r="AJ75" s="386"/>
      <c r="AK75" s="386"/>
      <c r="AL75" s="386"/>
      <c r="AM75" s="386"/>
      <c r="AN75" s="386"/>
      <c r="AO75" s="386"/>
      <c r="AP75" s="386"/>
      <c r="AQ75" s="386"/>
      <c r="AR75" s="386"/>
      <c r="AS75" s="386"/>
      <c r="AT75" s="386"/>
      <c r="AU75" s="386"/>
      <c r="AV75" s="386"/>
      <c r="AW75" s="385"/>
      <c r="AX75" s="386"/>
      <c r="AY75" s="386"/>
      <c r="AZ75" s="386"/>
      <c r="BA75" s="386"/>
      <c r="BB75" s="386"/>
      <c r="BC75" s="386"/>
      <c r="BD75" s="386"/>
      <c r="BE75" s="386"/>
      <c r="BF75" s="386"/>
      <c r="BG75" s="386"/>
      <c r="BH75" s="386"/>
      <c r="BI75" s="386"/>
      <c r="BJ75" s="386"/>
      <c r="BK75" s="386"/>
      <c r="BL75" s="386"/>
      <c r="BM75" s="385"/>
      <c r="BN75" s="386"/>
      <c r="BO75" s="386"/>
      <c r="BP75" s="386"/>
      <c r="BQ75" s="386"/>
      <c r="BR75" s="386"/>
      <c r="BS75" s="386"/>
      <c r="BT75" s="386"/>
      <c r="BU75" s="386"/>
      <c r="BV75" s="386"/>
      <c r="BW75" s="386"/>
      <c r="BX75" s="386"/>
      <c r="BY75" s="386"/>
      <c r="BZ75" s="386"/>
      <c r="CA75" s="386"/>
      <c r="CB75" s="386"/>
      <c r="CC75" s="385"/>
      <c r="CD75" s="386"/>
      <c r="CE75" s="386"/>
      <c r="CF75" s="386"/>
      <c r="CG75" s="386"/>
      <c r="CH75" s="386"/>
      <c r="CI75" s="386"/>
      <c r="CJ75" s="386"/>
      <c r="CK75" s="386"/>
      <c r="CL75" s="386"/>
      <c r="CM75" s="386"/>
      <c r="CN75" s="386"/>
      <c r="CO75" s="386"/>
      <c r="CP75" s="386"/>
      <c r="CQ75" s="386"/>
      <c r="CR75" s="386"/>
      <c r="CS75" s="385"/>
      <c r="CT75" s="386"/>
      <c r="CU75" s="386"/>
      <c r="CV75" s="386"/>
      <c r="CW75" s="386"/>
      <c r="CX75" s="386"/>
      <c r="CY75" s="386"/>
      <c r="CZ75" s="386"/>
      <c r="DA75" s="386"/>
      <c r="DB75" s="386"/>
      <c r="DC75" s="386"/>
      <c r="DD75" s="386"/>
      <c r="DE75" s="386"/>
      <c r="DF75" s="386"/>
      <c r="DG75" s="386"/>
      <c r="DH75" s="386"/>
      <c r="DI75" s="385"/>
      <c r="DJ75" s="386"/>
      <c r="DK75" s="386"/>
      <c r="DL75" s="386"/>
      <c r="DM75" s="386"/>
      <c r="DN75" s="386"/>
      <c r="DO75" s="386"/>
      <c r="DP75" s="386"/>
      <c r="DQ75" s="386"/>
      <c r="DR75" s="386"/>
      <c r="DS75" s="386"/>
      <c r="DT75" s="386"/>
      <c r="DU75" s="386"/>
      <c r="DV75" s="386"/>
      <c r="DW75" s="386"/>
      <c r="DX75" s="386"/>
      <c r="DY75" s="385"/>
      <c r="DZ75" s="386"/>
      <c r="EA75" s="386"/>
      <c r="EB75" s="386"/>
      <c r="EC75" s="386"/>
      <c r="ED75" s="386"/>
      <c r="EE75" s="386"/>
      <c r="EF75" s="386"/>
      <c r="EG75" s="386"/>
      <c r="EH75" s="386"/>
      <c r="EI75" s="386"/>
      <c r="EJ75" s="386"/>
      <c r="EK75" s="386"/>
      <c r="EL75" s="386"/>
      <c r="EM75" s="386"/>
      <c r="EN75" s="386"/>
      <c r="EO75" s="385"/>
      <c r="EP75" s="386"/>
      <c r="EQ75" s="386"/>
      <c r="ER75" s="386"/>
      <c r="ES75" s="386"/>
      <c r="ET75" s="386"/>
      <c r="EU75" s="386"/>
      <c r="EV75" s="386"/>
      <c r="EW75" s="386"/>
      <c r="EX75" s="386"/>
      <c r="EY75" s="386"/>
      <c r="EZ75" s="386"/>
      <c r="FA75" s="386"/>
      <c r="FB75" s="386"/>
      <c r="FC75" s="386"/>
      <c r="FD75" s="386"/>
      <c r="FE75" s="385"/>
      <c r="FF75" s="386"/>
      <c r="FG75" s="386"/>
      <c r="FH75" s="386"/>
      <c r="FI75" s="386"/>
      <c r="FJ75" s="386"/>
      <c r="FK75" s="386"/>
      <c r="FL75" s="386"/>
      <c r="FM75" s="386"/>
      <c r="FN75" s="386"/>
      <c r="FO75" s="386"/>
      <c r="FP75" s="386"/>
      <c r="FQ75" s="386"/>
      <c r="FR75" s="386"/>
      <c r="FS75" s="386"/>
      <c r="FT75" s="386"/>
      <c r="FU75" s="385"/>
      <c r="FV75" s="386"/>
      <c r="FW75" s="386"/>
      <c r="FX75" s="386"/>
      <c r="FY75" s="386"/>
      <c r="FZ75" s="386"/>
      <c r="GA75" s="386"/>
      <c r="GB75" s="386"/>
      <c r="GC75" s="386"/>
      <c r="GD75" s="386"/>
      <c r="GE75" s="386"/>
      <c r="GF75" s="386"/>
      <c r="GG75" s="386"/>
      <c r="GH75" s="386"/>
      <c r="GI75" s="386"/>
      <c r="GJ75" s="386"/>
      <c r="GK75" s="385"/>
      <c r="GL75" s="386"/>
      <c r="GM75" s="386"/>
      <c r="GN75" s="386"/>
      <c r="GO75" s="386"/>
      <c r="GP75" s="386"/>
      <c r="GQ75" s="386"/>
      <c r="GR75" s="386"/>
      <c r="GS75" s="386"/>
      <c r="GT75" s="386"/>
      <c r="GU75" s="386"/>
      <c r="GV75" s="386"/>
      <c r="GW75" s="386"/>
      <c r="GX75" s="386"/>
      <c r="GY75" s="386"/>
      <c r="GZ75" s="386"/>
      <c r="HA75" s="385"/>
      <c r="HB75" s="386"/>
      <c r="HC75" s="386"/>
      <c r="HD75" s="386"/>
      <c r="HE75" s="386"/>
      <c r="HF75" s="386"/>
      <c r="HG75" s="386"/>
      <c r="HH75" s="386"/>
      <c r="HI75" s="386"/>
      <c r="HJ75" s="386"/>
      <c r="HK75" s="386"/>
      <c r="HL75" s="386"/>
      <c r="HM75" s="386"/>
      <c r="HN75" s="386"/>
      <c r="HO75" s="386"/>
      <c r="HP75" s="386"/>
      <c r="HQ75" s="385"/>
      <c r="HR75" s="386"/>
      <c r="HS75" s="386"/>
      <c r="HT75" s="386"/>
      <c r="HU75" s="386"/>
      <c r="HV75" s="386"/>
      <c r="HW75" s="386"/>
      <c r="HX75" s="386"/>
      <c r="HY75" s="386"/>
      <c r="HZ75" s="386"/>
      <c r="IA75" s="386"/>
      <c r="IB75" s="386"/>
      <c r="IC75" s="386"/>
      <c r="ID75" s="386"/>
      <c r="IE75" s="386"/>
      <c r="IF75" s="386"/>
      <c r="IG75" s="385"/>
      <c r="IH75" s="386"/>
      <c r="II75" s="386"/>
      <c r="IJ75" s="386"/>
      <c r="IK75" s="386"/>
      <c r="IL75" s="386"/>
      <c r="IM75" s="386"/>
      <c r="IN75" s="386"/>
      <c r="IO75" s="386"/>
      <c r="IP75" s="386"/>
      <c r="IQ75" s="386"/>
      <c r="IR75" s="386"/>
      <c r="IS75" s="386"/>
      <c r="IT75" s="386"/>
      <c r="IU75" s="386"/>
      <c r="IV75" s="386"/>
      <c r="IW75" s="385"/>
      <c r="IX75" s="386"/>
      <c r="IY75" s="386"/>
      <c r="IZ75" s="386"/>
      <c r="JA75" s="386"/>
      <c r="JB75" s="386"/>
      <c r="JC75" s="386"/>
      <c r="JD75" s="386"/>
      <c r="JE75" s="386"/>
      <c r="JF75" s="386"/>
      <c r="JG75" s="386"/>
      <c r="JH75" s="386"/>
      <c r="JI75" s="386"/>
      <c r="JJ75" s="386"/>
      <c r="JK75" s="386"/>
      <c r="JL75" s="386"/>
      <c r="JM75" s="385"/>
      <c r="JN75" s="386"/>
      <c r="JO75" s="386"/>
      <c r="JP75" s="386"/>
      <c r="JQ75" s="386"/>
      <c r="JR75" s="386"/>
      <c r="JS75" s="386"/>
      <c r="JT75" s="386"/>
      <c r="JU75" s="386"/>
      <c r="JV75" s="386"/>
      <c r="JW75" s="386"/>
      <c r="JX75" s="386"/>
      <c r="JY75" s="386"/>
      <c r="JZ75" s="386"/>
      <c r="KA75" s="386"/>
      <c r="KB75" s="386"/>
      <c r="KC75" s="385"/>
      <c r="KD75" s="386"/>
      <c r="KE75" s="386"/>
      <c r="KF75" s="386"/>
      <c r="KG75" s="386"/>
      <c r="KH75" s="386"/>
      <c r="KI75" s="386"/>
      <c r="KJ75" s="386"/>
      <c r="KK75" s="386"/>
      <c r="KL75" s="386"/>
      <c r="KM75" s="386"/>
      <c r="KN75" s="386"/>
      <c r="KO75" s="386"/>
      <c r="KP75" s="386"/>
      <c r="KQ75" s="386"/>
      <c r="KR75" s="386"/>
      <c r="KS75" s="385"/>
      <c r="KT75" s="386"/>
      <c r="KU75" s="386"/>
      <c r="KV75" s="386"/>
      <c r="KW75" s="386"/>
      <c r="KX75" s="386"/>
      <c r="KY75" s="386"/>
      <c r="KZ75" s="386"/>
      <c r="LA75" s="386"/>
      <c r="LB75" s="386"/>
      <c r="LC75" s="386"/>
      <c r="LD75" s="386"/>
      <c r="LE75" s="386"/>
      <c r="LF75" s="386"/>
      <c r="LG75" s="386"/>
      <c r="LH75" s="386"/>
      <c r="LI75" s="385"/>
      <c r="LJ75" s="386"/>
      <c r="LK75" s="386"/>
      <c r="LL75" s="386"/>
      <c r="LM75" s="386"/>
      <c r="LN75" s="386"/>
      <c r="LO75" s="386"/>
      <c r="LP75" s="386"/>
      <c r="LQ75" s="386"/>
      <c r="LR75" s="386"/>
      <c r="LS75" s="386"/>
      <c r="LT75" s="386"/>
      <c r="LU75" s="386"/>
      <c r="LV75" s="386"/>
      <c r="LW75" s="386"/>
      <c r="LX75" s="386"/>
      <c r="LY75" s="385"/>
      <c r="LZ75" s="386"/>
      <c r="MA75" s="386"/>
      <c r="MB75" s="386"/>
      <c r="MC75" s="386"/>
      <c r="MD75" s="386"/>
      <c r="ME75" s="386"/>
      <c r="MF75" s="386"/>
      <c r="MG75" s="386"/>
      <c r="MH75" s="386"/>
      <c r="MI75" s="386"/>
      <c r="MJ75" s="386"/>
      <c r="MK75" s="386"/>
      <c r="ML75" s="386"/>
      <c r="MM75" s="386"/>
      <c r="MN75" s="386"/>
      <c r="MO75" s="385"/>
      <c r="MP75" s="386"/>
      <c r="MQ75" s="386"/>
      <c r="MR75" s="386"/>
      <c r="MS75" s="386"/>
      <c r="MT75" s="386"/>
      <c r="MU75" s="386"/>
      <c r="MV75" s="386"/>
      <c r="MW75" s="386"/>
      <c r="MX75" s="386"/>
      <c r="MY75" s="386"/>
      <c r="MZ75" s="386"/>
      <c r="NA75" s="386"/>
      <c r="NB75" s="386"/>
      <c r="NC75" s="386"/>
      <c r="ND75" s="386"/>
      <c r="NE75" s="385"/>
      <c r="NF75" s="386"/>
      <c r="NG75" s="386"/>
      <c r="NH75" s="386"/>
      <c r="NI75" s="386"/>
      <c r="NJ75" s="386"/>
      <c r="NK75" s="386"/>
      <c r="NL75" s="386"/>
      <c r="NM75" s="386"/>
      <c r="NN75" s="386"/>
      <c r="NO75" s="386"/>
      <c r="NP75" s="386"/>
      <c r="NQ75" s="386"/>
      <c r="NR75" s="386"/>
      <c r="NS75" s="386"/>
      <c r="NT75" s="386"/>
      <c r="NU75" s="385"/>
      <c r="NV75" s="386"/>
      <c r="NW75" s="386"/>
      <c r="NX75" s="386"/>
      <c r="NY75" s="386"/>
      <c r="NZ75" s="386"/>
      <c r="OA75" s="386"/>
      <c r="OB75" s="386"/>
      <c r="OC75" s="386"/>
      <c r="OD75" s="386"/>
      <c r="OE75" s="386"/>
      <c r="OF75" s="386"/>
      <c r="OG75" s="386"/>
      <c r="OH75" s="386"/>
      <c r="OI75" s="386"/>
      <c r="OJ75" s="386"/>
      <c r="OK75" s="385"/>
      <c r="OL75" s="386"/>
      <c r="OM75" s="386"/>
      <c r="ON75" s="386"/>
      <c r="OO75" s="386"/>
      <c r="OP75" s="386"/>
      <c r="OQ75" s="386"/>
      <c r="OR75" s="386"/>
      <c r="OS75" s="386"/>
      <c r="OT75" s="386"/>
      <c r="OU75" s="386"/>
      <c r="OV75" s="386"/>
      <c r="OW75" s="386"/>
      <c r="OX75" s="386"/>
      <c r="OY75" s="386"/>
      <c r="OZ75" s="386"/>
      <c r="PA75" s="385"/>
      <c r="PB75" s="386"/>
      <c r="PC75" s="386"/>
      <c r="PD75" s="386"/>
      <c r="PE75" s="386"/>
      <c r="PF75" s="386"/>
      <c r="PG75" s="386"/>
      <c r="PH75" s="386"/>
      <c r="PI75" s="386"/>
      <c r="PJ75" s="386"/>
      <c r="PK75" s="386"/>
      <c r="PL75" s="386"/>
      <c r="PM75" s="386"/>
      <c r="PN75" s="386"/>
      <c r="PO75" s="386"/>
      <c r="PP75" s="386"/>
      <c r="PQ75" s="385"/>
      <c r="PR75" s="386"/>
      <c r="PS75" s="386"/>
      <c r="PT75" s="386"/>
      <c r="PU75" s="386"/>
      <c r="PV75" s="386"/>
      <c r="PW75" s="386"/>
      <c r="PX75" s="386"/>
      <c r="PY75" s="386"/>
      <c r="PZ75" s="386"/>
      <c r="QA75" s="386"/>
      <c r="QB75" s="386"/>
      <c r="QC75" s="386"/>
      <c r="QD75" s="386"/>
      <c r="QE75" s="386"/>
      <c r="QF75" s="386"/>
      <c r="QG75" s="385"/>
      <c r="QH75" s="386"/>
      <c r="QI75" s="386"/>
      <c r="QJ75" s="386"/>
      <c r="QK75" s="386"/>
      <c r="QL75" s="386"/>
      <c r="QM75" s="386"/>
      <c r="QN75" s="386"/>
      <c r="QO75" s="386"/>
      <c r="QP75" s="386"/>
      <c r="QQ75" s="386"/>
      <c r="QR75" s="386"/>
      <c r="QS75" s="386"/>
      <c r="QT75" s="386"/>
      <c r="QU75" s="386"/>
      <c r="QV75" s="386"/>
      <c r="QW75" s="385"/>
      <c r="QX75" s="386"/>
      <c r="QY75" s="386"/>
      <c r="QZ75" s="386"/>
      <c r="RA75" s="386"/>
      <c r="RB75" s="386"/>
      <c r="RC75" s="386"/>
      <c r="RD75" s="386"/>
      <c r="RE75" s="386"/>
      <c r="RF75" s="386"/>
      <c r="RG75" s="386"/>
      <c r="RH75" s="386"/>
      <c r="RI75" s="386"/>
      <c r="RJ75" s="386"/>
      <c r="RK75" s="386"/>
      <c r="RL75" s="386"/>
      <c r="RM75" s="385"/>
      <c r="RN75" s="386"/>
      <c r="RO75" s="386"/>
      <c r="RP75" s="386"/>
      <c r="RQ75" s="386"/>
      <c r="RR75" s="386"/>
      <c r="RS75" s="386"/>
      <c r="RT75" s="386"/>
      <c r="RU75" s="386"/>
      <c r="RV75" s="386"/>
      <c r="RW75" s="386"/>
      <c r="RX75" s="386"/>
      <c r="RY75" s="386"/>
      <c r="RZ75" s="386"/>
      <c r="SA75" s="386"/>
      <c r="SB75" s="386"/>
      <c r="SC75" s="385"/>
      <c r="SD75" s="386"/>
      <c r="SE75" s="386"/>
      <c r="SF75" s="386"/>
      <c r="SG75" s="386"/>
      <c r="SH75" s="386"/>
      <c r="SI75" s="386"/>
      <c r="SJ75" s="386"/>
      <c r="SK75" s="386"/>
      <c r="SL75" s="386"/>
      <c r="SM75" s="386"/>
      <c r="SN75" s="386"/>
      <c r="SO75" s="386"/>
      <c r="SP75" s="386"/>
      <c r="SQ75" s="386"/>
      <c r="SR75" s="386"/>
      <c r="SS75" s="385"/>
      <c r="ST75" s="386"/>
      <c r="SU75" s="386"/>
      <c r="SV75" s="386"/>
      <c r="SW75" s="386"/>
      <c r="SX75" s="386"/>
      <c r="SY75" s="386"/>
      <c r="SZ75" s="386"/>
      <c r="TA75" s="386"/>
      <c r="TB75" s="386"/>
      <c r="TC75" s="386"/>
      <c r="TD75" s="386"/>
      <c r="TE75" s="386"/>
      <c r="TF75" s="386"/>
      <c r="TG75" s="386"/>
      <c r="TH75" s="386"/>
      <c r="TI75" s="385"/>
      <c r="TJ75" s="386"/>
      <c r="TK75" s="386"/>
      <c r="TL75" s="386"/>
      <c r="TM75" s="386"/>
      <c r="TN75" s="386"/>
      <c r="TO75" s="386"/>
      <c r="TP75" s="386"/>
      <c r="TQ75" s="386"/>
      <c r="TR75" s="386"/>
      <c r="TS75" s="386"/>
      <c r="TT75" s="386"/>
      <c r="TU75" s="386"/>
      <c r="TV75" s="386"/>
      <c r="TW75" s="386"/>
      <c r="TX75" s="386"/>
      <c r="TY75" s="385"/>
      <c r="TZ75" s="386"/>
      <c r="UA75" s="386"/>
      <c r="UB75" s="386"/>
      <c r="UC75" s="386"/>
      <c r="UD75" s="386"/>
      <c r="UE75" s="386"/>
      <c r="UF75" s="386"/>
      <c r="UG75" s="386"/>
      <c r="UH75" s="386"/>
      <c r="UI75" s="386"/>
      <c r="UJ75" s="386"/>
      <c r="UK75" s="386"/>
      <c r="UL75" s="386"/>
      <c r="UM75" s="386"/>
      <c r="UN75" s="386"/>
      <c r="UO75" s="385"/>
      <c r="UP75" s="386"/>
      <c r="UQ75" s="386"/>
      <c r="UR75" s="386"/>
      <c r="US75" s="386"/>
      <c r="UT75" s="386"/>
      <c r="UU75" s="386"/>
      <c r="UV75" s="386"/>
      <c r="UW75" s="386"/>
      <c r="UX75" s="386"/>
      <c r="UY75" s="386"/>
      <c r="UZ75" s="386"/>
      <c r="VA75" s="386"/>
      <c r="VB75" s="386"/>
      <c r="VC75" s="386"/>
      <c r="VD75" s="386"/>
      <c r="VE75" s="385"/>
      <c r="VF75" s="386"/>
      <c r="VG75" s="386"/>
      <c r="VH75" s="386"/>
      <c r="VI75" s="386"/>
      <c r="VJ75" s="386"/>
      <c r="VK75" s="386"/>
      <c r="VL75" s="386"/>
      <c r="VM75" s="386"/>
      <c r="VN75" s="386"/>
      <c r="VO75" s="386"/>
      <c r="VP75" s="386"/>
      <c r="VQ75" s="386"/>
      <c r="VR75" s="386"/>
      <c r="VS75" s="386"/>
      <c r="VT75" s="386"/>
      <c r="VU75" s="385"/>
      <c r="VV75" s="386"/>
      <c r="VW75" s="386"/>
      <c r="VX75" s="386"/>
      <c r="VY75" s="386"/>
      <c r="VZ75" s="386"/>
      <c r="WA75" s="386"/>
      <c r="WB75" s="386"/>
      <c r="WC75" s="386"/>
      <c r="WD75" s="386"/>
      <c r="WE75" s="386"/>
      <c r="WF75" s="386"/>
      <c r="WG75" s="386"/>
      <c r="WH75" s="386"/>
      <c r="WI75" s="386"/>
      <c r="WJ75" s="386"/>
      <c r="WK75" s="385"/>
      <c r="WL75" s="386"/>
      <c r="WM75" s="386"/>
      <c r="WN75" s="386"/>
      <c r="WO75" s="386"/>
      <c r="WP75" s="386"/>
      <c r="WQ75" s="386"/>
      <c r="WR75" s="386"/>
      <c r="WS75" s="386"/>
      <c r="WT75" s="386"/>
      <c r="WU75" s="386"/>
      <c r="WV75" s="386"/>
      <c r="WW75" s="386"/>
      <c r="WX75" s="386"/>
      <c r="WY75" s="386"/>
      <c r="WZ75" s="386"/>
      <c r="XA75" s="385"/>
      <c r="XB75" s="386"/>
      <c r="XC75" s="386"/>
      <c r="XD75" s="386"/>
      <c r="XE75" s="386"/>
      <c r="XF75" s="386"/>
      <c r="XG75" s="386"/>
      <c r="XH75" s="386"/>
      <c r="XI75" s="386"/>
      <c r="XJ75" s="386"/>
      <c r="XK75" s="386"/>
      <c r="XL75" s="386"/>
      <c r="XM75" s="386"/>
      <c r="XN75" s="386"/>
      <c r="XO75" s="386"/>
      <c r="XP75" s="386"/>
      <c r="XQ75" s="385"/>
      <c r="XR75" s="386"/>
      <c r="XS75" s="386"/>
      <c r="XT75" s="386"/>
      <c r="XU75" s="386"/>
      <c r="XV75" s="386"/>
      <c r="XW75" s="386"/>
      <c r="XX75" s="386"/>
      <c r="XY75" s="386"/>
      <c r="XZ75" s="386"/>
      <c r="YA75" s="386"/>
      <c r="YB75" s="386"/>
      <c r="YC75" s="386"/>
      <c r="YD75" s="386"/>
      <c r="YE75" s="386"/>
      <c r="YF75" s="386"/>
      <c r="YG75" s="385"/>
      <c r="YH75" s="386"/>
      <c r="YI75" s="386"/>
      <c r="YJ75" s="386"/>
      <c r="YK75" s="386"/>
      <c r="YL75" s="386"/>
      <c r="YM75" s="386"/>
      <c r="YN75" s="386"/>
      <c r="YO75" s="386"/>
      <c r="YP75" s="386"/>
      <c r="YQ75" s="386"/>
      <c r="YR75" s="386"/>
      <c r="YS75" s="386"/>
      <c r="YT75" s="386"/>
      <c r="YU75" s="386"/>
      <c r="YV75" s="386"/>
      <c r="YW75" s="385"/>
      <c r="YX75" s="386"/>
      <c r="YY75" s="386"/>
      <c r="YZ75" s="386"/>
      <c r="ZA75" s="386"/>
      <c r="ZB75" s="386"/>
      <c r="ZC75" s="386"/>
      <c r="ZD75" s="386"/>
      <c r="ZE75" s="386"/>
      <c r="ZF75" s="386"/>
      <c r="ZG75" s="386"/>
      <c r="ZH75" s="386"/>
      <c r="ZI75" s="386"/>
      <c r="ZJ75" s="386"/>
      <c r="ZK75" s="386"/>
      <c r="ZL75" s="386"/>
      <c r="ZM75" s="385"/>
      <c r="ZN75" s="386"/>
      <c r="ZO75" s="386"/>
      <c r="ZP75" s="386"/>
      <c r="ZQ75" s="386"/>
      <c r="ZR75" s="386"/>
      <c r="ZS75" s="386"/>
      <c r="ZT75" s="386"/>
      <c r="ZU75" s="386"/>
      <c r="ZV75" s="386"/>
      <c r="ZW75" s="386"/>
      <c r="ZX75" s="386"/>
      <c r="ZY75" s="386"/>
      <c r="ZZ75" s="386"/>
      <c r="AAA75" s="386"/>
      <c r="AAB75" s="386"/>
      <c r="AAC75" s="385"/>
      <c r="AAD75" s="386"/>
      <c r="AAE75" s="386"/>
      <c r="AAF75" s="386"/>
      <c r="AAG75" s="386"/>
      <c r="AAH75" s="386"/>
      <c r="AAI75" s="386"/>
      <c r="AAJ75" s="386"/>
      <c r="AAK75" s="386"/>
      <c r="AAL75" s="386"/>
      <c r="AAM75" s="386"/>
      <c r="AAN75" s="386"/>
      <c r="AAO75" s="386"/>
      <c r="AAP75" s="386"/>
      <c r="AAQ75" s="386"/>
      <c r="AAR75" s="386"/>
      <c r="AAS75" s="385"/>
      <c r="AAT75" s="386"/>
      <c r="AAU75" s="386"/>
      <c r="AAV75" s="386"/>
      <c r="AAW75" s="386"/>
      <c r="AAX75" s="386"/>
      <c r="AAY75" s="386"/>
      <c r="AAZ75" s="386"/>
      <c r="ABA75" s="386"/>
      <c r="ABB75" s="386"/>
      <c r="ABC75" s="386"/>
      <c r="ABD75" s="386"/>
      <c r="ABE75" s="386"/>
      <c r="ABF75" s="386"/>
      <c r="ABG75" s="386"/>
      <c r="ABH75" s="386"/>
      <c r="ABI75" s="385"/>
      <c r="ABJ75" s="386"/>
      <c r="ABK75" s="386"/>
      <c r="ABL75" s="386"/>
      <c r="ABM75" s="386"/>
      <c r="ABN75" s="386"/>
      <c r="ABO75" s="386"/>
      <c r="ABP75" s="386"/>
      <c r="ABQ75" s="386"/>
      <c r="ABR75" s="386"/>
      <c r="ABS75" s="386"/>
      <c r="ABT75" s="386"/>
      <c r="ABU75" s="386"/>
      <c r="ABV75" s="386"/>
      <c r="ABW75" s="386"/>
      <c r="ABX75" s="386"/>
      <c r="ABY75" s="385"/>
      <c r="ABZ75" s="386"/>
      <c r="ACA75" s="386"/>
      <c r="ACB75" s="386"/>
      <c r="ACC75" s="386"/>
      <c r="ACD75" s="386"/>
      <c r="ACE75" s="386"/>
      <c r="ACF75" s="386"/>
      <c r="ACG75" s="386"/>
      <c r="ACH75" s="386"/>
      <c r="ACI75" s="386"/>
      <c r="ACJ75" s="386"/>
      <c r="ACK75" s="386"/>
      <c r="ACL75" s="386"/>
      <c r="ACM75" s="386"/>
      <c r="ACN75" s="386"/>
      <c r="ACO75" s="385"/>
      <c r="ACP75" s="386"/>
      <c r="ACQ75" s="386"/>
      <c r="ACR75" s="386"/>
      <c r="ACS75" s="386"/>
      <c r="ACT75" s="386"/>
      <c r="ACU75" s="386"/>
      <c r="ACV75" s="386"/>
      <c r="ACW75" s="386"/>
      <c r="ACX75" s="386"/>
      <c r="ACY75" s="386"/>
      <c r="ACZ75" s="386"/>
      <c r="ADA75" s="386"/>
      <c r="ADB75" s="386"/>
      <c r="ADC75" s="386"/>
      <c r="ADD75" s="386"/>
      <c r="ADE75" s="385"/>
      <c r="ADF75" s="386"/>
      <c r="ADG75" s="386"/>
      <c r="ADH75" s="386"/>
      <c r="ADI75" s="386"/>
      <c r="ADJ75" s="386"/>
      <c r="ADK75" s="386"/>
      <c r="ADL75" s="386"/>
      <c r="ADM75" s="386"/>
      <c r="ADN75" s="386"/>
      <c r="ADO75" s="386"/>
      <c r="ADP75" s="386"/>
      <c r="ADQ75" s="386"/>
      <c r="ADR75" s="386"/>
      <c r="ADS75" s="386"/>
      <c r="ADT75" s="386"/>
      <c r="ADU75" s="385"/>
      <c r="ADV75" s="386"/>
      <c r="ADW75" s="386"/>
      <c r="ADX75" s="386"/>
      <c r="ADY75" s="386"/>
      <c r="ADZ75" s="386"/>
      <c r="AEA75" s="386"/>
      <c r="AEB75" s="386"/>
      <c r="AEC75" s="386"/>
      <c r="AED75" s="386"/>
      <c r="AEE75" s="386"/>
      <c r="AEF75" s="386"/>
      <c r="AEG75" s="386"/>
      <c r="AEH75" s="386"/>
      <c r="AEI75" s="386"/>
      <c r="AEJ75" s="386"/>
      <c r="AEK75" s="385"/>
      <c r="AEL75" s="386"/>
      <c r="AEM75" s="386"/>
      <c r="AEN75" s="386"/>
      <c r="AEO75" s="386"/>
      <c r="AEP75" s="386"/>
      <c r="AEQ75" s="386"/>
      <c r="AER75" s="386"/>
      <c r="AES75" s="386"/>
      <c r="AET75" s="386"/>
      <c r="AEU75" s="386"/>
      <c r="AEV75" s="386"/>
      <c r="AEW75" s="386"/>
      <c r="AEX75" s="386"/>
      <c r="AEY75" s="386"/>
      <c r="AEZ75" s="386"/>
      <c r="AFA75" s="385"/>
      <c r="AFB75" s="386"/>
      <c r="AFC75" s="386"/>
      <c r="AFD75" s="386"/>
      <c r="AFE75" s="386"/>
      <c r="AFF75" s="386"/>
      <c r="AFG75" s="386"/>
      <c r="AFH75" s="386"/>
      <c r="AFI75" s="386"/>
      <c r="AFJ75" s="386"/>
      <c r="AFK75" s="386"/>
      <c r="AFL75" s="386"/>
      <c r="AFM75" s="386"/>
      <c r="AFN75" s="386"/>
      <c r="AFO75" s="386"/>
      <c r="AFP75" s="386"/>
      <c r="AFQ75" s="385"/>
      <c r="AFR75" s="386"/>
      <c r="AFS75" s="386"/>
      <c r="AFT75" s="386"/>
      <c r="AFU75" s="386"/>
      <c r="AFV75" s="386"/>
      <c r="AFW75" s="386"/>
      <c r="AFX75" s="386"/>
      <c r="AFY75" s="386"/>
      <c r="AFZ75" s="386"/>
      <c r="AGA75" s="386"/>
      <c r="AGB75" s="386"/>
      <c r="AGC75" s="386"/>
      <c r="AGD75" s="386"/>
      <c r="AGE75" s="386"/>
      <c r="AGF75" s="386"/>
      <c r="AGG75" s="385"/>
      <c r="AGH75" s="386"/>
      <c r="AGI75" s="386"/>
      <c r="AGJ75" s="386"/>
      <c r="AGK75" s="386"/>
      <c r="AGL75" s="386"/>
      <c r="AGM75" s="386"/>
      <c r="AGN75" s="386"/>
      <c r="AGO75" s="386"/>
      <c r="AGP75" s="386"/>
      <c r="AGQ75" s="386"/>
      <c r="AGR75" s="386"/>
      <c r="AGS75" s="386"/>
      <c r="AGT75" s="386"/>
      <c r="AGU75" s="386"/>
      <c r="AGV75" s="386"/>
      <c r="AGW75" s="385"/>
      <c r="AGX75" s="386"/>
      <c r="AGY75" s="386"/>
      <c r="AGZ75" s="386"/>
      <c r="AHA75" s="386"/>
      <c r="AHB75" s="386"/>
      <c r="AHC75" s="386"/>
      <c r="AHD75" s="386"/>
      <c r="AHE75" s="386"/>
      <c r="AHF75" s="386"/>
      <c r="AHG75" s="386"/>
      <c r="AHH75" s="386"/>
      <c r="AHI75" s="386"/>
      <c r="AHJ75" s="386"/>
      <c r="AHK75" s="386"/>
      <c r="AHL75" s="386"/>
      <c r="AHM75" s="385"/>
      <c r="AHN75" s="386"/>
      <c r="AHO75" s="386"/>
      <c r="AHP75" s="386"/>
      <c r="AHQ75" s="386"/>
      <c r="AHR75" s="386"/>
      <c r="AHS75" s="386"/>
      <c r="AHT75" s="386"/>
      <c r="AHU75" s="386"/>
      <c r="AHV75" s="386"/>
      <c r="AHW75" s="386"/>
      <c r="AHX75" s="386"/>
      <c r="AHY75" s="386"/>
      <c r="AHZ75" s="386"/>
      <c r="AIA75" s="386"/>
      <c r="AIB75" s="386"/>
      <c r="AIC75" s="385"/>
      <c r="AID75" s="386"/>
      <c r="AIE75" s="386"/>
      <c r="AIF75" s="386"/>
      <c r="AIG75" s="386"/>
      <c r="AIH75" s="386"/>
      <c r="AII75" s="386"/>
      <c r="AIJ75" s="386"/>
      <c r="AIK75" s="386"/>
      <c r="AIL75" s="386"/>
      <c r="AIM75" s="386"/>
      <c r="AIN75" s="386"/>
      <c r="AIO75" s="386"/>
      <c r="AIP75" s="386"/>
      <c r="AIQ75" s="386"/>
      <c r="AIR75" s="386"/>
      <c r="AIS75" s="385"/>
      <c r="AIT75" s="386"/>
      <c r="AIU75" s="386"/>
      <c r="AIV75" s="386"/>
      <c r="AIW75" s="386"/>
      <c r="AIX75" s="386"/>
      <c r="AIY75" s="386"/>
      <c r="AIZ75" s="386"/>
      <c r="AJA75" s="386"/>
      <c r="AJB75" s="386"/>
      <c r="AJC75" s="386"/>
      <c r="AJD75" s="386"/>
      <c r="AJE75" s="386"/>
      <c r="AJF75" s="386"/>
      <c r="AJG75" s="386"/>
      <c r="AJH75" s="386"/>
      <c r="AJI75" s="385"/>
      <c r="AJJ75" s="386"/>
      <c r="AJK75" s="386"/>
      <c r="AJL75" s="386"/>
      <c r="AJM75" s="386"/>
      <c r="AJN75" s="386"/>
      <c r="AJO75" s="386"/>
      <c r="AJP75" s="386"/>
      <c r="AJQ75" s="386"/>
      <c r="AJR75" s="386"/>
      <c r="AJS75" s="386"/>
      <c r="AJT75" s="386"/>
      <c r="AJU75" s="386"/>
      <c r="AJV75" s="386"/>
      <c r="AJW75" s="386"/>
      <c r="AJX75" s="386"/>
      <c r="AJY75" s="385"/>
      <c r="AJZ75" s="386"/>
      <c r="AKA75" s="386"/>
      <c r="AKB75" s="386"/>
      <c r="AKC75" s="386"/>
      <c r="AKD75" s="386"/>
      <c r="AKE75" s="386"/>
      <c r="AKF75" s="386"/>
      <c r="AKG75" s="386"/>
      <c r="AKH75" s="386"/>
      <c r="AKI75" s="386"/>
      <c r="AKJ75" s="386"/>
      <c r="AKK75" s="386"/>
      <c r="AKL75" s="386"/>
      <c r="AKM75" s="386"/>
      <c r="AKN75" s="386"/>
      <c r="AKO75" s="385"/>
      <c r="AKP75" s="386"/>
      <c r="AKQ75" s="386"/>
      <c r="AKR75" s="386"/>
      <c r="AKS75" s="386"/>
      <c r="AKT75" s="386"/>
      <c r="AKU75" s="386"/>
      <c r="AKV75" s="386"/>
      <c r="AKW75" s="386"/>
      <c r="AKX75" s="386"/>
      <c r="AKY75" s="386"/>
      <c r="AKZ75" s="386"/>
      <c r="ALA75" s="386"/>
      <c r="ALB75" s="386"/>
      <c r="ALC75" s="386"/>
      <c r="ALD75" s="386"/>
      <c r="ALE75" s="385"/>
      <c r="ALF75" s="386"/>
      <c r="ALG75" s="386"/>
      <c r="ALH75" s="386"/>
      <c r="ALI75" s="386"/>
      <c r="ALJ75" s="386"/>
      <c r="ALK75" s="386"/>
      <c r="ALL75" s="386"/>
      <c r="ALM75" s="386"/>
      <c r="ALN75" s="386"/>
      <c r="ALO75" s="386"/>
      <c r="ALP75" s="386"/>
      <c r="ALQ75" s="386"/>
      <c r="ALR75" s="386"/>
      <c r="ALS75" s="386"/>
      <c r="ALT75" s="386"/>
      <c r="ALU75" s="385"/>
      <c r="ALV75" s="386"/>
      <c r="ALW75" s="386"/>
      <c r="ALX75" s="386"/>
      <c r="ALY75" s="386"/>
      <c r="ALZ75" s="386"/>
      <c r="AMA75" s="386"/>
      <c r="AMB75" s="386"/>
      <c r="AMC75" s="386"/>
      <c r="AMD75" s="386"/>
      <c r="AME75" s="386"/>
      <c r="AMF75" s="386"/>
      <c r="AMG75" s="386"/>
      <c r="AMH75" s="386"/>
      <c r="AMI75" s="386"/>
      <c r="AMJ75" s="386"/>
      <c r="AMK75" s="385"/>
      <c r="AML75" s="386"/>
      <c r="AMM75" s="386"/>
      <c r="AMN75" s="386"/>
      <c r="AMO75" s="386"/>
      <c r="AMP75" s="386"/>
      <c r="AMQ75" s="386"/>
      <c r="AMR75" s="386"/>
      <c r="AMS75" s="386"/>
      <c r="AMT75" s="386"/>
      <c r="AMU75" s="386"/>
      <c r="AMV75" s="386"/>
      <c r="AMW75" s="386"/>
      <c r="AMX75" s="386"/>
      <c r="AMY75" s="386"/>
      <c r="AMZ75" s="386"/>
      <c r="ANA75" s="385"/>
      <c r="ANB75" s="386"/>
      <c r="ANC75" s="386"/>
      <c r="AND75" s="386"/>
      <c r="ANE75" s="386"/>
      <c r="ANF75" s="386"/>
      <c r="ANG75" s="386"/>
      <c r="ANH75" s="386"/>
      <c r="ANI75" s="386"/>
      <c r="ANJ75" s="386"/>
      <c r="ANK75" s="386"/>
      <c r="ANL75" s="386"/>
      <c r="ANM75" s="386"/>
      <c r="ANN75" s="386"/>
      <c r="ANO75" s="386"/>
      <c r="ANP75" s="386"/>
      <c r="ANQ75" s="385"/>
      <c r="ANR75" s="386"/>
      <c r="ANS75" s="386"/>
      <c r="ANT75" s="386"/>
      <c r="ANU75" s="386"/>
      <c r="ANV75" s="386"/>
      <c r="ANW75" s="386"/>
      <c r="ANX75" s="386"/>
      <c r="ANY75" s="386"/>
      <c r="ANZ75" s="386"/>
      <c r="AOA75" s="386"/>
      <c r="AOB75" s="386"/>
      <c r="AOC75" s="386"/>
      <c r="AOD75" s="386"/>
      <c r="AOE75" s="386"/>
      <c r="AOF75" s="386"/>
      <c r="AOG75" s="385"/>
      <c r="AOH75" s="386"/>
      <c r="AOI75" s="386"/>
      <c r="AOJ75" s="386"/>
      <c r="AOK75" s="386"/>
      <c r="AOL75" s="386"/>
      <c r="AOM75" s="386"/>
      <c r="AON75" s="386"/>
      <c r="AOO75" s="386"/>
      <c r="AOP75" s="386"/>
      <c r="AOQ75" s="386"/>
      <c r="AOR75" s="386"/>
      <c r="AOS75" s="386"/>
      <c r="AOT75" s="386"/>
      <c r="AOU75" s="386"/>
      <c r="AOV75" s="386"/>
      <c r="AOW75" s="385"/>
      <c r="AOX75" s="386"/>
      <c r="AOY75" s="386"/>
      <c r="AOZ75" s="386"/>
      <c r="APA75" s="386"/>
      <c r="APB75" s="386"/>
      <c r="APC75" s="386"/>
      <c r="APD75" s="386"/>
      <c r="APE75" s="386"/>
      <c r="APF75" s="386"/>
      <c r="APG75" s="386"/>
      <c r="APH75" s="386"/>
      <c r="API75" s="386"/>
      <c r="APJ75" s="386"/>
      <c r="APK75" s="386"/>
      <c r="APL75" s="386"/>
      <c r="APM75" s="385"/>
      <c r="APN75" s="386"/>
      <c r="APO75" s="386"/>
      <c r="APP75" s="386"/>
      <c r="APQ75" s="386"/>
      <c r="APR75" s="386"/>
      <c r="APS75" s="386"/>
      <c r="APT75" s="386"/>
      <c r="APU75" s="386"/>
      <c r="APV75" s="386"/>
      <c r="APW75" s="386"/>
      <c r="APX75" s="386"/>
      <c r="APY75" s="386"/>
      <c r="APZ75" s="386"/>
      <c r="AQA75" s="386"/>
      <c r="AQB75" s="386"/>
      <c r="AQC75" s="385"/>
      <c r="AQD75" s="386"/>
      <c r="AQE75" s="386"/>
      <c r="AQF75" s="386"/>
      <c r="AQG75" s="386"/>
      <c r="AQH75" s="386"/>
      <c r="AQI75" s="386"/>
      <c r="AQJ75" s="386"/>
      <c r="AQK75" s="386"/>
      <c r="AQL75" s="386"/>
      <c r="AQM75" s="386"/>
      <c r="AQN75" s="386"/>
      <c r="AQO75" s="386"/>
      <c r="AQP75" s="386"/>
      <c r="AQQ75" s="386"/>
      <c r="AQR75" s="386"/>
      <c r="AQS75" s="385"/>
      <c r="AQT75" s="386"/>
      <c r="AQU75" s="386"/>
      <c r="AQV75" s="386"/>
      <c r="AQW75" s="386"/>
      <c r="AQX75" s="386"/>
      <c r="AQY75" s="386"/>
      <c r="AQZ75" s="386"/>
      <c r="ARA75" s="386"/>
      <c r="ARB75" s="386"/>
      <c r="ARC75" s="386"/>
      <c r="ARD75" s="386"/>
      <c r="ARE75" s="386"/>
      <c r="ARF75" s="386"/>
      <c r="ARG75" s="386"/>
      <c r="ARH75" s="386"/>
      <c r="ARI75" s="385"/>
      <c r="ARJ75" s="386"/>
      <c r="ARK75" s="386"/>
      <c r="ARL75" s="386"/>
      <c r="ARM75" s="386"/>
      <c r="ARN75" s="386"/>
      <c r="ARO75" s="386"/>
      <c r="ARP75" s="386"/>
      <c r="ARQ75" s="386"/>
      <c r="ARR75" s="386"/>
      <c r="ARS75" s="386"/>
      <c r="ART75" s="386"/>
      <c r="ARU75" s="386"/>
      <c r="ARV75" s="386"/>
      <c r="ARW75" s="386"/>
      <c r="ARX75" s="386"/>
      <c r="ARY75" s="385"/>
      <c r="ARZ75" s="386"/>
      <c r="ASA75" s="386"/>
      <c r="ASB75" s="386"/>
      <c r="ASC75" s="386"/>
      <c r="ASD75" s="386"/>
      <c r="ASE75" s="386"/>
      <c r="ASF75" s="386"/>
      <c r="ASG75" s="386"/>
      <c r="ASH75" s="386"/>
      <c r="ASI75" s="386"/>
      <c r="ASJ75" s="386"/>
      <c r="ASK75" s="386"/>
      <c r="ASL75" s="386"/>
      <c r="ASM75" s="386"/>
      <c r="ASN75" s="386"/>
      <c r="ASO75" s="385"/>
      <c r="ASP75" s="386"/>
      <c r="ASQ75" s="386"/>
      <c r="ASR75" s="386"/>
      <c r="ASS75" s="386"/>
      <c r="AST75" s="386"/>
      <c r="ASU75" s="386"/>
      <c r="ASV75" s="386"/>
      <c r="ASW75" s="386"/>
      <c r="ASX75" s="386"/>
      <c r="ASY75" s="386"/>
      <c r="ASZ75" s="386"/>
      <c r="ATA75" s="386"/>
      <c r="ATB75" s="386"/>
      <c r="ATC75" s="386"/>
      <c r="ATD75" s="386"/>
      <c r="ATE75" s="385"/>
      <c r="ATF75" s="386"/>
      <c r="ATG75" s="386"/>
      <c r="ATH75" s="386"/>
      <c r="ATI75" s="386"/>
      <c r="ATJ75" s="386"/>
      <c r="ATK75" s="386"/>
      <c r="ATL75" s="386"/>
      <c r="ATM75" s="386"/>
      <c r="ATN75" s="386"/>
      <c r="ATO75" s="386"/>
      <c r="ATP75" s="386"/>
      <c r="ATQ75" s="386"/>
      <c r="ATR75" s="386"/>
      <c r="ATS75" s="386"/>
      <c r="ATT75" s="386"/>
      <c r="ATU75" s="385"/>
      <c r="ATV75" s="386"/>
      <c r="ATW75" s="386"/>
      <c r="ATX75" s="386"/>
      <c r="ATY75" s="386"/>
      <c r="ATZ75" s="386"/>
      <c r="AUA75" s="386"/>
      <c r="AUB75" s="386"/>
      <c r="AUC75" s="386"/>
      <c r="AUD75" s="386"/>
      <c r="AUE75" s="386"/>
      <c r="AUF75" s="386"/>
      <c r="AUG75" s="386"/>
      <c r="AUH75" s="386"/>
      <c r="AUI75" s="386"/>
      <c r="AUJ75" s="386"/>
      <c r="AUK75" s="385"/>
      <c r="AUL75" s="386"/>
      <c r="AUM75" s="386"/>
      <c r="AUN75" s="386"/>
      <c r="AUO75" s="386"/>
      <c r="AUP75" s="386"/>
      <c r="AUQ75" s="386"/>
      <c r="AUR75" s="386"/>
      <c r="AUS75" s="386"/>
      <c r="AUT75" s="386"/>
      <c r="AUU75" s="386"/>
      <c r="AUV75" s="386"/>
      <c r="AUW75" s="386"/>
      <c r="AUX75" s="386"/>
      <c r="AUY75" s="386"/>
      <c r="AUZ75" s="386"/>
      <c r="AVA75" s="385"/>
      <c r="AVB75" s="386"/>
      <c r="AVC75" s="386"/>
      <c r="AVD75" s="386"/>
      <c r="AVE75" s="386"/>
      <c r="AVF75" s="386"/>
      <c r="AVG75" s="386"/>
      <c r="AVH75" s="386"/>
      <c r="AVI75" s="386"/>
      <c r="AVJ75" s="386"/>
      <c r="AVK75" s="386"/>
      <c r="AVL75" s="386"/>
      <c r="AVM75" s="386"/>
      <c r="AVN75" s="386"/>
      <c r="AVO75" s="386"/>
      <c r="AVP75" s="386"/>
      <c r="AVQ75" s="385"/>
      <c r="AVR75" s="386"/>
      <c r="AVS75" s="386"/>
      <c r="AVT75" s="386"/>
      <c r="AVU75" s="386"/>
      <c r="AVV75" s="386"/>
      <c r="AVW75" s="386"/>
      <c r="AVX75" s="386"/>
      <c r="AVY75" s="386"/>
      <c r="AVZ75" s="386"/>
      <c r="AWA75" s="386"/>
      <c r="AWB75" s="386"/>
      <c r="AWC75" s="386"/>
      <c r="AWD75" s="386"/>
      <c r="AWE75" s="386"/>
      <c r="AWF75" s="386"/>
      <c r="AWG75" s="385"/>
      <c r="AWH75" s="386"/>
      <c r="AWI75" s="386"/>
      <c r="AWJ75" s="386"/>
      <c r="AWK75" s="386"/>
      <c r="AWL75" s="386"/>
      <c r="AWM75" s="386"/>
      <c r="AWN75" s="386"/>
      <c r="AWO75" s="386"/>
      <c r="AWP75" s="386"/>
      <c r="AWQ75" s="386"/>
      <c r="AWR75" s="386"/>
      <c r="AWS75" s="386"/>
      <c r="AWT75" s="386"/>
      <c r="AWU75" s="386"/>
      <c r="AWV75" s="386"/>
      <c r="AWW75" s="385"/>
      <c r="AWX75" s="386"/>
      <c r="AWY75" s="386"/>
      <c r="AWZ75" s="386"/>
      <c r="AXA75" s="386"/>
      <c r="AXB75" s="386"/>
      <c r="AXC75" s="386"/>
      <c r="AXD75" s="386"/>
      <c r="AXE75" s="386"/>
      <c r="AXF75" s="386"/>
      <c r="AXG75" s="386"/>
      <c r="AXH75" s="386"/>
      <c r="AXI75" s="386"/>
      <c r="AXJ75" s="386"/>
      <c r="AXK75" s="386"/>
      <c r="AXL75" s="386"/>
      <c r="AXM75" s="385"/>
      <c r="AXN75" s="386"/>
      <c r="AXO75" s="386"/>
      <c r="AXP75" s="386"/>
      <c r="AXQ75" s="386"/>
      <c r="AXR75" s="386"/>
      <c r="AXS75" s="386"/>
      <c r="AXT75" s="386"/>
      <c r="AXU75" s="386"/>
      <c r="AXV75" s="386"/>
      <c r="AXW75" s="386"/>
      <c r="AXX75" s="386"/>
      <c r="AXY75" s="386"/>
      <c r="AXZ75" s="386"/>
      <c r="AYA75" s="386"/>
      <c r="AYB75" s="386"/>
      <c r="AYC75" s="385"/>
      <c r="AYD75" s="386"/>
      <c r="AYE75" s="386"/>
      <c r="AYF75" s="386"/>
      <c r="AYG75" s="386"/>
      <c r="AYH75" s="386"/>
      <c r="AYI75" s="386"/>
      <c r="AYJ75" s="386"/>
      <c r="AYK75" s="386"/>
      <c r="AYL75" s="386"/>
      <c r="AYM75" s="386"/>
      <c r="AYN75" s="386"/>
      <c r="AYO75" s="386"/>
      <c r="AYP75" s="386"/>
      <c r="AYQ75" s="386"/>
      <c r="AYR75" s="386"/>
      <c r="AYS75" s="385"/>
      <c r="AYT75" s="386"/>
      <c r="AYU75" s="386"/>
      <c r="AYV75" s="386"/>
      <c r="AYW75" s="386"/>
      <c r="AYX75" s="386"/>
      <c r="AYY75" s="386"/>
      <c r="AYZ75" s="386"/>
      <c r="AZA75" s="386"/>
      <c r="AZB75" s="386"/>
      <c r="AZC75" s="386"/>
      <c r="AZD75" s="386"/>
      <c r="AZE75" s="386"/>
      <c r="AZF75" s="386"/>
      <c r="AZG75" s="386"/>
      <c r="AZH75" s="386"/>
      <c r="AZI75" s="385"/>
      <c r="AZJ75" s="386"/>
      <c r="AZK75" s="386"/>
      <c r="AZL75" s="386"/>
      <c r="AZM75" s="386"/>
      <c r="AZN75" s="386"/>
      <c r="AZO75" s="386"/>
      <c r="AZP75" s="386"/>
      <c r="AZQ75" s="386"/>
      <c r="AZR75" s="386"/>
      <c r="AZS75" s="386"/>
      <c r="AZT75" s="386"/>
      <c r="AZU75" s="386"/>
      <c r="AZV75" s="386"/>
      <c r="AZW75" s="386"/>
      <c r="AZX75" s="386"/>
      <c r="AZY75" s="385"/>
      <c r="AZZ75" s="386"/>
      <c r="BAA75" s="386"/>
      <c r="BAB75" s="386"/>
      <c r="BAC75" s="386"/>
      <c r="BAD75" s="386"/>
      <c r="BAE75" s="386"/>
      <c r="BAF75" s="386"/>
      <c r="BAG75" s="386"/>
      <c r="BAH75" s="386"/>
      <c r="BAI75" s="386"/>
      <c r="BAJ75" s="386"/>
      <c r="BAK75" s="386"/>
      <c r="BAL75" s="386"/>
      <c r="BAM75" s="386"/>
      <c r="BAN75" s="386"/>
      <c r="BAO75" s="385"/>
      <c r="BAP75" s="386"/>
      <c r="BAQ75" s="386"/>
      <c r="BAR75" s="386"/>
      <c r="BAS75" s="386"/>
      <c r="BAT75" s="386"/>
      <c r="BAU75" s="386"/>
      <c r="BAV75" s="386"/>
      <c r="BAW75" s="386"/>
      <c r="BAX75" s="386"/>
      <c r="BAY75" s="386"/>
      <c r="BAZ75" s="386"/>
      <c r="BBA75" s="386"/>
      <c r="BBB75" s="386"/>
      <c r="BBC75" s="386"/>
      <c r="BBD75" s="386"/>
      <c r="BBE75" s="385"/>
      <c r="BBF75" s="386"/>
      <c r="BBG75" s="386"/>
      <c r="BBH75" s="386"/>
      <c r="BBI75" s="386"/>
      <c r="BBJ75" s="386"/>
      <c r="BBK75" s="386"/>
      <c r="BBL75" s="386"/>
      <c r="BBM75" s="386"/>
      <c r="BBN75" s="386"/>
      <c r="BBO75" s="386"/>
      <c r="BBP75" s="386"/>
      <c r="BBQ75" s="386"/>
      <c r="BBR75" s="386"/>
      <c r="BBS75" s="386"/>
      <c r="BBT75" s="386"/>
      <c r="BBU75" s="385"/>
      <c r="BBV75" s="386"/>
      <c r="BBW75" s="386"/>
      <c r="BBX75" s="386"/>
      <c r="BBY75" s="386"/>
      <c r="BBZ75" s="386"/>
      <c r="BCA75" s="386"/>
      <c r="BCB75" s="386"/>
      <c r="BCC75" s="386"/>
      <c r="BCD75" s="386"/>
      <c r="BCE75" s="386"/>
      <c r="BCF75" s="386"/>
      <c r="BCG75" s="386"/>
      <c r="BCH75" s="386"/>
      <c r="BCI75" s="386"/>
      <c r="BCJ75" s="386"/>
      <c r="BCK75" s="385"/>
      <c r="BCL75" s="386"/>
      <c r="BCM75" s="386"/>
      <c r="BCN75" s="386"/>
      <c r="BCO75" s="386"/>
      <c r="BCP75" s="386"/>
      <c r="BCQ75" s="386"/>
      <c r="BCR75" s="386"/>
      <c r="BCS75" s="386"/>
      <c r="BCT75" s="386"/>
      <c r="BCU75" s="386"/>
      <c r="BCV75" s="386"/>
      <c r="BCW75" s="386"/>
      <c r="BCX75" s="386"/>
      <c r="BCY75" s="386"/>
      <c r="BCZ75" s="386"/>
      <c r="BDA75" s="385"/>
      <c r="BDB75" s="386"/>
      <c r="BDC75" s="386"/>
      <c r="BDD75" s="386"/>
      <c r="BDE75" s="386"/>
      <c r="BDF75" s="386"/>
      <c r="BDG75" s="386"/>
      <c r="BDH75" s="386"/>
      <c r="BDI75" s="386"/>
      <c r="BDJ75" s="386"/>
      <c r="BDK75" s="386"/>
      <c r="BDL75" s="386"/>
      <c r="BDM75" s="386"/>
      <c r="BDN75" s="386"/>
      <c r="BDO75" s="386"/>
      <c r="BDP75" s="386"/>
      <c r="BDQ75" s="385"/>
      <c r="BDR75" s="386"/>
      <c r="BDS75" s="386"/>
      <c r="BDT75" s="386"/>
      <c r="BDU75" s="386"/>
      <c r="BDV75" s="386"/>
      <c r="BDW75" s="386"/>
      <c r="BDX75" s="386"/>
      <c r="BDY75" s="386"/>
      <c r="BDZ75" s="386"/>
      <c r="BEA75" s="386"/>
      <c r="BEB75" s="386"/>
      <c r="BEC75" s="386"/>
      <c r="BED75" s="386"/>
      <c r="BEE75" s="386"/>
      <c r="BEF75" s="386"/>
      <c r="BEG75" s="385"/>
      <c r="BEH75" s="386"/>
      <c r="BEI75" s="386"/>
      <c r="BEJ75" s="386"/>
      <c r="BEK75" s="386"/>
      <c r="BEL75" s="386"/>
      <c r="BEM75" s="386"/>
      <c r="BEN75" s="386"/>
      <c r="BEO75" s="386"/>
      <c r="BEP75" s="386"/>
      <c r="BEQ75" s="386"/>
      <c r="BER75" s="386"/>
      <c r="BES75" s="386"/>
      <c r="BET75" s="386"/>
      <c r="BEU75" s="386"/>
      <c r="BEV75" s="386"/>
      <c r="BEW75" s="385"/>
      <c r="BEX75" s="386"/>
      <c r="BEY75" s="386"/>
      <c r="BEZ75" s="386"/>
      <c r="BFA75" s="386"/>
      <c r="BFB75" s="386"/>
      <c r="BFC75" s="386"/>
      <c r="BFD75" s="386"/>
      <c r="BFE75" s="386"/>
      <c r="BFF75" s="386"/>
      <c r="BFG75" s="386"/>
      <c r="BFH75" s="386"/>
      <c r="BFI75" s="386"/>
      <c r="BFJ75" s="386"/>
      <c r="BFK75" s="386"/>
      <c r="BFL75" s="386"/>
      <c r="BFM75" s="385"/>
      <c r="BFN75" s="386"/>
      <c r="BFO75" s="386"/>
      <c r="BFP75" s="386"/>
      <c r="BFQ75" s="386"/>
      <c r="BFR75" s="386"/>
      <c r="BFS75" s="386"/>
      <c r="BFT75" s="386"/>
      <c r="BFU75" s="386"/>
      <c r="BFV75" s="386"/>
      <c r="BFW75" s="386"/>
      <c r="BFX75" s="386"/>
      <c r="BFY75" s="386"/>
      <c r="BFZ75" s="386"/>
      <c r="BGA75" s="386"/>
      <c r="BGB75" s="386"/>
      <c r="BGC75" s="385"/>
      <c r="BGD75" s="386"/>
      <c r="BGE75" s="386"/>
      <c r="BGF75" s="386"/>
      <c r="BGG75" s="386"/>
      <c r="BGH75" s="386"/>
      <c r="BGI75" s="386"/>
      <c r="BGJ75" s="386"/>
      <c r="BGK75" s="386"/>
      <c r="BGL75" s="386"/>
      <c r="BGM75" s="386"/>
      <c r="BGN75" s="386"/>
      <c r="BGO75" s="386"/>
      <c r="BGP75" s="386"/>
      <c r="BGQ75" s="386"/>
      <c r="BGR75" s="386"/>
      <c r="BGS75" s="385"/>
      <c r="BGT75" s="386"/>
      <c r="BGU75" s="386"/>
      <c r="BGV75" s="386"/>
      <c r="BGW75" s="386"/>
      <c r="BGX75" s="386"/>
      <c r="BGY75" s="386"/>
      <c r="BGZ75" s="386"/>
      <c r="BHA75" s="386"/>
      <c r="BHB75" s="386"/>
      <c r="BHC75" s="386"/>
      <c r="BHD75" s="386"/>
      <c r="BHE75" s="386"/>
      <c r="BHF75" s="386"/>
      <c r="BHG75" s="386"/>
      <c r="BHH75" s="386"/>
      <c r="BHI75" s="385"/>
      <c r="BHJ75" s="386"/>
      <c r="BHK75" s="386"/>
      <c r="BHL75" s="386"/>
      <c r="BHM75" s="386"/>
      <c r="BHN75" s="386"/>
      <c r="BHO75" s="386"/>
      <c r="BHP75" s="386"/>
      <c r="BHQ75" s="386"/>
      <c r="BHR75" s="386"/>
      <c r="BHS75" s="386"/>
      <c r="BHT75" s="386"/>
      <c r="BHU75" s="386"/>
      <c r="BHV75" s="386"/>
      <c r="BHW75" s="386"/>
      <c r="BHX75" s="386"/>
      <c r="BHY75" s="385"/>
      <c r="BHZ75" s="386"/>
      <c r="BIA75" s="386"/>
      <c r="BIB75" s="386"/>
      <c r="BIC75" s="386"/>
      <c r="BID75" s="386"/>
      <c r="BIE75" s="386"/>
      <c r="BIF75" s="386"/>
      <c r="BIG75" s="386"/>
      <c r="BIH75" s="386"/>
      <c r="BII75" s="386"/>
      <c r="BIJ75" s="386"/>
      <c r="BIK75" s="386"/>
      <c r="BIL75" s="386"/>
      <c r="BIM75" s="386"/>
      <c r="BIN75" s="386"/>
      <c r="BIO75" s="385"/>
      <c r="BIP75" s="386"/>
      <c r="BIQ75" s="386"/>
      <c r="BIR75" s="386"/>
      <c r="BIS75" s="386"/>
      <c r="BIT75" s="386"/>
      <c r="BIU75" s="386"/>
      <c r="BIV75" s="386"/>
      <c r="BIW75" s="386"/>
      <c r="BIX75" s="386"/>
      <c r="BIY75" s="386"/>
      <c r="BIZ75" s="386"/>
      <c r="BJA75" s="386"/>
      <c r="BJB75" s="386"/>
      <c r="BJC75" s="386"/>
      <c r="BJD75" s="386"/>
      <c r="BJE75" s="385"/>
      <c r="BJF75" s="386"/>
      <c r="BJG75" s="386"/>
      <c r="BJH75" s="386"/>
      <c r="BJI75" s="386"/>
      <c r="BJJ75" s="386"/>
      <c r="BJK75" s="386"/>
      <c r="BJL75" s="386"/>
      <c r="BJM75" s="386"/>
      <c r="BJN75" s="386"/>
      <c r="BJO75" s="386"/>
      <c r="BJP75" s="386"/>
      <c r="BJQ75" s="386"/>
      <c r="BJR75" s="386"/>
      <c r="BJS75" s="386"/>
      <c r="BJT75" s="386"/>
      <c r="BJU75" s="385"/>
      <c r="BJV75" s="386"/>
      <c r="BJW75" s="386"/>
      <c r="BJX75" s="386"/>
      <c r="BJY75" s="386"/>
      <c r="BJZ75" s="386"/>
      <c r="BKA75" s="386"/>
      <c r="BKB75" s="386"/>
      <c r="BKC75" s="386"/>
      <c r="BKD75" s="386"/>
      <c r="BKE75" s="386"/>
      <c r="BKF75" s="386"/>
      <c r="BKG75" s="386"/>
      <c r="BKH75" s="386"/>
      <c r="BKI75" s="386"/>
      <c r="BKJ75" s="386"/>
      <c r="BKK75" s="385"/>
      <c r="BKL75" s="386"/>
      <c r="BKM75" s="386"/>
      <c r="BKN75" s="386"/>
      <c r="BKO75" s="386"/>
      <c r="BKP75" s="386"/>
      <c r="BKQ75" s="386"/>
      <c r="BKR75" s="386"/>
      <c r="BKS75" s="386"/>
      <c r="BKT75" s="386"/>
      <c r="BKU75" s="386"/>
      <c r="BKV75" s="386"/>
      <c r="BKW75" s="386"/>
      <c r="BKX75" s="386"/>
      <c r="BKY75" s="386"/>
      <c r="BKZ75" s="386"/>
      <c r="BLA75" s="385"/>
      <c r="BLB75" s="386"/>
      <c r="BLC75" s="386"/>
      <c r="BLD75" s="386"/>
      <c r="BLE75" s="386"/>
      <c r="BLF75" s="386"/>
      <c r="BLG75" s="386"/>
      <c r="BLH75" s="386"/>
      <c r="BLI75" s="386"/>
      <c r="BLJ75" s="386"/>
      <c r="BLK75" s="386"/>
      <c r="BLL75" s="386"/>
      <c r="BLM75" s="386"/>
      <c r="BLN75" s="386"/>
      <c r="BLO75" s="386"/>
      <c r="BLP75" s="386"/>
      <c r="BLQ75" s="385"/>
      <c r="BLR75" s="386"/>
      <c r="BLS75" s="386"/>
      <c r="BLT75" s="386"/>
      <c r="BLU75" s="386"/>
      <c r="BLV75" s="386"/>
      <c r="BLW75" s="386"/>
      <c r="BLX75" s="386"/>
      <c r="BLY75" s="386"/>
      <c r="BLZ75" s="386"/>
      <c r="BMA75" s="386"/>
      <c r="BMB75" s="386"/>
      <c r="BMC75" s="386"/>
      <c r="BMD75" s="386"/>
      <c r="BME75" s="386"/>
      <c r="BMF75" s="386"/>
      <c r="BMG75" s="385"/>
      <c r="BMH75" s="386"/>
      <c r="BMI75" s="386"/>
      <c r="BMJ75" s="386"/>
      <c r="BMK75" s="386"/>
      <c r="BML75" s="386"/>
      <c r="BMM75" s="386"/>
      <c r="BMN75" s="386"/>
      <c r="BMO75" s="386"/>
      <c r="BMP75" s="386"/>
      <c r="BMQ75" s="386"/>
      <c r="BMR75" s="386"/>
      <c r="BMS75" s="386"/>
      <c r="BMT75" s="386"/>
      <c r="BMU75" s="386"/>
      <c r="BMV75" s="386"/>
      <c r="BMW75" s="385"/>
      <c r="BMX75" s="386"/>
      <c r="BMY75" s="386"/>
      <c r="BMZ75" s="386"/>
      <c r="BNA75" s="386"/>
      <c r="BNB75" s="386"/>
      <c r="BNC75" s="386"/>
      <c r="BND75" s="386"/>
      <c r="BNE75" s="386"/>
      <c r="BNF75" s="386"/>
      <c r="BNG75" s="386"/>
      <c r="BNH75" s="386"/>
      <c r="BNI75" s="386"/>
      <c r="BNJ75" s="386"/>
      <c r="BNK75" s="386"/>
      <c r="BNL75" s="386"/>
      <c r="BNM75" s="385"/>
      <c r="BNN75" s="386"/>
      <c r="BNO75" s="386"/>
      <c r="BNP75" s="386"/>
      <c r="BNQ75" s="386"/>
      <c r="BNR75" s="386"/>
      <c r="BNS75" s="386"/>
      <c r="BNT75" s="386"/>
      <c r="BNU75" s="386"/>
      <c r="BNV75" s="386"/>
      <c r="BNW75" s="386"/>
      <c r="BNX75" s="386"/>
      <c r="BNY75" s="386"/>
      <c r="BNZ75" s="386"/>
      <c r="BOA75" s="386"/>
      <c r="BOB75" s="386"/>
      <c r="BOC75" s="385"/>
      <c r="BOD75" s="386"/>
      <c r="BOE75" s="386"/>
      <c r="BOF75" s="386"/>
      <c r="BOG75" s="386"/>
      <c r="BOH75" s="386"/>
      <c r="BOI75" s="386"/>
      <c r="BOJ75" s="386"/>
      <c r="BOK75" s="386"/>
      <c r="BOL75" s="386"/>
      <c r="BOM75" s="386"/>
      <c r="BON75" s="386"/>
      <c r="BOO75" s="386"/>
      <c r="BOP75" s="386"/>
      <c r="BOQ75" s="386"/>
      <c r="BOR75" s="386"/>
      <c r="BOS75" s="385"/>
      <c r="BOT75" s="386"/>
      <c r="BOU75" s="386"/>
      <c r="BOV75" s="386"/>
      <c r="BOW75" s="386"/>
      <c r="BOX75" s="386"/>
      <c r="BOY75" s="386"/>
      <c r="BOZ75" s="386"/>
      <c r="BPA75" s="386"/>
      <c r="BPB75" s="386"/>
      <c r="BPC75" s="386"/>
      <c r="BPD75" s="386"/>
      <c r="BPE75" s="386"/>
      <c r="BPF75" s="386"/>
      <c r="BPG75" s="386"/>
      <c r="BPH75" s="386"/>
      <c r="BPI75" s="385"/>
      <c r="BPJ75" s="386"/>
      <c r="BPK75" s="386"/>
      <c r="BPL75" s="386"/>
      <c r="BPM75" s="386"/>
      <c r="BPN75" s="386"/>
      <c r="BPO75" s="386"/>
      <c r="BPP75" s="386"/>
      <c r="BPQ75" s="386"/>
      <c r="BPR75" s="386"/>
      <c r="BPS75" s="386"/>
      <c r="BPT75" s="386"/>
      <c r="BPU75" s="386"/>
      <c r="BPV75" s="386"/>
      <c r="BPW75" s="386"/>
      <c r="BPX75" s="386"/>
      <c r="BPY75" s="385"/>
      <c r="BPZ75" s="386"/>
      <c r="BQA75" s="386"/>
      <c r="BQB75" s="386"/>
      <c r="BQC75" s="386"/>
      <c r="BQD75" s="386"/>
      <c r="BQE75" s="386"/>
      <c r="BQF75" s="386"/>
      <c r="BQG75" s="386"/>
      <c r="BQH75" s="386"/>
      <c r="BQI75" s="386"/>
      <c r="BQJ75" s="386"/>
      <c r="BQK75" s="386"/>
      <c r="BQL75" s="386"/>
      <c r="BQM75" s="386"/>
      <c r="BQN75" s="386"/>
      <c r="BQO75" s="385"/>
      <c r="BQP75" s="386"/>
      <c r="BQQ75" s="386"/>
      <c r="BQR75" s="386"/>
      <c r="BQS75" s="386"/>
      <c r="BQT75" s="386"/>
      <c r="BQU75" s="386"/>
      <c r="BQV75" s="386"/>
      <c r="BQW75" s="386"/>
      <c r="BQX75" s="386"/>
      <c r="BQY75" s="386"/>
      <c r="BQZ75" s="386"/>
      <c r="BRA75" s="386"/>
      <c r="BRB75" s="386"/>
      <c r="BRC75" s="386"/>
      <c r="BRD75" s="386"/>
      <c r="BRE75" s="385"/>
      <c r="BRF75" s="386"/>
      <c r="BRG75" s="386"/>
      <c r="BRH75" s="386"/>
      <c r="BRI75" s="386"/>
      <c r="BRJ75" s="386"/>
      <c r="BRK75" s="386"/>
      <c r="BRL75" s="386"/>
      <c r="BRM75" s="386"/>
      <c r="BRN75" s="386"/>
      <c r="BRO75" s="386"/>
      <c r="BRP75" s="386"/>
      <c r="BRQ75" s="386"/>
      <c r="BRR75" s="386"/>
      <c r="BRS75" s="386"/>
      <c r="BRT75" s="386"/>
      <c r="BRU75" s="385"/>
      <c r="BRV75" s="386"/>
      <c r="BRW75" s="386"/>
      <c r="BRX75" s="386"/>
      <c r="BRY75" s="386"/>
      <c r="BRZ75" s="386"/>
      <c r="BSA75" s="386"/>
      <c r="BSB75" s="386"/>
      <c r="BSC75" s="386"/>
      <c r="BSD75" s="386"/>
      <c r="BSE75" s="386"/>
      <c r="BSF75" s="386"/>
      <c r="BSG75" s="386"/>
      <c r="BSH75" s="386"/>
      <c r="BSI75" s="386"/>
      <c r="BSJ75" s="386"/>
      <c r="BSK75" s="385"/>
      <c r="BSL75" s="386"/>
      <c r="BSM75" s="386"/>
      <c r="BSN75" s="386"/>
      <c r="BSO75" s="386"/>
      <c r="BSP75" s="386"/>
      <c r="BSQ75" s="386"/>
      <c r="BSR75" s="386"/>
      <c r="BSS75" s="386"/>
      <c r="BST75" s="386"/>
      <c r="BSU75" s="386"/>
      <c r="BSV75" s="386"/>
      <c r="BSW75" s="386"/>
      <c r="BSX75" s="386"/>
      <c r="BSY75" s="386"/>
      <c r="BSZ75" s="386"/>
      <c r="BTA75" s="385"/>
      <c r="BTB75" s="386"/>
      <c r="BTC75" s="386"/>
      <c r="BTD75" s="386"/>
      <c r="BTE75" s="386"/>
      <c r="BTF75" s="386"/>
      <c r="BTG75" s="386"/>
      <c r="BTH75" s="386"/>
      <c r="BTI75" s="386"/>
      <c r="BTJ75" s="386"/>
      <c r="BTK75" s="386"/>
      <c r="BTL75" s="386"/>
      <c r="BTM75" s="386"/>
      <c r="BTN75" s="386"/>
      <c r="BTO75" s="386"/>
      <c r="BTP75" s="386"/>
      <c r="BTQ75" s="385"/>
      <c r="BTR75" s="386"/>
      <c r="BTS75" s="386"/>
      <c r="BTT75" s="386"/>
      <c r="BTU75" s="386"/>
      <c r="BTV75" s="386"/>
      <c r="BTW75" s="386"/>
      <c r="BTX75" s="386"/>
      <c r="BTY75" s="386"/>
      <c r="BTZ75" s="386"/>
      <c r="BUA75" s="386"/>
      <c r="BUB75" s="386"/>
      <c r="BUC75" s="386"/>
      <c r="BUD75" s="386"/>
      <c r="BUE75" s="386"/>
      <c r="BUF75" s="386"/>
      <c r="BUG75" s="385"/>
      <c r="BUH75" s="386"/>
      <c r="BUI75" s="386"/>
      <c r="BUJ75" s="386"/>
      <c r="BUK75" s="386"/>
      <c r="BUL75" s="386"/>
      <c r="BUM75" s="386"/>
      <c r="BUN75" s="386"/>
      <c r="BUO75" s="386"/>
      <c r="BUP75" s="386"/>
      <c r="BUQ75" s="386"/>
      <c r="BUR75" s="386"/>
      <c r="BUS75" s="386"/>
      <c r="BUT75" s="386"/>
      <c r="BUU75" s="386"/>
      <c r="BUV75" s="386"/>
      <c r="BUW75" s="385"/>
      <c r="BUX75" s="386"/>
      <c r="BUY75" s="386"/>
      <c r="BUZ75" s="386"/>
      <c r="BVA75" s="386"/>
      <c r="BVB75" s="386"/>
      <c r="BVC75" s="386"/>
      <c r="BVD75" s="386"/>
      <c r="BVE75" s="386"/>
      <c r="BVF75" s="386"/>
      <c r="BVG75" s="386"/>
      <c r="BVH75" s="386"/>
      <c r="BVI75" s="386"/>
      <c r="BVJ75" s="386"/>
      <c r="BVK75" s="386"/>
      <c r="BVL75" s="386"/>
      <c r="BVM75" s="385"/>
      <c r="BVN75" s="386"/>
      <c r="BVO75" s="386"/>
      <c r="BVP75" s="386"/>
      <c r="BVQ75" s="386"/>
      <c r="BVR75" s="386"/>
      <c r="BVS75" s="386"/>
      <c r="BVT75" s="386"/>
      <c r="BVU75" s="386"/>
      <c r="BVV75" s="386"/>
      <c r="BVW75" s="386"/>
      <c r="BVX75" s="386"/>
      <c r="BVY75" s="386"/>
      <c r="BVZ75" s="386"/>
      <c r="BWA75" s="386"/>
      <c r="BWB75" s="386"/>
      <c r="BWC75" s="385"/>
      <c r="BWD75" s="386"/>
      <c r="BWE75" s="386"/>
      <c r="BWF75" s="386"/>
      <c r="BWG75" s="386"/>
      <c r="BWH75" s="386"/>
      <c r="BWI75" s="386"/>
      <c r="BWJ75" s="386"/>
      <c r="BWK75" s="386"/>
      <c r="BWL75" s="386"/>
      <c r="BWM75" s="386"/>
      <c r="BWN75" s="386"/>
      <c r="BWO75" s="386"/>
      <c r="BWP75" s="386"/>
      <c r="BWQ75" s="386"/>
      <c r="BWR75" s="386"/>
      <c r="BWS75" s="385"/>
      <c r="BWT75" s="386"/>
      <c r="BWU75" s="386"/>
      <c r="BWV75" s="386"/>
      <c r="BWW75" s="386"/>
      <c r="BWX75" s="386"/>
      <c r="BWY75" s="386"/>
      <c r="BWZ75" s="386"/>
      <c r="BXA75" s="386"/>
      <c r="BXB75" s="386"/>
      <c r="BXC75" s="386"/>
      <c r="BXD75" s="386"/>
      <c r="BXE75" s="386"/>
      <c r="BXF75" s="386"/>
      <c r="BXG75" s="386"/>
      <c r="BXH75" s="386"/>
      <c r="BXI75" s="385"/>
      <c r="BXJ75" s="386"/>
      <c r="BXK75" s="386"/>
      <c r="BXL75" s="386"/>
      <c r="BXM75" s="386"/>
      <c r="BXN75" s="386"/>
      <c r="BXO75" s="386"/>
      <c r="BXP75" s="386"/>
      <c r="BXQ75" s="386"/>
      <c r="BXR75" s="386"/>
      <c r="BXS75" s="386"/>
      <c r="BXT75" s="386"/>
      <c r="BXU75" s="386"/>
      <c r="BXV75" s="386"/>
      <c r="BXW75" s="386"/>
      <c r="BXX75" s="386"/>
      <c r="BXY75" s="385"/>
      <c r="BXZ75" s="386"/>
      <c r="BYA75" s="386"/>
      <c r="BYB75" s="386"/>
      <c r="BYC75" s="386"/>
      <c r="BYD75" s="386"/>
      <c r="BYE75" s="386"/>
      <c r="BYF75" s="386"/>
      <c r="BYG75" s="386"/>
      <c r="BYH75" s="386"/>
      <c r="BYI75" s="386"/>
      <c r="BYJ75" s="386"/>
      <c r="BYK75" s="386"/>
      <c r="BYL75" s="386"/>
      <c r="BYM75" s="386"/>
      <c r="BYN75" s="386"/>
      <c r="BYO75" s="385"/>
      <c r="BYP75" s="386"/>
      <c r="BYQ75" s="386"/>
      <c r="BYR75" s="386"/>
      <c r="BYS75" s="386"/>
      <c r="BYT75" s="386"/>
      <c r="BYU75" s="386"/>
      <c r="BYV75" s="386"/>
      <c r="BYW75" s="386"/>
      <c r="BYX75" s="386"/>
      <c r="BYY75" s="386"/>
      <c r="BYZ75" s="386"/>
      <c r="BZA75" s="386"/>
      <c r="BZB75" s="386"/>
      <c r="BZC75" s="386"/>
      <c r="BZD75" s="386"/>
      <c r="BZE75" s="385"/>
      <c r="BZF75" s="386"/>
      <c r="BZG75" s="386"/>
      <c r="BZH75" s="386"/>
      <c r="BZI75" s="386"/>
      <c r="BZJ75" s="386"/>
      <c r="BZK75" s="386"/>
      <c r="BZL75" s="386"/>
      <c r="BZM75" s="386"/>
      <c r="BZN75" s="386"/>
      <c r="BZO75" s="386"/>
      <c r="BZP75" s="386"/>
      <c r="BZQ75" s="386"/>
      <c r="BZR75" s="386"/>
      <c r="BZS75" s="386"/>
      <c r="BZT75" s="386"/>
      <c r="BZU75" s="385"/>
      <c r="BZV75" s="386"/>
      <c r="BZW75" s="386"/>
      <c r="BZX75" s="386"/>
      <c r="BZY75" s="386"/>
      <c r="BZZ75" s="386"/>
      <c r="CAA75" s="386"/>
      <c r="CAB75" s="386"/>
      <c r="CAC75" s="386"/>
      <c r="CAD75" s="386"/>
      <c r="CAE75" s="386"/>
      <c r="CAF75" s="386"/>
      <c r="CAG75" s="386"/>
      <c r="CAH75" s="386"/>
      <c r="CAI75" s="386"/>
      <c r="CAJ75" s="386"/>
      <c r="CAK75" s="385"/>
      <c r="CAL75" s="386"/>
      <c r="CAM75" s="386"/>
      <c r="CAN75" s="386"/>
      <c r="CAO75" s="386"/>
      <c r="CAP75" s="386"/>
      <c r="CAQ75" s="386"/>
      <c r="CAR75" s="386"/>
      <c r="CAS75" s="386"/>
      <c r="CAT75" s="386"/>
      <c r="CAU75" s="386"/>
      <c r="CAV75" s="386"/>
      <c r="CAW75" s="386"/>
      <c r="CAX75" s="386"/>
      <c r="CAY75" s="386"/>
      <c r="CAZ75" s="386"/>
      <c r="CBA75" s="385"/>
      <c r="CBB75" s="386"/>
      <c r="CBC75" s="386"/>
      <c r="CBD75" s="386"/>
      <c r="CBE75" s="386"/>
      <c r="CBF75" s="386"/>
      <c r="CBG75" s="386"/>
      <c r="CBH75" s="386"/>
      <c r="CBI75" s="386"/>
      <c r="CBJ75" s="386"/>
      <c r="CBK75" s="386"/>
      <c r="CBL75" s="386"/>
      <c r="CBM75" s="386"/>
      <c r="CBN75" s="386"/>
      <c r="CBO75" s="386"/>
      <c r="CBP75" s="386"/>
      <c r="CBQ75" s="385"/>
      <c r="CBR75" s="386"/>
      <c r="CBS75" s="386"/>
      <c r="CBT75" s="386"/>
      <c r="CBU75" s="386"/>
      <c r="CBV75" s="386"/>
      <c r="CBW75" s="386"/>
      <c r="CBX75" s="386"/>
      <c r="CBY75" s="386"/>
      <c r="CBZ75" s="386"/>
      <c r="CCA75" s="386"/>
      <c r="CCB75" s="386"/>
      <c r="CCC75" s="386"/>
      <c r="CCD75" s="386"/>
      <c r="CCE75" s="386"/>
      <c r="CCF75" s="386"/>
      <c r="CCG75" s="385"/>
      <c r="CCH75" s="386"/>
      <c r="CCI75" s="386"/>
      <c r="CCJ75" s="386"/>
      <c r="CCK75" s="386"/>
      <c r="CCL75" s="386"/>
      <c r="CCM75" s="386"/>
      <c r="CCN75" s="386"/>
      <c r="CCO75" s="386"/>
      <c r="CCP75" s="386"/>
      <c r="CCQ75" s="386"/>
      <c r="CCR75" s="386"/>
      <c r="CCS75" s="386"/>
      <c r="CCT75" s="386"/>
      <c r="CCU75" s="386"/>
      <c r="CCV75" s="386"/>
      <c r="CCW75" s="385"/>
      <c r="CCX75" s="386"/>
      <c r="CCY75" s="386"/>
      <c r="CCZ75" s="386"/>
      <c r="CDA75" s="386"/>
      <c r="CDB75" s="386"/>
      <c r="CDC75" s="386"/>
      <c r="CDD75" s="386"/>
      <c r="CDE75" s="386"/>
      <c r="CDF75" s="386"/>
      <c r="CDG75" s="386"/>
      <c r="CDH75" s="386"/>
      <c r="CDI75" s="386"/>
      <c r="CDJ75" s="386"/>
      <c r="CDK75" s="386"/>
      <c r="CDL75" s="386"/>
      <c r="CDM75" s="385"/>
      <c r="CDN75" s="386"/>
      <c r="CDO75" s="386"/>
      <c r="CDP75" s="386"/>
      <c r="CDQ75" s="386"/>
      <c r="CDR75" s="386"/>
      <c r="CDS75" s="386"/>
      <c r="CDT75" s="386"/>
      <c r="CDU75" s="386"/>
      <c r="CDV75" s="386"/>
      <c r="CDW75" s="386"/>
      <c r="CDX75" s="386"/>
      <c r="CDY75" s="386"/>
      <c r="CDZ75" s="386"/>
      <c r="CEA75" s="386"/>
      <c r="CEB75" s="386"/>
      <c r="CEC75" s="385"/>
      <c r="CED75" s="386"/>
      <c r="CEE75" s="386"/>
      <c r="CEF75" s="386"/>
      <c r="CEG75" s="386"/>
      <c r="CEH75" s="386"/>
      <c r="CEI75" s="386"/>
      <c r="CEJ75" s="386"/>
      <c r="CEK75" s="386"/>
      <c r="CEL75" s="386"/>
      <c r="CEM75" s="386"/>
      <c r="CEN75" s="386"/>
      <c r="CEO75" s="386"/>
      <c r="CEP75" s="386"/>
      <c r="CEQ75" s="386"/>
      <c r="CER75" s="386"/>
      <c r="CES75" s="385"/>
      <c r="CET75" s="386"/>
      <c r="CEU75" s="386"/>
      <c r="CEV75" s="386"/>
      <c r="CEW75" s="386"/>
      <c r="CEX75" s="386"/>
      <c r="CEY75" s="386"/>
      <c r="CEZ75" s="386"/>
      <c r="CFA75" s="386"/>
      <c r="CFB75" s="386"/>
      <c r="CFC75" s="386"/>
      <c r="CFD75" s="386"/>
      <c r="CFE75" s="386"/>
      <c r="CFF75" s="386"/>
      <c r="CFG75" s="386"/>
      <c r="CFH75" s="386"/>
      <c r="CFI75" s="385"/>
      <c r="CFJ75" s="386"/>
      <c r="CFK75" s="386"/>
      <c r="CFL75" s="386"/>
      <c r="CFM75" s="386"/>
      <c r="CFN75" s="386"/>
      <c r="CFO75" s="386"/>
      <c r="CFP75" s="386"/>
      <c r="CFQ75" s="386"/>
      <c r="CFR75" s="386"/>
      <c r="CFS75" s="386"/>
      <c r="CFT75" s="386"/>
      <c r="CFU75" s="386"/>
      <c r="CFV75" s="386"/>
      <c r="CFW75" s="386"/>
      <c r="CFX75" s="386"/>
      <c r="CFY75" s="385"/>
      <c r="CFZ75" s="386"/>
      <c r="CGA75" s="386"/>
      <c r="CGB75" s="386"/>
      <c r="CGC75" s="386"/>
      <c r="CGD75" s="386"/>
      <c r="CGE75" s="386"/>
      <c r="CGF75" s="386"/>
      <c r="CGG75" s="386"/>
      <c r="CGH75" s="386"/>
      <c r="CGI75" s="386"/>
      <c r="CGJ75" s="386"/>
      <c r="CGK75" s="386"/>
      <c r="CGL75" s="386"/>
      <c r="CGM75" s="386"/>
      <c r="CGN75" s="386"/>
      <c r="CGO75" s="385"/>
      <c r="CGP75" s="386"/>
      <c r="CGQ75" s="386"/>
      <c r="CGR75" s="386"/>
      <c r="CGS75" s="386"/>
      <c r="CGT75" s="386"/>
      <c r="CGU75" s="386"/>
      <c r="CGV75" s="386"/>
      <c r="CGW75" s="386"/>
      <c r="CGX75" s="386"/>
      <c r="CGY75" s="386"/>
      <c r="CGZ75" s="386"/>
      <c r="CHA75" s="386"/>
      <c r="CHB75" s="386"/>
      <c r="CHC75" s="386"/>
      <c r="CHD75" s="386"/>
      <c r="CHE75" s="385"/>
      <c r="CHF75" s="386"/>
      <c r="CHG75" s="386"/>
      <c r="CHH75" s="386"/>
      <c r="CHI75" s="386"/>
      <c r="CHJ75" s="386"/>
      <c r="CHK75" s="386"/>
      <c r="CHL75" s="386"/>
      <c r="CHM75" s="386"/>
      <c r="CHN75" s="386"/>
      <c r="CHO75" s="386"/>
      <c r="CHP75" s="386"/>
      <c r="CHQ75" s="386"/>
      <c r="CHR75" s="386"/>
      <c r="CHS75" s="386"/>
      <c r="CHT75" s="386"/>
      <c r="CHU75" s="385"/>
      <c r="CHV75" s="386"/>
      <c r="CHW75" s="386"/>
      <c r="CHX75" s="386"/>
      <c r="CHY75" s="386"/>
      <c r="CHZ75" s="386"/>
      <c r="CIA75" s="386"/>
      <c r="CIB75" s="386"/>
      <c r="CIC75" s="386"/>
      <c r="CID75" s="386"/>
      <c r="CIE75" s="386"/>
      <c r="CIF75" s="386"/>
      <c r="CIG75" s="386"/>
      <c r="CIH75" s="386"/>
      <c r="CII75" s="386"/>
      <c r="CIJ75" s="386"/>
      <c r="CIK75" s="385"/>
      <c r="CIL75" s="386"/>
      <c r="CIM75" s="386"/>
      <c r="CIN75" s="386"/>
      <c r="CIO75" s="386"/>
      <c r="CIP75" s="386"/>
      <c r="CIQ75" s="386"/>
      <c r="CIR75" s="386"/>
      <c r="CIS75" s="386"/>
      <c r="CIT75" s="386"/>
      <c r="CIU75" s="386"/>
      <c r="CIV75" s="386"/>
      <c r="CIW75" s="386"/>
      <c r="CIX75" s="386"/>
      <c r="CIY75" s="386"/>
      <c r="CIZ75" s="386"/>
      <c r="CJA75" s="385"/>
      <c r="CJB75" s="386"/>
      <c r="CJC75" s="386"/>
      <c r="CJD75" s="386"/>
      <c r="CJE75" s="386"/>
      <c r="CJF75" s="386"/>
      <c r="CJG75" s="386"/>
      <c r="CJH75" s="386"/>
      <c r="CJI75" s="386"/>
      <c r="CJJ75" s="386"/>
      <c r="CJK75" s="386"/>
      <c r="CJL75" s="386"/>
      <c r="CJM75" s="386"/>
      <c r="CJN75" s="386"/>
      <c r="CJO75" s="386"/>
      <c r="CJP75" s="386"/>
      <c r="CJQ75" s="385"/>
      <c r="CJR75" s="386"/>
      <c r="CJS75" s="386"/>
      <c r="CJT75" s="386"/>
      <c r="CJU75" s="386"/>
      <c r="CJV75" s="386"/>
      <c r="CJW75" s="386"/>
      <c r="CJX75" s="386"/>
      <c r="CJY75" s="386"/>
      <c r="CJZ75" s="386"/>
      <c r="CKA75" s="386"/>
      <c r="CKB75" s="386"/>
      <c r="CKC75" s="386"/>
      <c r="CKD75" s="386"/>
      <c r="CKE75" s="386"/>
      <c r="CKF75" s="386"/>
      <c r="CKG75" s="385"/>
      <c r="CKH75" s="386"/>
      <c r="CKI75" s="386"/>
      <c r="CKJ75" s="386"/>
      <c r="CKK75" s="386"/>
      <c r="CKL75" s="386"/>
      <c r="CKM75" s="386"/>
      <c r="CKN75" s="386"/>
      <c r="CKO75" s="386"/>
      <c r="CKP75" s="386"/>
      <c r="CKQ75" s="386"/>
      <c r="CKR75" s="386"/>
      <c r="CKS75" s="386"/>
      <c r="CKT75" s="386"/>
      <c r="CKU75" s="386"/>
      <c r="CKV75" s="386"/>
      <c r="CKW75" s="385"/>
      <c r="CKX75" s="386"/>
      <c r="CKY75" s="386"/>
      <c r="CKZ75" s="386"/>
      <c r="CLA75" s="386"/>
      <c r="CLB75" s="386"/>
      <c r="CLC75" s="386"/>
      <c r="CLD75" s="386"/>
      <c r="CLE75" s="386"/>
      <c r="CLF75" s="386"/>
      <c r="CLG75" s="386"/>
      <c r="CLH75" s="386"/>
      <c r="CLI75" s="386"/>
      <c r="CLJ75" s="386"/>
      <c r="CLK75" s="386"/>
      <c r="CLL75" s="386"/>
      <c r="CLM75" s="385"/>
      <c r="CLN75" s="386"/>
      <c r="CLO75" s="386"/>
      <c r="CLP75" s="386"/>
      <c r="CLQ75" s="386"/>
      <c r="CLR75" s="386"/>
      <c r="CLS75" s="386"/>
      <c r="CLT75" s="386"/>
      <c r="CLU75" s="386"/>
      <c r="CLV75" s="386"/>
      <c r="CLW75" s="386"/>
      <c r="CLX75" s="386"/>
      <c r="CLY75" s="386"/>
      <c r="CLZ75" s="386"/>
      <c r="CMA75" s="386"/>
      <c r="CMB75" s="386"/>
      <c r="CMC75" s="385"/>
      <c r="CMD75" s="386"/>
      <c r="CME75" s="386"/>
      <c r="CMF75" s="386"/>
      <c r="CMG75" s="386"/>
      <c r="CMH75" s="386"/>
      <c r="CMI75" s="386"/>
      <c r="CMJ75" s="386"/>
      <c r="CMK75" s="386"/>
      <c r="CML75" s="386"/>
      <c r="CMM75" s="386"/>
      <c r="CMN75" s="386"/>
      <c r="CMO75" s="386"/>
      <c r="CMP75" s="386"/>
      <c r="CMQ75" s="386"/>
      <c r="CMR75" s="386"/>
      <c r="CMS75" s="385"/>
      <c r="CMT75" s="386"/>
      <c r="CMU75" s="386"/>
      <c r="CMV75" s="386"/>
      <c r="CMW75" s="386"/>
      <c r="CMX75" s="386"/>
      <c r="CMY75" s="386"/>
      <c r="CMZ75" s="386"/>
      <c r="CNA75" s="386"/>
      <c r="CNB75" s="386"/>
      <c r="CNC75" s="386"/>
      <c r="CND75" s="386"/>
      <c r="CNE75" s="386"/>
      <c r="CNF75" s="386"/>
      <c r="CNG75" s="386"/>
      <c r="CNH75" s="386"/>
      <c r="CNI75" s="385"/>
      <c r="CNJ75" s="386"/>
      <c r="CNK75" s="386"/>
      <c r="CNL75" s="386"/>
      <c r="CNM75" s="386"/>
      <c r="CNN75" s="386"/>
      <c r="CNO75" s="386"/>
      <c r="CNP75" s="386"/>
      <c r="CNQ75" s="386"/>
      <c r="CNR75" s="386"/>
      <c r="CNS75" s="386"/>
      <c r="CNT75" s="386"/>
      <c r="CNU75" s="386"/>
      <c r="CNV75" s="386"/>
      <c r="CNW75" s="386"/>
      <c r="CNX75" s="386"/>
      <c r="CNY75" s="385"/>
      <c r="CNZ75" s="386"/>
      <c r="COA75" s="386"/>
      <c r="COB75" s="386"/>
      <c r="COC75" s="386"/>
      <c r="COD75" s="386"/>
      <c r="COE75" s="386"/>
      <c r="COF75" s="386"/>
      <c r="COG75" s="386"/>
      <c r="COH75" s="386"/>
      <c r="COI75" s="386"/>
      <c r="COJ75" s="386"/>
      <c r="COK75" s="386"/>
      <c r="COL75" s="386"/>
      <c r="COM75" s="386"/>
      <c r="CON75" s="386"/>
      <c r="COO75" s="385"/>
      <c r="COP75" s="386"/>
      <c r="COQ75" s="386"/>
      <c r="COR75" s="386"/>
      <c r="COS75" s="386"/>
      <c r="COT75" s="386"/>
      <c r="COU75" s="386"/>
      <c r="COV75" s="386"/>
      <c r="COW75" s="386"/>
      <c r="COX75" s="386"/>
      <c r="COY75" s="386"/>
      <c r="COZ75" s="386"/>
      <c r="CPA75" s="386"/>
      <c r="CPB75" s="386"/>
      <c r="CPC75" s="386"/>
      <c r="CPD75" s="386"/>
      <c r="CPE75" s="385"/>
      <c r="CPF75" s="386"/>
      <c r="CPG75" s="386"/>
      <c r="CPH75" s="386"/>
      <c r="CPI75" s="386"/>
      <c r="CPJ75" s="386"/>
      <c r="CPK75" s="386"/>
      <c r="CPL75" s="386"/>
      <c r="CPM75" s="386"/>
      <c r="CPN75" s="386"/>
      <c r="CPO75" s="386"/>
      <c r="CPP75" s="386"/>
      <c r="CPQ75" s="386"/>
      <c r="CPR75" s="386"/>
      <c r="CPS75" s="386"/>
      <c r="CPT75" s="386"/>
      <c r="CPU75" s="385"/>
      <c r="CPV75" s="386"/>
      <c r="CPW75" s="386"/>
      <c r="CPX75" s="386"/>
      <c r="CPY75" s="386"/>
      <c r="CPZ75" s="386"/>
      <c r="CQA75" s="386"/>
      <c r="CQB75" s="386"/>
      <c r="CQC75" s="386"/>
      <c r="CQD75" s="386"/>
      <c r="CQE75" s="386"/>
      <c r="CQF75" s="386"/>
      <c r="CQG75" s="386"/>
      <c r="CQH75" s="386"/>
      <c r="CQI75" s="386"/>
      <c r="CQJ75" s="386"/>
      <c r="CQK75" s="385"/>
      <c r="CQL75" s="386"/>
      <c r="CQM75" s="386"/>
      <c r="CQN75" s="386"/>
      <c r="CQO75" s="386"/>
      <c r="CQP75" s="386"/>
      <c r="CQQ75" s="386"/>
      <c r="CQR75" s="386"/>
      <c r="CQS75" s="386"/>
      <c r="CQT75" s="386"/>
      <c r="CQU75" s="386"/>
      <c r="CQV75" s="386"/>
      <c r="CQW75" s="386"/>
      <c r="CQX75" s="386"/>
      <c r="CQY75" s="386"/>
      <c r="CQZ75" s="386"/>
      <c r="CRA75" s="385"/>
      <c r="CRB75" s="386"/>
      <c r="CRC75" s="386"/>
      <c r="CRD75" s="386"/>
      <c r="CRE75" s="386"/>
      <c r="CRF75" s="386"/>
      <c r="CRG75" s="386"/>
      <c r="CRH75" s="386"/>
      <c r="CRI75" s="386"/>
      <c r="CRJ75" s="386"/>
      <c r="CRK75" s="386"/>
      <c r="CRL75" s="386"/>
      <c r="CRM75" s="386"/>
      <c r="CRN75" s="386"/>
      <c r="CRO75" s="386"/>
      <c r="CRP75" s="386"/>
      <c r="CRQ75" s="385"/>
      <c r="CRR75" s="386"/>
      <c r="CRS75" s="386"/>
      <c r="CRT75" s="386"/>
      <c r="CRU75" s="386"/>
      <c r="CRV75" s="386"/>
      <c r="CRW75" s="386"/>
      <c r="CRX75" s="386"/>
      <c r="CRY75" s="386"/>
      <c r="CRZ75" s="386"/>
      <c r="CSA75" s="386"/>
      <c r="CSB75" s="386"/>
      <c r="CSC75" s="386"/>
      <c r="CSD75" s="386"/>
      <c r="CSE75" s="386"/>
      <c r="CSF75" s="386"/>
      <c r="CSG75" s="385"/>
      <c r="CSH75" s="386"/>
      <c r="CSI75" s="386"/>
      <c r="CSJ75" s="386"/>
      <c r="CSK75" s="386"/>
      <c r="CSL75" s="386"/>
      <c r="CSM75" s="386"/>
      <c r="CSN75" s="386"/>
      <c r="CSO75" s="386"/>
      <c r="CSP75" s="386"/>
      <c r="CSQ75" s="386"/>
      <c r="CSR75" s="386"/>
      <c r="CSS75" s="386"/>
      <c r="CST75" s="386"/>
      <c r="CSU75" s="386"/>
      <c r="CSV75" s="386"/>
      <c r="CSW75" s="385"/>
      <c r="CSX75" s="386"/>
      <c r="CSY75" s="386"/>
      <c r="CSZ75" s="386"/>
      <c r="CTA75" s="386"/>
      <c r="CTB75" s="386"/>
      <c r="CTC75" s="386"/>
      <c r="CTD75" s="386"/>
      <c r="CTE75" s="386"/>
      <c r="CTF75" s="386"/>
      <c r="CTG75" s="386"/>
      <c r="CTH75" s="386"/>
      <c r="CTI75" s="386"/>
      <c r="CTJ75" s="386"/>
      <c r="CTK75" s="386"/>
      <c r="CTL75" s="386"/>
      <c r="CTM75" s="385"/>
      <c r="CTN75" s="386"/>
      <c r="CTO75" s="386"/>
      <c r="CTP75" s="386"/>
      <c r="CTQ75" s="386"/>
      <c r="CTR75" s="386"/>
      <c r="CTS75" s="386"/>
      <c r="CTT75" s="386"/>
      <c r="CTU75" s="386"/>
      <c r="CTV75" s="386"/>
      <c r="CTW75" s="386"/>
      <c r="CTX75" s="386"/>
      <c r="CTY75" s="386"/>
      <c r="CTZ75" s="386"/>
      <c r="CUA75" s="386"/>
      <c r="CUB75" s="386"/>
      <c r="CUC75" s="385"/>
      <c r="CUD75" s="386"/>
      <c r="CUE75" s="386"/>
      <c r="CUF75" s="386"/>
      <c r="CUG75" s="386"/>
      <c r="CUH75" s="386"/>
      <c r="CUI75" s="386"/>
      <c r="CUJ75" s="386"/>
      <c r="CUK75" s="386"/>
      <c r="CUL75" s="386"/>
      <c r="CUM75" s="386"/>
      <c r="CUN75" s="386"/>
      <c r="CUO75" s="386"/>
      <c r="CUP75" s="386"/>
      <c r="CUQ75" s="386"/>
      <c r="CUR75" s="386"/>
      <c r="CUS75" s="385"/>
      <c r="CUT75" s="386"/>
      <c r="CUU75" s="386"/>
      <c r="CUV75" s="386"/>
      <c r="CUW75" s="386"/>
      <c r="CUX75" s="386"/>
      <c r="CUY75" s="386"/>
      <c r="CUZ75" s="386"/>
      <c r="CVA75" s="386"/>
      <c r="CVB75" s="386"/>
      <c r="CVC75" s="386"/>
      <c r="CVD75" s="386"/>
      <c r="CVE75" s="386"/>
      <c r="CVF75" s="386"/>
      <c r="CVG75" s="386"/>
      <c r="CVH75" s="386"/>
      <c r="CVI75" s="385"/>
      <c r="CVJ75" s="386"/>
      <c r="CVK75" s="386"/>
      <c r="CVL75" s="386"/>
      <c r="CVM75" s="386"/>
      <c r="CVN75" s="386"/>
      <c r="CVO75" s="386"/>
      <c r="CVP75" s="386"/>
      <c r="CVQ75" s="386"/>
      <c r="CVR75" s="386"/>
      <c r="CVS75" s="386"/>
      <c r="CVT75" s="386"/>
      <c r="CVU75" s="386"/>
      <c r="CVV75" s="386"/>
      <c r="CVW75" s="386"/>
      <c r="CVX75" s="386"/>
      <c r="CVY75" s="385"/>
      <c r="CVZ75" s="386"/>
      <c r="CWA75" s="386"/>
      <c r="CWB75" s="386"/>
      <c r="CWC75" s="386"/>
      <c r="CWD75" s="386"/>
      <c r="CWE75" s="386"/>
      <c r="CWF75" s="386"/>
      <c r="CWG75" s="386"/>
      <c r="CWH75" s="386"/>
      <c r="CWI75" s="386"/>
      <c r="CWJ75" s="386"/>
      <c r="CWK75" s="386"/>
      <c r="CWL75" s="386"/>
      <c r="CWM75" s="386"/>
      <c r="CWN75" s="386"/>
      <c r="CWO75" s="385"/>
      <c r="CWP75" s="386"/>
      <c r="CWQ75" s="386"/>
      <c r="CWR75" s="386"/>
      <c r="CWS75" s="386"/>
      <c r="CWT75" s="386"/>
      <c r="CWU75" s="386"/>
      <c r="CWV75" s="386"/>
      <c r="CWW75" s="386"/>
      <c r="CWX75" s="386"/>
      <c r="CWY75" s="386"/>
      <c r="CWZ75" s="386"/>
      <c r="CXA75" s="386"/>
      <c r="CXB75" s="386"/>
      <c r="CXC75" s="386"/>
      <c r="CXD75" s="386"/>
      <c r="CXE75" s="385"/>
      <c r="CXF75" s="386"/>
      <c r="CXG75" s="386"/>
      <c r="CXH75" s="386"/>
      <c r="CXI75" s="386"/>
      <c r="CXJ75" s="386"/>
      <c r="CXK75" s="386"/>
      <c r="CXL75" s="386"/>
      <c r="CXM75" s="386"/>
      <c r="CXN75" s="386"/>
      <c r="CXO75" s="386"/>
      <c r="CXP75" s="386"/>
      <c r="CXQ75" s="386"/>
      <c r="CXR75" s="386"/>
      <c r="CXS75" s="386"/>
      <c r="CXT75" s="386"/>
      <c r="CXU75" s="385"/>
      <c r="CXV75" s="386"/>
      <c r="CXW75" s="386"/>
      <c r="CXX75" s="386"/>
      <c r="CXY75" s="386"/>
      <c r="CXZ75" s="386"/>
      <c r="CYA75" s="386"/>
      <c r="CYB75" s="386"/>
      <c r="CYC75" s="386"/>
      <c r="CYD75" s="386"/>
      <c r="CYE75" s="386"/>
      <c r="CYF75" s="386"/>
      <c r="CYG75" s="386"/>
      <c r="CYH75" s="386"/>
      <c r="CYI75" s="386"/>
      <c r="CYJ75" s="386"/>
      <c r="CYK75" s="385"/>
      <c r="CYL75" s="386"/>
      <c r="CYM75" s="386"/>
      <c r="CYN75" s="386"/>
      <c r="CYO75" s="386"/>
      <c r="CYP75" s="386"/>
      <c r="CYQ75" s="386"/>
      <c r="CYR75" s="386"/>
      <c r="CYS75" s="386"/>
      <c r="CYT75" s="386"/>
      <c r="CYU75" s="386"/>
      <c r="CYV75" s="386"/>
      <c r="CYW75" s="386"/>
      <c r="CYX75" s="386"/>
      <c r="CYY75" s="386"/>
      <c r="CYZ75" s="386"/>
      <c r="CZA75" s="385"/>
      <c r="CZB75" s="386"/>
      <c r="CZC75" s="386"/>
      <c r="CZD75" s="386"/>
      <c r="CZE75" s="386"/>
      <c r="CZF75" s="386"/>
      <c r="CZG75" s="386"/>
      <c r="CZH75" s="386"/>
      <c r="CZI75" s="386"/>
      <c r="CZJ75" s="386"/>
      <c r="CZK75" s="386"/>
      <c r="CZL75" s="386"/>
      <c r="CZM75" s="386"/>
      <c r="CZN75" s="386"/>
      <c r="CZO75" s="386"/>
      <c r="CZP75" s="386"/>
      <c r="CZQ75" s="385"/>
      <c r="CZR75" s="386"/>
      <c r="CZS75" s="386"/>
      <c r="CZT75" s="386"/>
      <c r="CZU75" s="386"/>
      <c r="CZV75" s="386"/>
      <c r="CZW75" s="386"/>
      <c r="CZX75" s="386"/>
      <c r="CZY75" s="386"/>
      <c r="CZZ75" s="386"/>
      <c r="DAA75" s="386"/>
      <c r="DAB75" s="386"/>
      <c r="DAC75" s="386"/>
      <c r="DAD75" s="386"/>
      <c r="DAE75" s="386"/>
      <c r="DAF75" s="386"/>
      <c r="DAG75" s="385"/>
      <c r="DAH75" s="386"/>
      <c r="DAI75" s="386"/>
      <c r="DAJ75" s="386"/>
      <c r="DAK75" s="386"/>
      <c r="DAL75" s="386"/>
      <c r="DAM75" s="386"/>
      <c r="DAN75" s="386"/>
      <c r="DAO75" s="386"/>
      <c r="DAP75" s="386"/>
      <c r="DAQ75" s="386"/>
      <c r="DAR75" s="386"/>
      <c r="DAS75" s="386"/>
      <c r="DAT75" s="386"/>
      <c r="DAU75" s="386"/>
      <c r="DAV75" s="386"/>
      <c r="DAW75" s="385"/>
      <c r="DAX75" s="386"/>
      <c r="DAY75" s="386"/>
      <c r="DAZ75" s="386"/>
      <c r="DBA75" s="386"/>
      <c r="DBB75" s="386"/>
      <c r="DBC75" s="386"/>
      <c r="DBD75" s="386"/>
      <c r="DBE75" s="386"/>
      <c r="DBF75" s="386"/>
      <c r="DBG75" s="386"/>
      <c r="DBH75" s="386"/>
      <c r="DBI75" s="386"/>
      <c r="DBJ75" s="386"/>
      <c r="DBK75" s="386"/>
      <c r="DBL75" s="386"/>
      <c r="DBM75" s="385"/>
      <c r="DBN75" s="386"/>
      <c r="DBO75" s="386"/>
      <c r="DBP75" s="386"/>
      <c r="DBQ75" s="386"/>
      <c r="DBR75" s="386"/>
      <c r="DBS75" s="386"/>
      <c r="DBT75" s="386"/>
      <c r="DBU75" s="386"/>
      <c r="DBV75" s="386"/>
      <c r="DBW75" s="386"/>
      <c r="DBX75" s="386"/>
      <c r="DBY75" s="386"/>
      <c r="DBZ75" s="386"/>
      <c r="DCA75" s="386"/>
      <c r="DCB75" s="386"/>
      <c r="DCC75" s="385"/>
      <c r="DCD75" s="386"/>
      <c r="DCE75" s="386"/>
      <c r="DCF75" s="386"/>
      <c r="DCG75" s="386"/>
      <c r="DCH75" s="386"/>
      <c r="DCI75" s="386"/>
      <c r="DCJ75" s="386"/>
      <c r="DCK75" s="386"/>
      <c r="DCL75" s="386"/>
      <c r="DCM75" s="386"/>
      <c r="DCN75" s="386"/>
      <c r="DCO75" s="386"/>
      <c r="DCP75" s="386"/>
      <c r="DCQ75" s="386"/>
      <c r="DCR75" s="386"/>
      <c r="DCS75" s="385"/>
      <c r="DCT75" s="386"/>
      <c r="DCU75" s="386"/>
      <c r="DCV75" s="386"/>
      <c r="DCW75" s="386"/>
      <c r="DCX75" s="386"/>
      <c r="DCY75" s="386"/>
      <c r="DCZ75" s="386"/>
      <c r="DDA75" s="386"/>
      <c r="DDB75" s="386"/>
      <c r="DDC75" s="386"/>
      <c r="DDD75" s="386"/>
      <c r="DDE75" s="386"/>
      <c r="DDF75" s="386"/>
      <c r="DDG75" s="386"/>
      <c r="DDH75" s="386"/>
      <c r="DDI75" s="385"/>
      <c r="DDJ75" s="386"/>
      <c r="DDK75" s="386"/>
      <c r="DDL75" s="386"/>
      <c r="DDM75" s="386"/>
      <c r="DDN75" s="386"/>
      <c r="DDO75" s="386"/>
      <c r="DDP75" s="386"/>
      <c r="DDQ75" s="386"/>
      <c r="DDR75" s="386"/>
      <c r="DDS75" s="386"/>
      <c r="DDT75" s="386"/>
      <c r="DDU75" s="386"/>
      <c r="DDV75" s="386"/>
      <c r="DDW75" s="386"/>
      <c r="DDX75" s="386"/>
      <c r="DDY75" s="385"/>
      <c r="DDZ75" s="386"/>
      <c r="DEA75" s="386"/>
      <c r="DEB75" s="386"/>
      <c r="DEC75" s="386"/>
      <c r="DED75" s="386"/>
      <c r="DEE75" s="386"/>
      <c r="DEF75" s="386"/>
      <c r="DEG75" s="386"/>
      <c r="DEH75" s="386"/>
      <c r="DEI75" s="386"/>
      <c r="DEJ75" s="386"/>
      <c r="DEK75" s="386"/>
      <c r="DEL75" s="386"/>
      <c r="DEM75" s="386"/>
      <c r="DEN75" s="386"/>
      <c r="DEO75" s="385"/>
      <c r="DEP75" s="386"/>
      <c r="DEQ75" s="386"/>
      <c r="DER75" s="386"/>
      <c r="DES75" s="386"/>
      <c r="DET75" s="386"/>
      <c r="DEU75" s="386"/>
      <c r="DEV75" s="386"/>
      <c r="DEW75" s="386"/>
      <c r="DEX75" s="386"/>
      <c r="DEY75" s="386"/>
      <c r="DEZ75" s="386"/>
      <c r="DFA75" s="386"/>
      <c r="DFB75" s="386"/>
      <c r="DFC75" s="386"/>
      <c r="DFD75" s="386"/>
      <c r="DFE75" s="385"/>
      <c r="DFF75" s="386"/>
      <c r="DFG75" s="386"/>
      <c r="DFH75" s="386"/>
      <c r="DFI75" s="386"/>
      <c r="DFJ75" s="386"/>
      <c r="DFK75" s="386"/>
      <c r="DFL75" s="386"/>
      <c r="DFM75" s="386"/>
      <c r="DFN75" s="386"/>
      <c r="DFO75" s="386"/>
      <c r="DFP75" s="386"/>
      <c r="DFQ75" s="386"/>
      <c r="DFR75" s="386"/>
      <c r="DFS75" s="386"/>
      <c r="DFT75" s="386"/>
      <c r="DFU75" s="385"/>
      <c r="DFV75" s="386"/>
      <c r="DFW75" s="386"/>
      <c r="DFX75" s="386"/>
      <c r="DFY75" s="386"/>
      <c r="DFZ75" s="386"/>
      <c r="DGA75" s="386"/>
      <c r="DGB75" s="386"/>
      <c r="DGC75" s="386"/>
      <c r="DGD75" s="386"/>
      <c r="DGE75" s="386"/>
      <c r="DGF75" s="386"/>
      <c r="DGG75" s="386"/>
      <c r="DGH75" s="386"/>
      <c r="DGI75" s="386"/>
      <c r="DGJ75" s="386"/>
      <c r="DGK75" s="385"/>
      <c r="DGL75" s="386"/>
      <c r="DGM75" s="386"/>
      <c r="DGN75" s="386"/>
      <c r="DGO75" s="386"/>
      <c r="DGP75" s="386"/>
      <c r="DGQ75" s="386"/>
      <c r="DGR75" s="386"/>
      <c r="DGS75" s="386"/>
      <c r="DGT75" s="386"/>
      <c r="DGU75" s="386"/>
      <c r="DGV75" s="386"/>
      <c r="DGW75" s="386"/>
      <c r="DGX75" s="386"/>
      <c r="DGY75" s="386"/>
      <c r="DGZ75" s="386"/>
      <c r="DHA75" s="385"/>
      <c r="DHB75" s="386"/>
      <c r="DHC75" s="386"/>
      <c r="DHD75" s="386"/>
      <c r="DHE75" s="386"/>
      <c r="DHF75" s="386"/>
      <c r="DHG75" s="386"/>
      <c r="DHH75" s="386"/>
      <c r="DHI75" s="386"/>
      <c r="DHJ75" s="386"/>
      <c r="DHK75" s="386"/>
      <c r="DHL75" s="386"/>
      <c r="DHM75" s="386"/>
      <c r="DHN75" s="386"/>
      <c r="DHO75" s="386"/>
      <c r="DHP75" s="386"/>
      <c r="DHQ75" s="385"/>
      <c r="DHR75" s="386"/>
      <c r="DHS75" s="386"/>
      <c r="DHT75" s="386"/>
      <c r="DHU75" s="386"/>
      <c r="DHV75" s="386"/>
      <c r="DHW75" s="386"/>
      <c r="DHX75" s="386"/>
      <c r="DHY75" s="386"/>
      <c r="DHZ75" s="386"/>
      <c r="DIA75" s="386"/>
      <c r="DIB75" s="386"/>
      <c r="DIC75" s="386"/>
      <c r="DID75" s="386"/>
      <c r="DIE75" s="386"/>
      <c r="DIF75" s="386"/>
      <c r="DIG75" s="385"/>
      <c r="DIH75" s="386"/>
      <c r="DII75" s="386"/>
      <c r="DIJ75" s="386"/>
      <c r="DIK75" s="386"/>
      <c r="DIL75" s="386"/>
      <c r="DIM75" s="386"/>
      <c r="DIN75" s="386"/>
      <c r="DIO75" s="386"/>
      <c r="DIP75" s="386"/>
      <c r="DIQ75" s="386"/>
      <c r="DIR75" s="386"/>
      <c r="DIS75" s="386"/>
      <c r="DIT75" s="386"/>
      <c r="DIU75" s="386"/>
      <c r="DIV75" s="386"/>
      <c r="DIW75" s="385"/>
      <c r="DIX75" s="386"/>
      <c r="DIY75" s="386"/>
      <c r="DIZ75" s="386"/>
      <c r="DJA75" s="386"/>
      <c r="DJB75" s="386"/>
      <c r="DJC75" s="386"/>
      <c r="DJD75" s="386"/>
      <c r="DJE75" s="386"/>
      <c r="DJF75" s="386"/>
      <c r="DJG75" s="386"/>
      <c r="DJH75" s="386"/>
      <c r="DJI75" s="386"/>
      <c r="DJJ75" s="386"/>
      <c r="DJK75" s="386"/>
      <c r="DJL75" s="386"/>
      <c r="DJM75" s="385"/>
      <c r="DJN75" s="386"/>
      <c r="DJO75" s="386"/>
      <c r="DJP75" s="386"/>
      <c r="DJQ75" s="386"/>
      <c r="DJR75" s="386"/>
      <c r="DJS75" s="386"/>
      <c r="DJT75" s="386"/>
      <c r="DJU75" s="386"/>
      <c r="DJV75" s="386"/>
      <c r="DJW75" s="386"/>
      <c r="DJX75" s="386"/>
      <c r="DJY75" s="386"/>
      <c r="DJZ75" s="386"/>
      <c r="DKA75" s="386"/>
      <c r="DKB75" s="386"/>
      <c r="DKC75" s="385"/>
      <c r="DKD75" s="386"/>
      <c r="DKE75" s="386"/>
      <c r="DKF75" s="386"/>
      <c r="DKG75" s="386"/>
      <c r="DKH75" s="386"/>
      <c r="DKI75" s="386"/>
      <c r="DKJ75" s="386"/>
      <c r="DKK75" s="386"/>
      <c r="DKL75" s="386"/>
      <c r="DKM75" s="386"/>
      <c r="DKN75" s="386"/>
      <c r="DKO75" s="386"/>
      <c r="DKP75" s="386"/>
      <c r="DKQ75" s="386"/>
      <c r="DKR75" s="386"/>
      <c r="DKS75" s="385"/>
      <c r="DKT75" s="386"/>
      <c r="DKU75" s="386"/>
      <c r="DKV75" s="386"/>
      <c r="DKW75" s="386"/>
      <c r="DKX75" s="386"/>
      <c r="DKY75" s="386"/>
      <c r="DKZ75" s="386"/>
      <c r="DLA75" s="386"/>
      <c r="DLB75" s="386"/>
      <c r="DLC75" s="386"/>
      <c r="DLD75" s="386"/>
      <c r="DLE75" s="386"/>
      <c r="DLF75" s="386"/>
      <c r="DLG75" s="386"/>
      <c r="DLH75" s="386"/>
      <c r="DLI75" s="385"/>
      <c r="DLJ75" s="386"/>
      <c r="DLK75" s="386"/>
      <c r="DLL75" s="386"/>
      <c r="DLM75" s="386"/>
      <c r="DLN75" s="386"/>
      <c r="DLO75" s="386"/>
      <c r="DLP75" s="386"/>
      <c r="DLQ75" s="386"/>
      <c r="DLR75" s="386"/>
      <c r="DLS75" s="386"/>
      <c r="DLT75" s="386"/>
      <c r="DLU75" s="386"/>
      <c r="DLV75" s="386"/>
      <c r="DLW75" s="386"/>
      <c r="DLX75" s="386"/>
      <c r="DLY75" s="385"/>
      <c r="DLZ75" s="386"/>
      <c r="DMA75" s="386"/>
      <c r="DMB75" s="386"/>
      <c r="DMC75" s="386"/>
      <c r="DMD75" s="386"/>
      <c r="DME75" s="386"/>
      <c r="DMF75" s="386"/>
      <c r="DMG75" s="386"/>
      <c r="DMH75" s="386"/>
      <c r="DMI75" s="386"/>
      <c r="DMJ75" s="386"/>
      <c r="DMK75" s="386"/>
      <c r="DML75" s="386"/>
      <c r="DMM75" s="386"/>
      <c r="DMN75" s="386"/>
      <c r="DMO75" s="385"/>
      <c r="DMP75" s="386"/>
      <c r="DMQ75" s="386"/>
      <c r="DMR75" s="386"/>
      <c r="DMS75" s="386"/>
      <c r="DMT75" s="386"/>
      <c r="DMU75" s="386"/>
      <c r="DMV75" s="386"/>
      <c r="DMW75" s="386"/>
      <c r="DMX75" s="386"/>
      <c r="DMY75" s="386"/>
      <c r="DMZ75" s="386"/>
      <c r="DNA75" s="386"/>
      <c r="DNB75" s="386"/>
      <c r="DNC75" s="386"/>
      <c r="DND75" s="386"/>
      <c r="DNE75" s="385"/>
      <c r="DNF75" s="386"/>
      <c r="DNG75" s="386"/>
      <c r="DNH75" s="386"/>
      <c r="DNI75" s="386"/>
      <c r="DNJ75" s="386"/>
      <c r="DNK75" s="386"/>
      <c r="DNL75" s="386"/>
      <c r="DNM75" s="386"/>
      <c r="DNN75" s="386"/>
      <c r="DNO75" s="386"/>
      <c r="DNP75" s="386"/>
      <c r="DNQ75" s="386"/>
      <c r="DNR75" s="386"/>
      <c r="DNS75" s="386"/>
      <c r="DNT75" s="386"/>
      <c r="DNU75" s="385"/>
      <c r="DNV75" s="386"/>
      <c r="DNW75" s="386"/>
      <c r="DNX75" s="386"/>
      <c r="DNY75" s="386"/>
      <c r="DNZ75" s="386"/>
      <c r="DOA75" s="386"/>
      <c r="DOB75" s="386"/>
      <c r="DOC75" s="386"/>
      <c r="DOD75" s="386"/>
      <c r="DOE75" s="386"/>
      <c r="DOF75" s="386"/>
      <c r="DOG75" s="386"/>
      <c r="DOH75" s="386"/>
      <c r="DOI75" s="386"/>
      <c r="DOJ75" s="386"/>
      <c r="DOK75" s="385"/>
      <c r="DOL75" s="386"/>
      <c r="DOM75" s="386"/>
      <c r="DON75" s="386"/>
      <c r="DOO75" s="386"/>
      <c r="DOP75" s="386"/>
      <c r="DOQ75" s="386"/>
      <c r="DOR75" s="386"/>
      <c r="DOS75" s="386"/>
      <c r="DOT75" s="386"/>
      <c r="DOU75" s="386"/>
      <c r="DOV75" s="386"/>
      <c r="DOW75" s="386"/>
      <c r="DOX75" s="386"/>
      <c r="DOY75" s="386"/>
      <c r="DOZ75" s="386"/>
      <c r="DPA75" s="385"/>
      <c r="DPB75" s="386"/>
      <c r="DPC75" s="386"/>
      <c r="DPD75" s="386"/>
      <c r="DPE75" s="386"/>
      <c r="DPF75" s="386"/>
      <c r="DPG75" s="386"/>
      <c r="DPH75" s="386"/>
      <c r="DPI75" s="386"/>
      <c r="DPJ75" s="386"/>
      <c r="DPK75" s="386"/>
      <c r="DPL75" s="386"/>
      <c r="DPM75" s="386"/>
      <c r="DPN75" s="386"/>
      <c r="DPO75" s="386"/>
      <c r="DPP75" s="386"/>
      <c r="DPQ75" s="385"/>
      <c r="DPR75" s="386"/>
      <c r="DPS75" s="386"/>
      <c r="DPT75" s="386"/>
      <c r="DPU75" s="386"/>
      <c r="DPV75" s="386"/>
      <c r="DPW75" s="386"/>
      <c r="DPX75" s="386"/>
      <c r="DPY75" s="386"/>
      <c r="DPZ75" s="386"/>
      <c r="DQA75" s="386"/>
      <c r="DQB75" s="386"/>
      <c r="DQC75" s="386"/>
      <c r="DQD75" s="386"/>
      <c r="DQE75" s="386"/>
      <c r="DQF75" s="386"/>
      <c r="DQG75" s="385"/>
      <c r="DQH75" s="386"/>
      <c r="DQI75" s="386"/>
      <c r="DQJ75" s="386"/>
      <c r="DQK75" s="386"/>
      <c r="DQL75" s="386"/>
      <c r="DQM75" s="386"/>
      <c r="DQN75" s="386"/>
      <c r="DQO75" s="386"/>
      <c r="DQP75" s="386"/>
      <c r="DQQ75" s="386"/>
      <c r="DQR75" s="386"/>
      <c r="DQS75" s="386"/>
      <c r="DQT75" s="386"/>
      <c r="DQU75" s="386"/>
      <c r="DQV75" s="386"/>
      <c r="DQW75" s="385"/>
      <c r="DQX75" s="386"/>
      <c r="DQY75" s="386"/>
      <c r="DQZ75" s="386"/>
      <c r="DRA75" s="386"/>
      <c r="DRB75" s="386"/>
      <c r="DRC75" s="386"/>
      <c r="DRD75" s="386"/>
      <c r="DRE75" s="386"/>
      <c r="DRF75" s="386"/>
      <c r="DRG75" s="386"/>
      <c r="DRH75" s="386"/>
      <c r="DRI75" s="386"/>
      <c r="DRJ75" s="386"/>
      <c r="DRK75" s="386"/>
      <c r="DRL75" s="386"/>
      <c r="DRM75" s="385"/>
      <c r="DRN75" s="386"/>
      <c r="DRO75" s="386"/>
      <c r="DRP75" s="386"/>
      <c r="DRQ75" s="386"/>
      <c r="DRR75" s="386"/>
      <c r="DRS75" s="386"/>
      <c r="DRT75" s="386"/>
      <c r="DRU75" s="386"/>
      <c r="DRV75" s="386"/>
      <c r="DRW75" s="386"/>
      <c r="DRX75" s="386"/>
      <c r="DRY75" s="386"/>
      <c r="DRZ75" s="386"/>
      <c r="DSA75" s="386"/>
      <c r="DSB75" s="386"/>
      <c r="DSC75" s="385"/>
      <c r="DSD75" s="386"/>
      <c r="DSE75" s="386"/>
      <c r="DSF75" s="386"/>
      <c r="DSG75" s="386"/>
      <c r="DSH75" s="386"/>
      <c r="DSI75" s="386"/>
      <c r="DSJ75" s="386"/>
      <c r="DSK75" s="386"/>
      <c r="DSL75" s="386"/>
      <c r="DSM75" s="386"/>
      <c r="DSN75" s="386"/>
      <c r="DSO75" s="386"/>
      <c r="DSP75" s="386"/>
      <c r="DSQ75" s="386"/>
      <c r="DSR75" s="386"/>
      <c r="DSS75" s="385"/>
      <c r="DST75" s="386"/>
      <c r="DSU75" s="386"/>
      <c r="DSV75" s="386"/>
      <c r="DSW75" s="386"/>
      <c r="DSX75" s="386"/>
      <c r="DSY75" s="386"/>
      <c r="DSZ75" s="386"/>
      <c r="DTA75" s="386"/>
      <c r="DTB75" s="386"/>
      <c r="DTC75" s="386"/>
      <c r="DTD75" s="386"/>
      <c r="DTE75" s="386"/>
      <c r="DTF75" s="386"/>
      <c r="DTG75" s="386"/>
      <c r="DTH75" s="386"/>
      <c r="DTI75" s="385"/>
      <c r="DTJ75" s="386"/>
      <c r="DTK75" s="386"/>
      <c r="DTL75" s="386"/>
      <c r="DTM75" s="386"/>
      <c r="DTN75" s="386"/>
      <c r="DTO75" s="386"/>
      <c r="DTP75" s="386"/>
      <c r="DTQ75" s="386"/>
      <c r="DTR75" s="386"/>
      <c r="DTS75" s="386"/>
      <c r="DTT75" s="386"/>
      <c r="DTU75" s="386"/>
      <c r="DTV75" s="386"/>
      <c r="DTW75" s="386"/>
      <c r="DTX75" s="386"/>
      <c r="DTY75" s="385"/>
      <c r="DTZ75" s="386"/>
      <c r="DUA75" s="386"/>
      <c r="DUB75" s="386"/>
      <c r="DUC75" s="386"/>
      <c r="DUD75" s="386"/>
      <c r="DUE75" s="386"/>
      <c r="DUF75" s="386"/>
      <c r="DUG75" s="386"/>
      <c r="DUH75" s="386"/>
      <c r="DUI75" s="386"/>
      <c r="DUJ75" s="386"/>
      <c r="DUK75" s="386"/>
      <c r="DUL75" s="386"/>
      <c r="DUM75" s="386"/>
      <c r="DUN75" s="386"/>
      <c r="DUO75" s="385"/>
      <c r="DUP75" s="386"/>
      <c r="DUQ75" s="386"/>
      <c r="DUR75" s="386"/>
      <c r="DUS75" s="386"/>
      <c r="DUT75" s="386"/>
      <c r="DUU75" s="386"/>
      <c r="DUV75" s="386"/>
      <c r="DUW75" s="386"/>
      <c r="DUX75" s="386"/>
      <c r="DUY75" s="386"/>
      <c r="DUZ75" s="386"/>
      <c r="DVA75" s="386"/>
      <c r="DVB75" s="386"/>
      <c r="DVC75" s="386"/>
      <c r="DVD75" s="386"/>
      <c r="DVE75" s="385"/>
      <c r="DVF75" s="386"/>
      <c r="DVG75" s="386"/>
      <c r="DVH75" s="386"/>
      <c r="DVI75" s="386"/>
      <c r="DVJ75" s="386"/>
      <c r="DVK75" s="386"/>
      <c r="DVL75" s="386"/>
      <c r="DVM75" s="386"/>
      <c r="DVN75" s="386"/>
      <c r="DVO75" s="386"/>
      <c r="DVP75" s="386"/>
      <c r="DVQ75" s="386"/>
      <c r="DVR75" s="386"/>
      <c r="DVS75" s="386"/>
      <c r="DVT75" s="386"/>
      <c r="DVU75" s="385"/>
      <c r="DVV75" s="386"/>
      <c r="DVW75" s="386"/>
      <c r="DVX75" s="386"/>
      <c r="DVY75" s="386"/>
      <c r="DVZ75" s="386"/>
      <c r="DWA75" s="386"/>
      <c r="DWB75" s="386"/>
      <c r="DWC75" s="386"/>
      <c r="DWD75" s="386"/>
      <c r="DWE75" s="386"/>
      <c r="DWF75" s="386"/>
      <c r="DWG75" s="386"/>
      <c r="DWH75" s="386"/>
      <c r="DWI75" s="386"/>
      <c r="DWJ75" s="386"/>
      <c r="DWK75" s="385"/>
      <c r="DWL75" s="386"/>
      <c r="DWM75" s="386"/>
      <c r="DWN75" s="386"/>
      <c r="DWO75" s="386"/>
      <c r="DWP75" s="386"/>
      <c r="DWQ75" s="386"/>
      <c r="DWR75" s="386"/>
      <c r="DWS75" s="386"/>
      <c r="DWT75" s="386"/>
      <c r="DWU75" s="386"/>
      <c r="DWV75" s="386"/>
      <c r="DWW75" s="386"/>
      <c r="DWX75" s="386"/>
      <c r="DWY75" s="386"/>
      <c r="DWZ75" s="386"/>
      <c r="DXA75" s="385"/>
      <c r="DXB75" s="386"/>
      <c r="DXC75" s="386"/>
      <c r="DXD75" s="386"/>
      <c r="DXE75" s="386"/>
      <c r="DXF75" s="386"/>
      <c r="DXG75" s="386"/>
      <c r="DXH75" s="386"/>
      <c r="DXI75" s="386"/>
      <c r="DXJ75" s="386"/>
      <c r="DXK75" s="386"/>
      <c r="DXL75" s="386"/>
      <c r="DXM75" s="386"/>
      <c r="DXN75" s="386"/>
      <c r="DXO75" s="386"/>
      <c r="DXP75" s="386"/>
      <c r="DXQ75" s="385"/>
      <c r="DXR75" s="386"/>
      <c r="DXS75" s="386"/>
      <c r="DXT75" s="386"/>
      <c r="DXU75" s="386"/>
      <c r="DXV75" s="386"/>
      <c r="DXW75" s="386"/>
      <c r="DXX75" s="386"/>
      <c r="DXY75" s="386"/>
      <c r="DXZ75" s="386"/>
      <c r="DYA75" s="386"/>
      <c r="DYB75" s="386"/>
      <c r="DYC75" s="386"/>
      <c r="DYD75" s="386"/>
      <c r="DYE75" s="386"/>
      <c r="DYF75" s="386"/>
      <c r="DYG75" s="385"/>
      <c r="DYH75" s="386"/>
      <c r="DYI75" s="386"/>
      <c r="DYJ75" s="386"/>
      <c r="DYK75" s="386"/>
      <c r="DYL75" s="386"/>
      <c r="DYM75" s="386"/>
      <c r="DYN75" s="386"/>
      <c r="DYO75" s="386"/>
      <c r="DYP75" s="386"/>
      <c r="DYQ75" s="386"/>
      <c r="DYR75" s="386"/>
      <c r="DYS75" s="386"/>
      <c r="DYT75" s="386"/>
      <c r="DYU75" s="386"/>
      <c r="DYV75" s="386"/>
      <c r="DYW75" s="385"/>
      <c r="DYX75" s="386"/>
      <c r="DYY75" s="386"/>
      <c r="DYZ75" s="386"/>
      <c r="DZA75" s="386"/>
      <c r="DZB75" s="386"/>
      <c r="DZC75" s="386"/>
      <c r="DZD75" s="386"/>
      <c r="DZE75" s="386"/>
      <c r="DZF75" s="386"/>
      <c r="DZG75" s="386"/>
      <c r="DZH75" s="386"/>
      <c r="DZI75" s="386"/>
      <c r="DZJ75" s="386"/>
      <c r="DZK75" s="386"/>
      <c r="DZL75" s="386"/>
      <c r="DZM75" s="385"/>
      <c r="DZN75" s="386"/>
      <c r="DZO75" s="386"/>
      <c r="DZP75" s="386"/>
      <c r="DZQ75" s="386"/>
      <c r="DZR75" s="386"/>
      <c r="DZS75" s="386"/>
      <c r="DZT75" s="386"/>
      <c r="DZU75" s="386"/>
      <c r="DZV75" s="386"/>
      <c r="DZW75" s="386"/>
      <c r="DZX75" s="386"/>
      <c r="DZY75" s="386"/>
      <c r="DZZ75" s="386"/>
      <c r="EAA75" s="386"/>
      <c r="EAB75" s="386"/>
      <c r="EAC75" s="385"/>
      <c r="EAD75" s="386"/>
      <c r="EAE75" s="386"/>
      <c r="EAF75" s="386"/>
      <c r="EAG75" s="386"/>
      <c r="EAH75" s="386"/>
      <c r="EAI75" s="386"/>
      <c r="EAJ75" s="386"/>
      <c r="EAK75" s="386"/>
      <c r="EAL75" s="386"/>
      <c r="EAM75" s="386"/>
      <c r="EAN75" s="386"/>
      <c r="EAO75" s="386"/>
      <c r="EAP75" s="386"/>
      <c r="EAQ75" s="386"/>
      <c r="EAR75" s="386"/>
      <c r="EAS75" s="385"/>
      <c r="EAT75" s="386"/>
      <c r="EAU75" s="386"/>
      <c r="EAV75" s="386"/>
      <c r="EAW75" s="386"/>
      <c r="EAX75" s="386"/>
      <c r="EAY75" s="386"/>
      <c r="EAZ75" s="386"/>
      <c r="EBA75" s="386"/>
      <c r="EBB75" s="386"/>
      <c r="EBC75" s="386"/>
      <c r="EBD75" s="386"/>
      <c r="EBE75" s="386"/>
      <c r="EBF75" s="386"/>
      <c r="EBG75" s="386"/>
      <c r="EBH75" s="386"/>
      <c r="EBI75" s="385"/>
      <c r="EBJ75" s="386"/>
      <c r="EBK75" s="386"/>
      <c r="EBL75" s="386"/>
      <c r="EBM75" s="386"/>
      <c r="EBN75" s="386"/>
      <c r="EBO75" s="386"/>
      <c r="EBP75" s="386"/>
      <c r="EBQ75" s="386"/>
      <c r="EBR75" s="386"/>
      <c r="EBS75" s="386"/>
      <c r="EBT75" s="386"/>
      <c r="EBU75" s="386"/>
      <c r="EBV75" s="386"/>
      <c r="EBW75" s="386"/>
      <c r="EBX75" s="386"/>
      <c r="EBY75" s="385"/>
      <c r="EBZ75" s="386"/>
      <c r="ECA75" s="386"/>
      <c r="ECB75" s="386"/>
      <c r="ECC75" s="386"/>
      <c r="ECD75" s="386"/>
      <c r="ECE75" s="386"/>
      <c r="ECF75" s="386"/>
      <c r="ECG75" s="386"/>
      <c r="ECH75" s="386"/>
      <c r="ECI75" s="386"/>
      <c r="ECJ75" s="386"/>
      <c r="ECK75" s="386"/>
      <c r="ECL75" s="386"/>
      <c r="ECM75" s="386"/>
      <c r="ECN75" s="386"/>
      <c r="ECO75" s="385"/>
      <c r="ECP75" s="386"/>
      <c r="ECQ75" s="386"/>
      <c r="ECR75" s="386"/>
      <c r="ECS75" s="386"/>
      <c r="ECT75" s="386"/>
      <c r="ECU75" s="386"/>
      <c r="ECV75" s="386"/>
      <c r="ECW75" s="386"/>
      <c r="ECX75" s="386"/>
      <c r="ECY75" s="386"/>
      <c r="ECZ75" s="386"/>
      <c r="EDA75" s="386"/>
      <c r="EDB75" s="386"/>
      <c r="EDC75" s="386"/>
      <c r="EDD75" s="386"/>
      <c r="EDE75" s="385"/>
      <c r="EDF75" s="386"/>
      <c r="EDG75" s="386"/>
      <c r="EDH75" s="386"/>
      <c r="EDI75" s="386"/>
      <c r="EDJ75" s="386"/>
      <c r="EDK75" s="386"/>
      <c r="EDL75" s="386"/>
      <c r="EDM75" s="386"/>
      <c r="EDN75" s="386"/>
      <c r="EDO75" s="386"/>
      <c r="EDP75" s="386"/>
      <c r="EDQ75" s="386"/>
      <c r="EDR75" s="386"/>
      <c r="EDS75" s="386"/>
      <c r="EDT75" s="386"/>
      <c r="EDU75" s="385"/>
      <c r="EDV75" s="386"/>
      <c r="EDW75" s="386"/>
      <c r="EDX75" s="386"/>
      <c r="EDY75" s="386"/>
      <c r="EDZ75" s="386"/>
      <c r="EEA75" s="386"/>
      <c r="EEB75" s="386"/>
      <c r="EEC75" s="386"/>
      <c r="EED75" s="386"/>
      <c r="EEE75" s="386"/>
      <c r="EEF75" s="386"/>
      <c r="EEG75" s="386"/>
      <c r="EEH75" s="386"/>
      <c r="EEI75" s="386"/>
      <c r="EEJ75" s="386"/>
      <c r="EEK75" s="385"/>
      <c r="EEL75" s="386"/>
      <c r="EEM75" s="386"/>
      <c r="EEN75" s="386"/>
      <c r="EEO75" s="386"/>
      <c r="EEP75" s="386"/>
      <c r="EEQ75" s="386"/>
      <c r="EER75" s="386"/>
      <c r="EES75" s="386"/>
      <c r="EET75" s="386"/>
      <c r="EEU75" s="386"/>
      <c r="EEV75" s="386"/>
      <c r="EEW75" s="386"/>
      <c r="EEX75" s="386"/>
      <c r="EEY75" s="386"/>
      <c r="EEZ75" s="386"/>
      <c r="EFA75" s="385"/>
      <c r="EFB75" s="386"/>
      <c r="EFC75" s="386"/>
      <c r="EFD75" s="386"/>
      <c r="EFE75" s="386"/>
      <c r="EFF75" s="386"/>
      <c r="EFG75" s="386"/>
      <c r="EFH75" s="386"/>
      <c r="EFI75" s="386"/>
      <c r="EFJ75" s="386"/>
      <c r="EFK75" s="386"/>
      <c r="EFL75" s="386"/>
      <c r="EFM75" s="386"/>
      <c r="EFN75" s="386"/>
      <c r="EFO75" s="386"/>
      <c r="EFP75" s="386"/>
      <c r="EFQ75" s="385"/>
      <c r="EFR75" s="386"/>
      <c r="EFS75" s="386"/>
      <c r="EFT75" s="386"/>
      <c r="EFU75" s="386"/>
      <c r="EFV75" s="386"/>
      <c r="EFW75" s="386"/>
      <c r="EFX75" s="386"/>
      <c r="EFY75" s="386"/>
      <c r="EFZ75" s="386"/>
      <c r="EGA75" s="386"/>
      <c r="EGB75" s="386"/>
      <c r="EGC75" s="386"/>
      <c r="EGD75" s="386"/>
      <c r="EGE75" s="386"/>
      <c r="EGF75" s="386"/>
      <c r="EGG75" s="385"/>
      <c r="EGH75" s="386"/>
      <c r="EGI75" s="386"/>
      <c r="EGJ75" s="386"/>
      <c r="EGK75" s="386"/>
      <c r="EGL75" s="386"/>
      <c r="EGM75" s="386"/>
      <c r="EGN75" s="386"/>
      <c r="EGO75" s="386"/>
      <c r="EGP75" s="386"/>
      <c r="EGQ75" s="386"/>
      <c r="EGR75" s="386"/>
      <c r="EGS75" s="386"/>
      <c r="EGT75" s="386"/>
      <c r="EGU75" s="386"/>
      <c r="EGV75" s="386"/>
      <c r="EGW75" s="385"/>
      <c r="EGX75" s="386"/>
      <c r="EGY75" s="386"/>
      <c r="EGZ75" s="386"/>
      <c r="EHA75" s="386"/>
      <c r="EHB75" s="386"/>
      <c r="EHC75" s="386"/>
      <c r="EHD75" s="386"/>
      <c r="EHE75" s="386"/>
      <c r="EHF75" s="386"/>
      <c r="EHG75" s="386"/>
      <c r="EHH75" s="386"/>
      <c r="EHI75" s="386"/>
      <c r="EHJ75" s="386"/>
      <c r="EHK75" s="386"/>
      <c r="EHL75" s="386"/>
      <c r="EHM75" s="385"/>
      <c r="EHN75" s="386"/>
      <c r="EHO75" s="386"/>
      <c r="EHP75" s="386"/>
      <c r="EHQ75" s="386"/>
      <c r="EHR75" s="386"/>
      <c r="EHS75" s="386"/>
      <c r="EHT75" s="386"/>
      <c r="EHU75" s="386"/>
      <c r="EHV75" s="386"/>
      <c r="EHW75" s="386"/>
      <c r="EHX75" s="386"/>
      <c r="EHY75" s="386"/>
      <c r="EHZ75" s="386"/>
      <c r="EIA75" s="386"/>
      <c r="EIB75" s="386"/>
      <c r="EIC75" s="385"/>
      <c r="EID75" s="386"/>
      <c r="EIE75" s="386"/>
      <c r="EIF75" s="386"/>
      <c r="EIG75" s="386"/>
      <c r="EIH75" s="386"/>
      <c r="EII75" s="386"/>
      <c r="EIJ75" s="386"/>
      <c r="EIK75" s="386"/>
      <c r="EIL75" s="386"/>
      <c r="EIM75" s="386"/>
      <c r="EIN75" s="386"/>
      <c r="EIO75" s="386"/>
      <c r="EIP75" s="386"/>
      <c r="EIQ75" s="386"/>
      <c r="EIR75" s="386"/>
      <c r="EIS75" s="385"/>
      <c r="EIT75" s="386"/>
      <c r="EIU75" s="386"/>
      <c r="EIV75" s="386"/>
      <c r="EIW75" s="386"/>
      <c r="EIX75" s="386"/>
      <c r="EIY75" s="386"/>
      <c r="EIZ75" s="386"/>
      <c r="EJA75" s="386"/>
      <c r="EJB75" s="386"/>
      <c r="EJC75" s="386"/>
      <c r="EJD75" s="386"/>
      <c r="EJE75" s="386"/>
      <c r="EJF75" s="386"/>
      <c r="EJG75" s="386"/>
      <c r="EJH75" s="386"/>
      <c r="EJI75" s="385"/>
      <c r="EJJ75" s="386"/>
      <c r="EJK75" s="386"/>
      <c r="EJL75" s="386"/>
      <c r="EJM75" s="386"/>
      <c r="EJN75" s="386"/>
      <c r="EJO75" s="386"/>
      <c r="EJP75" s="386"/>
      <c r="EJQ75" s="386"/>
      <c r="EJR75" s="386"/>
      <c r="EJS75" s="386"/>
      <c r="EJT75" s="386"/>
      <c r="EJU75" s="386"/>
      <c r="EJV75" s="386"/>
      <c r="EJW75" s="386"/>
      <c r="EJX75" s="386"/>
      <c r="EJY75" s="385"/>
      <c r="EJZ75" s="386"/>
      <c r="EKA75" s="386"/>
      <c r="EKB75" s="386"/>
      <c r="EKC75" s="386"/>
      <c r="EKD75" s="386"/>
      <c r="EKE75" s="386"/>
      <c r="EKF75" s="386"/>
      <c r="EKG75" s="386"/>
      <c r="EKH75" s="386"/>
      <c r="EKI75" s="386"/>
      <c r="EKJ75" s="386"/>
      <c r="EKK75" s="386"/>
      <c r="EKL75" s="386"/>
      <c r="EKM75" s="386"/>
      <c r="EKN75" s="386"/>
      <c r="EKO75" s="385"/>
      <c r="EKP75" s="386"/>
      <c r="EKQ75" s="386"/>
      <c r="EKR75" s="386"/>
      <c r="EKS75" s="386"/>
      <c r="EKT75" s="386"/>
      <c r="EKU75" s="386"/>
      <c r="EKV75" s="386"/>
      <c r="EKW75" s="386"/>
      <c r="EKX75" s="386"/>
      <c r="EKY75" s="386"/>
      <c r="EKZ75" s="386"/>
      <c r="ELA75" s="386"/>
      <c r="ELB75" s="386"/>
      <c r="ELC75" s="386"/>
      <c r="ELD75" s="386"/>
      <c r="ELE75" s="385"/>
      <c r="ELF75" s="386"/>
      <c r="ELG75" s="386"/>
      <c r="ELH75" s="386"/>
      <c r="ELI75" s="386"/>
      <c r="ELJ75" s="386"/>
      <c r="ELK75" s="386"/>
      <c r="ELL75" s="386"/>
      <c r="ELM75" s="386"/>
      <c r="ELN75" s="386"/>
      <c r="ELO75" s="386"/>
      <c r="ELP75" s="386"/>
      <c r="ELQ75" s="386"/>
      <c r="ELR75" s="386"/>
      <c r="ELS75" s="386"/>
      <c r="ELT75" s="386"/>
      <c r="ELU75" s="385"/>
      <c r="ELV75" s="386"/>
      <c r="ELW75" s="386"/>
      <c r="ELX75" s="386"/>
      <c r="ELY75" s="386"/>
      <c r="ELZ75" s="386"/>
      <c r="EMA75" s="386"/>
      <c r="EMB75" s="386"/>
      <c r="EMC75" s="386"/>
      <c r="EMD75" s="386"/>
      <c r="EME75" s="386"/>
      <c r="EMF75" s="386"/>
      <c r="EMG75" s="386"/>
      <c r="EMH75" s="386"/>
      <c r="EMI75" s="386"/>
      <c r="EMJ75" s="386"/>
      <c r="EMK75" s="385"/>
      <c r="EML75" s="386"/>
      <c r="EMM75" s="386"/>
      <c r="EMN75" s="386"/>
      <c r="EMO75" s="386"/>
      <c r="EMP75" s="386"/>
      <c r="EMQ75" s="386"/>
      <c r="EMR75" s="386"/>
      <c r="EMS75" s="386"/>
      <c r="EMT75" s="386"/>
      <c r="EMU75" s="386"/>
      <c r="EMV75" s="386"/>
      <c r="EMW75" s="386"/>
      <c r="EMX75" s="386"/>
      <c r="EMY75" s="386"/>
      <c r="EMZ75" s="386"/>
      <c r="ENA75" s="385"/>
      <c r="ENB75" s="386"/>
      <c r="ENC75" s="386"/>
      <c r="END75" s="386"/>
      <c r="ENE75" s="386"/>
      <c r="ENF75" s="386"/>
      <c r="ENG75" s="386"/>
      <c r="ENH75" s="386"/>
      <c r="ENI75" s="386"/>
      <c r="ENJ75" s="386"/>
      <c r="ENK75" s="386"/>
      <c r="ENL75" s="386"/>
      <c r="ENM75" s="386"/>
      <c r="ENN75" s="386"/>
      <c r="ENO75" s="386"/>
      <c r="ENP75" s="386"/>
      <c r="ENQ75" s="385"/>
      <c r="ENR75" s="386"/>
      <c r="ENS75" s="386"/>
      <c r="ENT75" s="386"/>
      <c r="ENU75" s="386"/>
      <c r="ENV75" s="386"/>
      <c r="ENW75" s="386"/>
      <c r="ENX75" s="386"/>
      <c r="ENY75" s="386"/>
      <c r="ENZ75" s="386"/>
      <c r="EOA75" s="386"/>
      <c r="EOB75" s="386"/>
      <c r="EOC75" s="386"/>
      <c r="EOD75" s="386"/>
      <c r="EOE75" s="386"/>
      <c r="EOF75" s="386"/>
      <c r="EOG75" s="385"/>
      <c r="EOH75" s="386"/>
      <c r="EOI75" s="386"/>
      <c r="EOJ75" s="386"/>
      <c r="EOK75" s="386"/>
      <c r="EOL75" s="386"/>
      <c r="EOM75" s="386"/>
      <c r="EON75" s="386"/>
      <c r="EOO75" s="386"/>
      <c r="EOP75" s="386"/>
      <c r="EOQ75" s="386"/>
      <c r="EOR75" s="386"/>
      <c r="EOS75" s="386"/>
      <c r="EOT75" s="386"/>
      <c r="EOU75" s="386"/>
      <c r="EOV75" s="386"/>
      <c r="EOW75" s="385"/>
      <c r="EOX75" s="386"/>
      <c r="EOY75" s="386"/>
      <c r="EOZ75" s="386"/>
      <c r="EPA75" s="386"/>
      <c r="EPB75" s="386"/>
      <c r="EPC75" s="386"/>
      <c r="EPD75" s="386"/>
      <c r="EPE75" s="386"/>
      <c r="EPF75" s="386"/>
      <c r="EPG75" s="386"/>
      <c r="EPH75" s="386"/>
      <c r="EPI75" s="386"/>
      <c r="EPJ75" s="386"/>
      <c r="EPK75" s="386"/>
      <c r="EPL75" s="386"/>
      <c r="EPM75" s="385"/>
      <c r="EPN75" s="386"/>
      <c r="EPO75" s="386"/>
      <c r="EPP75" s="386"/>
      <c r="EPQ75" s="386"/>
      <c r="EPR75" s="386"/>
      <c r="EPS75" s="386"/>
      <c r="EPT75" s="386"/>
      <c r="EPU75" s="386"/>
      <c r="EPV75" s="386"/>
      <c r="EPW75" s="386"/>
      <c r="EPX75" s="386"/>
      <c r="EPY75" s="386"/>
      <c r="EPZ75" s="386"/>
      <c r="EQA75" s="386"/>
      <c r="EQB75" s="386"/>
      <c r="EQC75" s="385"/>
      <c r="EQD75" s="386"/>
      <c r="EQE75" s="386"/>
      <c r="EQF75" s="386"/>
      <c r="EQG75" s="386"/>
      <c r="EQH75" s="386"/>
      <c r="EQI75" s="386"/>
      <c r="EQJ75" s="386"/>
      <c r="EQK75" s="386"/>
      <c r="EQL75" s="386"/>
      <c r="EQM75" s="386"/>
      <c r="EQN75" s="386"/>
      <c r="EQO75" s="386"/>
      <c r="EQP75" s="386"/>
      <c r="EQQ75" s="386"/>
      <c r="EQR75" s="386"/>
      <c r="EQS75" s="385"/>
      <c r="EQT75" s="386"/>
      <c r="EQU75" s="386"/>
      <c r="EQV75" s="386"/>
      <c r="EQW75" s="386"/>
      <c r="EQX75" s="386"/>
      <c r="EQY75" s="386"/>
      <c r="EQZ75" s="386"/>
      <c r="ERA75" s="386"/>
      <c r="ERB75" s="386"/>
      <c r="ERC75" s="386"/>
      <c r="ERD75" s="386"/>
      <c r="ERE75" s="386"/>
      <c r="ERF75" s="386"/>
      <c r="ERG75" s="386"/>
      <c r="ERH75" s="386"/>
      <c r="ERI75" s="385"/>
      <c r="ERJ75" s="386"/>
      <c r="ERK75" s="386"/>
      <c r="ERL75" s="386"/>
      <c r="ERM75" s="386"/>
      <c r="ERN75" s="386"/>
      <c r="ERO75" s="386"/>
      <c r="ERP75" s="386"/>
      <c r="ERQ75" s="386"/>
      <c r="ERR75" s="386"/>
      <c r="ERS75" s="386"/>
      <c r="ERT75" s="386"/>
      <c r="ERU75" s="386"/>
      <c r="ERV75" s="386"/>
      <c r="ERW75" s="386"/>
      <c r="ERX75" s="386"/>
      <c r="ERY75" s="385"/>
      <c r="ERZ75" s="386"/>
      <c r="ESA75" s="386"/>
      <c r="ESB75" s="386"/>
      <c r="ESC75" s="386"/>
      <c r="ESD75" s="386"/>
      <c r="ESE75" s="386"/>
      <c r="ESF75" s="386"/>
      <c r="ESG75" s="386"/>
      <c r="ESH75" s="386"/>
      <c r="ESI75" s="386"/>
      <c r="ESJ75" s="386"/>
      <c r="ESK75" s="386"/>
      <c r="ESL75" s="386"/>
      <c r="ESM75" s="386"/>
      <c r="ESN75" s="386"/>
      <c r="ESO75" s="385"/>
      <c r="ESP75" s="386"/>
      <c r="ESQ75" s="386"/>
      <c r="ESR75" s="386"/>
      <c r="ESS75" s="386"/>
      <c r="EST75" s="386"/>
      <c r="ESU75" s="386"/>
      <c r="ESV75" s="386"/>
      <c r="ESW75" s="386"/>
      <c r="ESX75" s="386"/>
      <c r="ESY75" s="386"/>
      <c r="ESZ75" s="386"/>
      <c r="ETA75" s="386"/>
      <c r="ETB75" s="386"/>
      <c r="ETC75" s="386"/>
      <c r="ETD75" s="386"/>
      <c r="ETE75" s="385"/>
      <c r="ETF75" s="386"/>
      <c r="ETG75" s="386"/>
      <c r="ETH75" s="386"/>
      <c r="ETI75" s="386"/>
      <c r="ETJ75" s="386"/>
      <c r="ETK75" s="386"/>
      <c r="ETL75" s="386"/>
      <c r="ETM75" s="386"/>
      <c r="ETN75" s="386"/>
      <c r="ETO75" s="386"/>
      <c r="ETP75" s="386"/>
      <c r="ETQ75" s="386"/>
      <c r="ETR75" s="386"/>
      <c r="ETS75" s="386"/>
      <c r="ETT75" s="386"/>
      <c r="ETU75" s="385"/>
      <c r="ETV75" s="386"/>
      <c r="ETW75" s="386"/>
      <c r="ETX75" s="386"/>
      <c r="ETY75" s="386"/>
      <c r="ETZ75" s="386"/>
      <c r="EUA75" s="386"/>
      <c r="EUB75" s="386"/>
      <c r="EUC75" s="386"/>
      <c r="EUD75" s="386"/>
      <c r="EUE75" s="386"/>
      <c r="EUF75" s="386"/>
      <c r="EUG75" s="386"/>
      <c r="EUH75" s="386"/>
      <c r="EUI75" s="386"/>
      <c r="EUJ75" s="386"/>
      <c r="EUK75" s="385"/>
      <c r="EUL75" s="386"/>
      <c r="EUM75" s="386"/>
      <c r="EUN75" s="386"/>
      <c r="EUO75" s="386"/>
      <c r="EUP75" s="386"/>
      <c r="EUQ75" s="386"/>
      <c r="EUR75" s="386"/>
      <c r="EUS75" s="386"/>
      <c r="EUT75" s="386"/>
      <c r="EUU75" s="386"/>
      <c r="EUV75" s="386"/>
      <c r="EUW75" s="386"/>
      <c r="EUX75" s="386"/>
      <c r="EUY75" s="386"/>
      <c r="EUZ75" s="386"/>
      <c r="EVA75" s="385"/>
      <c r="EVB75" s="386"/>
      <c r="EVC75" s="386"/>
      <c r="EVD75" s="386"/>
      <c r="EVE75" s="386"/>
      <c r="EVF75" s="386"/>
      <c r="EVG75" s="386"/>
      <c r="EVH75" s="386"/>
      <c r="EVI75" s="386"/>
      <c r="EVJ75" s="386"/>
      <c r="EVK75" s="386"/>
      <c r="EVL75" s="386"/>
      <c r="EVM75" s="386"/>
      <c r="EVN75" s="386"/>
      <c r="EVO75" s="386"/>
      <c r="EVP75" s="386"/>
      <c r="EVQ75" s="385"/>
      <c r="EVR75" s="386"/>
      <c r="EVS75" s="386"/>
      <c r="EVT75" s="386"/>
      <c r="EVU75" s="386"/>
      <c r="EVV75" s="386"/>
      <c r="EVW75" s="386"/>
      <c r="EVX75" s="386"/>
      <c r="EVY75" s="386"/>
      <c r="EVZ75" s="386"/>
      <c r="EWA75" s="386"/>
      <c r="EWB75" s="386"/>
      <c r="EWC75" s="386"/>
      <c r="EWD75" s="386"/>
      <c r="EWE75" s="386"/>
      <c r="EWF75" s="386"/>
      <c r="EWG75" s="385"/>
      <c r="EWH75" s="386"/>
      <c r="EWI75" s="386"/>
      <c r="EWJ75" s="386"/>
      <c r="EWK75" s="386"/>
      <c r="EWL75" s="386"/>
      <c r="EWM75" s="386"/>
      <c r="EWN75" s="386"/>
      <c r="EWO75" s="386"/>
      <c r="EWP75" s="386"/>
      <c r="EWQ75" s="386"/>
      <c r="EWR75" s="386"/>
      <c r="EWS75" s="386"/>
      <c r="EWT75" s="386"/>
      <c r="EWU75" s="386"/>
      <c r="EWV75" s="386"/>
      <c r="EWW75" s="385"/>
      <c r="EWX75" s="386"/>
      <c r="EWY75" s="386"/>
      <c r="EWZ75" s="386"/>
      <c r="EXA75" s="386"/>
      <c r="EXB75" s="386"/>
      <c r="EXC75" s="386"/>
      <c r="EXD75" s="386"/>
      <c r="EXE75" s="386"/>
      <c r="EXF75" s="386"/>
      <c r="EXG75" s="386"/>
      <c r="EXH75" s="386"/>
      <c r="EXI75" s="386"/>
      <c r="EXJ75" s="386"/>
      <c r="EXK75" s="386"/>
      <c r="EXL75" s="386"/>
      <c r="EXM75" s="385"/>
      <c r="EXN75" s="386"/>
      <c r="EXO75" s="386"/>
      <c r="EXP75" s="386"/>
      <c r="EXQ75" s="386"/>
      <c r="EXR75" s="386"/>
      <c r="EXS75" s="386"/>
      <c r="EXT75" s="386"/>
      <c r="EXU75" s="386"/>
      <c r="EXV75" s="386"/>
      <c r="EXW75" s="386"/>
      <c r="EXX75" s="386"/>
      <c r="EXY75" s="386"/>
      <c r="EXZ75" s="386"/>
      <c r="EYA75" s="386"/>
      <c r="EYB75" s="386"/>
      <c r="EYC75" s="385"/>
      <c r="EYD75" s="386"/>
      <c r="EYE75" s="386"/>
      <c r="EYF75" s="386"/>
      <c r="EYG75" s="386"/>
      <c r="EYH75" s="386"/>
      <c r="EYI75" s="386"/>
      <c r="EYJ75" s="386"/>
      <c r="EYK75" s="386"/>
      <c r="EYL75" s="386"/>
      <c r="EYM75" s="386"/>
      <c r="EYN75" s="386"/>
      <c r="EYO75" s="386"/>
      <c r="EYP75" s="386"/>
      <c r="EYQ75" s="386"/>
      <c r="EYR75" s="386"/>
      <c r="EYS75" s="385"/>
      <c r="EYT75" s="386"/>
      <c r="EYU75" s="386"/>
      <c r="EYV75" s="386"/>
      <c r="EYW75" s="386"/>
      <c r="EYX75" s="386"/>
      <c r="EYY75" s="386"/>
      <c r="EYZ75" s="386"/>
      <c r="EZA75" s="386"/>
      <c r="EZB75" s="386"/>
      <c r="EZC75" s="386"/>
      <c r="EZD75" s="386"/>
      <c r="EZE75" s="386"/>
      <c r="EZF75" s="386"/>
      <c r="EZG75" s="386"/>
      <c r="EZH75" s="386"/>
      <c r="EZI75" s="385"/>
      <c r="EZJ75" s="386"/>
      <c r="EZK75" s="386"/>
      <c r="EZL75" s="386"/>
      <c r="EZM75" s="386"/>
      <c r="EZN75" s="386"/>
      <c r="EZO75" s="386"/>
      <c r="EZP75" s="386"/>
      <c r="EZQ75" s="386"/>
      <c r="EZR75" s="386"/>
      <c r="EZS75" s="386"/>
      <c r="EZT75" s="386"/>
      <c r="EZU75" s="386"/>
      <c r="EZV75" s="386"/>
      <c r="EZW75" s="386"/>
      <c r="EZX75" s="386"/>
      <c r="EZY75" s="385"/>
      <c r="EZZ75" s="386"/>
      <c r="FAA75" s="386"/>
      <c r="FAB75" s="386"/>
      <c r="FAC75" s="386"/>
      <c r="FAD75" s="386"/>
      <c r="FAE75" s="386"/>
      <c r="FAF75" s="386"/>
      <c r="FAG75" s="386"/>
      <c r="FAH75" s="386"/>
      <c r="FAI75" s="386"/>
      <c r="FAJ75" s="386"/>
      <c r="FAK75" s="386"/>
      <c r="FAL75" s="386"/>
      <c r="FAM75" s="386"/>
      <c r="FAN75" s="386"/>
      <c r="FAO75" s="385"/>
      <c r="FAP75" s="386"/>
      <c r="FAQ75" s="386"/>
      <c r="FAR75" s="386"/>
      <c r="FAS75" s="386"/>
      <c r="FAT75" s="386"/>
      <c r="FAU75" s="386"/>
      <c r="FAV75" s="386"/>
      <c r="FAW75" s="386"/>
      <c r="FAX75" s="386"/>
      <c r="FAY75" s="386"/>
      <c r="FAZ75" s="386"/>
      <c r="FBA75" s="386"/>
      <c r="FBB75" s="386"/>
      <c r="FBC75" s="386"/>
      <c r="FBD75" s="386"/>
      <c r="FBE75" s="385"/>
      <c r="FBF75" s="386"/>
      <c r="FBG75" s="386"/>
      <c r="FBH75" s="386"/>
      <c r="FBI75" s="386"/>
      <c r="FBJ75" s="386"/>
      <c r="FBK75" s="386"/>
      <c r="FBL75" s="386"/>
      <c r="FBM75" s="386"/>
      <c r="FBN75" s="386"/>
      <c r="FBO75" s="386"/>
      <c r="FBP75" s="386"/>
      <c r="FBQ75" s="386"/>
      <c r="FBR75" s="386"/>
      <c r="FBS75" s="386"/>
      <c r="FBT75" s="386"/>
      <c r="FBU75" s="385"/>
      <c r="FBV75" s="386"/>
      <c r="FBW75" s="386"/>
      <c r="FBX75" s="386"/>
      <c r="FBY75" s="386"/>
      <c r="FBZ75" s="386"/>
      <c r="FCA75" s="386"/>
      <c r="FCB75" s="386"/>
      <c r="FCC75" s="386"/>
      <c r="FCD75" s="386"/>
      <c r="FCE75" s="386"/>
      <c r="FCF75" s="386"/>
      <c r="FCG75" s="386"/>
      <c r="FCH75" s="386"/>
      <c r="FCI75" s="386"/>
      <c r="FCJ75" s="386"/>
      <c r="FCK75" s="385"/>
      <c r="FCL75" s="386"/>
      <c r="FCM75" s="386"/>
      <c r="FCN75" s="386"/>
      <c r="FCO75" s="386"/>
      <c r="FCP75" s="386"/>
      <c r="FCQ75" s="386"/>
      <c r="FCR75" s="386"/>
      <c r="FCS75" s="386"/>
      <c r="FCT75" s="386"/>
      <c r="FCU75" s="386"/>
      <c r="FCV75" s="386"/>
      <c r="FCW75" s="386"/>
      <c r="FCX75" s="386"/>
      <c r="FCY75" s="386"/>
      <c r="FCZ75" s="386"/>
      <c r="FDA75" s="385"/>
      <c r="FDB75" s="386"/>
      <c r="FDC75" s="386"/>
      <c r="FDD75" s="386"/>
      <c r="FDE75" s="386"/>
      <c r="FDF75" s="386"/>
      <c r="FDG75" s="386"/>
      <c r="FDH75" s="386"/>
      <c r="FDI75" s="386"/>
      <c r="FDJ75" s="386"/>
      <c r="FDK75" s="386"/>
      <c r="FDL75" s="386"/>
      <c r="FDM75" s="386"/>
      <c r="FDN75" s="386"/>
      <c r="FDO75" s="386"/>
      <c r="FDP75" s="386"/>
      <c r="FDQ75" s="385"/>
      <c r="FDR75" s="386"/>
      <c r="FDS75" s="386"/>
      <c r="FDT75" s="386"/>
      <c r="FDU75" s="386"/>
      <c r="FDV75" s="386"/>
      <c r="FDW75" s="386"/>
      <c r="FDX75" s="386"/>
      <c r="FDY75" s="386"/>
      <c r="FDZ75" s="386"/>
      <c r="FEA75" s="386"/>
      <c r="FEB75" s="386"/>
      <c r="FEC75" s="386"/>
      <c r="FED75" s="386"/>
      <c r="FEE75" s="386"/>
      <c r="FEF75" s="386"/>
      <c r="FEG75" s="385"/>
      <c r="FEH75" s="386"/>
      <c r="FEI75" s="386"/>
      <c r="FEJ75" s="386"/>
      <c r="FEK75" s="386"/>
      <c r="FEL75" s="386"/>
      <c r="FEM75" s="386"/>
      <c r="FEN75" s="386"/>
      <c r="FEO75" s="386"/>
      <c r="FEP75" s="386"/>
      <c r="FEQ75" s="386"/>
      <c r="FER75" s="386"/>
      <c r="FES75" s="386"/>
      <c r="FET75" s="386"/>
      <c r="FEU75" s="386"/>
      <c r="FEV75" s="386"/>
      <c r="FEW75" s="385"/>
      <c r="FEX75" s="386"/>
      <c r="FEY75" s="386"/>
      <c r="FEZ75" s="386"/>
      <c r="FFA75" s="386"/>
      <c r="FFB75" s="386"/>
      <c r="FFC75" s="386"/>
      <c r="FFD75" s="386"/>
      <c r="FFE75" s="386"/>
      <c r="FFF75" s="386"/>
      <c r="FFG75" s="386"/>
      <c r="FFH75" s="386"/>
      <c r="FFI75" s="386"/>
      <c r="FFJ75" s="386"/>
      <c r="FFK75" s="386"/>
      <c r="FFL75" s="386"/>
      <c r="FFM75" s="385"/>
      <c r="FFN75" s="386"/>
      <c r="FFO75" s="386"/>
      <c r="FFP75" s="386"/>
      <c r="FFQ75" s="386"/>
      <c r="FFR75" s="386"/>
      <c r="FFS75" s="386"/>
      <c r="FFT75" s="386"/>
      <c r="FFU75" s="386"/>
      <c r="FFV75" s="386"/>
      <c r="FFW75" s="386"/>
      <c r="FFX75" s="386"/>
      <c r="FFY75" s="386"/>
      <c r="FFZ75" s="386"/>
      <c r="FGA75" s="386"/>
      <c r="FGB75" s="386"/>
      <c r="FGC75" s="385"/>
      <c r="FGD75" s="386"/>
      <c r="FGE75" s="386"/>
      <c r="FGF75" s="386"/>
      <c r="FGG75" s="386"/>
      <c r="FGH75" s="386"/>
      <c r="FGI75" s="386"/>
      <c r="FGJ75" s="386"/>
      <c r="FGK75" s="386"/>
      <c r="FGL75" s="386"/>
      <c r="FGM75" s="386"/>
      <c r="FGN75" s="386"/>
      <c r="FGO75" s="386"/>
      <c r="FGP75" s="386"/>
      <c r="FGQ75" s="386"/>
      <c r="FGR75" s="386"/>
      <c r="FGS75" s="385"/>
      <c r="FGT75" s="386"/>
      <c r="FGU75" s="386"/>
      <c r="FGV75" s="386"/>
      <c r="FGW75" s="386"/>
      <c r="FGX75" s="386"/>
      <c r="FGY75" s="386"/>
      <c r="FGZ75" s="386"/>
      <c r="FHA75" s="386"/>
      <c r="FHB75" s="386"/>
      <c r="FHC75" s="386"/>
      <c r="FHD75" s="386"/>
      <c r="FHE75" s="386"/>
      <c r="FHF75" s="386"/>
      <c r="FHG75" s="386"/>
      <c r="FHH75" s="386"/>
      <c r="FHI75" s="385"/>
      <c r="FHJ75" s="386"/>
      <c r="FHK75" s="386"/>
      <c r="FHL75" s="386"/>
      <c r="FHM75" s="386"/>
      <c r="FHN75" s="386"/>
      <c r="FHO75" s="386"/>
      <c r="FHP75" s="386"/>
      <c r="FHQ75" s="386"/>
      <c r="FHR75" s="386"/>
      <c r="FHS75" s="386"/>
      <c r="FHT75" s="386"/>
      <c r="FHU75" s="386"/>
      <c r="FHV75" s="386"/>
      <c r="FHW75" s="386"/>
      <c r="FHX75" s="386"/>
      <c r="FHY75" s="385"/>
      <c r="FHZ75" s="386"/>
      <c r="FIA75" s="386"/>
      <c r="FIB75" s="386"/>
      <c r="FIC75" s="386"/>
      <c r="FID75" s="386"/>
      <c r="FIE75" s="386"/>
      <c r="FIF75" s="386"/>
      <c r="FIG75" s="386"/>
      <c r="FIH75" s="386"/>
      <c r="FII75" s="386"/>
      <c r="FIJ75" s="386"/>
      <c r="FIK75" s="386"/>
      <c r="FIL75" s="386"/>
      <c r="FIM75" s="386"/>
      <c r="FIN75" s="386"/>
      <c r="FIO75" s="385"/>
      <c r="FIP75" s="386"/>
      <c r="FIQ75" s="386"/>
      <c r="FIR75" s="386"/>
      <c r="FIS75" s="386"/>
      <c r="FIT75" s="386"/>
      <c r="FIU75" s="386"/>
      <c r="FIV75" s="386"/>
      <c r="FIW75" s="386"/>
      <c r="FIX75" s="386"/>
      <c r="FIY75" s="386"/>
      <c r="FIZ75" s="386"/>
      <c r="FJA75" s="386"/>
      <c r="FJB75" s="386"/>
      <c r="FJC75" s="386"/>
      <c r="FJD75" s="386"/>
      <c r="FJE75" s="385"/>
      <c r="FJF75" s="386"/>
      <c r="FJG75" s="386"/>
      <c r="FJH75" s="386"/>
      <c r="FJI75" s="386"/>
      <c r="FJJ75" s="386"/>
      <c r="FJK75" s="386"/>
      <c r="FJL75" s="386"/>
      <c r="FJM75" s="386"/>
      <c r="FJN75" s="386"/>
      <c r="FJO75" s="386"/>
      <c r="FJP75" s="386"/>
      <c r="FJQ75" s="386"/>
      <c r="FJR75" s="386"/>
      <c r="FJS75" s="386"/>
      <c r="FJT75" s="386"/>
      <c r="FJU75" s="385"/>
      <c r="FJV75" s="386"/>
      <c r="FJW75" s="386"/>
      <c r="FJX75" s="386"/>
      <c r="FJY75" s="386"/>
      <c r="FJZ75" s="386"/>
      <c r="FKA75" s="386"/>
      <c r="FKB75" s="386"/>
      <c r="FKC75" s="386"/>
      <c r="FKD75" s="386"/>
      <c r="FKE75" s="386"/>
      <c r="FKF75" s="386"/>
      <c r="FKG75" s="386"/>
      <c r="FKH75" s="386"/>
      <c r="FKI75" s="386"/>
      <c r="FKJ75" s="386"/>
      <c r="FKK75" s="385"/>
      <c r="FKL75" s="386"/>
      <c r="FKM75" s="386"/>
      <c r="FKN75" s="386"/>
      <c r="FKO75" s="386"/>
      <c r="FKP75" s="386"/>
      <c r="FKQ75" s="386"/>
      <c r="FKR75" s="386"/>
      <c r="FKS75" s="386"/>
      <c r="FKT75" s="386"/>
      <c r="FKU75" s="386"/>
      <c r="FKV75" s="386"/>
      <c r="FKW75" s="386"/>
      <c r="FKX75" s="386"/>
      <c r="FKY75" s="386"/>
      <c r="FKZ75" s="386"/>
      <c r="FLA75" s="385"/>
      <c r="FLB75" s="386"/>
      <c r="FLC75" s="386"/>
      <c r="FLD75" s="386"/>
      <c r="FLE75" s="386"/>
      <c r="FLF75" s="386"/>
      <c r="FLG75" s="386"/>
      <c r="FLH75" s="386"/>
      <c r="FLI75" s="386"/>
      <c r="FLJ75" s="386"/>
      <c r="FLK75" s="386"/>
      <c r="FLL75" s="386"/>
      <c r="FLM75" s="386"/>
      <c r="FLN75" s="386"/>
      <c r="FLO75" s="386"/>
      <c r="FLP75" s="386"/>
      <c r="FLQ75" s="385"/>
      <c r="FLR75" s="386"/>
      <c r="FLS75" s="386"/>
      <c r="FLT75" s="386"/>
      <c r="FLU75" s="386"/>
      <c r="FLV75" s="386"/>
      <c r="FLW75" s="386"/>
      <c r="FLX75" s="386"/>
      <c r="FLY75" s="386"/>
      <c r="FLZ75" s="386"/>
      <c r="FMA75" s="386"/>
      <c r="FMB75" s="386"/>
      <c r="FMC75" s="386"/>
      <c r="FMD75" s="386"/>
      <c r="FME75" s="386"/>
      <c r="FMF75" s="386"/>
      <c r="FMG75" s="385"/>
      <c r="FMH75" s="386"/>
      <c r="FMI75" s="386"/>
      <c r="FMJ75" s="386"/>
      <c r="FMK75" s="386"/>
      <c r="FML75" s="386"/>
      <c r="FMM75" s="386"/>
      <c r="FMN75" s="386"/>
      <c r="FMO75" s="386"/>
      <c r="FMP75" s="386"/>
      <c r="FMQ75" s="386"/>
      <c r="FMR75" s="386"/>
      <c r="FMS75" s="386"/>
      <c r="FMT75" s="386"/>
      <c r="FMU75" s="386"/>
      <c r="FMV75" s="386"/>
      <c r="FMW75" s="385"/>
      <c r="FMX75" s="386"/>
      <c r="FMY75" s="386"/>
      <c r="FMZ75" s="386"/>
      <c r="FNA75" s="386"/>
      <c r="FNB75" s="386"/>
      <c r="FNC75" s="386"/>
      <c r="FND75" s="386"/>
      <c r="FNE75" s="386"/>
      <c r="FNF75" s="386"/>
      <c r="FNG75" s="386"/>
      <c r="FNH75" s="386"/>
      <c r="FNI75" s="386"/>
      <c r="FNJ75" s="386"/>
      <c r="FNK75" s="386"/>
      <c r="FNL75" s="386"/>
      <c r="FNM75" s="385"/>
      <c r="FNN75" s="386"/>
      <c r="FNO75" s="386"/>
      <c r="FNP75" s="386"/>
      <c r="FNQ75" s="386"/>
      <c r="FNR75" s="386"/>
      <c r="FNS75" s="386"/>
      <c r="FNT75" s="386"/>
      <c r="FNU75" s="386"/>
      <c r="FNV75" s="386"/>
      <c r="FNW75" s="386"/>
      <c r="FNX75" s="386"/>
      <c r="FNY75" s="386"/>
      <c r="FNZ75" s="386"/>
      <c r="FOA75" s="386"/>
      <c r="FOB75" s="386"/>
      <c r="FOC75" s="385"/>
      <c r="FOD75" s="386"/>
      <c r="FOE75" s="386"/>
      <c r="FOF75" s="386"/>
      <c r="FOG75" s="386"/>
      <c r="FOH75" s="386"/>
      <c r="FOI75" s="386"/>
      <c r="FOJ75" s="386"/>
      <c r="FOK75" s="386"/>
      <c r="FOL75" s="386"/>
      <c r="FOM75" s="386"/>
      <c r="FON75" s="386"/>
      <c r="FOO75" s="386"/>
      <c r="FOP75" s="386"/>
      <c r="FOQ75" s="386"/>
      <c r="FOR75" s="386"/>
      <c r="FOS75" s="385"/>
      <c r="FOT75" s="386"/>
      <c r="FOU75" s="386"/>
      <c r="FOV75" s="386"/>
      <c r="FOW75" s="386"/>
      <c r="FOX75" s="386"/>
      <c r="FOY75" s="386"/>
      <c r="FOZ75" s="386"/>
      <c r="FPA75" s="386"/>
      <c r="FPB75" s="386"/>
      <c r="FPC75" s="386"/>
      <c r="FPD75" s="386"/>
      <c r="FPE75" s="386"/>
      <c r="FPF75" s="386"/>
      <c r="FPG75" s="386"/>
      <c r="FPH75" s="386"/>
      <c r="FPI75" s="385"/>
      <c r="FPJ75" s="386"/>
      <c r="FPK75" s="386"/>
      <c r="FPL75" s="386"/>
      <c r="FPM75" s="386"/>
      <c r="FPN75" s="386"/>
      <c r="FPO75" s="386"/>
      <c r="FPP75" s="386"/>
      <c r="FPQ75" s="386"/>
      <c r="FPR75" s="386"/>
      <c r="FPS75" s="386"/>
      <c r="FPT75" s="386"/>
      <c r="FPU75" s="386"/>
      <c r="FPV75" s="386"/>
      <c r="FPW75" s="386"/>
      <c r="FPX75" s="386"/>
      <c r="FPY75" s="385"/>
      <c r="FPZ75" s="386"/>
      <c r="FQA75" s="386"/>
      <c r="FQB75" s="386"/>
      <c r="FQC75" s="386"/>
      <c r="FQD75" s="386"/>
      <c r="FQE75" s="386"/>
      <c r="FQF75" s="386"/>
      <c r="FQG75" s="386"/>
      <c r="FQH75" s="386"/>
      <c r="FQI75" s="386"/>
      <c r="FQJ75" s="386"/>
      <c r="FQK75" s="386"/>
      <c r="FQL75" s="386"/>
      <c r="FQM75" s="386"/>
      <c r="FQN75" s="386"/>
      <c r="FQO75" s="385"/>
      <c r="FQP75" s="386"/>
      <c r="FQQ75" s="386"/>
      <c r="FQR75" s="386"/>
      <c r="FQS75" s="386"/>
      <c r="FQT75" s="386"/>
      <c r="FQU75" s="386"/>
      <c r="FQV75" s="386"/>
      <c r="FQW75" s="386"/>
      <c r="FQX75" s="386"/>
      <c r="FQY75" s="386"/>
      <c r="FQZ75" s="386"/>
      <c r="FRA75" s="386"/>
      <c r="FRB75" s="386"/>
      <c r="FRC75" s="386"/>
      <c r="FRD75" s="386"/>
      <c r="FRE75" s="385"/>
      <c r="FRF75" s="386"/>
      <c r="FRG75" s="386"/>
      <c r="FRH75" s="386"/>
      <c r="FRI75" s="386"/>
      <c r="FRJ75" s="386"/>
      <c r="FRK75" s="386"/>
      <c r="FRL75" s="386"/>
      <c r="FRM75" s="386"/>
      <c r="FRN75" s="386"/>
      <c r="FRO75" s="386"/>
      <c r="FRP75" s="386"/>
      <c r="FRQ75" s="386"/>
      <c r="FRR75" s="386"/>
      <c r="FRS75" s="386"/>
      <c r="FRT75" s="386"/>
      <c r="FRU75" s="385"/>
      <c r="FRV75" s="386"/>
      <c r="FRW75" s="386"/>
      <c r="FRX75" s="386"/>
      <c r="FRY75" s="386"/>
      <c r="FRZ75" s="386"/>
      <c r="FSA75" s="386"/>
      <c r="FSB75" s="386"/>
      <c r="FSC75" s="386"/>
      <c r="FSD75" s="386"/>
      <c r="FSE75" s="386"/>
      <c r="FSF75" s="386"/>
      <c r="FSG75" s="386"/>
      <c r="FSH75" s="386"/>
      <c r="FSI75" s="386"/>
      <c r="FSJ75" s="386"/>
      <c r="FSK75" s="385"/>
      <c r="FSL75" s="386"/>
      <c r="FSM75" s="386"/>
      <c r="FSN75" s="386"/>
      <c r="FSO75" s="386"/>
      <c r="FSP75" s="386"/>
      <c r="FSQ75" s="386"/>
      <c r="FSR75" s="386"/>
      <c r="FSS75" s="386"/>
      <c r="FST75" s="386"/>
      <c r="FSU75" s="386"/>
      <c r="FSV75" s="386"/>
      <c r="FSW75" s="386"/>
      <c r="FSX75" s="386"/>
      <c r="FSY75" s="386"/>
      <c r="FSZ75" s="386"/>
      <c r="FTA75" s="385"/>
      <c r="FTB75" s="386"/>
      <c r="FTC75" s="386"/>
      <c r="FTD75" s="386"/>
      <c r="FTE75" s="386"/>
      <c r="FTF75" s="386"/>
      <c r="FTG75" s="386"/>
      <c r="FTH75" s="386"/>
      <c r="FTI75" s="386"/>
      <c r="FTJ75" s="386"/>
      <c r="FTK75" s="386"/>
      <c r="FTL75" s="386"/>
      <c r="FTM75" s="386"/>
      <c r="FTN75" s="386"/>
      <c r="FTO75" s="386"/>
      <c r="FTP75" s="386"/>
      <c r="FTQ75" s="385"/>
      <c r="FTR75" s="386"/>
      <c r="FTS75" s="386"/>
      <c r="FTT75" s="386"/>
      <c r="FTU75" s="386"/>
      <c r="FTV75" s="386"/>
      <c r="FTW75" s="386"/>
      <c r="FTX75" s="386"/>
      <c r="FTY75" s="386"/>
      <c r="FTZ75" s="386"/>
      <c r="FUA75" s="386"/>
      <c r="FUB75" s="386"/>
      <c r="FUC75" s="386"/>
      <c r="FUD75" s="386"/>
      <c r="FUE75" s="386"/>
      <c r="FUF75" s="386"/>
      <c r="FUG75" s="385"/>
      <c r="FUH75" s="386"/>
      <c r="FUI75" s="386"/>
      <c r="FUJ75" s="386"/>
      <c r="FUK75" s="386"/>
      <c r="FUL75" s="386"/>
      <c r="FUM75" s="386"/>
      <c r="FUN75" s="386"/>
      <c r="FUO75" s="386"/>
      <c r="FUP75" s="386"/>
      <c r="FUQ75" s="386"/>
      <c r="FUR75" s="386"/>
      <c r="FUS75" s="386"/>
      <c r="FUT75" s="386"/>
      <c r="FUU75" s="386"/>
      <c r="FUV75" s="386"/>
      <c r="FUW75" s="385"/>
      <c r="FUX75" s="386"/>
      <c r="FUY75" s="386"/>
      <c r="FUZ75" s="386"/>
      <c r="FVA75" s="386"/>
      <c r="FVB75" s="386"/>
      <c r="FVC75" s="386"/>
      <c r="FVD75" s="386"/>
      <c r="FVE75" s="386"/>
      <c r="FVF75" s="386"/>
      <c r="FVG75" s="386"/>
      <c r="FVH75" s="386"/>
      <c r="FVI75" s="386"/>
      <c r="FVJ75" s="386"/>
      <c r="FVK75" s="386"/>
      <c r="FVL75" s="386"/>
      <c r="FVM75" s="385"/>
      <c r="FVN75" s="386"/>
      <c r="FVO75" s="386"/>
      <c r="FVP75" s="386"/>
      <c r="FVQ75" s="386"/>
      <c r="FVR75" s="386"/>
      <c r="FVS75" s="386"/>
      <c r="FVT75" s="386"/>
      <c r="FVU75" s="386"/>
      <c r="FVV75" s="386"/>
      <c r="FVW75" s="386"/>
      <c r="FVX75" s="386"/>
      <c r="FVY75" s="386"/>
      <c r="FVZ75" s="386"/>
      <c r="FWA75" s="386"/>
      <c r="FWB75" s="386"/>
      <c r="FWC75" s="385"/>
      <c r="FWD75" s="386"/>
      <c r="FWE75" s="386"/>
      <c r="FWF75" s="386"/>
      <c r="FWG75" s="386"/>
      <c r="FWH75" s="386"/>
      <c r="FWI75" s="386"/>
      <c r="FWJ75" s="386"/>
      <c r="FWK75" s="386"/>
      <c r="FWL75" s="386"/>
      <c r="FWM75" s="386"/>
      <c r="FWN75" s="386"/>
      <c r="FWO75" s="386"/>
      <c r="FWP75" s="386"/>
      <c r="FWQ75" s="386"/>
      <c r="FWR75" s="386"/>
      <c r="FWS75" s="385"/>
      <c r="FWT75" s="386"/>
      <c r="FWU75" s="386"/>
      <c r="FWV75" s="386"/>
      <c r="FWW75" s="386"/>
      <c r="FWX75" s="386"/>
      <c r="FWY75" s="386"/>
      <c r="FWZ75" s="386"/>
      <c r="FXA75" s="386"/>
      <c r="FXB75" s="386"/>
      <c r="FXC75" s="386"/>
      <c r="FXD75" s="386"/>
      <c r="FXE75" s="386"/>
      <c r="FXF75" s="386"/>
      <c r="FXG75" s="386"/>
      <c r="FXH75" s="386"/>
      <c r="FXI75" s="385"/>
      <c r="FXJ75" s="386"/>
      <c r="FXK75" s="386"/>
      <c r="FXL75" s="386"/>
      <c r="FXM75" s="386"/>
      <c r="FXN75" s="386"/>
      <c r="FXO75" s="386"/>
      <c r="FXP75" s="386"/>
      <c r="FXQ75" s="386"/>
      <c r="FXR75" s="386"/>
      <c r="FXS75" s="386"/>
      <c r="FXT75" s="386"/>
      <c r="FXU75" s="386"/>
      <c r="FXV75" s="386"/>
      <c r="FXW75" s="386"/>
      <c r="FXX75" s="386"/>
      <c r="FXY75" s="385"/>
      <c r="FXZ75" s="386"/>
      <c r="FYA75" s="386"/>
      <c r="FYB75" s="386"/>
      <c r="FYC75" s="386"/>
      <c r="FYD75" s="386"/>
      <c r="FYE75" s="386"/>
      <c r="FYF75" s="386"/>
      <c r="FYG75" s="386"/>
      <c r="FYH75" s="386"/>
      <c r="FYI75" s="386"/>
      <c r="FYJ75" s="386"/>
      <c r="FYK75" s="386"/>
      <c r="FYL75" s="386"/>
      <c r="FYM75" s="386"/>
      <c r="FYN75" s="386"/>
      <c r="FYO75" s="385"/>
      <c r="FYP75" s="386"/>
      <c r="FYQ75" s="386"/>
      <c r="FYR75" s="386"/>
      <c r="FYS75" s="386"/>
      <c r="FYT75" s="386"/>
      <c r="FYU75" s="386"/>
      <c r="FYV75" s="386"/>
      <c r="FYW75" s="386"/>
      <c r="FYX75" s="386"/>
      <c r="FYY75" s="386"/>
      <c r="FYZ75" s="386"/>
      <c r="FZA75" s="386"/>
      <c r="FZB75" s="386"/>
      <c r="FZC75" s="386"/>
      <c r="FZD75" s="386"/>
      <c r="FZE75" s="385"/>
      <c r="FZF75" s="386"/>
      <c r="FZG75" s="386"/>
      <c r="FZH75" s="386"/>
      <c r="FZI75" s="386"/>
      <c r="FZJ75" s="386"/>
      <c r="FZK75" s="386"/>
      <c r="FZL75" s="386"/>
      <c r="FZM75" s="386"/>
      <c r="FZN75" s="386"/>
      <c r="FZO75" s="386"/>
      <c r="FZP75" s="386"/>
      <c r="FZQ75" s="386"/>
      <c r="FZR75" s="386"/>
      <c r="FZS75" s="386"/>
      <c r="FZT75" s="386"/>
      <c r="FZU75" s="385"/>
      <c r="FZV75" s="386"/>
      <c r="FZW75" s="386"/>
      <c r="FZX75" s="386"/>
      <c r="FZY75" s="386"/>
      <c r="FZZ75" s="386"/>
      <c r="GAA75" s="386"/>
      <c r="GAB75" s="386"/>
      <c r="GAC75" s="386"/>
      <c r="GAD75" s="386"/>
      <c r="GAE75" s="386"/>
      <c r="GAF75" s="386"/>
      <c r="GAG75" s="386"/>
      <c r="GAH75" s="386"/>
      <c r="GAI75" s="386"/>
      <c r="GAJ75" s="386"/>
      <c r="GAK75" s="385"/>
      <c r="GAL75" s="386"/>
      <c r="GAM75" s="386"/>
      <c r="GAN75" s="386"/>
      <c r="GAO75" s="386"/>
      <c r="GAP75" s="386"/>
      <c r="GAQ75" s="386"/>
      <c r="GAR75" s="386"/>
      <c r="GAS75" s="386"/>
      <c r="GAT75" s="386"/>
      <c r="GAU75" s="386"/>
      <c r="GAV75" s="386"/>
      <c r="GAW75" s="386"/>
      <c r="GAX75" s="386"/>
      <c r="GAY75" s="386"/>
      <c r="GAZ75" s="386"/>
      <c r="GBA75" s="385"/>
      <c r="GBB75" s="386"/>
      <c r="GBC75" s="386"/>
      <c r="GBD75" s="386"/>
      <c r="GBE75" s="386"/>
      <c r="GBF75" s="386"/>
      <c r="GBG75" s="386"/>
      <c r="GBH75" s="386"/>
      <c r="GBI75" s="386"/>
      <c r="GBJ75" s="386"/>
      <c r="GBK75" s="386"/>
      <c r="GBL75" s="386"/>
      <c r="GBM75" s="386"/>
      <c r="GBN75" s="386"/>
      <c r="GBO75" s="386"/>
      <c r="GBP75" s="386"/>
      <c r="GBQ75" s="385"/>
      <c r="GBR75" s="386"/>
      <c r="GBS75" s="386"/>
      <c r="GBT75" s="386"/>
      <c r="GBU75" s="386"/>
      <c r="GBV75" s="386"/>
      <c r="GBW75" s="386"/>
      <c r="GBX75" s="386"/>
      <c r="GBY75" s="386"/>
      <c r="GBZ75" s="386"/>
      <c r="GCA75" s="386"/>
      <c r="GCB75" s="386"/>
      <c r="GCC75" s="386"/>
      <c r="GCD75" s="386"/>
      <c r="GCE75" s="386"/>
      <c r="GCF75" s="386"/>
      <c r="GCG75" s="385"/>
      <c r="GCH75" s="386"/>
      <c r="GCI75" s="386"/>
      <c r="GCJ75" s="386"/>
      <c r="GCK75" s="386"/>
      <c r="GCL75" s="386"/>
      <c r="GCM75" s="386"/>
      <c r="GCN75" s="386"/>
      <c r="GCO75" s="386"/>
      <c r="GCP75" s="386"/>
      <c r="GCQ75" s="386"/>
      <c r="GCR75" s="386"/>
      <c r="GCS75" s="386"/>
      <c r="GCT75" s="386"/>
      <c r="GCU75" s="386"/>
      <c r="GCV75" s="386"/>
      <c r="GCW75" s="385"/>
      <c r="GCX75" s="386"/>
      <c r="GCY75" s="386"/>
      <c r="GCZ75" s="386"/>
      <c r="GDA75" s="386"/>
      <c r="GDB75" s="386"/>
      <c r="GDC75" s="386"/>
      <c r="GDD75" s="386"/>
      <c r="GDE75" s="386"/>
      <c r="GDF75" s="386"/>
      <c r="GDG75" s="386"/>
      <c r="GDH75" s="386"/>
      <c r="GDI75" s="386"/>
      <c r="GDJ75" s="386"/>
      <c r="GDK75" s="386"/>
      <c r="GDL75" s="386"/>
      <c r="GDM75" s="385"/>
      <c r="GDN75" s="386"/>
      <c r="GDO75" s="386"/>
      <c r="GDP75" s="386"/>
      <c r="GDQ75" s="386"/>
      <c r="GDR75" s="386"/>
      <c r="GDS75" s="386"/>
      <c r="GDT75" s="386"/>
      <c r="GDU75" s="386"/>
      <c r="GDV75" s="386"/>
      <c r="GDW75" s="386"/>
      <c r="GDX75" s="386"/>
      <c r="GDY75" s="386"/>
      <c r="GDZ75" s="386"/>
      <c r="GEA75" s="386"/>
      <c r="GEB75" s="386"/>
      <c r="GEC75" s="385"/>
      <c r="GED75" s="386"/>
      <c r="GEE75" s="386"/>
      <c r="GEF75" s="386"/>
      <c r="GEG75" s="386"/>
      <c r="GEH75" s="386"/>
      <c r="GEI75" s="386"/>
      <c r="GEJ75" s="386"/>
      <c r="GEK75" s="386"/>
      <c r="GEL75" s="386"/>
      <c r="GEM75" s="386"/>
      <c r="GEN75" s="386"/>
      <c r="GEO75" s="386"/>
      <c r="GEP75" s="386"/>
      <c r="GEQ75" s="386"/>
      <c r="GER75" s="386"/>
      <c r="GES75" s="385"/>
      <c r="GET75" s="386"/>
      <c r="GEU75" s="386"/>
      <c r="GEV75" s="386"/>
      <c r="GEW75" s="386"/>
      <c r="GEX75" s="386"/>
      <c r="GEY75" s="386"/>
      <c r="GEZ75" s="386"/>
      <c r="GFA75" s="386"/>
      <c r="GFB75" s="386"/>
      <c r="GFC75" s="386"/>
      <c r="GFD75" s="386"/>
      <c r="GFE75" s="386"/>
      <c r="GFF75" s="386"/>
      <c r="GFG75" s="386"/>
      <c r="GFH75" s="386"/>
      <c r="GFI75" s="385"/>
      <c r="GFJ75" s="386"/>
      <c r="GFK75" s="386"/>
      <c r="GFL75" s="386"/>
      <c r="GFM75" s="386"/>
      <c r="GFN75" s="386"/>
      <c r="GFO75" s="386"/>
      <c r="GFP75" s="386"/>
      <c r="GFQ75" s="386"/>
      <c r="GFR75" s="386"/>
      <c r="GFS75" s="386"/>
      <c r="GFT75" s="386"/>
      <c r="GFU75" s="386"/>
      <c r="GFV75" s="386"/>
      <c r="GFW75" s="386"/>
      <c r="GFX75" s="386"/>
      <c r="GFY75" s="385"/>
      <c r="GFZ75" s="386"/>
      <c r="GGA75" s="386"/>
      <c r="GGB75" s="386"/>
      <c r="GGC75" s="386"/>
      <c r="GGD75" s="386"/>
      <c r="GGE75" s="386"/>
      <c r="GGF75" s="386"/>
      <c r="GGG75" s="386"/>
      <c r="GGH75" s="386"/>
      <c r="GGI75" s="386"/>
      <c r="GGJ75" s="386"/>
      <c r="GGK75" s="386"/>
      <c r="GGL75" s="386"/>
      <c r="GGM75" s="386"/>
      <c r="GGN75" s="386"/>
      <c r="GGO75" s="385"/>
      <c r="GGP75" s="386"/>
      <c r="GGQ75" s="386"/>
      <c r="GGR75" s="386"/>
      <c r="GGS75" s="386"/>
      <c r="GGT75" s="386"/>
      <c r="GGU75" s="386"/>
      <c r="GGV75" s="386"/>
      <c r="GGW75" s="386"/>
      <c r="GGX75" s="386"/>
      <c r="GGY75" s="386"/>
      <c r="GGZ75" s="386"/>
      <c r="GHA75" s="386"/>
      <c r="GHB75" s="386"/>
      <c r="GHC75" s="386"/>
      <c r="GHD75" s="386"/>
      <c r="GHE75" s="385"/>
      <c r="GHF75" s="386"/>
      <c r="GHG75" s="386"/>
      <c r="GHH75" s="386"/>
      <c r="GHI75" s="386"/>
      <c r="GHJ75" s="386"/>
      <c r="GHK75" s="386"/>
      <c r="GHL75" s="386"/>
      <c r="GHM75" s="386"/>
      <c r="GHN75" s="386"/>
      <c r="GHO75" s="386"/>
      <c r="GHP75" s="386"/>
      <c r="GHQ75" s="386"/>
      <c r="GHR75" s="386"/>
      <c r="GHS75" s="386"/>
      <c r="GHT75" s="386"/>
      <c r="GHU75" s="385"/>
      <c r="GHV75" s="386"/>
      <c r="GHW75" s="386"/>
      <c r="GHX75" s="386"/>
      <c r="GHY75" s="386"/>
      <c r="GHZ75" s="386"/>
      <c r="GIA75" s="386"/>
      <c r="GIB75" s="386"/>
      <c r="GIC75" s="386"/>
      <c r="GID75" s="386"/>
      <c r="GIE75" s="386"/>
      <c r="GIF75" s="386"/>
      <c r="GIG75" s="386"/>
      <c r="GIH75" s="386"/>
      <c r="GII75" s="386"/>
      <c r="GIJ75" s="386"/>
      <c r="GIK75" s="385"/>
      <c r="GIL75" s="386"/>
      <c r="GIM75" s="386"/>
      <c r="GIN75" s="386"/>
      <c r="GIO75" s="386"/>
      <c r="GIP75" s="386"/>
      <c r="GIQ75" s="386"/>
      <c r="GIR75" s="386"/>
      <c r="GIS75" s="386"/>
      <c r="GIT75" s="386"/>
      <c r="GIU75" s="386"/>
      <c r="GIV75" s="386"/>
      <c r="GIW75" s="386"/>
      <c r="GIX75" s="386"/>
      <c r="GIY75" s="386"/>
      <c r="GIZ75" s="386"/>
      <c r="GJA75" s="385"/>
      <c r="GJB75" s="386"/>
      <c r="GJC75" s="386"/>
      <c r="GJD75" s="386"/>
      <c r="GJE75" s="386"/>
      <c r="GJF75" s="386"/>
      <c r="GJG75" s="386"/>
      <c r="GJH75" s="386"/>
      <c r="GJI75" s="386"/>
      <c r="GJJ75" s="386"/>
      <c r="GJK75" s="386"/>
      <c r="GJL75" s="386"/>
      <c r="GJM75" s="386"/>
      <c r="GJN75" s="386"/>
      <c r="GJO75" s="386"/>
      <c r="GJP75" s="386"/>
      <c r="GJQ75" s="385"/>
      <c r="GJR75" s="386"/>
      <c r="GJS75" s="386"/>
      <c r="GJT75" s="386"/>
      <c r="GJU75" s="386"/>
      <c r="GJV75" s="386"/>
      <c r="GJW75" s="386"/>
      <c r="GJX75" s="386"/>
      <c r="GJY75" s="386"/>
      <c r="GJZ75" s="386"/>
      <c r="GKA75" s="386"/>
      <c r="GKB75" s="386"/>
      <c r="GKC75" s="386"/>
      <c r="GKD75" s="386"/>
      <c r="GKE75" s="386"/>
      <c r="GKF75" s="386"/>
      <c r="GKG75" s="385"/>
      <c r="GKH75" s="386"/>
      <c r="GKI75" s="386"/>
      <c r="GKJ75" s="386"/>
      <c r="GKK75" s="386"/>
      <c r="GKL75" s="386"/>
      <c r="GKM75" s="386"/>
      <c r="GKN75" s="386"/>
      <c r="GKO75" s="386"/>
      <c r="GKP75" s="386"/>
      <c r="GKQ75" s="386"/>
      <c r="GKR75" s="386"/>
      <c r="GKS75" s="386"/>
      <c r="GKT75" s="386"/>
      <c r="GKU75" s="386"/>
      <c r="GKV75" s="386"/>
      <c r="GKW75" s="385"/>
      <c r="GKX75" s="386"/>
      <c r="GKY75" s="386"/>
      <c r="GKZ75" s="386"/>
      <c r="GLA75" s="386"/>
      <c r="GLB75" s="386"/>
      <c r="GLC75" s="386"/>
      <c r="GLD75" s="386"/>
      <c r="GLE75" s="386"/>
      <c r="GLF75" s="386"/>
      <c r="GLG75" s="386"/>
      <c r="GLH75" s="386"/>
      <c r="GLI75" s="386"/>
      <c r="GLJ75" s="386"/>
      <c r="GLK75" s="386"/>
      <c r="GLL75" s="386"/>
      <c r="GLM75" s="385"/>
      <c r="GLN75" s="386"/>
      <c r="GLO75" s="386"/>
      <c r="GLP75" s="386"/>
      <c r="GLQ75" s="386"/>
      <c r="GLR75" s="386"/>
      <c r="GLS75" s="386"/>
      <c r="GLT75" s="386"/>
      <c r="GLU75" s="386"/>
      <c r="GLV75" s="386"/>
      <c r="GLW75" s="386"/>
      <c r="GLX75" s="386"/>
      <c r="GLY75" s="386"/>
      <c r="GLZ75" s="386"/>
      <c r="GMA75" s="386"/>
      <c r="GMB75" s="386"/>
      <c r="GMC75" s="385"/>
      <c r="GMD75" s="386"/>
      <c r="GME75" s="386"/>
      <c r="GMF75" s="386"/>
      <c r="GMG75" s="386"/>
      <c r="GMH75" s="386"/>
      <c r="GMI75" s="386"/>
      <c r="GMJ75" s="386"/>
      <c r="GMK75" s="386"/>
      <c r="GML75" s="386"/>
      <c r="GMM75" s="386"/>
      <c r="GMN75" s="386"/>
      <c r="GMO75" s="386"/>
      <c r="GMP75" s="386"/>
      <c r="GMQ75" s="386"/>
      <c r="GMR75" s="386"/>
      <c r="GMS75" s="385"/>
      <c r="GMT75" s="386"/>
      <c r="GMU75" s="386"/>
      <c r="GMV75" s="386"/>
      <c r="GMW75" s="386"/>
      <c r="GMX75" s="386"/>
      <c r="GMY75" s="386"/>
      <c r="GMZ75" s="386"/>
      <c r="GNA75" s="386"/>
      <c r="GNB75" s="386"/>
      <c r="GNC75" s="386"/>
      <c r="GND75" s="386"/>
      <c r="GNE75" s="386"/>
      <c r="GNF75" s="386"/>
      <c r="GNG75" s="386"/>
      <c r="GNH75" s="386"/>
      <c r="GNI75" s="385"/>
      <c r="GNJ75" s="386"/>
      <c r="GNK75" s="386"/>
      <c r="GNL75" s="386"/>
      <c r="GNM75" s="386"/>
      <c r="GNN75" s="386"/>
      <c r="GNO75" s="386"/>
      <c r="GNP75" s="386"/>
      <c r="GNQ75" s="386"/>
      <c r="GNR75" s="386"/>
      <c r="GNS75" s="386"/>
      <c r="GNT75" s="386"/>
      <c r="GNU75" s="386"/>
      <c r="GNV75" s="386"/>
      <c r="GNW75" s="386"/>
      <c r="GNX75" s="386"/>
      <c r="GNY75" s="385"/>
      <c r="GNZ75" s="386"/>
      <c r="GOA75" s="386"/>
      <c r="GOB75" s="386"/>
      <c r="GOC75" s="386"/>
      <c r="GOD75" s="386"/>
      <c r="GOE75" s="386"/>
      <c r="GOF75" s="386"/>
      <c r="GOG75" s="386"/>
      <c r="GOH75" s="386"/>
      <c r="GOI75" s="386"/>
      <c r="GOJ75" s="386"/>
      <c r="GOK75" s="386"/>
      <c r="GOL75" s="386"/>
      <c r="GOM75" s="386"/>
      <c r="GON75" s="386"/>
      <c r="GOO75" s="385"/>
      <c r="GOP75" s="386"/>
      <c r="GOQ75" s="386"/>
      <c r="GOR75" s="386"/>
      <c r="GOS75" s="386"/>
      <c r="GOT75" s="386"/>
      <c r="GOU75" s="386"/>
      <c r="GOV75" s="386"/>
      <c r="GOW75" s="386"/>
      <c r="GOX75" s="386"/>
      <c r="GOY75" s="386"/>
      <c r="GOZ75" s="386"/>
      <c r="GPA75" s="386"/>
      <c r="GPB75" s="386"/>
      <c r="GPC75" s="386"/>
      <c r="GPD75" s="386"/>
      <c r="GPE75" s="385"/>
      <c r="GPF75" s="386"/>
      <c r="GPG75" s="386"/>
      <c r="GPH75" s="386"/>
      <c r="GPI75" s="386"/>
      <c r="GPJ75" s="386"/>
      <c r="GPK75" s="386"/>
      <c r="GPL75" s="386"/>
      <c r="GPM75" s="386"/>
      <c r="GPN75" s="386"/>
      <c r="GPO75" s="386"/>
      <c r="GPP75" s="386"/>
      <c r="GPQ75" s="386"/>
      <c r="GPR75" s="386"/>
      <c r="GPS75" s="386"/>
      <c r="GPT75" s="386"/>
      <c r="GPU75" s="385"/>
      <c r="GPV75" s="386"/>
      <c r="GPW75" s="386"/>
      <c r="GPX75" s="386"/>
      <c r="GPY75" s="386"/>
      <c r="GPZ75" s="386"/>
      <c r="GQA75" s="386"/>
      <c r="GQB75" s="386"/>
      <c r="GQC75" s="386"/>
      <c r="GQD75" s="386"/>
      <c r="GQE75" s="386"/>
      <c r="GQF75" s="386"/>
      <c r="GQG75" s="386"/>
      <c r="GQH75" s="386"/>
      <c r="GQI75" s="386"/>
      <c r="GQJ75" s="386"/>
      <c r="GQK75" s="385"/>
      <c r="GQL75" s="386"/>
      <c r="GQM75" s="386"/>
      <c r="GQN75" s="386"/>
      <c r="GQO75" s="386"/>
      <c r="GQP75" s="386"/>
      <c r="GQQ75" s="386"/>
      <c r="GQR75" s="386"/>
      <c r="GQS75" s="386"/>
      <c r="GQT75" s="386"/>
      <c r="GQU75" s="386"/>
      <c r="GQV75" s="386"/>
      <c r="GQW75" s="386"/>
      <c r="GQX75" s="386"/>
      <c r="GQY75" s="386"/>
      <c r="GQZ75" s="386"/>
      <c r="GRA75" s="385"/>
      <c r="GRB75" s="386"/>
      <c r="GRC75" s="386"/>
      <c r="GRD75" s="386"/>
      <c r="GRE75" s="386"/>
      <c r="GRF75" s="386"/>
      <c r="GRG75" s="386"/>
      <c r="GRH75" s="386"/>
      <c r="GRI75" s="386"/>
      <c r="GRJ75" s="386"/>
      <c r="GRK75" s="386"/>
      <c r="GRL75" s="386"/>
      <c r="GRM75" s="386"/>
      <c r="GRN75" s="386"/>
      <c r="GRO75" s="386"/>
      <c r="GRP75" s="386"/>
      <c r="GRQ75" s="385"/>
      <c r="GRR75" s="386"/>
      <c r="GRS75" s="386"/>
      <c r="GRT75" s="386"/>
      <c r="GRU75" s="386"/>
      <c r="GRV75" s="386"/>
      <c r="GRW75" s="386"/>
      <c r="GRX75" s="386"/>
      <c r="GRY75" s="386"/>
      <c r="GRZ75" s="386"/>
      <c r="GSA75" s="386"/>
      <c r="GSB75" s="386"/>
      <c r="GSC75" s="386"/>
      <c r="GSD75" s="386"/>
      <c r="GSE75" s="386"/>
      <c r="GSF75" s="386"/>
      <c r="GSG75" s="385"/>
      <c r="GSH75" s="386"/>
      <c r="GSI75" s="386"/>
      <c r="GSJ75" s="386"/>
      <c r="GSK75" s="386"/>
      <c r="GSL75" s="386"/>
      <c r="GSM75" s="386"/>
      <c r="GSN75" s="386"/>
      <c r="GSO75" s="386"/>
      <c r="GSP75" s="386"/>
      <c r="GSQ75" s="386"/>
      <c r="GSR75" s="386"/>
      <c r="GSS75" s="386"/>
      <c r="GST75" s="386"/>
      <c r="GSU75" s="386"/>
      <c r="GSV75" s="386"/>
      <c r="GSW75" s="385"/>
      <c r="GSX75" s="386"/>
      <c r="GSY75" s="386"/>
      <c r="GSZ75" s="386"/>
      <c r="GTA75" s="386"/>
      <c r="GTB75" s="386"/>
      <c r="GTC75" s="386"/>
      <c r="GTD75" s="386"/>
      <c r="GTE75" s="386"/>
      <c r="GTF75" s="386"/>
      <c r="GTG75" s="386"/>
      <c r="GTH75" s="386"/>
      <c r="GTI75" s="386"/>
      <c r="GTJ75" s="386"/>
      <c r="GTK75" s="386"/>
      <c r="GTL75" s="386"/>
      <c r="GTM75" s="385"/>
      <c r="GTN75" s="386"/>
      <c r="GTO75" s="386"/>
      <c r="GTP75" s="386"/>
      <c r="GTQ75" s="386"/>
      <c r="GTR75" s="386"/>
      <c r="GTS75" s="386"/>
      <c r="GTT75" s="386"/>
      <c r="GTU75" s="386"/>
      <c r="GTV75" s="386"/>
      <c r="GTW75" s="386"/>
      <c r="GTX75" s="386"/>
      <c r="GTY75" s="386"/>
      <c r="GTZ75" s="386"/>
      <c r="GUA75" s="386"/>
      <c r="GUB75" s="386"/>
      <c r="GUC75" s="385"/>
      <c r="GUD75" s="386"/>
      <c r="GUE75" s="386"/>
      <c r="GUF75" s="386"/>
      <c r="GUG75" s="386"/>
      <c r="GUH75" s="386"/>
      <c r="GUI75" s="386"/>
      <c r="GUJ75" s="386"/>
      <c r="GUK75" s="386"/>
      <c r="GUL75" s="386"/>
      <c r="GUM75" s="386"/>
      <c r="GUN75" s="386"/>
      <c r="GUO75" s="386"/>
      <c r="GUP75" s="386"/>
      <c r="GUQ75" s="386"/>
      <c r="GUR75" s="386"/>
      <c r="GUS75" s="385"/>
      <c r="GUT75" s="386"/>
      <c r="GUU75" s="386"/>
      <c r="GUV75" s="386"/>
      <c r="GUW75" s="386"/>
      <c r="GUX75" s="386"/>
      <c r="GUY75" s="386"/>
      <c r="GUZ75" s="386"/>
      <c r="GVA75" s="386"/>
      <c r="GVB75" s="386"/>
      <c r="GVC75" s="386"/>
      <c r="GVD75" s="386"/>
      <c r="GVE75" s="386"/>
      <c r="GVF75" s="386"/>
      <c r="GVG75" s="386"/>
      <c r="GVH75" s="386"/>
      <c r="GVI75" s="385"/>
      <c r="GVJ75" s="386"/>
      <c r="GVK75" s="386"/>
      <c r="GVL75" s="386"/>
      <c r="GVM75" s="386"/>
      <c r="GVN75" s="386"/>
      <c r="GVO75" s="386"/>
      <c r="GVP75" s="386"/>
      <c r="GVQ75" s="386"/>
      <c r="GVR75" s="386"/>
      <c r="GVS75" s="386"/>
      <c r="GVT75" s="386"/>
      <c r="GVU75" s="386"/>
      <c r="GVV75" s="386"/>
      <c r="GVW75" s="386"/>
      <c r="GVX75" s="386"/>
      <c r="GVY75" s="385"/>
      <c r="GVZ75" s="386"/>
      <c r="GWA75" s="386"/>
      <c r="GWB75" s="386"/>
      <c r="GWC75" s="386"/>
      <c r="GWD75" s="386"/>
      <c r="GWE75" s="386"/>
      <c r="GWF75" s="386"/>
      <c r="GWG75" s="386"/>
      <c r="GWH75" s="386"/>
      <c r="GWI75" s="386"/>
      <c r="GWJ75" s="386"/>
      <c r="GWK75" s="386"/>
      <c r="GWL75" s="386"/>
      <c r="GWM75" s="386"/>
      <c r="GWN75" s="386"/>
      <c r="GWO75" s="385"/>
      <c r="GWP75" s="386"/>
      <c r="GWQ75" s="386"/>
      <c r="GWR75" s="386"/>
      <c r="GWS75" s="386"/>
      <c r="GWT75" s="386"/>
      <c r="GWU75" s="386"/>
      <c r="GWV75" s="386"/>
      <c r="GWW75" s="386"/>
      <c r="GWX75" s="386"/>
      <c r="GWY75" s="386"/>
      <c r="GWZ75" s="386"/>
      <c r="GXA75" s="386"/>
      <c r="GXB75" s="386"/>
      <c r="GXC75" s="386"/>
      <c r="GXD75" s="386"/>
      <c r="GXE75" s="385"/>
      <c r="GXF75" s="386"/>
      <c r="GXG75" s="386"/>
      <c r="GXH75" s="386"/>
      <c r="GXI75" s="386"/>
      <c r="GXJ75" s="386"/>
      <c r="GXK75" s="386"/>
      <c r="GXL75" s="386"/>
      <c r="GXM75" s="386"/>
      <c r="GXN75" s="386"/>
      <c r="GXO75" s="386"/>
      <c r="GXP75" s="386"/>
      <c r="GXQ75" s="386"/>
      <c r="GXR75" s="386"/>
      <c r="GXS75" s="386"/>
      <c r="GXT75" s="386"/>
      <c r="GXU75" s="385"/>
      <c r="GXV75" s="386"/>
      <c r="GXW75" s="386"/>
      <c r="GXX75" s="386"/>
      <c r="GXY75" s="386"/>
      <c r="GXZ75" s="386"/>
      <c r="GYA75" s="386"/>
      <c r="GYB75" s="386"/>
      <c r="GYC75" s="386"/>
      <c r="GYD75" s="386"/>
      <c r="GYE75" s="386"/>
      <c r="GYF75" s="386"/>
      <c r="GYG75" s="386"/>
      <c r="GYH75" s="386"/>
      <c r="GYI75" s="386"/>
      <c r="GYJ75" s="386"/>
      <c r="GYK75" s="385"/>
      <c r="GYL75" s="386"/>
      <c r="GYM75" s="386"/>
      <c r="GYN75" s="386"/>
      <c r="GYO75" s="386"/>
      <c r="GYP75" s="386"/>
      <c r="GYQ75" s="386"/>
      <c r="GYR75" s="386"/>
      <c r="GYS75" s="386"/>
      <c r="GYT75" s="386"/>
      <c r="GYU75" s="386"/>
      <c r="GYV75" s="386"/>
      <c r="GYW75" s="386"/>
      <c r="GYX75" s="386"/>
      <c r="GYY75" s="386"/>
      <c r="GYZ75" s="386"/>
      <c r="GZA75" s="385"/>
      <c r="GZB75" s="386"/>
      <c r="GZC75" s="386"/>
      <c r="GZD75" s="386"/>
      <c r="GZE75" s="386"/>
      <c r="GZF75" s="386"/>
      <c r="GZG75" s="386"/>
      <c r="GZH75" s="386"/>
      <c r="GZI75" s="386"/>
      <c r="GZJ75" s="386"/>
      <c r="GZK75" s="386"/>
      <c r="GZL75" s="386"/>
      <c r="GZM75" s="386"/>
      <c r="GZN75" s="386"/>
      <c r="GZO75" s="386"/>
      <c r="GZP75" s="386"/>
      <c r="GZQ75" s="385"/>
      <c r="GZR75" s="386"/>
      <c r="GZS75" s="386"/>
      <c r="GZT75" s="386"/>
      <c r="GZU75" s="386"/>
      <c r="GZV75" s="386"/>
      <c r="GZW75" s="386"/>
      <c r="GZX75" s="386"/>
      <c r="GZY75" s="386"/>
      <c r="GZZ75" s="386"/>
      <c r="HAA75" s="386"/>
      <c r="HAB75" s="386"/>
      <c r="HAC75" s="386"/>
      <c r="HAD75" s="386"/>
      <c r="HAE75" s="386"/>
      <c r="HAF75" s="386"/>
      <c r="HAG75" s="385"/>
      <c r="HAH75" s="386"/>
      <c r="HAI75" s="386"/>
      <c r="HAJ75" s="386"/>
      <c r="HAK75" s="386"/>
      <c r="HAL75" s="386"/>
      <c r="HAM75" s="386"/>
      <c r="HAN75" s="386"/>
      <c r="HAO75" s="386"/>
      <c r="HAP75" s="386"/>
      <c r="HAQ75" s="386"/>
      <c r="HAR75" s="386"/>
      <c r="HAS75" s="386"/>
      <c r="HAT75" s="386"/>
      <c r="HAU75" s="386"/>
      <c r="HAV75" s="386"/>
      <c r="HAW75" s="385"/>
      <c r="HAX75" s="386"/>
      <c r="HAY75" s="386"/>
      <c r="HAZ75" s="386"/>
      <c r="HBA75" s="386"/>
      <c r="HBB75" s="386"/>
      <c r="HBC75" s="386"/>
      <c r="HBD75" s="386"/>
      <c r="HBE75" s="386"/>
      <c r="HBF75" s="386"/>
      <c r="HBG75" s="386"/>
      <c r="HBH75" s="386"/>
      <c r="HBI75" s="386"/>
      <c r="HBJ75" s="386"/>
      <c r="HBK75" s="386"/>
      <c r="HBL75" s="386"/>
      <c r="HBM75" s="385"/>
      <c r="HBN75" s="386"/>
      <c r="HBO75" s="386"/>
      <c r="HBP75" s="386"/>
      <c r="HBQ75" s="386"/>
      <c r="HBR75" s="386"/>
      <c r="HBS75" s="386"/>
      <c r="HBT75" s="386"/>
      <c r="HBU75" s="386"/>
      <c r="HBV75" s="386"/>
      <c r="HBW75" s="386"/>
      <c r="HBX75" s="386"/>
      <c r="HBY75" s="386"/>
      <c r="HBZ75" s="386"/>
      <c r="HCA75" s="386"/>
      <c r="HCB75" s="386"/>
      <c r="HCC75" s="385"/>
      <c r="HCD75" s="386"/>
      <c r="HCE75" s="386"/>
      <c r="HCF75" s="386"/>
      <c r="HCG75" s="386"/>
      <c r="HCH75" s="386"/>
      <c r="HCI75" s="386"/>
      <c r="HCJ75" s="386"/>
      <c r="HCK75" s="386"/>
      <c r="HCL75" s="386"/>
      <c r="HCM75" s="386"/>
      <c r="HCN75" s="386"/>
      <c r="HCO75" s="386"/>
      <c r="HCP75" s="386"/>
      <c r="HCQ75" s="386"/>
      <c r="HCR75" s="386"/>
      <c r="HCS75" s="385"/>
      <c r="HCT75" s="386"/>
      <c r="HCU75" s="386"/>
      <c r="HCV75" s="386"/>
      <c r="HCW75" s="386"/>
      <c r="HCX75" s="386"/>
      <c r="HCY75" s="386"/>
      <c r="HCZ75" s="386"/>
      <c r="HDA75" s="386"/>
      <c r="HDB75" s="386"/>
      <c r="HDC75" s="386"/>
      <c r="HDD75" s="386"/>
      <c r="HDE75" s="386"/>
      <c r="HDF75" s="386"/>
      <c r="HDG75" s="386"/>
      <c r="HDH75" s="386"/>
      <c r="HDI75" s="385"/>
      <c r="HDJ75" s="386"/>
      <c r="HDK75" s="386"/>
      <c r="HDL75" s="386"/>
      <c r="HDM75" s="386"/>
      <c r="HDN75" s="386"/>
      <c r="HDO75" s="386"/>
      <c r="HDP75" s="386"/>
      <c r="HDQ75" s="386"/>
      <c r="HDR75" s="386"/>
      <c r="HDS75" s="386"/>
      <c r="HDT75" s="386"/>
      <c r="HDU75" s="386"/>
      <c r="HDV75" s="386"/>
      <c r="HDW75" s="386"/>
      <c r="HDX75" s="386"/>
      <c r="HDY75" s="385"/>
      <c r="HDZ75" s="386"/>
      <c r="HEA75" s="386"/>
      <c r="HEB75" s="386"/>
      <c r="HEC75" s="386"/>
      <c r="HED75" s="386"/>
      <c r="HEE75" s="386"/>
      <c r="HEF75" s="386"/>
      <c r="HEG75" s="386"/>
      <c r="HEH75" s="386"/>
      <c r="HEI75" s="386"/>
      <c r="HEJ75" s="386"/>
      <c r="HEK75" s="386"/>
      <c r="HEL75" s="386"/>
      <c r="HEM75" s="386"/>
      <c r="HEN75" s="386"/>
      <c r="HEO75" s="385"/>
      <c r="HEP75" s="386"/>
      <c r="HEQ75" s="386"/>
      <c r="HER75" s="386"/>
      <c r="HES75" s="386"/>
      <c r="HET75" s="386"/>
      <c r="HEU75" s="386"/>
      <c r="HEV75" s="386"/>
      <c r="HEW75" s="386"/>
      <c r="HEX75" s="386"/>
      <c r="HEY75" s="386"/>
      <c r="HEZ75" s="386"/>
      <c r="HFA75" s="386"/>
      <c r="HFB75" s="386"/>
      <c r="HFC75" s="386"/>
      <c r="HFD75" s="386"/>
      <c r="HFE75" s="385"/>
      <c r="HFF75" s="386"/>
      <c r="HFG75" s="386"/>
      <c r="HFH75" s="386"/>
      <c r="HFI75" s="386"/>
      <c r="HFJ75" s="386"/>
      <c r="HFK75" s="386"/>
      <c r="HFL75" s="386"/>
      <c r="HFM75" s="386"/>
      <c r="HFN75" s="386"/>
      <c r="HFO75" s="386"/>
      <c r="HFP75" s="386"/>
      <c r="HFQ75" s="386"/>
      <c r="HFR75" s="386"/>
      <c r="HFS75" s="386"/>
      <c r="HFT75" s="386"/>
      <c r="HFU75" s="385"/>
      <c r="HFV75" s="386"/>
      <c r="HFW75" s="386"/>
      <c r="HFX75" s="386"/>
      <c r="HFY75" s="386"/>
      <c r="HFZ75" s="386"/>
      <c r="HGA75" s="386"/>
      <c r="HGB75" s="386"/>
      <c r="HGC75" s="386"/>
      <c r="HGD75" s="386"/>
      <c r="HGE75" s="386"/>
      <c r="HGF75" s="386"/>
      <c r="HGG75" s="386"/>
      <c r="HGH75" s="386"/>
      <c r="HGI75" s="386"/>
      <c r="HGJ75" s="386"/>
      <c r="HGK75" s="385"/>
      <c r="HGL75" s="386"/>
      <c r="HGM75" s="386"/>
      <c r="HGN75" s="386"/>
      <c r="HGO75" s="386"/>
      <c r="HGP75" s="386"/>
      <c r="HGQ75" s="386"/>
      <c r="HGR75" s="386"/>
      <c r="HGS75" s="386"/>
      <c r="HGT75" s="386"/>
      <c r="HGU75" s="386"/>
      <c r="HGV75" s="386"/>
      <c r="HGW75" s="386"/>
      <c r="HGX75" s="386"/>
      <c r="HGY75" s="386"/>
      <c r="HGZ75" s="386"/>
      <c r="HHA75" s="385"/>
      <c r="HHB75" s="386"/>
      <c r="HHC75" s="386"/>
      <c r="HHD75" s="386"/>
      <c r="HHE75" s="386"/>
      <c r="HHF75" s="386"/>
      <c r="HHG75" s="386"/>
      <c r="HHH75" s="386"/>
      <c r="HHI75" s="386"/>
      <c r="HHJ75" s="386"/>
      <c r="HHK75" s="386"/>
      <c r="HHL75" s="386"/>
      <c r="HHM75" s="386"/>
      <c r="HHN75" s="386"/>
      <c r="HHO75" s="386"/>
      <c r="HHP75" s="386"/>
      <c r="HHQ75" s="385"/>
      <c r="HHR75" s="386"/>
      <c r="HHS75" s="386"/>
      <c r="HHT75" s="386"/>
      <c r="HHU75" s="386"/>
      <c r="HHV75" s="386"/>
      <c r="HHW75" s="386"/>
      <c r="HHX75" s="386"/>
      <c r="HHY75" s="386"/>
      <c r="HHZ75" s="386"/>
      <c r="HIA75" s="386"/>
      <c r="HIB75" s="386"/>
      <c r="HIC75" s="386"/>
      <c r="HID75" s="386"/>
      <c r="HIE75" s="386"/>
      <c r="HIF75" s="386"/>
      <c r="HIG75" s="385"/>
      <c r="HIH75" s="386"/>
      <c r="HII75" s="386"/>
      <c r="HIJ75" s="386"/>
      <c r="HIK75" s="386"/>
      <c r="HIL75" s="386"/>
      <c r="HIM75" s="386"/>
      <c r="HIN75" s="386"/>
      <c r="HIO75" s="386"/>
      <c r="HIP75" s="386"/>
      <c r="HIQ75" s="386"/>
      <c r="HIR75" s="386"/>
      <c r="HIS75" s="386"/>
      <c r="HIT75" s="386"/>
      <c r="HIU75" s="386"/>
      <c r="HIV75" s="386"/>
      <c r="HIW75" s="385"/>
      <c r="HIX75" s="386"/>
      <c r="HIY75" s="386"/>
      <c r="HIZ75" s="386"/>
      <c r="HJA75" s="386"/>
      <c r="HJB75" s="386"/>
      <c r="HJC75" s="386"/>
      <c r="HJD75" s="386"/>
      <c r="HJE75" s="386"/>
      <c r="HJF75" s="386"/>
      <c r="HJG75" s="386"/>
      <c r="HJH75" s="386"/>
      <c r="HJI75" s="386"/>
      <c r="HJJ75" s="386"/>
      <c r="HJK75" s="386"/>
      <c r="HJL75" s="386"/>
      <c r="HJM75" s="385"/>
      <c r="HJN75" s="386"/>
      <c r="HJO75" s="386"/>
      <c r="HJP75" s="386"/>
      <c r="HJQ75" s="386"/>
      <c r="HJR75" s="386"/>
      <c r="HJS75" s="386"/>
      <c r="HJT75" s="386"/>
      <c r="HJU75" s="386"/>
      <c r="HJV75" s="386"/>
      <c r="HJW75" s="386"/>
      <c r="HJX75" s="386"/>
      <c r="HJY75" s="386"/>
      <c r="HJZ75" s="386"/>
      <c r="HKA75" s="386"/>
      <c r="HKB75" s="386"/>
      <c r="HKC75" s="385"/>
      <c r="HKD75" s="386"/>
      <c r="HKE75" s="386"/>
      <c r="HKF75" s="386"/>
      <c r="HKG75" s="386"/>
      <c r="HKH75" s="386"/>
      <c r="HKI75" s="386"/>
      <c r="HKJ75" s="386"/>
      <c r="HKK75" s="386"/>
      <c r="HKL75" s="386"/>
      <c r="HKM75" s="386"/>
      <c r="HKN75" s="386"/>
      <c r="HKO75" s="386"/>
      <c r="HKP75" s="386"/>
      <c r="HKQ75" s="386"/>
      <c r="HKR75" s="386"/>
      <c r="HKS75" s="385"/>
      <c r="HKT75" s="386"/>
      <c r="HKU75" s="386"/>
      <c r="HKV75" s="386"/>
      <c r="HKW75" s="386"/>
      <c r="HKX75" s="386"/>
      <c r="HKY75" s="386"/>
      <c r="HKZ75" s="386"/>
      <c r="HLA75" s="386"/>
      <c r="HLB75" s="386"/>
      <c r="HLC75" s="386"/>
      <c r="HLD75" s="386"/>
      <c r="HLE75" s="386"/>
      <c r="HLF75" s="386"/>
      <c r="HLG75" s="386"/>
      <c r="HLH75" s="386"/>
      <c r="HLI75" s="385"/>
      <c r="HLJ75" s="386"/>
      <c r="HLK75" s="386"/>
      <c r="HLL75" s="386"/>
      <c r="HLM75" s="386"/>
      <c r="HLN75" s="386"/>
      <c r="HLO75" s="386"/>
      <c r="HLP75" s="386"/>
      <c r="HLQ75" s="386"/>
      <c r="HLR75" s="386"/>
      <c r="HLS75" s="386"/>
      <c r="HLT75" s="386"/>
      <c r="HLU75" s="386"/>
      <c r="HLV75" s="386"/>
      <c r="HLW75" s="386"/>
      <c r="HLX75" s="386"/>
      <c r="HLY75" s="385"/>
      <c r="HLZ75" s="386"/>
      <c r="HMA75" s="386"/>
      <c r="HMB75" s="386"/>
      <c r="HMC75" s="386"/>
      <c r="HMD75" s="386"/>
      <c r="HME75" s="386"/>
      <c r="HMF75" s="386"/>
      <c r="HMG75" s="386"/>
      <c r="HMH75" s="386"/>
      <c r="HMI75" s="386"/>
      <c r="HMJ75" s="386"/>
      <c r="HMK75" s="386"/>
      <c r="HML75" s="386"/>
      <c r="HMM75" s="386"/>
      <c r="HMN75" s="386"/>
      <c r="HMO75" s="385"/>
      <c r="HMP75" s="386"/>
      <c r="HMQ75" s="386"/>
      <c r="HMR75" s="386"/>
      <c r="HMS75" s="386"/>
      <c r="HMT75" s="386"/>
      <c r="HMU75" s="386"/>
      <c r="HMV75" s="386"/>
      <c r="HMW75" s="386"/>
      <c r="HMX75" s="386"/>
      <c r="HMY75" s="386"/>
      <c r="HMZ75" s="386"/>
      <c r="HNA75" s="386"/>
      <c r="HNB75" s="386"/>
      <c r="HNC75" s="386"/>
      <c r="HND75" s="386"/>
      <c r="HNE75" s="385"/>
      <c r="HNF75" s="386"/>
      <c r="HNG75" s="386"/>
      <c r="HNH75" s="386"/>
      <c r="HNI75" s="386"/>
      <c r="HNJ75" s="386"/>
      <c r="HNK75" s="386"/>
      <c r="HNL75" s="386"/>
      <c r="HNM75" s="386"/>
      <c r="HNN75" s="386"/>
      <c r="HNO75" s="386"/>
      <c r="HNP75" s="386"/>
      <c r="HNQ75" s="386"/>
      <c r="HNR75" s="386"/>
      <c r="HNS75" s="386"/>
      <c r="HNT75" s="386"/>
      <c r="HNU75" s="385"/>
      <c r="HNV75" s="386"/>
      <c r="HNW75" s="386"/>
      <c r="HNX75" s="386"/>
      <c r="HNY75" s="386"/>
      <c r="HNZ75" s="386"/>
      <c r="HOA75" s="386"/>
      <c r="HOB75" s="386"/>
      <c r="HOC75" s="386"/>
      <c r="HOD75" s="386"/>
      <c r="HOE75" s="386"/>
      <c r="HOF75" s="386"/>
      <c r="HOG75" s="386"/>
      <c r="HOH75" s="386"/>
      <c r="HOI75" s="386"/>
      <c r="HOJ75" s="386"/>
      <c r="HOK75" s="385"/>
      <c r="HOL75" s="386"/>
      <c r="HOM75" s="386"/>
      <c r="HON75" s="386"/>
      <c r="HOO75" s="386"/>
      <c r="HOP75" s="386"/>
      <c r="HOQ75" s="386"/>
      <c r="HOR75" s="386"/>
      <c r="HOS75" s="386"/>
      <c r="HOT75" s="386"/>
      <c r="HOU75" s="386"/>
      <c r="HOV75" s="386"/>
      <c r="HOW75" s="386"/>
      <c r="HOX75" s="386"/>
      <c r="HOY75" s="386"/>
      <c r="HOZ75" s="386"/>
      <c r="HPA75" s="385"/>
      <c r="HPB75" s="386"/>
      <c r="HPC75" s="386"/>
      <c r="HPD75" s="386"/>
      <c r="HPE75" s="386"/>
      <c r="HPF75" s="386"/>
      <c r="HPG75" s="386"/>
      <c r="HPH75" s="386"/>
      <c r="HPI75" s="386"/>
      <c r="HPJ75" s="386"/>
      <c r="HPK75" s="386"/>
      <c r="HPL75" s="386"/>
      <c r="HPM75" s="386"/>
      <c r="HPN75" s="386"/>
      <c r="HPO75" s="386"/>
      <c r="HPP75" s="386"/>
      <c r="HPQ75" s="385"/>
      <c r="HPR75" s="386"/>
      <c r="HPS75" s="386"/>
      <c r="HPT75" s="386"/>
      <c r="HPU75" s="386"/>
      <c r="HPV75" s="386"/>
      <c r="HPW75" s="386"/>
      <c r="HPX75" s="386"/>
      <c r="HPY75" s="386"/>
      <c r="HPZ75" s="386"/>
      <c r="HQA75" s="386"/>
      <c r="HQB75" s="386"/>
      <c r="HQC75" s="386"/>
      <c r="HQD75" s="386"/>
      <c r="HQE75" s="386"/>
      <c r="HQF75" s="386"/>
      <c r="HQG75" s="385"/>
      <c r="HQH75" s="386"/>
      <c r="HQI75" s="386"/>
      <c r="HQJ75" s="386"/>
      <c r="HQK75" s="386"/>
      <c r="HQL75" s="386"/>
      <c r="HQM75" s="386"/>
      <c r="HQN75" s="386"/>
      <c r="HQO75" s="386"/>
      <c r="HQP75" s="386"/>
      <c r="HQQ75" s="386"/>
      <c r="HQR75" s="386"/>
      <c r="HQS75" s="386"/>
      <c r="HQT75" s="386"/>
      <c r="HQU75" s="386"/>
      <c r="HQV75" s="386"/>
      <c r="HQW75" s="385"/>
      <c r="HQX75" s="386"/>
      <c r="HQY75" s="386"/>
      <c r="HQZ75" s="386"/>
      <c r="HRA75" s="386"/>
      <c r="HRB75" s="386"/>
      <c r="HRC75" s="386"/>
      <c r="HRD75" s="386"/>
      <c r="HRE75" s="386"/>
      <c r="HRF75" s="386"/>
      <c r="HRG75" s="386"/>
      <c r="HRH75" s="386"/>
      <c r="HRI75" s="386"/>
      <c r="HRJ75" s="386"/>
      <c r="HRK75" s="386"/>
      <c r="HRL75" s="386"/>
      <c r="HRM75" s="385"/>
      <c r="HRN75" s="386"/>
      <c r="HRO75" s="386"/>
      <c r="HRP75" s="386"/>
      <c r="HRQ75" s="386"/>
      <c r="HRR75" s="386"/>
      <c r="HRS75" s="386"/>
      <c r="HRT75" s="386"/>
      <c r="HRU75" s="386"/>
      <c r="HRV75" s="386"/>
      <c r="HRW75" s="386"/>
      <c r="HRX75" s="386"/>
      <c r="HRY75" s="386"/>
      <c r="HRZ75" s="386"/>
      <c r="HSA75" s="386"/>
      <c r="HSB75" s="386"/>
      <c r="HSC75" s="385"/>
      <c r="HSD75" s="386"/>
      <c r="HSE75" s="386"/>
      <c r="HSF75" s="386"/>
      <c r="HSG75" s="386"/>
      <c r="HSH75" s="386"/>
      <c r="HSI75" s="386"/>
      <c r="HSJ75" s="386"/>
      <c r="HSK75" s="386"/>
      <c r="HSL75" s="386"/>
      <c r="HSM75" s="386"/>
      <c r="HSN75" s="386"/>
      <c r="HSO75" s="386"/>
      <c r="HSP75" s="386"/>
      <c r="HSQ75" s="386"/>
      <c r="HSR75" s="386"/>
      <c r="HSS75" s="385"/>
      <c r="HST75" s="386"/>
      <c r="HSU75" s="386"/>
      <c r="HSV75" s="386"/>
      <c r="HSW75" s="386"/>
      <c r="HSX75" s="386"/>
      <c r="HSY75" s="386"/>
      <c r="HSZ75" s="386"/>
      <c r="HTA75" s="386"/>
      <c r="HTB75" s="386"/>
      <c r="HTC75" s="386"/>
      <c r="HTD75" s="386"/>
      <c r="HTE75" s="386"/>
      <c r="HTF75" s="386"/>
      <c r="HTG75" s="386"/>
      <c r="HTH75" s="386"/>
      <c r="HTI75" s="385"/>
      <c r="HTJ75" s="386"/>
      <c r="HTK75" s="386"/>
      <c r="HTL75" s="386"/>
      <c r="HTM75" s="386"/>
      <c r="HTN75" s="386"/>
      <c r="HTO75" s="386"/>
      <c r="HTP75" s="386"/>
      <c r="HTQ75" s="386"/>
      <c r="HTR75" s="386"/>
      <c r="HTS75" s="386"/>
      <c r="HTT75" s="386"/>
      <c r="HTU75" s="386"/>
      <c r="HTV75" s="386"/>
      <c r="HTW75" s="386"/>
      <c r="HTX75" s="386"/>
      <c r="HTY75" s="385"/>
      <c r="HTZ75" s="386"/>
      <c r="HUA75" s="386"/>
      <c r="HUB75" s="386"/>
      <c r="HUC75" s="386"/>
      <c r="HUD75" s="386"/>
      <c r="HUE75" s="386"/>
      <c r="HUF75" s="386"/>
      <c r="HUG75" s="386"/>
      <c r="HUH75" s="386"/>
      <c r="HUI75" s="386"/>
      <c r="HUJ75" s="386"/>
      <c r="HUK75" s="386"/>
      <c r="HUL75" s="386"/>
      <c r="HUM75" s="386"/>
      <c r="HUN75" s="386"/>
      <c r="HUO75" s="385"/>
      <c r="HUP75" s="386"/>
      <c r="HUQ75" s="386"/>
      <c r="HUR75" s="386"/>
      <c r="HUS75" s="386"/>
      <c r="HUT75" s="386"/>
      <c r="HUU75" s="386"/>
      <c r="HUV75" s="386"/>
      <c r="HUW75" s="386"/>
      <c r="HUX75" s="386"/>
      <c r="HUY75" s="386"/>
      <c r="HUZ75" s="386"/>
      <c r="HVA75" s="386"/>
      <c r="HVB75" s="386"/>
      <c r="HVC75" s="386"/>
      <c r="HVD75" s="386"/>
      <c r="HVE75" s="385"/>
      <c r="HVF75" s="386"/>
      <c r="HVG75" s="386"/>
      <c r="HVH75" s="386"/>
      <c r="HVI75" s="386"/>
      <c r="HVJ75" s="386"/>
      <c r="HVK75" s="386"/>
      <c r="HVL75" s="386"/>
      <c r="HVM75" s="386"/>
      <c r="HVN75" s="386"/>
      <c r="HVO75" s="386"/>
      <c r="HVP75" s="386"/>
      <c r="HVQ75" s="386"/>
      <c r="HVR75" s="386"/>
      <c r="HVS75" s="386"/>
      <c r="HVT75" s="386"/>
      <c r="HVU75" s="385"/>
      <c r="HVV75" s="386"/>
      <c r="HVW75" s="386"/>
      <c r="HVX75" s="386"/>
      <c r="HVY75" s="386"/>
      <c r="HVZ75" s="386"/>
      <c r="HWA75" s="386"/>
      <c r="HWB75" s="386"/>
      <c r="HWC75" s="386"/>
      <c r="HWD75" s="386"/>
      <c r="HWE75" s="386"/>
      <c r="HWF75" s="386"/>
      <c r="HWG75" s="386"/>
      <c r="HWH75" s="386"/>
      <c r="HWI75" s="386"/>
      <c r="HWJ75" s="386"/>
      <c r="HWK75" s="385"/>
      <c r="HWL75" s="386"/>
      <c r="HWM75" s="386"/>
      <c r="HWN75" s="386"/>
      <c r="HWO75" s="386"/>
      <c r="HWP75" s="386"/>
      <c r="HWQ75" s="386"/>
      <c r="HWR75" s="386"/>
      <c r="HWS75" s="386"/>
      <c r="HWT75" s="386"/>
      <c r="HWU75" s="386"/>
      <c r="HWV75" s="386"/>
      <c r="HWW75" s="386"/>
      <c r="HWX75" s="386"/>
      <c r="HWY75" s="386"/>
      <c r="HWZ75" s="386"/>
      <c r="HXA75" s="385"/>
      <c r="HXB75" s="386"/>
      <c r="HXC75" s="386"/>
      <c r="HXD75" s="386"/>
      <c r="HXE75" s="386"/>
      <c r="HXF75" s="386"/>
      <c r="HXG75" s="386"/>
      <c r="HXH75" s="386"/>
      <c r="HXI75" s="386"/>
      <c r="HXJ75" s="386"/>
      <c r="HXK75" s="386"/>
      <c r="HXL75" s="386"/>
      <c r="HXM75" s="386"/>
      <c r="HXN75" s="386"/>
      <c r="HXO75" s="386"/>
      <c r="HXP75" s="386"/>
      <c r="HXQ75" s="385"/>
      <c r="HXR75" s="386"/>
      <c r="HXS75" s="386"/>
      <c r="HXT75" s="386"/>
      <c r="HXU75" s="386"/>
      <c r="HXV75" s="386"/>
      <c r="HXW75" s="386"/>
      <c r="HXX75" s="386"/>
      <c r="HXY75" s="386"/>
      <c r="HXZ75" s="386"/>
      <c r="HYA75" s="386"/>
      <c r="HYB75" s="386"/>
      <c r="HYC75" s="386"/>
      <c r="HYD75" s="386"/>
      <c r="HYE75" s="386"/>
      <c r="HYF75" s="386"/>
      <c r="HYG75" s="385"/>
      <c r="HYH75" s="386"/>
      <c r="HYI75" s="386"/>
      <c r="HYJ75" s="386"/>
      <c r="HYK75" s="386"/>
      <c r="HYL75" s="386"/>
      <c r="HYM75" s="386"/>
      <c r="HYN75" s="386"/>
      <c r="HYO75" s="386"/>
      <c r="HYP75" s="386"/>
      <c r="HYQ75" s="386"/>
      <c r="HYR75" s="386"/>
      <c r="HYS75" s="386"/>
      <c r="HYT75" s="386"/>
      <c r="HYU75" s="386"/>
      <c r="HYV75" s="386"/>
      <c r="HYW75" s="385"/>
      <c r="HYX75" s="386"/>
      <c r="HYY75" s="386"/>
      <c r="HYZ75" s="386"/>
      <c r="HZA75" s="386"/>
      <c r="HZB75" s="386"/>
      <c r="HZC75" s="386"/>
      <c r="HZD75" s="386"/>
      <c r="HZE75" s="386"/>
      <c r="HZF75" s="386"/>
      <c r="HZG75" s="386"/>
      <c r="HZH75" s="386"/>
      <c r="HZI75" s="386"/>
      <c r="HZJ75" s="386"/>
      <c r="HZK75" s="386"/>
      <c r="HZL75" s="386"/>
      <c r="HZM75" s="385"/>
      <c r="HZN75" s="386"/>
      <c r="HZO75" s="386"/>
      <c r="HZP75" s="386"/>
      <c r="HZQ75" s="386"/>
      <c r="HZR75" s="386"/>
      <c r="HZS75" s="386"/>
      <c r="HZT75" s="386"/>
      <c r="HZU75" s="386"/>
      <c r="HZV75" s="386"/>
      <c r="HZW75" s="386"/>
      <c r="HZX75" s="386"/>
      <c r="HZY75" s="386"/>
      <c r="HZZ75" s="386"/>
      <c r="IAA75" s="386"/>
      <c r="IAB75" s="386"/>
      <c r="IAC75" s="385"/>
      <c r="IAD75" s="386"/>
      <c r="IAE75" s="386"/>
      <c r="IAF75" s="386"/>
      <c r="IAG75" s="386"/>
      <c r="IAH75" s="386"/>
      <c r="IAI75" s="386"/>
      <c r="IAJ75" s="386"/>
      <c r="IAK75" s="386"/>
      <c r="IAL75" s="386"/>
      <c r="IAM75" s="386"/>
      <c r="IAN75" s="386"/>
      <c r="IAO75" s="386"/>
      <c r="IAP75" s="386"/>
      <c r="IAQ75" s="386"/>
      <c r="IAR75" s="386"/>
      <c r="IAS75" s="385"/>
      <c r="IAT75" s="386"/>
      <c r="IAU75" s="386"/>
      <c r="IAV75" s="386"/>
      <c r="IAW75" s="386"/>
      <c r="IAX75" s="386"/>
      <c r="IAY75" s="386"/>
      <c r="IAZ75" s="386"/>
      <c r="IBA75" s="386"/>
      <c r="IBB75" s="386"/>
      <c r="IBC75" s="386"/>
      <c r="IBD75" s="386"/>
      <c r="IBE75" s="386"/>
      <c r="IBF75" s="386"/>
      <c r="IBG75" s="386"/>
      <c r="IBH75" s="386"/>
      <c r="IBI75" s="385"/>
      <c r="IBJ75" s="386"/>
      <c r="IBK75" s="386"/>
      <c r="IBL75" s="386"/>
      <c r="IBM75" s="386"/>
      <c r="IBN75" s="386"/>
      <c r="IBO75" s="386"/>
      <c r="IBP75" s="386"/>
      <c r="IBQ75" s="386"/>
      <c r="IBR75" s="386"/>
      <c r="IBS75" s="386"/>
      <c r="IBT75" s="386"/>
      <c r="IBU75" s="386"/>
      <c r="IBV75" s="386"/>
      <c r="IBW75" s="386"/>
      <c r="IBX75" s="386"/>
      <c r="IBY75" s="385"/>
      <c r="IBZ75" s="386"/>
      <c r="ICA75" s="386"/>
      <c r="ICB75" s="386"/>
      <c r="ICC75" s="386"/>
      <c r="ICD75" s="386"/>
      <c r="ICE75" s="386"/>
      <c r="ICF75" s="386"/>
      <c r="ICG75" s="386"/>
      <c r="ICH75" s="386"/>
      <c r="ICI75" s="386"/>
      <c r="ICJ75" s="386"/>
      <c r="ICK75" s="386"/>
      <c r="ICL75" s="386"/>
      <c r="ICM75" s="386"/>
      <c r="ICN75" s="386"/>
      <c r="ICO75" s="385"/>
      <c r="ICP75" s="386"/>
      <c r="ICQ75" s="386"/>
      <c r="ICR75" s="386"/>
      <c r="ICS75" s="386"/>
      <c r="ICT75" s="386"/>
      <c r="ICU75" s="386"/>
      <c r="ICV75" s="386"/>
      <c r="ICW75" s="386"/>
      <c r="ICX75" s="386"/>
      <c r="ICY75" s="386"/>
      <c r="ICZ75" s="386"/>
      <c r="IDA75" s="386"/>
      <c r="IDB75" s="386"/>
      <c r="IDC75" s="386"/>
      <c r="IDD75" s="386"/>
      <c r="IDE75" s="385"/>
      <c r="IDF75" s="386"/>
      <c r="IDG75" s="386"/>
      <c r="IDH75" s="386"/>
      <c r="IDI75" s="386"/>
      <c r="IDJ75" s="386"/>
      <c r="IDK75" s="386"/>
      <c r="IDL75" s="386"/>
      <c r="IDM75" s="386"/>
      <c r="IDN75" s="386"/>
      <c r="IDO75" s="386"/>
      <c r="IDP75" s="386"/>
      <c r="IDQ75" s="386"/>
      <c r="IDR75" s="386"/>
      <c r="IDS75" s="386"/>
      <c r="IDT75" s="386"/>
      <c r="IDU75" s="385"/>
      <c r="IDV75" s="386"/>
      <c r="IDW75" s="386"/>
      <c r="IDX75" s="386"/>
      <c r="IDY75" s="386"/>
      <c r="IDZ75" s="386"/>
      <c r="IEA75" s="386"/>
      <c r="IEB75" s="386"/>
      <c r="IEC75" s="386"/>
      <c r="IED75" s="386"/>
      <c r="IEE75" s="386"/>
      <c r="IEF75" s="386"/>
      <c r="IEG75" s="386"/>
      <c r="IEH75" s="386"/>
      <c r="IEI75" s="386"/>
      <c r="IEJ75" s="386"/>
      <c r="IEK75" s="385"/>
      <c r="IEL75" s="386"/>
      <c r="IEM75" s="386"/>
      <c r="IEN75" s="386"/>
      <c r="IEO75" s="386"/>
      <c r="IEP75" s="386"/>
      <c r="IEQ75" s="386"/>
      <c r="IER75" s="386"/>
      <c r="IES75" s="386"/>
      <c r="IET75" s="386"/>
      <c r="IEU75" s="386"/>
      <c r="IEV75" s="386"/>
      <c r="IEW75" s="386"/>
      <c r="IEX75" s="386"/>
      <c r="IEY75" s="386"/>
      <c r="IEZ75" s="386"/>
      <c r="IFA75" s="385"/>
      <c r="IFB75" s="386"/>
      <c r="IFC75" s="386"/>
      <c r="IFD75" s="386"/>
      <c r="IFE75" s="386"/>
      <c r="IFF75" s="386"/>
      <c r="IFG75" s="386"/>
      <c r="IFH75" s="386"/>
      <c r="IFI75" s="386"/>
      <c r="IFJ75" s="386"/>
      <c r="IFK75" s="386"/>
      <c r="IFL75" s="386"/>
      <c r="IFM75" s="386"/>
      <c r="IFN75" s="386"/>
      <c r="IFO75" s="386"/>
      <c r="IFP75" s="386"/>
      <c r="IFQ75" s="385"/>
      <c r="IFR75" s="386"/>
      <c r="IFS75" s="386"/>
      <c r="IFT75" s="386"/>
      <c r="IFU75" s="386"/>
      <c r="IFV75" s="386"/>
      <c r="IFW75" s="386"/>
      <c r="IFX75" s="386"/>
      <c r="IFY75" s="386"/>
      <c r="IFZ75" s="386"/>
      <c r="IGA75" s="386"/>
      <c r="IGB75" s="386"/>
      <c r="IGC75" s="386"/>
      <c r="IGD75" s="386"/>
      <c r="IGE75" s="386"/>
      <c r="IGF75" s="386"/>
      <c r="IGG75" s="385"/>
      <c r="IGH75" s="386"/>
      <c r="IGI75" s="386"/>
      <c r="IGJ75" s="386"/>
      <c r="IGK75" s="386"/>
      <c r="IGL75" s="386"/>
      <c r="IGM75" s="386"/>
      <c r="IGN75" s="386"/>
      <c r="IGO75" s="386"/>
      <c r="IGP75" s="386"/>
      <c r="IGQ75" s="386"/>
      <c r="IGR75" s="386"/>
      <c r="IGS75" s="386"/>
      <c r="IGT75" s="386"/>
      <c r="IGU75" s="386"/>
      <c r="IGV75" s="386"/>
      <c r="IGW75" s="385"/>
      <c r="IGX75" s="386"/>
      <c r="IGY75" s="386"/>
      <c r="IGZ75" s="386"/>
      <c r="IHA75" s="386"/>
      <c r="IHB75" s="386"/>
      <c r="IHC75" s="386"/>
      <c r="IHD75" s="386"/>
      <c r="IHE75" s="386"/>
      <c r="IHF75" s="386"/>
      <c r="IHG75" s="386"/>
      <c r="IHH75" s="386"/>
      <c r="IHI75" s="386"/>
      <c r="IHJ75" s="386"/>
      <c r="IHK75" s="386"/>
      <c r="IHL75" s="386"/>
      <c r="IHM75" s="385"/>
      <c r="IHN75" s="386"/>
      <c r="IHO75" s="386"/>
      <c r="IHP75" s="386"/>
      <c r="IHQ75" s="386"/>
      <c r="IHR75" s="386"/>
      <c r="IHS75" s="386"/>
      <c r="IHT75" s="386"/>
      <c r="IHU75" s="386"/>
      <c r="IHV75" s="386"/>
      <c r="IHW75" s="386"/>
      <c r="IHX75" s="386"/>
      <c r="IHY75" s="386"/>
      <c r="IHZ75" s="386"/>
      <c r="IIA75" s="386"/>
      <c r="IIB75" s="386"/>
      <c r="IIC75" s="385"/>
      <c r="IID75" s="386"/>
      <c r="IIE75" s="386"/>
      <c r="IIF75" s="386"/>
      <c r="IIG75" s="386"/>
      <c r="IIH75" s="386"/>
      <c r="III75" s="386"/>
      <c r="IIJ75" s="386"/>
      <c r="IIK75" s="386"/>
      <c r="IIL75" s="386"/>
      <c r="IIM75" s="386"/>
      <c r="IIN75" s="386"/>
      <c r="IIO75" s="386"/>
      <c r="IIP75" s="386"/>
      <c r="IIQ75" s="386"/>
      <c r="IIR75" s="386"/>
      <c r="IIS75" s="385"/>
      <c r="IIT75" s="386"/>
      <c r="IIU75" s="386"/>
      <c r="IIV75" s="386"/>
      <c r="IIW75" s="386"/>
      <c r="IIX75" s="386"/>
      <c r="IIY75" s="386"/>
      <c r="IIZ75" s="386"/>
      <c r="IJA75" s="386"/>
      <c r="IJB75" s="386"/>
      <c r="IJC75" s="386"/>
      <c r="IJD75" s="386"/>
      <c r="IJE75" s="386"/>
      <c r="IJF75" s="386"/>
      <c r="IJG75" s="386"/>
      <c r="IJH75" s="386"/>
      <c r="IJI75" s="385"/>
      <c r="IJJ75" s="386"/>
      <c r="IJK75" s="386"/>
      <c r="IJL75" s="386"/>
      <c r="IJM75" s="386"/>
      <c r="IJN75" s="386"/>
      <c r="IJO75" s="386"/>
      <c r="IJP75" s="386"/>
      <c r="IJQ75" s="386"/>
      <c r="IJR75" s="386"/>
      <c r="IJS75" s="386"/>
      <c r="IJT75" s="386"/>
      <c r="IJU75" s="386"/>
      <c r="IJV75" s="386"/>
      <c r="IJW75" s="386"/>
      <c r="IJX75" s="386"/>
      <c r="IJY75" s="385"/>
      <c r="IJZ75" s="386"/>
      <c r="IKA75" s="386"/>
      <c r="IKB75" s="386"/>
      <c r="IKC75" s="386"/>
      <c r="IKD75" s="386"/>
      <c r="IKE75" s="386"/>
      <c r="IKF75" s="386"/>
      <c r="IKG75" s="386"/>
      <c r="IKH75" s="386"/>
      <c r="IKI75" s="386"/>
      <c r="IKJ75" s="386"/>
      <c r="IKK75" s="386"/>
      <c r="IKL75" s="386"/>
      <c r="IKM75" s="386"/>
      <c r="IKN75" s="386"/>
      <c r="IKO75" s="385"/>
      <c r="IKP75" s="386"/>
      <c r="IKQ75" s="386"/>
      <c r="IKR75" s="386"/>
      <c r="IKS75" s="386"/>
      <c r="IKT75" s="386"/>
      <c r="IKU75" s="386"/>
      <c r="IKV75" s="386"/>
      <c r="IKW75" s="386"/>
      <c r="IKX75" s="386"/>
      <c r="IKY75" s="386"/>
      <c r="IKZ75" s="386"/>
      <c r="ILA75" s="386"/>
      <c r="ILB75" s="386"/>
      <c r="ILC75" s="386"/>
      <c r="ILD75" s="386"/>
      <c r="ILE75" s="385"/>
      <c r="ILF75" s="386"/>
      <c r="ILG75" s="386"/>
      <c r="ILH75" s="386"/>
      <c r="ILI75" s="386"/>
      <c r="ILJ75" s="386"/>
      <c r="ILK75" s="386"/>
      <c r="ILL75" s="386"/>
      <c r="ILM75" s="386"/>
      <c r="ILN75" s="386"/>
      <c r="ILO75" s="386"/>
      <c r="ILP75" s="386"/>
      <c r="ILQ75" s="386"/>
      <c r="ILR75" s="386"/>
      <c r="ILS75" s="386"/>
      <c r="ILT75" s="386"/>
      <c r="ILU75" s="385"/>
      <c r="ILV75" s="386"/>
      <c r="ILW75" s="386"/>
      <c r="ILX75" s="386"/>
      <c r="ILY75" s="386"/>
      <c r="ILZ75" s="386"/>
      <c r="IMA75" s="386"/>
      <c r="IMB75" s="386"/>
      <c r="IMC75" s="386"/>
      <c r="IMD75" s="386"/>
      <c r="IME75" s="386"/>
      <c r="IMF75" s="386"/>
      <c r="IMG75" s="386"/>
      <c r="IMH75" s="386"/>
      <c r="IMI75" s="386"/>
      <c r="IMJ75" s="386"/>
      <c r="IMK75" s="385"/>
      <c r="IML75" s="386"/>
      <c r="IMM75" s="386"/>
      <c r="IMN75" s="386"/>
      <c r="IMO75" s="386"/>
      <c r="IMP75" s="386"/>
      <c r="IMQ75" s="386"/>
      <c r="IMR75" s="386"/>
      <c r="IMS75" s="386"/>
      <c r="IMT75" s="386"/>
      <c r="IMU75" s="386"/>
      <c r="IMV75" s="386"/>
      <c r="IMW75" s="386"/>
      <c r="IMX75" s="386"/>
      <c r="IMY75" s="386"/>
      <c r="IMZ75" s="386"/>
      <c r="INA75" s="385"/>
      <c r="INB75" s="386"/>
      <c r="INC75" s="386"/>
      <c r="IND75" s="386"/>
      <c r="INE75" s="386"/>
      <c r="INF75" s="386"/>
      <c r="ING75" s="386"/>
      <c r="INH75" s="386"/>
      <c r="INI75" s="386"/>
      <c r="INJ75" s="386"/>
      <c r="INK75" s="386"/>
      <c r="INL75" s="386"/>
      <c r="INM75" s="386"/>
      <c r="INN75" s="386"/>
      <c r="INO75" s="386"/>
      <c r="INP75" s="386"/>
      <c r="INQ75" s="385"/>
      <c r="INR75" s="386"/>
      <c r="INS75" s="386"/>
      <c r="INT75" s="386"/>
      <c r="INU75" s="386"/>
      <c r="INV75" s="386"/>
      <c r="INW75" s="386"/>
      <c r="INX75" s="386"/>
      <c r="INY75" s="386"/>
      <c r="INZ75" s="386"/>
      <c r="IOA75" s="386"/>
      <c r="IOB75" s="386"/>
      <c r="IOC75" s="386"/>
      <c r="IOD75" s="386"/>
      <c r="IOE75" s="386"/>
      <c r="IOF75" s="386"/>
      <c r="IOG75" s="385"/>
      <c r="IOH75" s="386"/>
      <c r="IOI75" s="386"/>
      <c r="IOJ75" s="386"/>
      <c r="IOK75" s="386"/>
      <c r="IOL75" s="386"/>
      <c r="IOM75" s="386"/>
      <c r="ION75" s="386"/>
      <c r="IOO75" s="386"/>
      <c r="IOP75" s="386"/>
      <c r="IOQ75" s="386"/>
      <c r="IOR75" s="386"/>
      <c r="IOS75" s="386"/>
      <c r="IOT75" s="386"/>
      <c r="IOU75" s="386"/>
      <c r="IOV75" s="386"/>
      <c r="IOW75" s="385"/>
      <c r="IOX75" s="386"/>
      <c r="IOY75" s="386"/>
      <c r="IOZ75" s="386"/>
      <c r="IPA75" s="386"/>
      <c r="IPB75" s="386"/>
      <c r="IPC75" s="386"/>
      <c r="IPD75" s="386"/>
      <c r="IPE75" s="386"/>
      <c r="IPF75" s="386"/>
      <c r="IPG75" s="386"/>
      <c r="IPH75" s="386"/>
      <c r="IPI75" s="386"/>
      <c r="IPJ75" s="386"/>
      <c r="IPK75" s="386"/>
      <c r="IPL75" s="386"/>
      <c r="IPM75" s="385"/>
      <c r="IPN75" s="386"/>
      <c r="IPO75" s="386"/>
      <c r="IPP75" s="386"/>
      <c r="IPQ75" s="386"/>
      <c r="IPR75" s="386"/>
      <c r="IPS75" s="386"/>
      <c r="IPT75" s="386"/>
      <c r="IPU75" s="386"/>
      <c r="IPV75" s="386"/>
      <c r="IPW75" s="386"/>
      <c r="IPX75" s="386"/>
      <c r="IPY75" s="386"/>
      <c r="IPZ75" s="386"/>
      <c r="IQA75" s="386"/>
      <c r="IQB75" s="386"/>
      <c r="IQC75" s="385"/>
      <c r="IQD75" s="386"/>
      <c r="IQE75" s="386"/>
      <c r="IQF75" s="386"/>
      <c r="IQG75" s="386"/>
      <c r="IQH75" s="386"/>
      <c r="IQI75" s="386"/>
      <c r="IQJ75" s="386"/>
      <c r="IQK75" s="386"/>
      <c r="IQL75" s="386"/>
      <c r="IQM75" s="386"/>
      <c r="IQN75" s="386"/>
      <c r="IQO75" s="386"/>
      <c r="IQP75" s="386"/>
      <c r="IQQ75" s="386"/>
      <c r="IQR75" s="386"/>
      <c r="IQS75" s="385"/>
      <c r="IQT75" s="386"/>
      <c r="IQU75" s="386"/>
      <c r="IQV75" s="386"/>
      <c r="IQW75" s="386"/>
      <c r="IQX75" s="386"/>
      <c r="IQY75" s="386"/>
      <c r="IQZ75" s="386"/>
      <c r="IRA75" s="386"/>
      <c r="IRB75" s="386"/>
      <c r="IRC75" s="386"/>
      <c r="IRD75" s="386"/>
      <c r="IRE75" s="386"/>
      <c r="IRF75" s="386"/>
      <c r="IRG75" s="386"/>
      <c r="IRH75" s="386"/>
      <c r="IRI75" s="385"/>
      <c r="IRJ75" s="386"/>
      <c r="IRK75" s="386"/>
      <c r="IRL75" s="386"/>
      <c r="IRM75" s="386"/>
      <c r="IRN75" s="386"/>
      <c r="IRO75" s="386"/>
      <c r="IRP75" s="386"/>
      <c r="IRQ75" s="386"/>
      <c r="IRR75" s="386"/>
      <c r="IRS75" s="386"/>
      <c r="IRT75" s="386"/>
      <c r="IRU75" s="386"/>
      <c r="IRV75" s="386"/>
      <c r="IRW75" s="386"/>
      <c r="IRX75" s="386"/>
      <c r="IRY75" s="385"/>
      <c r="IRZ75" s="386"/>
      <c r="ISA75" s="386"/>
      <c r="ISB75" s="386"/>
      <c r="ISC75" s="386"/>
      <c r="ISD75" s="386"/>
      <c r="ISE75" s="386"/>
      <c r="ISF75" s="386"/>
      <c r="ISG75" s="386"/>
      <c r="ISH75" s="386"/>
      <c r="ISI75" s="386"/>
      <c r="ISJ75" s="386"/>
      <c r="ISK75" s="386"/>
      <c r="ISL75" s="386"/>
      <c r="ISM75" s="386"/>
      <c r="ISN75" s="386"/>
      <c r="ISO75" s="385"/>
      <c r="ISP75" s="386"/>
      <c r="ISQ75" s="386"/>
      <c r="ISR75" s="386"/>
      <c r="ISS75" s="386"/>
      <c r="IST75" s="386"/>
      <c r="ISU75" s="386"/>
      <c r="ISV75" s="386"/>
      <c r="ISW75" s="386"/>
      <c r="ISX75" s="386"/>
      <c r="ISY75" s="386"/>
      <c r="ISZ75" s="386"/>
      <c r="ITA75" s="386"/>
      <c r="ITB75" s="386"/>
      <c r="ITC75" s="386"/>
      <c r="ITD75" s="386"/>
      <c r="ITE75" s="385"/>
      <c r="ITF75" s="386"/>
      <c r="ITG75" s="386"/>
      <c r="ITH75" s="386"/>
      <c r="ITI75" s="386"/>
      <c r="ITJ75" s="386"/>
      <c r="ITK75" s="386"/>
      <c r="ITL75" s="386"/>
      <c r="ITM75" s="386"/>
      <c r="ITN75" s="386"/>
      <c r="ITO75" s="386"/>
      <c r="ITP75" s="386"/>
      <c r="ITQ75" s="386"/>
      <c r="ITR75" s="386"/>
      <c r="ITS75" s="386"/>
      <c r="ITT75" s="386"/>
      <c r="ITU75" s="385"/>
      <c r="ITV75" s="386"/>
      <c r="ITW75" s="386"/>
      <c r="ITX75" s="386"/>
      <c r="ITY75" s="386"/>
      <c r="ITZ75" s="386"/>
      <c r="IUA75" s="386"/>
      <c r="IUB75" s="386"/>
      <c r="IUC75" s="386"/>
      <c r="IUD75" s="386"/>
      <c r="IUE75" s="386"/>
      <c r="IUF75" s="386"/>
      <c r="IUG75" s="386"/>
      <c r="IUH75" s="386"/>
      <c r="IUI75" s="386"/>
      <c r="IUJ75" s="386"/>
      <c r="IUK75" s="385"/>
      <c r="IUL75" s="386"/>
      <c r="IUM75" s="386"/>
      <c r="IUN75" s="386"/>
      <c r="IUO75" s="386"/>
      <c r="IUP75" s="386"/>
      <c r="IUQ75" s="386"/>
      <c r="IUR75" s="386"/>
      <c r="IUS75" s="386"/>
      <c r="IUT75" s="386"/>
      <c r="IUU75" s="386"/>
      <c r="IUV75" s="386"/>
      <c r="IUW75" s="386"/>
      <c r="IUX75" s="386"/>
      <c r="IUY75" s="386"/>
      <c r="IUZ75" s="386"/>
      <c r="IVA75" s="385"/>
      <c r="IVB75" s="386"/>
      <c r="IVC75" s="386"/>
      <c r="IVD75" s="386"/>
      <c r="IVE75" s="386"/>
      <c r="IVF75" s="386"/>
      <c r="IVG75" s="386"/>
      <c r="IVH75" s="386"/>
      <c r="IVI75" s="386"/>
      <c r="IVJ75" s="386"/>
      <c r="IVK75" s="386"/>
      <c r="IVL75" s="386"/>
      <c r="IVM75" s="386"/>
      <c r="IVN75" s="386"/>
      <c r="IVO75" s="386"/>
      <c r="IVP75" s="386"/>
      <c r="IVQ75" s="385"/>
      <c r="IVR75" s="386"/>
      <c r="IVS75" s="386"/>
      <c r="IVT75" s="386"/>
      <c r="IVU75" s="386"/>
      <c r="IVV75" s="386"/>
      <c r="IVW75" s="386"/>
      <c r="IVX75" s="386"/>
      <c r="IVY75" s="386"/>
      <c r="IVZ75" s="386"/>
      <c r="IWA75" s="386"/>
      <c r="IWB75" s="386"/>
      <c r="IWC75" s="386"/>
      <c r="IWD75" s="386"/>
      <c r="IWE75" s="386"/>
      <c r="IWF75" s="386"/>
      <c r="IWG75" s="385"/>
      <c r="IWH75" s="386"/>
      <c r="IWI75" s="386"/>
      <c r="IWJ75" s="386"/>
      <c r="IWK75" s="386"/>
      <c r="IWL75" s="386"/>
      <c r="IWM75" s="386"/>
      <c r="IWN75" s="386"/>
      <c r="IWO75" s="386"/>
      <c r="IWP75" s="386"/>
      <c r="IWQ75" s="386"/>
      <c r="IWR75" s="386"/>
      <c r="IWS75" s="386"/>
      <c r="IWT75" s="386"/>
      <c r="IWU75" s="386"/>
      <c r="IWV75" s="386"/>
      <c r="IWW75" s="385"/>
      <c r="IWX75" s="386"/>
      <c r="IWY75" s="386"/>
      <c r="IWZ75" s="386"/>
      <c r="IXA75" s="386"/>
      <c r="IXB75" s="386"/>
      <c r="IXC75" s="386"/>
      <c r="IXD75" s="386"/>
      <c r="IXE75" s="386"/>
      <c r="IXF75" s="386"/>
      <c r="IXG75" s="386"/>
      <c r="IXH75" s="386"/>
      <c r="IXI75" s="386"/>
      <c r="IXJ75" s="386"/>
      <c r="IXK75" s="386"/>
      <c r="IXL75" s="386"/>
      <c r="IXM75" s="385"/>
      <c r="IXN75" s="386"/>
      <c r="IXO75" s="386"/>
      <c r="IXP75" s="386"/>
      <c r="IXQ75" s="386"/>
      <c r="IXR75" s="386"/>
      <c r="IXS75" s="386"/>
      <c r="IXT75" s="386"/>
      <c r="IXU75" s="386"/>
      <c r="IXV75" s="386"/>
      <c r="IXW75" s="386"/>
      <c r="IXX75" s="386"/>
      <c r="IXY75" s="386"/>
      <c r="IXZ75" s="386"/>
      <c r="IYA75" s="386"/>
      <c r="IYB75" s="386"/>
      <c r="IYC75" s="385"/>
      <c r="IYD75" s="386"/>
      <c r="IYE75" s="386"/>
      <c r="IYF75" s="386"/>
      <c r="IYG75" s="386"/>
      <c r="IYH75" s="386"/>
      <c r="IYI75" s="386"/>
      <c r="IYJ75" s="386"/>
      <c r="IYK75" s="386"/>
      <c r="IYL75" s="386"/>
      <c r="IYM75" s="386"/>
      <c r="IYN75" s="386"/>
      <c r="IYO75" s="386"/>
      <c r="IYP75" s="386"/>
      <c r="IYQ75" s="386"/>
      <c r="IYR75" s="386"/>
      <c r="IYS75" s="385"/>
      <c r="IYT75" s="386"/>
      <c r="IYU75" s="386"/>
      <c r="IYV75" s="386"/>
      <c r="IYW75" s="386"/>
      <c r="IYX75" s="386"/>
      <c r="IYY75" s="386"/>
      <c r="IYZ75" s="386"/>
      <c r="IZA75" s="386"/>
      <c r="IZB75" s="386"/>
      <c r="IZC75" s="386"/>
      <c r="IZD75" s="386"/>
      <c r="IZE75" s="386"/>
      <c r="IZF75" s="386"/>
      <c r="IZG75" s="386"/>
      <c r="IZH75" s="386"/>
      <c r="IZI75" s="385"/>
      <c r="IZJ75" s="386"/>
      <c r="IZK75" s="386"/>
      <c r="IZL75" s="386"/>
      <c r="IZM75" s="386"/>
      <c r="IZN75" s="386"/>
      <c r="IZO75" s="386"/>
      <c r="IZP75" s="386"/>
      <c r="IZQ75" s="386"/>
      <c r="IZR75" s="386"/>
      <c r="IZS75" s="386"/>
      <c r="IZT75" s="386"/>
      <c r="IZU75" s="386"/>
      <c r="IZV75" s="386"/>
      <c r="IZW75" s="386"/>
      <c r="IZX75" s="386"/>
      <c r="IZY75" s="385"/>
      <c r="IZZ75" s="386"/>
      <c r="JAA75" s="386"/>
      <c r="JAB75" s="386"/>
      <c r="JAC75" s="386"/>
      <c r="JAD75" s="386"/>
      <c r="JAE75" s="386"/>
      <c r="JAF75" s="386"/>
      <c r="JAG75" s="386"/>
      <c r="JAH75" s="386"/>
      <c r="JAI75" s="386"/>
      <c r="JAJ75" s="386"/>
      <c r="JAK75" s="386"/>
      <c r="JAL75" s="386"/>
      <c r="JAM75" s="386"/>
      <c r="JAN75" s="386"/>
      <c r="JAO75" s="385"/>
      <c r="JAP75" s="386"/>
      <c r="JAQ75" s="386"/>
      <c r="JAR75" s="386"/>
      <c r="JAS75" s="386"/>
      <c r="JAT75" s="386"/>
      <c r="JAU75" s="386"/>
      <c r="JAV75" s="386"/>
      <c r="JAW75" s="386"/>
      <c r="JAX75" s="386"/>
      <c r="JAY75" s="386"/>
      <c r="JAZ75" s="386"/>
      <c r="JBA75" s="386"/>
      <c r="JBB75" s="386"/>
      <c r="JBC75" s="386"/>
      <c r="JBD75" s="386"/>
      <c r="JBE75" s="385"/>
      <c r="JBF75" s="386"/>
      <c r="JBG75" s="386"/>
      <c r="JBH75" s="386"/>
      <c r="JBI75" s="386"/>
      <c r="JBJ75" s="386"/>
      <c r="JBK75" s="386"/>
      <c r="JBL75" s="386"/>
      <c r="JBM75" s="386"/>
      <c r="JBN75" s="386"/>
      <c r="JBO75" s="386"/>
      <c r="JBP75" s="386"/>
      <c r="JBQ75" s="386"/>
      <c r="JBR75" s="386"/>
      <c r="JBS75" s="386"/>
      <c r="JBT75" s="386"/>
      <c r="JBU75" s="385"/>
      <c r="JBV75" s="386"/>
      <c r="JBW75" s="386"/>
      <c r="JBX75" s="386"/>
      <c r="JBY75" s="386"/>
      <c r="JBZ75" s="386"/>
      <c r="JCA75" s="386"/>
      <c r="JCB75" s="386"/>
      <c r="JCC75" s="386"/>
      <c r="JCD75" s="386"/>
      <c r="JCE75" s="386"/>
      <c r="JCF75" s="386"/>
      <c r="JCG75" s="386"/>
      <c r="JCH75" s="386"/>
      <c r="JCI75" s="386"/>
      <c r="JCJ75" s="386"/>
      <c r="JCK75" s="385"/>
      <c r="JCL75" s="386"/>
      <c r="JCM75" s="386"/>
      <c r="JCN75" s="386"/>
      <c r="JCO75" s="386"/>
      <c r="JCP75" s="386"/>
      <c r="JCQ75" s="386"/>
      <c r="JCR75" s="386"/>
      <c r="JCS75" s="386"/>
      <c r="JCT75" s="386"/>
      <c r="JCU75" s="386"/>
      <c r="JCV75" s="386"/>
      <c r="JCW75" s="386"/>
      <c r="JCX75" s="386"/>
      <c r="JCY75" s="386"/>
      <c r="JCZ75" s="386"/>
      <c r="JDA75" s="385"/>
      <c r="JDB75" s="386"/>
      <c r="JDC75" s="386"/>
      <c r="JDD75" s="386"/>
      <c r="JDE75" s="386"/>
      <c r="JDF75" s="386"/>
      <c r="JDG75" s="386"/>
      <c r="JDH75" s="386"/>
      <c r="JDI75" s="386"/>
      <c r="JDJ75" s="386"/>
      <c r="JDK75" s="386"/>
      <c r="JDL75" s="386"/>
      <c r="JDM75" s="386"/>
      <c r="JDN75" s="386"/>
      <c r="JDO75" s="386"/>
      <c r="JDP75" s="386"/>
      <c r="JDQ75" s="385"/>
      <c r="JDR75" s="386"/>
      <c r="JDS75" s="386"/>
      <c r="JDT75" s="386"/>
      <c r="JDU75" s="386"/>
      <c r="JDV75" s="386"/>
      <c r="JDW75" s="386"/>
      <c r="JDX75" s="386"/>
      <c r="JDY75" s="386"/>
      <c r="JDZ75" s="386"/>
      <c r="JEA75" s="386"/>
      <c r="JEB75" s="386"/>
      <c r="JEC75" s="386"/>
      <c r="JED75" s="386"/>
      <c r="JEE75" s="386"/>
      <c r="JEF75" s="386"/>
      <c r="JEG75" s="385"/>
      <c r="JEH75" s="386"/>
      <c r="JEI75" s="386"/>
      <c r="JEJ75" s="386"/>
      <c r="JEK75" s="386"/>
      <c r="JEL75" s="386"/>
      <c r="JEM75" s="386"/>
      <c r="JEN75" s="386"/>
      <c r="JEO75" s="386"/>
      <c r="JEP75" s="386"/>
      <c r="JEQ75" s="386"/>
      <c r="JER75" s="386"/>
      <c r="JES75" s="386"/>
      <c r="JET75" s="386"/>
      <c r="JEU75" s="386"/>
      <c r="JEV75" s="386"/>
      <c r="JEW75" s="385"/>
      <c r="JEX75" s="386"/>
      <c r="JEY75" s="386"/>
      <c r="JEZ75" s="386"/>
      <c r="JFA75" s="386"/>
      <c r="JFB75" s="386"/>
      <c r="JFC75" s="386"/>
      <c r="JFD75" s="386"/>
      <c r="JFE75" s="386"/>
      <c r="JFF75" s="386"/>
      <c r="JFG75" s="386"/>
      <c r="JFH75" s="386"/>
      <c r="JFI75" s="386"/>
      <c r="JFJ75" s="386"/>
      <c r="JFK75" s="386"/>
      <c r="JFL75" s="386"/>
      <c r="JFM75" s="385"/>
      <c r="JFN75" s="386"/>
      <c r="JFO75" s="386"/>
      <c r="JFP75" s="386"/>
      <c r="JFQ75" s="386"/>
      <c r="JFR75" s="386"/>
      <c r="JFS75" s="386"/>
      <c r="JFT75" s="386"/>
      <c r="JFU75" s="386"/>
      <c r="JFV75" s="386"/>
      <c r="JFW75" s="386"/>
      <c r="JFX75" s="386"/>
      <c r="JFY75" s="386"/>
      <c r="JFZ75" s="386"/>
      <c r="JGA75" s="386"/>
      <c r="JGB75" s="386"/>
      <c r="JGC75" s="385"/>
      <c r="JGD75" s="386"/>
      <c r="JGE75" s="386"/>
      <c r="JGF75" s="386"/>
      <c r="JGG75" s="386"/>
      <c r="JGH75" s="386"/>
      <c r="JGI75" s="386"/>
      <c r="JGJ75" s="386"/>
      <c r="JGK75" s="386"/>
      <c r="JGL75" s="386"/>
      <c r="JGM75" s="386"/>
      <c r="JGN75" s="386"/>
      <c r="JGO75" s="386"/>
      <c r="JGP75" s="386"/>
      <c r="JGQ75" s="386"/>
      <c r="JGR75" s="386"/>
      <c r="JGS75" s="385"/>
      <c r="JGT75" s="386"/>
      <c r="JGU75" s="386"/>
      <c r="JGV75" s="386"/>
      <c r="JGW75" s="386"/>
      <c r="JGX75" s="386"/>
      <c r="JGY75" s="386"/>
      <c r="JGZ75" s="386"/>
      <c r="JHA75" s="386"/>
      <c r="JHB75" s="386"/>
      <c r="JHC75" s="386"/>
      <c r="JHD75" s="386"/>
      <c r="JHE75" s="386"/>
      <c r="JHF75" s="386"/>
      <c r="JHG75" s="386"/>
      <c r="JHH75" s="386"/>
      <c r="JHI75" s="385"/>
      <c r="JHJ75" s="386"/>
      <c r="JHK75" s="386"/>
      <c r="JHL75" s="386"/>
      <c r="JHM75" s="386"/>
      <c r="JHN75" s="386"/>
      <c r="JHO75" s="386"/>
      <c r="JHP75" s="386"/>
      <c r="JHQ75" s="386"/>
      <c r="JHR75" s="386"/>
      <c r="JHS75" s="386"/>
      <c r="JHT75" s="386"/>
      <c r="JHU75" s="386"/>
      <c r="JHV75" s="386"/>
      <c r="JHW75" s="386"/>
      <c r="JHX75" s="386"/>
      <c r="JHY75" s="385"/>
      <c r="JHZ75" s="386"/>
      <c r="JIA75" s="386"/>
      <c r="JIB75" s="386"/>
      <c r="JIC75" s="386"/>
      <c r="JID75" s="386"/>
      <c r="JIE75" s="386"/>
      <c r="JIF75" s="386"/>
      <c r="JIG75" s="386"/>
      <c r="JIH75" s="386"/>
      <c r="JII75" s="386"/>
      <c r="JIJ75" s="386"/>
      <c r="JIK75" s="386"/>
      <c r="JIL75" s="386"/>
      <c r="JIM75" s="386"/>
      <c r="JIN75" s="386"/>
      <c r="JIO75" s="385"/>
      <c r="JIP75" s="386"/>
      <c r="JIQ75" s="386"/>
      <c r="JIR75" s="386"/>
      <c r="JIS75" s="386"/>
      <c r="JIT75" s="386"/>
      <c r="JIU75" s="386"/>
      <c r="JIV75" s="386"/>
      <c r="JIW75" s="386"/>
      <c r="JIX75" s="386"/>
      <c r="JIY75" s="386"/>
      <c r="JIZ75" s="386"/>
      <c r="JJA75" s="386"/>
      <c r="JJB75" s="386"/>
      <c r="JJC75" s="386"/>
      <c r="JJD75" s="386"/>
      <c r="JJE75" s="385"/>
      <c r="JJF75" s="386"/>
      <c r="JJG75" s="386"/>
      <c r="JJH75" s="386"/>
      <c r="JJI75" s="386"/>
      <c r="JJJ75" s="386"/>
      <c r="JJK75" s="386"/>
      <c r="JJL75" s="386"/>
      <c r="JJM75" s="386"/>
      <c r="JJN75" s="386"/>
      <c r="JJO75" s="386"/>
      <c r="JJP75" s="386"/>
      <c r="JJQ75" s="386"/>
      <c r="JJR75" s="386"/>
      <c r="JJS75" s="386"/>
      <c r="JJT75" s="386"/>
      <c r="JJU75" s="385"/>
      <c r="JJV75" s="386"/>
      <c r="JJW75" s="386"/>
      <c r="JJX75" s="386"/>
      <c r="JJY75" s="386"/>
      <c r="JJZ75" s="386"/>
      <c r="JKA75" s="386"/>
      <c r="JKB75" s="386"/>
      <c r="JKC75" s="386"/>
      <c r="JKD75" s="386"/>
      <c r="JKE75" s="386"/>
      <c r="JKF75" s="386"/>
      <c r="JKG75" s="386"/>
      <c r="JKH75" s="386"/>
      <c r="JKI75" s="386"/>
      <c r="JKJ75" s="386"/>
      <c r="JKK75" s="385"/>
      <c r="JKL75" s="386"/>
      <c r="JKM75" s="386"/>
      <c r="JKN75" s="386"/>
      <c r="JKO75" s="386"/>
      <c r="JKP75" s="386"/>
      <c r="JKQ75" s="386"/>
      <c r="JKR75" s="386"/>
      <c r="JKS75" s="386"/>
      <c r="JKT75" s="386"/>
      <c r="JKU75" s="386"/>
      <c r="JKV75" s="386"/>
      <c r="JKW75" s="386"/>
      <c r="JKX75" s="386"/>
      <c r="JKY75" s="386"/>
      <c r="JKZ75" s="386"/>
      <c r="JLA75" s="385"/>
      <c r="JLB75" s="386"/>
      <c r="JLC75" s="386"/>
      <c r="JLD75" s="386"/>
      <c r="JLE75" s="386"/>
      <c r="JLF75" s="386"/>
      <c r="JLG75" s="386"/>
      <c r="JLH75" s="386"/>
      <c r="JLI75" s="386"/>
      <c r="JLJ75" s="386"/>
      <c r="JLK75" s="386"/>
      <c r="JLL75" s="386"/>
      <c r="JLM75" s="386"/>
      <c r="JLN75" s="386"/>
      <c r="JLO75" s="386"/>
      <c r="JLP75" s="386"/>
      <c r="JLQ75" s="385"/>
      <c r="JLR75" s="386"/>
      <c r="JLS75" s="386"/>
      <c r="JLT75" s="386"/>
      <c r="JLU75" s="386"/>
      <c r="JLV75" s="386"/>
      <c r="JLW75" s="386"/>
      <c r="JLX75" s="386"/>
      <c r="JLY75" s="386"/>
      <c r="JLZ75" s="386"/>
      <c r="JMA75" s="386"/>
      <c r="JMB75" s="386"/>
      <c r="JMC75" s="386"/>
      <c r="JMD75" s="386"/>
      <c r="JME75" s="386"/>
      <c r="JMF75" s="386"/>
      <c r="JMG75" s="385"/>
      <c r="JMH75" s="386"/>
      <c r="JMI75" s="386"/>
      <c r="JMJ75" s="386"/>
      <c r="JMK75" s="386"/>
      <c r="JML75" s="386"/>
      <c r="JMM75" s="386"/>
      <c r="JMN75" s="386"/>
      <c r="JMO75" s="386"/>
      <c r="JMP75" s="386"/>
      <c r="JMQ75" s="386"/>
      <c r="JMR75" s="386"/>
      <c r="JMS75" s="386"/>
      <c r="JMT75" s="386"/>
      <c r="JMU75" s="386"/>
      <c r="JMV75" s="386"/>
      <c r="JMW75" s="385"/>
      <c r="JMX75" s="386"/>
      <c r="JMY75" s="386"/>
      <c r="JMZ75" s="386"/>
      <c r="JNA75" s="386"/>
      <c r="JNB75" s="386"/>
      <c r="JNC75" s="386"/>
      <c r="JND75" s="386"/>
      <c r="JNE75" s="386"/>
      <c r="JNF75" s="386"/>
      <c r="JNG75" s="386"/>
      <c r="JNH75" s="386"/>
      <c r="JNI75" s="386"/>
      <c r="JNJ75" s="386"/>
      <c r="JNK75" s="386"/>
      <c r="JNL75" s="386"/>
      <c r="JNM75" s="385"/>
      <c r="JNN75" s="386"/>
      <c r="JNO75" s="386"/>
      <c r="JNP75" s="386"/>
      <c r="JNQ75" s="386"/>
      <c r="JNR75" s="386"/>
      <c r="JNS75" s="386"/>
      <c r="JNT75" s="386"/>
      <c r="JNU75" s="386"/>
      <c r="JNV75" s="386"/>
      <c r="JNW75" s="386"/>
      <c r="JNX75" s="386"/>
      <c r="JNY75" s="386"/>
      <c r="JNZ75" s="386"/>
      <c r="JOA75" s="386"/>
      <c r="JOB75" s="386"/>
      <c r="JOC75" s="385"/>
      <c r="JOD75" s="386"/>
      <c r="JOE75" s="386"/>
      <c r="JOF75" s="386"/>
      <c r="JOG75" s="386"/>
      <c r="JOH75" s="386"/>
      <c r="JOI75" s="386"/>
      <c r="JOJ75" s="386"/>
      <c r="JOK75" s="386"/>
      <c r="JOL75" s="386"/>
      <c r="JOM75" s="386"/>
      <c r="JON75" s="386"/>
      <c r="JOO75" s="386"/>
      <c r="JOP75" s="386"/>
      <c r="JOQ75" s="386"/>
      <c r="JOR75" s="386"/>
      <c r="JOS75" s="385"/>
      <c r="JOT75" s="386"/>
      <c r="JOU75" s="386"/>
      <c r="JOV75" s="386"/>
      <c r="JOW75" s="386"/>
      <c r="JOX75" s="386"/>
      <c r="JOY75" s="386"/>
      <c r="JOZ75" s="386"/>
      <c r="JPA75" s="386"/>
      <c r="JPB75" s="386"/>
      <c r="JPC75" s="386"/>
      <c r="JPD75" s="386"/>
      <c r="JPE75" s="386"/>
      <c r="JPF75" s="386"/>
      <c r="JPG75" s="386"/>
      <c r="JPH75" s="386"/>
      <c r="JPI75" s="385"/>
      <c r="JPJ75" s="386"/>
      <c r="JPK75" s="386"/>
      <c r="JPL75" s="386"/>
      <c r="JPM75" s="386"/>
      <c r="JPN75" s="386"/>
      <c r="JPO75" s="386"/>
      <c r="JPP75" s="386"/>
      <c r="JPQ75" s="386"/>
      <c r="JPR75" s="386"/>
      <c r="JPS75" s="386"/>
      <c r="JPT75" s="386"/>
      <c r="JPU75" s="386"/>
      <c r="JPV75" s="386"/>
      <c r="JPW75" s="386"/>
      <c r="JPX75" s="386"/>
      <c r="JPY75" s="385"/>
      <c r="JPZ75" s="386"/>
      <c r="JQA75" s="386"/>
      <c r="JQB75" s="386"/>
      <c r="JQC75" s="386"/>
      <c r="JQD75" s="386"/>
      <c r="JQE75" s="386"/>
      <c r="JQF75" s="386"/>
      <c r="JQG75" s="386"/>
      <c r="JQH75" s="386"/>
      <c r="JQI75" s="386"/>
      <c r="JQJ75" s="386"/>
      <c r="JQK75" s="386"/>
      <c r="JQL75" s="386"/>
      <c r="JQM75" s="386"/>
      <c r="JQN75" s="386"/>
      <c r="JQO75" s="385"/>
      <c r="JQP75" s="386"/>
      <c r="JQQ75" s="386"/>
      <c r="JQR75" s="386"/>
      <c r="JQS75" s="386"/>
      <c r="JQT75" s="386"/>
      <c r="JQU75" s="386"/>
      <c r="JQV75" s="386"/>
      <c r="JQW75" s="386"/>
      <c r="JQX75" s="386"/>
      <c r="JQY75" s="386"/>
      <c r="JQZ75" s="386"/>
      <c r="JRA75" s="386"/>
      <c r="JRB75" s="386"/>
      <c r="JRC75" s="386"/>
      <c r="JRD75" s="386"/>
      <c r="JRE75" s="385"/>
      <c r="JRF75" s="386"/>
      <c r="JRG75" s="386"/>
      <c r="JRH75" s="386"/>
      <c r="JRI75" s="386"/>
      <c r="JRJ75" s="386"/>
      <c r="JRK75" s="386"/>
      <c r="JRL75" s="386"/>
      <c r="JRM75" s="386"/>
      <c r="JRN75" s="386"/>
      <c r="JRO75" s="386"/>
      <c r="JRP75" s="386"/>
      <c r="JRQ75" s="386"/>
      <c r="JRR75" s="386"/>
      <c r="JRS75" s="386"/>
      <c r="JRT75" s="386"/>
      <c r="JRU75" s="385"/>
      <c r="JRV75" s="386"/>
      <c r="JRW75" s="386"/>
      <c r="JRX75" s="386"/>
      <c r="JRY75" s="386"/>
      <c r="JRZ75" s="386"/>
      <c r="JSA75" s="386"/>
      <c r="JSB75" s="386"/>
      <c r="JSC75" s="386"/>
      <c r="JSD75" s="386"/>
      <c r="JSE75" s="386"/>
      <c r="JSF75" s="386"/>
      <c r="JSG75" s="386"/>
      <c r="JSH75" s="386"/>
      <c r="JSI75" s="386"/>
      <c r="JSJ75" s="386"/>
      <c r="JSK75" s="385"/>
      <c r="JSL75" s="386"/>
      <c r="JSM75" s="386"/>
      <c r="JSN75" s="386"/>
      <c r="JSO75" s="386"/>
      <c r="JSP75" s="386"/>
      <c r="JSQ75" s="386"/>
      <c r="JSR75" s="386"/>
      <c r="JSS75" s="386"/>
      <c r="JST75" s="386"/>
      <c r="JSU75" s="386"/>
      <c r="JSV75" s="386"/>
      <c r="JSW75" s="386"/>
      <c r="JSX75" s="386"/>
      <c r="JSY75" s="386"/>
      <c r="JSZ75" s="386"/>
      <c r="JTA75" s="385"/>
      <c r="JTB75" s="386"/>
      <c r="JTC75" s="386"/>
      <c r="JTD75" s="386"/>
      <c r="JTE75" s="386"/>
      <c r="JTF75" s="386"/>
      <c r="JTG75" s="386"/>
      <c r="JTH75" s="386"/>
      <c r="JTI75" s="386"/>
      <c r="JTJ75" s="386"/>
      <c r="JTK75" s="386"/>
      <c r="JTL75" s="386"/>
      <c r="JTM75" s="386"/>
      <c r="JTN75" s="386"/>
      <c r="JTO75" s="386"/>
      <c r="JTP75" s="386"/>
      <c r="JTQ75" s="385"/>
      <c r="JTR75" s="386"/>
      <c r="JTS75" s="386"/>
      <c r="JTT75" s="386"/>
      <c r="JTU75" s="386"/>
      <c r="JTV75" s="386"/>
      <c r="JTW75" s="386"/>
      <c r="JTX75" s="386"/>
      <c r="JTY75" s="386"/>
      <c r="JTZ75" s="386"/>
      <c r="JUA75" s="386"/>
      <c r="JUB75" s="386"/>
      <c r="JUC75" s="386"/>
      <c r="JUD75" s="386"/>
      <c r="JUE75" s="386"/>
      <c r="JUF75" s="386"/>
      <c r="JUG75" s="385"/>
      <c r="JUH75" s="386"/>
      <c r="JUI75" s="386"/>
      <c r="JUJ75" s="386"/>
      <c r="JUK75" s="386"/>
      <c r="JUL75" s="386"/>
      <c r="JUM75" s="386"/>
      <c r="JUN75" s="386"/>
      <c r="JUO75" s="386"/>
      <c r="JUP75" s="386"/>
      <c r="JUQ75" s="386"/>
      <c r="JUR75" s="386"/>
      <c r="JUS75" s="386"/>
      <c r="JUT75" s="386"/>
      <c r="JUU75" s="386"/>
      <c r="JUV75" s="386"/>
      <c r="JUW75" s="385"/>
      <c r="JUX75" s="386"/>
      <c r="JUY75" s="386"/>
      <c r="JUZ75" s="386"/>
      <c r="JVA75" s="386"/>
      <c r="JVB75" s="386"/>
      <c r="JVC75" s="386"/>
      <c r="JVD75" s="386"/>
      <c r="JVE75" s="386"/>
      <c r="JVF75" s="386"/>
      <c r="JVG75" s="386"/>
      <c r="JVH75" s="386"/>
      <c r="JVI75" s="386"/>
      <c r="JVJ75" s="386"/>
      <c r="JVK75" s="386"/>
      <c r="JVL75" s="386"/>
      <c r="JVM75" s="385"/>
      <c r="JVN75" s="386"/>
      <c r="JVO75" s="386"/>
      <c r="JVP75" s="386"/>
      <c r="JVQ75" s="386"/>
      <c r="JVR75" s="386"/>
      <c r="JVS75" s="386"/>
      <c r="JVT75" s="386"/>
      <c r="JVU75" s="386"/>
      <c r="JVV75" s="386"/>
      <c r="JVW75" s="386"/>
      <c r="JVX75" s="386"/>
      <c r="JVY75" s="386"/>
      <c r="JVZ75" s="386"/>
      <c r="JWA75" s="386"/>
      <c r="JWB75" s="386"/>
      <c r="JWC75" s="385"/>
      <c r="JWD75" s="386"/>
      <c r="JWE75" s="386"/>
      <c r="JWF75" s="386"/>
      <c r="JWG75" s="386"/>
      <c r="JWH75" s="386"/>
      <c r="JWI75" s="386"/>
      <c r="JWJ75" s="386"/>
      <c r="JWK75" s="386"/>
      <c r="JWL75" s="386"/>
      <c r="JWM75" s="386"/>
      <c r="JWN75" s="386"/>
      <c r="JWO75" s="386"/>
      <c r="JWP75" s="386"/>
      <c r="JWQ75" s="386"/>
      <c r="JWR75" s="386"/>
      <c r="JWS75" s="385"/>
      <c r="JWT75" s="386"/>
      <c r="JWU75" s="386"/>
      <c r="JWV75" s="386"/>
      <c r="JWW75" s="386"/>
      <c r="JWX75" s="386"/>
      <c r="JWY75" s="386"/>
      <c r="JWZ75" s="386"/>
      <c r="JXA75" s="386"/>
      <c r="JXB75" s="386"/>
      <c r="JXC75" s="386"/>
      <c r="JXD75" s="386"/>
      <c r="JXE75" s="386"/>
      <c r="JXF75" s="386"/>
      <c r="JXG75" s="386"/>
      <c r="JXH75" s="386"/>
      <c r="JXI75" s="385"/>
      <c r="JXJ75" s="386"/>
      <c r="JXK75" s="386"/>
      <c r="JXL75" s="386"/>
      <c r="JXM75" s="386"/>
      <c r="JXN75" s="386"/>
      <c r="JXO75" s="386"/>
      <c r="JXP75" s="386"/>
      <c r="JXQ75" s="386"/>
      <c r="JXR75" s="386"/>
      <c r="JXS75" s="386"/>
      <c r="JXT75" s="386"/>
      <c r="JXU75" s="386"/>
      <c r="JXV75" s="386"/>
      <c r="JXW75" s="386"/>
      <c r="JXX75" s="386"/>
      <c r="JXY75" s="385"/>
      <c r="JXZ75" s="386"/>
      <c r="JYA75" s="386"/>
      <c r="JYB75" s="386"/>
      <c r="JYC75" s="386"/>
      <c r="JYD75" s="386"/>
      <c r="JYE75" s="386"/>
      <c r="JYF75" s="386"/>
      <c r="JYG75" s="386"/>
      <c r="JYH75" s="386"/>
      <c r="JYI75" s="386"/>
      <c r="JYJ75" s="386"/>
      <c r="JYK75" s="386"/>
      <c r="JYL75" s="386"/>
      <c r="JYM75" s="386"/>
      <c r="JYN75" s="386"/>
      <c r="JYO75" s="385"/>
      <c r="JYP75" s="386"/>
      <c r="JYQ75" s="386"/>
      <c r="JYR75" s="386"/>
      <c r="JYS75" s="386"/>
      <c r="JYT75" s="386"/>
      <c r="JYU75" s="386"/>
      <c r="JYV75" s="386"/>
      <c r="JYW75" s="386"/>
      <c r="JYX75" s="386"/>
      <c r="JYY75" s="386"/>
      <c r="JYZ75" s="386"/>
      <c r="JZA75" s="386"/>
      <c r="JZB75" s="386"/>
      <c r="JZC75" s="386"/>
      <c r="JZD75" s="386"/>
      <c r="JZE75" s="385"/>
      <c r="JZF75" s="386"/>
      <c r="JZG75" s="386"/>
      <c r="JZH75" s="386"/>
      <c r="JZI75" s="386"/>
      <c r="JZJ75" s="386"/>
      <c r="JZK75" s="386"/>
      <c r="JZL75" s="386"/>
      <c r="JZM75" s="386"/>
      <c r="JZN75" s="386"/>
      <c r="JZO75" s="386"/>
      <c r="JZP75" s="386"/>
      <c r="JZQ75" s="386"/>
      <c r="JZR75" s="386"/>
      <c r="JZS75" s="386"/>
      <c r="JZT75" s="386"/>
      <c r="JZU75" s="385"/>
      <c r="JZV75" s="386"/>
      <c r="JZW75" s="386"/>
      <c r="JZX75" s="386"/>
      <c r="JZY75" s="386"/>
      <c r="JZZ75" s="386"/>
      <c r="KAA75" s="386"/>
      <c r="KAB75" s="386"/>
      <c r="KAC75" s="386"/>
      <c r="KAD75" s="386"/>
      <c r="KAE75" s="386"/>
      <c r="KAF75" s="386"/>
      <c r="KAG75" s="386"/>
      <c r="KAH75" s="386"/>
      <c r="KAI75" s="386"/>
      <c r="KAJ75" s="386"/>
      <c r="KAK75" s="385"/>
      <c r="KAL75" s="386"/>
      <c r="KAM75" s="386"/>
      <c r="KAN75" s="386"/>
      <c r="KAO75" s="386"/>
      <c r="KAP75" s="386"/>
      <c r="KAQ75" s="386"/>
      <c r="KAR75" s="386"/>
      <c r="KAS75" s="386"/>
      <c r="KAT75" s="386"/>
      <c r="KAU75" s="386"/>
      <c r="KAV75" s="386"/>
      <c r="KAW75" s="386"/>
      <c r="KAX75" s="386"/>
      <c r="KAY75" s="386"/>
      <c r="KAZ75" s="386"/>
      <c r="KBA75" s="385"/>
      <c r="KBB75" s="386"/>
      <c r="KBC75" s="386"/>
      <c r="KBD75" s="386"/>
      <c r="KBE75" s="386"/>
      <c r="KBF75" s="386"/>
      <c r="KBG75" s="386"/>
      <c r="KBH75" s="386"/>
      <c r="KBI75" s="386"/>
      <c r="KBJ75" s="386"/>
      <c r="KBK75" s="386"/>
      <c r="KBL75" s="386"/>
      <c r="KBM75" s="386"/>
      <c r="KBN75" s="386"/>
      <c r="KBO75" s="386"/>
      <c r="KBP75" s="386"/>
      <c r="KBQ75" s="385"/>
      <c r="KBR75" s="386"/>
      <c r="KBS75" s="386"/>
      <c r="KBT75" s="386"/>
      <c r="KBU75" s="386"/>
      <c r="KBV75" s="386"/>
      <c r="KBW75" s="386"/>
      <c r="KBX75" s="386"/>
      <c r="KBY75" s="386"/>
      <c r="KBZ75" s="386"/>
      <c r="KCA75" s="386"/>
      <c r="KCB75" s="386"/>
      <c r="KCC75" s="386"/>
      <c r="KCD75" s="386"/>
      <c r="KCE75" s="386"/>
      <c r="KCF75" s="386"/>
      <c r="KCG75" s="385"/>
      <c r="KCH75" s="386"/>
      <c r="KCI75" s="386"/>
      <c r="KCJ75" s="386"/>
      <c r="KCK75" s="386"/>
      <c r="KCL75" s="386"/>
      <c r="KCM75" s="386"/>
      <c r="KCN75" s="386"/>
      <c r="KCO75" s="386"/>
      <c r="KCP75" s="386"/>
      <c r="KCQ75" s="386"/>
      <c r="KCR75" s="386"/>
      <c r="KCS75" s="386"/>
      <c r="KCT75" s="386"/>
      <c r="KCU75" s="386"/>
      <c r="KCV75" s="386"/>
      <c r="KCW75" s="385"/>
      <c r="KCX75" s="386"/>
      <c r="KCY75" s="386"/>
      <c r="KCZ75" s="386"/>
      <c r="KDA75" s="386"/>
      <c r="KDB75" s="386"/>
      <c r="KDC75" s="386"/>
      <c r="KDD75" s="386"/>
      <c r="KDE75" s="386"/>
      <c r="KDF75" s="386"/>
      <c r="KDG75" s="386"/>
      <c r="KDH75" s="386"/>
      <c r="KDI75" s="386"/>
      <c r="KDJ75" s="386"/>
      <c r="KDK75" s="386"/>
      <c r="KDL75" s="386"/>
      <c r="KDM75" s="385"/>
      <c r="KDN75" s="386"/>
      <c r="KDO75" s="386"/>
      <c r="KDP75" s="386"/>
      <c r="KDQ75" s="386"/>
      <c r="KDR75" s="386"/>
      <c r="KDS75" s="386"/>
      <c r="KDT75" s="386"/>
      <c r="KDU75" s="386"/>
      <c r="KDV75" s="386"/>
      <c r="KDW75" s="386"/>
      <c r="KDX75" s="386"/>
      <c r="KDY75" s="386"/>
      <c r="KDZ75" s="386"/>
      <c r="KEA75" s="386"/>
      <c r="KEB75" s="386"/>
      <c r="KEC75" s="385"/>
      <c r="KED75" s="386"/>
      <c r="KEE75" s="386"/>
      <c r="KEF75" s="386"/>
      <c r="KEG75" s="386"/>
      <c r="KEH75" s="386"/>
      <c r="KEI75" s="386"/>
      <c r="KEJ75" s="386"/>
      <c r="KEK75" s="386"/>
      <c r="KEL75" s="386"/>
      <c r="KEM75" s="386"/>
      <c r="KEN75" s="386"/>
      <c r="KEO75" s="386"/>
      <c r="KEP75" s="386"/>
      <c r="KEQ75" s="386"/>
      <c r="KER75" s="386"/>
      <c r="KES75" s="385"/>
      <c r="KET75" s="386"/>
      <c r="KEU75" s="386"/>
      <c r="KEV75" s="386"/>
      <c r="KEW75" s="386"/>
      <c r="KEX75" s="386"/>
      <c r="KEY75" s="386"/>
      <c r="KEZ75" s="386"/>
      <c r="KFA75" s="386"/>
      <c r="KFB75" s="386"/>
      <c r="KFC75" s="386"/>
      <c r="KFD75" s="386"/>
      <c r="KFE75" s="386"/>
      <c r="KFF75" s="386"/>
      <c r="KFG75" s="386"/>
      <c r="KFH75" s="386"/>
      <c r="KFI75" s="385"/>
      <c r="KFJ75" s="386"/>
      <c r="KFK75" s="386"/>
      <c r="KFL75" s="386"/>
      <c r="KFM75" s="386"/>
      <c r="KFN75" s="386"/>
      <c r="KFO75" s="386"/>
      <c r="KFP75" s="386"/>
      <c r="KFQ75" s="386"/>
      <c r="KFR75" s="386"/>
      <c r="KFS75" s="386"/>
      <c r="KFT75" s="386"/>
      <c r="KFU75" s="386"/>
      <c r="KFV75" s="386"/>
      <c r="KFW75" s="386"/>
      <c r="KFX75" s="386"/>
      <c r="KFY75" s="385"/>
      <c r="KFZ75" s="386"/>
      <c r="KGA75" s="386"/>
      <c r="KGB75" s="386"/>
      <c r="KGC75" s="386"/>
      <c r="KGD75" s="386"/>
      <c r="KGE75" s="386"/>
      <c r="KGF75" s="386"/>
      <c r="KGG75" s="386"/>
      <c r="KGH75" s="386"/>
      <c r="KGI75" s="386"/>
      <c r="KGJ75" s="386"/>
      <c r="KGK75" s="386"/>
      <c r="KGL75" s="386"/>
      <c r="KGM75" s="386"/>
      <c r="KGN75" s="386"/>
      <c r="KGO75" s="385"/>
      <c r="KGP75" s="386"/>
      <c r="KGQ75" s="386"/>
      <c r="KGR75" s="386"/>
      <c r="KGS75" s="386"/>
      <c r="KGT75" s="386"/>
      <c r="KGU75" s="386"/>
      <c r="KGV75" s="386"/>
      <c r="KGW75" s="386"/>
      <c r="KGX75" s="386"/>
      <c r="KGY75" s="386"/>
      <c r="KGZ75" s="386"/>
      <c r="KHA75" s="386"/>
      <c r="KHB75" s="386"/>
      <c r="KHC75" s="386"/>
      <c r="KHD75" s="386"/>
      <c r="KHE75" s="385"/>
      <c r="KHF75" s="386"/>
      <c r="KHG75" s="386"/>
      <c r="KHH75" s="386"/>
      <c r="KHI75" s="386"/>
      <c r="KHJ75" s="386"/>
      <c r="KHK75" s="386"/>
      <c r="KHL75" s="386"/>
      <c r="KHM75" s="386"/>
      <c r="KHN75" s="386"/>
      <c r="KHO75" s="386"/>
      <c r="KHP75" s="386"/>
      <c r="KHQ75" s="386"/>
      <c r="KHR75" s="386"/>
      <c r="KHS75" s="386"/>
      <c r="KHT75" s="386"/>
      <c r="KHU75" s="385"/>
      <c r="KHV75" s="386"/>
      <c r="KHW75" s="386"/>
      <c r="KHX75" s="386"/>
      <c r="KHY75" s="386"/>
      <c r="KHZ75" s="386"/>
      <c r="KIA75" s="386"/>
      <c r="KIB75" s="386"/>
      <c r="KIC75" s="386"/>
      <c r="KID75" s="386"/>
      <c r="KIE75" s="386"/>
      <c r="KIF75" s="386"/>
      <c r="KIG75" s="386"/>
      <c r="KIH75" s="386"/>
      <c r="KII75" s="386"/>
      <c r="KIJ75" s="386"/>
      <c r="KIK75" s="385"/>
      <c r="KIL75" s="386"/>
      <c r="KIM75" s="386"/>
      <c r="KIN75" s="386"/>
      <c r="KIO75" s="386"/>
      <c r="KIP75" s="386"/>
      <c r="KIQ75" s="386"/>
      <c r="KIR75" s="386"/>
      <c r="KIS75" s="386"/>
      <c r="KIT75" s="386"/>
      <c r="KIU75" s="386"/>
      <c r="KIV75" s="386"/>
      <c r="KIW75" s="386"/>
      <c r="KIX75" s="386"/>
      <c r="KIY75" s="386"/>
      <c r="KIZ75" s="386"/>
      <c r="KJA75" s="385"/>
      <c r="KJB75" s="386"/>
      <c r="KJC75" s="386"/>
      <c r="KJD75" s="386"/>
      <c r="KJE75" s="386"/>
      <c r="KJF75" s="386"/>
      <c r="KJG75" s="386"/>
      <c r="KJH75" s="386"/>
      <c r="KJI75" s="386"/>
      <c r="KJJ75" s="386"/>
      <c r="KJK75" s="386"/>
      <c r="KJL75" s="386"/>
      <c r="KJM75" s="386"/>
      <c r="KJN75" s="386"/>
      <c r="KJO75" s="386"/>
      <c r="KJP75" s="386"/>
      <c r="KJQ75" s="385"/>
      <c r="KJR75" s="386"/>
      <c r="KJS75" s="386"/>
      <c r="KJT75" s="386"/>
      <c r="KJU75" s="386"/>
      <c r="KJV75" s="386"/>
      <c r="KJW75" s="386"/>
      <c r="KJX75" s="386"/>
      <c r="KJY75" s="386"/>
      <c r="KJZ75" s="386"/>
      <c r="KKA75" s="386"/>
      <c r="KKB75" s="386"/>
      <c r="KKC75" s="386"/>
      <c r="KKD75" s="386"/>
      <c r="KKE75" s="386"/>
      <c r="KKF75" s="386"/>
      <c r="KKG75" s="385"/>
      <c r="KKH75" s="386"/>
      <c r="KKI75" s="386"/>
      <c r="KKJ75" s="386"/>
      <c r="KKK75" s="386"/>
      <c r="KKL75" s="386"/>
      <c r="KKM75" s="386"/>
      <c r="KKN75" s="386"/>
      <c r="KKO75" s="386"/>
      <c r="KKP75" s="386"/>
      <c r="KKQ75" s="386"/>
      <c r="KKR75" s="386"/>
      <c r="KKS75" s="386"/>
      <c r="KKT75" s="386"/>
      <c r="KKU75" s="386"/>
      <c r="KKV75" s="386"/>
      <c r="KKW75" s="385"/>
      <c r="KKX75" s="386"/>
      <c r="KKY75" s="386"/>
      <c r="KKZ75" s="386"/>
      <c r="KLA75" s="386"/>
      <c r="KLB75" s="386"/>
      <c r="KLC75" s="386"/>
      <c r="KLD75" s="386"/>
      <c r="KLE75" s="386"/>
      <c r="KLF75" s="386"/>
      <c r="KLG75" s="386"/>
      <c r="KLH75" s="386"/>
      <c r="KLI75" s="386"/>
      <c r="KLJ75" s="386"/>
      <c r="KLK75" s="386"/>
      <c r="KLL75" s="386"/>
      <c r="KLM75" s="385"/>
      <c r="KLN75" s="386"/>
      <c r="KLO75" s="386"/>
      <c r="KLP75" s="386"/>
      <c r="KLQ75" s="386"/>
      <c r="KLR75" s="386"/>
      <c r="KLS75" s="386"/>
      <c r="KLT75" s="386"/>
      <c r="KLU75" s="386"/>
      <c r="KLV75" s="386"/>
      <c r="KLW75" s="386"/>
      <c r="KLX75" s="386"/>
      <c r="KLY75" s="386"/>
      <c r="KLZ75" s="386"/>
      <c r="KMA75" s="386"/>
      <c r="KMB75" s="386"/>
      <c r="KMC75" s="385"/>
      <c r="KMD75" s="386"/>
      <c r="KME75" s="386"/>
      <c r="KMF75" s="386"/>
      <c r="KMG75" s="386"/>
      <c r="KMH75" s="386"/>
      <c r="KMI75" s="386"/>
      <c r="KMJ75" s="386"/>
      <c r="KMK75" s="386"/>
      <c r="KML75" s="386"/>
      <c r="KMM75" s="386"/>
      <c r="KMN75" s="386"/>
      <c r="KMO75" s="386"/>
      <c r="KMP75" s="386"/>
      <c r="KMQ75" s="386"/>
      <c r="KMR75" s="386"/>
      <c r="KMS75" s="385"/>
      <c r="KMT75" s="386"/>
      <c r="KMU75" s="386"/>
      <c r="KMV75" s="386"/>
      <c r="KMW75" s="386"/>
      <c r="KMX75" s="386"/>
      <c r="KMY75" s="386"/>
      <c r="KMZ75" s="386"/>
      <c r="KNA75" s="386"/>
      <c r="KNB75" s="386"/>
      <c r="KNC75" s="386"/>
      <c r="KND75" s="386"/>
      <c r="KNE75" s="386"/>
      <c r="KNF75" s="386"/>
      <c r="KNG75" s="386"/>
      <c r="KNH75" s="386"/>
      <c r="KNI75" s="385"/>
      <c r="KNJ75" s="386"/>
      <c r="KNK75" s="386"/>
      <c r="KNL75" s="386"/>
      <c r="KNM75" s="386"/>
      <c r="KNN75" s="386"/>
      <c r="KNO75" s="386"/>
      <c r="KNP75" s="386"/>
      <c r="KNQ75" s="386"/>
      <c r="KNR75" s="386"/>
      <c r="KNS75" s="386"/>
      <c r="KNT75" s="386"/>
      <c r="KNU75" s="386"/>
      <c r="KNV75" s="386"/>
      <c r="KNW75" s="386"/>
      <c r="KNX75" s="386"/>
      <c r="KNY75" s="385"/>
      <c r="KNZ75" s="386"/>
      <c r="KOA75" s="386"/>
      <c r="KOB75" s="386"/>
      <c r="KOC75" s="386"/>
      <c r="KOD75" s="386"/>
      <c r="KOE75" s="386"/>
      <c r="KOF75" s="386"/>
      <c r="KOG75" s="386"/>
      <c r="KOH75" s="386"/>
      <c r="KOI75" s="386"/>
      <c r="KOJ75" s="386"/>
      <c r="KOK75" s="386"/>
      <c r="KOL75" s="386"/>
      <c r="KOM75" s="386"/>
      <c r="KON75" s="386"/>
      <c r="KOO75" s="385"/>
      <c r="KOP75" s="386"/>
      <c r="KOQ75" s="386"/>
      <c r="KOR75" s="386"/>
      <c r="KOS75" s="386"/>
      <c r="KOT75" s="386"/>
      <c r="KOU75" s="386"/>
      <c r="KOV75" s="386"/>
      <c r="KOW75" s="386"/>
      <c r="KOX75" s="386"/>
      <c r="KOY75" s="386"/>
      <c r="KOZ75" s="386"/>
      <c r="KPA75" s="386"/>
      <c r="KPB75" s="386"/>
      <c r="KPC75" s="386"/>
      <c r="KPD75" s="386"/>
      <c r="KPE75" s="385"/>
      <c r="KPF75" s="386"/>
      <c r="KPG75" s="386"/>
      <c r="KPH75" s="386"/>
      <c r="KPI75" s="386"/>
      <c r="KPJ75" s="386"/>
      <c r="KPK75" s="386"/>
      <c r="KPL75" s="386"/>
      <c r="KPM75" s="386"/>
      <c r="KPN75" s="386"/>
      <c r="KPO75" s="386"/>
      <c r="KPP75" s="386"/>
      <c r="KPQ75" s="386"/>
      <c r="KPR75" s="386"/>
      <c r="KPS75" s="386"/>
      <c r="KPT75" s="386"/>
      <c r="KPU75" s="385"/>
      <c r="KPV75" s="386"/>
      <c r="KPW75" s="386"/>
      <c r="KPX75" s="386"/>
      <c r="KPY75" s="386"/>
      <c r="KPZ75" s="386"/>
      <c r="KQA75" s="386"/>
      <c r="KQB75" s="386"/>
      <c r="KQC75" s="386"/>
      <c r="KQD75" s="386"/>
      <c r="KQE75" s="386"/>
      <c r="KQF75" s="386"/>
      <c r="KQG75" s="386"/>
      <c r="KQH75" s="386"/>
      <c r="KQI75" s="386"/>
      <c r="KQJ75" s="386"/>
      <c r="KQK75" s="385"/>
      <c r="KQL75" s="386"/>
      <c r="KQM75" s="386"/>
      <c r="KQN75" s="386"/>
      <c r="KQO75" s="386"/>
      <c r="KQP75" s="386"/>
      <c r="KQQ75" s="386"/>
      <c r="KQR75" s="386"/>
      <c r="KQS75" s="386"/>
      <c r="KQT75" s="386"/>
      <c r="KQU75" s="386"/>
      <c r="KQV75" s="386"/>
      <c r="KQW75" s="386"/>
      <c r="KQX75" s="386"/>
      <c r="KQY75" s="386"/>
      <c r="KQZ75" s="386"/>
      <c r="KRA75" s="385"/>
      <c r="KRB75" s="386"/>
      <c r="KRC75" s="386"/>
      <c r="KRD75" s="386"/>
      <c r="KRE75" s="386"/>
      <c r="KRF75" s="386"/>
      <c r="KRG75" s="386"/>
      <c r="KRH75" s="386"/>
      <c r="KRI75" s="386"/>
      <c r="KRJ75" s="386"/>
      <c r="KRK75" s="386"/>
      <c r="KRL75" s="386"/>
      <c r="KRM75" s="386"/>
      <c r="KRN75" s="386"/>
      <c r="KRO75" s="386"/>
      <c r="KRP75" s="386"/>
      <c r="KRQ75" s="385"/>
      <c r="KRR75" s="386"/>
      <c r="KRS75" s="386"/>
      <c r="KRT75" s="386"/>
      <c r="KRU75" s="386"/>
      <c r="KRV75" s="386"/>
      <c r="KRW75" s="386"/>
      <c r="KRX75" s="386"/>
      <c r="KRY75" s="386"/>
      <c r="KRZ75" s="386"/>
      <c r="KSA75" s="386"/>
      <c r="KSB75" s="386"/>
      <c r="KSC75" s="386"/>
      <c r="KSD75" s="386"/>
      <c r="KSE75" s="386"/>
      <c r="KSF75" s="386"/>
      <c r="KSG75" s="385"/>
      <c r="KSH75" s="386"/>
      <c r="KSI75" s="386"/>
      <c r="KSJ75" s="386"/>
      <c r="KSK75" s="386"/>
      <c r="KSL75" s="386"/>
      <c r="KSM75" s="386"/>
      <c r="KSN75" s="386"/>
      <c r="KSO75" s="386"/>
      <c r="KSP75" s="386"/>
      <c r="KSQ75" s="386"/>
      <c r="KSR75" s="386"/>
      <c r="KSS75" s="386"/>
      <c r="KST75" s="386"/>
      <c r="KSU75" s="386"/>
      <c r="KSV75" s="386"/>
      <c r="KSW75" s="385"/>
      <c r="KSX75" s="386"/>
      <c r="KSY75" s="386"/>
      <c r="KSZ75" s="386"/>
      <c r="KTA75" s="386"/>
      <c r="KTB75" s="386"/>
      <c r="KTC75" s="386"/>
      <c r="KTD75" s="386"/>
      <c r="KTE75" s="386"/>
      <c r="KTF75" s="386"/>
      <c r="KTG75" s="386"/>
      <c r="KTH75" s="386"/>
      <c r="KTI75" s="386"/>
      <c r="KTJ75" s="386"/>
      <c r="KTK75" s="386"/>
      <c r="KTL75" s="386"/>
      <c r="KTM75" s="385"/>
      <c r="KTN75" s="386"/>
      <c r="KTO75" s="386"/>
      <c r="KTP75" s="386"/>
      <c r="KTQ75" s="386"/>
      <c r="KTR75" s="386"/>
      <c r="KTS75" s="386"/>
      <c r="KTT75" s="386"/>
      <c r="KTU75" s="386"/>
      <c r="KTV75" s="386"/>
      <c r="KTW75" s="386"/>
      <c r="KTX75" s="386"/>
      <c r="KTY75" s="386"/>
      <c r="KTZ75" s="386"/>
      <c r="KUA75" s="386"/>
      <c r="KUB75" s="386"/>
      <c r="KUC75" s="385"/>
      <c r="KUD75" s="386"/>
      <c r="KUE75" s="386"/>
      <c r="KUF75" s="386"/>
      <c r="KUG75" s="386"/>
      <c r="KUH75" s="386"/>
      <c r="KUI75" s="386"/>
      <c r="KUJ75" s="386"/>
      <c r="KUK75" s="386"/>
      <c r="KUL75" s="386"/>
      <c r="KUM75" s="386"/>
      <c r="KUN75" s="386"/>
      <c r="KUO75" s="386"/>
      <c r="KUP75" s="386"/>
      <c r="KUQ75" s="386"/>
      <c r="KUR75" s="386"/>
      <c r="KUS75" s="385"/>
      <c r="KUT75" s="386"/>
      <c r="KUU75" s="386"/>
      <c r="KUV75" s="386"/>
      <c r="KUW75" s="386"/>
      <c r="KUX75" s="386"/>
      <c r="KUY75" s="386"/>
      <c r="KUZ75" s="386"/>
      <c r="KVA75" s="386"/>
      <c r="KVB75" s="386"/>
      <c r="KVC75" s="386"/>
      <c r="KVD75" s="386"/>
      <c r="KVE75" s="386"/>
      <c r="KVF75" s="386"/>
      <c r="KVG75" s="386"/>
      <c r="KVH75" s="386"/>
      <c r="KVI75" s="385"/>
      <c r="KVJ75" s="386"/>
      <c r="KVK75" s="386"/>
      <c r="KVL75" s="386"/>
      <c r="KVM75" s="386"/>
      <c r="KVN75" s="386"/>
      <c r="KVO75" s="386"/>
      <c r="KVP75" s="386"/>
      <c r="KVQ75" s="386"/>
      <c r="KVR75" s="386"/>
      <c r="KVS75" s="386"/>
      <c r="KVT75" s="386"/>
      <c r="KVU75" s="386"/>
      <c r="KVV75" s="386"/>
      <c r="KVW75" s="386"/>
      <c r="KVX75" s="386"/>
      <c r="KVY75" s="385"/>
      <c r="KVZ75" s="386"/>
      <c r="KWA75" s="386"/>
      <c r="KWB75" s="386"/>
      <c r="KWC75" s="386"/>
      <c r="KWD75" s="386"/>
      <c r="KWE75" s="386"/>
      <c r="KWF75" s="386"/>
      <c r="KWG75" s="386"/>
      <c r="KWH75" s="386"/>
      <c r="KWI75" s="386"/>
      <c r="KWJ75" s="386"/>
      <c r="KWK75" s="386"/>
      <c r="KWL75" s="386"/>
      <c r="KWM75" s="386"/>
      <c r="KWN75" s="386"/>
      <c r="KWO75" s="385"/>
      <c r="KWP75" s="386"/>
      <c r="KWQ75" s="386"/>
      <c r="KWR75" s="386"/>
      <c r="KWS75" s="386"/>
      <c r="KWT75" s="386"/>
      <c r="KWU75" s="386"/>
      <c r="KWV75" s="386"/>
      <c r="KWW75" s="386"/>
      <c r="KWX75" s="386"/>
      <c r="KWY75" s="386"/>
      <c r="KWZ75" s="386"/>
      <c r="KXA75" s="386"/>
      <c r="KXB75" s="386"/>
      <c r="KXC75" s="386"/>
      <c r="KXD75" s="386"/>
      <c r="KXE75" s="385"/>
      <c r="KXF75" s="386"/>
      <c r="KXG75" s="386"/>
      <c r="KXH75" s="386"/>
      <c r="KXI75" s="386"/>
      <c r="KXJ75" s="386"/>
      <c r="KXK75" s="386"/>
      <c r="KXL75" s="386"/>
      <c r="KXM75" s="386"/>
      <c r="KXN75" s="386"/>
      <c r="KXO75" s="386"/>
      <c r="KXP75" s="386"/>
      <c r="KXQ75" s="386"/>
      <c r="KXR75" s="386"/>
      <c r="KXS75" s="386"/>
      <c r="KXT75" s="386"/>
      <c r="KXU75" s="385"/>
      <c r="KXV75" s="386"/>
      <c r="KXW75" s="386"/>
      <c r="KXX75" s="386"/>
      <c r="KXY75" s="386"/>
      <c r="KXZ75" s="386"/>
      <c r="KYA75" s="386"/>
      <c r="KYB75" s="386"/>
      <c r="KYC75" s="386"/>
      <c r="KYD75" s="386"/>
      <c r="KYE75" s="386"/>
      <c r="KYF75" s="386"/>
      <c r="KYG75" s="386"/>
      <c r="KYH75" s="386"/>
      <c r="KYI75" s="386"/>
      <c r="KYJ75" s="386"/>
      <c r="KYK75" s="385"/>
      <c r="KYL75" s="386"/>
      <c r="KYM75" s="386"/>
      <c r="KYN75" s="386"/>
      <c r="KYO75" s="386"/>
      <c r="KYP75" s="386"/>
      <c r="KYQ75" s="386"/>
      <c r="KYR75" s="386"/>
      <c r="KYS75" s="386"/>
      <c r="KYT75" s="386"/>
      <c r="KYU75" s="386"/>
      <c r="KYV75" s="386"/>
      <c r="KYW75" s="386"/>
      <c r="KYX75" s="386"/>
      <c r="KYY75" s="386"/>
      <c r="KYZ75" s="386"/>
      <c r="KZA75" s="385"/>
      <c r="KZB75" s="386"/>
      <c r="KZC75" s="386"/>
      <c r="KZD75" s="386"/>
      <c r="KZE75" s="386"/>
      <c r="KZF75" s="386"/>
      <c r="KZG75" s="386"/>
      <c r="KZH75" s="386"/>
      <c r="KZI75" s="386"/>
      <c r="KZJ75" s="386"/>
      <c r="KZK75" s="386"/>
      <c r="KZL75" s="386"/>
      <c r="KZM75" s="386"/>
      <c r="KZN75" s="386"/>
      <c r="KZO75" s="386"/>
      <c r="KZP75" s="386"/>
      <c r="KZQ75" s="385"/>
      <c r="KZR75" s="386"/>
      <c r="KZS75" s="386"/>
      <c r="KZT75" s="386"/>
      <c r="KZU75" s="386"/>
      <c r="KZV75" s="386"/>
      <c r="KZW75" s="386"/>
      <c r="KZX75" s="386"/>
      <c r="KZY75" s="386"/>
      <c r="KZZ75" s="386"/>
      <c r="LAA75" s="386"/>
      <c r="LAB75" s="386"/>
      <c r="LAC75" s="386"/>
      <c r="LAD75" s="386"/>
      <c r="LAE75" s="386"/>
      <c r="LAF75" s="386"/>
      <c r="LAG75" s="385"/>
      <c r="LAH75" s="386"/>
      <c r="LAI75" s="386"/>
      <c r="LAJ75" s="386"/>
      <c r="LAK75" s="386"/>
      <c r="LAL75" s="386"/>
      <c r="LAM75" s="386"/>
      <c r="LAN75" s="386"/>
      <c r="LAO75" s="386"/>
      <c r="LAP75" s="386"/>
      <c r="LAQ75" s="386"/>
      <c r="LAR75" s="386"/>
      <c r="LAS75" s="386"/>
      <c r="LAT75" s="386"/>
      <c r="LAU75" s="386"/>
      <c r="LAV75" s="386"/>
      <c r="LAW75" s="385"/>
      <c r="LAX75" s="386"/>
      <c r="LAY75" s="386"/>
      <c r="LAZ75" s="386"/>
      <c r="LBA75" s="386"/>
      <c r="LBB75" s="386"/>
      <c r="LBC75" s="386"/>
      <c r="LBD75" s="386"/>
      <c r="LBE75" s="386"/>
      <c r="LBF75" s="386"/>
      <c r="LBG75" s="386"/>
      <c r="LBH75" s="386"/>
      <c r="LBI75" s="386"/>
      <c r="LBJ75" s="386"/>
      <c r="LBK75" s="386"/>
      <c r="LBL75" s="386"/>
      <c r="LBM75" s="385"/>
      <c r="LBN75" s="386"/>
      <c r="LBO75" s="386"/>
      <c r="LBP75" s="386"/>
      <c r="LBQ75" s="386"/>
      <c r="LBR75" s="386"/>
      <c r="LBS75" s="386"/>
      <c r="LBT75" s="386"/>
      <c r="LBU75" s="386"/>
      <c r="LBV75" s="386"/>
      <c r="LBW75" s="386"/>
      <c r="LBX75" s="386"/>
      <c r="LBY75" s="386"/>
      <c r="LBZ75" s="386"/>
      <c r="LCA75" s="386"/>
      <c r="LCB75" s="386"/>
      <c r="LCC75" s="385"/>
      <c r="LCD75" s="386"/>
      <c r="LCE75" s="386"/>
      <c r="LCF75" s="386"/>
      <c r="LCG75" s="386"/>
      <c r="LCH75" s="386"/>
      <c r="LCI75" s="386"/>
      <c r="LCJ75" s="386"/>
      <c r="LCK75" s="386"/>
      <c r="LCL75" s="386"/>
      <c r="LCM75" s="386"/>
      <c r="LCN75" s="386"/>
      <c r="LCO75" s="386"/>
      <c r="LCP75" s="386"/>
      <c r="LCQ75" s="386"/>
      <c r="LCR75" s="386"/>
      <c r="LCS75" s="385"/>
      <c r="LCT75" s="386"/>
      <c r="LCU75" s="386"/>
      <c r="LCV75" s="386"/>
      <c r="LCW75" s="386"/>
      <c r="LCX75" s="386"/>
      <c r="LCY75" s="386"/>
      <c r="LCZ75" s="386"/>
      <c r="LDA75" s="386"/>
      <c r="LDB75" s="386"/>
      <c r="LDC75" s="386"/>
      <c r="LDD75" s="386"/>
      <c r="LDE75" s="386"/>
      <c r="LDF75" s="386"/>
      <c r="LDG75" s="386"/>
      <c r="LDH75" s="386"/>
      <c r="LDI75" s="385"/>
      <c r="LDJ75" s="386"/>
      <c r="LDK75" s="386"/>
      <c r="LDL75" s="386"/>
      <c r="LDM75" s="386"/>
      <c r="LDN75" s="386"/>
      <c r="LDO75" s="386"/>
      <c r="LDP75" s="386"/>
      <c r="LDQ75" s="386"/>
      <c r="LDR75" s="386"/>
      <c r="LDS75" s="386"/>
      <c r="LDT75" s="386"/>
      <c r="LDU75" s="386"/>
      <c r="LDV75" s="386"/>
      <c r="LDW75" s="386"/>
      <c r="LDX75" s="386"/>
      <c r="LDY75" s="385"/>
      <c r="LDZ75" s="386"/>
      <c r="LEA75" s="386"/>
      <c r="LEB75" s="386"/>
      <c r="LEC75" s="386"/>
      <c r="LED75" s="386"/>
      <c r="LEE75" s="386"/>
      <c r="LEF75" s="386"/>
      <c r="LEG75" s="386"/>
      <c r="LEH75" s="386"/>
      <c r="LEI75" s="386"/>
      <c r="LEJ75" s="386"/>
      <c r="LEK75" s="386"/>
      <c r="LEL75" s="386"/>
      <c r="LEM75" s="386"/>
      <c r="LEN75" s="386"/>
      <c r="LEO75" s="385"/>
      <c r="LEP75" s="386"/>
      <c r="LEQ75" s="386"/>
      <c r="LER75" s="386"/>
      <c r="LES75" s="386"/>
      <c r="LET75" s="386"/>
      <c r="LEU75" s="386"/>
      <c r="LEV75" s="386"/>
      <c r="LEW75" s="386"/>
      <c r="LEX75" s="386"/>
      <c r="LEY75" s="386"/>
      <c r="LEZ75" s="386"/>
      <c r="LFA75" s="386"/>
      <c r="LFB75" s="386"/>
      <c r="LFC75" s="386"/>
      <c r="LFD75" s="386"/>
      <c r="LFE75" s="385"/>
      <c r="LFF75" s="386"/>
      <c r="LFG75" s="386"/>
      <c r="LFH75" s="386"/>
      <c r="LFI75" s="386"/>
      <c r="LFJ75" s="386"/>
      <c r="LFK75" s="386"/>
      <c r="LFL75" s="386"/>
      <c r="LFM75" s="386"/>
      <c r="LFN75" s="386"/>
      <c r="LFO75" s="386"/>
      <c r="LFP75" s="386"/>
      <c r="LFQ75" s="386"/>
      <c r="LFR75" s="386"/>
      <c r="LFS75" s="386"/>
      <c r="LFT75" s="386"/>
      <c r="LFU75" s="385"/>
      <c r="LFV75" s="386"/>
      <c r="LFW75" s="386"/>
      <c r="LFX75" s="386"/>
      <c r="LFY75" s="386"/>
      <c r="LFZ75" s="386"/>
      <c r="LGA75" s="386"/>
      <c r="LGB75" s="386"/>
      <c r="LGC75" s="386"/>
      <c r="LGD75" s="386"/>
      <c r="LGE75" s="386"/>
      <c r="LGF75" s="386"/>
      <c r="LGG75" s="386"/>
      <c r="LGH75" s="386"/>
      <c r="LGI75" s="386"/>
      <c r="LGJ75" s="386"/>
      <c r="LGK75" s="385"/>
      <c r="LGL75" s="386"/>
      <c r="LGM75" s="386"/>
      <c r="LGN75" s="386"/>
      <c r="LGO75" s="386"/>
      <c r="LGP75" s="386"/>
      <c r="LGQ75" s="386"/>
      <c r="LGR75" s="386"/>
      <c r="LGS75" s="386"/>
      <c r="LGT75" s="386"/>
      <c r="LGU75" s="386"/>
      <c r="LGV75" s="386"/>
      <c r="LGW75" s="386"/>
      <c r="LGX75" s="386"/>
      <c r="LGY75" s="386"/>
      <c r="LGZ75" s="386"/>
      <c r="LHA75" s="385"/>
      <c r="LHB75" s="386"/>
      <c r="LHC75" s="386"/>
      <c r="LHD75" s="386"/>
      <c r="LHE75" s="386"/>
      <c r="LHF75" s="386"/>
      <c r="LHG75" s="386"/>
      <c r="LHH75" s="386"/>
      <c r="LHI75" s="386"/>
      <c r="LHJ75" s="386"/>
      <c r="LHK75" s="386"/>
      <c r="LHL75" s="386"/>
      <c r="LHM75" s="386"/>
      <c r="LHN75" s="386"/>
      <c r="LHO75" s="386"/>
      <c r="LHP75" s="386"/>
      <c r="LHQ75" s="385"/>
      <c r="LHR75" s="386"/>
      <c r="LHS75" s="386"/>
      <c r="LHT75" s="386"/>
      <c r="LHU75" s="386"/>
      <c r="LHV75" s="386"/>
      <c r="LHW75" s="386"/>
      <c r="LHX75" s="386"/>
      <c r="LHY75" s="386"/>
      <c r="LHZ75" s="386"/>
      <c r="LIA75" s="386"/>
      <c r="LIB75" s="386"/>
      <c r="LIC75" s="386"/>
      <c r="LID75" s="386"/>
      <c r="LIE75" s="386"/>
      <c r="LIF75" s="386"/>
      <c r="LIG75" s="385"/>
      <c r="LIH75" s="386"/>
      <c r="LII75" s="386"/>
      <c r="LIJ75" s="386"/>
      <c r="LIK75" s="386"/>
      <c r="LIL75" s="386"/>
      <c r="LIM75" s="386"/>
      <c r="LIN75" s="386"/>
      <c r="LIO75" s="386"/>
      <c r="LIP75" s="386"/>
      <c r="LIQ75" s="386"/>
      <c r="LIR75" s="386"/>
      <c r="LIS75" s="386"/>
      <c r="LIT75" s="386"/>
      <c r="LIU75" s="386"/>
      <c r="LIV75" s="386"/>
      <c r="LIW75" s="385"/>
      <c r="LIX75" s="386"/>
      <c r="LIY75" s="386"/>
      <c r="LIZ75" s="386"/>
      <c r="LJA75" s="386"/>
      <c r="LJB75" s="386"/>
      <c r="LJC75" s="386"/>
      <c r="LJD75" s="386"/>
      <c r="LJE75" s="386"/>
      <c r="LJF75" s="386"/>
      <c r="LJG75" s="386"/>
      <c r="LJH75" s="386"/>
      <c r="LJI75" s="386"/>
      <c r="LJJ75" s="386"/>
      <c r="LJK75" s="386"/>
      <c r="LJL75" s="386"/>
      <c r="LJM75" s="385"/>
      <c r="LJN75" s="386"/>
      <c r="LJO75" s="386"/>
      <c r="LJP75" s="386"/>
      <c r="LJQ75" s="386"/>
      <c r="LJR75" s="386"/>
      <c r="LJS75" s="386"/>
      <c r="LJT75" s="386"/>
      <c r="LJU75" s="386"/>
      <c r="LJV75" s="386"/>
      <c r="LJW75" s="386"/>
      <c r="LJX75" s="386"/>
      <c r="LJY75" s="386"/>
      <c r="LJZ75" s="386"/>
      <c r="LKA75" s="386"/>
      <c r="LKB75" s="386"/>
      <c r="LKC75" s="385"/>
      <c r="LKD75" s="386"/>
      <c r="LKE75" s="386"/>
      <c r="LKF75" s="386"/>
      <c r="LKG75" s="386"/>
      <c r="LKH75" s="386"/>
      <c r="LKI75" s="386"/>
      <c r="LKJ75" s="386"/>
      <c r="LKK75" s="386"/>
      <c r="LKL75" s="386"/>
      <c r="LKM75" s="386"/>
      <c r="LKN75" s="386"/>
      <c r="LKO75" s="386"/>
      <c r="LKP75" s="386"/>
      <c r="LKQ75" s="386"/>
      <c r="LKR75" s="386"/>
      <c r="LKS75" s="385"/>
      <c r="LKT75" s="386"/>
      <c r="LKU75" s="386"/>
      <c r="LKV75" s="386"/>
      <c r="LKW75" s="386"/>
      <c r="LKX75" s="386"/>
      <c r="LKY75" s="386"/>
      <c r="LKZ75" s="386"/>
      <c r="LLA75" s="386"/>
      <c r="LLB75" s="386"/>
      <c r="LLC75" s="386"/>
      <c r="LLD75" s="386"/>
      <c r="LLE75" s="386"/>
      <c r="LLF75" s="386"/>
      <c r="LLG75" s="386"/>
      <c r="LLH75" s="386"/>
      <c r="LLI75" s="385"/>
      <c r="LLJ75" s="386"/>
      <c r="LLK75" s="386"/>
      <c r="LLL75" s="386"/>
      <c r="LLM75" s="386"/>
      <c r="LLN75" s="386"/>
      <c r="LLO75" s="386"/>
      <c r="LLP75" s="386"/>
      <c r="LLQ75" s="386"/>
      <c r="LLR75" s="386"/>
      <c r="LLS75" s="386"/>
      <c r="LLT75" s="386"/>
      <c r="LLU75" s="386"/>
      <c r="LLV75" s="386"/>
      <c r="LLW75" s="386"/>
      <c r="LLX75" s="386"/>
      <c r="LLY75" s="385"/>
      <c r="LLZ75" s="386"/>
      <c r="LMA75" s="386"/>
      <c r="LMB75" s="386"/>
      <c r="LMC75" s="386"/>
      <c r="LMD75" s="386"/>
      <c r="LME75" s="386"/>
      <c r="LMF75" s="386"/>
      <c r="LMG75" s="386"/>
      <c r="LMH75" s="386"/>
      <c r="LMI75" s="386"/>
      <c r="LMJ75" s="386"/>
      <c r="LMK75" s="386"/>
      <c r="LML75" s="386"/>
      <c r="LMM75" s="386"/>
      <c r="LMN75" s="386"/>
      <c r="LMO75" s="385"/>
      <c r="LMP75" s="386"/>
      <c r="LMQ75" s="386"/>
      <c r="LMR75" s="386"/>
      <c r="LMS75" s="386"/>
      <c r="LMT75" s="386"/>
      <c r="LMU75" s="386"/>
      <c r="LMV75" s="386"/>
      <c r="LMW75" s="386"/>
      <c r="LMX75" s="386"/>
      <c r="LMY75" s="386"/>
      <c r="LMZ75" s="386"/>
      <c r="LNA75" s="386"/>
      <c r="LNB75" s="386"/>
      <c r="LNC75" s="386"/>
      <c r="LND75" s="386"/>
      <c r="LNE75" s="385"/>
      <c r="LNF75" s="386"/>
      <c r="LNG75" s="386"/>
      <c r="LNH75" s="386"/>
      <c r="LNI75" s="386"/>
      <c r="LNJ75" s="386"/>
      <c r="LNK75" s="386"/>
      <c r="LNL75" s="386"/>
      <c r="LNM75" s="386"/>
      <c r="LNN75" s="386"/>
      <c r="LNO75" s="386"/>
      <c r="LNP75" s="386"/>
      <c r="LNQ75" s="386"/>
      <c r="LNR75" s="386"/>
      <c r="LNS75" s="386"/>
      <c r="LNT75" s="386"/>
      <c r="LNU75" s="385"/>
      <c r="LNV75" s="386"/>
      <c r="LNW75" s="386"/>
      <c r="LNX75" s="386"/>
      <c r="LNY75" s="386"/>
      <c r="LNZ75" s="386"/>
      <c r="LOA75" s="386"/>
      <c r="LOB75" s="386"/>
      <c r="LOC75" s="386"/>
      <c r="LOD75" s="386"/>
      <c r="LOE75" s="386"/>
      <c r="LOF75" s="386"/>
      <c r="LOG75" s="386"/>
      <c r="LOH75" s="386"/>
      <c r="LOI75" s="386"/>
      <c r="LOJ75" s="386"/>
      <c r="LOK75" s="385"/>
      <c r="LOL75" s="386"/>
      <c r="LOM75" s="386"/>
      <c r="LON75" s="386"/>
      <c r="LOO75" s="386"/>
      <c r="LOP75" s="386"/>
      <c r="LOQ75" s="386"/>
      <c r="LOR75" s="386"/>
      <c r="LOS75" s="386"/>
      <c r="LOT75" s="386"/>
      <c r="LOU75" s="386"/>
      <c r="LOV75" s="386"/>
      <c r="LOW75" s="386"/>
      <c r="LOX75" s="386"/>
      <c r="LOY75" s="386"/>
      <c r="LOZ75" s="386"/>
      <c r="LPA75" s="385"/>
      <c r="LPB75" s="386"/>
      <c r="LPC75" s="386"/>
      <c r="LPD75" s="386"/>
      <c r="LPE75" s="386"/>
      <c r="LPF75" s="386"/>
      <c r="LPG75" s="386"/>
      <c r="LPH75" s="386"/>
      <c r="LPI75" s="386"/>
      <c r="LPJ75" s="386"/>
      <c r="LPK75" s="386"/>
      <c r="LPL75" s="386"/>
      <c r="LPM75" s="386"/>
      <c r="LPN75" s="386"/>
      <c r="LPO75" s="386"/>
      <c r="LPP75" s="386"/>
      <c r="LPQ75" s="385"/>
      <c r="LPR75" s="386"/>
      <c r="LPS75" s="386"/>
      <c r="LPT75" s="386"/>
      <c r="LPU75" s="386"/>
      <c r="LPV75" s="386"/>
      <c r="LPW75" s="386"/>
      <c r="LPX75" s="386"/>
      <c r="LPY75" s="386"/>
      <c r="LPZ75" s="386"/>
      <c r="LQA75" s="386"/>
      <c r="LQB75" s="386"/>
      <c r="LQC75" s="386"/>
      <c r="LQD75" s="386"/>
      <c r="LQE75" s="386"/>
      <c r="LQF75" s="386"/>
      <c r="LQG75" s="385"/>
      <c r="LQH75" s="386"/>
      <c r="LQI75" s="386"/>
      <c r="LQJ75" s="386"/>
      <c r="LQK75" s="386"/>
      <c r="LQL75" s="386"/>
      <c r="LQM75" s="386"/>
      <c r="LQN75" s="386"/>
      <c r="LQO75" s="386"/>
      <c r="LQP75" s="386"/>
      <c r="LQQ75" s="386"/>
      <c r="LQR75" s="386"/>
      <c r="LQS75" s="386"/>
      <c r="LQT75" s="386"/>
      <c r="LQU75" s="386"/>
      <c r="LQV75" s="386"/>
      <c r="LQW75" s="385"/>
      <c r="LQX75" s="386"/>
      <c r="LQY75" s="386"/>
      <c r="LQZ75" s="386"/>
      <c r="LRA75" s="386"/>
      <c r="LRB75" s="386"/>
      <c r="LRC75" s="386"/>
      <c r="LRD75" s="386"/>
      <c r="LRE75" s="386"/>
      <c r="LRF75" s="386"/>
      <c r="LRG75" s="386"/>
      <c r="LRH75" s="386"/>
      <c r="LRI75" s="386"/>
      <c r="LRJ75" s="386"/>
      <c r="LRK75" s="386"/>
      <c r="LRL75" s="386"/>
      <c r="LRM75" s="385"/>
      <c r="LRN75" s="386"/>
      <c r="LRO75" s="386"/>
      <c r="LRP75" s="386"/>
      <c r="LRQ75" s="386"/>
      <c r="LRR75" s="386"/>
      <c r="LRS75" s="386"/>
      <c r="LRT75" s="386"/>
      <c r="LRU75" s="386"/>
      <c r="LRV75" s="386"/>
      <c r="LRW75" s="386"/>
      <c r="LRX75" s="386"/>
      <c r="LRY75" s="386"/>
      <c r="LRZ75" s="386"/>
      <c r="LSA75" s="386"/>
      <c r="LSB75" s="386"/>
      <c r="LSC75" s="385"/>
      <c r="LSD75" s="386"/>
      <c r="LSE75" s="386"/>
      <c r="LSF75" s="386"/>
      <c r="LSG75" s="386"/>
      <c r="LSH75" s="386"/>
      <c r="LSI75" s="386"/>
      <c r="LSJ75" s="386"/>
      <c r="LSK75" s="386"/>
      <c r="LSL75" s="386"/>
      <c r="LSM75" s="386"/>
      <c r="LSN75" s="386"/>
      <c r="LSO75" s="386"/>
      <c r="LSP75" s="386"/>
      <c r="LSQ75" s="386"/>
      <c r="LSR75" s="386"/>
      <c r="LSS75" s="385"/>
      <c r="LST75" s="386"/>
      <c r="LSU75" s="386"/>
      <c r="LSV75" s="386"/>
      <c r="LSW75" s="386"/>
      <c r="LSX75" s="386"/>
      <c r="LSY75" s="386"/>
      <c r="LSZ75" s="386"/>
      <c r="LTA75" s="386"/>
      <c r="LTB75" s="386"/>
      <c r="LTC75" s="386"/>
      <c r="LTD75" s="386"/>
      <c r="LTE75" s="386"/>
      <c r="LTF75" s="386"/>
      <c r="LTG75" s="386"/>
      <c r="LTH75" s="386"/>
      <c r="LTI75" s="385"/>
      <c r="LTJ75" s="386"/>
      <c r="LTK75" s="386"/>
      <c r="LTL75" s="386"/>
      <c r="LTM75" s="386"/>
      <c r="LTN75" s="386"/>
      <c r="LTO75" s="386"/>
      <c r="LTP75" s="386"/>
      <c r="LTQ75" s="386"/>
      <c r="LTR75" s="386"/>
      <c r="LTS75" s="386"/>
      <c r="LTT75" s="386"/>
      <c r="LTU75" s="386"/>
      <c r="LTV75" s="386"/>
      <c r="LTW75" s="386"/>
      <c r="LTX75" s="386"/>
      <c r="LTY75" s="385"/>
      <c r="LTZ75" s="386"/>
      <c r="LUA75" s="386"/>
      <c r="LUB75" s="386"/>
      <c r="LUC75" s="386"/>
      <c r="LUD75" s="386"/>
      <c r="LUE75" s="386"/>
      <c r="LUF75" s="386"/>
      <c r="LUG75" s="386"/>
      <c r="LUH75" s="386"/>
      <c r="LUI75" s="386"/>
      <c r="LUJ75" s="386"/>
      <c r="LUK75" s="386"/>
      <c r="LUL75" s="386"/>
      <c r="LUM75" s="386"/>
      <c r="LUN75" s="386"/>
      <c r="LUO75" s="385"/>
      <c r="LUP75" s="386"/>
      <c r="LUQ75" s="386"/>
      <c r="LUR75" s="386"/>
      <c r="LUS75" s="386"/>
      <c r="LUT75" s="386"/>
      <c r="LUU75" s="386"/>
      <c r="LUV75" s="386"/>
      <c r="LUW75" s="386"/>
      <c r="LUX75" s="386"/>
      <c r="LUY75" s="386"/>
      <c r="LUZ75" s="386"/>
      <c r="LVA75" s="386"/>
      <c r="LVB75" s="386"/>
      <c r="LVC75" s="386"/>
      <c r="LVD75" s="386"/>
      <c r="LVE75" s="385"/>
      <c r="LVF75" s="386"/>
      <c r="LVG75" s="386"/>
      <c r="LVH75" s="386"/>
      <c r="LVI75" s="386"/>
      <c r="LVJ75" s="386"/>
      <c r="LVK75" s="386"/>
      <c r="LVL75" s="386"/>
      <c r="LVM75" s="386"/>
      <c r="LVN75" s="386"/>
      <c r="LVO75" s="386"/>
      <c r="LVP75" s="386"/>
      <c r="LVQ75" s="386"/>
      <c r="LVR75" s="386"/>
      <c r="LVS75" s="386"/>
      <c r="LVT75" s="386"/>
      <c r="LVU75" s="385"/>
      <c r="LVV75" s="386"/>
      <c r="LVW75" s="386"/>
      <c r="LVX75" s="386"/>
      <c r="LVY75" s="386"/>
      <c r="LVZ75" s="386"/>
      <c r="LWA75" s="386"/>
      <c r="LWB75" s="386"/>
      <c r="LWC75" s="386"/>
      <c r="LWD75" s="386"/>
      <c r="LWE75" s="386"/>
      <c r="LWF75" s="386"/>
      <c r="LWG75" s="386"/>
      <c r="LWH75" s="386"/>
      <c r="LWI75" s="386"/>
      <c r="LWJ75" s="386"/>
      <c r="LWK75" s="385"/>
      <c r="LWL75" s="386"/>
      <c r="LWM75" s="386"/>
      <c r="LWN75" s="386"/>
      <c r="LWO75" s="386"/>
      <c r="LWP75" s="386"/>
      <c r="LWQ75" s="386"/>
      <c r="LWR75" s="386"/>
      <c r="LWS75" s="386"/>
      <c r="LWT75" s="386"/>
      <c r="LWU75" s="386"/>
      <c r="LWV75" s="386"/>
      <c r="LWW75" s="386"/>
      <c r="LWX75" s="386"/>
      <c r="LWY75" s="386"/>
      <c r="LWZ75" s="386"/>
      <c r="LXA75" s="385"/>
      <c r="LXB75" s="386"/>
      <c r="LXC75" s="386"/>
      <c r="LXD75" s="386"/>
      <c r="LXE75" s="386"/>
      <c r="LXF75" s="386"/>
      <c r="LXG75" s="386"/>
      <c r="LXH75" s="386"/>
      <c r="LXI75" s="386"/>
      <c r="LXJ75" s="386"/>
      <c r="LXK75" s="386"/>
      <c r="LXL75" s="386"/>
      <c r="LXM75" s="386"/>
      <c r="LXN75" s="386"/>
      <c r="LXO75" s="386"/>
      <c r="LXP75" s="386"/>
      <c r="LXQ75" s="385"/>
      <c r="LXR75" s="386"/>
      <c r="LXS75" s="386"/>
      <c r="LXT75" s="386"/>
      <c r="LXU75" s="386"/>
      <c r="LXV75" s="386"/>
      <c r="LXW75" s="386"/>
      <c r="LXX75" s="386"/>
      <c r="LXY75" s="386"/>
      <c r="LXZ75" s="386"/>
      <c r="LYA75" s="386"/>
      <c r="LYB75" s="386"/>
      <c r="LYC75" s="386"/>
      <c r="LYD75" s="386"/>
      <c r="LYE75" s="386"/>
      <c r="LYF75" s="386"/>
      <c r="LYG75" s="385"/>
      <c r="LYH75" s="386"/>
      <c r="LYI75" s="386"/>
      <c r="LYJ75" s="386"/>
      <c r="LYK75" s="386"/>
      <c r="LYL75" s="386"/>
      <c r="LYM75" s="386"/>
      <c r="LYN75" s="386"/>
      <c r="LYO75" s="386"/>
      <c r="LYP75" s="386"/>
      <c r="LYQ75" s="386"/>
      <c r="LYR75" s="386"/>
      <c r="LYS75" s="386"/>
      <c r="LYT75" s="386"/>
      <c r="LYU75" s="386"/>
      <c r="LYV75" s="386"/>
      <c r="LYW75" s="385"/>
      <c r="LYX75" s="386"/>
      <c r="LYY75" s="386"/>
      <c r="LYZ75" s="386"/>
      <c r="LZA75" s="386"/>
      <c r="LZB75" s="386"/>
      <c r="LZC75" s="386"/>
      <c r="LZD75" s="386"/>
      <c r="LZE75" s="386"/>
      <c r="LZF75" s="386"/>
      <c r="LZG75" s="386"/>
      <c r="LZH75" s="386"/>
      <c r="LZI75" s="386"/>
      <c r="LZJ75" s="386"/>
      <c r="LZK75" s="386"/>
      <c r="LZL75" s="386"/>
      <c r="LZM75" s="385"/>
      <c r="LZN75" s="386"/>
      <c r="LZO75" s="386"/>
      <c r="LZP75" s="386"/>
      <c r="LZQ75" s="386"/>
      <c r="LZR75" s="386"/>
      <c r="LZS75" s="386"/>
      <c r="LZT75" s="386"/>
      <c r="LZU75" s="386"/>
      <c r="LZV75" s="386"/>
      <c r="LZW75" s="386"/>
      <c r="LZX75" s="386"/>
      <c r="LZY75" s="386"/>
      <c r="LZZ75" s="386"/>
      <c r="MAA75" s="386"/>
      <c r="MAB75" s="386"/>
      <c r="MAC75" s="385"/>
      <c r="MAD75" s="386"/>
      <c r="MAE75" s="386"/>
      <c r="MAF75" s="386"/>
      <c r="MAG75" s="386"/>
      <c r="MAH75" s="386"/>
      <c r="MAI75" s="386"/>
      <c r="MAJ75" s="386"/>
      <c r="MAK75" s="386"/>
      <c r="MAL75" s="386"/>
      <c r="MAM75" s="386"/>
      <c r="MAN75" s="386"/>
      <c r="MAO75" s="386"/>
      <c r="MAP75" s="386"/>
      <c r="MAQ75" s="386"/>
      <c r="MAR75" s="386"/>
      <c r="MAS75" s="385"/>
      <c r="MAT75" s="386"/>
      <c r="MAU75" s="386"/>
      <c r="MAV75" s="386"/>
      <c r="MAW75" s="386"/>
      <c r="MAX75" s="386"/>
      <c r="MAY75" s="386"/>
      <c r="MAZ75" s="386"/>
      <c r="MBA75" s="386"/>
      <c r="MBB75" s="386"/>
      <c r="MBC75" s="386"/>
      <c r="MBD75" s="386"/>
      <c r="MBE75" s="386"/>
      <c r="MBF75" s="386"/>
      <c r="MBG75" s="386"/>
      <c r="MBH75" s="386"/>
      <c r="MBI75" s="385"/>
      <c r="MBJ75" s="386"/>
      <c r="MBK75" s="386"/>
      <c r="MBL75" s="386"/>
      <c r="MBM75" s="386"/>
      <c r="MBN75" s="386"/>
      <c r="MBO75" s="386"/>
      <c r="MBP75" s="386"/>
      <c r="MBQ75" s="386"/>
      <c r="MBR75" s="386"/>
      <c r="MBS75" s="386"/>
      <c r="MBT75" s="386"/>
      <c r="MBU75" s="386"/>
      <c r="MBV75" s="386"/>
      <c r="MBW75" s="386"/>
      <c r="MBX75" s="386"/>
      <c r="MBY75" s="385"/>
      <c r="MBZ75" s="386"/>
      <c r="MCA75" s="386"/>
      <c r="MCB75" s="386"/>
      <c r="MCC75" s="386"/>
      <c r="MCD75" s="386"/>
      <c r="MCE75" s="386"/>
      <c r="MCF75" s="386"/>
      <c r="MCG75" s="386"/>
      <c r="MCH75" s="386"/>
      <c r="MCI75" s="386"/>
      <c r="MCJ75" s="386"/>
      <c r="MCK75" s="386"/>
      <c r="MCL75" s="386"/>
      <c r="MCM75" s="386"/>
      <c r="MCN75" s="386"/>
      <c r="MCO75" s="385"/>
      <c r="MCP75" s="386"/>
      <c r="MCQ75" s="386"/>
      <c r="MCR75" s="386"/>
      <c r="MCS75" s="386"/>
      <c r="MCT75" s="386"/>
      <c r="MCU75" s="386"/>
      <c r="MCV75" s="386"/>
      <c r="MCW75" s="386"/>
      <c r="MCX75" s="386"/>
      <c r="MCY75" s="386"/>
      <c r="MCZ75" s="386"/>
      <c r="MDA75" s="386"/>
      <c r="MDB75" s="386"/>
      <c r="MDC75" s="386"/>
      <c r="MDD75" s="386"/>
      <c r="MDE75" s="385"/>
      <c r="MDF75" s="386"/>
      <c r="MDG75" s="386"/>
      <c r="MDH75" s="386"/>
      <c r="MDI75" s="386"/>
      <c r="MDJ75" s="386"/>
      <c r="MDK75" s="386"/>
      <c r="MDL75" s="386"/>
      <c r="MDM75" s="386"/>
      <c r="MDN75" s="386"/>
      <c r="MDO75" s="386"/>
      <c r="MDP75" s="386"/>
      <c r="MDQ75" s="386"/>
      <c r="MDR75" s="386"/>
      <c r="MDS75" s="386"/>
      <c r="MDT75" s="386"/>
      <c r="MDU75" s="385"/>
      <c r="MDV75" s="386"/>
      <c r="MDW75" s="386"/>
      <c r="MDX75" s="386"/>
      <c r="MDY75" s="386"/>
      <c r="MDZ75" s="386"/>
      <c r="MEA75" s="386"/>
      <c r="MEB75" s="386"/>
      <c r="MEC75" s="386"/>
      <c r="MED75" s="386"/>
      <c r="MEE75" s="386"/>
      <c r="MEF75" s="386"/>
      <c r="MEG75" s="386"/>
      <c r="MEH75" s="386"/>
      <c r="MEI75" s="386"/>
      <c r="MEJ75" s="386"/>
      <c r="MEK75" s="385"/>
      <c r="MEL75" s="386"/>
      <c r="MEM75" s="386"/>
      <c r="MEN75" s="386"/>
      <c r="MEO75" s="386"/>
      <c r="MEP75" s="386"/>
      <c r="MEQ75" s="386"/>
      <c r="MER75" s="386"/>
      <c r="MES75" s="386"/>
      <c r="MET75" s="386"/>
      <c r="MEU75" s="386"/>
      <c r="MEV75" s="386"/>
      <c r="MEW75" s="386"/>
      <c r="MEX75" s="386"/>
      <c r="MEY75" s="386"/>
      <c r="MEZ75" s="386"/>
      <c r="MFA75" s="385"/>
      <c r="MFB75" s="386"/>
      <c r="MFC75" s="386"/>
      <c r="MFD75" s="386"/>
      <c r="MFE75" s="386"/>
      <c r="MFF75" s="386"/>
      <c r="MFG75" s="386"/>
      <c r="MFH75" s="386"/>
      <c r="MFI75" s="386"/>
      <c r="MFJ75" s="386"/>
      <c r="MFK75" s="386"/>
      <c r="MFL75" s="386"/>
      <c r="MFM75" s="386"/>
      <c r="MFN75" s="386"/>
      <c r="MFO75" s="386"/>
      <c r="MFP75" s="386"/>
      <c r="MFQ75" s="385"/>
      <c r="MFR75" s="386"/>
      <c r="MFS75" s="386"/>
      <c r="MFT75" s="386"/>
      <c r="MFU75" s="386"/>
      <c r="MFV75" s="386"/>
      <c r="MFW75" s="386"/>
      <c r="MFX75" s="386"/>
      <c r="MFY75" s="386"/>
      <c r="MFZ75" s="386"/>
      <c r="MGA75" s="386"/>
      <c r="MGB75" s="386"/>
      <c r="MGC75" s="386"/>
      <c r="MGD75" s="386"/>
      <c r="MGE75" s="386"/>
      <c r="MGF75" s="386"/>
      <c r="MGG75" s="385"/>
      <c r="MGH75" s="386"/>
      <c r="MGI75" s="386"/>
      <c r="MGJ75" s="386"/>
      <c r="MGK75" s="386"/>
      <c r="MGL75" s="386"/>
      <c r="MGM75" s="386"/>
      <c r="MGN75" s="386"/>
      <c r="MGO75" s="386"/>
      <c r="MGP75" s="386"/>
      <c r="MGQ75" s="386"/>
      <c r="MGR75" s="386"/>
      <c r="MGS75" s="386"/>
      <c r="MGT75" s="386"/>
      <c r="MGU75" s="386"/>
      <c r="MGV75" s="386"/>
      <c r="MGW75" s="385"/>
      <c r="MGX75" s="386"/>
      <c r="MGY75" s="386"/>
      <c r="MGZ75" s="386"/>
      <c r="MHA75" s="386"/>
      <c r="MHB75" s="386"/>
      <c r="MHC75" s="386"/>
      <c r="MHD75" s="386"/>
      <c r="MHE75" s="386"/>
      <c r="MHF75" s="386"/>
      <c r="MHG75" s="386"/>
      <c r="MHH75" s="386"/>
      <c r="MHI75" s="386"/>
      <c r="MHJ75" s="386"/>
      <c r="MHK75" s="386"/>
      <c r="MHL75" s="386"/>
      <c r="MHM75" s="385"/>
      <c r="MHN75" s="386"/>
      <c r="MHO75" s="386"/>
      <c r="MHP75" s="386"/>
      <c r="MHQ75" s="386"/>
      <c r="MHR75" s="386"/>
      <c r="MHS75" s="386"/>
      <c r="MHT75" s="386"/>
      <c r="MHU75" s="386"/>
      <c r="MHV75" s="386"/>
      <c r="MHW75" s="386"/>
      <c r="MHX75" s="386"/>
      <c r="MHY75" s="386"/>
      <c r="MHZ75" s="386"/>
      <c r="MIA75" s="386"/>
      <c r="MIB75" s="386"/>
      <c r="MIC75" s="385"/>
      <c r="MID75" s="386"/>
      <c r="MIE75" s="386"/>
      <c r="MIF75" s="386"/>
      <c r="MIG75" s="386"/>
      <c r="MIH75" s="386"/>
      <c r="MII75" s="386"/>
      <c r="MIJ75" s="386"/>
      <c r="MIK75" s="386"/>
      <c r="MIL75" s="386"/>
      <c r="MIM75" s="386"/>
      <c r="MIN75" s="386"/>
      <c r="MIO75" s="386"/>
      <c r="MIP75" s="386"/>
      <c r="MIQ75" s="386"/>
      <c r="MIR75" s="386"/>
      <c r="MIS75" s="385"/>
      <c r="MIT75" s="386"/>
      <c r="MIU75" s="386"/>
      <c r="MIV75" s="386"/>
      <c r="MIW75" s="386"/>
      <c r="MIX75" s="386"/>
      <c r="MIY75" s="386"/>
      <c r="MIZ75" s="386"/>
      <c r="MJA75" s="386"/>
      <c r="MJB75" s="386"/>
      <c r="MJC75" s="386"/>
      <c r="MJD75" s="386"/>
      <c r="MJE75" s="386"/>
      <c r="MJF75" s="386"/>
      <c r="MJG75" s="386"/>
      <c r="MJH75" s="386"/>
      <c r="MJI75" s="385"/>
      <c r="MJJ75" s="386"/>
      <c r="MJK75" s="386"/>
      <c r="MJL75" s="386"/>
      <c r="MJM75" s="386"/>
      <c r="MJN75" s="386"/>
      <c r="MJO75" s="386"/>
      <c r="MJP75" s="386"/>
      <c r="MJQ75" s="386"/>
      <c r="MJR75" s="386"/>
      <c r="MJS75" s="386"/>
      <c r="MJT75" s="386"/>
      <c r="MJU75" s="386"/>
      <c r="MJV75" s="386"/>
      <c r="MJW75" s="386"/>
      <c r="MJX75" s="386"/>
      <c r="MJY75" s="385"/>
      <c r="MJZ75" s="386"/>
      <c r="MKA75" s="386"/>
      <c r="MKB75" s="386"/>
      <c r="MKC75" s="386"/>
      <c r="MKD75" s="386"/>
      <c r="MKE75" s="386"/>
      <c r="MKF75" s="386"/>
      <c r="MKG75" s="386"/>
      <c r="MKH75" s="386"/>
      <c r="MKI75" s="386"/>
      <c r="MKJ75" s="386"/>
      <c r="MKK75" s="386"/>
      <c r="MKL75" s="386"/>
      <c r="MKM75" s="386"/>
      <c r="MKN75" s="386"/>
      <c r="MKO75" s="385"/>
      <c r="MKP75" s="386"/>
      <c r="MKQ75" s="386"/>
      <c r="MKR75" s="386"/>
      <c r="MKS75" s="386"/>
      <c r="MKT75" s="386"/>
      <c r="MKU75" s="386"/>
      <c r="MKV75" s="386"/>
      <c r="MKW75" s="386"/>
      <c r="MKX75" s="386"/>
      <c r="MKY75" s="386"/>
      <c r="MKZ75" s="386"/>
      <c r="MLA75" s="386"/>
      <c r="MLB75" s="386"/>
      <c r="MLC75" s="386"/>
      <c r="MLD75" s="386"/>
      <c r="MLE75" s="385"/>
      <c r="MLF75" s="386"/>
      <c r="MLG75" s="386"/>
      <c r="MLH75" s="386"/>
      <c r="MLI75" s="386"/>
      <c r="MLJ75" s="386"/>
      <c r="MLK75" s="386"/>
      <c r="MLL75" s="386"/>
      <c r="MLM75" s="386"/>
      <c r="MLN75" s="386"/>
      <c r="MLO75" s="386"/>
      <c r="MLP75" s="386"/>
      <c r="MLQ75" s="386"/>
      <c r="MLR75" s="386"/>
      <c r="MLS75" s="386"/>
      <c r="MLT75" s="386"/>
      <c r="MLU75" s="385"/>
      <c r="MLV75" s="386"/>
      <c r="MLW75" s="386"/>
      <c r="MLX75" s="386"/>
      <c r="MLY75" s="386"/>
      <c r="MLZ75" s="386"/>
      <c r="MMA75" s="386"/>
      <c r="MMB75" s="386"/>
      <c r="MMC75" s="386"/>
      <c r="MMD75" s="386"/>
      <c r="MME75" s="386"/>
      <c r="MMF75" s="386"/>
      <c r="MMG75" s="386"/>
      <c r="MMH75" s="386"/>
      <c r="MMI75" s="386"/>
      <c r="MMJ75" s="386"/>
      <c r="MMK75" s="385"/>
      <c r="MML75" s="386"/>
      <c r="MMM75" s="386"/>
      <c r="MMN75" s="386"/>
      <c r="MMO75" s="386"/>
      <c r="MMP75" s="386"/>
      <c r="MMQ75" s="386"/>
      <c r="MMR75" s="386"/>
      <c r="MMS75" s="386"/>
      <c r="MMT75" s="386"/>
      <c r="MMU75" s="386"/>
      <c r="MMV75" s="386"/>
      <c r="MMW75" s="386"/>
      <c r="MMX75" s="386"/>
      <c r="MMY75" s="386"/>
      <c r="MMZ75" s="386"/>
      <c r="MNA75" s="385"/>
      <c r="MNB75" s="386"/>
      <c r="MNC75" s="386"/>
      <c r="MND75" s="386"/>
      <c r="MNE75" s="386"/>
      <c r="MNF75" s="386"/>
      <c r="MNG75" s="386"/>
      <c r="MNH75" s="386"/>
      <c r="MNI75" s="386"/>
      <c r="MNJ75" s="386"/>
      <c r="MNK75" s="386"/>
      <c r="MNL75" s="386"/>
      <c r="MNM75" s="386"/>
      <c r="MNN75" s="386"/>
      <c r="MNO75" s="386"/>
      <c r="MNP75" s="386"/>
      <c r="MNQ75" s="385"/>
      <c r="MNR75" s="386"/>
      <c r="MNS75" s="386"/>
      <c r="MNT75" s="386"/>
      <c r="MNU75" s="386"/>
      <c r="MNV75" s="386"/>
      <c r="MNW75" s="386"/>
      <c r="MNX75" s="386"/>
      <c r="MNY75" s="386"/>
      <c r="MNZ75" s="386"/>
      <c r="MOA75" s="386"/>
      <c r="MOB75" s="386"/>
      <c r="MOC75" s="386"/>
      <c r="MOD75" s="386"/>
      <c r="MOE75" s="386"/>
      <c r="MOF75" s="386"/>
      <c r="MOG75" s="385"/>
      <c r="MOH75" s="386"/>
      <c r="MOI75" s="386"/>
      <c r="MOJ75" s="386"/>
      <c r="MOK75" s="386"/>
      <c r="MOL75" s="386"/>
      <c r="MOM75" s="386"/>
      <c r="MON75" s="386"/>
      <c r="MOO75" s="386"/>
      <c r="MOP75" s="386"/>
      <c r="MOQ75" s="386"/>
      <c r="MOR75" s="386"/>
      <c r="MOS75" s="386"/>
      <c r="MOT75" s="386"/>
      <c r="MOU75" s="386"/>
      <c r="MOV75" s="386"/>
      <c r="MOW75" s="385"/>
      <c r="MOX75" s="386"/>
      <c r="MOY75" s="386"/>
      <c r="MOZ75" s="386"/>
      <c r="MPA75" s="386"/>
      <c r="MPB75" s="386"/>
      <c r="MPC75" s="386"/>
      <c r="MPD75" s="386"/>
      <c r="MPE75" s="386"/>
      <c r="MPF75" s="386"/>
      <c r="MPG75" s="386"/>
      <c r="MPH75" s="386"/>
      <c r="MPI75" s="386"/>
      <c r="MPJ75" s="386"/>
      <c r="MPK75" s="386"/>
      <c r="MPL75" s="386"/>
      <c r="MPM75" s="385"/>
      <c r="MPN75" s="386"/>
      <c r="MPO75" s="386"/>
      <c r="MPP75" s="386"/>
      <c r="MPQ75" s="386"/>
      <c r="MPR75" s="386"/>
      <c r="MPS75" s="386"/>
      <c r="MPT75" s="386"/>
      <c r="MPU75" s="386"/>
      <c r="MPV75" s="386"/>
      <c r="MPW75" s="386"/>
      <c r="MPX75" s="386"/>
      <c r="MPY75" s="386"/>
      <c r="MPZ75" s="386"/>
      <c r="MQA75" s="386"/>
      <c r="MQB75" s="386"/>
      <c r="MQC75" s="385"/>
      <c r="MQD75" s="386"/>
      <c r="MQE75" s="386"/>
      <c r="MQF75" s="386"/>
      <c r="MQG75" s="386"/>
      <c r="MQH75" s="386"/>
      <c r="MQI75" s="386"/>
      <c r="MQJ75" s="386"/>
      <c r="MQK75" s="386"/>
      <c r="MQL75" s="386"/>
      <c r="MQM75" s="386"/>
      <c r="MQN75" s="386"/>
      <c r="MQO75" s="386"/>
      <c r="MQP75" s="386"/>
      <c r="MQQ75" s="386"/>
      <c r="MQR75" s="386"/>
      <c r="MQS75" s="385"/>
      <c r="MQT75" s="386"/>
      <c r="MQU75" s="386"/>
      <c r="MQV75" s="386"/>
      <c r="MQW75" s="386"/>
      <c r="MQX75" s="386"/>
      <c r="MQY75" s="386"/>
      <c r="MQZ75" s="386"/>
      <c r="MRA75" s="386"/>
      <c r="MRB75" s="386"/>
      <c r="MRC75" s="386"/>
      <c r="MRD75" s="386"/>
      <c r="MRE75" s="386"/>
      <c r="MRF75" s="386"/>
      <c r="MRG75" s="386"/>
      <c r="MRH75" s="386"/>
      <c r="MRI75" s="385"/>
      <c r="MRJ75" s="386"/>
      <c r="MRK75" s="386"/>
      <c r="MRL75" s="386"/>
      <c r="MRM75" s="386"/>
      <c r="MRN75" s="386"/>
      <c r="MRO75" s="386"/>
      <c r="MRP75" s="386"/>
      <c r="MRQ75" s="386"/>
      <c r="MRR75" s="386"/>
      <c r="MRS75" s="386"/>
      <c r="MRT75" s="386"/>
      <c r="MRU75" s="386"/>
      <c r="MRV75" s="386"/>
      <c r="MRW75" s="386"/>
      <c r="MRX75" s="386"/>
      <c r="MRY75" s="385"/>
      <c r="MRZ75" s="386"/>
      <c r="MSA75" s="386"/>
      <c r="MSB75" s="386"/>
      <c r="MSC75" s="386"/>
      <c r="MSD75" s="386"/>
      <c r="MSE75" s="386"/>
      <c r="MSF75" s="386"/>
      <c r="MSG75" s="386"/>
      <c r="MSH75" s="386"/>
      <c r="MSI75" s="386"/>
      <c r="MSJ75" s="386"/>
      <c r="MSK75" s="386"/>
      <c r="MSL75" s="386"/>
      <c r="MSM75" s="386"/>
      <c r="MSN75" s="386"/>
      <c r="MSO75" s="385"/>
      <c r="MSP75" s="386"/>
      <c r="MSQ75" s="386"/>
      <c r="MSR75" s="386"/>
      <c r="MSS75" s="386"/>
      <c r="MST75" s="386"/>
      <c r="MSU75" s="386"/>
      <c r="MSV75" s="386"/>
      <c r="MSW75" s="386"/>
      <c r="MSX75" s="386"/>
      <c r="MSY75" s="386"/>
      <c r="MSZ75" s="386"/>
      <c r="MTA75" s="386"/>
      <c r="MTB75" s="386"/>
      <c r="MTC75" s="386"/>
      <c r="MTD75" s="386"/>
      <c r="MTE75" s="385"/>
      <c r="MTF75" s="386"/>
      <c r="MTG75" s="386"/>
      <c r="MTH75" s="386"/>
      <c r="MTI75" s="386"/>
      <c r="MTJ75" s="386"/>
      <c r="MTK75" s="386"/>
      <c r="MTL75" s="386"/>
      <c r="MTM75" s="386"/>
      <c r="MTN75" s="386"/>
      <c r="MTO75" s="386"/>
      <c r="MTP75" s="386"/>
      <c r="MTQ75" s="386"/>
      <c r="MTR75" s="386"/>
      <c r="MTS75" s="386"/>
      <c r="MTT75" s="386"/>
      <c r="MTU75" s="385"/>
      <c r="MTV75" s="386"/>
      <c r="MTW75" s="386"/>
      <c r="MTX75" s="386"/>
      <c r="MTY75" s="386"/>
      <c r="MTZ75" s="386"/>
      <c r="MUA75" s="386"/>
      <c r="MUB75" s="386"/>
      <c r="MUC75" s="386"/>
      <c r="MUD75" s="386"/>
      <c r="MUE75" s="386"/>
      <c r="MUF75" s="386"/>
      <c r="MUG75" s="386"/>
      <c r="MUH75" s="386"/>
      <c r="MUI75" s="386"/>
      <c r="MUJ75" s="386"/>
      <c r="MUK75" s="385"/>
      <c r="MUL75" s="386"/>
      <c r="MUM75" s="386"/>
      <c r="MUN75" s="386"/>
      <c r="MUO75" s="386"/>
      <c r="MUP75" s="386"/>
      <c r="MUQ75" s="386"/>
      <c r="MUR75" s="386"/>
      <c r="MUS75" s="386"/>
      <c r="MUT75" s="386"/>
      <c r="MUU75" s="386"/>
      <c r="MUV75" s="386"/>
      <c r="MUW75" s="386"/>
      <c r="MUX75" s="386"/>
      <c r="MUY75" s="386"/>
      <c r="MUZ75" s="386"/>
      <c r="MVA75" s="385"/>
      <c r="MVB75" s="386"/>
      <c r="MVC75" s="386"/>
      <c r="MVD75" s="386"/>
      <c r="MVE75" s="386"/>
      <c r="MVF75" s="386"/>
      <c r="MVG75" s="386"/>
      <c r="MVH75" s="386"/>
      <c r="MVI75" s="386"/>
      <c r="MVJ75" s="386"/>
      <c r="MVK75" s="386"/>
      <c r="MVL75" s="386"/>
      <c r="MVM75" s="386"/>
      <c r="MVN75" s="386"/>
      <c r="MVO75" s="386"/>
      <c r="MVP75" s="386"/>
      <c r="MVQ75" s="385"/>
      <c r="MVR75" s="386"/>
      <c r="MVS75" s="386"/>
      <c r="MVT75" s="386"/>
      <c r="MVU75" s="386"/>
      <c r="MVV75" s="386"/>
      <c r="MVW75" s="386"/>
      <c r="MVX75" s="386"/>
      <c r="MVY75" s="386"/>
      <c r="MVZ75" s="386"/>
      <c r="MWA75" s="386"/>
      <c r="MWB75" s="386"/>
      <c r="MWC75" s="386"/>
      <c r="MWD75" s="386"/>
      <c r="MWE75" s="386"/>
      <c r="MWF75" s="386"/>
      <c r="MWG75" s="385"/>
      <c r="MWH75" s="386"/>
      <c r="MWI75" s="386"/>
      <c r="MWJ75" s="386"/>
      <c r="MWK75" s="386"/>
      <c r="MWL75" s="386"/>
      <c r="MWM75" s="386"/>
      <c r="MWN75" s="386"/>
      <c r="MWO75" s="386"/>
      <c r="MWP75" s="386"/>
      <c r="MWQ75" s="386"/>
      <c r="MWR75" s="386"/>
      <c r="MWS75" s="386"/>
      <c r="MWT75" s="386"/>
      <c r="MWU75" s="386"/>
      <c r="MWV75" s="386"/>
      <c r="MWW75" s="385"/>
      <c r="MWX75" s="386"/>
      <c r="MWY75" s="386"/>
      <c r="MWZ75" s="386"/>
      <c r="MXA75" s="386"/>
      <c r="MXB75" s="386"/>
      <c r="MXC75" s="386"/>
      <c r="MXD75" s="386"/>
      <c r="MXE75" s="386"/>
      <c r="MXF75" s="386"/>
      <c r="MXG75" s="386"/>
      <c r="MXH75" s="386"/>
      <c r="MXI75" s="386"/>
      <c r="MXJ75" s="386"/>
      <c r="MXK75" s="386"/>
      <c r="MXL75" s="386"/>
      <c r="MXM75" s="385"/>
      <c r="MXN75" s="386"/>
      <c r="MXO75" s="386"/>
      <c r="MXP75" s="386"/>
      <c r="MXQ75" s="386"/>
      <c r="MXR75" s="386"/>
      <c r="MXS75" s="386"/>
      <c r="MXT75" s="386"/>
      <c r="MXU75" s="386"/>
      <c r="MXV75" s="386"/>
      <c r="MXW75" s="386"/>
      <c r="MXX75" s="386"/>
      <c r="MXY75" s="386"/>
      <c r="MXZ75" s="386"/>
      <c r="MYA75" s="386"/>
      <c r="MYB75" s="386"/>
      <c r="MYC75" s="385"/>
      <c r="MYD75" s="386"/>
      <c r="MYE75" s="386"/>
      <c r="MYF75" s="386"/>
      <c r="MYG75" s="386"/>
      <c r="MYH75" s="386"/>
      <c r="MYI75" s="386"/>
      <c r="MYJ75" s="386"/>
      <c r="MYK75" s="386"/>
      <c r="MYL75" s="386"/>
      <c r="MYM75" s="386"/>
      <c r="MYN75" s="386"/>
      <c r="MYO75" s="386"/>
      <c r="MYP75" s="386"/>
      <c r="MYQ75" s="386"/>
      <c r="MYR75" s="386"/>
      <c r="MYS75" s="385"/>
      <c r="MYT75" s="386"/>
      <c r="MYU75" s="386"/>
      <c r="MYV75" s="386"/>
      <c r="MYW75" s="386"/>
      <c r="MYX75" s="386"/>
      <c r="MYY75" s="386"/>
      <c r="MYZ75" s="386"/>
      <c r="MZA75" s="386"/>
      <c r="MZB75" s="386"/>
      <c r="MZC75" s="386"/>
      <c r="MZD75" s="386"/>
      <c r="MZE75" s="386"/>
      <c r="MZF75" s="386"/>
      <c r="MZG75" s="386"/>
      <c r="MZH75" s="386"/>
      <c r="MZI75" s="385"/>
      <c r="MZJ75" s="386"/>
      <c r="MZK75" s="386"/>
      <c r="MZL75" s="386"/>
      <c r="MZM75" s="386"/>
      <c r="MZN75" s="386"/>
      <c r="MZO75" s="386"/>
      <c r="MZP75" s="386"/>
      <c r="MZQ75" s="386"/>
      <c r="MZR75" s="386"/>
      <c r="MZS75" s="386"/>
      <c r="MZT75" s="386"/>
      <c r="MZU75" s="386"/>
      <c r="MZV75" s="386"/>
      <c r="MZW75" s="386"/>
      <c r="MZX75" s="386"/>
      <c r="MZY75" s="385"/>
      <c r="MZZ75" s="386"/>
      <c r="NAA75" s="386"/>
      <c r="NAB75" s="386"/>
      <c r="NAC75" s="386"/>
      <c r="NAD75" s="386"/>
      <c r="NAE75" s="386"/>
      <c r="NAF75" s="386"/>
      <c r="NAG75" s="386"/>
      <c r="NAH75" s="386"/>
      <c r="NAI75" s="386"/>
      <c r="NAJ75" s="386"/>
      <c r="NAK75" s="386"/>
      <c r="NAL75" s="386"/>
      <c r="NAM75" s="386"/>
      <c r="NAN75" s="386"/>
      <c r="NAO75" s="385"/>
      <c r="NAP75" s="386"/>
      <c r="NAQ75" s="386"/>
      <c r="NAR75" s="386"/>
      <c r="NAS75" s="386"/>
      <c r="NAT75" s="386"/>
      <c r="NAU75" s="386"/>
      <c r="NAV75" s="386"/>
      <c r="NAW75" s="386"/>
      <c r="NAX75" s="386"/>
      <c r="NAY75" s="386"/>
      <c r="NAZ75" s="386"/>
      <c r="NBA75" s="386"/>
      <c r="NBB75" s="386"/>
      <c r="NBC75" s="386"/>
      <c r="NBD75" s="386"/>
      <c r="NBE75" s="385"/>
      <c r="NBF75" s="386"/>
      <c r="NBG75" s="386"/>
      <c r="NBH75" s="386"/>
      <c r="NBI75" s="386"/>
      <c r="NBJ75" s="386"/>
      <c r="NBK75" s="386"/>
      <c r="NBL75" s="386"/>
      <c r="NBM75" s="386"/>
      <c r="NBN75" s="386"/>
      <c r="NBO75" s="386"/>
      <c r="NBP75" s="386"/>
      <c r="NBQ75" s="386"/>
      <c r="NBR75" s="386"/>
      <c r="NBS75" s="386"/>
      <c r="NBT75" s="386"/>
      <c r="NBU75" s="385"/>
      <c r="NBV75" s="386"/>
      <c r="NBW75" s="386"/>
      <c r="NBX75" s="386"/>
      <c r="NBY75" s="386"/>
      <c r="NBZ75" s="386"/>
      <c r="NCA75" s="386"/>
      <c r="NCB75" s="386"/>
      <c r="NCC75" s="386"/>
      <c r="NCD75" s="386"/>
      <c r="NCE75" s="386"/>
      <c r="NCF75" s="386"/>
      <c r="NCG75" s="386"/>
      <c r="NCH75" s="386"/>
      <c r="NCI75" s="386"/>
      <c r="NCJ75" s="386"/>
      <c r="NCK75" s="385"/>
      <c r="NCL75" s="386"/>
      <c r="NCM75" s="386"/>
      <c r="NCN75" s="386"/>
      <c r="NCO75" s="386"/>
      <c r="NCP75" s="386"/>
      <c r="NCQ75" s="386"/>
      <c r="NCR75" s="386"/>
      <c r="NCS75" s="386"/>
      <c r="NCT75" s="386"/>
      <c r="NCU75" s="386"/>
      <c r="NCV75" s="386"/>
      <c r="NCW75" s="386"/>
      <c r="NCX75" s="386"/>
      <c r="NCY75" s="386"/>
      <c r="NCZ75" s="386"/>
      <c r="NDA75" s="385"/>
      <c r="NDB75" s="386"/>
      <c r="NDC75" s="386"/>
      <c r="NDD75" s="386"/>
      <c r="NDE75" s="386"/>
      <c r="NDF75" s="386"/>
      <c r="NDG75" s="386"/>
      <c r="NDH75" s="386"/>
      <c r="NDI75" s="386"/>
      <c r="NDJ75" s="386"/>
      <c r="NDK75" s="386"/>
      <c r="NDL75" s="386"/>
      <c r="NDM75" s="386"/>
      <c r="NDN75" s="386"/>
      <c r="NDO75" s="386"/>
      <c r="NDP75" s="386"/>
      <c r="NDQ75" s="385"/>
      <c r="NDR75" s="386"/>
      <c r="NDS75" s="386"/>
      <c r="NDT75" s="386"/>
      <c r="NDU75" s="386"/>
      <c r="NDV75" s="386"/>
      <c r="NDW75" s="386"/>
      <c r="NDX75" s="386"/>
      <c r="NDY75" s="386"/>
      <c r="NDZ75" s="386"/>
      <c r="NEA75" s="386"/>
      <c r="NEB75" s="386"/>
      <c r="NEC75" s="386"/>
      <c r="NED75" s="386"/>
      <c r="NEE75" s="386"/>
      <c r="NEF75" s="386"/>
      <c r="NEG75" s="385"/>
      <c r="NEH75" s="386"/>
      <c r="NEI75" s="386"/>
      <c r="NEJ75" s="386"/>
      <c r="NEK75" s="386"/>
      <c r="NEL75" s="386"/>
      <c r="NEM75" s="386"/>
      <c r="NEN75" s="386"/>
      <c r="NEO75" s="386"/>
      <c r="NEP75" s="386"/>
      <c r="NEQ75" s="386"/>
      <c r="NER75" s="386"/>
      <c r="NES75" s="386"/>
      <c r="NET75" s="386"/>
      <c r="NEU75" s="386"/>
      <c r="NEV75" s="386"/>
      <c r="NEW75" s="385"/>
      <c r="NEX75" s="386"/>
      <c r="NEY75" s="386"/>
      <c r="NEZ75" s="386"/>
      <c r="NFA75" s="386"/>
      <c r="NFB75" s="386"/>
      <c r="NFC75" s="386"/>
      <c r="NFD75" s="386"/>
      <c r="NFE75" s="386"/>
      <c r="NFF75" s="386"/>
      <c r="NFG75" s="386"/>
      <c r="NFH75" s="386"/>
      <c r="NFI75" s="386"/>
      <c r="NFJ75" s="386"/>
      <c r="NFK75" s="386"/>
      <c r="NFL75" s="386"/>
      <c r="NFM75" s="385"/>
      <c r="NFN75" s="386"/>
      <c r="NFO75" s="386"/>
      <c r="NFP75" s="386"/>
      <c r="NFQ75" s="386"/>
      <c r="NFR75" s="386"/>
      <c r="NFS75" s="386"/>
      <c r="NFT75" s="386"/>
      <c r="NFU75" s="386"/>
      <c r="NFV75" s="386"/>
      <c r="NFW75" s="386"/>
      <c r="NFX75" s="386"/>
      <c r="NFY75" s="386"/>
      <c r="NFZ75" s="386"/>
      <c r="NGA75" s="386"/>
      <c r="NGB75" s="386"/>
      <c r="NGC75" s="385"/>
      <c r="NGD75" s="386"/>
      <c r="NGE75" s="386"/>
      <c r="NGF75" s="386"/>
      <c r="NGG75" s="386"/>
      <c r="NGH75" s="386"/>
      <c r="NGI75" s="386"/>
      <c r="NGJ75" s="386"/>
      <c r="NGK75" s="386"/>
      <c r="NGL75" s="386"/>
      <c r="NGM75" s="386"/>
      <c r="NGN75" s="386"/>
      <c r="NGO75" s="386"/>
      <c r="NGP75" s="386"/>
      <c r="NGQ75" s="386"/>
      <c r="NGR75" s="386"/>
      <c r="NGS75" s="385"/>
      <c r="NGT75" s="386"/>
      <c r="NGU75" s="386"/>
      <c r="NGV75" s="386"/>
      <c r="NGW75" s="386"/>
      <c r="NGX75" s="386"/>
      <c r="NGY75" s="386"/>
      <c r="NGZ75" s="386"/>
      <c r="NHA75" s="386"/>
      <c r="NHB75" s="386"/>
      <c r="NHC75" s="386"/>
      <c r="NHD75" s="386"/>
      <c r="NHE75" s="386"/>
      <c r="NHF75" s="386"/>
      <c r="NHG75" s="386"/>
      <c r="NHH75" s="386"/>
      <c r="NHI75" s="385"/>
      <c r="NHJ75" s="386"/>
      <c r="NHK75" s="386"/>
      <c r="NHL75" s="386"/>
      <c r="NHM75" s="386"/>
      <c r="NHN75" s="386"/>
      <c r="NHO75" s="386"/>
      <c r="NHP75" s="386"/>
      <c r="NHQ75" s="386"/>
      <c r="NHR75" s="386"/>
      <c r="NHS75" s="386"/>
      <c r="NHT75" s="386"/>
      <c r="NHU75" s="386"/>
      <c r="NHV75" s="386"/>
      <c r="NHW75" s="386"/>
      <c r="NHX75" s="386"/>
      <c r="NHY75" s="385"/>
      <c r="NHZ75" s="386"/>
      <c r="NIA75" s="386"/>
      <c r="NIB75" s="386"/>
      <c r="NIC75" s="386"/>
      <c r="NID75" s="386"/>
      <c r="NIE75" s="386"/>
      <c r="NIF75" s="386"/>
      <c r="NIG75" s="386"/>
      <c r="NIH75" s="386"/>
      <c r="NII75" s="386"/>
      <c r="NIJ75" s="386"/>
      <c r="NIK75" s="386"/>
      <c r="NIL75" s="386"/>
      <c r="NIM75" s="386"/>
      <c r="NIN75" s="386"/>
      <c r="NIO75" s="385"/>
      <c r="NIP75" s="386"/>
      <c r="NIQ75" s="386"/>
      <c r="NIR75" s="386"/>
      <c r="NIS75" s="386"/>
      <c r="NIT75" s="386"/>
      <c r="NIU75" s="386"/>
      <c r="NIV75" s="386"/>
      <c r="NIW75" s="386"/>
      <c r="NIX75" s="386"/>
      <c r="NIY75" s="386"/>
      <c r="NIZ75" s="386"/>
      <c r="NJA75" s="386"/>
      <c r="NJB75" s="386"/>
      <c r="NJC75" s="386"/>
      <c r="NJD75" s="386"/>
      <c r="NJE75" s="385"/>
      <c r="NJF75" s="386"/>
      <c r="NJG75" s="386"/>
      <c r="NJH75" s="386"/>
      <c r="NJI75" s="386"/>
      <c r="NJJ75" s="386"/>
      <c r="NJK75" s="386"/>
      <c r="NJL75" s="386"/>
      <c r="NJM75" s="386"/>
      <c r="NJN75" s="386"/>
      <c r="NJO75" s="386"/>
      <c r="NJP75" s="386"/>
      <c r="NJQ75" s="386"/>
      <c r="NJR75" s="386"/>
      <c r="NJS75" s="386"/>
      <c r="NJT75" s="386"/>
      <c r="NJU75" s="385"/>
      <c r="NJV75" s="386"/>
      <c r="NJW75" s="386"/>
      <c r="NJX75" s="386"/>
      <c r="NJY75" s="386"/>
      <c r="NJZ75" s="386"/>
      <c r="NKA75" s="386"/>
      <c r="NKB75" s="386"/>
      <c r="NKC75" s="386"/>
      <c r="NKD75" s="386"/>
      <c r="NKE75" s="386"/>
      <c r="NKF75" s="386"/>
      <c r="NKG75" s="386"/>
      <c r="NKH75" s="386"/>
      <c r="NKI75" s="386"/>
      <c r="NKJ75" s="386"/>
      <c r="NKK75" s="385"/>
      <c r="NKL75" s="386"/>
      <c r="NKM75" s="386"/>
      <c r="NKN75" s="386"/>
      <c r="NKO75" s="386"/>
      <c r="NKP75" s="386"/>
      <c r="NKQ75" s="386"/>
      <c r="NKR75" s="386"/>
      <c r="NKS75" s="386"/>
      <c r="NKT75" s="386"/>
      <c r="NKU75" s="386"/>
      <c r="NKV75" s="386"/>
      <c r="NKW75" s="386"/>
      <c r="NKX75" s="386"/>
      <c r="NKY75" s="386"/>
      <c r="NKZ75" s="386"/>
      <c r="NLA75" s="385"/>
      <c r="NLB75" s="386"/>
      <c r="NLC75" s="386"/>
      <c r="NLD75" s="386"/>
      <c r="NLE75" s="386"/>
      <c r="NLF75" s="386"/>
      <c r="NLG75" s="386"/>
      <c r="NLH75" s="386"/>
      <c r="NLI75" s="386"/>
      <c r="NLJ75" s="386"/>
      <c r="NLK75" s="386"/>
      <c r="NLL75" s="386"/>
      <c r="NLM75" s="386"/>
      <c r="NLN75" s="386"/>
      <c r="NLO75" s="386"/>
      <c r="NLP75" s="386"/>
      <c r="NLQ75" s="385"/>
      <c r="NLR75" s="386"/>
      <c r="NLS75" s="386"/>
      <c r="NLT75" s="386"/>
      <c r="NLU75" s="386"/>
      <c r="NLV75" s="386"/>
      <c r="NLW75" s="386"/>
      <c r="NLX75" s="386"/>
      <c r="NLY75" s="386"/>
      <c r="NLZ75" s="386"/>
      <c r="NMA75" s="386"/>
      <c r="NMB75" s="386"/>
      <c r="NMC75" s="386"/>
      <c r="NMD75" s="386"/>
      <c r="NME75" s="386"/>
      <c r="NMF75" s="386"/>
      <c r="NMG75" s="385"/>
      <c r="NMH75" s="386"/>
      <c r="NMI75" s="386"/>
      <c r="NMJ75" s="386"/>
      <c r="NMK75" s="386"/>
      <c r="NML75" s="386"/>
      <c r="NMM75" s="386"/>
      <c r="NMN75" s="386"/>
      <c r="NMO75" s="386"/>
      <c r="NMP75" s="386"/>
      <c r="NMQ75" s="386"/>
      <c r="NMR75" s="386"/>
      <c r="NMS75" s="386"/>
      <c r="NMT75" s="386"/>
      <c r="NMU75" s="386"/>
      <c r="NMV75" s="386"/>
      <c r="NMW75" s="385"/>
      <c r="NMX75" s="386"/>
      <c r="NMY75" s="386"/>
      <c r="NMZ75" s="386"/>
      <c r="NNA75" s="386"/>
      <c r="NNB75" s="386"/>
      <c r="NNC75" s="386"/>
      <c r="NND75" s="386"/>
      <c r="NNE75" s="386"/>
      <c r="NNF75" s="386"/>
      <c r="NNG75" s="386"/>
      <c r="NNH75" s="386"/>
      <c r="NNI75" s="386"/>
      <c r="NNJ75" s="386"/>
      <c r="NNK75" s="386"/>
      <c r="NNL75" s="386"/>
      <c r="NNM75" s="385"/>
      <c r="NNN75" s="386"/>
      <c r="NNO75" s="386"/>
      <c r="NNP75" s="386"/>
      <c r="NNQ75" s="386"/>
      <c r="NNR75" s="386"/>
      <c r="NNS75" s="386"/>
      <c r="NNT75" s="386"/>
      <c r="NNU75" s="386"/>
      <c r="NNV75" s="386"/>
      <c r="NNW75" s="386"/>
      <c r="NNX75" s="386"/>
      <c r="NNY75" s="386"/>
      <c r="NNZ75" s="386"/>
      <c r="NOA75" s="386"/>
      <c r="NOB75" s="386"/>
      <c r="NOC75" s="385"/>
      <c r="NOD75" s="386"/>
      <c r="NOE75" s="386"/>
      <c r="NOF75" s="386"/>
      <c r="NOG75" s="386"/>
      <c r="NOH75" s="386"/>
      <c r="NOI75" s="386"/>
      <c r="NOJ75" s="386"/>
      <c r="NOK75" s="386"/>
      <c r="NOL75" s="386"/>
      <c r="NOM75" s="386"/>
      <c r="NON75" s="386"/>
      <c r="NOO75" s="386"/>
      <c r="NOP75" s="386"/>
      <c r="NOQ75" s="386"/>
      <c r="NOR75" s="386"/>
      <c r="NOS75" s="385"/>
      <c r="NOT75" s="386"/>
      <c r="NOU75" s="386"/>
      <c r="NOV75" s="386"/>
      <c r="NOW75" s="386"/>
      <c r="NOX75" s="386"/>
      <c r="NOY75" s="386"/>
      <c r="NOZ75" s="386"/>
      <c r="NPA75" s="386"/>
      <c r="NPB75" s="386"/>
      <c r="NPC75" s="386"/>
      <c r="NPD75" s="386"/>
      <c r="NPE75" s="386"/>
      <c r="NPF75" s="386"/>
      <c r="NPG75" s="386"/>
      <c r="NPH75" s="386"/>
      <c r="NPI75" s="385"/>
      <c r="NPJ75" s="386"/>
      <c r="NPK75" s="386"/>
      <c r="NPL75" s="386"/>
      <c r="NPM75" s="386"/>
      <c r="NPN75" s="386"/>
      <c r="NPO75" s="386"/>
      <c r="NPP75" s="386"/>
      <c r="NPQ75" s="386"/>
      <c r="NPR75" s="386"/>
      <c r="NPS75" s="386"/>
      <c r="NPT75" s="386"/>
      <c r="NPU75" s="386"/>
      <c r="NPV75" s="386"/>
      <c r="NPW75" s="386"/>
      <c r="NPX75" s="386"/>
      <c r="NPY75" s="385"/>
      <c r="NPZ75" s="386"/>
      <c r="NQA75" s="386"/>
      <c r="NQB75" s="386"/>
      <c r="NQC75" s="386"/>
      <c r="NQD75" s="386"/>
      <c r="NQE75" s="386"/>
      <c r="NQF75" s="386"/>
      <c r="NQG75" s="386"/>
      <c r="NQH75" s="386"/>
      <c r="NQI75" s="386"/>
      <c r="NQJ75" s="386"/>
      <c r="NQK75" s="386"/>
      <c r="NQL75" s="386"/>
      <c r="NQM75" s="386"/>
      <c r="NQN75" s="386"/>
      <c r="NQO75" s="385"/>
      <c r="NQP75" s="386"/>
      <c r="NQQ75" s="386"/>
      <c r="NQR75" s="386"/>
      <c r="NQS75" s="386"/>
      <c r="NQT75" s="386"/>
      <c r="NQU75" s="386"/>
      <c r="NQV75" s="386"/>
      <c r="NQW75" s="386"/>
      <c r="NQX75" s="386"/>
      <c r="NQY75" s="386"/>
      <c r="NQZ75" s="386"/>
      <c r="NRA75" s="386"/>
      <c r="NRB75" s="386"/>
      <c r="NRC75" s="386"/>
      <c r="NRD75" s="386"/>
      <c r="NRE75" s="385"/>
      <c r="NRF75" s="386"/>
      <c r="NRG75" s="386"/>
      <c r="NRH75" s="386"/>
      <c r="NRI75" s="386"/>
      <c r="NRJ75" s="386"/>
      <c r="NRK75" s="386"/>
      <c r="NRL75" s="386"/>
      <c r="NRM75" s="386"/>
      <c r="NRN75" s="386"/>
      <c r="NRO75" s="386"/>
      <c r="NRP75" s="386"/>
      <c r="NRQ75" s="386"/>
      <c r="NRR75" s="386"/>
      <c r="NRS75" s="386"/>
      <c r="NRT75" s="386"/>
      <c r="NRU75" s="385"/>
      <c r="NRV75" s="386"/>
      <c r="NRW75" s="386"/>
      <c r="NRX75" s="386"/>
      <c r="NRY75" s="386"/>
      <c r="NRZ75" s="386"/>
      <c r="NSA75" s="386"/>
      <c r="NSB75" s="386"/>
      <c r="NSC75" s="386"/>
      <c r="NSD75" s="386"/>
      <c r="NSE75" s="386"/>
      <c r="NSF75" s="386"/>
      <c r="NSG75" s="386"/>
      <c r="NSH75" s="386"/>
      <c r="NSI75" s="386"/>
      <c r="NSJ75" s="386"/>
      <c r="NSK75" s="385"/>
      <c r="NSL75" s="386"/>
      <c r="NSM75" s="386"/>
      <c r="NSN75" s="386"/>
      <c r="NSO75" s="386"/>
      <c r="NSP75" s="386"/>
      <c r="NSQ75" s="386"/>
      <c r="NSR75" s="386"/>
      <c r="NSS75" s="386"/>
      <c r="NST75" s="386"/>
      <c r="NSU75" s="386"/>
      <c r="NSV75" s="386"/>
      <c r="NSW75" s="386"/>
      <c r="NSX75" s="386"/>
      <c r="NSY75" s="386"/>
      <c r="NSZ75" s="386"/>
      <c r="NTA75" s="385"/>
      <c r="NTB75" s="386"/>
      <c r="NTC75" s="386"/>
      <c r="NTD75" s="386"/>
      <c r="NTE75" s="386"/>
      <c r="NTF75" s="386"/>
      <c r="NTG75" s="386"/>
      <c r="NTH75" s="386"/>
      <c r="NTI75" s="386"/>
      <c r="NTJ75" s="386"/>
      <c r="NTK75" s="386"/>
      <c r="NTL75" s="386"/>
      <c r="NTM75" s="386"/>
      <c r="NTN75" s="386"/>
      <c r="NTO75" s="386"/>
      <c r="NTP75" s="386"/>
      <c r="NTQ75" s="385"/>
      <c r="NTR75" s="386"/>
      <c r="NTS75" s="386"/>
      <c r="NTT75" s="386"/>
      <c r="NTU75" s="386"/>
      <c r="NTV75" s="386"/>
      <c r="NTW75" s="386"/>
      <c r="NTX75" s="386"/>
      <c r="NTY75" s="386"/>
      <c r="NTZ75" s="386"/>
      <c r="NUA75" s="386"/>
      <c r="NUB75" s="386"/>
      <c r="NUC75" s="386"/>
      <c r="NUD75" s="386"/>
      <c r="NUE75" s="386"/>
      <c r="NUF75" s="386"/>
      <c r="NUG75" s="385"/>
      <c r="NUH75" s="386"/>
      <c r="NUI75" s="386"/>
      <c r="NUJ75" s="386"/>
      <c r="NUK75" s="386"/>
      <c r="NUL75" s="386"/>
      <c r="NUM75" s="386"/>
      <c r="NUN75" s="386"/>
      <c r="NUO75" s="386"/>
      <c r="NUP75" s="386"/>
      <c r="NUQ75" s="386"/>
      <c r="NUR75" s="386"/>
      <c r="NUS75" s="386"/>
      <c r="NUT75" s="386"/>
      <c r="NUU75" s="386"/>
      <c r="NUV75" s="386"/>
      <c r="NUW75" s="385"/>
      <c r="NUX75" s="386"/>
      <c r="NUY75" s="386"/>
      <c r="NUZ75" s="386"/>
      <c r="NVA75" s="386"/>
      <c r="NVB75" s="386"/>
      <c r="NVC75" s="386"/>
      <c r="NVD75" s="386"/>
      <c r="NVE75" s="386"/>
      <c r="NVF75" s="386"/>
      <c r="NVG75" s="386"/>
      <c r="NVH75" s="386"/>
      <c r="NVI75" s="386"/>
      <c r="NVJ75" s="386"/>
      <c r="NVK75" s="386"/>
      <c r="NVL75" s="386"/>
      <c r="NVM75" s="385"/>
      <c r="NVN75" s="386"/>
      <c r="NVO75" s="386"/>
      <c r="NVP75" s="386"/>
      <c r="NVQ75" s="386"/>
      <c r="NVR75" s="386"/>
      <c r="NVS75" s="386"/>
      <c r="NVT75" s="386"/>
      <c r="NVU75" s="386"/>
      <c r="NVV75" s="386"/>
      <c r="NVW75" s="386"/>
      <c r="NVX75" s="386"/>
      <c r="NVY75" s="386"/>
      <c r="NVZ75" s="386"/>
      <c r="NWA75" s="386"/>
      <c r="NWB75" s="386"/>
      <c r="NWC75" s="385"/>
      <c r="NWD75" s="386"/>
      <c r="NWE75" s="386"/>
      <c r="NWF75" s="386"/>
      <c r="NWG75" s="386"/>
      <c r="NWH75" s="386"/>
      <c r="NWI75" s="386"/>
      <c r="NWJ75" s="386"/>
      <c r="NWK75" s="386"/>
      <c r="NWL75" s="386"/>
      <c r="NWM75" s="386"/>
      <c r="NWN75" s="386"/>
      <c r="NWO75" s="386"/>
      <c r="NWP75" s="386"/>
      <c r="NWQ75" s="386"/>
      <c r="NWR75" s="386"/>
      <c r="NWS75" s="385"/>
      <c r="NWT75" s="386"/>
      <c r="NWU75" s="386"/>
      <c r="NWV75" s="386"/>
      <c r="NWW75" s="386"/>
      <c r="NWX75" s="386"/>
      <c r="NWY75" s="386"/>
      <c r="NWZ75" s="386"/>
      <c r="NXA75" s="386"/>
      <c r="NXB75" s="386"/>
      <c r="NXC75" s="386"/>
      <c r="NXD75" s="386"/>
      <c r="NXE75" s="386"/>
      <c r="NXF75" s="386"/>
      <c r="NXG75" s="386"/>
      <c r="NXH75" s="386"/>
      <c r="NXI75" s="385"/>
      <c r="NXJ75" s="386"/>
      <c r="NXK75" s="386"/>
      <c r="NXL75" s="386"/>
      <c r="NXM75" s="386"/>
      <c r="NXN75" s="386"/>
      <c r="NXO75" s="386"/>
      <c r="NXP75" s="386"/>
      <c r="NXQ75" s="386"/>
      <c r="NXR75" s="386"/>
      <c r="NXS75" s="386"/>
      <c r="NXT75" s="386"/>
      <c r="NXU75" s="386"/>
      <c r="NXV75" s="386"/>
      <c r="NXW75" s="386"/>
      <c r="NXX75" s="386"/>
      <c r="NXY75" s="385"/>
      <c r="NXZ75" s="386"/>
      <c r="NYA75" s="386"/>
      <c r="NYB75" s="386"/>
      <c r="NYC75" s="386"/>
      <c r="NYD75" s="386"/>
      <c r="NYE75" s="386"/>
      <c r="NYF75" s="386"/>
      <c r="NYG75" s="386"/>
      <c r="NYH75" s="386"/>
      <c r="NYI75" s="386"/>
      <c r="NYJ75" s="386"/>
      <c r="NYK75" s="386"/>
      <c r="NYL75" s="386"/>
      <c r="NYM75" s="386"/>
      <c r="NYN75" s="386"/>
      <c r="NYO75" s="385"/>
      <c r="NYP75" s="386"/>
      <c r="NYQ75" s="386"/>
      <c r="NYR75" s="386"/>
      <c r="NYS75" s="386"/>
      <c r="NYT75" s="386"/>
      <c r="NYU75" s="386"/>
      <c r="NYV75" s="386"/>
      <c r="NYW75" s="386"/>
      <c r="NYX75" s="386"/>
      <c r="NYY75" s="386"/>
      <c r="NYZ75" s="386"/>
      <c r="NZA75" s="386"/>
      <c r="NZB75" s="386"/>
      <c r="NZC75" s="386"/>
      <c r="NZD75" s="386"/>
      <c r="NZE75" s="385"/>
      <c r="NZF75" s="386"/>
      <c r="NZG75" s="386"/>
      <c r="NZH75" s="386"/>
      <c r="NZI75" s="386"/>
      <c r="NZJ75" s="386"/>
      <c r="NZK75" s="386"/>
      <c r="NZL75" s="386"/>
      <c r="NZM75" s="386"/>
      <c r="NZN75" s="386"/>
      <c r="NZO75" s="386"/>
      <c r="NZP75" s="386"/>
      <c r="NZQ75" s="386"/>
      <c r="NZR75" s="386"/>
      <c r="NZS75" s="386"/>
      <c r="NZT75" s="386"/>
      <c r="NZU75" s="385"/>
      <c r="NZV75" s="386"/>
      <c r="NZW75" s="386"/>
      <c r="NZX75" s="386"/>
      <c r="NZY75" s="386"/>
      <c r="NZZ75" s="386"/>
      <c r="OAA75" s="386"/>
      <c r="OAB75" s="386"/>
      <c r="OAC75" s="386"/>
      <c r="OAD75" s="386"/>
      <c r="OAE75" s="386"/>
      <c r="OAF75" s="386"/>
      <c r="OAG75" s="386"/>
      <c r="OAH75" s="386"/>
      <c r="OAI75" s="386"/>
      <c r="OAJ75" s="386"/>
      <c r="OAK75" s="385"/>
      <c r="OAL75" s="386"/>
      <c r="OAM75" s="386"/>
      <c r="OAN75" s="386"/>
      <c r="OAO75" s="386"/>
      <c r="OAP75" s="386"/>
      <c r="OAQ75" s="386"/>
      <c r="OAR75" s="386"/>
      <c r="OAS75" s="386"/>
      <c r="OAT75" s="386"/>
      <c r="OAU75" s="386"/>
      <c r="OAV75" s="386"/>
      <c r="OAW75" s="386"/>
      <c r="OAX75" s="386"/>
      <c r="OAY75" s="386"/>
      <c r="OAZ75" s="386"/>
      <c r="OBA75" s="385"/>
      <c r="OBB75" s="386"/>
      <c r="OBC75" s="386"/>
      <c r="OBD75" s="386"/>
      <c r="OBE75" s="386"/>
      <c r="OBF75" s="386"/>
      <c r="OBG75" s="386"/>
      <c r="OBH75" s="386"/>
      <c r="OBI75" s="386"/>
      <c r="OBJ75" s="386"/>
      <c r="OBK75" s="386"/>
      <c r="OBL75" s="386"/>
      <c r="OBM75" s="386"/>
      <c r="OBN75" s="386"/>
      <c r="OBO75" s="386"/>
      <c r="OBP75" s="386"/>
      <c r="OBQ75" s="385"/>
      <c r="OBR75" s="386"/>
      <c r="OBS75" s="386"/>
      <c r="OBT75" s="386"/>
      <c r="OBU75" s="386"/>
      <c r="OBV75" s="386"/>
      <c r="OBW75" s="386"/>
      <c r="OBX75" s="386"/>
      <c r="OBY75" s="386"/>
      <c r="OBZ75" s="386"/>
      <c r="OCA75" s="386"/>
      <c r="OCB75" s="386"/>
      <c r="OCC75" s="386"/>
      <c r="OCD75" s="386"/>
      <c r="OCE75" s="386"/>
      <c r="OCF75" s="386"/>
      <c r="OCG75" s="385"/>
      <c r="OCH75" s="386"/>
      <c r="OCI75" s="386"/>
      <c r="OCJ75" s="386"/>
      <c r="OCK75" s="386"/>
      <c r="OCL75" s="386"/>
      <c r="OCM75" s="386"/>
      <c r="OCN75" s="386"/>
      <c r="OCO75" s="386"/>
      <c r="OCP75" s="386"/>
      <c r="OCQ75" s="386"/>
      <c r="OCR75" s="386"/>
      <c r="OCS75" s="386"/>
      <c r="OCT75" s="386"/>
      <c r="OCU75" s="386"/>
      <c r="OCV75" s="386"/>
      <c r="OCW75" s="385"/>
      <c r="OCX75" s="386"/>
      <c r="OCY75" s="386"/>
      <c r="OCZ75" s="386"/>
      <c r="ODA75" s="386"/>
      <c r="ODB75" s="386"/>
      <c r="ODC75" s="386"/>
      <c r="ODD75" s="386"/>
      <c r="ODE75" s="386"/>
      <c r="ODF75" s="386"/>
      <c r="ODG75" s="386"/>
      <c r="ODH75" s="386"/>
      <c r="ODI75" s="386"/>
      <c r="ODJ75" s="386"/>
      <c r="ODK75" s="386"/>
      <c r="ODL75" s="386"/>
      <c r="ODM75" s="385"/>
      <c r="ODN75" s="386"/>
      <c r="ODO75" s="386"/>
      <c r="ODP75" s="386"/>
      <c r="ODQ75" s="386"/>
      <c r="ODR75" s="386"/>
      <c r="ODS75" s="386"/>
      <c r="ODT75" s="386"/>
      <c r="ODU75" s="386"/>
      <c r="ODV75" s="386"/>
      <c r="ODW75" s="386"/>
      <c r="ODX75" s="386"/>
      <c r="ODY75" s="386"/>
      <c r="ODZ75" s="386"/>
      <c r="OEA75" s="386"/>
      <c r="OEB75" s="386"/>
      <c r="OEC75" s="385"/>
      <c r="OED75" s="386"/>
      <c r="OEE75" s="386"/>
      <c r="OEF75" s="386"/>
      <c r="OEG75" s="386"/>
      <c r="OEH75" s="386"/>
      <c r="OEI75" s="386"/>
      <c r="OEJ75" s="386"/>
      <c r="OEK75" s="386"/>
      <c r="OEL75" s="386"/>
      <c r="OEM75" s="386"/>
      <c r="OEN75" s="386"/>
      <c r="OEO75" s="386"/>
      <c r="OEP75" s="386"/>
      <c r="OEQ75" s="386"/>
      <c r="OER75" s="386"/>
      <c r="OES75" s="385"/>
      <c r="OET75" s="386"/>
      <c r="OEU75" s="386"/>
      <c r="OEV75" s="386"/>
      <c r="OEW75" s="386"/>
      <c r="OEX75" s="386"/>
      <c r="OEY75" s="386"/>
      <c r="OEZ75" s="386"/>
      <c r="OFA75" s="386"/>
      <c r="OFB75" s="386"/>
      <c r="OFC75" s="386"/>
      <c r="OFD75" s="386"/>
      <c r="OFE75" s="386"/>
      <c r="OFF75" s="386"/>
      <c r="OFG75" s="386"/>
      <c r="OFH75" s="386"/>
      <c r="OFI75" s="385"/>
      <c r="OFJ75" s="386"/>
      <c r="OFK75" s="386"/>
      <c r="OFL75" s="386"/>
      <c r="OFM75" s="386"/>
      <c r="OFN75" s="386"/>
      <c r="OFO75" s="386"/>
      <c r="OFP75" s="386"/>
      <c r="OFQ75" s="386"/>
      <c r="OFR75" s="386"/>
      <c r="OFS75" s="386"/>
      <c r="OFT75" s="386"/>
      <c r="OFU75" s="386"/>
      <c r="OFV75" s="386"/>
      <c r="OFW75" s="386"/>
      <c r="OFX75" s="386"/>
      <c r="OFY75" s="385"/>
      <c r="OFZ75" s="386"/>
      <c r="OGA75" s="386"/>
      <c r="OGB75" s="386"/>
      <c r="OGC75" s="386"/>
      <c r="OGD75" s="386"/>
      <c r="OGE75" s="386"/>
      <c r="OGF75" s="386"/>
      <c r="OGG75" s="386"/>
      <c r="OGH75" s="386"/>
      <c r="OGI75" s="386"/>
      <c r="OGJ75" s="386"/>
      <c r="OGK75" s="386"/>
      <c r="OGL75" s="386"/>
      <c r="OGM75" s="386"/>
      <c r="OGN75" s="386"/>
      <c r="OGO75" s="385"/>
      <c r="OGP75" s="386"/>
      <c r="OGQ75" s="386"/>
      <c r="OGR75" s="386"/>
      <c r="OGS75" s="386"/>
      <c r="OGT75" s="386"/>
      <c r="OGU75" s="386"/>
      <c r="OGV75" s="386"/>
      <c r="OGW75" s="386"/>
      <c r="OGX75" s="386"/>
      <c r="OGY75" s="386"/>
      <c r="OGZ75" s="386"/>
      <c r="OHA75" s="386"/>
      <c r="OHB75" s="386"/>
      <c r="OHC75" s="386"/>
      <c r="OHD75" s="386"/>
      <c r="OHE75" s="385"/>
      <c r="OHF75" s="386"/>
      <c r="OHG75" s="386"/>
      <c r="OHH75" s="386"/>
      <c r="OHI75" s="386"/>
      <c r="OHJ75" s="386"/>
      <c r="OHK75" s="386"/>
      <c r="OHL75" s="386"/>
      <c r="OHM75" s="386"/>
      <c r="OHN75" s="386"/>
      <c r="OHO75" s="386"/>
      <c r="OHP75" s="386"/>
      <c r="OHQ75" s="386"/>
      <c r="OHR75" s="386"/>
      <c r="OHS75" s="386"/>
      <c r="OHT75" s="386"/>
      <c r="OHU75" s="385"/>
      <c r="OHV75" s="386"/>
      <c r="OHW75" s="386"/>
      <c r="OHX75" s="386"/>
      <c r="OHY75" s="386"/>
      <c r="OHZ75" s="386"/>
      <c r="OIA75" s="386"/>
      <c r="OIB75" s="386"/>
      <c r="OIC75" s="386"/>
      <c r="OID75" s="386"/>
      <c r="OIE75" s="386"/>
      <c r="OIF75" s="386"/>
      <c r="OIG75" s="386"/>
      <c r="OIH75" s="386"/>
      <c r="OII75" s="386"/>
      <c r="OIJ75" s="386"/>
      <c r="OIK75" s="385"/>
      <c r="OIL75" s="386"/>
      <c r="OIM75" s="386"/>
      <c r="OIN75" s="386"/>
      <c r="OIO75" s="386"/>
      <c r="OIP75" s="386"/>
      <c r="OIQ75" s="386"/>
      <c r="OIR75" s="386"/>
      <c r="OIS75" s="386"/>
      <c r="OIT75" s="386"/>
      <c r="OIU75" s="386"/>
      <c r="OIV75" s="386"/>
      <c r="OIW75" s="386"/>
      <c r="OIX75" s="386"/>
      <c r="OIY75" s="386"/>
      <c r="OIZ75" s="386"/>
      <c r="OJA75" s="385"/>
      <c r="OJB75" s="386"/>
      <c r="OJC75" s="386"/>
      <c r="OJD75" s="386"/>
      <c r="OJE75" s="386"/>
      <c r="OJF75" s="386"/>
      <c r="OJG75" s="386"/>
      <c r="OJH75" s="386"/>
      <c r="OJI75" s="386"/>
      <c r="OJJ75" s="386"/>
      <c r="OJK75" s="386"/>
      <c r="OJL75" s="386"/>
      <c r="OJM75" s="386"/>
      <c r="OJN75" s="386"/>
      <c r="OJO75" s="386"/>
      <c r="OJP75" s="386"/>
      <c r="OJQ75" s="385"/>
      <c r="OJR75" s="386"/>
      <c r="OJS75" s="386"/>
      <c r="OJT75" s="386"/>
      <c r="OJU75" s="386"/>
      <c r="OJV75" s="386"/>
      <c r="OJW75" s="386"/>
      <c r="OJX75" s="386"/>
      <c r="OJY75" s="386"/>
      <c r="OJZ75" s="386"/>
      <c r="OKA75" s="386"/>
      <c r="OKB75" s="386"/>
      <c r="OKC75" s="386"/>
      <c r="OKD75" s="386"/>
      <c r="OKE75" s="386"/>
      <c r="OKF75" s="386"/>
      <c r="OKG75" s="385"/>
      <c r="OKH75" s="386"/>
      <c r="OKI75" s="386"/>
      <c r="OKJ75" s="386"/>
      <c r="OKK75" s="386"/>
      <c r="OKL75" s="386"/>
      <c r="OKM75" s="386"/>
      <c r="OKN75" s="386"/>
      <c r="OKO75" s="386"/>
      <c r="OKP75" s="386"/>
      <c r="OKQ75" s="386"/>
      <c r="OKR75" s="386"/>
      <c r="OKS75" s="386"/>
      <c r="OKT75" s="386"/>
      <c r="OKU75" s="386"/>
      <c r="OKV75" s="386"/>
      <c r="OKW75" s="385"/>
      <c r="OKX75" s="386"/>
      <c r="OKY75" s="386"/>
      <c r="OKZ75" s="386"/>
      <c r="OLA75" s="386"/>
      <c r="OLB75" s="386"/>
      <c r="OLC75" s="386"/>
      <c r="OLD75" s="386"/>
      <c r="OLE75" s="386"/>
      <c r="OLF75" s="386"/>
      <c r="OLG75" s="386"/>
      <c r="OLH75" s="386"/>
      <c r="OLI75" s="386"/>
      <c r="OLJ75" s="386"/>
      <c r="OLK75" s="386"/>
      <c r="OLL75" s="386"/>
      <c r="OLM75" s="385"/>
      <c r="OLN75" s="386"/>
      <c r="OLO75" s="386"/>
      <c r="OLP75" s="386"/>
      <c r="OLQ75" s="386"/>
      <c r="OLR75" s="386"/>
      <c r="OLS75" s="386"/>
      <c r="OLT75" s="386"/>
      <c r="OLU75" s="386"/>
      <c r="OLV75" s="386"/>
      <c r="OLW75" s="386"/>
      <c r="OLX75" s="386"/>
      <c r="OLY75" s="386"/>
      <c r="OLZ75" s="386"/>
      <c r="OMA75" s="386"/>
      <c r="OMB75" s="386"/>
      <c r="OMC75" s="385"/>
      <c r="OMD75" s="386"/>
      <c r="OME75" s="386"/>
      <c r="OMF75" s="386"/>
      <c r="OMG75" s="386"/>
      <c r="OMH75" s="386"/>
      <c r="OMI75" s="386"/>
      <c r="OMJ75" s="386"/>
      <c r="OMK75" s="386"/>
      <c r="OML75" s="386"/>
      <c r="OMM75" s="386"/>
      <c r="OMN75" s="386"/>
      <c r="OMO75" s="386"/>
      <c r="OMP75" s="386"/>
      <c r="OMQ75" s="386"/>
      <c r="OMR75" s="386"/>
      <c r="OMS75" s="385"/>
      <c r="OMT75" s="386"/>
      <c r="OMU75" s="386"/>
      <c r="OMV75" s="386"/>
      <c r="OMW75" s="386"/>
      <c r="OMX75" s="386"/>
      <c r="OMY75" s="386"/>
      <c r="OMZ75" s="386"/>
      <c r="ONA75" s="386"/>
      <c r="ONB75" s="386"/>
      <c r="ONC75" s="386"/>
      <c r="OND75" s="386"/>
      <c r="ONE75" s="386"/>
      <c r="ONF75" s="386"/>
      <c r="ONG75" s="386"/>
      <c r="ONH75" s="386"/>
      <c r="ONI75" s="385"/>
      <c r="ONJ75" s="386"/>
      <c r="ONK75" s="386"/>
      <c r="ONL75" s="386"/>
      <c r="ONM75" s="386"/>
      <c r="ONN75" s="386"/>
      <c r="ONO75" s="386"/>
      <c r="ONP75" s="386"/>
      <c r="ONQ75" s="386"/>
      <c r="ONR75" s="386"/>
      <c r="ONS75" s="386"/>
      <c r="ONT75" s="386"/>
      <c r="ONU75" s="386"/>
      <c r="ONV75" s="386"/>
      <c r="ONW75" s="386"/>
      <c r="ONX75" s="386"/>
      <c r="ONY75" s="385"/>
      <c r="ONZ75" s="386"/>
      <c r="OOA75" s="386"/>
      <c r="OOB75" s="386"/>
      <c r="OOC75" s="386"/>
      <c r="OOD75" s="386"/>
      <c r="OOE75" s="386"/>
      <c r="OOF75" s="386"/>
      <c r="OOG75" s="386"/>
      <c r="OOH75" s="386"/>
      <c r="OOI75" s="386"/>
      <c r="OOJ75" s="386"/>
      <c r="OOK75" s="386"/>
      <c r="OOL75" s="386"/>
      <c r="OOM75" s="386"/>
      <c r="OON75" s="386"/>
      <c r="OOO75" s="385"/>
      <c r="OOP75" s="386"/>
      <c r="OOQ75" s="386"/>
      <c r="OOR75" s="386"/>
      <c r="OOS75" s="386"/>
      <c r="OOT75" s="386"/>
      <c r="OOU75" s="386"/>
      <c r="OOV75" s="386"/>
      <c r="OOW75" s="386"/>
      <c r="OOX75" s="386"/>
      <c r="OOY75" s="386"/>
      <c r="OOZ75" s="386"/>
      <c r="OPA75" s="386"/>
      <c r="OPB75" s="386"/>
      <c r="OPC75" s="386"/>
      <c r="OPD75" s="386"/>
      <c r="OPE75" s="385"/>
      <c r="OPF75" s="386"/>
      <c r="OPG75" s="386"/>
      <c r="OPH75" s="386"/>
      <c r="OPI75" s="386"/>
      <c r="OPJ75" s="386"/>
      <c r="OPK75" s="386"/>
      <c r="OPL75" s="386"/>
      <c r="OPM75" s="386"/>
      <c r="OPN75" s="386"/>
      <c r="OPO75" s="386"/>
      <c r="OPP75" s="386"/>
      <c r="OPQ75" s="386"/>
      <c r="OPR75" s="386"/>
      <c r="OPS75" s="386"/>
      <c r="OPT75" s="386"/>
      <c r="OPU75" s="385"/>
      <c r="OPV75" s="386"/>
      <c r="OPW75" s="386"/>
      <c r="OPX75" s="386"/>
      <c r="OPY75" s="386"/>
      <c r="OPZ75" s="386"/>
      <c r="OQA75" s="386"/>
      <c r="OQB75" s="386"/>
      <c r="OQC75" s="386"/>
      <c r="OQD75" s="386"/>
      <c r="OQE75" s="386"/>
      <c r="OQF75" s="386"/>
      <c r="OQG75" s="386"/>
      <c r="OQH75" s="386"/>
      <c r="OQI75" s="386"/>
      <c r="OQJ75" s="386"/>
      <c r="OQK75" s="385"/>
      <c r="OQL75" s="386"/>
      <c r="OQM75" s="386"/>
      <c r="OQN75" s="386"/>
      <c r="OQO75" s="386"/>
      <c r="OQP75" s="386"/>
      <c r="OQQ75" s="386"/>
      <c r="OQR75" s="386"/>
      <c r="OQS75" s="386"/>
      <c r="OQT75" s="386"/>
      <c r="OQU75" s="386"/>
      <c r="OQV75" s="386"/>
      <c r="OQW75" s="386"/>
      <c r="OQX75" s="386"/>
      <c r="OQY75" s="386"/>
      <c r="OQZ75" s="386"/>
      <c r="ORA75" s="385"/>
      <c r="ORB75" s="386"/>
      <c r="ORC75" s="386"/>
      <c r="ORD75" s="386"/>
      <c r="ORE75" s="386"/>
      <c r="ORF75" s="386"/>
      <c r="ORG75" s="386"/>
      <c r="ORH75" s="386"/>
      <c r="ORI75" s="386"/>
      <c r="ORJ75" s="386"/>
      <c r="ORK75" s="386"/>
      <c r="ORL75" s="386"/>
      <c r="ORM75" s="386"/>
      <c r="ORN75" s="386"/>
      <c r="ORO75" s="386"/>
      <c r="ORP75" s="386"/>
      <c r="ORQ75" s="385"/>
      <c r="ORR75" s="386"/>
      <c r="ORS75" s="386"/>
      <c r="ORT75" s="386"/>
      <c r="ORU75" s="386"/>
      <c r="ORV75" s="386"/>
      <c r="ORW75" s="386"/>
      <c r="ORX75" s="386"/>
      <c r="ORY75" s="386"/>
      <c r="ORZ75" s="386"/>
      <c r="OSA75" s="386"/>
      <c r="OSB75" s="386"/>
      <c r="OSC75" s="386"/>
      <c r="OSD75" s="386"/>
      <c r="OSE75" s="386"/>
      <c r="OSF75" s="386"/>
      <c r="OSG75" s="385"/>
      <c r="OSH75" s="386"/>
      <c r="OSI75" s="386"/>
      <c r="OSJ75" s="386"/>
      <c r="OSK75" s="386"/>
      <c r="OSL75" s="386"/>
      <c r="OSM75" s="386"/>
      <c r="OSN75" s="386"/>
      <c r="OSO75" s="386"/>
      <c r="OSP75" s="386"/>
      <c r="OSQ75" s="386"/>
      <c r="OSR75" s="386"/>
      <c r="OSS75" s="386"/>
      <c r="OST75" s="386"/>
      <c r="OSU75" s="386"/>
      <c r="OSV75" s="386"/>
      <c r="OSW75" s="385"/>
      <c r="OSX75" s="386"/>
      <c r="OSY75" s="386"/>
      <c r="OSZ75" s="386"/>
      <c r="OTA75" s="386"/>
      <c r="OTB75" s="386"/>
      <c r="OTC75" s="386"/>
      <c r="OTD75" s="386"/>
      <c r="OTE75" s="386"/>
      <c r="OTF75" s="386"/>
      <c r="OTG75" s="386"/>
      <c r="OTH75" s="386"/>
      <c r="OTI75" s="386"/>
      <c r="OTJ75" s="386"/>
      <c r="OTK75" s="386"/>
      <c r="OTL75" s="386"/>
      <c r="OTM75" s="385"/>
      <c r="OTN75" s="386"/>
      <c r="OTO75" s="386"/>
      <c r="OTP75" s="386"/>
      <c r="OTQ75" s="386"/>
      <c r="OTR75" s="386"/>
      <c r="OTS75" s="386"/>
      <c r="OTT75" s="386"/>
      <c r="OTU75" s="386"/>
      <c r="OTV75" s="386"/>
      <c r="OTW75" s="386"/>
      <c r="OTX75" s="386"/>
      <c r="OTY75" s="386"/>
      <c r="OTZ75" s="386"/>
      <c r="OUA75" s="386"/>
      <c r="OUB75" s="386"/>
      <c r="OUC75" s="385"/>
      <c r="OUD75" s="386"/>
      <c r="OUE75" s="386"/>
      <c r="OUF75" s="386"/>
      <c r="OUG75" s="386"/>
      <c r="OUH75" s="386"/>
      <c r="OUI75" s="386"/>
      <c r="OUJ75" s="386"/>
      <c r="OUK75" s="386"/>
      <c r="OUL75" s="386"/>
      <c r="OUM75" s="386"/>
      <c r="OUN75" s="386"/>
      <c r="OUO75" s="386"/>
      <c r="OUP75" s="386"/>
      <c r="OUQ75" s="386"/>
      <c r="OUR75" s="386"/>
      <c r="OUS75" s="385"/>
      <c r="OUT75" s="386"/>
      <c r="OUU75" s="386"/>
      <c r="OUV75" s="386"/>
      <c r="OUW75" s="386"/>
      <c r="OUX75" s="386"/>
      <c r="OUY75" s="386"/>
      <c r="OUZ75" s="386"/>
      <c r="OVA75" s="386"/>
      <c r="OVB75" s="386"/>
      <c r="OVC75" s="386"/>
      <c r="OVD75" s="386"/>
      <c r="OVE75" s="386"/>
      <c r="OVF75" s="386"/>
      <c r="OVG75" s="386"/>
      <c r="OVH75" s="386"/>
      <c r="OVI75" s="385"/>
      <c r="OVJ75" s="386"/>
      <c r="OVK75" s="386"/>
      <c r="OVL75" s="386"/>
      <c r="OVM75" s="386"/>
      <c r="OVN75" s="386"/>
      <c r="OVO75" s="386"/>
      <c r="OVP75" s="386"/>
      <c r="OVQ75" s="386"/>
      <c r="OVR75" s="386"/>
      <c r="OVS75" s="386"/>
      <c r="OVT75" s="386"/>
      <c r="OVU75" s="386"/>
      <c r="OVV75" s="386"/>
      <c r="OVW75" s="386"/>
      <c r="OVX75" s="386"/>
      <c r="OVY75" s="385"/>
      <c r="OVZ75" s="386"/>
      <c r="OWA75" s="386"/>
      <c r="OWB75" s="386"/>
      <c r="OWC75" s="386"/>
      <c r="OWD75" s="386"/>
      <c r="OWE75" s="386"/>
      <c r="OWF75" s="386"/>
      <c r="OWG75" s="386"/>
      <c r="OWH75" s="386"/>
      <c r="OWI75" s="386"/>
      <c r="OWJ75" s="386"/>
      <c r="OWK75" s="386"/>
      <c r="OWL75" s="386"/>
      <c r="OWM75" s="386"/>
      <c r="OWN75" s="386"/>
      <c r="OWO75" s="385"/>
      <c r="OWP75" s="386"/>
      <c r="OWQ75" s="386"/>
      <c r="OWR75" s="386"/>
      <c r="OWS75" s="386"/>
      <c r="OWT75" s="386"/>
      <c r="OWU75" s="386"/>
      <c r="OWV75" s="386"/>
      <c r="OWW75" s="386"/>
      <c r="OWX75" s="386"/>
      <c r="OWY75" s="386"/>
      <c r="OWZ75" s="386"/>
      <c r="OXA75" s="386"/>
      <c r="OXB75" s="386"/>
      <c r="OXC75" s="386"/>
      <c r="OXD75" s="386"/>
      <c r="OXE75" s="385"/>
      <c r="OXF75" s="386"/>
      <c r="OXG75" s="386"/>
      <c r="OXH75" s="386"/>
      <c r="OXI75" s="386"/>
      <c r="OXJ75" s="386"/>
      <c r="OXK75" s="386"/>
      <c r="OXL75" s="386"/>
      <c r="OXM75" s="386"/>
      <c r="OXN75" s="386"/>
      <c r="OXO75" s="386"/>
      <c r="OXP75" s="386"/>
      <c r="OXQ75" s="386"/>
      <c r="OXR75" s="386"/>
      <c r="OXS75" s="386"/>
      <c r="OXT75" s="386"/>
      <c r="OXU75" s="385"/>
      <c r="OXV75" s="386"/>
      <c r="OXW75" s="386"/>
      <c r="OXX75" s="386"/>
      <c r="OXY75" s="386"/>
      <c r="OXZ75" s="386"/>
      <c r="OYA75" s="386"/>
      <c r="OYB75" s="386"/>
      <c r="OYC75" s="386"/>
      <c r="OYD75" s="386"/>
      <c r="OYE75" s="386"/>
      <c r="OYF75" s="386"/>
      <c r="OYG75" s="386"/>
      <c r="OYH75" s="386"/>
      <c r="OYI75" s="386"/>
      <c r="OYJ75" s="386"/>
      <c r="OYK75" s="385"/>
      <c r="OYL75" s="386"/>
      <c r="OYM75" s="386"/>
      <c r="OYN75" s="386"/>
      <c r="OYO75" s="386"/>
      <c r="OYP75" s="386"/>
      <c r="OYQ75" s="386"/>
      <c r="OYR75" s="386"/>
      <c r="OYS75" s="386"/>
      <c r="OYT75" s="386"/>
      <c r="OYU75" s="386"/>
      <c r="OYV75" s="386"/>
      <c r="OYW75" s="386"/>
      <c r="OYX75" s="386"/>
      <c r="OYY75" s="386"/>
      <c r="OYZ75" s="386"/>
      <c r="OZA75" s="385"/>
      <c r="OZB75" s="386"/>
      <c r="OZC75" s="386"/>
      <c r="OZD75" s="386"/>
      <c r="OZE75" s="386"/>
      <c r="OZF75" s="386"/>
      <c r="OZG75" s="386"/>
      <c r="OZH75" s="386"/>
      <c r="OZI75" s="386"/>
      <c r="OZJ75" s="386"/>
      <c r="OZK75" s="386"/>
      <c r="OZL75" s="386"/>
      <c r="OZM75" s="386"/>
      <c r="OZN75" s="386"/>
      <c r="OZO75" s="386"/>
      <c r="OZP75" s="386"/>
      <c r="OZQ75" s="385"/>
      <c r="OZR75" s="386"/>
      <c r="OZS75" s="386"/>
      <c r="OZT75" s="386"/>
      <c r="OZU75" s="386"/>
      <c r="OZV75" s="386"/>
      <c r="OZW75" s="386"/>
      <c r="OZX75" s="386"/>
      <c r="OZY75" s="386"/>
      <c r="OZZ75" s="386"/>
      <c r="PAA75" s="386"/>
      <c r="PAB75" s="386"/>
      <c r="PAC75" s="386"/>
      <c r="PAD75" s="386"/>
      <c r="PAE75" s="386"/>
      <c r="PAF75" s="386"/>
      <c r="PAG75" s="385"/>
      <c r="PAH75" s="386"/>
      <c r="PAI75" s="386"/>
      <c r="PAJ75" s="386"/>
      <c r="PAK75" s="386"/>
      <c r="PAL75" s="386"/>
      <c r="PAM75" s="386"/>
      <c r="PAN75" s="386"/>
      <c r="PAO75" s="386"/>
      <c r="PAP75" s="386"/>
      <c r="PAQ75" s="386"/>
      <c r="PAR75" s="386"/>
      <c r="PAS75" s="386"/>
      <c r="PAT75" s="386"/>
      <c r="PAU75" s="386"/>
      <c r="PAV75" s="386"/>
      <c r="PAW75" s="385"/>
      <c r="PAX75" s="386"/>
      <c r="PAY75" s="386"/>
      <c r="PAZ75" s="386"/>
      <c r="PBA75" s="386"/>
      <c r="PBB75" s="386"/>
      <c r="PBC75" s="386"/>
      <c r="PBD75" s="386"/>
      <c r="PBE75" s="386"/>
      <c r="PBF75" s="386"/>
      <c r="PBG75" s="386"/>
      <c r="PBH75" s="386"/>
      <c r="PBI75" s="386"/>
      <c r="PBJ75" s="386"/>
      <c r="PBK75" s="386"/>
      <c r="PBL75" s="386"/>
      <c r="PBM75" s="385"/>
      <c r="PBN75" s="386"/>
      <c r="PBO75" s="386"/>
      <c r="PBP75" s="386"/>
      <c r="PBQ75" s="386"/>
      <c r="PBR75" s="386"/>
      <c r="PBS75" s="386"/>
      <c r="PBT75" s="386"/>
      <c r="PBU75" s="386"/>
      <c r="PBV75" s="386"/>
      <c r="PBW75" s="386"/>
      <c r="PBX75" s="386"/>
      <c r="PBY75" s="386"/>
      <c r="PBZ75" s="386"/>
      <c r="PCA75" s="386"/>
      <c r="PCB75" s="386"/>
      <c r="PCC75" s="385"/>
      <c r="PCD75" s="386"/>
      <c r="PCE75" s="386"/>
      <c r="PCF75" s="386"/>
      <c r="PCG75" s="386"/>
      <c r="PCH75" s="386"/>
      <c r="PCI75" s="386"/>
      <c r="PCJ75" s="386"/>
      <c r="PCK75" s="386"/>
      <c r="PCL75" s="386"/>
      <c r="PCM75" s="386"/>
      <c r="PCN75" s="386"/>
      <c r="PCO75" s="386"/>
      <c r="PCP75" s="386"/>
      <c r="PCQ75" s="386"/>
      <c r="PCR75" s="386"/>
      <c r="PCS75" s="385"/>
      <c r="PCT75" s="386"/>
      <c r="PCU75" s="386"/>
      <c r="PCV75" s="386"/>
      <c r="PCW75" s="386"/>
      <c r="PCX75" s="386"/>
      <c r="PCY75" s="386"/>
      <c r="PCZ75" s="386"/>
      <c r="PDA75" s="386"/>
      <c r="PDB75" s="386"/>
      <c r="PDC75" s="386"/>
      <c r="PDD75" s="386"/>
      <c r="PDE75" s="386"/>
      <c r="PDF75" s="386"/>
      <c r="PDG75" s="386"/>
      <c r="PDH75" s="386"/>
      <c r="PDI75" s="385"/>
      <c r="PDJ75" s="386"/>
      <c r="PDK75" s="386"/>
      <c r="PDL75" s="386"/>
      <c r="PDM75" s="386"/>
      <c r="PDN75" s="386"/>
      <c r="PDO75" s="386"/>
      <c r="PDP75" s="386"/>
      <c r="PDQ75" s="386"/>
      <c r="PDR75" s="386"/>
      <c r="PDS75" s="386"/>
      <c r="PDT75" s="386"/>
      <c r="PDU75" s="386"/>
      <c r="PDV75" s="386"/>
      <c r="PDW75" s="386"/>
      <c r="PDX75" s="386"/>
      <c r="PDY75" s="385"/>
      <c r="PDZ75" s="386"/>
      <c r="PEA75" s="386"/>
      <c r="PEB75" s="386"/>
      <c r="PEC75" s="386"/>
      <c r="PED75" s="386"/>
      <c r="PEE75" s="386"/>
      <c r="PEF75" s="386"/>
      <c r="PEG75" s="386"/>
      <c r="PEH75" s="386"/>
      <c r="PEI75" s="386"/>
      <c r="PEJ75" s="386"/>
      <c r="PEK75" s="386"/>
      <c r="PEL75" s="386"/>
      <c r="PEM75" s="386"/>
      <c r="PEN75" s="386"/>
      <c r="PEO75" s="385"/>
      <c r="PEP75" s="386"/>
      <c r="PEQ75" s="386"/>
      <c r="PER75" s="386"/>
      <c r="PES75" s="386"/>
      <c r="PET75" s="386"/>
      <c r="PEU75" s="386"/>
      <c r="PEV75" s="386"/>
      <c r="PEW75" s="386"/>
      <c r="PEX75" s="386"/>
      <c r="PEY75" s="386"/>
      <c r="PEZ75" s="386"/>
      <c r="PFA75" s="386"/>
      <c r="PFB75" s="386"/>
      <c r="PFC75" s="386"/>
      <c r="PFD75" s="386"/>
      <c r="PFE75" s="385"/>
      <c r="PFF75" s="386"/>
      <c r="PFG75" s="386"/>
      <c r="PFH75" s="386"/>
      <c r="PFI75" s="386"/>
      <c r="PFJ75" s="386"/>
      <c r="PFK75" s="386"/>
      <c r="PFL75" s="386"/>
      <c r="PFM75" s="386"/>
      <c r="PFN75" s="386"/>
      <c r="PFO75" s="386"/>
      <c r="PFP75" s="386"/>
      <c r="PFQ75" s="386"/>
      <c r="PFR75" s="386"/>
      <c r="PFS75" s="386"/>
      <c r="PFT75" s="386"/>
      <c r="PFU75" s="385"/>
      <c r="PFV75" s="386"/>
      <c r="PFW75" s="386"/>
      <c r="PFX75" s="386"/>
      <c r="PFY75" s="386"/>
      <c r="PFZ75" s="386"/>
      <c r="PGA75" s="386"/>
      <c r="PGB75" s="386"/>
      <c r="PGC75" s="386"/>
      <c r="PGD75" s="386"/>
      <c r="PGE75" s="386"/>
      <c r="PGF75" s="386"/>
      <c r="PGG75" s="386"/>
      <c r="PGH75" s="386"/>
      <c r="PGI75" s="386"/>
      <c r="PGJ75" s="386"/>
      <c r="PGK75" s="385"/>
      <c r="PGL75" s="386"/>
      <c r="PGM75" s="386"/>
      <c r="PGN75" s="386"/>
      <c r="PGO75" s="386"/>
      <c r="PGP75" s="386"/>
      <c r="PGQ75" s="386"/>
      <c r="PGR75" s="386"/>
      <c r="PGS75" s="386"/>
      <c r="PGT75" s="386"/>
      <c r="PGU75" s="386"/>
      <c r="PGV75" s="386"/>
      <c r="PGW75" s="386"/>
      <c r="PGX75" s="386"/>
      <c r="PGY75" s="386"/>
      <c r="PGZ75" s="386"/>
      <c r="PHA75" s="385"/>
      <c r="PHB75" s="386"/>
      <c r="PHC75" s="386"/>
      <c r="PHD75" s="386"/>
      <c r="PHE75" s="386"/>
      <c r="PHF75" s="386"/>
      <c r="PHG75" s="386"/>
      <c r="PHH75" s="386"/>
      <c r="PHI75" s="386"/>
      <c r="PHJ75" s="386"/>
      <c r="PHK75" s="386"/>
      <c r="PHL75" s="386"/>
      <c r="PHM75" s="386"/>
      <c r="PHN75" s="386"/>
      <c r="PHO75" s="386"/>
      <c r="PHP75" s="386"/>
      <c r="PHQ75" s="385"/>
      <c r="PHR75" s="386"/>
      <c r="PHS75" s="386"/>
      <c r="PHT75" s="386"/>
      <c r="PHU75" s="386"/>
      <c r="PHV75" s="386"/>
      <c r="PHW75" s="386"/>
      <c r="PHX75" s="386"/>
      <c r="PHY75" s="386"/>
      <c r="PHZ75" s="386"/>
      <c r="PIA75" s="386"/>
      <c r="PIB75" s="386"/>
      <c r="PIC75" s="386"/>
      <c r="PID75" s="386"/>
      <c r="PIE75" s="386"/>
      <c r="PIF75" s="386"/>
      <c r="PIG75" s="385"/>
      <c r="PIH75" s="386"/>
      <c r="PII75" s="386"/>
      <c r="PIJ75" s="386"/>
      <c r="PIK75" s="386"/>
      <c r="PIL75" s="386"/>
      <c r="PIM75" s="386"/>
      <c r="PIN75" s="386"/>
      <c r="PIO75" s="386"/>
      <c r="PIP75" s="386"/>
      <c r="PIQ75" s="386"/>
      <c r="PIR75" s="386"/>
      <c r="PIS75" s="386"/>
      <c r="PIT75" s="386"/>
      <c r="PIU75" s="386"/>
      <c r="PIV75" s="386"/>
      <c r="PIW75" s="385"/>
      <c r="PIX75" s="386"/>
      <c r="PIY75" s="386"/>
      <c r="PIZ75" s="386"/>
      <c r="PJA75" s="386"/>
      <c r="PJB75" s="386"/>
      <c r="PJC75" s="386"/>
      <c r="PJD75" s="386"/>
      <c r="PJE75" s="386"/>
      <c r="PJF75" s="386"/>
      <c r="PJG75" s="386"/>
      <c r="PJH75" s="386"/>
      <c r="PJI75" s="386"/>
      <c r="PJJ75" s="386"/>
      <c r="PJK75" s="386"/>
      <c r="PJL75" s="386"/>
      <c r="PJM75" s="385"/>
      <c r="PJN75" s="386"/>
      <c r="PJO75" s="386"/>
      <c r="PJP75" s="386"/>
      <c r="PJQ75" s="386"/>
      <c r="PJR75" s="386"/>
      <c r="PJS75" s="386"/>
      <c r="PJT75" s="386"/>
      <c r="PJU75" s="386"/>
      <c r="PJV75" s="386"/>
      <c r="PJW75" s="386"/>
      <c r="PJX75" s="386"/>
      <c r="PJY75" s="386"/>
      <c r="PJZ75" s="386"/>
      <c r="PKA75" s="386"/>
      <c r="PKB75" s="386"/>
      <c r="PKC75" s="385"/>
      <c r="PKD75" s="386"/>
      <c r="PKE75" s="386"/>
      <c r="PKF75" s="386"/>
      <c r="PKG75" s="386"/>
      <c r="PKH75" s="386"/>
      <c r="PKI75" s="386"/>
      <c r="PKJ75" s="386"/>
      <c r="PKK75" s="386"/>
      <c r="PKL75" s="386"/>
      <c r="PKM75" s="386"/>
      <c r="PKN75" s="386"/>
      <c r="PKO75" s="386"/>
      <c r="PKP75" s="386"/>
      <c r="PKQ75" s="386"/>
      <c r="PKR75" s="386"/>
      <c r="PKS75" s="385"/>
      <c r="PKT75" s="386"/>
      <c r="PKU75" s="386"/>
      <c r="PKV75" s="386"/>
      <c r="PKW75" s="386"/>
      <c r="PKX75" s="386"/>
      <c r="PKY75" s="386"/>
      <c r="PKZ75" s="386"/>
      <c r="PLA75" s="386"/>
      <c r="PLB75" s="386"/>
      <c r="PLC75" s="386"/>
      <c r="PLD75" s="386"/>
      <c r="PLE75" s="386"/>
      <c r="PLF75" s="386"/>
      <c r="PLG75" s="386"/>
      <c r="PLH75" s="386"/>
      <c r="PLI75" s="385"/>
      <c r="PLJ75" s="386"/>
      <c r="PLK75" s="386"/>
      <c r="PLL75" s="386"/>
      <c r="PLM75" s="386"/>
      <c r="PLN75" s="386"/>
      <c r="PLO75" s="386"/>
      <c r="PLP75" s="386"/>
      <c r="PLQ75" s="386"/>
      <c r="PLR75" s="386"/>
      <c r="PLS75" s="386"/>
      <c r="PLT75" s="386"/>
      <c r="PLU75" s="386"/>
      <c r="PLV75" s="386"/>
      <c r="PLW75" s="386"/>
      <c r="PLX75" s="386"/>
      <c r="PLY75" s="385"/>
      <c r="PLZ75" s="386"/>
      <c r="PMA75" s="386"/>
      <c r="PMB75" s="386"/>
      <c r="PMC75" s="386"/>
      <c r="PMD75" s="386"/>
      <c r="PME75" s="386"/>
      <c r="PMF75" s="386"/>
      <c r="PMG75" s="386"/>
      <c r="PMH75" s="386"/>
      <c r="PMI75" s="386"/>
      <c r="PMJ75" s="386"/>
      <c r="PMK75" s="386"/>
      <c r="PML75" s="386"/>
      <c r="PMM75" s="386"/>
      <c r="PMN75" s="386"/>
      <c r="PMO75" s="385"/>
      <c r="PMP75" s="386"/>
      <c r="PMQ75" s="386"/>
      <c r="PMR75" s="386"/>
      <c r="PMS75" s="386"/>
      <c r="PMT75" s="386"/>
      <c r="PMU75" s="386"/>
      <c r="PMV75" s="386"/>
      <c r="PMW75" s="386"/>
      <c r="PMX75" s="386"/>
      <c r="PMY75" s="386"/>
      <c r="PMZ75" s="386"/>
      <c r="PNA75" s="386"/>
      <c r="PNB75" s="386"/>
      <c r="PNC75" s="386"/>
      <c r="PND75" s="386"/>
      <c r="PNE75" s="385"/>
      <c r="PNF75" s="386"/>
      <c r="PNG75" s="386"/>
      <c r="PNH75" s="386"/>
      <c r="PNI75" s="386"/>
      <c r="PNJ75" s="386"/>
      <c r="PNK75" s="386"/>
      <c r="PNL75" s="386"/>
      <c r="PNM75" s="386"/>
      <c r="PNN75" s="386"/>
      <c r="PNO75" s="386"/>
      <c r="PNP75" s="386"/>
      <c r="PNQ75" s="386"/>
      <c r="PNR75" s="386"/>
      <c r="PNS75" s="386"/>
      <c r="PNT75" s="386"/>
      <c r="PNU75" s="385"/>
      <c r="PNV75" s="386"/>
      <c r="PNW75" s="386"/>
      <c r="PNX75" s="386"/>
      <c r="PNY75" s="386"/>
      <c r="PNZ75" s="386"/>
      <c r="POA75" s="386"/>
      <c r="POB75" s="386"/>
      <c r="POC75" s="386"/>
      <c r="POD75" s="386"/>
      <c r="POE75" s="386"/>
      <c r="POF75" s="386"/>
      <c r="POG75" s="386"/>
      <c r="POH75" s="386"/>
      <c r="POI75" s="386"/>
      <c r="POJ75" s="386"/>
      <c r="POK75" s="385"/>
      <c r="POL75" s="386"/>
      <c r="POM75" s="386"/>
      <c r="PON75" s="386"/>
      <c r="POO75" s="386"/>
      <c r="POP75" s="386"/>
      <c r="POQ75" s="386"/>
      <c r="POR75" s="386"/>
      <c r="POS75" s="386"/>
      <c r="POT75" s="386"/>
      <c r="POU75" s="386"/>
      <c r="POV75" s="386"/>
      <c r="POW75" s="386"/>
      <c r="POX75" s="386"/>
      <c r="POY75" s="386"/>
      <c r="POZ75" s="386"/>
      <c r="PPA75" s="385"/>
      <c r="PPB75" s="386"/>
      <c r="PPC75" s="386"/>
      <c r="PPD75" s="386"/>
      <c r="PPE75" s="386"/>
      <c r="PPF75" s="386"/>
      <c r="PPG75" s="386"/>
      <c r="PPH75" s="386"/>
      <c r="PPI75" s="386"/>
      <c r="PPJ75" s="386"/>
      <c r="PPK75" s="386"/>
      <c r="PPL75" s="386"/>
      <c r="PPM75" s="386"/>
      <c r="PPN75" s="386"/>
      <c r="PPO75" s="386"/>
      <c r="PPP75" s="386"/>
      <c r="PPQ75" s="385"/>
      <c r="PPR75" s="386"/>
      <c r="PPS75" s="386"/>
      <c r="PPT75" s="386"/>
      <c r="PPU75" s="386"/>
      <c r="PPV75" s="386"/>
      <c r="PPW75" s="386"/>
      <c r="PPX75" s="386"/>
      <c r="PPY75" s="386"/>
      <c r="PPZ75" s="386"/>
      <c r="PQA75" s="386"/>
      <c r="PQB75" s="386"/>
      <c r="PQC75" s="386"/>
      <c r="PQD75" s="386"/>
      <c r="PQE75" s="386"/>
      <c r="PQF75" s="386"/>
      <c r="PQG75" s="385"/>
      <c r="PQH75" s="386"/>
      <c r="PQI75" s="386"/>
      <c r="PQJ75" s="386"/>
      <c r="PQK75" s="386"/>
      <c r="PQL75" s="386"/>
      <c r="PQM75" s="386"/>
      <c r="PQN75" s="386"/>
      <c r="PQO75" s="386"/>
      <c r="PQP75" s="386"/>
      <c r="PQQ75" s="386"/>
      <c r="PQR75" s="386"/>
      <c r="PQS75" s="386"/>
      <c r="PQT75" s="386"/>
      <c r="PQU75" s="386"/>
      <c r="PQV75" s="386"/>
      <c r="PQW75" s="385"/>
      <c r="PQX75" s="386"/>
      <c r="PQY75" s="386"/>
      <c r="PQZ75" s="386"/>
      <c r="PRA75" s="386"/>
      <c r="PRB75" s="386"/>
      <c r="PRC75" s="386"/>
      <c r="PRD75" s="386"/>
      <c r="PRE75" s="386"/>
      <c r="PRF75" s="386"/>
      <c r="PRG75" s="386"/>
      <c r="PRH75" s="386"/>
      <c r="PRI75" s="386"/>
      <c r="PRJ75" s="386"/>
      <c r="PRK75" s="386"/>
      <c r="PRL75" s="386"/>
      <c r="PRM75" s="385"/>
      <c r="PRN75" s="386"/>
      <c r="PRO75" s="386"/>
      <c r="PRP75" s="386"/>
      <c r="PRQ75" s="386"/>
      <c r="PRR75" s="386"/>
      <c r="PRS75" s="386"/>
      <c r="PRT75" s="386"/>
      <c r="PRU75" s="386"/>
      <c r="PRV75" s="386"/>
      <c r="PRW75" s="386"/>
      <c r="PRX75" s="386"/>
      <c r="PRY75" s="386"/>
      <c r="PRZ75" s="386"/>
      <c r="PSA75" s="386"/>
      <c r="PSB75" s="386"/>
      <c r="PSC75" s="385"/>
      <c r="PSD75" s="386"/>
      <c r="PSE75" s="386"/>
      <c r="PSF75" s="386"/>
      <c r="PSG75" s="386"/>
      <c r="PSH75" s="386"/>
      <c r="PSI75" s="386"/>
      <c r="PSJ75" s="386"/>
      <c r="PSK75" s="386"/>
      <c r="PSL75" s="386"/>
      <c r="PSM75" s="386"/>
      <c r="PSN75" s="386"/>
      <c r="PSO75" s="386"/>
      <c r="PSP75" s="386"/>
      <c r="PSQ75" s="386"/>
      <c r="PSR75" s="386"/>
      <c r="PSS75" s="385"/>
      <c r="PST75" s="386"/>
      <c r="PSU75" s="386"/>
      <c r="PSV75" s="386"/>
      <c r="PSW75" s="386"/>
      <c r="PSX75" s="386"/>
      <c r="PSY75" s="386"/>
      <c r="PSZ75" s="386"/>
      <c r="PTA75" s="386"/>
      <c r="PTB75" s="386"/>
      <c r="PTC75" s="386"/>
      <c r="PTD75" s="386"/>
      <c r="PTE75" s="386"/>
      <c r="PTF75" s="386"/>
      <c r="PTG75" s="386"/>
      <c r="PTH75" s="386"/>
      <c r="PTI75" s="385"/>
      <c r="PTJ75" s="386"/>
      <c r="PTK75" s="386"/>
      <c r="PTL75" s="386"/>
      <c r="PTM75" s="386"/>
      <c r="PTN75" s="386"/>
      <c r="PTO75" s="386"/>
      <c r="PTP75" s="386"/>
      <c r="PTQ75" s="386"/>
      <c r="PTR75" s="386"/>
      <c r="PTS75" s="386"/>
      <c r="PTT75" s="386"/>
      <c r="PTU75" s="386"/>
      <c r="PTV75" s="386"/>
      <c r="PTW75" s="386"/>
      <c r="PTX75" s="386"/>
      <c r="PTY75" s="385"/>
      <c r="PTZ75" s="386"/>
      <c r="PUA75" s="386"/>
      <c r="PUB75" s="386"/>
      <c r="PUC75" s="386"/>
      <c r="PUD75" s="386"/>
      <c r="PUE75" s="386"/>
      <c r="PUF75" s="386"/>
      <c r="PUG75" s="386"/>
      <c r="PUH75" s="386"/>
      <c r="PUI75" s="386"/>
      <c r="PUJ75" s="386"/>
      <c r="PUK75" s="386"/>
      <c r="PUL75" s="386"/>
      <c r="PUM75" s="386"/>
      <c r="PUN75" s="386"/>
      <c r="PUO75" s="385"/>
      <c r="PUP75" s="386"/>
      <c r="PUQ75" s="386"/>
      <c r="PUR75" s="386"/>
      <c r="PUS75" s="386"/>
      <c r="PUT75" s="386"/>
      <c r="PUU75" s="386"/>
      <c r="PUV75" s="386"/>
      <c r="PUW75" s="386"/>
      <c r="PUX75" s="386"/>
      <c r="PUY75" s="386"/>
      <c r="PUZ75" s="386"/>
      <c r="PVA75" s="386"/>
      <c r="PVB75" s="386"/>
      <c r="PVC75" s="386"/>
      <c r="PVD75" s="386"/>
      <c r="PVE75" s="385"/>
      <c r="PVF75" s="386"/>
      <c r="PVG75" s="386"/>
      <c r="PVH75" s="386"/>
      <c r="PVI75" s="386"/>
      <c r="PVJ75" s="386"/>
      <c r="PVK75" s="386"/>
      <c r="PVL75" s="386"/>
      <c r="PVM75" s="386"/>
      <c r="PVN75" s="386"/>
      <c r="PVO75" s="386"/>
      <c r="PVP75" s="386"/>
      <c r="PVQ75" s="386"/>
      <c r="PVR75" s="386"/>
      <c r="PVS75" s="386"/>
      <c r="PVT75" s="386"/>
      <c r="PVU75" s="385"/>
      <c r="PVV75" s="386"/>
      <c r="PVW75" s="386"/>
      <c r="PVX75" s="386"/>
      <c r="PVY75" s="386"/>
      <c r="PVZ75" s="386"/>
      <c r="PWA75" s="386"/>
      <c r="PWB75" s="386"/>
      <c r="PWC75" s="386"/>
      <c r="PWD75" s="386"/>
      <c r="PWE75" s="386"/>
      <c r="PWF75" s="386"/>
      <c r="PWG75" s="386"/>
      <c r="PWH75" s="386"/>
      <c r="PWI75" s="386"/>
      <c r="PWJ75" s="386"/>
      <c r="PWK75" s="385"/>
      <c r="PWL75" s="386"/>
      <c r="PWM75" s="386"/>
      <c r="PWN75" s="386"/>
      <c r="PWO75" s="386"/>
      <c r="PWP75" s="386"/>
      <c r="PWQ75" s="386"/>
      <c r="PWR75" s="386"/>
      <c r="PWS75" s="386"/>
      <c r="PWT75" s="386"/>
      <c r="PWU75" s="386"/>
      <c r="PWV75" s="386"/>
      <c r="PWW75" s="386"/>
      <c r="PWX75" s="386"/>
      <c r="PWY75" s="386"/>
      <c r="PWZ75" s="386"/>
      <c r="PXA75" s="385"/>
      <c r="PXB75" s="386"/>
      <c r="PXC75" s="386"/>
      <c r="PXD75" s="386"/>
      <c r="PXE75" s="386"/>
      <c r="PXF75" s="386"/>
      <c r="PXG75" s="386"/>
      <c r="PXH75" s="386"/>
      <c r="PXI75" s="386"/>
      <c r="PXJ75" s="386"/>
      <c r="PXK75" s="386"/>
      <c r="PXL75" s="386"/>
      <c r="PXM75" s="386"/>
      <c r="PXN75" s="386"/>
      <c r="PXO75" s="386"/>
      <c r="PXP75" s="386"/>
      <c r="PXQ75" s="385"/>
      <c r="PXR75" s="386"/>
      <c r="PXS75" s="386"/>
      <c r="PXT75" s="386"/>
      <c r="PXU75" s="386"/>
      <c r="PXV75" s="386"/>
      <c r="PXW75" s="386"/>
      <c r="PXX75" s="386"/>
      <c r="PXY75" s="386"/>
      <c r="PXZ75" s="386"/>
      <c r="PYA75" s="386"/>
      <c r="PYB75" s="386"/>
      <c r="PYC75" s="386"/>
      <c r="PYD75" s="386"/>
      <c r="PYE75" s="386"/>
      <c r="PYF75" s="386"/>
      <c r="PYG75" s="385"/>
      <c r="PYH75" s="386"/>
      <c r="PYI75" s="386"/>
      <c r="PYJ75" s="386"/>
      <c r="PYK75" s="386"/>
      <c r="PYL75" s="386"/>
      <c r="PYM75" s="386"/>
      <c r="PYN75" s="386"/>
      <c r="PYO75" s="386"/>
      <c r="PYP75" s="386"/>
      <c r="PYQ75" s="386"/>
      <c r="PYR75" s="386"/>
      <c r="PYS75" s="386"/>
      <c r="PYT75" s="386"/>
      <c r="PYU75" s="386"/>
      <c r="PYV75" s="386"/>
      <c r="PYW75" s="385"/>
      <c r="PYX75" s="386"/>
      <c r="PYY75" s="386"/>
      <c r="PYZ75" s="386"/>
      <c r="PZA75" s="386"/>
      <c r="PZB75" s="386"/>
      <c r="PZC75" s="386"/>
      <c r="PZD75" s="386"/>
      <c r="PZE75" s="386"/>
      <c r="PZF75" s="386"/>
      <c r="PZG75" s="386"/>
      <c r="PZH75" s="386"/>
      <c r="PZI75" s="386"/>
      <c r="PZJ75" s="386"/>
      <c r="PZK75" s="386"/>
      <c r="PZL75" s="386"/>
      <c r="PZM75" s="385"/>
      <c r="PZN75" s="386"/>
      <c r="PZO75" s="386"/>
      <c r="PZP75" s="386"/>
      <c r="PZQ75" s="386"/>
      <c r="PZR75" s="386"/>
      <c r="PZS75" s="386"/>
      <c r="PZT75" s="386"/>
      <c r="PZU75" s="386"/>
      <c r="PZV75" s="386"/>
      <c r="PZW75" s="386"/>
      <c r="PZX75" s="386"/>
      <c r="PZY75" s="386"/>
      <c r="PZZ75" s="386"/>
      <c r="QAA75" s="386"/>
      <c r="QAB75" s="386"/>
      <c r="QAC75" s="385"/>
      <c r="QAD75" s="386"/>
      <c r="QAE75" s="386"/>
      <c r="QAF75" s="386"/>
      <c r="QAG75" s="386"/>
      <c r="QAH75" s="386"/>
      <c r="QAI75" s="386"/>
      <c r="QAJ75" s="386"/>
      <c r="QAK75" s="386"/>
      <c r="QAL75" s="386"/>
      <c r="QAM75" s="386"/>
      <c r="QAN75" s="386"/>
      <c r="QAO75" s="386"/>
      <c r="QAP75" s="386"/>
      <c r="QAQ75" s="386"/>
      <c r="QAR75" s="386"/>
      <c r="QAS75" s="385"/>
      <c r="QAT75" s="386"/>
      <c r="QAU75" s="386"/>
      <c r="QAV75" s="386"/>
      <c r="QAW75" s="386"/>
      <c r="QAX75" s="386"/>
      <c r="QAY75" s="386"/>
      <c r="QAZ75" s="386"/>
      <c r="QBA75" s="386"/>
      <c r="QBB75" s="386"/>
      <c r="QBC75" s="386"/>
      <c r="QBD75" s="386"/>
      <c r="QBE75" s="386"/>
      <c r="QBF75" s="386"/>
      <c r="QBG75" s="386"/>
      <c r="QBH75" s="386"/>
      <c r="QBI75" s="385"/>
      <c r="QBJ75" s="386"/>
      <c r="QBK75" s="386"/>
      <c r="QBL75" s="386"/>
      <c r="QBM75" s="386"/>
      <c r="QBN75" s="386"/>
      <c r="QBO75" s="386"/>
      <c r="QBP75" s="386"/>
      <c r="QBQ75" s="386"/>
      <c r="QBR75" s="386"/>
      <c r="QBS75" s="386"/>
      <c r="QBT75" s="386"/>
      <c r="QBU75" s="386"/>
      <c r="QBV75" s="386"/>
      <c r="QBW75" s="386"/>
      <c r="QBX75" s="386"/>
      <c r="QBY75" s="385"/>
      <c r="QBZ75" s="386"/>
      <c r="QCA75" s="386"/>
      <c r="QCB75" s="386"/>
      <c r="QCC75" s="386"/>
      <c r="QCD75" s="386"/>
      <c r="QCE75" s="386"/>
      <c r="QCF75" s="386"/>
      <c r="QCG75" s="386"/>
      <c r="QCH75" s="386"/>
      <c r="QCI75" s="386"/>
      <c r="QCJ75" s="386"/>
      <c r="QCK75" s="386"/>
      <c r="QCL75" s="386"/>
      <c r="QCM75" s="386"/>
      <c r="QCN75" s="386"/>
      <c r="QCO75" s="385"/>
      <c r="QCP75" s="386"/>
      <c r="QCQ75" s="386"/>
      <c r="QCR75" s="386"/>
      <c r="QCS75" s="386"/>
      <c r="QCT75" s="386"/>
      <c r="QCU75" s="386"/>
      <c r="QCV75" s="386"/>
      <c r="QCW75" s="386"/>
      <c r="QCX75" s="386"/>
      <c r="QCY75" s="386"/>
      <c r="QCZ75" s="386"/>
      <c r="QDA75" s="386"/>
      <c r="QDB75" s="386"/>
      <c r="QDC75" s="386"/>
      <c r="QDD75" s="386"/>
      <c r="QDE75" s="385"/>
      <c r="QDF75" s="386"/>
      <c r="QDG75" s="386"/>
      <c r="QDH75" s="386"/>
      <c r="QDI75" s="386"/>
      <c r="QDJ75" s="386"/>
      <c r="QDK75" s="386"/>
      <c r="QDL75" s="386"/>
      <c r="QDM75" s="386"/>
      <c r="QDN75" s="386"/>
      <c r="QDO75" s="386"/>
      <c r="QDP75" s="386"/>
      <c r="QDQ75" s="386"/>
      <c r="QDR75" s="386"/>
      <c r="QDS75" s="386"/>
      <c r="QDT75" s="386"/>
      <c r="QDU75" s="385"/>
      <c r="QDV75" s="386"/>
      <c r="QDW75" s="386"/>
      <c r="QDX75" s="386"/>
      <c r="QDY75" s="386"/>
      <c r="QDZ75" s="386"/>
      <c r="QEA75" s="386"/>
      <c r="QEB75" s="386"/>
      <c r="QEC75" s="386"/>
      <c r="QED75" s="386"/>
      <c r="QEE75" s="386"/>
      <c r="QEF75" s="386"/>
      <c r="QEG75" s="386"/>
      <c r="QEH75" s="386"/>
      <c r="QEI75" s="386"/>
      <c r="QEJ75" s="386"/>
      <c r="QEK75" s="385"/>
      <c r="QEL75" s="386"/>
      <c r="QEM75" s="386"/>
      <c r="QEN75" s="386"/>
      <c r="QEO75" s="386"/>
      <c r="QEP75" s="386"/>
      <c r="QEQ75" s="386"/>
      <c r="QER75" s="386"/>
      <c r="QES75" s="386"/>
      <c r="QET75" s="386"/>
      <c r="QEU75" s="386"/>
      <c r="QEV75" s="386"/>
      <c r="QEW75" s="386"/>
      <c r="QEX75" s="386"/>
      <c r="QEY75" s="386"/>
      <c r="QEZ75" s="386"/>
      <c r="QFA75" s="385"/>
      <c r="QFB75" s="386"/>
      <c r="QFC75" s="386"/>
      <c r="QFD75" s="386"/>
      <c r="QFE75" s="386"/>
      <c r="QFF75" s="386"/>
      <c r="QFG75" s="386"/>
      <c r="QFH75" s="386"/>
      <c r="QFI75" s="386"/>
      <c r="QFJ75" s="386"/>
      <c r="QFK75" s="386"/>
      <c r="QFL75" s="386"/>
      <c r="QFM75" s="386"/>
      <c r="QFN75" s="386"/>
      <c r="QFO75" s="386"/>
      <c r="QFP75" s="386"/>
      <c r="QFQ75" s="385"/>
      <c r="QFR75" s="386"/>
      <c r="QFS75" s="386"/>
      <c r="QFT75" s="386"/>
      <c r="QFU75" s="386"/>
      <c r="QFV75" s="386"/>
      <c r="QFW75" s="386"/>
      <c r="QFX75" s="386"/>
      <c r="QFY75" s="386"/>
      <c r="QFZ75" s="386"/>
      <c r="QGA75" s="386"/>
      <c r="QGB75" s="386"/>
      <c r="QGC75" s="386"/>
      <c r="QGD75" s="386"/>
      <c r="QGE75" s="386"/>
      <c r="QGF75" s="386"/>
      <c r="QGG75" s="385"/>
      <c r="QGH75" s="386"/>
      <c r="QGI75" s="386"/>
      <c r="QGJ75" s="386"/>
      <c r="QGK75" s="386"/>
      <c r="QGL75" s="386"/>
      <c r="QGM75" s="386"/>
      <c r="QGN75" s="386"/>
      <c r="QGO75" s="386"/>
      <c r="QGP75" s="386"/>
      <c r="QGQ75" s="386"/>
      <c r="QGR75" s="386"/>
      <c r="QGS75" s="386"/>
      <c r="QGT75" s="386"/>
      <c r="QGU75" s="386"/>
      <c r="QGV75" s="386"/>
      <c r="QGW75" s="385"/>
      <c r="QGX75" s="386"/>
      <c r="QGY75" s="386"/>
      <c r="QGZ75" s="386"/>
      <c r="QHA75" s="386"/>
      <c r="QHB75" s="386"/>
      <c r="QHC75" s="386"/>
      <c r="QHD75" s="386"/>
      <c r="QHE75" s="386"/>
      <c r="QHF75" s="386"/>
      <c r="QHG75" s="386"/>
      <c r="QHH75" s="386"/>
      <c r="QHI75" s="386"/>
      <c r="QHJ75" s="386"/>
      <c r="QHK75" s="386"/>
      <c r="QHL75" s="386"/>
      <c r="QHM75" s="385"/>
      <c r="QHN75" s="386"/>
      <c r="QHO75" s="386"/>
      <c r="QHP75" s="386"/>
      <c r="QHQ75" s="386"/>
      <c r="QHR75" s="386"/>
      <c r="QHS75" s="386"/>
      <c r="QHT75" s="386"/>
      <c r="QHU75" s="386"/>
      <c r="QHV75" s="386"/>
      <c r="QHW75" s="386"/>
      <c r="QHX75" s="386"/>
      <c r="QHY75" s="386"/>
      <c r="QHZ75" s="386"/>
      <c r="QIA75" s="386"/>
      <c r="QIB75" s="386"/>
      <c r="QIC75" s="385"/>
      <c r="QID75" s="386"/>
      <c r="QIE75" s="386"/>
      <c r="QIF75" s="386"/>
      <c r="QIG75" s="386"/>
      <c r="QIH75" s="386"/>
      <c r="QII75" s="386"/>
      <c r="QIJ75" s="386"/>
      <c r="QIK75" s="386"/>
      <c r="QIL75" s="386"/>
      <c r="QIM75" s="386"/>
      <c r="QIN75" s="386"/>
      <c r="QIO75" s="386"/>
      <c r="QIP75" s="386"/>
      <c r="QIQ75" s="386"/>
      <c r="QIR75" s="386"/>
      <c r="QIS75" s="385"/>
      <c r="QIT75" s="386"/>
      <c r="QIU75" s="386"/>
      <c r="QIV75" s="386"/>
      <c r="QIW75" s="386"/>
      <c r="QIX75" s="386"/>
      <c r="QIY75" s="386"/>
      <c r="QIZ75" s="386"/>
      <c r="QJA75" s="386"/>
      <c r="QJB75" s="386"/>
      <c r="QJC75" s="386"/>
      <c r="QJD75" s="386"/>
      <c r="QJE75" s="386"/>
      <c r="QJF75" s="386"/>
      <c r="QJG75" s="386"/>
      <c r="QJH75" s="386"/>
      <c r="QJI75" s="385"/>
      <c r="QJJ75" s="386"/>
      <c r="QJK75" s="386"/>
      <c r="QJL75" s="386"/>
      <c r="QJM75" s="386"/>
      <c r="QJN75" s="386"/>
      <c r="QJO75" s="386"/>
      <c r="QJP75" s="386"/>
      <c r="QJQ75" s="386"/>
      <c r="QJR75" s="386"/>
      <c r="QJS75" s="386"/>
      <c r="QJT75" s="386"/>
      <c r="QJU75" s="386"/>
      <c r="QJV75" s="386"/>
      <c r="QJW75" s="386"/>
      <c r="QJX75" s="386"/>
      <c r="QJY75" s="385"/>
      <c r="QJZ75" s="386"/>
      <c r="QKA75" s="386"/>
      <c r="QKB75" s="386"/>
      <c r="QKC75" s="386"/>
      <c r="QKD75" s="386"/>
      <c r="QKE75" s="386"/>
      <c r="QKF75" s="386"/>
      <c r="QKG75" s="386"/>
      <c r="QKH75" s="386"/>
      <c r="QKI75" s="386"/>
      <c r="QKJ75" s="386"/>
      <c r="QKK75" s="386"/>
      <c r="QKL75" s="386"/>
      <c r="QKM75" s="386"/>
      <c r="QKN75" s="386"/>
      <c r="QKO75" s="385"/>
      <c r="QKP75" s="386"/>
      <c r="QKQ75" s="386"/>
      <c r="QKR75" s="386"/>
      <c r="QKS75" s="386"/>
      <c r="QKT75" s="386"/>
      <c r="QKU75" s="386"/>
      <c r="QKV75" s="386"/>
      <c r="QKW75" s="386"/>
      <c r="QKX75" s="386"/>
      <c r="QKY75" s="386"/>
      <c r="QKZ75" s="386"/>
      <c r="QLA75" s="386"/>
      <c r="QLB75" s="386"/>
      <c r="QLC75" s="386"/>
      <c r="QLD75" s="386"/>
      <c r="QLE75" s="385"/>
      <c r="QLF75" s="386"/>
      <c r="QLG75" s="386"/>
      <c r="QLH75" s="386"/>
      <c r="QLI75" s="386"/>
      <c r="QLJ75" s="386"/>
      <c r="QLK75" s="386"/>
      <c r="QLL75" s="386"/>
      <c r="QLM75" s="386"/>
      <c r="QLN75" s="386"/>
      <c r="QLO75" s="386"/>
      <c r="QLP75" s="386"/>
      <c r="QLQ75" s="386"/>
      <c r="QLR75" s="386"/>
      <c r="QLS75" s="386"/>
      <c r="QLT75" s="386"/>
      <c r="QLU75" s="385"/>
      <c r="QLV75" s="386"/>
      <c r="QLW75" s="386"/>
      <c r="QLX75" s="386"/>
      <c r="QLY75" s="386"/>
      <c r="QLZ75" s="386"/>
      <c r="QMA75" s="386"/>
      <c r="QMB75" s="386"/>
      <c r="QMC75" s="386"/>
      <c r="QMD75" s="386"/>
      <c r="QME75" s="386"/>
      <c r="QMF75" s="386"/>
      <c r="QMG75" s="386"/>
      <c r="QMH75" s="386"/>
      <c r="QMI75" s="386"/>
      <c r="QMJ75" s="386"/>
      <c r="QMK75" s="385"/>
      <c r="QML75" s="386"/>
      <c r="QMM75" s="386"/>
      <c r="QMN75" s="386"/>
      <c r="QMO75" s="386"/>
      <c r="QMP75" s="386"/>
      <c r="QMQ75" s="386"/>
      <c r="QMR75" s="386"/>
      <c r="QMS75" s="386"/>
      <c r="QMT75" s="386"/>
      <c r="QMU75" s="386"/>
      <c r="QMV75" s="386"/>
      <c r="QMW75" s="386"/>
      <c r="QMX75" s="386"/>
      <c r="QMY75" s="386"/>
      <c r="QMZ75" s="386"/>
      <c r="QNA75" s="385"/>
      <c r="QNB75" s="386"/>
      <c r="QNC75" s="386"/>
      <c r="QND75" s="386"/>
      <c r="QNE75" s="386"/>
      <c r="QNF75" s="386"/>
      <c r="QNG75" s="386"/>
      <c r="QNH75" s="386"/>
      <c r="QNI75" s="386"/>
      <c r="QNJ75" s="386"/>
      <c r="QNK75" s="386"/>
      <c r="QNL75" s="386"/>
      <c r="QNM75" s="386"/>
      <c r="QNN75" s="386"/>
      <c r="QNO75" s="386"/>
      <c r="QNP75" s="386"/>
      <c r="QNQ75" s="385"/>
      <c r="QNR75" s="386"/>
      <c r="QNS75" s="386"/>
      <c r="QNT75" s="386"/>
      <c r="QNU75" s="386"/>
      <c r="QNV75" s="386"/>
      <c r="QNW75" s="386"/>
      <c r="QNX75" s="386"/>
      <c r="QNY75" s="386"/>
      <c r="QNZ75" s="386"/>
      <c r="QOA75" s="386"/>
      <c r="QOB75" s="386"/>
      <c r="QOC75" s="386"/>
      <c r="QOD75" s="386"/>
      <c r="QOE75" s="386"/>
      <c r="QOF75" s="386"/>
      <c r="QOG75" s="385"/>
      <c r="QOH75" s="386"/>
      <c r="QOI75" s="386"/>
      <c r="QOJ75" s="386"/>
      <c r="QOK75" s="386"/>
      <c r="QOL75" s="386"/>
      <c r="QOM75" s="386"/>
      <c r="QON75" s="386"/>
      <c r="QOO75" s="386"/>
      <c r="QOP75" s="386"/>
      <c r="QOQ75" s="386"/>
      <c r="QOR75" s="386"/>
      <c r="QOS75" s="386"/>
      <c r="QOT75" s="386"/>
      <c r="QOU75" s="386"/>
      <c r="QOV75" s="386"/>
      <c r="QOW75" s="385"/>
      <c r="QOX75" s="386"/>
      <c r="QOY75" s="386"/>
      <c r="QOZ75" s="386"/>
      <c r="QPA75" s="386"/>
      <c r="QPB75" s="386"/>
      <c r="QPC75" s="386"/>
      <c r="QPD75" s="386"/>
      <c r="QPE75" s="386"/>
      <c r="QPF75" s="386"/>
      <c r="QPG75" s="386"/>
      <c r="QPH75" s="386"/>
      <c r="QPI75" s="386"/>
      <c r="QPJ75" s="386"/>
      <c r="QPK75" s="386"/>
      <c r="QPL75" s="386"/>
      <c r="QPM75" s="385"/>
      <c r="QPN75" s="386"/>
      <c r="QPO75" s="386"/>
      <c r="QPP75" s="386"/>
      <c r="QPQ75" s="386"/>
      <c r="QPR75" s="386"/>
      <c r="QPS75" s="386"/>
      <c r="QPT75" s="386"/>
      <c r="QPU75" s="386"/>
      <c r="QPV75" s="386"/>
      <c r="QPW75" s="386"/>
      <c r="QPX75" s="386"/>
      <c r="QPY75" s="386"/>
      <c r="QPZ75" s="386"/>
      <c r="QQA75" s="386"/>
      <c r="QQB75" s="386"/>
      <c r="QQC75" s="385"/>
      <c r="QQD75" s="386"/>
      <c r="QQE75" s="386"/>
      <c r="QQF75" s="386"/>
      <c r="QQG75" s="386"/>
      <c r="QQH75" s="386"/>
      <c r="QQI75" s="386"/>
      <c r="QQJ75" s="386"/>
      <c r="QQK75" s="386"/>
      <c r="QQL75" s="386"/>
      <c r="QQM75" s="386"/>
      <c r="QQN75" s="386"/>
      <c r="QQO75" s="386"/>
      <c r="QQP75" s="386"/>
      <c r="QQQ75" s="386"/>
      <c r="QQR75" s="386"/>
      <c r="QQS75" s="385"/>
      <c r="QQT75" s="386"/>
      <c r="QQU75" s="386"/>
      <c r="QQV75" s="386"/>
      <c r="QQW75" s="386"/>
      <c r="QQX75" s="386"/>
      <c r="QQY75" s="386"/>
      <c r="QQZ75" s="386"/>
      <c r="QRA75" s="386"/>
      <c r="QRB75" s="386"/>
      <c r="QRC75" s="386"/>
      <c r="QRD75" s="386"/>
      <c r="QRE75" s="386"/>
      <c r="QRF75" s="386"/>
      <c r="QRG75" s="386"/>
      <c r="QRH75" s="386"/>
      <c r="QRI75" s="385"/>
      <c r="QRJ75" s="386"/>
      <c r="QRK75" s="386"/>
      <c r="QRL75" s="386"/>
      <c r="QRM75" s="386"/>
      <c r="QRN75" s="386"/>
      <c r="QRO75" s="386"/>
      <c r="QRP75" s="386"/>
      <c r="QRQ75" s="386"/>
      <c r="QRR75" s="386"/>
      <c r="QRS75" s="386"/>
      <c r="QRT75" s="386"/>
      <c r="QRU75" s="386"/>
      <c r="QRV75" s="386"/>
      <c r="QRW75" s="386"/>
      <c r="QRX75" s="386"/>
      <c r="QRY75" s="385"/>
      <c r="QRZ75" s="386"/>
      <c r="QSA75" s="386"/>
      <c r="QSB75" s="386"/>
      <c r="QSC75" s="386"/>
      <c r="QSD75" s="386"/>
      <c r="QSE75" s="386"/>
      <c r="QSF75" s="386"/>
      <c r="QSG75" s="386"/>
      <c r="QSH75" s="386"/>
      <c r="QSI75" s="386"/>
      <c r="QSJ75" s="386"/>
      <c r="QSK75" s="386"/>
      <c r="QSL75" s="386"/>
      <c r="QSM75" s="386"/>
      <c r="QSN75" s="386"/>
      <c r="QSO75" s="385"/>
      <c r="QSP75" s="386"/>
      <c r="QSQ75" s="386"/>
      <c r="QSR75" s="386"/>
      <c r="QSS75" s="386"/>
      <c r="QST75" s="386"/>
      <c r="QSU75" s="386"/>
      <c r="QSV75" s="386"/>
      <c r="QSW75" s="386"/>
      <c r="QSX75" s="386"/>
      <c r="QSY75" s="386"/>
      <c r="QSZ75" s="386"/>
      <c r="QTA75" s="386"/>
      <c r="QTB75" s="386"/>
      <c r="QTC75" s="386"/>
      <c r="QTD75" s="386"/>
      <c r="QTE75" s="385"/>
      <c r="QTF75" s="386"/>
      <c r="QTG75" s="386"/>
      <c r="QTH75" s="386"/>
      <c r="QTI75" s="386"/>
      <c r="QTJ75" s="386"/>
      <c r="QTK75" s="386"/>
      <c r="QTL75" s="386"/>
      <c r="QTM75" s="386"/>
      <c r="QTN75" s="386"/>
      <c r="QTO75" s="386"/>
      <c r="QTP75" s="386"/>
      <c r="QTQ75" s="386"/>
      <c r="QTR75" s="386"/>
      <c r="QTS75" s="386"/>
      <c r="QTT75" s="386"/>
      <c r="QTU75" s="385"/>
      <c r="QTV75" s="386"/>
      <c r="QTW75" s="386"/>
      <c r="QTX75" s="386"/>
      <c r="QTY75" s="386"/>
      <c r="QTZ75" s="386"/>
      <c r="QUA75" s="386"/>
      <c r="QUB75" s="386"/>
      <c r="QUC75" s="386"/>
      <c r="QUD75" s="386"/>
      <c r="QUE75" s="386"/>
      <c r="QUF75" s="386"/>
      <c r="QUG75" s="386"/>
      <c r="QUH75" s="386"/>
      <c r="QUI75" s="386"/>
      <c r="QUJ75" s="386"/>
      <c r="QUK75" s="385"/>
      <c r="QUL75" s="386"/>
      <c r="QUM75" s="386"/>
      <c r="QUN75" s="386"/>
      <c r="QUO75" s="386"/>
      <c r="QUP75" s="386"/>
      <c r="QUQ75" s="386"/>
      <c r="QUR75" s="386"/>
      <c r="QUS75" s="386"/>
      <c r="QUT75" s="386"/>
      <c r="QUU75" s="386"/>
      <c r="QUV75" s="386"/>
      <c r="QUW75" s="386"/>
      <c r="QUX75" s="386"/>
      <c r="QUY75" s="386"/>
      <c r="QUZ75" s="386"/>
      <c r="QVA75" s="385"/>
      <c r="QVB75" s="386"/>
      <c r="QVC75" s="386"/>
      <c r="QVD75" s="386"/>
      <c r="QVE75" s="386"/>
      <c r="QVF75" s="386"/>
      <c r="QVG75" s="386"/>
      <c r="QVH75" s="386"/>
      <c r="QVI75" s="386"/>
      <c r="QVJ75" s="386"/>
      <c r="QVK75" s="386"/>
      <c r="QVL75" s="386"/>
      <c r="QVM75" s="386"/>
      <c r="QVN75" s="386"/>
      <c r="QVO75" s="386"/>
      <c r="QVP75" s="386"/>
      <c r="QVQ75" s="385"/>
      <c r="QVR75" s="386"/>
      <c r="QVS75" s="386"/>
      <c r="QVT75" s="386"/>
      <c r="QVU75" s="386"/>
      <c r="QVV75" s="386"/>
      <c r="QVW75" s="386"/>
      <c r="QVX75" s="386"/>
      <c r="QVY75" s="386"/>
      <c r="QVZ75" s="386"/>
      <c r="QWA75" s="386"/>
      <c r="QWB75" s="386"/>
      <c r="QWC75" s="386"/>
      <c r="QWD75" s="386"/>
      <c r="QWE75" s="386"/>
      <c r="QWF75" s="386"/>
      <c r="QWG75" s="385"/>
      <c r="QWH75" s="386"/>
      <c r="QWI75" s="386"/>
      <c r="QWJ75" s="386"/>
      <c r="QWK75" s="386"/>
      <c r="QWL75" s="386"/>
      <c r="QWM75" s="386"/>
      <c r="QWN75" s="386"/>
      <c r="QWO75" s="386"/>
      <c r="QWP75" s="386"/>
      <c r="QWQ75" s="386"/>
      <c r="QWR75" s="386"/>
      <c r="QWS75" s="386"/>
      <c r="QWT75" s="386"/>
      <c r="QWU75" s="386"/>
      <c r="QWV75" s="386"/>
      <c r="QWW75" s="385"/>
      <c r="QWX75" s="386"/>
      <c r="QWY75" s="386"/>
      <c r="QWZ75" s="386"/>
      <c r="QXA75" s="386"/>
      <c r="QXB75" s="386"/>
      <c r="QXC75" s="386"/>
      <c r="QXD75" s="386"/>
      <c r="QXE75" s="386"/>
      <c r="QXF75" s="386"/>
      <c r="QXG75" s="386"/>
      <c r="QXH75" s="386"/>
      <c r="QXI75" s="386"/>
      <c r="QXJ75" s="386"/>
      <c r="QXK75" s="386"/>
      <c r="QXL75" s="386"/>
      <c r="QXM75" s="385"/>
      <c r="QXN75" s="386"/>
      <c r="QXO75" s="386"/>
      <c r="QXP75" s="386"/>
      <c r="QXQ75" s="386"/>
      <c r="QXR75" s="386"/>
      <c r="QXS75" s="386"/>
      <c r="QXT75" s="386"/>
      <c r="QXU75" s="386"/>
      <c r="QXV75" s="386"/>
      <c r="QXW75" s="386"/>
      <c r="QXX75" s="386"/>
      <c r="QXY75" s="386"/>
      <c r="QXZ75" s="386"/>
      <c r="QYA75" s="386"/>
      <c r="QYB75" s="386"/>
      <c r="QYC75" s="385"/>
      <c r="QYD75" s="386"/>
      <c r="QYE75" s="386"/>
      <c r="QYF75" s="386"/>
      <c r="QYG75" s="386"/>
      <c r="QYH75" s="386"/>
      <c r="QYI75" s="386"/>
      <c r="QYJ75" s="386"/>
      <c r="QYK75" s="386"/>
      <c r="QYL75" s="386"/>
      <c r="QYM75" s="386"/>
      <c r="QYN75" s="386"/>
      <c r="QYO75" s="386"/>
      <c r="QYP75" s="386"/>
      <c r="QYQ75" s="386"/>
      <c r="QYR75" s="386"/>
      <c r="QYS75" s="385"/>
      <c r="QYT75" s="386"/>
      <c r="QYU75" s="386"/>
      <c r="QYV75" s="386"/>
      <c r="QYW75" s="386"/>
      <c r="QYX75" s="386"/>
      <c r="QYY75" s="386"/>
      <c r="QYZ75" s="386"/>
      <c r="QZA75" s="386"/>
      <c r="QZB75" s="386"/>
      <c r="QZC75" s="386"/>
      <c r="QZD75" s="386"/>
      <c r="QZE75" s="386"/>
      <c r="QZF75" s="386"/>
      <c r="QZG75" s="386"/>
      <c r="QZH75" s="386"/>
      <c r="QZI75" s="385"/>
      <c r="QZJ75" s="386"/>
      <c r="QZK75" s="386"/>
      <c r="QZL75" s="386"/>
      <c r="QZM75" s="386"/>
      <c r="QZN75" s="386"/>
      <c r="QZO75" s="386"/>
      <c r="QZP75" s="386"/>
      <c r="QZQ75" s="386"/>
      <c r="QZR75" s="386"/>
      <c r="QZS75" s="386"/>
      <c r="QZT75" s="386"/>
      <c r="QZU75" s="386"/>
      <c r="QZV75" s="386"/>
      <c r="QZW75" s="386"/>
      <c r="QZX75" s="386"/>
      <c r="QZY75" s="385"/>
      <c r="QZZ75" s="386"/>
      <c r="RAA75" s="386"/>
      <c r="RAB75" s="386"/>
      <c r="RAC75" s="386"/>
      <c r="RAD75" s="386"/>
      <c r="RAE75" s="386"/>
      <c r="RAF75" s="386"/>
      <c r="RAG75" s="386"/>
      <c r="RAH75" s="386"/>
      <c r="RAI75" s="386"/>
      <c r="RAJ75" s="386"/>
      <c r="RAK75" s="386"/>
      <c r="RAL75" s="386"/>
      <c r="RAM75" s="386"/>
      <c r="RAN75" s="386"/>
      <c r="RAO75" s="385"/>
      <c r="RAP75" s="386"/>
      <c r="RAQ75" s="386"/>
      <c r="RAR75" s="386"/>
      <c r="RAS75" s="386"/>
      <c r="RAT75" s="386"/>
      <c r="RAU75" s="386"/>
      <c r="RAV75" s="386"/>
      <c r="RAW75" s="386"/>
      <c r="RAX75" s="386"/>
      <c r="RAY75" s="386"/>
      <c r="RAZ75" s="386"/>
      <c r="RBA75" s="386"/>
      <c r="RBB75" s="386"/>
      <c r="RBC75" s="386"/>
      <c r="RBD75" s="386"/>
      <c r="RBE75" s="385"/>
      <c r="RBF75" s="386"/>
      <c r="RBG75" s="386"/>
      <c r="RBH75" s="386"/>
      <c r="RBI75" s="386"/>
      <c r="RBJ75" s="386"/>
      <c r="RBK75" s="386"/>
      <c r="RBL75" s="386"/>
      <c r="RBM75" s="386"/>
      <c r="RBN75" s="386"/>
      <c r="RBO75" s="386"/>
      <c r="RBP75" s="386"/>
      <c r="RBQ75" s="386"/>
      <c r="RBR75" s="386"/>
      <c r="RBS75" s="386"/>
      <c r="RBT75" s="386"/>
      <c r="RBU75" s="385"/>
      <c r="RBV75" s="386"/>
      <c r="RBW75" s="386"/>
      <c r="RBX75" s="386"/>
      <c r="RBY75" s="386"/>
      <c r="RBZ75" s="386"/>
      <c r="RCA75" s="386"/>
      <c r="RCB75" s="386"/>
      <c r="RCC75" s="386"/>
      <c r="RCD75" s="386"/>
      <c r="RCE75" s="386"/>
      <c r="RCF75" s="386"/>
      <c r="RCG75" s="386"/>
      <c r="RCH75" s="386"/>
      <c r="RCI75" s="386"/>
      <c r="RCJ75" s="386"/>
      <c r="RCK75" s="385"/>
      <c r="RCL75" s="386"/>
      <c r="RCM75" s="386"/>
      <c r="RCN75" s="386"/>
      <c r="RCO75" s="386"/>
      <c r="RCP75" s="386"/>
      <c r="RCQ75" s="386"/>
      <c r="RCR75" s="386"/>
      <c r="RCS75" s="386"/>
      <c r="RCT75" s="386"/>
      <c r="RCU75" s="386"/>
      <c r="RCV75" s="386"/>
      <c r="RCW75" s="386"/>
      <c r="RCX75" s="386"/>
      <c r="RCY75" s="386"/>
      <c r="RCZ75" s="386"/>
      <c r="RDA75" s="385"/>
      <c r="RDB75" s="386"/>
      <c r="RDC75" s="386"/>
      <c r="RDD75" s="386"/>
      <c r="RDE75" s="386"/>
      <c r="RDF75" s="386"/>
      <c r="RDG75" s="386"/>
      <c r="RDH75" s="386"/>
      <c r="RDI75" s="386"/>
      <c r="RDJ75" s="386"/>
      <c r="RDK75" s="386"/>
      <c r="RDL75" s="386"/>
      <c r="RDM75" s="386"/>
      <c r="RDN75" s="386"/>
      <c r="RDO75" s="386"/>
      <c r="RDP75" s="386"/>
      <c r="RDQ75" s="385"/>
      <c r="RDR75" s="386"/>
      <c r="RDS75" s="386"/>
      <c r="RDT75" s="386"/>
      <c r="RDU75" s="386"/>
      <c r="RDV75" s="386"/>
      <c r="RDW75" s="386"/>
      <c r="RDX75" s="386"/>
      <c r="RDY75" s="386"/>
      <c r="RDZ75" s="386"/>
      <c r="REA75" s="386"/>
      <c r="REB75" s="386"/>
      <c r="REC75" s="386"/>
      <c r="RED75" s="386"/>
      <c r="REE75" s="386"/>
      <c r="REF75" s="386"/>
      <c r="REG75" s="385"/>
      <c r="REH75" s="386"/>
      <c r="REI75" s="386"/>
      <c r="REJ75" s="386"/>
      <c r="REK75" s="386"/>
      <c r="REL75" s="386"/>
      <c r="REM75" s="386"/>
      <c r="REN75" s="386"/>
      <c r="REO75" s="386"/>
      <c r="REP75" s="386"/>
      <c r="REQ75" s="386"/>
      <c r="RER75" s="386"/>
      <c r="RES75" s="386"/>
      <c r="RET75" s="386"/>
      <c r="REU75" s="386"/>
      <c r="REV75" s="386"/>
      <c r="REW75" s="385"/>
      <c r="REX75" s="386"/>
      <c r="REY75" s="386"/>
      <c r="REZ75" s="386"/>
      <c r="RFA75" s="386"/>
      <c r="RFB75" s="386"/>
      <c r="RFC75" s="386"/>
      <c r="RFD75" s="386"/>
      <c r="RFE75" s="386"/>
      <c r="RFF75" s="386"/>
      <c r="RFG75" s="386"/>
      <c r="RFH75" s="386"/>
      <c r="RFI75" s="386"/>
      <c r="RFJ75" s="386"/>
      <c r="RFK75" s="386"/>
      <c r="RFL75" s="386"/>
      <c r="RFM75" s="385"/>
      <c r="RFN75" s="386"/>
      <c r="RFO75" s="386"/>
      <c r="RFP75" s="386"/>
      <c r="RFQ75" s="386"/>
      <c r="RFR75" s="386"/>
      <c r="RFS75" s="386"/>
      <c r="RFT75" s="386"/>
      <c r="RFU75" s="386"/>
      <c r="RFV75" s="386"/>
      <c r="RFW75" s="386"/>
      <c r="RFX75" s="386"/>
      <c r="RFY75" s="386"/>
      <c r="RFZ75" s="386"/>
      <c r="RGA75" s="386"/>
      <c r="RGB75" s="386"/>
      <c r="RGC75" s="385"/>
      <c r="RGD75" s="386"/>
      <c r="RGE75" s="386"/>
      <c r="RGF75" s="386"/>
      <c r="RGG75" s="386"/>
      <c r="RGH75" s="386"/>
      <c r="RGI75" s="386"/>
      <c r="RGJ75" s="386"/>
      <c r="RGK75" s="386"/>
      <c r="RGL75" s="386"/>
      <c r="RGM75" s="386"/>
      <c r="RGN75" s="386"/>
      <c r="RGO75" s="386"/>
      <c r="RGP75" s="386"/>
      <c r="RGQ75" s="386"/>
      <c r="RGR75" s="386"/>
      <c r="RGS75" s="385"/>
      <c r="RGT75" s="386"/>
      <c r="RGU75" s="386"/>
      <c r="RGV75" s="386"/>
      <c r="RGW75" s="386"/>
      <c r="RGX75" s="386"/>
      <c r="RGY75" s="386"/>
      <c r="RGZ75" s="386"/>
      <c r="RHA75" s="386"/>
      <c r="RHB75" s="386"/>
      <c r="RHC75" s="386"/>
      <c r="RHD75" s="386"/>
      <c r="RHE75" s="386"/>
      <c r="RHF75" s="386"/>
      <c r="RHG75" s="386"/>
      <c r="RHH75" s="386"/>
      <c r="RHI75" s="385"/>
      <c r="RHJ75" s="386"/>
      <c r="RHK75" s="386"/>
      <c r="RHL75" s="386"/>
      <c r="RHM75" s="386"/>
      <c r="RHN75" s="386"/>
      <c r="RHO75" s="386"/>
      <c r="RHP75" s="386"/>
      <c r="RHQ75" s="386"/>
      <c r="RHR75" s="386"/>
      <c r="RHS75" s="386"/>
      <c r="RHT75" s="386"/>
      <c r="RHU75" s="386"/>
      <c r="RHV75" s="386"/>
      <c r="RHW75" s="386"/>
      <c r="RHX75" s="386"/>
      <c r="RHY75" s="385"/>
      <c r="RHZ75" s="386"/>
      <c r="RIA75" s="386"/>
      <c r="RIB75" s="386"/>
      <c r="RIC75" s="386"/>
      <c r="RID75" s="386"/>
      <c r="RIE75" s="386"/>
      <c r="RIF75" s="386"/>
      <c r="RIG75" s="386"/>
      <c r="RIH75" s="386"/>
      <c r="RII75" s="386"/>
      <c r="RIJ75" s="386"/>
      <c r="RIK75" s="386"/>
      <c r="RIL75" s="386"/>
      <c r="RIM75" s="386"/>
      <c r="RIN75" s="386"/>
      <c r="RIO75" s="385"/>
      <c r="RIP75" s="386"/>
      <c r="RIQ75" s="386"/>
      <c r="RIR75" s="386"/>
      <c r="RIS75" s="386"/>
      <c r="RIT75" s="386"/>
      <c r="RIU75" s="386"/>
      <c r="RIV75" s="386"/>
      <c r="RIW75" s="386"/>
      <c r="RIX75" s="386"/>
      <c r="RIY75" s="386"/>
      <c r="RIZ75" s="386"/>
      <c r="RJA75" s="386"/>
      <c r="RJB75" s="386"/>
      <c r="RJC75" s="386"/>
      <c r="RJD75" s="386"/>
      <c r="RJE75" s="385"/>
      <c r="RJF75" s="386"/>
      <c r="RJG75" s="386"/>
      <c r="RJH75" s="386"/>
      <c r="RJI75" s="386"/>
      <c r="RJJ75" s="386"/>
      <c r="RJK75" s="386"/>
      <c r="RJL75" s="386"/>
      <c r="RJM75" s="386"/>
      <c r="RJN75" s="386"/>
      <c r="RJO75" s="386"/>
      <c r="RJP75" s="386"/>
      <c r="RJQ75" s="386"/>
      <c r="RJR75" s="386"/>
      <c r="RJS75" s="386"/>
      <c r="RJT75" s="386"/>
      <c r="RJU75" s="385"/>
      <c r="RJV75" s="386"/>
      <c r="RJW75" s="386"/>
      <c r="RJX75" s="386"/>
      <c r="RJY75" s="386"/>
      <c r="RJZ75" s="386"/>
      <c r="RKA75" s="386"/>
      <c r="RKB75" s="386"/>
      <c r="RKC75" s="386"/>
      <c r="RKD75" s="386"/>
      <c r="RKE75" s="386"/>
      <c r="RKF75" s="386"/>
      <c r="RKG75" s="386"/>
      <c r="RKH75" s="386"/>
      <c r="RKI75" s="386"/>
      <c r="RKJ75" s="386"/>
      <c r="RKK75" s="385"/>
      <c r="RKL75" s="386"/>
      <c r="RKM75" s="386"/>
      <c r="RKN75" s="386"/>
      <c r="RKO75" s="386"/>
      <c r="RKP75" s="386"/>
      <c r="RKQ75" s="386"/>
      <c r="RKR75" s="386"/>
      <c r="RKS75" s="386"/>
      <c r="RKT75" s="386"/>
      <c r="RKU75" s="386"/>
      <c r="RKV75" s="386"/>
      <c r="RKW75" s="386"/>
      <c r="RKX75" s="386"/>
      <c r="RKY75" s="386"/>
      <c r="RKZ75" s="386"/>
      <c r="RLA75" s="385"/>
      <c r="RLB75" s="386"/>
      <c r="RLC75" s="386"/>
      <c r="RLD75" s="386"/>
      <c r="RLE75" s="386"/>
      <c r="RLF75" s="386"/>
      <c r="RLG75" s="386"/>
      <c r="RLH75" s="386"/>
      <c r="RLI75" s="386"/>
      <c r="RLJ75" s="386"/>
      <c r="RLK75" s="386"/>
      <c r="RLL75" s="386"/>
      <c r="RLM75" s="386"/>
      <c r="RLN75" s="386"/>
      <c r="RLO75" s="386"/>
      <c r="RLP75" s="386"/>
      <c r="RLQ75" s="385"/>
      <c r="RLR75" s="386"/>
      <c r="RLS75" s="386"/>
      <c r="RLT75" s="386"/>
      <c r="RLU75" s="386"/>
      <c r="RLV75" s="386"/>
      <c r="RLW75" s="386"/>
      <c r="RLX75" s="386"/>
      <c r="RLY75" s="386"/>
      <c r="RLZ75" s="386"/>
      <c r="RMA75" s="386"/>
      <c r="RMB75" s="386"/>
      <c r="RMC75" s="386"/>
      <c r="RMD75" s="386"/>
      <c r="RME75" s="386"/>
      <c r="RMF75" s="386"/>
      <c r="RMG75" s="385"/>
      <c r="RMH75" s="386"/>
      <c r="RMI75" s="386"/>
      <c r="RMJ75" s="386"/>
      <c r="RMK75" s="386"/>
      <c r="RML75" s="386"/>
      <c r="RMM75" s="386"/>
      <c r="RMN75" s="386"/>
      <c r="RMO75" s="386"/>
      <c r="RMP75" s="386"/>
      <c r="RMQ75" s="386"/>
      <c r="RMR75" s="386"/>
      <c r="RMS75" s="386"/>
      <c r="RMT75" s="386"/>
      <c r="RMU75" s="386"/>
      <c r="RMV75" s="386"/>
      <c r="RMW75" s="385"/>
      <c r="RMX75" s="386"/>
      <c r="RMY75" s="386"/>
      <c r="RMZ75" s="386"/>
      <c r="RNA75" s="386"/>
      <c r="RNB75" s="386"/>
      <c r="RNC75" s="386"/>
      <c r="RND75" s="386"/>
      <c r="RNE75" s="386"/>
      <c r="RNF75" s="386"/>
      <c r="RNG75" s="386"/>
      <c r="RNH75" s="386"/>
      <c r="RNI75" s="386"/>
      <c r="RNJ75" s="386"/>
      <c r="RNK75" s="386"/>
      <c r="RNL75" s="386"/>
      <c r="RNM75" s="385"/>
      <c r="RNN75" s="386"/>
      <c r="RNO75" s="386"/>
      <c r="RNP75" s="386"/>
      <c r="RNQ75" s="386"/>
      <c r="RNR75" s="386"/>
      <c r="RNS75" s="386"/>
      <c r="RNT75" s="386"/>
      <c r="RNU75" s="386"/>
      <c r="RNV75" s="386"/>
      <c r="RNW75" s="386"/>
      <c r="RNX75" s="386"/>
      <c r="RNY75" s="386"/>
      <c r="RNZ75" s="386"/>
      <c r="ROA75" s="386"/>
      <c r="ROB75" s="386"/>
      <c r="ROC75" s="385"/>
      <c r="ROD75" s="386"/>
      <c r="ROE75" s="386"/>
      <c r="ROF75" s="386"/>
      <c r="ROG75" s="386"/>
      <c r="ROH75" s="386"/>
      <c r="ROI75" s="386"/>
      <c r="ROJ75" s="386"/>
      <c r="ROK75" s="386"/>
      <c r="ROL75" s="386"/>
      <c r="ROM75" s="386"/>
      <c r="RON75" s="386"/>
      <c r="ROO75" s="386"/>
      <c r="ROP75" s="386"/>
      <c r="ROQ75" s="386"/>
      <c r="ROR75" s="386"/>
      <c r="ROS75" s="385"/>
      <c r="ROT75" s="386"/>
      <c r="ROU75" s="386"/>
      <c r="ROV75" s="386"/>
      <c r="ROW75" s="386"/>
      <c r="ROX75" s="386"/>
      <c r="ROY75" s="386"/>
      <c r="ROZ75" s="386"/>
      <c r="RPA75" s="386"/>
      <c r="RPB75" s="386"/>
      <c r="RPC75" s="386"/>
      <c r="RPD75" s="386"/>
      <c r="RPE75" s="386"/>
      <c r="RPF75" s="386"/>
      <c r="RPG75" s="386"/>
      <c r="RPH75" s="386"/>
      <c r="RPI75" s="385"/>
      <c r="RPJ75" s="386"/>
      <c r="RPK75" s="386"/>
      <c r="RPL75" s="386"/>
      <c r="RPM75" s="386"/>
      <c r="RPN75" s="386"/>
      <c r="RPO75" s="386"/>
      <c r="RPP75" s="386"/>
      <c r="RPQ75" s="386"/>
      <c r="RPR75" s="386"/>
      <c r="RPS75" s="386"/>
      <c r="RPT75" s="386"/>
      <c r="RPU75" s="386"/>
      <c r="RPV75" s="386"/>
      <c r="RPW75" s="386"/>
      <c r="RPX75" s="386"/>
      <c r="RPY75" s="385"/>
      <c r="RPZ75" s="386"/>
      <c r="RQA75" s="386"/>
      <c r="RQB75" s="386"/>
      <c r="RQC75" s="386"/>
      <c r="RQD75" s="386"/>
      <c r="RQE75" s="386"/>
      <c r="RQF75" s="386"/>
      <c r="RQG75" s="386"/>
      <c r="RQH75" s="386"/>
      <c r="RQI75" s="386"/>
      <c r="RQJ75" s="386"/>
      <c r="RQK75" s="386"/>
      <c r="RQL75" s="386"/>
      <c r="RQM75" s="386"/>
      <c r="RQN75" s="386"/>
      <c r="RQO75" s="385"/>
      <c r="RQP75" s="386"/>
      <c r="RQQ75" s="386"/>
      <c r="RQR75" s="386"/>
      <c r="RQS75" s="386"/>
      <c r="RQT75" s="386"/>
      <c r="RQU75" s="386"/>
      <c r="RQV75" s="386"/>
      <c r="RQW75" s="386"/>
      <c r="RQX75" s="386"/>
      <c r="RQY75" s="386"/>
      <c r="RQZ75" s="386"/>
      <c r="RRA75" s="386"/>
      <c r="RRB75" s="386"/>
      <c r="RRC75" s="386"/>
      <c r="RRD75" s="386"/>
      <c r="RRE75" s="385"/>
      <c r="RRF75" s="386"/>
      <c r="RRG75" s="386"/>
      <c r="RRH75" s="386"/>
      <c r="RRI75" s="386"/>
      <c r="RRJ75" s="386"/>
      <c r="RRK75" s="386"/>
      <c r="RRL75" s="386"/>
      <c r="RRM75" s="386"/>
      <c r="RRN75" s="386"/>
      <c r="RRO75" s="386"/>
      <c r="RRP75" s="386"/>
      <c r="RRQ75" s="386"/>
      <c r="RRR75" s="386"/>
      <c r="RRS75" s="386"/>
      <c r="RRT75" s="386"/>
      <c r="RRU75" s="385"/>
      <c r="RRV75" s="386"/>
      <c r="RRW75" s="386"/>
      <c r="RRX75" s="386"/>
      <c r="RRY75" s="386"/>
      <c r="RRZ75" s="386"/>
      <c r="RSA75" s="386"/>
      <c r="RSB75" s="386"/>
      <c r="RSC75" s="386"/>
      <c r="RSD75" s="386"/>
      <c r="RSE75" s="386"/>
      <c r="RSF75" s="386"/>
      <c r="RSG75" s="386"/>
      <c r="RSH75" s="386"/>
      <c r="RSI75" s="386"/>
      <c r="RSJ75" s="386"/>
      <c r="RSK75" s="385"/>
      <c r="RSL75" s="386"/>
      <c r="RSM75" s="386"/>
      <c r="RSN75" s="386"/>
      <c r="RSO75" s="386"/>
      <c r="RSP75" s="386"/>
      <c r="RSQ75" s="386"/>
      <c r="RSR75" s="386"/>
      <c r="RSS75" s="386"/>
      <c r="RST75" s="386"/>
      <c r="RSU75" s="386"/>
      <c r="RSV75" s="386"/>
      <c r="RSW75" s="386"/>
      <c r="RSX75" s="386"/>
      <c r="RSY75" s="386"/>
      <c r="RSZ75" s="386"/>
      <c r="RTA75" s="385"/>
      <c r="RTB75" s="386"/>
      <c r="RTC75" s="386"/>
      <c r="RTD75" s="386"/>
      <c r="RTE75" s="386"/>
      <c r="RTF75" s="386"/>
      <c r="RTG75" s="386"/>
      <c r="RTH75" s="386"/>
      <c r="RTI75" s="386"/>
      <c r="RTJ75" s="386"/>
      <c r="RTK75" s="386"/>
      <c r="RTL75" s="386"/>
      <c r="RTM75" s="386"/>
      <c r="RTN75" s="386"/>
      <c r="RTO75" s="386"/>
      <c r="RTP75" s="386"/>
      <c r="RTQ75" s="385"/>
      <c r="RTR75" s="386"/>
      <c r="RTS75" s="386"/>
      <c r="RTT75" s="386"/>
      <c r="RTU75" s="386"/>
      <c r="RTV75" s="386"/>
      <c r="RTW75" s="386"/>
      <c r="RTX75" s="386"/>
      <c r="RTY75" s="386"/>
      <c r="RTZ75" s="386"/>
      <c r="RUA75" s="386"/>
      <c r="RUB75" s="386"/>
      <c r="RUC75" s="386"/>
      <c r="RUD75" s="386"/>
      <c r="RUE75" s="386"/>
      <c r="RUF75" s="386"/>
      <c r="RUG75" s="385"/>
      <c r="RUH75" s="386"/>
      <c r="RUI75" s="386"/>
      <c r="RUJ75" s="386"/>
      <c r="RUK75" s="386"/>
      <c r="RUL75" s="386"/>
      <c r="RUM75" s="386"/>
      <c r="RUN75" s="386"/>
      <c r="RUO75" s="386"/>
      <c r="RUP75" s="386"/>
      <c r="RUQ75" s="386"/>
      <c r="RUR75" s="386"/>
      <c r="RUS75" s="386"/>
      <c r="RUT75" s="386"/>
      <c r="RUU75" s="386"/>
      <c r="RUV75" s="386"/>
      <c r="RUW75" s="385"/>
      <c r="RUX75" s="386"/>
      <c r="RUY75" s="386"/>
      <c r="RUZ75" s="386"/>
      <c r="RVA75" s="386"/>
      <c r="RVB75" s="386"/>
      <c r="RVC75" s="386"/>
      <c r="RVD75" s="386"/>
      <c r="RVE75" s="386"/>
      <c r="RVF75" s="386"/>
      <c r="RVG75" s="386"/>
      <c r="RVH75" s="386"/>
      <c r="RVI75" s="386"/>
      <c r="RVJ75" s="386"/>
      <c r="RVK75" s="386"/>
      <c r="RVL75" s="386"/>
      <c r="RVM75" s="385"/>
      <c r="RVN75" s="386"/>
      <c r="RVO75" s="386"/>
      <c r="RVP75" s="386"/>
      <c r="RVQ75" s="386"/>
      <c r="RVR75" s="386"/>
      <c r="RVS75" s="386"/>
      <c r="RVT75" s="386"/>
      <c r="RVU75" s="386"/>
      <c r="RVV75" s="386"/>
      <c r="RVW75" s="386"/>
      <c r="RVX75" s="386"/>
      <c r="RVY75" s="386"/>
      <c r="RVZ75" s="386"/>
      <c r="RWA75" s="386"/>
      <c r="RWB75" s="386"/>
      <c r="RWC75" s="385"/>
      <c r="RWD75" s="386"/>
      <c r="RWE75" s="386"/>
      <c r="RWF75" s="386"/>
      <c r="RWG75" s="386"/>
      <c r="RWH75" s="386"/>
      <c r="RWI75" s="386"/>
      <c r="RWJ75" s="386"/>
      <c r="RWK75" s="386"/>
      <c r="RWL75" s="386"/>
      <c r="RWM75" s="386"/>
      <c r="RWN75" s="386"/>
      <c r="RWO75" s="386"/>
      <c r="RWP75" s="386"/>
      <c r="RWQ75" s="386"/>
      <c r="RWR75" s="386"/>
      <c r="RWS75" s="385"/>
      <c r="RWT75" s="386"/>
      <c r="RWU75" s="386"/>
      <c r="RWV75" s="386"/>
      <c r="RWW75" s="386"/>
      <c r="RWX75" s="386"/>
      <c r="RWY75" s="386"/>
      <c r="RWZ75" s="386"/>
      <c r="RXA75" s="386"/>
      <c r="RXB75" s="386"/>
      <c r="RXC75" s="386"/>
      <c r="RXD75" s="386"/>
      <c r="RXE75" s="386"/>
      <c r="RXF75" s="386"/>
      <c r="RXG75" s="386"/>
      <c r="RXH75" s="386"/>
      <c r="RXI75" s="385"/>
      <c r="RXJ75" s="386"/>
      <c r="RXK75" s="386"/>
      <c r="RXL75" s="386"/>
      <c r="RXM75" s="386"/>
      <c r="RXN75" s="386"/>
      <c r="RXO75" s="386"/>
      <c r="RXP75" s="386"/>
      <c r="RXQ75" s="386"/>
      <c r="RXR75" s="386"/>
      <c r="RXS75" s="386"/>
      <c r="RXT75" s="386"/>
      <c r="RXU75" s="386"/>
      <c r="RXV75" s="386"/>
      <c r="RXW75" s="386"/>
      <c r="RXX75" s="386"/>
      <c r="RXY75" s="385"/>
      <c r="RXZ75" s="386"/>
      <c r="RYA75" s="386"/>
      <c r="RYB75" s="386"/>
      <c r="RYC75" s="386"/>
      <c r="RYD75" s="386"/>
      <c r="RYE75" s="386"/>
      <c r="RYF75" s="386"/>
      <c r="RYG75" s="386"/>
      <c r="RYH75" s="386"/>
      <c r="RYI75" s="386"/>
      <c r="RYJ75" s="386"/>
      <c r="RYK75" s="386"/>
      <c r="RYL75" s="386"/>
      <c r="RYM75" s="386"/>
      <c r="RYN75" s="386"/>
      <c r="RYO75" s="385"/>
      <c r="RYP75" s="386"/>
      <c r="RYQ75" s="386"/>
      <c r="RYR75" s="386"/>
      <c r="RYS75" s="386"/>
      <c r="RYT75" s="386"/>
      <c r="RYU75" s="386"/>
      <c r="RYV75" s="386"/>
      <c r="RYW75" s="386"/>
      <c r="RYX75" s="386"/>
      <c r="RYY75" s="386"/>
      <c r="RYZ75" s="386"/>
      <c r="RZA75" s="386"/>
      <c r="RZB75" s="386"/>
      <c r="RZC75" s="386"/>
      <c r="RZD75" s="386"/>
      <c r="RZE75" s="385"/>
      <c r="RZF75" s="386"/>
      <c r="RZG75" s="386"/>
      <c r="RZH75" s="386"/>
      <c r="RZI75" s="386"/>
      <c r="RZJ75" s="386"/>
      <c r="RZK75" s="386"/>
      <c r="RZL75" s="386"/>
      <c r="RZM75" s="386"/>
      <c r="RZN75" s="386"/>
      <c r="RZO75" s="386"/>
      <c r="RZP75" s="386"/>
      <c r="RZQ75" s="386"/>
      <c r="RZR75" s="386"/>
      <c r="RZS75" s="386"/>
      <c r="RZT75" s="386"/>
      <c r="RZU75" s="385"/>
      <c r="RZV75" s="386"/>
      <c r="RZW75" s="386"/>
      <c r="RZX75" s="386"/>
      <c r="RZY75" s="386"/>
      <c r="RZZ75" s="386"/>
      <c r="SAA75" s="386"/>
      <c r="SAB75" s="386"/>
      <c r="SAC75" s="386"/>
      <c r="SAD75" s="386"/>
      <c r="SAE75" s="386"/>
      <c r="SAF75" s="386"/>
      <c r="SAG75" s="386"/>
      <c r="SAH75" s="386"/>
      <c r="SAI75" s="386"/>
      <c r="SAJ75" s="386"/>
      <c r="SAK75" s="385"/>
      <c r="SAL75" s="386"/>
      <c r="SAM75" s="386"/>
      <c r="SAN75" s="386"/>
      <c r="SAO75" s="386"/>
      <c r="SAP75" s="386"/>
      <c r="SAQ75" s="386"/>
      <c r="SAR75" s="386"/>
      <c r="SAS75" s="386"/>
      <c r="SAT75" s="386"/>
      <c r="SAU75" s="386"/>
      <c r="SAV75" s="386"/>
      <c r="SAW75" s="386"/>
      <c r="SAX75" s="386"/>
      <c r="SAY75" s="386"/>
      <c r="SAZ75" s="386"/>
      <c r="SBA75" s="385"/>
      <c r="SBB75" s="386"/>
      <c r="SBC75" s="386"/>
      <c r="SBD75" s="386"/>
      <c r="SBE75" s="386"/>
      <c r="SBF75" s="386"/>
      <c r="SBG75" s="386"/>
      <c r="SBH75" s="386"/>
      <c r="SBI75" s="386"/>
      <c r="SBJ75" s="386"/>
      <c r="SBK75" s="386"/>
      <c r="SBL75" s="386"/>
      <c r="SBM75" s="386"/>
      <c r="SBN75" s="386"/>
      <c r="SBO75" s="386"/>
      <c r="SBP75" s="386"/>
      <c r="SBQ75" s="385"/>
      <c r="SBR75" s="386"/>
      <c r="SBS75" s="386"/>
      <c r="SBT75" s="386"/>
      <c r="SBU75" s="386"/>
      <c r="SBV75" s="386"/>
      <c r="SBW75" s="386"/>
      <c r="SBX75" s="386"/>
      <c r="SBY75" s="386"/>
      <c r="SBZ75" s="386"/>
      <c r="SCA75" s="386"/>
      <c r="SCB75" s="386"/>
      <c r="SCC75" s="386"/>
      <c r="SCD75" s="386"/>
      <c r="SCE75" s="386"/>
      <c r="SCF75" s="386"/>
      <c r="SCG75" s="385"/>
      <c r="SCH75" s="386"/>
      <c r="SCI75" s="386"/>
      <c r="SCJ75" s="386"/>
      <c r="SCK75" s="386"/>
      <c r="SCL75" s="386"/>
      <c r="SCM75" s="386"/>
      <c r="SCN75" s="386"/>
      <c r="SCO75" s="386"/>
      <c r="SCP75" s="386"/>
      <c r="SCQ75" s="386"/>
      <c r="SCR75" s="386"/>
      <c r="SCS75" s="386"/>
      <c r="SCT75" s="386"/>
      <c r="SCU75" s="386"/>
      <c r="SCV75" s="386"/>
      <c r="SCW75" s="385"/>
      <c r="SCX75" s="386"/>
      <c r="SCY75" s="386"/>
      <c r="SCZ75" s="386"/>
      <c r="SDA75" s="386"/>
      <c r="SDB75" s="386"/>
      <c r="SDC75" s="386"/>
      <c r="SDD75" s="386"/>
      <c r="SDE75" s="386"/>
      <c r="SDF75" s="386"/>
      <c r="SDG75" s="386"/>
      <c r="SDH75" s="386"/>
      <c r="SDI75" s="386"/>
      <c r="SDJ75" s="386"/>
      <c r="SDK75" s="386"/>
      <c r="SDL75" s="386"/>
      <c r="SDM75" s="385"/>
      <c r="SDN75" s="386"/>
      <c r="SDO75" s="386"/>
      <c r="SDP75" s="386"/>
      <c r="SDQ75" s="386"/>
      <c r="SDR75" s="386"/>
      <c r="SDS75" s="386"/>
      <c r="SDT75" s="386"/>
      <c r="SDU75" s="386"/>
      <c r="SDV75" s="386"/>
      <c r="SDW75" s="386"/>
      <c r="SDX75" s="386"/>
      <c r="SDY75" s="386"/>
      <c r="SDZ75" s="386"/>
      <c r="SEA75" s="386"/>
      <c r="SEB75" s="386"/>
      <c r="SEC75" s="385"/>
      <c r="SED75" s="386"/>
      <c r="SEE75" s="386"/>
      <c r="SEF75" s="386"/>
      <c r="SEG75" s="386"/>
      <c r="SEH75" s="386"/>
      <c r="SEI75" s="386"/>
      <c r="SEJ75" s="386"/>
      <c r="SEK75" s="386"/>
      <c r="SEL75" s="386"/>
      <c r="SEM75" s="386"/>
      <c r="SEN75" s="386"/>
      <c r="SEO75" s="386"/>
      <c r="SEP75" s="386"/>
      <c r="SEQ75" s="386"/>
      <c r="SER75" s="386"/>
      <c r="SES75" s="385"/>
      <c r="SET75" s="386"/>
      <c r="SEU75" s="386"/>
      <c r="SEV75" s="386"/>
      <c r="SEW75" s="386"/>
      <c r="SEX75" s="386"/>
      <c r="SEY75" s="386"/>
      <c r="SEZ75" s="386"/>
      <c r="SFA75" s="386"/>
      <c r="SFB75" s="386"/>
      <c r="SFC75" s="386"/>
      <c r="SFD75" s="386"/>
      <c r="SFE75" s="386"/>
      <c r="SFF75" s="386"/>
      <c r="SFG75" s="386"/>
      <c r="SFH75" s="386"/>
      <c r="SFI75" s="385"/>
      <c r="SFJ75" s="386"/>
      <c r="SFK75" s="386"/>
      <c r="SFL75" s="386"/>
      <c r="SFM75" s="386"/>
      <c r="SFN75" s="386"/>
      <c r="SFO75" s="386"/>
      <c r="SFP75" s="386"/>
      <c r="SFQ75" s="386"/>
      <c r="SFR75" s="386"/>
      <c r="SFS75" s="386"/>
      <c r="SFT75" s="386"/>
      <c r="SFU75" s="386"/>
      <c r="SFV75" s="386"/>
      <c r="SFW75" s="386"/>
      <c r="SFX75" s="386"/>
      <c r="SFY75" s="385"/>
      <c r="SFZ75" s="386"/>
      <c r="SGA75" s="386"/>
      <c r="SGB75" s="386"/>
      <c r="SGC75" s="386"/>
      <c r="SGD75" s="386"/>
      <c r="SGE75" s="386"/>
      <c r="SGF75" s="386"/>
      <c r="SGG75" s="386"/>
      <c r="SGH75" s="386"/>
      <c r="SGI75" s="386"/>
      <c r="SGJ75" s="386"/>
      <c r="SGK75" s="386"/>
      <c r="SGL75" s="386"/>
      <c r="SGM75" s="386"/>
      <c r="SGN75" s="386"/>
      <c r="SGO75" s="385"/>
      <c r="SGP75" s="386"/>
      <c r="SGQ75" s="386"/>
      <c r="SGR75" s="386"/>
      <c r="SGS75" s="386"/>
      <c r="SGT75" s="386"/>
      <c r="SGU75" s="386"/>
      <c r="SGV75" s="386"/>
      <c r="SGW75" s="386"/>
      <c r="SGX75" s="386"/>
      <c r="SGY75" s="386"/>
      <c r="SGZ75" s="386"/>
      <c r="SHA75" s="386"/>
      <c r="SHB75" s="386"/>
      <c r="SHC75" s="386"/>
      <c r="SHD75" s="386"/>
      <c r="SHE75" s="385"/>
      <c r="SHF75" s="386"/>
      <c r="SHG75" s="386"/>
      <c r="SHH75" s="386"/>
      <c r="SHI75" s="386"/>
      <c r="SHJ75" s="386"/>
      <c r="SHK75" s="386"/>
      <c r="SHL75" s="386"/>
      <c r="SHM75" s="386"/>
      <c r="SHN75" s="386"/>
      <c r="SHO75" s="386"/>
      <c r="SHP75" s="386"/>
      <c r="SHQ75" s="386"/>
      <c r="SHR75" s="386"/>
      <c r="SHS75" s="386"/>
      <c r="SHT75" s="386"/>
      <c r="SHU75" s="385"/>
      <c r="SHV75" s="386"/>
      <c r="SHW75" s="386"/>
      <c r="SHX75" s="386"/>
      <c r="SHY75" s="386"/>
      <c r="SHZ75" s="386"/>
      <c r="SIA75" s="386"/>
      <c r="SIB75" s="386"/>
      <c r="SIC75" s="386"/>
      <c r="SID75" s="386"/>
      <c r="SIE75" s="386"/>
      <c r="SIF75" s="386"/>
      <c r="SIG75" s="386"/>
      <c r="SIH75" s="386"/>
      <c r="SII75" s="386"/>
      <c r="SIJ75" s="386"/>
      <c r="SIK75" s="385"/>
      <c r="SIL75" s="386"/>
      <c r="SIM75" s="386"/>
      <c r="SIN75" s="386"/>
      <c r="SIO75" s="386"/>
      <c r="SIP75" s="386"/>
      <c r="SIQ75" s="386"/>
      <c r="SIR75" s="386"/>
      <c r="SIS75" s="386"/>
      <c r="SIT75" s="386"/>
      <c r="SIU75" s="386"/>
      <c r="SIV75" s="386"/>
      <c r="SIW75" s="386"/>
      <c r="SIX75" s="386"/>
      <c r="SIY75" s="386"/>
      <c r="SIZ75" s="386"/>
      <c r="SJA75" s="385"/>
      <c r="SJB75" s="386"/>
      <c r="SJC75" s="386"/>
      <c r="SJD75" s="386"/>
      <c r="SJE75" s="386"/>
      <c r="SJF75" s="386"/>
      <c r="SJG75" s="386"/>
      <c r="SJH75" s="386"/>
      <c r="SJI75" s="386"/>
      <c r="SJJ75" s="386"/>
      <c r="SJK75" s="386"/>
      <c r="SJL75" s="386"/>
      <c r="SJM75" s="386"/>
      <c r="SJN75" s="386"/>
      <c r="SJO75" s="386"/>
      <c r="SJP75" s="386"/>
      <c r="SJQ75" s="385"/>
      <c r="SJR75" s="386"/>
      <c r="SJS75" s="386"/>
      <c r="SJT75" s="386"/>
      <c r="SJU75" s="386"/>
      <c r="SJV75" s="386"/>
      <c r="SJW75" s="386"/>
      <c r="SJX75" s="386"/>
      <c r="SJY75" s="386"/>
      <c r="SJZ75" s="386"/>
      <c r="SKA75" s="386"/>
      <c r="SKB75" s="386"/>
      <c r="SKC75" s="386"/>
      <c r="SKD75" s="386"/>
      <c r="SKE75" s="386"/>
      <c r="SKF75" s="386"/>
      <c r="SKG75" s="385"/>
      <c r="SKH75" s="386"/>
      <c r="SKI75" s="386"/>
      <c r="SKJ75" s="386"/>
      <c r="SKK75" s="386"/>
      <c r="SKL75" s="386"/>
      <c r="SKM75" s="386"/>
      <c r="SKN75" s="386"/>
      <c r="SKO75" s="386"/>
      <c r="SKP75" s="386"/>
      <c r="SKQ75" s="386"/>
      <c r="SKR75" s="386"/>
      <c r="SKS75" s="386"/>
      <c r="SKT75" s="386"/>
      <c r="SKU75" s="386"/>
      <c r="SKV75" s="386"/>
      <c r="SKW75" s="385"/>
      <c r="SKX75" s="386"/>
      <c r="SKY75" s="386"/>
      <c r="SKZ75" s="386"/>
      <c r="SLA75" s="386"/>
      <c r="SLB75" s="386"/>
      <c r="SLC75" s="386"/>
      <c r="SLD75" s="386"/>
      <c r="SLE75" s="386"/>
      <c r="SLF75" s="386"/>
      <c r="SLG75" s="386"/>
      <c r="SLH75" s="386"/>
      <c r="SLI75" s="386"/>
      <c r="SLJ75" s="386"/>
      <c r="SLK75" s="386"/>
      <c r="SLL75" s="386"/>
      <c r="SLM75" s="385"/>
      <c r="SLN75" s="386"/>
      <c r="SLO75" s="386"/>
      <c r="SLP75" s="386"/>
      <c r="SLQ75" s="386"/>
      <c r="SLR75" s="386"/>
      <c r="SLS75" s="386"/>
      <c r="SLT75" s="386"/>
      <c r="SLU75" s="386"/>
      <c r="SLV75" s="386"/>
      <c r="SLW75" s="386"/>
      <c r="SLX75" s="386"/>
      <c r="SLY75" s="386"/>
      <c r="SLZ75" s="386"/>
      <c r="SMA75" s="386"/>
      <c r="SMB75" s="386"/>
      <c r="SMC75" s="385"/>
      <c r="SMD75" s="386"/>
      <c r="SME75" s="386"/>
      <c r="SMF75" s="386"/>
      <c r="SMG75" s="386"/>
      <c r="SMH75" s="386"/>
      <c r="SMI75" s="386"/>
      <c r="SMJ75" s="386"/>
      <c r="SMK75" s="386"/>
      <c r="SML75" s="386"/>
      <c r="SMM75" s="386"/>
      <c r="SMN75" s="386"/>
      <c r="SMO75" s="386"/>
      <c r="SMP75" s="386"/>
      <c r="SMQ75" s="386"/>
      <c r="SMR75" s="386"/>
      <c r="SMS75" s="385"/>
      <c r="SMT75" s="386"/>
      <c r="SMU75" s="386"/>
      <c r="SMV75" s="386"/>
      <c r="SMW75" s="386"/>
      <c r="SMX75" s="386"/>
      <c r="SMY75" s="386"/>
      <c r="SMZ75" s="386"/>
      <c r="SNA75" s="386"/>
      <c r="SNB75" s="386"/>
      <c r="SNC75" s="386"/>
      <c r="SND75" s="386"/>
      <c r="SNE75" s="386"/>
      <c r="SNF75" s="386"/>
      <c r="SNG75" s="386"/>
      <c r="SNH75" s="386"/>
      <c r="SNI75" s="385"/>
      <c r="SNJ75" s="386"/>
      <c r="SNK75" s="386"/>
      <c r="SNL75" s="386"/>
      <c r="SNM75" s="386"/>
      <c r="SNN75" s="386"/>
      <c r="SNO75" s="386"/>
      <c r="SNP75" s="386"/>
      <c r="SNQ75" s="386"/>
      <c r="SNR75" s="386"/>
      <c r="SNS75" s="386"/>
      <c r="SNT75" s="386"/>
      <c r="SNU75" s="386"/>
      <c r="SNV75" s="386"/>
      <c r="SNW75" s="386"/>
      <c r="SNX75" s="386"/>
      <c r="SNY75" s="385"/>
      <c r="SNZ75" s="386"/>
      <c r="SOA75" s="386"/>
      <c r="SOB75" s="386"/>
      <c r="SOC75" s="386"/>
      <c r="SOD75" s="386"/>
      <c r="SOE75" s="386"/>
      <c r="SOF75" s="386"/>
      <c r="SOG75" s="386"/>
      <c r="SOH75" s="386"/>
      <c r="SOI75" s="386"/>
      <c r="SOJ75" s="386"/>
      <c r="SOK75" s="386"/>
      <c r="SOL75" s="386"/>
      <c r="SOM75" s="386"/>
      <c r="SON75" s="386"/>
      <c r="SOO75" s="385"/>
      <c r="SOP75" s="386"/>
      <c r="SOQ75" s="386"/>
      <c r="SOR75" s="386"/>
      <c r="SOS75" s="386"/>
      <c r="SOT75" s="386"/>
      <c r="SOU75" s="386"/>
      <c r="SOV75" s="386"/>
      <c r="SOW75" s="386"/>
      <c r="SOX75" s="386"/>
      <c r="SOY75" s="386"/>
      <c r="SOZ75" s="386"/>
      <c r="SPA75" s="386"/>
      <c r="SPB75" s="386"/>
      <c r="SPC75" s="386"/>
      <c r="SPD75" s="386"/>
      <c r="SPE75" s="385"/>
      <c r="SPF75" s="386"/>
      <c r="SPG75" s="386"/>
      <c r="SPH75" s="386"/>
      <c r="SPI75" s="386"/>
      <c r="SPJ75" s="386"/>
      <c r="SPK75" s="386"/>
      <c r="SPL75" s="386"/>
      <c r="SPM75" s="386"/>
      <c r="SPN75" s="386"/>
      <c r="SPO75" s="386"/>
      <c r="SPP75" s="386"/>
      <c r="SPQ75" s="386"/>
      <c r="SPR75" s="386"/>
      <c r="SPS75" s="386"/>
      <c r="SPT75" s="386"/>
      <c r="SPU75" s="385"/>
      <c r="SPV75" s="386"/>
      <c r="SPW75" s="386"/>
      <c r="SPX75" s="386"/>
      <c r="SPY75" s="386"/>
      <c r="SPZ75" s="386"/>
      <c r="SQA75" s="386"/>
      <c r="SQB75" s="386"/>
      <c r="SQC75" s="386"/>
      <c r="SQD75" s="386"/>
      <c r="SQE75" s="386"/>
      <c r="SQF75" s="386"/>
      <c r="SQG75" s="386"/>
      <c r="SQH75" s="386"/>
      <c r="SQI75" s="386"/>
      <c r="SQJ75" s="386"/>
      <c r="SQK75" s="385"/>
      <c r="SQL75" s="386"/>
      <c r="SQM75" s="386"/>
      <c r="SQN75" s="386"/>
      <c r="SQO75" s="386"/>
      <c r="SQP75" s="386"/>
      <c r="SQQ75" s="386"/>
      <c r="SQR75" s="386"/>
      <c r="SQS75" s="386"/>
      <c r="SQT75" s="386"/>
      <c r="SQU75" s="386"/>
      <c r="SQV75" s="386"/>
      <c r="SQW75" s="386"/>
      <c r="SQX75" s="386"/>
      <c r="SQY75" s="386"/>
      <c r="SQZ75" s="386"/>
      <c r="SRA75" s="385"/>
      <c r="SRB75" s="386"/>
      <c r="SRC75" s="386"/>
      <c r="SRD75" s="386"/>
      <c r="SRE75" s="386"/>
      <c r="SRF75" s="386"/>
      <c r="SRG75" s="386"/>
      <c r="SRH75" s="386"/>
      <c r="SRI75" s="386"/>
      <c r="SRJ75" s="386"/>
      <c r="SRK75" s="386"/>
      <c r="SRL75" s="386"/>
      <c r="SRM75" s="386"/>
      <c r="SRN75" s="386"/>
      <c r="SRO75" s="386"/>
      <c r="SRP75" s="386"/>
      <c r="SRQ75" s="385"/>
      <c r="SRR75" s="386"/>
      <c r="SRS75" s="386"/>
      <c r="SRT75" s="386"/>
      <c r="SRU75" s="386"/>
      <c r="SRV75" s="386"/>
      <c r="SRW75" s="386"/>
      <c r="SRX75" s="386"/>
      <c r="SRY75" s="386"/>
      <c r="SRZ75" s="386"/>
      <c r="SSA75" s="386"/>
      <c r="SSB75" s="386"/>
      <c r="SSC75" s="386"/>
      <c r="SSD75" s="386"/>
      <c r="SSE75" s="386"/>
      <c r="SSF75" s="386"/>
      <c r="SSG75" s="385"/>
      <c r="SSH75" s="386"/>
      <c r="SSI75" s="386"/>
      <c r="SSJ75" s="386"/>
      <c r="SSK75" s="386"/>
      <c r="SSL75" s="386"/>
      <c r="SSM75" s="386"/>
      <c r="SSN75" s="386"/>
      <c r="SSO75" s="386"/>
      <c r="SSP75" s="386"/>
      <c r="SSQ75" s="386"/>
      <c r="SSR75" s="386"/>
      <c r="SSS75" s="386"/>
      <c r="SST75" s="386"/>
      <c r="SSU75" s="386"/>
      <c r="SSV75" s="386"/>
      <c r="SSW75" s="385"/>
      <c r="SSX75" s="386"/>
      <c r="SSY75" s="386"/>
      <c r="SSZ75" s="386"/>
      <c r="STA75" s="386"/>
      <c r="STB75" s="386"/>
      <c r="STC75" s="386"/>
      <c r="STD75" s="386"/>
      <c r="STE75" s="386"/>
      <c r="STF75" s="386"/>
      <c r="STG75" s="386"/>
      <c r="STH75" s="386"/>
      <c r="STI75" s="386"/>
      <c r="STJ75" s="386"/>
      <c r="STK75" s="386"/>
      <c r="STL75" s="386"/>
      <c r="STM75" s="385"/>
      <c r="STN75" s="386"/>
      <c r="STO75" s="386"/>
      <c r="STP75" s="386"/>
      <c r="STQ75" s="386"/>
      <c r="STR75" s="386"/>
      <c r="STS75" s="386"/>
      <c r="STT75" s="386"/>
      <c r="STU75" s="386"/>
      <c r="STV75" s="386"/>
      <c r="STW75" s="386"/>
      <c r="STX75" s="386"/>
      <c r="STY75" s="386"/>
      <c r="STZ75" s="386"/>
      <c r="SUA75" s="386"/>
      <c r="SUB75" s="386"/>
      <c r="SUC75" s="385"/>
      <c r="SUD75" s="386"/>
      <c r="SUE75" s="386"/>
      <c r="SUF75" s="386"/>
      <c r="SUG75" s="386"/>
      <c r="SUH75" s="386"/>
      <c r="SUI75" s="386"/>
      <c r="SUJ75" s="386"/>
      <c r="SUK75" s="386"/>
      <c r="SUL75" s="386"/>
      <c r="SUM75" s="386"/>
      <c r="SUN75" s="386"/>
      <c r="SUO75" s="386"/>
      <c r="SUP75" s="386"/>
      <c r="SUQ75" s="386"/>
      <c r="SUR75" s="386"/>
      <c r="SUS75" s="385"/>
      <c r="SUT75" s="386"/>
      <c r="SUU75" s="386"/>
      <c r="SUV75" s="386"/>
      <c r="SUW75" s="386"/>
      <c r="SUX75" s="386"/>
      <c r="SUY75" s="386"/>
      <c r="SUZ75" s="386"/>
      <c r="SVA75" s="386"/>
      <c r="SVB75" s="386"/>
      <c r="SVC75" s="386"/>
      <c r="SVD75" s="386"/>
      <c r="SVE75" s="386"/>
      <c r="SVF75" s="386"/>
      <c r="SVG75" s="386"/>
      <c r="SVH75" s="386"/>
      <c r="SVI75" s="385"/>
      <c r="SVJ75" s="386"/>
      <c r="SVK75" s="386"/>
      <c r="SVL75" s="386"/>
      <c r="SVM75" s="386"/>
      <c r="SVN75" s="386"/>
      <c r="SVO75" s="386"/>
      <c r="SVP75" s="386"/>
      <c r="SVQ75" s="386"/>
      <c r="SVR75" s="386"/>
      <c r="SVS75" s="386"/>
      <c r="SVT75" s="386"/>
      <c r="SVU75" s="386"/>
      <c r="SVV75" s="386"/>
      <c r="SVW75" s="386"/>
      <c r="SVX75" s="386"/>
      <c r="SVY75" s="385"/>
      <c r="SVZ75" s="386"/>
      <c r="SWA75" s="386"/>
      <c r="SWB75" s="386"/>
      <c r="SWC75" s="386"/>
      <c r="SWD75" s="386"/>
      <c r="SWE75" s="386"/>
      <c r="SWF75" s="386"/>
      <c r="SWG75" s="386"/>
      <c r="SWH75" s="386"/>
      <c r="SWI75" s="386"/>
      <c r="SWJ75" s="386"/>
      <c r="SWK75" s="386"/>
      <c r="SWL75" s="386"/>
      <c r="SWM75" s="386"/>
      <c r="SWN75" s="386"/>
      <c r="SWO75" s="385"/>
      <c r="SWP75" s="386"/>
      <c r="SWQ75" s="386"/>
      <c r="SWR75" s="386"/>
      <c r="SWS75" s="386"/>
      <c r="SWT75" s="386"/>
      <c r="SWU75" s="386"/>
      <c r="SWV75" s="386"/>
      <c r="SWW75" s="386"/>
      <c r="SWX75" s="386"/>
      <c r="SWY75" s="386"/>
      <c r="SWZ75" s="386"/>
      <c r="SXA75" s="386"/>
      <c r="SXB75" s="386"/>
      <c r="SXC75" s="386"/>
      <c r="SXD75" s="386"/>
      <c r="SXE75" s="385"/>
      <c r="SXF75" s="386"/>
      <c r="SXG75" s="386"/>
      <c r="SXH75" s="386"/>
      <c r="SXI75" s="386"/>
      <c r="SXJ75" s="386"/>
      <c r="SXK75" s="386"/>
      <c r="SXL75" s="386"/>
      <c r="SXM75" s="386"/>
      <c r="SXN75" s="386"/>
      <c r="SXO75" s="386"/>
      <c r="SXP75" s="386"/>
      <c r="SXQ75" s="386"/>
      <c r="SXR75" s="386"/>
      <c r="SXS75" s="386"/>
      <c r="SXT75" s="386"/>
      <c r="SXU75" s="385"/>
      <c r="SXV75" s="386"/>
      <c r="SXW75" s="386"/>
      <c r="SXX75" s="386"/>
      <c r="SXY75" s="386"/>
      <c r="SXZ75" s="386"/>
      <c r="SYA75" s="386"/>
      <c r="SYB75" s="386"/>
      <c r="SYC75" s="386"/>
      <c r="SYD75" s="386"/>
      <c r="SYE75" s="386"/>
      <c r="SYF75" s="386"/>
      <c r="SYG75" s="386"/>
      <c r="SYH75" s="386"/>
      <c r="SYI75" s="386"/>
      <c r="SYJ75" s="386"/>
      <c r="SYK75" s="385"/>
      <c r="SYL75" s="386"/>
      <c r="SYM75" s="386"/>
      <c r="SYN75" s="386"/>
      <c r="SYO75" s="386"/>
      <c r="SYP75" s="386"/>
      <c r="SYQ75" s="386"/>
      <c r="SYR75" s="386"/>
      <c r="SYS75" s="386"/>
      <c r="SYT75" s="386"/>
      <c r="SYU75" s="386"/>
      <c r="SYV75" s="386"/>
      <c r="SYW75" s="386"/>
      <c r="SYX75" s="386"/>
      <c r="SYY75" s="386"/>
      <c r="SYZ75" s="386"/>
      <c r="SZA75" s="385"/>
      <c r="SZB75" s="386"/>
      <c r="SZC75" s="386"/>
      <c r="SZD75" s="386"/>
      <c r="SZE75" s="386"/>
      <c r="SZF75" s="386"/>
      <c r="SZG75" s="386"/>
      <c r="SZH75" s="386"/>
      <c r="SZI75" s="386"/>
      <c r="SZJ75" s="386"/>
      <c r="SZK75" s="386"/>
      <c r="SZL75" s="386"/>
      <c r="SZM75" s="386"/>
      <c r="SZN75" s="386"/>
      <c r="SZO75" s="386"/>
      <c r="SZP75" s="386"/>
      <c r="SZQ75" s="385"/>
      <c r="SZR75" s="386"/>
      <c r="SZS75" s="386"/>
      <c r="SZT75" s="386"/>
      <c r="SZU75" s="386"/>
      <c r="SZV75" s="386"/>
      <c r="SZW75" s="386"/>
      <c r="SZX75" s="386"/>
      <c r="SZY75" s="386"/>
      <c r="SZZ75" s="386"/>
      <c r="TAA75" s="386"/>
      <c r="TAB75" s="386"/>
      <c r="TAC75" s="386"/>
      <c r="TAD75" s="386"/>
      <c r="TAE75" s="386"/>
      <c r="TAF75" s="386"/>
      <c r="TAG75" s="385"/>
      <c r="TAH75" s="386"/>
      <c r="TAI75" s="386"/>
      <c r="TAJ75" s="386"/>
      <c r="TAK75" s="386"/>
      <c r="TAL75" s="386"/>
      <c r="TAM75" s="386"/>
      <c r="TAN75" s="386"/>
      <c r="TAO75" s="386"/>
      <c r="TAP75" s="386"/>
      <c r="TAQ75" s="386"/>
      <c r="TAR75" s="386"/>
      <c r="TAS75" s="386"/>
      <c r="TAT75" s="386"/>
      <c r="TAU75" s="386"/>
      <c r="TAV75" s="386"/>
      <c r="TAW75" s="385"/>
      <c r="TAX75" s="386"/>
      <c r="TAY75" s="386"/>
      <c r="TAZ75" s="386"/>
      <c r="TBA75" s="386"/>
      <c r="TBB75" s="386"/>
      <c r="TBC75" s="386"/>
      <c r="TBD75" s="386"/>
      <c r="TBE75" s="386"/>
      <c r="TBF75" s="386"/>
      <c r="TBG75" s="386"/>
      <c r="TBH75" s="386"/>
      <c r="TBI75" s="386"/>
      <c r="TBJ75" s="386"/>
      <c r="TBK75" s="386"/>
      <c r="TBL75" s="386"/>
      <c r="TBM75" s="385"/>
      <c r="TBN75" s="386"/>
      <c r="TBO75" s="386"/>
      <c r="TBP75" s="386"/>
      <c r="TBQ75" s="386"/>
      <c r="TBR75" s="386"/>
      <c r="TBS75" s="386"/>
      <c r="TBT75" s="386"/>
      <c r="TBU75" s="386"/>
      <c r="TBV75" s="386"/>
      <c r="TBW75" s="386"/>
      <c r="TBX75" s="386"/>
      <c r="TBY75" s="386"/>
      <c r="TBZ75" s="386"/>
      <c r="TCA75" s="386"/>
      <c r="TCB75" s="386"/>
      <c r="TCC75" s="385"/>
      <c r="TCD75" s="386"/>
      <c r="TCE75" s="386"/>
      <c r="TCF75" s="386"/>
      <c r="TCG75" s="386"/>
      <c r="TCH75" s="386"/>
      <c r="TCI75" s="386"/>
      <c r="TCJ75" s="386"/>
      <c r="TCK75" s="386"/>
      <c r="TCL75" s="386"/>
      <c r="TCM75" s="386"/>
      <c r="TCN75" s="386"/>
      <c r="TCO75" s="386"/>
      <c r="TCP75" s="386"/>
      <c r="TCQ75" s="386"/>
      <c r="TCR75" s="386"/>
      <c r="TCS75" s="385"/>
      <c r="TCT75" s="386"/>
      <c r="TCU75" s="386"/>
      <c r="TCV75" s="386"/>
      <c r="TCW75" s="386"/>
      <c r="TCX75" s="386"/>
      <c r="TCY75" s="386"/>
      <c r="TCZ75" s="386"/>
      <c r="TDA75" s="386"/>
      <c r="TDB75" s="386"/>
      <c r="TDC75" s="386"/>
      <c r="TDD75" s="386"/>
      <c r="TDE75" s="386"/>
      <c r="TDF75" s="386"/>
      <c r="TDG75" s="386"/>
      <c r="TDH75" s="386"/>
      <c r="TDI75" s="385"/>
      <c r="TDJ75" s="386"/>
      <c r="TDK75" s="386"/>
      <c r="TDL75" s="386"/>
      <c r="TDM75" s="386"/>
      <c r="TDN75" s="386"/>
      <c r="TDO75" s="386"/>
      <c r="TDP75" s="386"/>
      <c r="TDQ75" s="386"/>
      <c r="TDR75" s="386"/>
      <c r="TDS75" s="386"/>
      <c r="TDT75" s="386"/>
      <c r="TDU75" s="386"/>
      <c r="TDV75" s="386"/>
      <c r="TDW75" s="386"/>
      <c r="TDX75" s="386"/>
      <c r="TDY75" s="385"/>
      <c r="TDZ75" s="386"/>
      <c r="TEA75" s="386"/>
      <c r="TEB75" s="386"/>
      <c r="TEC75" s="386"/>
      <c r="TED75" s="386"/>
      <c r="TEE75" s="386"/>
      <c r="TEF75" s="386"/>
      <c r="TEG75" s="386"/>
      <c r="TEH75" s="386"/>
      <c r="TEI75" s="386"/>
      <c r="TEJ75" s="386"/>
      <c r="TEK75" s="386"/>
      <c r="TEL75" s="386"/>
      <c r="TEM75" s="386"/>
      <c r="TEN75" s="386"/>
      <c r="TEO75" s="385"/>
      <c r="TEP75" s="386"/>
      <c r="TEQ75" s="386"/>
      <c r="TER75" s="386"/>
      <c r="TES75" s="386"/>
      <c r="TET75" s="386"/>
      <c r="TEU75" s="386"/>
      <c r="TEV75" s="386"/>
      <c r="TEW75" s="386"/>
      <c r="TEX75" s="386"/>
      <c r="TEY75" s="386"/>
      <c r="TEZ75" s="386"/>
      <c r="TFA75" s="386"/>
      <c r="TFB75" s="386"/>
      <c r="TFC75" s="386"/>
      <c r="TFD75" s="386"/>
      <c r="TFE75" s="385"/>
      <c r="TFF75" s="386"/>
      <c r="TFG75" s="386"/>
      <c r="TFH75" s="386"/>
      <c r="TFI75" s="386"/>
      <c r="TFJ75" s="386"/>
      <c r="TFK75" s="386"/>
      <c r="TFL75" s="386"/>
      <c r="TFM75" s="386"/>
      <c r="TFN75" s="386"/>
      <c r="TFO75" s="386"/>
      <c r="TFP75" s="386"/>
      <c r="TFQ75" s="386"/>
      <c r="TFR75" s="386"/>
      <c r="TFS75" s="386"/>
      <c r="TFT75" s="386"/>
      <c r="TFU75" s="385"/>
      <c r="TFV75" s="386"/>
      <c r="TFW75" s="386"/>
      <c r="TFX75" s="386"/>
      <c r="TFY75" s="386"/>
      <c r="TFZ75" s="386"/>
      <c r="TGA75" s="386"/>
      <c r="TGB75" s="386"/>
      <c r="TGC75" s="386"/>
      <c r="TGD75" s="386"/>
      <c r="TGE75" s="386"/>
      <c r="TGF75" s="386"/>
      <c r="TGG75" s="386"/>
      <c r="TGH75" s="386"/>
      <c r="TGI75" s="386"/>
      <c r="TGJ75" s="386"/>
      <c r="TGK75" s="385"/>
      <c r="TGL75" s="386"/>
      <c r="TGM75" s="386"/>
      <c r="TGN75" s="386"/>
      <c r="TGO75" s="386"/>
      <c r="TGP75" s="386"/>
      <c r="TGQ75" s="386"/>
      <c r="TGR75" s="386"/>
      <c r="TGS75" s="386"/>
      <c r="TGT75" s="386"/>
      <c r="TGU75" s="386"/>
      <c r="TGV75" s="386"/>
      <c r="TGW75" s="386"/>
      <c r="TGX75" s="386"/>
      <c r="TGY75" s="386"/>
      <c r="TGZ75" s="386"/>
      <c r="THA75" s="385"/>
      <c r="THB75" s="386"/>
      <c r="THC75" s="386"/>
      <c r="THD75" s="386"/>
      <c r="THE75" s="386"/>
      <c r="THF75" s="386"/>
      <c r="THG75" s="386"/>
      <c r="THH75" s="386"/>
      <c r="THI75" s="386"/>
      <c r="THJ75" s="386"/>
      <c r="THK75" s="386"/>
      <c r="THL75" s="386"/>
      <c r="THM75" s="386"/>
      <c r="THN75" s="386"/>
      <c r="THO75" s="386"/>
      <c r="THP75" s="386"/>
      <c r="THQ75" s="385"/>
      <c r="THR75" s="386"/>
      <c r="THS75" s="386"/>
      <c r="THT75" s="386"/>
      <c r="THU75" s="386"/>
      <c r="THV75" s="386"/>
      <c r="THW75" s="386"/>
      <c r="THX75" s="386"/>
      <c r="THY75" s="386"/>
      <c r="THZ75" s="386"/>
      <c r="TIA75" s="386"/>
      <c r="TIB75" s="386"/>
      <c r="TIC75" s="386"/>
      <c r="TID75" s="386"/>
      <c r="TIE75" s="386"/>
      <c r="TIF75" s="386"/>
      <c r="TIG75" s="385"/>
      <c r="TIH75" s="386"/>
      <c r="TII75" s="386"/>
      <c r="TIJ75" s="386"/>
      <c r="TIK75" s="386"/>
      <c r="TIL75" s="386"/>
      <c r="TIM75" s="386"/>
      <c r="TIN75" s="386"/>
      <c r="TIO75" s="386"/>
      <c r="TIP75" s="386"/>
      <c r="TIQ75" s="386"/>
      <c r="TIR75" s="386"/>
      <c r="TIS75" s="386"/>
      <c r="TIT75" s="386"/>
      <c r="TIU75" s="386"/>
      <c r="TIV75" s="386"/>
      <c r="TIW75" s="385"/>
      <c r="TIX75" s="386"/>
      <c r="TIY75" s="386"/>
      <c r="TIZ75" s="386"/>
      <c r="TJA75" s="386"/>
      <c r="TJB75" s="386"/>
      <c r="TJC75" s="386"/>
      <c r="TJD75" s="386"/>
      <c r="TJE75" s="386"/>
      <c r="TJF75" s="386"/>
      <c r="TJG75" s="386"/>
      <c r="TJH75" s="386"/>
      <c r="TJI75" s="386"/>
      <c r="TJJ75" s="386"/>
      <c r="TJK75" s="386"/>
      <c r="TJL75" s="386"/>
      <c r="TJM75" s="385"/>
      <c r="TJN75" s="386"/>
      <c r="TJO75" s="386"/>
      <c r="TJP75" s="386"/>
      <c r="TJQ75" s="386"/>
      <c r="TJR75" s="386"/>
      <c r="TJS75" s="386"/>
      <c r="TJT75" s="386"/>
      <c r="TJU75" s="386"/>
      <c r="TJV75" s="386"/>
      <c r="TJW75" s="386"/>
      <c r="TJX75" s="386"/>
      <c r="TJY75" s="386"/>
      <c r="TJZ75" s="386"/>
      <c r="TKA75" s="386"/>
      <c r="TKB75" s="386"/>
      <c r="TKC75" s="385"/>
      <c r="TKD75" s="386"/>
      <c r="TKE75" s="386"/>
      <c r="TKF75" s="386"/>
      <c r="TKG75" s="386"/>
      <c r="TKH75" s="386"/>
      <c r="TKI75" s="386"/>
      <c r="TKJ75" s="386"/>
      <c r="TKK75" s="386"/>
      <c r="TKL75" s="386"/>
      <c r="TKM75" s="386"/>
      <c r="TKN75" s="386"/>
      <c r="TKO75" s="386"/>
      <c r="TKP75" s="386"/>
      <c r="TKQ75" s="386"/>
      <c r="TKR75" s="386"/>
      <c r="TKS75" s="385"/>
      <c r="TKT75" s="386"/>
      <c r="TKU75" s="386"/>
      <c r="TKV75" s="386"/>
      <c r="TKW75" s="386"/>
      <c r="TKX75" s="386"/>
      <c r="TKY75" s="386"/>
      <c r="TKZ75" s="386"/>
      <c r="TLA75" s="386"/>
      <c r="TLB75" s="386"/>
      <c r="TLC75" s="386"/>
      <c r="TLD75" s="386"/>
      <c r="TLE75" s="386"/>
      <c r="TLF75" s="386"/>
      <c r="TLG75" s="386"/>
      <c r="TLH75" s="386"/>
      <c r="TLI75" s="385"/>
      <c r="TLJ75" s="386"/>
      <c r="TLK75" s="386"/>
      <c r="TLL75" s="386"/>
      <c r="TLM75" s="386"/>
      <c r="TLN75" s="386"/>
      <c r="TLO75" s="386"/>
      <c r="TLP75" s="386"/>
      <c r="TLQ75" s="386"/>
      <c r="TLR75" s="386"/>
      <c r="TLS75" s="386"/>
      <c r="TLT75" s="386"/>
      <c r="TLU75" s="386"/>
      <c r="TLV75" s="386"/>
      <c r="TLW75" s="386"/>
      <c r="TLX75" s="386"/>
      <c r="TLY75" s="385"/>
      <c r="TLZ75" s="386"/>
      <c r="TMA75" s="386"/>
      <c r="TMB75" s="386"/>
      <c r="TMC75" s="386"/>
      <c r="TMD75" s="386"/>
      <c r="TME75" s="386"/>
      <c r="TMF75" s="386"/>
      <c r="TMG75" s="386"/>
      <c r="TMH75" s="386"/>
      <c r="TMI75" s="386"/>
      <c r="TMJ75" s="386"/>
      <c r="TMK75" s="386"/>
      <c r="TML75" s="386"/>
      <c r="TMM75" s="386"/>
      <c r="TMN75" s="386"/>
      <c r="TMO75" s="385"/>
      <c r="TMP75" s="386"/>
      <c r="TMQ75" s="386"/>
      <c r="TMR75" s="386"/>
      <c r="TMS75" s="386"/>
      <c r="TMT75" s="386"/>
      <c r="TMU75" s="386"/>
      <c r="TMV75" s="386"/>
      <c r="TMW75" s="386"/>
      <c r="TMX75" s="386"/>
      <c r="TMY75" s="386"/>
      <c r="TMZ75" s="386"/>
      <c r="TNA75" s="386"/>
      <c r="TNB75" s="386"/>
      <c r="TNC75" s="386"/>
      <c r="TND75" s="386"/>
      <c r="TNE75" s="385"/>
      <c r="TNF75" s="386"/>
      <c r="TNG75" s="386"/>
      <c r="TNH75" s="386"/>
      <c r="TNI75" s="386"/>
      <c r="TNJ75" s="386"/>
      <c r="TNK75" s="386"/>
      <c r="TNL75" s="386"/>
      <c r="TNM75" s="386"/>
      <c r="TNN75" s="386"/>
      <c r="TNO75" s="386"/>
      <c r="TNP75" s="386"/>
      <c r="TNQ75" s="386"/>
      <c r="TNR75" s="386"/>
      <c r="TNS75" s="386"/>
      <c r="TNT75" s="386"/>
      <c r="TNU75" s="385"/>
      <c r="TNV75" s="386"/>
      <c r="TNW75" s="386"/>
      <c r="TNX75" s="386"/>
      <c r="TNY75" s="386"/>
      <c r="TNZ75" s="386"/>
      <c r="TOA75" s="386"/>
      <c r="TOB75" s="386"/>
      <c r="TOC75" s="386"/>
      <c r="TOD75" s="386"/>
      <c r="TOE75" s="386"/>
      <c r="TOF75" s="386"/>
      <c r="TOG75" s="386"/>
      <c r="TOH75" s="386"/>
      <c r="TOI75" s="386"/>
      <c r="TOJ75" s="386"/>
      <c r="TOK75" s="385"/>
      <c r="TOL75" s="386"/>
      <c r="TOM75" s="386"/>
      <c r="TON75" s="386"/>
      <c r="TOO75" s="386"/>
      <c r="TOP75" s="386"/>
      <c r="TOQ75" s="386"/>
      <c r="TOR75" s="386"/>
      <c r="TOS75" s="386"/>
      <c r="TOT75" s="386"/>
      <c r="TOU75" s="386"/>
      <c r="TOV75" s="386"/>
      <c r="TOW75" s="386"/>
      <c r="TOX75" s="386"/>
      <c r="TOY75" s="386"/>
      <c r="TOZ75" s="386"/>
      <c r="TPA75" s="385"/>
      <c r="TPB75" s="386"/>
      <c r="TPC75" s="386"/>
      <c r="TPD75" s="386"/>
      <c r="TPE75" s="386"/>
      <c r="TPF75" s="386"/>
      <c r="TPG75" s="386"/>
      <c r="TPH75" s="386"/>
      <c r="TPI75" s="386"/>
      <c r="TPJ75" s="386"/>
      <c r="TPK75" s="386"/>
      <c r="TPL75" s="386"/>
      <c r="TPM75" s="386"/>
      <c r="TPN75" s="386"/>
      <c r="TPO75" s="386"/>
      <c r="TPP75" s="386"/>
      <c r="TPQ75" s="385"/>
      <c r="TPR75" s="386"/>
      <c r="TPS75" s="386"/>
      <c r="TPT75" s="386"/>
      <c r="TPU75" s="386"/>
      <c r="TPV75" s="386"/>
      <c r="TPW75" s="386"/>
      <c r="TPX75" s="386"/>
      <c r="TPY75" s="386"/>
      <c r="TPZ75" s="386"/>
      <c r="TQA75" s="386"/>
      <c r="TQB75" s="386"/>
      <c r="TQC75" s="386"/>
      <c r="TQD75" s="386"/>
      <c r="TQE75" s="386"/>
      <c r="TQF75" s="386"/>
      <c r="TQG75" s="385"/>
      <c r="TQH75" s="386"/>
      <c r="TQI75" s="386"/>
      <c r="TQJ75" s="386"/>
      <c r="TQK75" s="386"/>
      <c r="TQL75" s="386"/>
      <c r="TQM75" s="386"/>
      <c r="TQN75" s="386"/>
      <c r="TQO75" s="386"/>
      <c r="TQP75" s="386"/>
      <c r="TQQ75" s="386"/>
      <c r="TQR75" s="386"/>
      <c r="TQS75" s="386"/>
      <c r="TQT75" s="386"/>
      <c r="TQU75" s="386"/>
      <c r="TQV75" s="386"/>
      <c r="TQW75" s="385"/>
      <c r="TQX75" s="386"/>
      <c r="TQY75" s="386"/>
      <c r="TQZ75" s="386"/>
      <c r="TRA75" s="386"/>
      <c r="TRB75" s="386"/>
      <c r="TRC75" s="386"/>
      <c r="TRD75" s="386"/>
      <c r="TRE75" s="386"/>
      <c r="TRF75" s="386"/>
      <c r="TRG75" s="386"/>
      <c r="TRH75" s="386"/>
      <c r="TRI75" s="386"/>
      <c r="TRJ75" s="386"/>
      <c r="TRK75" s="386"/>
      <c r="TRL75" s="386"/>
      <c r="TRM75" s="385"/>
      <c r="TRN75" s="386"/>
      <c r="TRO75" s="386"/>
      <c r="TRP75" s="386"/>
      <c r="TRQ75" s="386"/>
      <c r="TRR75" s="386"/>
      <c r="TRS75" s="386"/>
      <c r="TRT75" s="386"/>
      <c r="TRU75" s="386"/>
      <c r="TRV75" s="386"/>
      <c r="TRW75" s="386"/>
      <c r="TRX75" s="386"/>
      <c r="TRY75" s="386"/>
      <c r="TRZ75" s="386"/>
      <c r="TSA75" s="386"/>
      <c r="TSB75" s="386"/>
      <c r="TSC75" s="385"/>
      <c r="TSD75" s="386"/>
      <c r="TSE75" s="386"/>
      <c r="TSF75" s="386"/>
      <c r="TSG75" s="386"/>
      <c r="TSH75" s="386"/>
      <c r="TSI75" s="386"/>
      <c r="TSJ75" s="386"/>
      <c r="TSK75" s="386"/>
      <c r="TSL75" s="386"/>
      <c r="TSM75" s="386"/>
      <c r="TSN75" s="386"/>
      <c r="TSO75" s="386"/>
      <c r="TSP75" s="386"/>
      <c r="TSQ75" s="386"/>
      <c r="TSR75" s="386"/>
      <c r="TSS75" s="385"/>
      <c r="TST75" s="386"/>
      <c r="TSU75" s="386"/>
      <c r="TSV75" s="386"/>
      <c r="TSW75" s="386"/>
      <c r="TSX75" s="386"/>
      <c r="TSY75" s="386"/>
      <c r="TSZ75" s="386"/>
      <c r="TTA75" s="386"/>
      <c r="TTB75" s="386"/>
      <c r="TTC75" s="386"/>
      <c r="TTD75" s="386"/>
      <c r="TTE75" s="386"/>
      <c r="TTF75" s="386"/>
      <c r="TTG75" s="386"/>
      <c r="TTH75" s="386"/>
      <c r="TTI75" s="385"/>
      <c r="TTJ75" s="386"/>
      <c r="TTK75" s="386"/>
      <c r="TTL75" s="386"/>
      <c r="TTM75" s="386"/>
      <c r="TTN75" s="386"/>
      <c r="TTO75" s="386"/>
      <c r="TTP75" s="386"/>
      <c r="TTQ75" s="386"/>
      <c r="TTR75" s="386"/>
      <c r="TTS75" s="386"/>
      <c r="TTT75" s="386"/>
      <c r="TTU75" s="386"/>
      <c r="TTV75" s="386"/>
      <c r="TTW75" s="386"/>
      <c r="TTX75" s="386"/>
      <c r="TTY75" s="385"/>
      <c r="TTZ75" s="386"/>
      <c r="TUA75" s="386"/>
      <c r="TUB75" s="386"/>
      <c r="TUC75" s="386"/>
      <c r="TUD75" s="386"/>
      <c r="TUE75" s="386"/>
      <c r="TUF75" s="386"/>
      <c r="TUG75" s="386"/>
      <c r="TUH75" s="386"/>
      <c r="TUI75" s="386"/>
      <c r="TUJ75" s="386"/>
      <c r="TUK75" s="386"/>
      <c r="TUL75" s="386"/>
      <c r="TUM75" s="386"/>
      <c r="TUN75" s="386"/>
      <c r="TUO75" s="385"/>
      <c r="TUP75" s="386"/>
      <c r="TUQ75" s="386"/>
      <c r="TUR75" s="386"/>
      <c r="TUS75" s="386"/>
      <c r="TUT75" s="386"/>
      <c r="TUU75" s="386"/>
      <c r="TUV75" s="386"/>
      <c r="TUW75" s="386"/>
      <c r="TUX75" s="386"/>
      <c r="TUY75" s="386"/>
      <c r="TUZ75" s="386"/>
      <c r="TVA75" s="386"/>
      <c r="TVB75" s="386"/>
      <c r="TVC75" s="386"/>
      <c r="TVD75" s="386"/>
      <c r="TVE75" s="385"/>
      <c r="TVF75" s="386"/>
      <c r="TVG75" s="386"/>
      <c r="TVH75" s="386"/>
      <c r="TVI75" s="386"/>
      <c r="TVJ75" s="386"/>
      <c r="TVK75" s="386"/>
      <c r="TVL75" s="386"/>
      <c r="TVM75" s="386"/>
      <c r="TVN75" s="386"/>
      <c r="TVO75" s="386"/>
      <c r="TVP75" s="386"/>
      <c r="TVQ75" s="386"/>
      <c r="TVR75" s="386"/>
      <c r="TVS75" s="386"/>
      <c r="TVT75" s="386"/>
      <c r="TVU75" s="385"/>
      <c r="TVV75" s="386"/>
      <c r="TVW75" s="386"/>
      <c r="TVX75" s="386"/>
      <c r="TVY75" s="386"/>
      <c r="TVZ75" s="386"/>
      <c r="TWA75" s="386"/>
      <c r="TWB75" s="386"/>
      <c r="TWC75" s="386"/>
      <c r="TWD75" s="386"/>
      <c r="TWE75" s="386"/>
      <c r="TWF75" s="386"/>
      <c r="TWG75" s="386"/>
      <c r="TWH75" s="386"/>
      <c r="TWI75" s="386"/>
      <c r="TWJ75" s="386"/>
      <c r="TWK75" s="385"/>
      <c r="TWL75" s="386"/>
      <c r="TWM75" s="386"/>
      <c r="TWN75" s="386"/>
      <c r="TWO75" s="386"/>
      <c r="TWP75" s="386"/>
      <c r="TWQ75" s="386"/>
      <c r="TWR75" s="386"/>
      <c r="TWS75" s="386"/>
      <c r="TWT75" s="386"/>
      <c r="TWU75" s="386"/>
      <c r="TWV75" s="386"/>
      <c r="TWW75" s="386"/>
      <c r="TWX75" s="386"/>
      <c r="TWY75" s="386"/>
      <c r="TWZ75" s="386"/>
      <c r="TXA75" s="385"/>
      <c r="TXB75" s="386"/>
      <c r="TXC75" s="386"/>
      <c r="TXD75" s="386"/>
      <c r="TXE75" s="386"/>
      <c r="TXF75" s="386"/>
      <c r="TXG75" s="386"/>
      <c r="TXH75" s="386"/>
      <c r="TXI75" s="386"/>
      <c r="TXJ75" s="386"/>
      <c r="TXK75" s="386"/>
      <c r="TXL75" s="386"/>
      <c r="TXM75" s="386"/>
      <c r="TXN75" s="386"/>
      <c r="TXO75" s="386"/>
      <c r="TXP75" s="386"/>
      <c r="TXQ75" s="385"/>
      <c r="TXR75" s="386"/>
      <c r="TXS75" s="386"/>
      <c r="TXT75" s="386"/>
      <c r="TXU75" s="386"/>
      <c r="TXV75" s="386"/>
      <c r="TXW75" s="386"/>
      <c r="TXX75" s="386"/>
      <c r="TXY75" s="386"/>
      <c r="TXZ75" s="386"/>
      <c r="TYA75" s="386"/>
      <c r="TYB75" s="386"/>
      <c r="TYC75" s="386"/>
      <c r="TYD75" s="386"/>
      <c r="TYE75" s="386"/>
      <c r="TYF75" s="386"/>
      <c r="TYG75" s="385"/>
      <c r="TYH75" s="386"/>
      <c r="TYI75" s="386"/>
      <c r="TYJ75" s="386"/>
      <c r="TYK75" s="386"/>
      <c r="TYL75" s="386"/>
      <c r="TYM75" s="386"/>
      <c r="TYN75" s="386"/>
      <c r="TYO75" s="386"/>
      <c r="TYP75" s="386"/>
      <c r="TYQ75" s="386"/>
      <c r="TYR75" s="386"/>
      <c r="TYS75" s="386"/>
      <c r="TYT75" s="386"/>
      <c r="TYU75" s="386"/>
      <c r="TYV75" s="386"/>
      <c r="TYW75" s="385"/>
      <c r="TYX75" s="386"/>
      <c r="TYY75" s="386"/>
      <c r="TYZ75" s="386"/>
      <c r="TZA75" s="386"/>
      <c r="TZB75" s="386"/>
      <c r="TZC75" s="386"/>
      <c r="TZD75" s="386"/>
      <c r="TZE75" s="386"/>
      <c r="TZF75" s="386"/>
      <c r="TZG75" s="386"/>
      <c r="TZH75" s="386"/>
      <c r="TZI75" s="386"/>
      <c r="TZJ75" s="386"/>
      <c r="TZK75" s="386"/>
      <c r="TZL75" s="386"/>
      <c r="TZM75" s="385"/>
      <c r="TZN75" s="386"/>
      <c r="TZO75" s="386"/>
      <c r="TZP75" s="386"/>
      <c r="TZQ75" s="386"/>
      <c r="TZR75" s="386"/>
      <c r="TZS75" s="386"/>
      <c r="TZT75" s="386"/>
      <c r="TZU75" s="386"/>
      <c r="TZV75" s="386"/>
      <c r="TZW75" s="386"/>
      <c r="TZX75" s="386"/>
      <c r="TZY75" s="386"/>
      <c r="TZZ75" s="386"/>
      <c r="UAA75" s="386"/>
      <c r="UAB75" s="386"/>
      <c r="UAC75" s="385"/>
      <c r="UAD75" s="386"/>
      <c r="UAE75" s="386"/>
      <c r="UAF75" s="386"/>
      <c r="UAG75" s="386"/>
      <c r="UAH75" s="386"/>
      <c r="UAI75" s="386"/>
      <c r="UAJ75" s="386"/>
      <c r="UAK75" s="386"/>
      <c r="UAL75" s="386"/>
      <c r="UAM75" s="386"/>
      <c r="UAN75" s="386"/>
      <c r="UAO75" s="386"/>
      <c r="UAP75" s="386"/>
      <c r="UAQ75" s="386"/>
      <c r="UAR75" s="386"/>
      <c r="UAS75" s="385"/>
      <c r="UAT75" s="386"/>
      <c r="UAU75" s="386"/>
      <c r="UAV75" s="386"/>
      <c r="UAW75" s="386"/>
      <c r="UAX75" s="386"/>
      <c r="UAY75" s="386"/>
      <c r="UAZ75" s="386"/>
      <c r="UBA75" s="386"/>
      <c r="UBB75" s="386"/>
      <c r="UBC75" s="386"/>
      <c r="UBD75" s="386"/>
      <c r="UBE75" s="386"/>
      <c r="UBF75" s="386"/>
      <c r="UBG75" s="386"/>
      <c r="UBH75" s="386"/>
      <c r="UBI75" s="385"/>
      <c r="UBJ75" s="386"/>
      <c r="UBK75" s="386"/>
      <c r="UBL75" s="386"/>
      <c r="UBM75" s="386"/>
      <c r="UBN75" s="386"/>
      <c r="UBO75" s="386"/>
      <c r="UBP75" s="386"/>
      <c r="UBQ75" s="386"/>
      <c r="UBR75" s="386"/>
      <c r="UBS75" s="386"/>
      <c r="UBT75" s="386"/>
      <c r="UBU75" s="386"/>
      <c r="UBV75" s="386"/>
      <c r="UBW75" s="386"/>
      <c r="UBX75" s="386"/>
      <c r="UBY75" s="385"/>
      <c r="UBZ75" s="386"/>
      <c r="UCA75" s="386"/>
      <c r="UCB75" s="386"/>
      <c r="UCC75" s="386"/>
      <c r="UCD75" s="386"/>
      <c r="UCE75" s="386"/>
      <c r="UCF75" s="386"/>
      <c r="UCG75" s="386"/>
      <c r="UCH75" s="386"/>
      <c r="UCI75" s="386"/>
      <c r="UCJ75" s="386"/>
      <c r="UCK75" s="386"/>
      <c r="UCL75" s="386"/>
      <c r="UCM75" s="386"/>
      <c r="UCN75" s="386"/>
      <c r="UCO75" s="385"/>
      <c r="UCP75" s="386"/>
      <c r="UCQ75" s="386"/>
      <c r="UCR75" s="386"/>
      <c r="UCS75" s="386"/>
      <c r="UCT75" s="386"/>
      <c r="UCU75" s="386"/>
      <c r="UCV75" s="386"/>
      <c r="UCW75" s="386"/>
      <c r="UCX75" s="386"/>
      <c r="UCY75" s="386"/>
      <c r="UCZ75" s="386"/>
      <c r="UDA75" s="386"/>
      <c r="UDB75" s="386"/>
      <c r="UDC75" s="386"/>
      <c r="UDD75" s="386"/>
      <c r="UDE75" s="385"/>
      <c r="UDF75" s="386"/>
      <c r="UDG75" s="386"/>
      <c r="UDH75" s="386"/>
      <c r="UDI75" s="386"/>
      <c r="UDJ75" s="386"/>
      <c r="UDK75" s="386"/>
      <c r="UDL75" s="386"/>
      <c r="UDM75" s="386"/>
      <c r="UDN75" s="386"/>
      <c r="UDO75" s="386"/>
      <c r="UDP75" s="386"/>
      <c r="UDQ75" s="386"/>
      <c r="UDR75" s="386"/>
      <c r="UDS75" s="386"/>
      <c r="UDT75" s="386"/>
      <c r="UDU75" s="385"/>
      <c r="UDV75" s="386"/>
      <c r="UDW75" s="386"/>
      <c r="UDX75" s="386"/>
      <c r="UDY75" s="386"/>
      <c r="UDZ75" s="386"/>
      <c r="UEA75" s="386"/>
      <c r="UEB75" s="386"/>
      <c r="UEC75" s="386"/>
      <c r="UED75" s="386"/>
      <c r="UEE75" s="386"/>
      <c r="UEF75" s="386"/>
      <c r="UEG75" s="386"/>
      <c r="UEH75" s="386"/>
      <c r="UEI75" s="386"/>
      <c r="UEJ75" s="386"/>
      <c r="UEK75" s="385"/>
      <c r="UEL75" s="386"/>
      <c r="UEM75" s="386"/>
      <c r="UEN75" s="386"/>
      <c r="UEO75" s="386"/>
      <c r="UEP75" s="386"/>
      <c r="UEQ75" s="386"/>
      <c r="UER75" s="386"/>
      <c r="UES75" s="386"/>
      <c r="UET75" s="386"/>
      <c r="UEU75" s="386"/>
      <c r="UEV75" s="386"/>
      <c r="UEW75" s="386"/>
      <c r="UEX75" s="386"/>
      <c r="UEY75" s="386"/>
      <c r="UEZ75" s="386"/>
      <c r="UFA75" s="385"/>
      <c r="UFB75" s="386"/>
      <c r="UFC75" s="386"/>
      <c r="UFD75" s="386"/>
      <c r="UFE75" s="386"/>
      <c r="UFF75" s="386"/>
      <c r="UFG75" s="386"/>
      <c r="UFH75" s="386"/>
      <c r="UFI75" s="386"/>
      <c r="UFJ75" s="386"/>
      <c r="UFK75" s="386"/>
      <c r="UFL75" s="386"/>
      <c r="UFM75" s="386"/>
      <c r="UFN75" s="386"/>
      <c r="UFO75" s="386"/>
      <c r="UFP75" s="386"/>
      <c r="UFQ75" s="385"/>
      <c r="UFR75" s="386"/>
      <c r="UFS75" s="386"/>
      <c r="UFT75" s="386"/>
      <c r="UFU75" s="386"/>
      <c r="UFV75" s="386"/>
      <c r="UFW75" s="386"/>
      <c r="UFX75" s="386"/>
      <c r="UFY75" s="386"/>
      <c r="UFZ75" s="386"/>
      <c r="UGA75" s="386"/>
      <c r="UGB75" s="386"/>
      <c r="UGC75" s="386"/>
      <c r="UGD75" s="386"/>
      <c r="UGE75" s="386"/>
      <c r="UGF75" s="386"/>
      <c r="UGG75" s="385"/>
      <c r="UGH75" s="386"/>
      <c r="UGI75" s="386"/>
      <c r="UGJ75" s="386"/>
      <c r="UGK75" s="386"/>
      <c r="UGL75" s="386"/>
      <c r="UGM75" s="386"/>
      <c r="UGN75" s="386"/>
      <c r="UGO75" s="386"/>
      <c r="UGP75" s="386"/>
      <c r="UGQ75" s="386"/>
      <c r="UGR75" s="386"/>
      <c r="UGS75" s="386"/>
      <c r="UGT75" s="386"/>
      <c r="UGU75" s="386"/>
      <c r="UGV75" s="386"/>
      <c r="UGW75" s="385"/>
      <c r="UGX75" s="386"/>
      <c r="UGY75" s="386"/>
      <c r="UGZ75" s="386"/>
      <c r="UHA75" s="386"/>
      <c r="UHB75" s="386"/>
      <c r="UHC75" s="386"/>
      <c r="UHD75" s="386"/>
      <c r="UHE75" s="386"/>
      <c r="UHF75" s="386"/>
      <c r="UHG75" s="386"/>
      <c r="UHH75" s="386"/>
      <c r="UHI75" s="386"/>
      <c r="UHJ75" s="386"/>
      <c r="UHK75" s="386"/>
      <c r="UHL75" s="386"/>
      <c r="UHM75" s="385"/>
      <c r="UHN75" s="386"/>
      <c r="UHO75" s="386"/>
      <c r="UHP75" s="386"/>
      <c r="UHQ75" s="386"/>
      <c r="UHR75" s="386"/>
      <c r="UHS75" s="386"/>
      <c r="UHT75" s="386"/>
      <c r="UHU75" s="386"/>
      <c r="UHV75" s="386"/>
      <c r="UHW75" s="386"/>
      <c r="UHX75" s="386"/>
      <c r="UHY75" s="386"/>
      <c r="UHZ75" s="386"/>
      <c r="UIA75" s="386"/>
      <c r="UIB75" s="386"/>
      <c r="UIC75" s="385"/>
      <c r="UID75" s="386"/>
      <c r="UIE75" s="386"/>
      <c r="UIF75" s="386"/>
      <c r="UIG75" s="386"/>
      <c r="UIH75" s="386"/>
      <c r="UII75" s="386"/>
      <c r="UIJ75" s="386"/>
      <c r="UIK75" s="386"/>
      <c r="UIL75" s="386"/>
      <c r="UIM75" s="386"/>
      <c r="UIN75" s="386"/>
      <c r="UIO75" s="386"/>
      <c r="UIP75" s="386"/>
      <c r="UIQ75" s="386"/>
      <c r="UIR75" s="386"/>
      <c r="UIS75" s="385"/>
      <c r="UIT75" s="386"/>
      <c r="UIU75" s="386"/>
      <c r="UIV75" s="386"/>
      <c r="UIW75" s="386"/>
      <c r="UIX75" s="386"/>
      <c r="UIY75" s="386"/>
      <c r="UIZ75" s="386"/>
      <c r="UJA75" s="386"/>
      <c r="UJB75" s="386"/>
      <c r="UJC75" s="386"/>
      <c r="UJD75" s="386"/>
      <c r="UJE75" s="386"/>
      <c r="UJF75" s="386"/>
      <c r="UJG75" s="386"/>
      <c r="UJH75" s="386"/>
      <c r="UJI75" s="385"/>
      <c r="UJJ75" s="386"/>
      <c r="UJK75" s="386"/>
      <c r="UJL75" s="386"/>
      <c r="UJM75" s="386"/>
      <c r="UJN75" s="386"/>
      <c r="UJO75" s="386"/>
      <c r="UJP75" s="386"/>
      <c r="UJQ75" s="386"/>
      <c r="UJR75" s="386"/>
      <c r="UJS75" s="386"/>
      <c r="UJT75" s="386"/>
      <c r="UJU75" s="386"/>
      <c r="UJV75" s="386"/>
      <c r="UJW75" s="386"/>
      <c r="UJX75" s="386"/>
      <c r="UJY75" s="385"/>
      <c r="UJZ75" s="386"/>
      <c r="UKA75" s="386"/>
      <c r="UKB75" s="386"/>
      <c r="UKC75" s="386"/>
      <c r="UKD75" s="386"/>
      <c r="UKE75" s="386"/>
      <c r="UKF75" s="386"/>
      <c r="UKG75" s="386"/>
      <c r="UKH75" s="386"/>
      <c r="UKI75" s="386"/>
      <c r="UKJ75" s="386"/>
      <c r="UKK75" s="386"/>
      <c r="UKL75" s="386"/>
      <c r="UKM75" s="386"/>
      <c r="UKN75" s="386"/>
      <c r="UKO75" s="385"/>
      <c r="UKP75" s="386"/>
      <c r="UKQ75" s="386"/>
      <c r="UKR75" s="386"/>
      <c r="UKS75" s="386"/>
      <c r="UKT75" s="386"/>
      <c r="UKU75" s="386"/>
      <c r="UKV75" s="386"/>
      <c r="UKW75" s="386"/>
      <c r="UKX75" s="386"/>
      <c r="UKY75" s="386"/>
      <c r="UKZ75" s="386"/>
      <c r="ULA75" s="386"/>
      <c r="ULB75" s="386"/>
      <c r="ULC75" s="386"/>
      <c r="ULD75" s="386"/>
      <c r="ULE75" s="385"/>
      <c r="ULF75" s="386"/>
      <c r="ULG75" s="386"/>
      <c r="ULH75" s="386"/>
      <c r="ULI75" s="386"/>
      <c r="ULJ75" s="386"/>
      <c r="ULK75" s="386"/>
      <c r="ULL75" s="386"/>
      <c r="ULM75" s="386"/>
      <c r="ULN75" s="386"/>
      <c r="ULO75" s="386"/>
      <c r="ULP75" s="386"/>
      <c r="ULQ75" s="386"/>
      <c r="ULR75" s="386"/>
      <c r="ULS75" s="386"/>
      <c r="ULT75" s="386"/>
      <c r="ULU75" s="385"/>
      <c r="ULV75" s="386"/>
      <c r="ULW75" s="386"/>
      <c r="ULX75" s="386"/>
      <c r="ULY75" s="386"/>
      <c r="ULZ75" s="386"/>
      <c r="UMA75" s="386"/>
      <c r="UMB75" s="386"/>
      <c r="UMC75" s="386"/>
      <c r="UMD75" s="386"/>
      <c r="UME75" s="386"/>
      <c r="UMF75" s="386"/>
      <c r="UMG75" s="386"/>
      <c r="UMH75" s="386"/>
      <c r="UMI75" s="386"/>
      <c r="UMJ75" s="386"/>
      <c r="UMK75" s="385"/>
      <c r="UML75" s="386"/>
      <c r="UMM75" s="386"/>
      <c r="UMN75" s="386"/>
      <c r="UMO75" s="386"/>
      <c r="UMP75" s="386"/>
      <c r="UMQ75" s="386"/>
      <c r="UMR75" s="386"/>
      <c r="UMS75" s="386"/>
      <c r="UMT75" s="386"/>
      <c r="UMU75" s="386"/>
      <c r="UMV75" s="386"/>
      <c r="UMW75" s="386"/>
      <c r="UMX75" s="386"/>
      <c r="UMY75" s="386"/>
      <c r="UMZ75" s="386"/>
      <c r="UNA75" s="385"/>
      <c r="UNB75" s="386"/>
      <c r="UNC75" s="386"/>
      <c r="UND75" s="386"/>
      <c r="UNE75" s="386"/>
      <c r="UNF75" s="386"/>
      <c r="UNG75" s="386"/>
      <c r="UNH75" s="386"/>
      <c r="UNI75" s="386"/>
      <c r="UNJ75" s="386"/>
      <c r="UNK75" s="386"/>
      <c r="UNL75" s="386"/>
      <c r="UNM75" s="386"/>
      <c r="UNN75" s="386"/>
      <c r="UNO75" s="386"/>
      <c r="UNP75" s="386"/>
      <c r="UNQ75" s="385"/>
      <c r="UNR75" s="386"/>
      <c r="UNS75" s="386"/>
      <c r="UNT75" s="386"/>
      <c r="UNU75" s="386"/>
      <c r="UNV75" s="386"/>
      <c r="UNW75" s="386"/>
      <c r="UNX75" s="386"/>
      <c r="UNY75" s="386"/>
      <c r="UNZ75" s="386"/>
      <c r="UOA75" s="386"/>
      <c r="UOB75" s="386"/>
      <c r="UOC75" s="386"/>
      <c r="UOD75" s="386"/>
      <c r="UOE75" s="386"/>
      <c r="UOF75" s="386"/>
      <c r="UOG75" s="385"/>
      <c r="UOH75" s="386"/>
      <c r="UOI75" s="386"/>
      <c r="UOJ75" s="386"/>
      <c r="UOK75" s="386"/>
      <c r="UOL75" s="386"/>
      <c r="UOM75" s="386"/>
      <c r="UON75" s="386"/>
      <c r="UOO75" s="386"/>
      <c r="UOP75" s="386"/>
      <c r="UOQ75" s="386"/>
      <c r="UOR75" s="386"/>
      <c r="UOS75" s="386"/>
      <c r="UOT75" s="386"/>
      <c r="UOU75" s="386"/>
      <c r="UOV75" s="386"/>
      <c r="UOW75" s="385"/>
      <c r="UOX75" s="386"/>
      <c r="UOY75" s="386"/>
      <c r="UOZ75" s="386"/>
      <c r="UPA75" s="386"/>
      <c r="UPB75" s="386"/>
      <c r="UPC75" s="386"/>
      <c r="UPD75" s="386"/>
      <c r="UPE75" s="386"/>
      <c r="UPF75" s="386"/>
      <c r="UPG75" s="386"/>
      <c r="UPH75" s="386"/>
      <c r="UPI75" s="386"/>
      <c r="UPJ75" s="386"/>
      <c r="UPK75" s="386"/>
      <c r="UPL75" s="386"/>
      <c r="UPM75" s="385"/>
      <c r="UPN75" s="386"/>
      <c r="UPO75" s="386"/>
      <c r="UPP75" s="386"/>
      <c r="UPQ75" s="386"/>
      <c r="UPR75" s="386"/>
      <c r="UPS75" s="386"/>
      <c r="UPT75" s="386"/>
      <c r="UPU75" s="386"/>
      <c r="UPV75" s="386"/>
      <c r="UPW75" s="386"/>
      <c r="UPX75" s="386"/>
      <c r="UPY75" s="386"/>
      <c r="UPZ75" s="386"/>
      <c r="UQA75" s="386"/>
      <c r="UQB75" s="386"/>
      <c r="UQC75" s="385"/>
      <c r="UQD75" s="386"/>
      <c r="UQE75" s="386"/>
      <c r="UQF75" s="386"/>
      <c r="UQG75" s="386"/>
      <c r="UQH75" s="386"/>
      <c r="UQI75" s="386"/>
      <c r="UQJ75" s="386"/>
      <c r="UQK75" s="386"/>
      <c r="UQL75" s="386"/>
      <c r="UQM75" s="386"/>
      <c r="UQN75" s="386"/>
      <c r="UQO75" s="386"/>
      <c r="UQP75" s="386"/>
      <c r="UQQ75" s="386"/>
      <c r="UQR75" s="386"/>
      <c r="UQS75" s="385"/>
      <c r="UQT75" s="386"/>
      <c r="UQU75" s="386"/>
      <c r="UQV75" s="386"/>
      <c r="UQW75" s="386"/>
      <c r="UQX75" s="386"/>
      <c r="UQY75" s="386"/>
      <c r="UQZ75" s="386"/>
      <c r="URA75" s="386"/>
      <c r="URB75" s="386"/>
      <c r="URC75" s="386"/>
      <c r="URD75" s="386"/>
      <c r="URE75" s="386"/>
      <c r="URF75" s="386"/>
      <c r="URG75" s="386"/>
      <c r="URH75" s="386"/>
      <c r="URI75" s="385"/>
      <c r="URJ75" s="386"/>
      <c r="URK75" s="386"/>
      <c r="URL75" s="386"/>
      <c r="URM75" s="386"/>
      <c r="URN75" s="386"/>
      <c r="URO75" s="386"/>
      <c r="URP75" s="386"/>
      <c r="URQ75" s="386"/>
      <c r="URR75" s="386"/>
      <c r="URS75" s="386"/>
      <c r="URT75" s="386"/>
      <c r="URU75" s="386"/>
      <c r="URV75" s="386"/>
      <c r="URW75" s="386"/>
      <c r="URX75" s="386"/>
      <c r="URY75" s="385"/>
      <c r="URZ75" s="386"/>
      <c r="USA75" s="386"/>
      <c r="USB75" s="386"/>
      <c r="USC75" s="386"/>
      <c r="USD75" s="386"/>
      <c r="USE75" s="386"/>
      <c r="USF75" s="386"/>
      <c r="USG75" s="386"/>
      <c r="USH75" s="386"/>
      <c r="USI75" s="386"/>
      <c r="USJ75" s="386"/>
      <c r="USK75" s="386"/>
      <c r="USL75" s="386"/>
      <c r="USM75" s="386"/>
      <c r="USN75" s="386"/>
      <c r="USO75" s="385"/>
      <c r="USP75" s="386"/>
      <c r="USQ75" s="386"/>
      <c r="USR75" s="386"/>
      <c r="USS75" s="386"/>
      <c r="UST75" s="386"/>
      <c r="USU75" s="386"/>
      <c r="USV75" s="386"/>
      <c r="USW75" s="386"/>
      <c r="USX75" s="386"/>
      <c r="USY75" s="386"/>
      <c r="USZ75" s="386"/>
      <c r="UTA75" s="386"/>
      <c r="UTB75" s="386"/>
      <c r="UTC75" s="386"/>
      <c r="UTD75" s="386"/>
      <c r="UTE75" s="385"/>
      <c r="UTF75" s="386"/>
      <c r="UTG75" s="386"/>
      <c r="UTH75" s="386"/>
      <c r="UTI75" s="386"/>
      <c r="UTJ75" s="386"/>
      <c r="UTK75" s="386"/>
      <c r="UTL75" s="386"/>
      <c r="UTM75" s="386"/>
      <c r="UTN75" s="386"/>
      <c r="UTO75" s="386"/>
      <c r="UTP75" s="386"/>
      <c r="UTQ75" s="386"/>
      <c r="UTR75" s="386"/>
      <c r="UTS75" s="386"/>
      <c r="UTT75" s="386"/>
      <c r="UTU75" s="385"/>
      <c r="UTV75" s="386"/>
      <c r="UTW75" s="386"/>
      <c r="UTX75" s="386"/>
      <c r="UTY75" s="386"/>
      <c r="UTZ75" s="386"/>
      <c r="UUA75" s="386"/>
      <c r="UUB75" s="386"/>
      <c r="UUC75" s="386"/>
      <c r="UUD75" s="386"/>
      <c r="UUE75" s="386"/>
      <c r="UUF75" s="386"/>
      <c r="UUG75" s="386"/>
      <c r="UUH75" s="386"/>
      <c r="UUI75" s="386"/>
      <c r="UUJ75" s="386"/>
      <c r="UUK75" s="385"/>
      <c r="UUL75" s="386"/>
      <c r="UUM75" s="386"/>
      <c r="UUN75" s="386"/>
      <c r="UUO75" s="386"/>
      <c r="UUP75" s="386"/>
      <c r="UUQ75" s="386"/>
      <c r="UUR75" s="386"/>
      <c r="UUS75" s="386"/>
      <c r="UUT75" s="386"/>
      <c r="UUU75" s="386"/>
      <c r="UUV75" s="386"/>
      <c r="UUW75" s="386"/>
      <c r="UUX75" s="386"/>
      <c r="UUY75" s="386"/>
      <c r="UUZ75" s="386"/>
      <c r="UVA75" s="385"/>
      <c r="UVB75" s="386"/>
      <c r="UVC75" s="386"/>
      <c r="UVD75" s="386"/>
      <c r="UVE75" s="386"/>
      <c r="UVF75" s="386"/>
      <c r="UVG75" s="386"/>
      <c r="UVH75" s="386"/>
      <c r="UVI75" s="386"/>
      <c r="UVJ75" s="386"/>
      <c r="UVK75" s="386"/>
      <c r="UVL75" s="386"/>
      <c r="UVM75" s="386"/>
      <c r="UVN75" s="386"/>
      <c r="UVO75" s="386"/>
      <c r="UVP75" s="386"/>
      <c r="UVQ75" s="385"/>
      <c r="UVR75" s="386"/>
      <c r="UVS75" s="386"/>
      <c r="UVT75" s="386"/>
      <c r="UVU75" s="386"/>
      <c r="UVV75" s="386"/>
      <c r="UVW75" s="386"/>
      <c r="UVX75" s="386"/>
      <c r="UVY75" s="386"/>
      <c r="UVZ75" s="386"/>
      <c r="UWA75" s="386"/>
      <c r="UWB75" s="386"/>
      <c r="UWC75" s="386"/>
      <c r="UWD75" s="386"/>
      <c r="UWE75" s="386"/>
      <c r="UWF75" s="386"/>
      <c r="UWG75" s="385"/>
      <c r="UWH75" s="386"/>
      <c r="UWI75" s="386"/>
      <c r="UWJ75" s="386"/>
      <c r="UWK75" s="386"/>
      <c r="UWL75" s="386"/>
      <c r="UWM75" s="386"/>
      <c r="UWN75" s="386"/>
      <c r="UWO75" s="386"/>
      <c r="UWP75" s="386"/>
      <c r="UWQ75" s="386"/>
      <c r="UWR75" s="386"/>
      <c r="UWS75" s="386"/>
      <c r="UWT75" s="386"/>
      <c r="UWU75" s="386"/>
      <c r="UWV75" s="386"/>
      <c r="UWW75" s="385"/>
      <c r="UWX75" s="386"/>
      <c r="UWY75" s="386"/>
      <c r="UWZ75" s="386"/>
      <c r="UXA75" s="386"/>
      <c r="UXB75" s="386"/>
      <c r="UXC75" s="386"/>
      <c r="UXD75" s="386"/>
      <c r="UXE75" s="386"/>
      <c r="UXF75" s="386"/>
      <c r="UXG75" s="386"/>
      <c r="UXH75" s="386"/>
      <c r="UXI75" s="386"/>
      <c r="UXJ75" s="386"/>
      <c r="UXK75" s="386"/>
      <c r="UXL75" s="386"/>
      <c r="UXM75" s="385"/>
      <c r="UXN75" s="386"/>
      <c r="UXO75" s="386"/>
      <c r="UXP75" s="386"/>
      <c r="UXQ75" s="386"/>
      <c r="UXR75" s="386"/>
      <c r="UXS75" s="386"/>
      <c r="UXT75" s="386"/>
      <c r="UXU75" s="386"/>
      <c r="UXV75" s="386"/>
      <c r="UXW75" s="386"/>
      <c r="UXX75" s="386"/>
      <c r="UXY75" s="386"/>
      <c r="UXZ75" s="386"/>
      <c r="UYA75" s="386"/>
      <c r="UYB75" s="386"/>
      <c r="UYC75" s="385"/>
      <c r="UYD75" s="386"/>
      <c r="UYE75" s="386"/>
      <c r="UYF75" s="386"/>
      <c r="UYG75" s="386"/>
      <c r="UYH75" s="386"/>
      <c r="UYI75" s="386"/>
      <c r="UYJ75" s="386"/>
      <c r="UYK75" s="386"/>
      <c r="UYL75" s="386"/>
      <c r="UYM75" s="386"/>
      <c r="UYN75" s="386"/>
      <c r="UYO75" s="386"/>
      <c r="UYP75" s="386"/>
      <c r="UYQ75" s="386"/>
      <c r="UYR75" s="386"/>
      <c r="UYS75" s="385"/>
      <c r="UYT75" s="386"/>
      <c r="UYU75" s="386"/>
      <c r="UYV75" s="386"/>
      <c r="UYW75" s="386"/>
      <c r="UYX75" s="386"/>
      <c r="UYY75" s="386"/>
      <c r="UYZ75" s="386"/>
      <c r="UZA75" s="386"/>
      <c r="UZB75" s="386"/>
      <c r="UZC75" s="386"/>
      <c r="UZD75" s="386"/>
      <c r="UZE75" s="386"/>
      <c r="UZF75" s="386"/>
      <c r="UZG75" s="386"/>
      <c r="UZH75" s="386"/>
      <c r="UZI75" s="385"/>
      <c r="UZJ75" s="386"/>
      <c r="UZK75" s="386"/>
      <c r="UZL75" s="386"/>
      <c r="UZM75" s="386"/>
      <c r="UZN75" s="386"/>
      <c r="UZO75" s="386"/>
      <c r="UZP75" s="386"/>
      <c r="UZQ75" s="386"/>
      <c r="UZR75" s="386"/>
      <c r="UZS75" s="386"/>
      <c r="UZT75" s="386"/>
      <c r="UZU75" s="386"/>
      <c r="UZV75" s="386"/>
      <c r="UZW75" s="386"/>
      <c r="UZX75" s="386"/>
      <c r="UZY75" s="385"/>
      <c r="UZZ75" s="386"/>
      <c r="VAA75" s="386"/>
      <c r="VAB75" s="386"/>
      <c r="VAC75" s="386"/>
      <c r="VAD75" s="386"/>
      <c r="VAE75" s="386"/>
      <c r="VAF75" s="386"/>
      <c r="VAG75" s="386"/>
      <c r="VAH75" s="386"/>
      <c r="VAI75" s="386"/>
      <c r="VAJ75" s="386"/>
      <c r="VAK75" s="386"/>
      <c r="VAL75" s="386"/>
      <c r="VAM75" s="386"/>
      <c r="VAN75" s="386"/>
      <c r="VAO75" s="385"/>
      <c r="VAP75" s="386"/>
      <c r="VAQ75" s="386"/>
      <c r="VAR75" s="386"/>
      <c r="VAS75" s="386"/>
      <c r="VAT75" s="386"/>
      <c r="VAU75" s="386"/>
      <c r="VAV75" s="386"/>
      <c r="VAW75" s="386"/>
      <c r="VAX75" s="386"/>
      <c r="VAY75" s="386"/>
      <c r="VAZ75" s="386"/>
      <c r="VBA75" s="386"/>
      <c r="VBB75" s="386"/>
      <c r="VBC75" s="386"/>
      <c r="VBD75" s="386"/>
      <c r="VBE75" s="385"/>
      <c r="VBF75" s="386"/>
      <c r="VBG75" s="386"/>
      <c r="VBH75" s="386"/>
      <c r="VBI75" s="386"/>
      <c r="VBJ75" s="386"/>
      <c r="VBK75" s="386"/>
      <c r="VBL75" s="386"/>
      <c r="VBM75" s="386"/>
      <c r="VBN75" s="386"/>
      <c r="VBO75" s="386"/>
      <c r="VBP75" s="386"/>
      <c r="VBQ75" s="386"/>
      <c r="VBR75" s="386"/>
      <c r="VBS75" s="386"/>
      <c r="VBT75" s="386"/>
      <c r="VBU75" s="385"/>
      <c r="VBV75" s="386"/>
      <c r="VBW75" s="386"/>
      <c r="VBX75" s="386"/>
      <c r="VBY75" s="386"/>
      <c r="VBZ75" s="386"/>
      <c r="VCA75" s="386"/>
      <c r="VCB75" s="386"/>
      <c r="VCC75" s="386"/>
      <c r="VCD75" s="386"/>
      <c r="VCE75" s="386"/>
      <c r="VCF75" s="386"/>
      <c r="VCG75" s="386"/>
      <c r="VCH75" s="386"/>
      <c r="VCI75" s="386"/>
      <c r="VCJ75" s="386"/>
      <c r="VCK75" s="385"/>
      <c r="VCL75" s="386"/>
      <c r="VCM75" s="386"/>
      <c r="VCN75" s="386"/>
      <c r="VCO75" s="386"/>
      <c r="VCP75" s="386"/>
      <c r="VCQ75" s="386"/>
      <c r="VCR75" s="386"/>
      <c r="VCS75" s="386"/>
      <c r="VCT75" s="386"/>
      <c r="VCU75" s="386"/>
      <c r="VCV75" s="386"/>
      <c r="VCW75" s="386"/>
      <c r="VCX75" s="386"/>
      <c r="VCY75" s="386"/>
      <c r="VCZ75" s="386"/>
      <c r="VDA75" s="385"/>
      <c r="VDB75" s="386"/>
      <c r="VDC75" s="386"/>
      <c r="VDD75" s="386"/>
      <c r="VDE75" s="386"/>
      <c r="VDF75" s="386"/>
      <c r="VDG75" s="386"/>
      <c r="VDH75" s="386"/>
      <c r="VDI75" s="386"/>
      <c r="VDJ75" s="386"/>
      <c r="VDK75" s="386"/>
      <c r="VDL75" s="386"/>
      <c r="VDM75" s="386"/>
      <c r="VDN75" s="386"/>
      <c r="VDO75" s="386"/>
      <c r="VDP75" s="386"/>
      <c r="VDQ75" s="385"/>
      <c r="VDR75" s="386"/>
      <c r="VDS75" s="386"/>
      <c r="VDT75" s="386"/>
      <c r="VDU75" s="386"/>
      <c r="VDV75" s="386"/>
      <c r="VDW75" s="386"/>
      <c r="VDX75" s="386"/>
      <c r="VDY75" s="386"/>
      <c r="VDZ75" s="386"/>
      <c r="VEA75" s="386"/>
      <c r="VEB75" s="386"/>
      <c r="VEC75" s="386"/>
      <c r="VED75" s="386"/>
      <c r="VEE75" s="386"/>
      <c r="VEF75" s="386"/>
      <c r="VEG75" s="385"/>
      <c r="VEH75" s="386"/>
      <c r="VEI75" s="386"/>
      <c r="VEJ75" s="386"/>
      <c r="VEK75" s="386"/>
      <c r="VEL75" s="386"/>
      <c r="VEM75" s="386"/>
      <c r="VEN75" s="386"/>
      <c r="VEO75" s="386"/>
      <c r="VEP75" s="386"/>
      <c r="VEQ75" s="386"/>
      <c r="VER75" s="386"/>
      <c r="VES75" s="386"/>
      <c r="VET75" s="386"/>
      <c r="VEU75" s="386"/>
      <c r="VEV75" s="386"/>
      <c r="VEW75" s="385"/>
      <c r="VEX75" s="386"/>
      <c r="VEY75" s="386"/>
      <c r="VEZ75" s="386"/>
      <c r="VFA75" s="386"/>
      <c r="VFB75" s="386"/>
      <c r="VFC75" s="386"/>
      <c r="VFD75" s="386"/>
      <c r="VFE75" s="386"/>
      <c r="VFF75" s="386"/>
      <c r="VFG75" s="386"/>
      <c r="VFH75" s="386"/>
      <c r="VFI75" s="386"/>
      <c r="VFJ75" s="386"/>
      <c r="VFK75" s="386"/>
      <c r="VFL75" s="386"/>
      <c r="VFM75" s="385"/>
      <c r="VFN75" s="386"/>
      <c r="VFO75" s="386"/>
      <c r="VFP75" s="386"/>
      <c r="VFQ75" s="386"/>
      <c r="VFR75" s="386"/>
      <c r="VFS75" s="386"/>
      <c r="VFT75" s="386"/>
      <c r="VFU75" s="386"/>
      <c r="VFV75" s="386"/>
      <c r="VFW75" s="386"/>
      <c r="VFX75" s="386"/>
      <c r="VFY75" s="386"/>
      <c r="VFZ75" s="386"/>
      <c r="VGA75" s="386"/>
      <c r="VGB75" s="386"/>
      <c r="VGC75" s="385"/>
      <c r="VGD75" s="386"/>
      <c r="VGE75" s="386"/>
      <c r="VGF75" s="386"/>
      <c r="VGG75" s="386"/>
      <c r="VGH75" s="386"/>
      <c r="VGI75" s="386"/>
      <c r="VGJ75" s="386"/>
      <c r="VGK75" s="386"/>
      <c r="VGL75" s="386"/>
      <c r="VGM75" s="386"/>
      <c r="VGN75" s="386"/>
      <c r="VGO75" s="386"/>
      <c r="VGP75" s="386"/>
      <c r="VGQ75" s="386"/>
      <c r="VGR75" s="386"/>
      <c r="VGS75" s="385"/>
      <c r="VGT75" s="386"/>
      <c r="VGU75" s="386"/>
      <c r="VGV75" s="386"/>
      <c r="VGW75" s="386"/>
      <c r="VGX75" s="386"/>
      <c r="VGY75" s="386"/>
      <c r="VGZ75" s="386"/>
      <c r="VHA75" s="386"/>
      <c r="VHB75" s="386"/>
      <c r="VHC75" s="386"/>
      <c r="VHD75" s="386"/>
      <c r="VHE75" s="386"/>
      <c r="VHF75" s="386"/>
      <c r="VHG75" s="386"/>
      <c r="VHH75" s="386"/>
      <c r="VHI75" s="385"/>
      <c r="VHJ75" s="386"/>
      <c r="VHK75" s="386"/>
      <c r="VHL75" s="386"/>
      <c r="VHM75" s="386"/>
      <c r="VHN75" s="386"/>
      <c r="VHO75" s="386"/>
      <c r="VHP75" s="386"/>
      <c r="VHQ75" s="386"/>
      <c r="VHR75" s="386"/>
      <c r="VHS75" s="386"/>
      <c r="VHT75" s="386"/>
      <c r="VHU75" s="386"/>
      <c r="VHV75" s="386"/>
      <c r="VHW75" s="386"/>
      <c r="VHX75" s="386"/>
      <c r="VHY75" s="385"/>
      <c r="VHZ75" s="386"/>
      <c r="VIA75" s="386"/>
      <c r="VIB75" s="386"/>
      <c r="VIC75" s="386"/>
      <c r="VID75" s="386"/>
      <c r="VIE75" s="386"/>
      <c r="VIF75" s="386"/>
      <c r="VIG75" s="386"/>
      <c r="VIH75" s="386"/>
      <c r="VII75" s="386"/>
      <c r="VIJ75" s="386"/>
      <c r="VIK75" s="386"/>
      <c r="VIL75" s="386"/>
      <c r="VIM75" s="386"/>
      <c r="VIN75" s="386"/>
      <c r="VIO75" s="385"/>
      <c r="VIP75" s="386"/>
      <c r="VIQ75" s="386"/>
      <c r="VIR75" s="386"/>
      <c r="VIS75" s="386"/>
      <c r="VIT75" s="386"/>
      <c r="VIU75" s="386"/>
      <c r="VIV75" s="386"/>
      <c r="VIW75" s="386"/>
      <c r="VIX75" s="386"/>
      <c r="VIY75" s="386"/>
      <c r="VIZ75" s="386"/>
      <c r="VJA75" s="386"/>
      <c r="VJB75" s="386"/>
      <c r="VJC75" s="386"/>
      <c r="VJD75" s="386"/>
      <c r="VJE75" s="385"/>
      <c r="VJF75" s="386"/>
      <c r="VJG75" s="386"/>
      <c r="VJH75" s="386"/>
      <c r="VJI75" s="386"/>
      <c r="VJJ75" s="386"/>
      <c r="VJK75" s="386"/>
      <c r="VJL75" s="386"/>
      <c r="VJM75" s="386"/>
      <c r="VJN75" s="386"/>
      <c r="VJO75" s="386"/>
      <c r="VJP75" s="386"/>
      <c r="VJQ75" s="386"/>
      <c r="VJR75" s="386"/>
      <c r="VJS75" s="386"/>
      <c r="VJT75" s="386"/>
      <c r="VJU75" s="385"/>
      <c r="VJV75" s="386"/>
      <c r="VJW75" s="386"/>
      <c r="VJX75" s="386"/>
      <c r="VJY75" s="386"/>
      <c r="VJZ75" s="386"/>
      <c r="VKA75" s="386"/>
      <c r="VKB75" s="386"/>
      <c r="VKC75" s="386"/>
      <c r="VKD75" s="386"/>
      <c r="VKE75" s="386"/>
      <c r="VKF75" s="386"/>
      <c r="VKG75" s="386"/>
      <c r="VKH75" s="386"/>
      <c r="VKI75" s="386"/>
      <c r="VKJ75" s="386"/>
      <c r="VKK75" s="385"/>
      <c r="VKL75" s="386"/>
      <c r="VKM75" s="386"/>
      <c r="VKN75" s="386"/>
      <c r="VKO75" s="386"/>
      <c r="VKP75" s="386"/>
      <c r="VKQ75" s="386"/>
      <c r="VKR75" s="386"/>
      <c r="VKS75" s="386"/>
      <c r="VKT75" s="386"/>
      <c r="VKU75" s="386"/>
      <c r="VKV75" s="386"/>
      <c r="VKW75" s="386"/>
      <c r="VKX75" s="386"/>
      <c r="VKY75" s="386"/>
      <c r="VKZ75" s="386"/>
      <c r="VLA75" s="385"/>
      <c r="VLB75" s="386"/>
      <c r="VLC75" s="386"/>
      <c r="VLD75" s="386"/>
      <c r="VLE75" s="386"/>
      <c r="VLF75" s="386"/>
      <c r="VLG75" s="386"/>
      <c r="VLH75" s="386"/>
      <c r="VLI75" s="386"/>
      <c r="VLJ75" s="386"/>
      <c r="VLK75" s="386"/>
      <c r="VLL75" s="386"/>
      <c r="VLM75" s="386"/>
      <c r="VLN75" s="386"/>
      <c r="VLO75" s="386"/>
      <c r="VLP75" s="386"/>
      <c r="VLQ75" s="385"/>
      <c r="VLR75" s="386"/>
      <c r="VLS75" s="386"/>
      <c r="VLT75" s="386"/>
      <c r="VLU75" s="386"/>
      <c r="VLV75" s="386"/>
      <c r="VLW75" s="386"/>
      <c r="VLX75" s="386"/>
      <c r="VLY75" s="386"/>
      <c r="VLZ75" s="386"/>
      <c r="VMA75" s="386"/>
      <c r="VMB75" s="386"/>
      <c r="VMC75" s="386"/>
      <c r="VMD75" s="386"/>
      <c r="VME75" s="386"/>
      <c r="VMF75" s="386"/>
      <c r="VMG75" s="385"/>
      <c r="VMH75" s="386"/>
      <c r="VMI75" s="386"/>
      <c r="VMJ75" s="386"/>
      <c r="VMK75" s="386"/>
      <c r="VML75" s="386"/>
      <c r="VMM75" s="386"/>
      <c r="VMN75" s="386"/>
      <c r="VMO75" s="386"/>
      <c r="VMP75" s="386"/>
      <c r="VMQ75" s="386"/>
      <c r="VMR75" s="386"/>
      <c r="VMS75" s="386"/>
      <c r="VMT75" s="386"/>
      <c r="VMU75" s="386"/>
      <c r="VMV75" s="386"/>
      <c r="VMW75" s="385"/>
      <c r="VMX75" s="386"/>
      <c r="VMY75" s="386"/>
      <c r="VMZ75" s="386"/>
      <c r="VNA75" s="386"/>
      <c r="VNB75" s="386"/>
      <c r="VNC75" s="386"/>
      <c r="VND75" s="386"/>
      <c r="VNE75" s="386"/>
      <c r="VNF75" s="386"/>
      <c r="VNG75" s="386"/>
      <c r="VNH75" s="386"/>
      <c r="VNI75" s="386"/>
      <c r="VNJ75" s="386"/>
      <c r="VNK75" s="386"/>
      <c r="VNL75" s="386"/>
      <c r="VNM75" s="385"/>
      <c r="VNN75" s="386"/>
      <c r="VNO75" s="386"/>
      <c r="VNP75" s="386"/>
      <c r="VNQ75" s="386"/>
      <c r="VNR75" s="386"/>
      <c r="VNS75" s="386"/>
      <c r="VNT75" s="386"/>
      <c r="VNU75" s="386"/>
      <c r="VNV75" s="386"/>
      <c r="VNW75" s="386"/>
      <c r="VNX75" s="386"/>
      <c r="VNY75" s="386"/>
      <c r="VNZ75" s="386"/>
      <c r="VOA75" s="386"/>
      <c r="VOB75" s="386"/>
      <c r="VOC75" s="385"/>
      <c r="VOD75" s="386"/>
      <c r="VOE75" s="386"/>
      <c r="VOF75" s="386"/>
      <c r="VOG75" s="386"/>
      <c r="VOH75" s="386"/>
      <c r="VOI75" s="386"/>
      <c r="VOJ75" s="386"/>
      <c r="VOK75" s="386"/>
      <c r="VOL75" s="386"/>
      <c r="VOM75" s="386"/>
      <c r="VON75" s="386"/>
      <c r="VOO75" s="386"/>
      <c r="VOP75" s="386"/>
      <c r="VOQ75" s="386"/>
      <c r="VOR75" s="386"/>
      <c r="VOS75" s="385"/>
      <c r="VOT75" s="386"/>
      <c r="VOU75" s="386"/>
      <c r="VOV75" s="386"/>
      <c r="VOW75" s="386"/>
      <c r="VOX75" s="386"/>
      <c r="VOY75" s="386"/>
      <c r="VOZ75" s="386"/>
      <c r="VPA75" s="386"/>
      <c r="VPB75" s="386"/>
      <c r="VPC75" s="386"/>
      <c r="VPD75" s="386"/>
      <c r="VPE75" s="386"/>
      <c r="VPF75" s="386"/>
      <c r="VPG75" s="386"/>
      <c r="VPH75" s="386"/>
      <c r="VPI75" s="385"/>
      <c r="VPJ75" s="386"/>
      <c r="VPK75" s="386"/>
      <c r="VPL75" s="386"/>
      <c r="VPM75" s="386"/>
      <c r="VPN75" s="386"/>
      <c r="VPO75" s="386"/>
      <c r="VPP75" s="386"/>
      <c r="VPQ75" s="386"/>
      <c r="VPR75" s="386"/>
      <c r="VPS75" s="386"/>
      <c r="VPT75" s="386"/>
      <c r="VPU75" s="386"/>
      <c r="VPV75" s="386"/>
      <c r="VPW75" s="386"/>
      <c r="VPX75" s="386"/>
      <c r="VPY75" s="385"/>
      <c r="VPZ75" s="386"/>
      <c r="VQA75" s="386"/>
      <c r="VQB75" s="386"/>
      <c r="VQC75" s="386"/>
      <c r="VQD75" s="386"/>
      <c r="VQE75" s="386"/>
      <c r="VQF75" s="386"/>
      <c r="VQG75" s="386"/>
      <c r="VQH75" s="386"/>
      <c r="VQI75" s="386"/>
      <c r="VQJ75" s="386"/>
      <c r="VQK75" s="386"/>
      <c r="VQL75" s="386"/>
      <c r="VQM75" s="386"/>
      <c r="VQN75" s="386"/>
      <c r="VQO75" s="385"/>
      <c r="VQP75" s="386"/>
      <c r="VQQ75" s="386"/>
      <c r="VQR75" s="386"/>
      <c r="VQS75" s="386"/>
      <c r="VQT75" s="386"/>
      <c r="VQU75" s="386"/>
      <c r="VQV75" s="386"/>
      <c r="VQW75" s="386"/>
      <c r="VQX75" s="386"/>
      <c r="VQY75" s="386"/>
      <c r="VQZ75" s="386"/>
      <c r="VRA75" s="386"/>
      <c r="VRB75" s="386"/>
      <c r="VRC75" s="386"/>
      <c r="VRD75" s="386"/>
      <c r="VRE75" s="385"/>
      <c r="VRF75" s="386"/>
      <c r="VRG75" s="386"/>
      <c r="VRH75" s="386"/>
      <c r="VRI75" s="386"/>
      <c r="VRJ75" s="386"/>
      <c r="VRK75" s="386"/>
      <c r="VRL75" s="386"/>
      <c r="VRM75" s="386"/>
      <c r="VRN75" s="386"/>
      <c r="VRO75" s="386"/>
      <c r="VRP75" s="386"/>
      <c r="VRQ75" s="386"/>
      <c r="VRR75" s="386"/>
      <c r="VRS75" s="386"/>
      <c r="VRT75" s="386"/>
      <c r="VRU75" s="385"/>
      <c r="VRV75" s="386"/>
      <c r="VRW75" s="386"/>
      <c r="VRX75" s="386"/>
      <c r="VRY75" s="386"/>
      <c r="VRZ75" s="386"/>
      <c r="VSA75" s="386"/>
      <c r="VSB75" s="386"/>
      <c r="VSC75" s="386"/>
      <c r="VSD75" s="386"/>
      <c r="VSE75" s="386"/>
      <c r="VSF75" s="386"/>
      <c r="VSG75" s="386"/>
      <c r="VSH75" s="386"/>
      <c r="VSI75" s="386"/>
      <c r="VSJ75" s="386"/>
      <c r="VSK75" s="385"/>
      <c r="VSL75" s="386"/>
      <c r="VSM75" s="386"/>
      <c r="VSN75" s="386"/>
      <c r="VSO75" s="386"/>
      <c r="VSP75" s="386"/>
      <c r="VSQ75" s="386"/>
      <c r="VSR75" s="386"/>
      <c r="VSS75" s="386"/>
      <c r="VST75" s="386"/>
      <c r="VSU75" s="386"/>
      <c r="VSV75" s="386"/>
      <c r="VSW75" s="386"/>
      <c r="VSX75" s="386"/>
      <c r="VSY75" s="386"/>
      <c r="VSZ75" s="386"/>
      <c r="VTA75" s="385"/>
      <c r="VTB75" s="386"/>
      <c r="VTC75" s="386"/>
      <c r="VTD75" s="386"/>
      <c r="VTE75" s="386"/>
      <c r="VTF75" s="386"/>
      <c r="VTG75" s="386"/>
      <c r="VTH75" s="386"/>
      <c r="VTI75" s="386"/>
      <c r="VTJ75" s="386"/>
      <c r="VTK75" s="386"/>
      <c r="VTL75" s="386"/>
      <c r="VTM75" s="386"/>
      <c r="VTN75" s="386"/>
      <c r="VTO75" s="386"/>
      <c r="VTP75" s="386"/>
      <c r="VTQ75" s="385"/>
      <c r="VTR75" s="386"/>
      <c r="VTS75" s="386"/>
      <c r="VTT75" s="386"/>
      <c r="VTU75" s="386"/>
      <c r="VTV75" s="386"/>
      <c r="VTW75" s="386"/>
      <c r="VTX75" s="386"/>
      <c r="VTY75" s="386"/>
      <c r="VTZ75" s="386"/>
      <c r="VUA75" s="386"/>
      <c r="VUB75" s="386"/>
      <c r="VUC75" s="386"/>
      <c r="VUD75" s="386"/>
      <c r="VUE75" s="386"/>
      <c r="VUF75" s="386"/>
      <c r="VUG75" s="385"/>
      <c r="VUH75" s="386"/>
      <c r="VUI75" s="386"/>
      <c r="VUJ75" s="386"/>
      <c r="VUK75" s="386"/>
      <c r="VUL75" s="386"/>
      <c r="VUM75" s="386"/>
      <c r="VUN75" s="386"/>
      <c r="VUO75" s="386"/>
      <c r="VUP75" s="386"/>
      <c r="VUQ75" s="386"/>
      <c r="VUR75" s="386"/>
      <c r="VUS75" s="386"/>
      <c r="VUT75" s="386"/>
      <c r="VUU75" s="386"/>
      <c r="VUV75" s="386"/>
      <c r="VUW75" s="385"/>
      <c r="VUX75" s="386"/>
      <c r="VUY75" s="386"/>
      <c r="VUZ75" s="386"/>
      <c r="VVA75" s="386"/>
      <c r="VVB75" s="386"/>
      <c r="VVC75" s="386"/>
      <c r="VVD75" s="386"/>
      <c r="VVE75" s="386"/>
      <c r="VVF75" s="386"/>
      <c r="VVG75" s="386"/>
      <c r="VVH75" s="386"/>
      <c r="VVI75" s="386"/>
      <c r="VVJ75" s="386"/>
      <c r="VVK75" s="386"/>
      <c r="VVL75" s="386"/>
      <c r="VVM75" s="385"/>
      <c r="VVN75" s="386"/>
      <c r="VVO75" s="386"/>
      <c r="VVP75" s="386"/>
      <c r="VVQ75" s="386"/>
      <c r="VVR75" s="386"/>
      <c r="VVS75" s="386"/>
      <c r="VVT75" s="386"/>
      <c r="VVU75" s="386"/>
      <c r="VVV75" s="386"/>
      <c r="VVW75" s="386"/>
      <c r="VVX75" s="386"/>
      <c r="VVY75" s="386"/>
      <c r="VVZ75" s="386"/>
      <c r="VWA75" s="386"/>
      <c r="VWB75" s="386"/>
      <c r="VWC75" s="385"/>
      <c r="VWD75" s="386"/>
      <c r="VWE75" s="386"/>
      <c r="VWF75" s="386"/>
      <c r="VWG75" s="386"/>
      <c r="VWH75" s="386"/>
      <c r="VWI75" s="386"/>
      <c r="VWJ75" s="386"/>
      <c r="VWK75" s="386"/>
      <c r="VWL75" s="386"/>
      <c r="VWM75" s="386"/>
      <c r="VWN75" s="386"/>
      <c r="VWO75" s="386"/>
      <c r="VWP75" s="386"/>
      <c r="VWQ75" s="386"/>
      <c r="VWR75" s="386"/>
      <c r="VWS75" s="385"/>
      <c r="VWT75" s="386"/>
      <c r="VWU75" s="386"/>
      <c r="VWV75" s="386"/>
      <c r="VWW75" s="386"/>
      <c r="VWX75" s="386"/>
      <c r="VWY75" s="386"/>
      <c r="VWZ75" s="386"/>
      <c r="VXA75" s="386"/>
      <c r="VXB75" s="386"/>
      <c r="VXC75" s="386"/>
      <c r="VXD75" s="386"/>
      <c r="VXE75" s="386"/>
      <c r="VXF75" s="386"/>
      <c r="VXG75" s="386"/>
      <c r="VXH75" s="386"/>
      <c r="VXI75" s="385"/>
      <c r="VXJ75" s="386"/>
      <c r="VXK75" s="386"/>
      <c r="VXL75" s="386"/>
      <c r="VXM75" s="386"/>
      <c r="VXN75" s="386"/>
      <c r="VXO75" s="386"/>
      <c r="VXP75" s="386"/>
      <c r="VXQ75" s="386"/>
      <c r="VXR75" s="386"/>
      <c r="VXS75" s="386"/>
      <c r="VXT75" s="386"/>
      <c r="VXU75" s="386"/>
      <c r="VXV75" s="386"/>
      <c r="VXW75" s="386"/>
      <c r="VXX75" s="386"/>
      <c r="VXY75" s="385"/>
      <c r="VXZ75" s="386"/>
      <c r="VYA75" s="386"/>
      <c r="VYB75" s="386"/>
      <c r="VYC75" s="386"/>
      <c r="VYD75" s="386"/>
      <c r="VYE75" s="386"/>
      <c r="VYF75" s="386"/>
      <c r="VYG75" s="386"/>
      <c r="VYH75" s="386"/>
      <c r="VYI75" s="386"/>
      <c r="VYJ75" s="386"/>
      <c r="VYK75" s="386"/>
      <c r="VYL75" s="386"/>
      <c r="VYM75" s="386"/>
      <c r="VYN75" s="386"/>
      <c r="VYO75" s="385"/>
      <c r="VYP75" s="386"/>
      <c r="VYQ75" s="386"/>
      <c r="VYR75" s="386"/>
      <c r="VYS75" s="386"/>
      <c r="VYT75" s="386"/>
      <c r="VYU75" s="386"/>
      <c r="VYV75" s="386"/>
      <c r="VYW75" s="386"/>
      <c r="VYX75" s="386"/>
      <c r="VYY75" s="386"/>
      <c r="VYZ75" s="386"/>
      <c r="VZA75" s="386"/>
      <c r="VZB75" s="386"/>
      <c r="VZC75" s="386"/>
      <c r="VZD75" s="386"/>
      <c r="VZE75" s="385"/>
      <c r="VZF75" s="386"/>
      <c r="VZG75" s="386"/>
      <c r="VZH75" s="386"/>
      <c r="VZI75" s="386"/>
      <c r="VZJ75" s="386"/>
      <c r="VZK75" s="386"/>
      <c r="VZL75" s="386"/>
      <c r="VZM75" s="386"/>
      <c r="VZN75" s="386"/>
      <c r="VZO75" s="386"/>
      <c r="VZP75" s="386"/>
      <c r="VZQ75" s="386"/>
      <c r="VZR75" s="386"/>
      <c r="VZS75" s="386"/>
      <c r="VZT75" s="386"/>
      <c r="VZU75" s="385"/>
      <c r="VZV75" s="386"/>
      <c r="VZW75" s="386"/>
      <c r="VZX75" s="386"/>
      <c r="VZY75" s="386"/>
      <c r="VZZ75" s="386"/>
      <c r="WAA75" s="386"/>
      <c r="WAB75" s="386"/>
      <c r="WAC75" s="386"/>
      <c r="WAD75" s="386"/>
      <c r="WAE75" s="386"/>
      <c r="WAF75" s="386"/>
      <c r="WAG75" s="386"/>
      <c r="WAH75" s="386"/>
      <c r="WAI75" s="386"/>
      <c r="WAJ75" s="386"/>
      <c r="WAK75" s="385"/>
      <c r="WAL75" s="386"/>
      <c r="WAM75" s="386"/>
      <c r="WAN75" s="386"/>
      <c r="WAO75" s="386"/>
      <c r="WAP75" s="386"/>
      <c r="WAQ75" s="386"/>
      <c r="WAR75" s="386"/>
      <c r="WAS75" s="386"/>
      <c r="WAT75" s="386"/>
      <c r="WAU75" s="386"/>
      <c r="WAV75" s="386"/>
      <c r="WAW75" s="386"/>
      <c r="WAX75" s="386"/>
      <c r="WAY75" s="386"/>
      <c r="WAZ75" s="386"/>
      <c r="WBA75" s="385"/>
      <c r="WBB75" s="386"/>
      <c r="WBC75" s="386"/>
      <c r="WBD75" s="386"/>
      <c r="WBE75" s="386"/>
      <c r="WBF75" s="386"/>
      <c r="WBG75" s="386"/>
      <c r="WBH75" s="386"/>
      <c r="WBI75" s="386"/>
      <c r="WBJ75" s="386"/>
      <c r="WBK75" s="386"/>
      <c r="WBL75" s="386"/>
      <c r="WBM75" s="386"/>
      <c r="WBN75" s="386"/>
      <c r="WBO75" s="386"/>
      <c r="WBP75" s="386"/>
      <c r="WBQ75" s="385"/>
      <c r="WBR75" s="386"/>
      <c r="WBS75" s="386"/>
      <c r="WBT75" s="386"/>
      <c r="WBU75" s="386"/>
      <c r="WBV75" s="386"/>
      <c r="WBW75" s="386"/>
      <c r="WBX75" s="386"/>
      <c r="WBY75" s="386"/>
      <c r="WBZ75" s="386"/>
      <c r="WCA75" s="386"/>
      <c r="WCB75" s="386"/>
      <c r="WCC75" s="386"/>
      <c r="WCD75" s="386"/>
      <c r="WCE75" s="386"/>
      <c r="WCF75" s="386"/>
      <c r="WCG75" s="385"/>
      <c r="WCH75" s="386"/>
      <c r="WCI75" s="386"/>
      <c r="WCJ75" s="386"/>
      <c r="WCK75" s="386"/>
      <c r="WCL75" s="386"/>
      <c r="WCM75" s="386"/>
      <c r="WCN75" s="386"/>
      <c r="WCO75" s="386"/>
      <c r="WCP75" s="386"/>
      <c r="WCQ75" s="386"/>
      <c r="WCR75" s="386"/>
      <c r="WCS75" s="386"/>
      <c r="WCT75" s="386"/>
      <c r="WCU75" s="386"/>
      <c r="WCV75" s="386"/>
      <c r="WCW75" s="385"/>
      <c r="WCX75" s="386"/>
      <c r="WCY75" s="386"/>
      <c r="WCZ75" s="386"/>
      <c r="WDA75" s="386"/>
      <c r="WDB75" s="386"/>
      <c r="WDC75" s="386"/>
      <c r="WDD75" s="386"/>
      <c r="WDE75" s="386"/>
      <c r="WDF75" s="386"/>
      <c r="WDG75" s="386"/>
      <c r="WDH75" s="386"/>
      <c r="WDI75" s="386"/>
      <c r="WDJ75" s="386"/>
      <c r="WDK75" s="386"/>
      <c r="WDL75" s="386"/>
      <c r="WDM75" s="385"/>
      <c r="WDN75" s="386"/>
      <c r="WDO75" s="386"/>
      <c r="WDP75" s="386"/>
      <c r="WDQ75" s="386"/>
      <c r="WDR75" s="386"/>
      <c r="WDS75" s="386"/>
      <c r="WDT75" s="386"/>
      <c r="WDU75" s="386"/>
      <c r="WDV75" s="386"/>
      <c r="WDW75" s="386"/>
      <c r="WDX75" s="386"/>
      <c r="WDY75" s="386"/>
      <c r="WDZ75" s="386"/>
      <c r="WEA75" s="386"/>
      <c r="WEB75" s="386"/>
      <c r="WEC75" s="385"/>
      <c r="WED75" s="386"/>
      <c r="WEE75" s="386"/>
      <c r="WEF75" s="386"/>
      <c r="WEG75" s="386"/>
      <c r="WEH75" s="386"/>
      <c r="WEI75" s="386"/>
      <c r="WEJ75" s="386"/>
      <c r="WEK75" s="386"/>
      <c r="WEL75" s="386"/>
      <c r="WEM75" s="386"/>
      <c r="WEN75" s="386"/>
      <c r="WEO75" s="386"/>
      <c r="WEP75" s="386"/>
      <c r="WEQ75" s="386"/>
      <c r="WER75" s="386"/>
      <c r="WES75" s="385"/>
      <c r="WET75" s="386"/>
      <c r="WEU75" s="386"/>
      <c r="WEV75" s="386"/>
      <c r="WEW75" s="386"/>
      <c r="WEX75" s="386"/>
      <c r="WEY75" s="386"/>
      <c r="WEZ75" s="386"/>
      <c r="WFA75" s="386"/>
      <c r="WFB75" s="386"/>
      <c r="WFC75" s="386"/>
      <c r="WFD75" s="386"/>
      <c r="WFE75" s="386"/>
      <c r="WFF75" s="386"/>
      <c r="WFG75" s="386"/>
      <c r="WFH75" s="386"/>
      <c r="WFI75" s="385"/>
      <c r="WFJ75" s="386"/>
      <c r="WFK75" s="386"/>
      <c r="WFL75" s="386"/>
      <c r="WFM75" s="386"/>
      <c r="WFN75" s="386"/>
      <c r="WFO75" s="386"/>
      <c r="WFP75" s="386"/>
      <c r="WFQ75" s="386"/>
      <c r="WFR75" s="386"/>
      <c r="WFS75" s="386"/>
      <c r="WFT75" s="386"/>
      <c r="WFU75" s="386"/>
      <c r="WFV75" s="386"/>
      <c r="WFW75" s="386"/>
      <c r="WFX75" s="386"/>
      <c r="WFY75" s="385"/>
      <c r="WFZ75" s="386"/>
      <c r="WGA75" s="386"/>
      <c r="WGB75" s="386"/>
      <c r="WGC75" s="386"/>
      <c r="WGD75" s="386"/>
      <c r="WGE75" s="386"/>
      <c r="WGF75" s="386"/>
      <c r="WGG75" s="386"/>
      <c r="WGH75" s="386"/>
      <c r="WGI75" s="386"/>
      <c r="WGJ75" s="386"/>
      <c r="WGK75" s="386"/>
      <c r="WGL75" s="386"/>
      <c r="WGM75" s="386"/>
      <c r="WGN75" s="386"/>
      <c r="WGO75" s="385"/>
      <c r="WGP75" s="386"/>
      <c r="WGQ75" s="386"/>
      <c r="WGR75" s="386"/>
      <c r="WGS75" s="386"/>
      <c r="WGT75" s="386"/>
      <c r="WGU75" s="386"/>
      <c r="WGV75" s="386"/>
      <c r="WGW75" s="386"/>
      <c r="WGX75" s="386"/>
      <c r="WGY75" s="386"/>
      <c r="WGZ75" s="386"/>
      <c r="WHA75" s="386"/>
      <c r="WHB75" s="386"/>
      <c r="WHC75" s="386"/>
      <c r="WHD75" s="386"/>
      <c r="WHE75" s="385"/>
      <c r="WHF75" s="386"/>
      <c r="WHG75" s="386"/>
      <c r="WHH75" s="386"/>
      <c r="WHI75" s="386"/>
      <c r="WHJ75" s="386"/>
      <c r="WHK75" s="386"/>
      <c r="WHL75" s="386"/>
      <c r="WHM75" s="386"/>
      <c r="WHN75" s="386"/>
      <c r="WHO75" s="386"/>
      <c r="WHP75" s="386"/>
      <c r="WHQ75" s="386"/>
      <c r="WHR75" s="386"/>
      <c r="WHS75" s="386"/>
      <c r="WHT75" s="386"/>
      <c r="WHU75" s="385"/>
      <c r="WHV75" s="386"/>
      <c r="WHW75" s="386"/>
      <c r="WHX75" s="386"/>
      <c r="WHY75" s="386"/>
      <c r="WHZ75" s="386"/>
      <c r="WIA75" s="386"/>
      <c r="WIB75" s="386"/>
      <c r="WIC75" s="386"/>
      <c r="WID75" s="386"/>
      <c r="WIE75" s="386"/>
      <c r="WIF75" s="386"/>
      <c r="WIG75" s="386"/>
      <c r="WIH75" s="386"/>
      <c r="WII75" s="386"/>
      <c r="WIJ75" s="386"/>
      <c r="WIK75" s="385"/>
      <c r="WIL75" s="386"/>
      <c r="WIM75" s="386"/>
      <c r="WIN75" s="386"/>
      <c r="WIO75" s="386"/>
      <c r="WIP75" s="386"/>
      <c r="WIQ75" s="386"/>
      <c r="WIR75" s="386"/>
      <c r="WIS75" s="386"/>
      <c r="WIT75" s="386"/>
      <c r="WIU75" s="386"/>
      <c r="WIV75" s="386"/>
      <c r="WIW75" s="386"/>
      <c r="WIX75" s="386"/>
      <c r="WIY75" s="386"/>
      <c r="WIZ75" s="386"/>
      <c r="WJA75" s="385"/>
      <c r="WJB75" s="386"/>
      <c r="WJC75" s="386"/>
      <c r="WJD75" s="386"/>
      <c r="WJE75" s="386"/>
      <c r="WJF75" s="386"/>
      <c r="WJG75" s="386"/>
      <c r="WJH75" s="386"/>
      <c r="WJI75" s="386"/>
      <c r="WJJ75" s="386"/>
      <c r="WJK75" s="386"/>
      <c r="WJL75" s="386"/>
      <c r="WJM75" s="386"/>
      <c r="WJN75" s="386"/>
      <c r="WJO75" s="386"/>
      <c r="WJP75" s="386"/>
      <c r="WJQ75" s="385"/>
      <c r="WJR75" s="386"/>
      <c r="WJS75" s="386"/>
      <c r="WJT75" s="386"/>
      <c r="WJU75" s="386"/>
      <c r="WJV75" s="386"/>
      <c r="WJW75" s="386"/>
      <c r="WJX75" s="386"/>
      <c r="WJY75" s="386"/>
      <c r="WJZ75" s="386"/>
      <c r="WKA75" s="386"/>
      <c r="WKB75" s="386"/>
      <c r="WKC75" s="386"/>
      <c r="WKD75" s="386"/>
      <c r="WKE75" s="386"/>
      <c r="WKF75" s="386"/>
      <c r="WKG75" s="385"/>
      <c r="WKH75" s="386"/>
      <c r="WKI75" s="386"/>
      <c r="WKJ75" s="386"/>
      <c r="WKK75" s="386"/>
      <c r="WKL75" s="386"/>
      <c r="WKM75" s="386"/>
      <c r="WKN75" s="386"/>
      <c r="WKO75" s="386"/>
      <c r="WKP75" s="386"/>
      <c r="WKQ75" s="386"/>
      <c r="WKR75" s="386"/>
      <c r="WKS75" s="386"/>
      <c r="WKT75" s="386"/>
      <c r="WKU75" s="386"/>
      <c r="WKV75" s="386"/>
      <c r="WKW75" s="385"/>
      <c r="WKX75" s="386"/>
      <c r="WKY75" s="386"/>
      <c r="WKZ75" s="386"/>
      <c r="WLA75" s="386"/>
      <c r="WLB75" s="386"/>
      <c r="WLC75" s="386"/>
      <c r="WLD75" s="386"/>
      <c r="WLE75" s="386"/>
      <c r="WLF75" s="386"/>
      <c r="WLG75" s="386"/>
      <c r="WLH75" s="386"/>
      <c r="WLI75" s="386"/>
      <c r="WLJ75" s="386"/>
      <c r="WLK75" s="386"/>
      <c r="WLL75" s="386"/>
      <c r="WLM75" s="385"/>
      <c r="WLN75" s="386"/>
      <c r="WLO75" s="386"/>
      <c r="WLP75" s="386"/>
      <c r="WLQ75" s="386"/>
      <c r="WLR75" s="386"/>
      <c r="WLS75" s="386"/>
      <c r="WLT75" s="386"/>
      <c r="WLU75" s="386"/>
      <c r="WLV75" s="386"/>
      <c r="WLW75" s="386"/>
      <c r="WLX75" s="386"/>
      <c r="WLY75" s="386"/>
      <c r="WLZ75" s="386"/>
      <c r="WMA75" s="386"/>
      <c r="WMB75" s="386"/>
      <c r="WMC75" s="385"/>
      <c r="WMD75" s="386"/>
      <c r="WME75" s="386"/>
      <c r="WMF75" s="386"/>
      <c r="WMG75" s="386"/>
      <c r="WMH75" s="386"/>
      <c r="WMI75" s="386"/>
      <c r="WMJ75" s="386"/>
      <c r="WMK75" s="386"/>
      <c r="WML75" s="386"/>
      <c r="WMM75" s="386"/>
      <c r="WMN75" s="386"/>
      <c r="WMO75" s="386"/>
      <c r="WMP75" s="386"/>
      <c r="WMQ75" s="386"/>
      <c r="WMR75" s="386"/>
      <c r="WMS75" s="385"/>
      <c r="WMT75" s="386"/>
      <c r="WMU75" s="386"/>
      <c r="WMV75" s="386"/>
      <c r="WMW75" s="386"/>
      <c r="WMX75" s="386"/>
      <c r="WMY75" s="386"/>
      <c r="WMZ75" s="386"/>
      <c r="WNA75" s="386"/>
      <c r="WNB75" s="386"/>
      <c r="WNC75" s="386"/>
      <c r="WND75" s="386"/>
      <c r="WNE75" s="386"/>
      <c r="WNF75" s="386"/>
      <c r="WNG75" s="386"/>
      <c r="WNH75" s="386"/>
      <c r="WNI75" s="385"/>
      <c r="WNJ75" s="386"/>
      <c r="WNK75" s="386"/>
      <c r="WNL75" s="386"/>
      <c r="WNM75" s="386"/>
      <c r="WNN75" s="386"/>
      <c r="WNO75" s="386"/>
      <c r="WNP75" s="386"/>
      <c r="WNQ75" s="386"/>
      <c r="WNR75" s="386"/>
      <c r="WNS75" s="386"/>
      <c r="WNT75" s="386"/>
      <c r="WNU75" s="386"/>
      <c r="WNV75" s="386"/>
      <c r="WNW75" s="386"/>
      <c r="WNX75" s="386"/>
      <c r="WNY75" s="385"/>
      <c r="WNZ75" s="386"/>
      <c r="WOA75" s="386"/>
      <c r="WOB75" s="386"/>
      <c r="WOC75" s="386"/>
      <c r="WOD75" s="386"/>
      <c r="WOE75" s="386"/>
      <c r="WOF75" s="386"/>
      <c r="WOG75" s="386"/>
      <c r="WOH75" s="386"/>
      <c r="WOI75" s="386"/>
      <c r="WOJ75" s="386"/>
      <c r="WOK75" s="386"/>
      <c r="WOL75" s="386"/>
      <c r="WOM75" s="386"/>
      <c r="WON75" s="386"/>
      <c r="WOO75" s="385"/>
      <c r="WOP75" s="386"/>
      <c r="WOQ75" s="386"/>
      <c r="WOR75" s="386"/>
      <c r="WOS75" s="386"/>
      <c r="WOT75" s="386"/>
      <c r="WOU75" s="386"/>
      <c r="WOV75" s="386"/>
      <c r="WOW75" s="386"/>
      <c r="WOX75" s="386"/>
      <c r="WOY75" s="386"/>
      <c r="WOZ75" s="386"/>
      <c r="WPA75" s="386"/>
      <c r="WPB75" s="386"/>
      <c r="WPC75" s="386"/>
      <c r="WPD75" s="386"/>
      <c r="WPE75" s="385"/>
      <c r="WPF75" s="386"/>
      <c r="WPG75" s="386"/>
      <c r="WPH75" s="386"/>
      <c r="WPI75" s="386"/>
      <c r="WPJ75" s="386"/>
      <c r="WPK75" s="386"/>
      <c r="WPL75" s="386"/>
      <c r="WPM75" s="386"/>
      <c r="WPN75" s="386"/>
      <c r="WPO75" s="386"/>
      <c r="WPP75" s="386"/>
      <c r="WPQ75" s="386"/>
      <c r="WPR75" s="386"/>
      <c r="WPS75" s="386"/>
      <c r="WPT75" s="386"/>
      <c r="WPU75" s="385"/>
      <c r="WPV75" s="386"/>
      <c r="WPW75" s="386"/>
      <c r="WPX75" s="386"/>
      <c r="WPY75" s="386"/>
      <c r="WPZ75" s="386"/>
      <c r="WQA75" s="386"/>
      <c r="WQB75" s="386"/>
      <c r="WQC75" s="386"/>
      <c r="WQD75" s="386"/>
      <c r="WQE75" s="386"/>
      <c r="WQF75" s="386"/>
      <c r="WQG75" s="386"/>
      <c r="WQH75" s="386"/>
      <c r="WQI75" s="386"/>
      <c r="WQJ75" s="386"/>
      <c r="WQK75" s="385"/>
      <c r="WQL75" s="386"/>
      <c r="WQM75" s="386"/>
      <c r="WQN75" s="386"/>
      <c r="WQO75" s="386"/>
      <c r="WQP75" s="386"/>
      <c r="WQQ75" s="386"/>
      <c r="WQR75" s="386"/>
      <c r="WQS75" s="386"/>
      <c r="WQT75" s="386"/>
      <c r="WQU75" s="386"/>
      <c r="WQV75" s="386"/>
      <c r="WQW75" s="386"/>
      <c r="WQX75" s="386"/>
      <c r="WQY75" s="386"/>
      <c r="WQZ75" s="386"/>
      <c r="WRA75" s="385"/>
      <c r="WRB75" s="386"/>
      <c r="WRC75" s="386"/>
      <c r="WRD75" s="386"/>
      <c r="WRE75" s="386"/>
      <c r="WRF75" s="386"/>
      <c r="WRG75" s="386"/>
      <c r="WRH75" s="386"/>
      <c r="WRI75" s="386"/>
      <c r="WRJ75" s="386"/>
      <c r="WRK75" s="386"/>
      <c r="WRL75" s="386"/>
      <c r="WRM75" s="386"/>
      <c r="WRN75" s="386"/>
      <c r="WRO75" s="386"/>
      <c r="WRP75" s="386"/>
      <c r="WRQ75" s="385"/>
      <c r="WRR75" s="386"/>
      <c r="WRS75" s="386"/>
      <c r="WRT75" s="386"/>
      <c r="WRU75" s="386"/>
      <c r="WRV75" s="386"/>
      <c r="WRW75" s="386"/>
      <c r="WRX75" s="386"/>
      <c r="WRY75" s="386"/>
      <c r="WRZ75" s="386"/>
      <c r="WSA75" s="386"/>
      <c r="WSB75" s="386"/>
      <c r="WSC75" s="386"/>
      <c r="WSD75" s="386"/>
      <c r="WSE75" s="386"/>
      <c r="WSF75" s="386"/>
      <c r="WSG75" s="385"/>
      <c r="WSH75" s="386"/>
      <c r="WSI75" s="386"/>
      <c r="WSJ75" s="386"/>
      <c r="WSK75" s="386"/>
      <c r="WSL75" s="386"/>
      <c r="WSM75" s="386"/>
      <c r="WSN75" s="386"/>
      <c r="WSO75" s="386"/>
      <c r="WSP75" s="386"/>
      <c r="WSQ75" s="386"/>
      <c r="WSR75" s="386"/>
      <c r="WSS75" s="386"/>
      <c r="WST75" s="386"/>
      <c r="WSU75" s="386"/>
      <c r="WSV75" s="386"/>
      <c r="WSW75" s="385"/>
      <c r="WSX75" s="386"/>
      <c r="WSY75" s="386"/>
      <c r="WSZ75" s="386"/>
      <c r="WTA75" s="386"/>
      <c r="WTB75" s="386"/>
      <c r="WTC75" s="386"/>
      <c r="WTD75" s="386"/>
      <c r="WTE75" s="386"/>
      <c r="WTF75" s="386"/>
      <c r="WTG75" s="386"/>
      <c r="WTH75" s="386"/>
      <c r="WTI75" s="386"/>
      <c r="WTJ75" s="386"/>
      <c r="WTK75" s="386"/>
      <c r="WTL75" s="386"/>
      <c r="WTM75" s="385"/>
      <c r="WTN75" s="386"/>
      <c r="WTO75" s="386"/>
      <c r="WTP75" s="386"/>
      <c r="WTQ75" s="386"/>
      <c r="WTR75" s="386"/>
      <c r="WTS75" s="386"/>
      <c r="WTT75" s="386"/>
      <c r="WTU75" s="386"/>
      <c r="WTV75" s="386"/>
      <c r="WTW75" s="386"/>
      <c r="WTX75" s="386"/>
      <c r="WTY75" s="386"/>
      <c r="WTZ75" s="386"/>
      <c r="WUA75" s="386"/>
      <c r="WUB75" s="386"/>
      <c r="WUC75" s="385"/>
      <c r="WUD75" s="386"/>
      <c r="WUE75" s="386"/>
      <c r="WUF75" s="386"/>
      <c r="WUG75" s="386"/>
      <c r="WUH75" s="386"/>
      <c r="WUI75" s="386"/>
      <c r="WUJ75" s="386"/>
      <c r="WUK75" s="386"/>
      <c r="WUL75" s="386"/>
      <c r="WUM75" s="386"/>
      <c r="WUN75" s="386"/>
      <c r="WUO75" s="386"/>
      <c r="WUP75" s="386"/>
      <c r="WUQ75" s="386"/>
      <c r="WUR75" s="386"/>
      <c r="WUS75" s="385"/>
      <c r="WUT75" s="386"/>
      <c r="WUU75" s="386"/>
      <c r="WUV75" s="386"/>
      <c r="WUW75" s="386"/>
      <c r="WUX75" s="386"/>
      <c r="WUY75" s="386"/>
      <c r="WUZ75" s="386"/>
      <c r="WVA75" s="386"/>
      <c r="WVB75" s="386"/>
      <c r="WVC75" s="386"/>
      <c r="WVD75" s="386"/>
      <c r="WVE75" s="386"/>
      <c r="WVF75" s="386"/>
      <c r="WVG75" s="386"/>
      <c r="WVH75" s="386"/>
      <c r="WVI75" s="385"/>
      <c r="WVJ75" s="386"/>
      <c r="WVK75" s="386"/>
      <c r="WVL75" s="386"/>
      <c r="WVM75" s="386"/>
      <c r="WVN75" s="386"/>
      <c r="WVO75" s="386"/>
      <c r="WVP75" s="386"/>
      <c r="WVQ75" s="386"/>
      <c r="WVR75" s="386"/>
      <c r="WVS75" s="386"/>
      <c r="WVT75" s="386"/>
      <c r="WVU75" s="386"/>
      <c r="WVV75" s="386"/>
      <c r="WVW75" s="386"/>
      <c r="WVX75" s="386"/>
      <c r="WVY75" s="385"/>
      <c r="WVZ75" s="386"/>
      <c r="WWA75" s="386"/>
      <c r="WWB75" s="386"/>
      <c r="WWC75" s="386"/>
      <c r="WWD75" s="386"/>
      <c r="WWE75" s="386"/>
      <c r="WWF75" s="386"/>
      <c r="WWG75" s="386"/>
      <c r="WWH75" s="386"/>
      <c r="WWI75" s="386"/>
      <c r="WWJ75" s="386"/>
      <c r="WWK75" s="386"/>
      <c r="WWL75" s="386"/>
      <c r="WWM75" s="386"/>
      <c r="WWN75" s="386"/>
      <c r="WWO75" s="385"/>
      <c r="WWP75" s="386"/>
      <c r="WWQ75" s="386"/>
      <c r="WWR75" s="386"/>
      <c r="WWS75" s="386"/>
      <c r="WWT75" s="386"/>
      <c r="WWU75" s="386"/>
      <c r="WWV75" s="386"/>
      <c r="WWW75" s="386"/>
      <c r="WWX75" s="386"/>
      <c r="WWY75" s="386"/>
      <c r="WWZ75" s="386"/>
      <c r="WXA75" s="386"/>
      <c r="WXB75" s="386"/>
      <c r="WXC75" s="386"/>
      <c r="WXD75" s="386"/>
      <c r="WXE75" s="385"/>
      <c r="WXF75" s="386"/>
      <c r="WXG75" s="386"/>
      <c r="WXH75" s="386"/>
      <c r="WXI75" s="386"/>
      <c r="WXJ75" s="386"/>
      <c r="WXK75" s="386"/>
      <c r="WXL75" s="386"/>
      <c r="WXM75" s="386"/>
      <c r="WXN75" s="386"/>
      <c r="WXO75" s="386"/>
      <c r="WXP75" s="386"/>
      <c r="WXQ75" s="386"/>
      <c r="WXR75" s="386"/>
      <c r="WXS75" s="386"/>
      <c r="WXT75" s="386"/>
      <c r="WXU75" s="385"/>
      <c r="WXV75" s="386"/>
      <c r="WXW75" s="386"/>
      <c r="WXX75" s="386"/>
      <c r="WXY75" s="386"/>
      <c r="WXZ75" s="386"/>
      <c r="WYA75" s="386"/>
      <c r="WYB75" s="386"/>
      <c r="WYC75" s="386"/>
      <c r="WYD75" s="386"/>
      <c r="WYE75" s="386"/>
      <c r="WYF75" s="386"/>
      <c r="WYG75" s="386"/>
      <c r="WYH75" s="386"/>
      <c r="WYI75" s="386"/>
      <c r="WYJ75" s="386"/>
      <c r="WYK75" s="385"/>
      <c r="WYL75" s="386"/>
      <c r="WYM75" s="386"/>
      <c r="WYN75" s="386"/>
      <c r="WYO75" s="386"/>
      <c r="WYP75" s="386"/>
      <c r="WYQ75" s="386"/>
      <c r="WYR75" s="386"/>
      <c r="WYS75" s="386"/>
      <c r="WYT75" s="386"/>
      <c r="WYU75" s="386"/>
      <c r="WYV75" s="386"/>
      <c r="WYW75" s="386"/>
      <c r="WYX75" s="386"/>
      <c r="WYY75" s="386"/>
      <c r="WYZ75" s="386"/>
      <c r="WZA75" s="385"/>
      <c r="WZB75" s="386"/>
      <c r="WZC75" s="386"/>
      <c r="WZD75" s="386"/>
      <c r="WZE75" s="386"/>
      <c r="WZF75" s="386"/>
      <c r="WZG75" s="386"/>
      <c r="WZH75" s="386"/>
      <c r="WZI75" s="386"/>
      <c r="WZJ75" s="386"/>
      <c r="WZK75" s="386"/>
      <c r="WZL75" s="386"/>
      <c r="WZM75" s="386"/>
      <c r="WZN75" s="386"/>
      <c r="WZO75" s="386"/>
      <c r="WZP75" s="386"/>
      <c r="WZQ75" s="385"/>
      <c r="WZR75" s="386"/>
      <c r="WZS75" s="386"/>
      <c r="WZT75" s="386"/>
      <c r="WZU75" s="386"/>
      <c r="WZV75" s="386"/>
      <c r="WZW75" s="386"/>
      <c r="WZX75" s="386"/>
      <c r="WZY75" s="386"/>
      <c r="WZZ75" s="386"/>
      <c r="XAA75" s="386"/>
      <c r="XAB75" s="386"/>
      <c r="XAC75" s="386"/>
      <c r="XAD75" s="386"/>
      <c r="XAE75" s="386"/>
      <c r="XAF75" s="386"/>
      <c r="XAG75" s="385"/>
      <c r="XAH75" s="386"/>
      <c r="XAI75" s="386"/>
      <c r="XAJ75" s="386"/>
      <c r="XAK75" s="386"/>
      <c r="XAL75" s="386"/>
      <c r="XAM75" s="386"/>
      <c r="XAN75" s="386"/>
      <c r="XAO75" s="386"/>
      <c r="XAP75" s="386"/>
      <c r="XAQ75" s="386"/>
      <c r="XAR75" s="386"/>
      <c r="XAS75" s="386"/>
      <c r="XAT75" s="386"/>
      <c r="XAU75" s="386"/>
      <c r="XAV75" s="386"/>
      <c r="XAW75" s="385"/>
      <c r="XAX75" s="386"/>
      <c r="XAY75" s="386"/>
      <c r="XAZ75" s="386"/>
      <c r="XBA75" s="386"/>
      <c r="XBB75" s="386"/>
      <c r="XBC75" s="386"/>
      <c r="XBD75" s="386"/>
      <c r="XBE75" s="386"/>
      <c r="XBF75" s="386"/>
      <c r="XBG75" s="386"/>
      <c r="XBH75" s="386"/>
      <c r="XBI75" s="386"/>
      <c r="XBJ75" s="386"/>
      <c r="XBK75" s="386"/>
      <c r="XBL75" s="386"/>
      <c r="XBM75" s="385"/>
      <c r="XBN75" s="386"/>
      <c r="XBO75" s="386"/>
      <c r="XBP75" s="386"/>
      <c r="XBQ75" s="386"/>
      <c r="XBR75" s="386"/>
      <c r="XBS75" s="386"/>
      <c r="XBT75" s="386"/>
      <c r="XBU75" s="386"/>
      <c r="XBV75" s="386"/>
      <c r="XBW75" s="386"/>
      <c r="XBX75" s="386"/>
      <c r="XBY75" s="386"/>
      <c r="XBZ75" s="386"/>
      <c r="XCA75" s="386"/>
      <c r="XCB75" s="386"/>
      <c r="XCC75" s="385"/>
      <c r="XCD75" s="386"/>
      <c r="XCE75" s="386"/>
      <c r="XCF75" s="386"/>
      <c r="XCG75" s="386"/>
      <c r="XCH75" s="386"/>
      <c r="XCI75" s="386"/>
      <c r="XCJ75" s="386"/>
      <c r="XCK75" s="386"/>
      <c r="XCL75" s="386"/>
      <c r="XCM75" s="386"/>
      <c r="XCN75" s="386"/>
      <c r="XCO75" s="386"/>
      <c r="XCP75" s="386"/>
      <c r="XCQ75" s="386"/>
      <c r="XCR75" s="386"/>
      <c r="XCS75" s="385"/>
      <c r="XCT75" s="386"/>
      <c r="XCU75" s="386"/>
      <c r="XCV75" s="386"/>
      <c r="XCW75" s="386"/>
      <c r="XCX75" s="386"/>
      <c r="XCY75" s="386"/>
      <c r="XCZ75" s="386"/>
      <c r="XDA75" s="386"/>
      <c r="XDB75" s="386"/>
      <c r="XDC75" s="386"/>
      <c r="XDD75" s="386"/>
      <c r="XDE75" s="386"/>
      <c r="XDF75" s="386"/>
      <c r="XDG75" s="386"/>
      <c r="XDH75" s="386"/>
      <c r="XDI75" s="385"/>
      <c r="XDJ75" s="386"/>
      <c r="XDK75" s="386"/>
      <c r="XDL75" s="386"/>
      <c r="XDM75" s="386"/>
      <c r="XDN75" s="386"/>
      <c r="XDO75" s="386"/>
      <c r="XDP75" s="386"/>
      <c r="XDQ75" s="386"/>
      <c r="XDR75" s="386"/>
      <c r="XDS75" s="386"/>
      <c r="XDT75" s="386"/>
      <c r="XDU75" s="386"/>
      <c r="XDV75" s="386"/>
      <c r="XDW75" s="386"/>
      <c r="XDX75" s="386"/>
      <c r="XDY75" s="385"/>
      <c r="XDZ75" s="386"/>
      <c r="XEA75" s="386"/>
      <c r="XEB75" s="386"/>
      <c r="XEC75" s="386"/>
      <c r="XED75" s="386"/>
      <c r="XEE75" s="386"/>
      <c r="XEF75" s="386"/>
      <c r="XEG75" s="386"/>
      <c r="XEH75" s="386"/>
      <c r="XEI75" s="386"/>
      <c r="XEJ75" s="386"/>
      <c r="XEK75" s="386"/>
      <c r="XEL75" s="386"/>
      <c r="XEM75" s="386"/>
      <c r="XEN75" s="386"/>
      <c r="XEO75" s="385"/>
      <c r="XEP75" s="386"/>
      <c r="XEQ75" s="386"/>
      <c r="XER75" s="386"/>
      <c r="XES75" s="386"/>
      <c r="XET75" s="386"/>
      <c r="XEU75" s="386"/>
      <c r="XEV75" s="386"/>
      <c r="XEW75" s="386"/>
      <c r="XEX75" s="386"/>
      <c r="XEY75" s="386"/>
      <c r="XEZ75" s="386"/>
      <c r="XFA75" s="386"/>
      <c r="XFB75" s="386"/>
      <c r="XFC75" s="386"/>
      <c r="XFD75" s="386"/>
    </row>
    <row r="76" spans="1:16384" x14ac:dyDescent="0.2">
      <c r="A76" s="385" t="str">
        <f>A2</f>
        <v>CASE NO. 2018-00295 - ELECTRIC OPERATIONS - RESPONSE TO PSC 2-75 (SLIPPAGE FACTOR 97.153%)</v>
      </c>
      <c r="B76" s="386"/>
      <c r="C76" s="386"/>
      <c r="D76" s="386"/>
      <c r="E76" s="386"/>
      <c r="F76" s="386"/>
      <c r="G76" s="386"/>
      <c r="H76" s="386"/>
      <c r="I76" s="386"/>
      <c r="J76" s="386"/>
      <c r="K76" s="386"/>
      <c r="L76" s="386"/>
      <c r="M76" s="386"/>
      <c r="N76" s="386"/>
      <c r="O76" s="386"/>
      <c r="P76" s="386"/>
      <c r="Q76" s="385"/>
      <c r="R76" s="386"/>
      <c r="S76" s="386"/>
      <c r="T76" s="386"/>
      <c r="U76" s="386"/>
      <c r="V76" s="386"/>
      <c r="W76" s="386"/>
      <c r="X76" s="386"/>
      <c r="Y76" s="386"/>
      <c r="Z76" s="386"/>
      <c r="AA76" s="386"/>
      <c r="AB76" s="386"/>
      <c r="AC76" s="386"/>
      <c r="AD76" s="386"/>
      <c r="AE76" s="386"/>
      <c r="AF76" s="386"/>
      <c r="AG76" s="385"/>
      <c r="AH76" s="386"/>
      <c r="AI76" s="386"/>
      <c r="AJ76" s="386"/>
      <c r="AK76" s="386"/>
      <c r="AL76" s="386"/>
      <c r="AM76" s="386"/>
      <c r="AN76" s="386"/>
      <c r="AO76" s="386"/>
      <c r="AP76" s="386"/>
      <c r="AQ76" s="386"/>
      <c r="AR76" s="386"/>
      <c r="AS76" s="386"/>
      <c r="AT76" s="386"/>
      <c r="AU76" s="386"/>
      <c r="AV76" s="386"/>
      <c r="AW76" s="385"/>
      <c r="AX76" s="386"/>
      <c r="AY76" s="386"/>
      <c r="AZ76" s="386"/>
      <c r="BA76" s="386"/>
      <c r="BB76" s="386"/>
      <c r="BC76" s="386"/>
      <c r="BD76" s="386"/>
      <c r="BE76" s="386"/>
      <c r="BF76" s="386"/>
      <c r="BG76" s="386"/>
      <c r="BH76" s="386"/>
      <c r="BI76" s="386"/>
      <c r="BJ76" s="386"/>
      <c r="BK76" s="386"/>
      <c r="BL76" s="386"/>
      <c r="BM76" s="385"/>
      <c r="BN76" s="386"/>
      <c r="BO76" s="386"/>
      <c r="BP76" s="386"/>
      <c r="BQ76" s="386"/>
      <c r="BR76" s="386"/>
      <c r="BS76" s="386"/>
      <c r="BT76" s="386"/>
      <c r="BU76" s="386"/>
      <c r="BV76" s="386"/>
      <c r="BW76" s="386"/>
      <c r="BX76" s="386"/>
      <c r="BY76" s="386"/>
      <c r="BZ76" s="386"/>
      <c r="CA76" s="386"/>
      <c r="CB76" s="386"/>
      <c r="CC76" s="385"/>
      <c r="CD76" s="386"/>
      <c r="CE76" s="386"/>
      <c r="CF76" s="386"/>
      <c r="CG76" s="386"/>
      <c r="CH76" s="386"/>
      <c r="CI76" s="386"/>
      <c r="CJ76" s="386"/>
      <c r="CK76" s="386"/>
      <c r="CL76" s="386"/>
      <c r="CM76" s="386"/>
      <c r="CN76" s="386"/>
      <c r="CO76" s="386"/>
      <c r="CP76" s="386"/>
      <c r="CQ76" s="386"/>
      <c r="CR76" s="386"/>
      <c r="CS76" s="385"/>
      <c r="CT76" s="386"/>
      <c r="CU76" s="386"/>
      <c r="CV76" s="386"/>
      <c r="CW76" s="386"/>
      <c r="CX76" s="386"/>
      <c r="CY76" s="386"/>
      <c r="CZ76" s="386"/>
      <c r="DA76" s="386"/>
      <c r="DB76" s="386"/>
      <c r="DC76" s="386"/>
      <c r="DD76" s="386"/>
      <c r="DE76" s="386"/>
      <c r="DF76" s="386"/>
      <c r="DG76" s="386"/>
      <c r="DH76" s="386"/>
      <c r="DI76" s="385"/>
      <c r="DJ76" s="386"/>
      <c r="DK76" s="386"/>
      <c r="DL76" s="386"/>
      <c r="DM76" s="386"/>
      <c r="DN76" s="386"/>
      <c r="DO76" s="386"/>
      <c r="DP76" s="386"/>
      <c r="DQ76" s="386"/>
      <c r="DR76" s="386"/>
      <c r="DS76" s="386"/>
      <c r="DT76" s="386"/>
      <c r="DU76" s="386"/>
      <c r="DV76" s="386"/>
      <c r="DW76" s="386"/>
      <c r="DX76" s="386"/>
      <c r="DY76" s="385"/>
      <c r="DZ76" s="386"/>
      <c r="EA76" s="386"/>
      <c r="EB76" s="386"/>
      <c r="EC76" s="386"/>
      <c r="ED76" s="386"/>
      <c r="EE76" s="386"/>
      <c r="EF76" s="386"/>
      <c r="EG76" s="386"/>
      <c r="EH76" s="386"/>
      <c r="EI76" s="386"/>
      <c r="EJ76" s="386"/>
      <c r="EK76" s="386"/>
      <c r="EL76" s="386"/>
      <c r="EM76" s="386"/>
      <c r="EN76" s="386"/>
      <c r="EO76" s="385"/>
      <c r="EP76" s="386"/>
      <c r="EQ76" s="386"/>
      <c r="ER76" s="386"/>
      <c r="ES76" s="386"/>
      <c r="ET76" s="386"/>
      <c r="EU76" s="386"/>
      <c r="EV76" s="386"/>
      <c r="EW76" s="386"/>
      <c r="EX76" s="386"/>
      <c r="EY76" s="386"/>
      <c r="EZ76" s="386"/>
      <c r="FA76" s="386"/>
      <c r="FB76" s="386"/>
      <c r="FC76" s="386"/>
      <c r="FD76" s="386"/>
      <c r="FE76" s="385"/>
      <c r="FF76" s="386"/>
      <c r="FG76" s="386"/>
      <c r="FH76" s="386"/>
      <c r="FI76" s="386"/>
      <c r="FJ76" s="386"/>
      <c r="FK76" s="386"/>
      <c r="FL76" s="386"/>
      <c r="FM76" s="386"/>
      <c r="FN76" s="386"/>
      <c r="FO76" s="386"/>
      <c r="FP76" s="386"/>
      <c r="FQ76" s="386"/>
      <c r="FR76" s="386"/>
      <c r="FS76" s="386"/>
      <c r="FT76" s="386"/>
      <c r="FU76" s="385"/>
      <c r="FV76" s="386"/>
      <c r="FW76" s="386"/>
      <c r="FX76" s="386"/>
      <c r="FY76" s="386"/>
      <c r="FZ76" s="386"/>
      <c r="GA76" s="386"/>
      <c r="GB76" s="386"/>
      <c r="GC76" s="386"/>
      <c r="GD76" s="386"/>
      <c r="GE76" s="386"/>
      <c r="GF76" s="386"/>
      <c r="GG76" s="386"/>
      <c r="GH76" s="386"/>
      <c r="GI76" s="386"/>
      <c r="GJ76" s="386"/>
      <c r="GK76" s="385"/>
      <c r="GL76" s="386"/>
      <c r="GM76" s="386"/>
      <c r="GN76" s="386"/>
      <c r="GO76" s="386"/>
      <c r="GP76" s="386"/>
      <c r="GQ76" s="386"/>
      <c r="GR76" s="386"/>
      <c r="GS76" s="386"/>
      <c r="GT76" s="386"/>
      <c r="GU76" s="386"/>
      <c r="GV76" s="386"/>
      <c r="GW76" s="386"/>
      <c r="GX76" s="386"/>
      <c r="GY76" s="386"/>
      <c r="GZ76" s="386"/>
      <c r="HA76" s="385"/>
      <c r="HB76" s="386"/>
      <c r="HC76" s="386"/>
      <c r="HD76" s="386"/>
      <c r="HE76" s="386"/>
      <c r="HF76" s="386"/>
      <c r="HG76" s="386"/>
      <c r="HH76" s="386"/>
      <c r="HI76" s="386"/>
      <c r="HJ76" s="386"/>
      <c r="HK76" s="386"/>
      <c r="HL76" s="386"/>
      <c r="HM76" s="386"/>
      <c r="HN76" s="386"/>
      <c r="HO76" s="386"/>
      <c r="HP76" s="386"/>
      <c r="HQ76" s="385"/>
      <c r="HR76" s="386"/>
      <c r="HS76" s="386"/>
      <c r="HT76" s="386"/>
      <c r="HU76" s="386"/>
      <c r="HV76" s="386"/>
      <c r="HW76" s="386"/>
      <c r="HX76" s="386"/>
      <c r="HY76" s="386"/>
      <c r="HZ76" s="386"/>
      <c r="IA76" s="386"/>
      <c r="IB76" s="386"/>
      <c r="IC76" s="386"/>
      <c r="ID76" s="386"/>
      <c r="IE76" s="386"/>
      <c r="IF76" s="386"/>
      <c r="IG76" s="385"/>
      <c r="IH76" s="386"/>
      <c r="II76" s="386"/>
      <c r="IJ76" s="386"/>
      <c r="IK76" s="386"/>
      <c r="IL76" s="386"/>
      <c r="IM76" s="386"/>
      <c r="IN76" s="386"/>
      <c r="IO76" s="386"/>
      <c r="IP76" s="386"/>
      <c r="IQ76" s="386"/>
      <c r="IR76" s="386"/>
      <c r="IS76" s="386"/>
      <c r="IT76" s="386"/>
      <c r="IU76" s="386"/>
      <c r="IV76" s="386"/>
      <c r="IW76" s="385"/>
      <c r="IX76" s="386"/>
      <c r="IY76" s="386"/>
      <c r="IZ76" s="386"/>
      <c r="JA76" s="386"/>
      <c r="JB76" s="386"/>
      <c r="JC76" s="386"/>
      <c r="JD76" s="386"/>
      <c r="JE76" s="386"/>
      <c r="JF76" s="386"/>
      <c r="JG76" s="386"/>
      <c r="JH76" s="386"/>
      <c r="JI76" s="386"/>
      <c r="JJ76" s="386"/>
      <c r="JK76" s="386"/>
      <c r="JL76" s="386"/>
      <c r="JM76" s="385"/>
      <c r="JN76" s="386"/>
      <c r="JO76" s="386"/>
      <c r="JP76" s="386"/>
      <c r="JQ76" s="386"/>
      <c r="JR76" s="386"/>
      <c r="JS76" s="386"/>
      <c r="JT76" s="386"/>
      <c r="JU76" s="386"/>
      <c r="JV76" s="386"/>
      <c r="JW76" s="386"/>
      <c r="JX76" s="386"/>
      <c r="JY76" s="386"/>
      <c r="JZ76" s="386"/>
      <c r="KA76" s="386"/>
      <c r="KB76" s="386"/>
      <c r="KC76" s="385"/>
      <c r="KD76" s="386"/>
      <c r="KE76" s="386"/>
      <c r="KF76" s="386"/>
      <c r="KG76" s="386"/>
      <c r="KH76" s="386"/>
      <c r="KI76" s="386"/>
      <c r="KJ76" s="386"/>
      <c r="KK76" s="386"/>
      <c r="KL76" s="386"/>
      <c r="KM76" s="386"/>
      <c r="KN76" s="386"/>
      <c r="KO76" s="386"/>
      <c r="KP76" s="386"/>
      <c r="KQ76" s="386"/>
      <c r="KR76" s="386"/>
      <c r="KS76" s="385"/>
      <c r="KT76" s="386"/>
      <c r="KU76" s="386"/>
      <c r="KV76" s="386"/>
      <c r="KW76" s="386"/>
      <c r="KX76" s="386"/>
      <c r="KY76" s="386"/>
      <c r="KZ76" s="386"/>
      <c r="LA76" s="386"/>
      <c r="LB76" s="386"/>
      <c r="LC76" s="386"/>
      <c r="LD76" s="386"/>
      <c r="LE76" s="386"/>
      <c r="LF76" s="386"/>
      <c r="LG76" s="386"/>
      <c r="LH76" s="386"/>
      <c r="LI76" s="385"/>
      <c r="LJ76" s="386"/>
      <c r="LK76" s="386"/>
      <c r="LL76" s="386"/>
      <c r="LM76" s="386"/>
      <c r="LN76" s="386"/>
      <c r="LO76" s="386"/>
      <c r="LP76" s="386"/>
      <c r="LQ76" s="386"/>
      <c r="LR76" s="386"/>
      <c r="LS76" s="386"/>
      <c r="LT76" s="386"/>
      <c r="LU76" s="386"/>
      <c r="LV76" s="386"/>
      <c r="LW76" s="386"/>
      <c r="LX76" s="386"/>
      <c r="LY76" s="385"/>
      <c r="LZ76" s="386"/>
      <c r="MA76" s="386"/>
      <c r="MB76" s="386"/>
      <c r="MC76" s="386"/>
      <c r="MD76" s="386"/>
      <c r="ME76" s="386"/>
      <c r="MF76" s="386"/>
      <c r="MG76" s="386"/>
      <c r="MH76" s="386"/>
      <c r="MI76" s="386"/>
      <c r="MJ76" s="386"/>
      <c r="MK76" s="386"/>
      <c r="ML76" s="386"/>
      <c r="MM76" s="386"/>
      <c r="MN76" s="386"/>
      <c r="MO76" s="385"/>
      <c r="MP76" s="386"/>
      <c r="MQ76" s="386"/>
      <c r="MR76" s="386"/>
      <c r="MS76" s="386"/>
      <c r="MT76" s="386"/>
      <c r="MU76" s="386"/>
      <c r="MV76" s="386"/>
      <c r="MW76" s="386"/>
      <c r="MX76" s="386"/>
      <c r="MY76" s="386"/>
      <c r="MZ76" s="386"/>
      <c r="NA76" s="386"/>
      <c r="NB76" s="386"/>
      <c r="NC76" s="386"/>
      <c r="ND76" s="386"/>
      <c r="NE76" s="385"/>
      <c r="NF76" s="386"/>
      <c r="NG76" s="386"/>
      <c r="NH76" s="386"/>
      <c r="NI76" s="386"/>
      <c r="NJ76" s="386"/>
      <c r="NK76" s="386"/>
      <c r="NL76" s="386"/>
      <c r="NM76" s="386"/>
      <c r="NN76" s="386"/>
      <c r="NO76" s="386"/>
      <c r="NP76" s="386"/>
      <c r="NQ76" s="386"/>
      <c r="NR76" s="386"/>
      <c r="NS76" s="386"/>
      <c r="NT76" s="386"/>
      <c r="NU76" s="385"/>
      <c r="NV76" s="386"/>
      <c r="NW76" s="386"/>
      <c r="NX76" s="386"/>
      <c r="NY76" s="386"/>
      <c r="NZ76" s="386"/>
      <c r="OA76" s="386"/>
      <c r="OB76" s="386"/>
      <c r="OC76" s="386"/>
      <c r="OD76" s="386"/>
      <c r="OE76" s="386"/>
      <c r="OF76" s="386"/>
      <c r="OG76" s="386"/>
      <c r="OH76" s="386"/>
      <c r="OI76" s="386"/>
      <c r="OJ76" s="386"/>
      <c r="OK76" s="385"/>
      <c r="OL76" s="386"/>
      <c r="OM76" s="386"/>
      <c r="ON76" s="386"/>
      <c r="OO76" s="386"/>
      <c r="OP76" s="386"/>
      <c r="OQ76" s="386"/>
      <c r="OR76" s="386"/>
      <c r="OS76" s="386"/>
      <c r="OT76" s="386"/>
      <c r="OU76" s="386"/>
      <c r="OV76" s="386"/>
      <c r="OW76" s="386"/>
      <c r="OX76" s="386"/>
      <c r="OY76" s="386"/>
      <c r="OZ76" s="386"/>
      <c r="PA76" s="385"/>
      <c r="PB76" s="386"/>
      <c r="PC76" s="386"/>
      <c r="PD76" s="386"/>
      <c r="PE76" s="386"/>
      <c r="PF76" s="386"/>
      <c r="PG76" s="386"/>
      <c r="PH76" s="386"/>
      <c r="PI76" s="386"/>
      <c r="PJ76" s="386"/>
      <c r="PK76" s="386"/>
      <c r="PL76" s="386"/>
      <c r="PM76" s="386"/>
      <c r="PN76" s="386"/>
      <c r="PO76" s="386"/>
      <c r="PP76" s="386"/>
      <c r="PQ76" s="385"/>
      <c r="PR76" s="386"/>
      <c r="PS76" s="386"/>
      <c r="PT76" s="386"/>
      <c r="PU76" s="386"/>
      <c r="PV76" s="386"/>
      <c r="PW76" s="386"/>
      <c r="PX76" s="386"/>
      <c r="PY76" s="386"/>
      <c r="PZ76" s="386"/>
      <c r="QA76" s="386"/>
      <c r="QB76" s="386"/>
      <c r="QC76" s="386"/>
      <c r="QD76" s="386"/>
      <c r="QE76" s="386"/>
      <c r="QF76" s="386"/>
      <c r="QG76" s="385"/>
      <c r="QH76" s="386"/>
      <c r="QI76" s="386"/>
      <c r="QJ76" s="386"/>
      <c r="QK76" s="386"/>
      <c r="QL76" s="386"/>
      <c r="QM76" s="386"/>
      <c r="QN76" s="386"/>
      <c r="QO76" s="386"/>
      <c r="QP76" s="386"/>
      <c r="QQ76" s="386"/>
      <c r="QR76" s="386"/>
      <c r="QS76" s="386"/>
      <c r="QT76" s="386"/>
      <c r="QU76" s="386"/>
      <c r="QV76" s="386"/>
      <c r="QW76" s="385"/>
      <c r="QX76" s="386"/>
      <c r="QY76" s="386"/>
      <c r="QZ76" s="386"/>
      <c r="RA76" s="386"/>
      <c r="RB76" s="386"/>
      <c r="RC76" s="386"/>
      <c r="RD76" s="386"/>
      <c r="RE76" s="386"/>
      <c r="RF76" s="386"/>
      <c r="RG76" s="386"/>
      <c r="RH76" s="386"/>
      <c r="RI76" s="386"/>
      <c r="RJ76" s="386"/>
      <c r="RK76" s="386"/>
      <c r="RL76" s="386"/>
      <c r="RM76" s="385"/>
      <c r="RN76" s="386"/>
      <c r="RO76" s="386"/>
      <c r="RP76" s="386"/>
      <c r="RQ76" s="386"/>
      <c r="RR76" s="386"/>
      <c r="RS76" s="386"/>
      <c r="RT76" s="386"/>
      <c r="RU76" s="386"/>
      <c r="RV76" s="386"/>
      <c r="RW76" s="386"/>
      <c r="RX76" s="386"/>
      <c r="RY76" s="386"/>
      <c r="RZ76" s="386"/>
      <c r="SA76" s="386"/>
      <c r="SB76" s="386"/>
      <c r="SC76" s="385"/>
      <c r="SD76" s="386"/>
      <c r="SE76" s="386"/>
      <c r="SF76" s="386"/>
      <c r="SG76" s="386"/>
      <c r="SH76" s="386"/>
      <c r="SI76" s="386"/>
      <c r="SJ76" s="386"/>
      <c r="SK76" s="386"/>
      <c r="SL76" s="386"/>
      <c r="SM76" s="386"/>
      <c r="SN76" s="386"/>
      <c r="SO76" s="386"/>
      <c r="SP76" s="386"/>
      <c r="SQ76" s="386"/>
      <c r="SR76" s="386"/>
      <c r="SS76" s="385"/>
      <c r="ST76" s="386"/>
      <c r="SU76" s="386"/>
      <c r="SV76" s="386"/>
      <c r="SW76" s="386"/>
      <c r="SX76" s="386"/>
      <c r="SY76" s="386"/>
      <c r="SZ76" s="386"/>
      <c r="TA76" s="386"/>
      <c r="TB76" s="386"/>
      <c r="TC76" s="386"/>
      <c r="TD76" s="386"/>
      <c r="TE76" s="386"/>
      <c r="TF76" s="386"/>
      <c r="TG76" s="386"/>
      <c r="TH76" s="386"/>
      <c r="TI76" s="385"/>
      <c r="TJ76" s="386"/>
      <c r="TK76" s="386"/>
      <c r="TL76" s="386"/>
      <c r="TM76" s="386"/>
      <c r="TN76" s="386"/>
      <c r="TO76" s="386"/>
      <c r="TP76" s="386"/>
      <c r="TQ76" s="386"/>
      <c r="TR76" s="386"/>
      <c r="TS76" s="386"/>
      <c r="TT76" s="386"/>
      <c r="TU76" s="386"/>
      <c r="TV76" s="386"/>
      <c r="TW76" s="386"/>
      <c r="TX76" s="386"/>
      <c r="TY76" s="385"/>
      <c r="TZ76" s="386"/>
      <c r="UA76" s="386"/>
      <c r="UB76" s="386"/>
      <c r="UC76" s="386"/>
      <c r="UD76" s="386"/>
      <c r="UE76" s="386"/>
      <c r="UF76" s="386"/>
      <c r="UG76" s="386"/>
      <c r="UH76" s="386"/>
      <c r="UI76" s="386"/>
      <c r="UJ76" s="386"/>
      <c r="UK76" s="386"/>
      <c r="UL76" s="386"/>
      <c r="UM76" s="386"/>
      <c r="UN76" s="386"/>
      <c r="UO76" s="385"/>
      <c r="UP76" s="386"/>
      <c r="UQ76" s="386"/>
      <c r="UR76" s="386"/>
      <c r="US76" s="386"/>
      <c r="UT76" s="386"/>
      <c r="UU76" s="386"/>
      <c r="UV76" s="386"/>
      <c r="UW76" s="386"/>
      <c r="UX76" s="386"/>
      <c r="UY76" s="386"/>
      <c r="UZ76" s="386"/>
      <c r="VA76" s="386"/>
      <c r="VB76" s="386"/>
      <c r="VC76" s="386"/>
      <c r="VD76" s="386"/>
      <c r="VE76" s="385"/>
      <c r="VF76" s="386"/>
      <c r="VG76" s="386"/>
      <c r="VH76" s="386"/>
      <c r="VI76" s="386"/>
      <c r="VJ76" s="386"/>
      <c r="VK76" s="386"/>
      <c r="VL76" s="386"/>
      <c r="VM76" s="386"/>
      <c r="VN76" s="386"/>
      <c r="VO76" s="386"/>
      <c r="VP76" s="386"/>
      <c r="VQ76" s="386"/>
      <c r="VR76" s="386"/>
      <c r="VS76" s="386"/>
      <c r="VT76" s="386"/>
      <c r="VU76" s="385"/>
      <c r="VV76" s="386"/>
      <c r="VW76" s="386"/>
      <c r="VX76" s="386"/>
      <c r="VY76" s="386"/>
      <c r="VZ76" s="386"/>
      <c r="WA76" s="386"/>
      <c r="WB76" s="386"/>
      <c r="WC76" s="386"/>
      <c r="WD76" s="386"/>
      <c r="WE76" s="386"/>
      <c r="WF76" s="386"/>
      <c r="WG76" s="386"/>
      <c r="WH76" s="386"/>
      <c r="WI76" s="386"/>
      <c r="WJ76" s="386"/>
      <c r="WK76" s="385"/>
      <c r="WL76" s="386"/>
      <c r="WM76" s="386"/>
      <c r="WN76" s="386"/>
      <c r="WO76" s="386"/>
      <c r="WP76" s="386"/>
      <c r="WQ76" s="386"/>
      <c r="WR76" s="386"/>
      <c r="WS76" s="386"/>
      <c r="WT76" s="386"/>
      <c r="WU76" s="386"/>
      <c r="WV76" s="386"/>
      <c r="WW76" s="386"/>
      <c r="WX76" s="386"/>
      <c r="WY76" s="386"/>
      <c r="WZ76" s="386"/>
      <c r="XA76" s="385"/>
      <c r="XB76" s="386"/>
      <c r="XC76" s="386"/>
      <c r="XD76" s="386"/>
      <c r="XE76" s="386"/>
      <c r="XF76" s="386"/>
      <c r="XG76" s="386"/>
      <c r="XH76" s="386"/>
      <c r="XI76" s="386"/>
      <c r="XJ76" s="386"/>
      <c r="XK76" s="386"/>
      <c r="XL76" s="386"/>
      <c r="XM76" s="386"/>
      <c r="XN76" s="386"/>
      <c r="XO76" s="386"/>
      <c r="XP76" s="386"/>
      <c r="XQ76" s="385"/>
      <c r="XR76" s="386"/>
      <c r="XS76" s="386"/>
      <c r="XT76" s="386"/>
      <c r="XU76" s="386"/>
      <c r="XV76" s="386"/>
      <c r="XW76" s="386"/>
      <c r="XX76" s="386"/>
      <c r="XY76" s="386"/>
      <c r="XZ76" s="386"/>
      <c r="YA76" s="386"/>
      <c r="YB76" s="386"/>
      <c r="YC76" s="386"/>
      <c r="YD76" s="386"/>
      <c r="YE76" s="386"/>
      <c r="YF76" s="386"/>
      <c r="YG76" s="385"/>
      <c r="YH76" s="386"/>
      <c r="YI76" s="386"/>
      <c r="YJ76" s="386"/>
      <c r="YK76" s="386"/>
      <c r="YL76" s="386"/>
      <c r="YM76" s="386"/>
      <c r="YN76" s="386"/>
      <c r="YO76" s="386"/>
      <c r="YP76" s="386"/>
      <c r="YQ76" s="386"/>
      <c r="YR76" s="386"/>
      <c r="YS76" s="386"/>
      <c r="YT76" s="386"/>
      <c r="YU76" s="386"/>
      <c r="YV76" s="386"/>
      <c r="YW76" s="385"/>
      <c r="YX76" s="386"/>
      <c r="YY76" s="386"/>
      <c r="YZ76" s="386"/>
      <c r="ZA76" s="386"/>
      <c r="ZB76" s="386"/>
      <c r="ZC76" s="386"/>
      <c r="ZD76" s="386"/>
      <c r="ZE76" s="386"/>
      <c r="ZF76" s="386"/>
      <c r="ZG76" s="386"/>
      <c r="ZH76" s="386"/>
      <c r="ZI76" s="386"/>
      <c r="ZJ76" s="386"/>
      <c r="ZK76" s="386"/>
      <c r="ZL76" s="386"/>
      <c r="ZM76" s="385"/>
      <c r="ZN76" s="386"/>
      <c r="ZO76" s="386"/>
      <c r="ZP76" s="386"/>
      <c r="ZQ76" s="386"/>
      <c r="ZR76" s="386"/>
      <c r="ZS76" s="386"/>
      <c r="ZT76" s="386"/>
      <c r="ZU76" s="386"/>
      <c r="ZV76" s="386"/>
      <c r="ZW76" s="386"/>
      <c r="ZX76" s="386"/>
      <c r="ZY76" s="386"/>
      <c r="ZZ76" s="386"/>
      <c r="AAA76" s="386"/>
      <c r="AAB76" s="386"/>
      <c r="AAC76" s="385"/>
      <c r="AAD76" s="386"/>
      <c r="AAE76" s="386"/>
      <c r="AAF76" s="386"/>
      <c r="AAG76" s="386"/>
      <c r="AAH76" s="386"/>
      <c r="AAI76" s="386"/>
      <c r="AAJ76" s="386"/>
      <c r="AAK76" s="386"/>
      <c r="AAL76" s="386"/>
      <c r="AAM76" s="386"/>
      <c r="AAN76" s="386"/>
      <c r="AAO76" s="386"/>
      <c r="AAP76" s="386"/>
      <c r="AAQ76" s="386"/>
      <c r="AAR76" s="386"/>
      <c r="AAS76" s="385"/>
      <c r="AAT76" s="386"/>
      <c r="AAU76" s="386"/>
      <c r="AAV76" s="386"/>
      <c r="AAW76" s="386"/>
      <c r="AAX76" s="386"/>
      <c r="AAY76" s="386"/>
      <c r="AAZ76" s="386"/>
      <c r="ABA76" s="386"/>
      <c r="ABB76" s="386"/>
      <c r="ABC76" s="386"/>
      <c r="ABD76" s="386"/>
      <c r="ABE76" s="386"/>
      <c r="ABF76" s="386"/>
      <c r="ABG76" s="386"/>
      <c r="ABH76" s="386"/>
      <c r="ABI76" s="385"/>
      <c r="ABJ76" s="386"/>
      <c r="ABK76" s="386"/>
      <c r="ABL76" s="386"/>
      <c r="ABM76" s="386"/>
      <c r="ABN76" s="386"/>
      <c r="ABO76" s="386"/>
      <c r="ABP76" s="386"/>
      <c r="ABQ76" s="386"/>
      <c r="ABR76" s="386"/>
      <c r="ABS76" s="386"/>
      <c r="ABT76" s="386"/>
      <c r="ABU76" s="386"/>
      <c r="ABV76" s="386"/>
      <c r="ABW76" s="386"/>
      <c r="ABX76" s="386"/>
      <c r="ABY76" s="385"/>
      <c r="ABZ76" s="386"/>
      <c r="ACA76" s="386"/>
      <c r="ACB76" s="386"/>
      <c r="ACC76" s="386"/>
      <c r="ACD76" s="386"/>
      <c r="ACE76" s="386"/>
      <c r="ACF76" s="386"/>
      <c r="ACG76" s="386"/>
      <c r="ACH76" s="386"/>
      <c r="ACI76" s="386"/>
      <c r="ACJ76" s="386"/>
      <c r="ACK76" s="386"/>
      <c r="ACL76" s="386"/>
      <c r="ACM76" s="386"/>
      <c r="ACN76" s="386"/>
      <c r="ACO76" s="385"/>
      <c r="ACP76" s="386"/>
      <c r="ACQ76" s="386"/>
      <c r="ACR76" s="386"/>
      <c r="ACS76" s="386"/>
      <c r="ACT76" s="386"/>
      <c r="ACU76" s="386"/>
      <c r="ACV76" s="386"/>
      <c r="ACW76" s="386"/>
      <c r="ACX76" s="386"/>
      <c r="ACY76" s="386"/>
      <c r="ACZ76" s="386"/>
      <c r="ADA76" s="386"/>
      <c r="ADB76" s="386"/>
      <c r="ADC76" s="386"/>
      <c r="ADD76" s="386"/>
      <c r="ADE76" s="385"/>
      <c r="ADF76" s="386"/>
      <c r="ADG76" s="386"/>
      <c r="ADH76" s="386"/>
      <c r="ADI76" s="386"/>
      <c r="ADJ76" s="386"/>
      <c r="ADK76" s="386"/>
      <c r="ADL76" s="386"/>
      <c r="ADM76" s="386"/>
      <c r="ADN76" s="386"/>
      <c r="ADO76" s="386"/>
      <c r="ADP76" s="386"/>
      <c r="ADQ76" s="386"/>
      <c r="ADR76" s="386"/>
      <c r="ADS76" s="386"/>
      <c r="ADT76" s="386"/>
      <c r="ADU76" s="385"/>
      <c r="ADV76" s="386"/>
      <c r="ADW76" s="386"/>
      <c r="ADX76" s="386"/>
      <c r="ADY76" s="386"/>
      <c r="ADZ76" s="386"/>
      <c r="AEA76" s="386"/>
      <c r="AEB76" s="386"/>
      <c r="AEC76" s="386"/>
      <c r="AED76" s="386"/>
      <c r="AEE76" s="386"/>
      <c r="AEF76" s="386"/>
      <c r="AEG76" s="386"/>
      <c r="AEH76" s="386"/>
      <c r="AEI76" s="386"/>
      <c r="AEJ76" s="386"/>
      <c r="AEK76" s="385"/>
      <c r="AEL76" s="386"/>
      <c r="AEM76" s="386"/>
      <c r="AEN76" s="386"/>
      <c r="AEO76" s="386"/>
      <c r="AEP76" s="386"/>
      <c r="AEQ76" s="386"/>
      <c r="AER76" s="386"/>
      <c r="AES76" s="386"/>
      <c r="AET76" s="386"/>
      <c r="AEU76" s="386"/>
      <c r="AEV76" s="386"/>
      <c r="AEW76" s="386"/>
      <c r="AEX76" s="386"/>
      <c r="AEY76" s="386"/>
      <c r="AEZ76" s="386"/>
      <c r="AFA76" s="385"/>
      <c r="AFB76" s="386"/>
      <c r="AFC76" s="386"/>
      <c r="AFD76" s="386"/>
      <c r="AFE76" s="386"/>
      <c r="AFF76" s="386"/>
      <c r="AFG76" s="386"/>
      <c r="AFH76" s="386"/>
      <c r="AFI76" s="386"/>
      <c r="AFJ76" s="386"/>
      <c r="AFK76" s="386"/>
      <c r="AFL76" s="386"/>
      <c r="AFM76" s="386"/>
      <c r="AFN76" s="386"/>
      <c r="AFO76" s="386"/>
      <c r="AFP76" s="386"/>
      <c r="AFQ76" s="385"/>
      <c r="AFR76" s="386"/>
      <c r="AFS76" s="386"/>
      <c r="AFT76" s="386"/>
      <c r="AFU76" s="386"/>
      <c r="AFV76" s="386"/>
      <c r="AFW76" s="386"/>
      <c r="AFX76" s="386"/>
      <c r="AFY76" s="386"/>
      <c r="AFZ76" s="386"/>
      <c r="AGA76" s="386"/>
      <c r="AGB76" s="386"/>
      <c r="AGC76" s="386"/>
      <c r="AGD76" s="386"/>
      <c r="AGE76" s="386"/>
      <c r="AGF76" s="386"/>
      <c r="AGG76" s="385"/>
      <c r="AGH76" s="386"/>
      <c r="AGI76" s="386"/>
      <c r="AGJ76" s="386"/>
      <c r="AGK76" s="386"/>
      <c r="AGL76" s="386"/>
      <c r="AGM76" s="386"/>
      <c r="AGN76" s="386"/>
      <c r="AGO76" s="386"/>
      <c r="AGP76" s="386"/>
      <c r="AGQ76" s="386"/>
      <c r="AGR76" s="386"/>
      <c r="AGS76" s="386"/>
      <c r="AGT76" s="386"/>
      <c r="AGU76" s="386"/>
      <c r="AGV76" s="386"/>
      <c r="AGW76" s="385"/>
      <c r="AGX76" s="386"/>
      <c r="AGY76" s="386"/>
      <c r="AGZ76" s="386"/>
      <c r="AHA76" s="386"/>
      <c r="AHB76" s="386"/>
      <c r="AHC76" s="386"/>
      <c r="AHD76" s="386"/>
      <c r="AHE76" s="386"/>
      <c r="AHF76" s="386"/>
      <c r="AHG76" s="386"/>
      <c r="AHH76" s="386"/>
      <c r="AHI76" s="386"/>
      <c r="AHJ76" s="386"/>
      <c r="AHK76" s="386"/>
      <c r="AHL76" s="386"/>
      <c r="AHM76" s="385"/>
      <c r="AHN76" s="386"/>
      <c r="AHO76" s="386"/>
      <c r="AHP76" s="386"/>
      <c r="AHQ76" s="386"/>
      <c r="AHR76" s="386"/>
      <c r="AHS76" s="386"/>
      <c r="AHT76" s="386"/>
      <c r="AHU76" s="386"/>
      <c r="AHV76" s="386"/>
      <c r="AHW76" s="386"/>
      <c r="AHX76" s="386"/>
      <c r="AHY76" s="386"/>
      <c r="AHZ76" s="386"/>
      <c r="AIA76" s="386"/>
      <c r="AIB76" s="386"/>
      <c r="AIC76" s="385"/>
      <c r="AID76" s="386"/>
      <c r="AIE76" s="386"/>
      <c r="AIF76" s="386"/>
      <c r="AIG76" s="386"/>
      <c r="AIH76" s="386"/>
      <c r="AII76" s="386"/>
      <c r="AIJ76" s="386"/>
      <c r="AIK76" s="386"/>
      <c r="AIL76" s="386"/>
      <c r="AIM76" s="386"/>
      <c r="AIN76" s="386"/>
      <c r="AIO76" s="386"/>
      <c r="AIP76" s="386"/>
      <c r="AIQ76" s="386"/>
      <c r="AIR76" s="386"/>
      <c r="AIS76" s="385"/>
      <c r="AIT76" s="386"/>
      <c r="AIU76" s="386"/>
      <c r="AIV76" s="386"/>
      <c r="AIW76" s="386"/>
      <c r="AIX76" s="386"/>
      <c r="AIY76" s="386"/>
      <c r="AIZ76" s="386"/>
      <c r="AJA76" s="386"/>
      <c r="AJB76" s="386"/>
      <c r="AJC76" s="386"/>
      <c r="AJD76" s="386"/>
      <c r="AJE76" s="386"/>
      <c r="AJF76" s="386"/>
      <c r="AJG76" s="386"/>
      <c r="AJH76" s="386"/>
      <c r="AJI76" s="385"/>
      <c r="AJJ76" s="386"/>
      <c r="AJK76" s="386"/>
      <c r="AJL76" s="386"/>
      <c r="AJM76" s="386"/>
      <c r="AJN76" s="386"/>
      <c r="AJO76" s="386"/>
      <c r="AJP76" s="386"/>
      <c r="AJQ76" s="386"/>
      <c r="AJR76" s="386"/>
      <c r="AJS76" s="386"/>
      <c r="AJT76" s="386"/>
      <c r="AJU76" s="386"/>
      <c r="AJV76" s="386"/>
      <c r="AJW76" s="386"/>
      <c r="AJX76" s="386"/>
      <c r="AJY76" s="385"/>
      <c r="AJZ76" s="386"/>
      <c r="AKA76" s="386"/>
      <c r="AKB76" s="386"/>
      <c r="AKC76" s="386"/>
      <c r="AKD76" s="386"/>
      <c r="AKE76" s="386"/>
      <c r="AKF76" s="386"/>
      <c r="AKG76" s="386"/>
      <c r="AKH76" s="386"/>
      <c r="AKI76" s="386"/>
      <c r="AKJ76" s="386"/>
      <c r="AKK76" s="386"/>
      <c r="AKL76" s="386"/>
      <c r="AKM76" s="386"/>
      <c r="AKN76" s="386"/>
      <c r="AKO76" s="385"/>
      <c r="AKP76" s="386"/>
      <c r="AKQ76" s="386"/>
      <c r="AKR76" s="386"/>
      <c r="AKS76" s="386"/>
      <c r="AKT76" s="386"/>
      <c r="AKU76" s="386"/>
      <c r="AKV76" s="386"/>
      <c r="AKW76" s="386"/>
      <c r="AKX76" s="386"/>
      <c r="AKY76" s="386"/>
      <c r="AKZ76" s="386"/>
      <c r="ALA76" s="386"/>
      <c r="ALB76" s="386"/>
      <c r="ALC76" s="386"/>
      <c r="ALD76" s="386"/>
      <c r="ALE76" s="385"/>
      <c r="ALF76" s="386"/>
      <c r="ALG76" s="386"/>
      <c r="ALH76" s="386"/>
      <c r="ALI76" s="386"/>
      <c r="ALJ76" s="386"/>
      <c r="ALK76" s="386"/>
      <c r="ALL76" s="386"/>
      <c r="ALM76" s="386"/>
      <c r="ALN76" s="386"/>
      <c r="ALO76" s="386"/>
      <c r="ALP76" s="386"/>
      <c r="ALQ76" s="386"/>
      <c r="ALR76" s="386"/>
      <c r="ALS76" s="386"/>
      <c r="ALT76" s="386"/>
      <c r="ALU76" s="385"/>
      <c r="ALV76" s="386"/>
      <c r="ALW76" s="386"/>
      <c r="ALX76" s="386"/>
      <c r="ALY76" s="386"/>
      <c r="ALZ76" s="386"/>
      <c r="AMA76" s="386"/>
      <c r="AMB76" s="386"/>
      <c r="AMC76" s="386"/>
      <c r="AMD76" s="386"/>
      <c r="AME76" s="386"/>
      <c r="AMF76" s="386"/>
      <c r="AMG76" s="386"/>
      <c r="AMH76" s="386"/>
      <c r="AMI76" s="386"/>
      <c r="AMJ76" s="386"/>
      <c r="AMK76" s="385"/>
      <c r="AML76" s="386"/>
      <c r="AMM76" s="386"/>
      <c r="AMN76" s="386"/>
      <c r="AMO76" s="386"/>
      <c r="AMP76" s="386"/>
      <c r="AMQ76" s="386"/>
      <c r="AMR76" s="386"/>
      <c r="AMS76" s="386"/>
      <c r="AMT76" s="386"/>
      <c r="AMU76" s="386"/>
      <c r="AMV76" s="386"/>
      <c r="AMW76" s="386"/>
      <c r="AMX76" s="386"/>
      <c r="AMY76" s="386"/>
      <c r="AMZ76" s="386"/>
      <c r="ANA76" s="385"/>
      <c r="ANB76" s="386"/>
      <c r="ANC76" s="386"/>
      <c r="AND76" s="386"/>
      <c r="ANE76" s="386"/>
      <c r="ANF76" s="386"/>
      <c r="ANG76" s="386"/>
      <c r="ANH76" s="386"/>
      <c r="ANI76" s="386"/>
      <c r="ANJ76" s="386"/>
      <c r="ANK76" s="386"/>
      <c r="ANL76" s="386"/>
      <c r="ANM76" s="386"/>
      <c r="ANN76" s="386"/>
      <c r="ANO76" s="386"/>
      <c r="ANP76" s="386"/>
      <c r="ANQ76" s="385"/>
      <c r="ANR76" s="386"/>
      <c r="ANS76" s="386"/>
      <c r="ANT76" s="386"/>
      <c r="ANU76" s="386"/>
      <c r="ANV76" s="386"/>
      <c r="ANW76" s="386"/>
      <c r="ANX76" s="386"/>
      <c r="ANY76" s="386"/>
      <c r="ANZ76" s="386"/>
      <c r="AOA76" s="386"/>
      <c r="AOB76" s="386"/>
      <c r="AOC76" s="386"/>
      <c r="AOD76" s="386"/>
      <c r="AOE76" s="386"/>
      <c r="AOF76" s="386"/>
      <c r="AOG76" s="385"/>
      <c r="AOH76" s="386"/>
      <c r="AOI76" s="386"/>
      <c r="AOJ76" s="386"/>
      <c r="AOK76" s="386"/>
      <c r="AOL76" s="386"/>
      <c r="AOM76" s="386"/>
      <c r="AON76" s="386"/>
      <c r="AOO76" s="386"/>
      <c r="AOP76" s="386"/>
      <c r="AOQ76" s="386"/>
      <c r="AOR76" s="386"/>
      <c r="AOS76" s="386"/>
      <c r="AOT76" s="386"/>
      <c r="AOU76" s="386"/>
      <c r="AOV76" s="386"/>
      <c r="AOW76" s="385"/>
      <c r="AOX76" s="386"/>
      <c r="AOY76" s="386"/>
      <c r="AOZ76" s="386"/>
      <c r="APA76" s="386"/>
      <c r="APB76" s="386"/>
      <c r="APC76" s="386"/>
      <c r="APD76" s="386"/>
      <c r="APE76" s="386"/>
      <c r="APF76" s="386"/>
      <c r="APG76" s="386"/>
      <c r="APH76" s="386"/>
      <c r="API76" s="386"/>
      <c r="APJ76" s="386"/>
      <c r="APK76" s="386"/>
      <c r="APL76" s="386"/>
      <c r="APM76" s="385"/>
      <c r="APN76" s="386"/>
      <c r="APO76" s="386"/>
      <c r="APP76" s="386"/>
      <c r="APQ76" s="386"/>
      <c r="APR76" s="386"/>
      <c r="APS76" s="386"/>
      <c r="APT76" s="386"/>
      <c r="APU76" s="386"/>
      <c r="APV76" s="386"/>
      <c r="APW76" s="386"/>
      <c r="APX76" s="386"/>
      <c r="APY76" s="386"/>
      <c r="APZ76" s="386"/>
      <c r="AQA76" s="386"/>
      <c r="AQB76" s="386"/>
      <c r="AQC76" s="385"/>
      <c r="AQD76" s="386"/>
      <c r="AQE76" s="386"/>
      <c r="AQF76" s="386"/>
      <c r="AQG76" s="386"/>
      <c r="AQH76" s="386"/>
      <c r="AQI76" s="386"/>
      <c r="AQJ76" s="386"/>
      <c r="AQK76" s="386"/>
      <c r="AQL76" s="386"/>
      <c r="AQM76" s="386"/>
      <c r="AQN76" s="386"/>
      <c r="AQO76" s="386"/>
      <c r="AQP76" s="386"/>
      <c r="AQQ76" s="386"/>
      <c r="AQR76" s="386"/>
      <c r="AQS76" s="385"/>
      <c r="AQT76" s="386"/>
      <c r="AQU76" s="386"/>
      <c r="AQV76" s="386"/>
      <c r="AQW76" s="386"/>
      <c r="AQX76" s="386"/>
      <c r="AQY76" s="386"/>
      <c r="AQZ76" s="386"/>
      <c r="ARA76" s="386"/>
      <c r="ARB76" s="386"/>
      <c r="ARC76" s="386"/>
      <c r="ARD76" s="386"/>
      <c r="ARE76" s="386"/>
      <c r="ARF76" s="386"/>
      <c r="ARG76" s="386"/>
      <c r="ARH76" s="386"/>
      <c r="ARI76" s="385"/>
      <c r="ARJ76" s="386"/>
      <c r="ARK76" s="386"/>
      <c r="ARL76" s="386"/>
      <c r="ARM76" s="386"/>
      <c r="ARN76" s="386"/>
      <c r="ARO76" s="386"/>
      <c r="ARP76" s="386"/>
      <c r="ARQ76" s="386"/>
      <c r="ARR76" s="386"/>
      <c r="ARS76" s="386"/>
      <c r="ART76" s="386"/>
      <c r="ARU76" s="386"/>
      <c r="ARV76" s="386"/>
      <c r="ARW76" s="386"/>
      <c r="ARX76" s="386"/>
      <c r="ARY76" s="385"/>
      <c r="ARZ76" s="386"/>
      <c r="ASA76" s="386"/>
      <c r="ASB76" s="386"/>
      <c r="ASC76" s="386"/>
      <c r="ASD76" s="386"/>
      <c r="ASE76" s="386"/>
      <c r="ASF76" s="386"/>
      <c r="ASG76" s="386"/>
      <c r="ASH76" s="386"/>
      <c r="ASI76" s="386"/>
      <c r="ASJ76" s="386"/>
      <c r="ASK76" s="386"/>
      <c r="ASL76" s="386"/>
      <c r="ASM76" s="386"/>
      <c r="ASN76" s="386"/>
      <c r="ASO76" s="385"/>
      <c r="ASP76" s="386"/>
      <c r="ASQ76" s="386"/>
      <c r="ASR76" s="386"/>
      <c r="ASS76" s="386"/>
      <c r="AST76" s="386"/>
      <c r="ASU76" s="386"/>
      <c r="ASV76" s="386"/>
      <c r="ASW76" s="386"/>
      <c r="ASX76" s="386"/>
      <c r="ASY76" s="386"/>
      <c r="ASZ76" s="386"/>
      <c r="ATA76" s="386"/>
      <c r="ATB76" s="386"/>
      <c r="ATC76" s="386"/>
      <c r="ATD76" s="386"/>
      <c r="ATE76" s="385"/>
      <c r="ATF76" s="386"/>
      <c r="ATG76" s="386"/>
      <c r="ATH76" s="386"/>
      <c r="ATI76" s="386"/>
      <c r="ATJ76" s="386"/>
      <c r="ATK76" s="386"/>
      <c r="ATL76" s="386"/>
      <c r="ATM76" s="386"/>
      <c r="ATN76" s="386"/>
      <c r="ATO76" s="386"/>
      <c r="ATP76" s="386"/>
      <c r="ATQ76" s="386"/>
      <c r="ATR76" s="386"/>
      <c r="ATS76" s="386"/>
      <c r="ATT76" s="386"/>
      <c r="ATU76" s="385"/>
      <c r="ATV76" s="386"/>
      <c r="ATW76" s="386"/>
      <c r="ATX76" s="386"/>
      <c r="ATY76" s="386"/>
      <c r="ATZ76" s="386"/>
      <c r="AUA76" s="386"/>
      <c r="AUB76" s="386"/>
      <c r="AUC76" s="386"/>
      <c r="AUD76" s="386"/>
      <c r="AUE76" s="386"/>
      <c r="AUF76" s="386"/>
      <c r="AUG76" s="386"/>
      <c r="AUH76" s="386"/>
      <c r="AUI76" s="386"/>
      <c r="AUJ76" s="386"/>
      <c r="AUK76" s="385"/>
      <c r="AUL76" s="386"/>
      <c r="AUM76" s="386"/>
      <c r="AUN76" s="386"/>
      <c r="AUO76" s="386"/>
      <c r="AUP76" s="386"/>
      <c r="AUQ76" s="386"/>
      <c r="AUR76" s="386"/>
      <c r="AUS76" s="386"/>
      <c r="AUT76" s="386"/>
      <c r="AUU76" s="386"/>
      <c r="AUV76" s="386"/>
      <c r="AUW76" s="386"/>
      <c r="AUX76" s="386"/>
      <c r="AUY76" s="386"/>
      <c r="AUZ76" s="386"/>
      <c r="AVA76" s="385"/>
      <c r="AVB76" s="386"/>
      <c r="AVC76" s="386"/>
      <c r="AVD76" s="386"/>
      <c r="AVE76" s="386"/>
      <c r="AVF76" s="386"/>
      <c r="AVG76" s="386"/>
      <c r="AVH76" s="386"/>
      <c r="AVI76" s="386"/>
      <c r="AVJ76" s="386"/>
      <c r="AVK76" s="386"/>
      <c r="AVL76" s="386"/>
      <c r="AVM76" s="386"/>
      <c r="AVN76" s="386"/>
      <c r="AVO76" s="386"/>
      <c r="AVP76" s="386"/>
      <c r="AVQ76" s="385"/>
      <c r="AVR76" s="386"/>
      <c r="AVS76" s="386"/>
      <c r="AVT76" s="386"/>
      <c r="AVU76" s="386"/>
      <c r="AVV76" s="386"/>
      <c r="AVW76" s="386"/>
      <c r="AVX76" s="386"/>
      <c r="AVY76" s="386"/>
      <c r="AVZ76" s="386"/>
      <c r="AWA76" s="386"/>
      <c r="AWB76" s="386"/>
      <c r="AWC76" s="386"/>
      <c r="AWD76" s="386"/>
      <c r="AWE76" s="386"/>
      <c r="AWF76" s="386"/>
      <c r="AWG76" s="385"/>
      <c r="AWH76" s="386"/>
      <c r="AWI76" s="386"/>
      <c r="AWJ76" s="386"/>
      <c r="AWK76" s="386"/>
      <c r="AWL76" s="386"/>
      <c r="AWM76" s="386"/>
      <c r="AWN76" s="386"/>
      <c r="AWO76" s="386"/>
      <c r="AWP76" s="386"/>
      <c r="AWQ76" s="386"/>
      <c r="AWR76" s="386"/>
      <c r="AWS76" s="386"/>
      <c r="AWT76" s="386"/>
      <c r="AWU76" s="386"/>
      <c r="AWV76" s="386"/>
      <c r="AWW76" s="385"/>
      <c r="AWX76" s="386"/>
      <c r="AWY76" s="386"/>
      <c r="AWZ76" s="386"/>
      <c r="AXA76" s="386"/>
      <c r="AXB76" s="386"/>
      <c r="AXC76" s="386"/>
      <c r="AXD76" s="386"/>
      <c r="AXE76" s="386"/>
      <c r="AXF76" s="386"/>
      <c r="AXG76" s="386"/>
      <c r="AXH76" s="386"/>
      <c r="AXI76" s="386"/>
      <c r="AXJ76" s="386"/>
      <c r="AXK76" s="386"/>
      <c r="AXL76" s="386"/>
      <c r="AXM76" s="385"/>
      <c r="AXN76" s="386"/>
      <c r="AXO76" s="386"/>
      <c r="AXP76" s="386"/>
      <c r="AXQ76" s="386"/>
      <c r="AXR76" s="386"/>
      <c r="AXS76" s="386"/>
      <c r="AXT76" s="386"/>
      <c r="AXU76" s="386"/>
      <c r="AXV76" s="386"/>
      <c r="AXW76" s="386"/>
      <c r="AXX76" s="386"/>
      <c r="AXY76" s="386"/>
      <c r="AXZ76" s="386"/>
      <c r="AYA76" s="386"/>
      <c r="AYB76" s="386"/>
      <c r="AYC76" s="385"/>
      <c r="AYD76" s="386"/>
      <c r="AYE76" s="386"/>
      <c r="AYF76" s="386"/>
      <c r="AYG76" s="386"/>
      <c r="AYH76" s="386"/>
      <c r="AYI76" s="386"/>
      <c r="AYJ76" s="386"/>
      <c r="AYK76" s="386"/>
      <c r="AYL76" s="386"/>
      <c r="AYM76" s="386"/>
      <c r="AYN76" s="386"/>
      <c r="AYO76" s="386"/>
      <c r="AYP76" s="386"/>
      <c r="AYQ76" s="386"/>
      <c r="AYR76" s="386"/>
      <c r="AYS76" s="385"/>
      <c r="AYT76" s="386"/>
      <c r="AYU76" s="386"/>
      <c r="AYV76" s="386"/>
      <c r="AYW76" s="386"/>
      <c r="AYX76" s="386"/>
      <c r="AYY76" s="386"/>
      <c r="AYZ76" s="386"/>
      <c r="AZA76" s="386"/>
      <c r="AZB76" s="386"/>
      <c r="AZC76" s="386"/>
      <c r="AZD76" s="386"/>
      <c r="AZE76" s="386"/>
      <c r="AZF76" s="386"/>
      <c r="AZG76" s="386"/>
      <c r="AZH76" s="386"/>
      <c r="AZI76" s="385"/>
      <c r="AZJ76" s="386"/>
      <c r="AZK76" s="386"/>
      <c r="AZL76" s="386"/>
      <c r="AZM76" s="386"/>
      <c r="AZN76" s="386"/>
      <c r="AZO76" s="386"/>
      <c r="AZP76" s="386"/>
      <c r="AZQ76" s="386"/>
      <c r="AZR76" s="386"/>
      <c r="AZS76" s="386"/>
      <c r="AZT76" s="386"/>
      <c r="AZU76" s="386"/>
      <c r="AZV76" s="386"/>
      <c r="AZW76" s="386"/>
      <c r="AZX76" s="386"/>
      <c r="AZY76" s="385"/>
      <c r="AZZ76" s="386"/>
      <c r="BAA76" s="386"/>
      <c r="BAB76" s="386"/>
      <c r="BAC76" s="386"/>
      <c r="BAD76" s="386"/>
      <c r="BAE76" s="386"/>
      <c r="BAF76" s="386"/>
      <c r="BAG76" s="386"/>
      <c r="BAH76" s="386"/>
      <c r="BAI76" s="386"/>
      <c r="BAJ76" s="386"/>
      <c r="BAK76" s="386"/>
      <c r="BAL76" s="386"/>
      <c r="BAM76" s="386"/>
      <c r="BAN76" s="386"/>
      <c r="BAO76" s="385"/>
      <c r="BAP76" s="386"/>
      <c r="BAQ76" s="386"/>
      <c r="BAR76" s="386"/>
      <c r="BAS76" s="386"/>
      <c r="BAT76" s="386"/>
      <c r="BAU76" s="386"/>
      <c r="BAV76" s="386"/>
      <c r="BAW76" s="386"/>
      <c r="BAX76" s="386"/>
      <c r="BAY76" s="386"/>
      <c r="BAZ76" s="386"/>
      <c r="BBA76" s="386"/>
      <c r="BBB76" s="386"/>
      <c r="BBC76" s="386"/>
      <c r="BBD76" s="386"/>
      <c r="BBE76" s="385"/>
      <c r="BBF76" s="386"/>
      <c r="BBG76" s="386"/>
      <c r="BBH76" s="386"/>
      <c r="BBI76" s="386"/>
      <c r="BBJ76" s="386"/>
      <c r="BBK76" s="386"/>
      <c r="BBL76" s="386"/>
      <c r="BBM76" s="386"/>
      <c r="BBN76" s="386"/>
      <c r="BBO76" s="386"/>
      <c r="BBP76" s="386"/>
      <c r="BBQ76" s="386"/>
      <c r="BBR76" s="386"/>
      <c r="BBS76" s="386"/>
      <c r="BBT76" s="386"/>
      <c r="BBU76" s="385"/>
      <c r="BBV76" s="386"/>
      <c r="BBW76" s="386"/>
      <c r="BBX76" s="386"/>
      <c r="BBY76" s="386"/>
      <c r="BBZ76" s="386"/>
      <c r="BCA76" s="386"/>
      <c r="BCB76" s="386"/>
      <c r="BCC76" s="386"/>
      <c r="BCD76" s="386"/>
      <c r="BCE76" s="386"/>
      <c r="BCF76" s="386"/>
      <c r="BCG76" s="386"/>
      <c r="BCH76" s="386"/>
      <c r="BCI76" s="386"/>
      <c r="BCJ76" s="386"/>
      <c r="BCK76" s="385"/>
      <c r="BCL76" s="386"/>
      <c r="BCM76" s="386"/>
      <c r="BCN76" s="386"/>
      <c r="BCO76" s="386"/>
      <c r="BCP76" s="386"/>
      <c r="BCQ76" s="386"/>
      <c r="BCR76" s="386"/>
      <c r="BCS76" s="386"/>
      <c r="BCT76" s="386"/>
      <c r="BCU76" s="386"/>
      <c r="BCV76" s="386"/>
      <c r="BCW76" s="386"/>
      <c r="BCX76" s="386"/>
      <c r="BCY76" s="386"/>
      <c r="BCZ76" s="386"/>
      <c r="BDA76" s="385"/>
      <c r="BDB76" s="386"/>
      <c r="BDC76" s="386"/>
      <c r="BDD76" s="386"/>
      <c r="BDE76" s="386"/>
      <c r="BDF76" s="386"/>
      <c r="BDG76" s="386"/>
      <c r="BDH76" s="386"/>
      <c r="BDI76" s="386"/>
      <c r="BDJ76" s="386"/>
      <c r="BDK76" s="386"/>
      <c r="BDL76" s="386"/>
      <c r="BDM76" s="386"/>
      <c r="BDN76" s="386"/>
      <c r="BDO76" s="386"/>
      <c r="BDP76" s="386"/>
      <c r="BDQ76" s="385"/>
      <c r="BDR76" s="386"/>
      <c r="BDS76" s="386"/>
      <c r="BDT76" s="386"/>
      <c r="BDU76" s="386"/>
      <c r="BDV76" s="386"/>
      <c r="BDW76" s="386"/>
      <c r="BDX76" s="386"/>
      <c r="BDY76" s="386"/>
      <c r="BDZ76" s="386"/>
      <c r="BEA76" s="386"/>
      <c r="BEB76" s="386"/>
      <c r="BEC76" s="386"/>
      <c r="BED76" s="386"/>
      <c r="BEE76" s="386"/>
      <c r="BEF76" s="386"/>
      <c r="BEG76" s="385"/>
      <c r="BEH76" s="386"/>
      <c r="BEI76" s="386"/>
      <c r="BEJ76" s="386"/>
      <c r="BEK76" s="386"/>
      <c r="BEL76" s="386"/>
      <c r="BEM76" s="386"/>
      <c r="BEN76" s="386"/>
      <c r="BEO76" s="386"/>
      <c r="BEP76" s="386"/>
      <c r="BEQ76" s="386"/>
      <c r="BER76" s="386"/>
      <c r="BES76" s="386"/>
      <c r="BET76" s="386"/>
      <c r="BEU76" s="386"/>
      <c r="BEV76" s="386"/>
      <c r="BEW76" s="385"/>
      <c r="BEX76" s="386"/>
      <c r="BEY76" s="386"/>
      <c r="BEZ76" s="386"/>
      <c r="BFA76" s="386"/>
      <c r="BFB76" s="386"/>
      <c r="BFC76" s="386"/>
      <c r="BFD76" s="386"/>
      <c r="BFE76" s="386"/>
      <c r="BFF76" s="386"/>
      <c r="BFG76" s="386"/>
      <c r="BFH76" s="386"/>
      <c r="BFI76" s="386"/>
      <c r="BFJ76" s="386"/>
      <c r="BFK76" s="386"/>
      <c r="BFL76" s="386"/>
      <c r="BFM76" s="385"/>
      <c r="BFN76" s="386"/>
      <c r="BFO76" s="386"/>
      <c r="BFP76" s="386"/>
      <c r="BFQ76" s="386"/>
      <c r="BFR76" s="386"/>
      <c r="BFS76" s="386"/>
      <c r="BFT76" s="386"/>
      <c r="BFU76" s="386"/>
      <c r="BFV76" s="386"/>
      <c r="BFW76" s="386"/>
      <c r="BFX76" s="386"/>
      <c r="BFY76" s="386"/>
      <c r="BFZ76" s="386"/>
      <c r="BGA76" s="386"/>
      <c r="BGB76" s="386"/>
      <c r="BGC76" s="385"/>
      <c r="BGD76" s="386"/>
      <c r="BGE76" s="386"/>
      <c r="BGF76" s="386"/>
      <c r="BGG76" s="386"/>
      <c r="BGH76" s="386"/>
      <c r="BGI76" s="386"/>
      <c r="BGJ76" s="386"/>
      <c r="BGK76" s="386"/>
      <c r="BGL76" s="386"/>
      <c r="BGM76" s="386"/>
      <c r="BGN76" s="386"/>
      <c r="BGO76" s="386"/>
      <c r="BGP76" s="386"/>
      <c r="BGQ76" s="386"/>
      <c r="BGR76" s="386"/>
      <c r="BGS76" s="385"/>
      <c r="BGT76" s="386"/>
      <c r="BGU76" s="386"/>
      <c r="BGV76" s="386"/>
      <c r="BGW76" s="386"/>
      <c r="BGX76" s="386"/>
      <c r="BGY76" s="386"/>
      <c r="BGZ76" s="386"/>
      <c r="BHA76" s="386"/>
      <c r="BHB76" s="386"/>
      <c r="BHC76" s="386"/>
      <c r="BHD76" s="386"/>
      <c r="BHE76" s="386"/>
      <c r="BHF76" s="386"/>
      <c r="BHG76" s="386"/>
      <c r="BHH76" s="386"/>
      <c r="BHI76" s="385"/>
      <c r="BHJ76" s="386"/>
      <c r="BHK76" s="386"/>
      <c r="BHL76" s="386"/>
      <c r="BHM76" s="386"/>
      <c r="BHN76" s="386"/>
      <c r="BHO76" s="386"/>
      <c r="BHP76" s="386"/>
      <c r="BHQ76" s="386"/>
      <c r="BHR76" s="386"/>
      <c r="BHS76" s="386"/>
      <c r="BHT76" s="386"/>
      <c r="BHU76" s="386"/>
      <c r="BHV76" s="386"/>
      <c r="BHW76" s="386"/>
      <c r="BHX76" s="386"/>
      <c r="BHY76" s="385"/>
      <c r="BHZ76" s="386"/>
      <c r="BIA76" s="386"/>
      <c r="BIB76" s="386"/>
      <c r="BIC76" s="386"/>
      <c r="BID76" s="386"/>
      <c r="BIE76" s="386"/>
      <c r="BIF76" s="386"/>
      <c r="BIG76" s="386"/>
      <c r="BIH76" s="386"/>
      <c r="BII76" s="386"/>
      <c r="BIJ76" s="386"/>
      <c r="BIK76" s="386"/>
      <c r="BIL76" s="386"/>
      <c r="BIM76" s="386"/>
      <c r="BIN76" s="386"/>
      <c r="BIO76" s="385"/>
      <c r="BIP76" s="386"/>
      <c r="BIQ76" s="386"/>
      <c r="BIR76" s="386"/>
      <c r="BIS76" s="386"/>
      <c r="BIT76" s="386"/>
      <c r="BIU76" s="386"/>
      <c r="BIV76" s="386"/>
      <c r="BIW76" s="386"/>
      <c r="BIX76" s="386"/>
      <c r="BIY76" s="386"/>
      <c r="BIZ76" s="386"/>
      <c r="BJA76" s="386"/>
      <c r="BJB76" s="386"/>
      <c r="BJC76" s="386"/>
      <c r="BJD76" s="386"/>
      <c r="BJE76" s="385"/>
      <c r="BJF76" s="386"/>
      <c r="BJG76" s="386"/>
      <c r="BJH76" s="386"/>
      <c r="BJI76" s="386"/>
      <c r="BJJ76" s="386"/>
      <c r="BJK76" s="386"/>
      <c r="BJL76" s="386"/>
      <c r="BJM76" s="386"/>
      <c r="BJN76" s="386"/>
      <c r="BJO76" s="386"/>
      <c r="BJP76" s="386"/>
      <c r="BJQ76" s="386"/>
      <c r="BJR76" s="386"/>
      <c r="BJS76" s="386"/>
      <c r="BJT76" s="386"/>
      <c r="BJU76" s="385"/>
      <c r="BJV76" s="386"/>
      <c r="BJW76" s="386"/>
      <c r="BJX76" s="386"/>
      <c r="BJY76" s="386"/>
      <c r="BJZ76" s="386"/>
      <c r="BKA76" s="386"/>
      <c r="BKB76" s="386"/>
      <c r="BKC76" s="386"/>
      <c r="BKD76" s="386"/>
      <c r="BKE76" s="386"/>
      <c r="BKF76" s="386"/>
      <c r="BKG76" s="386"/>
      <c r="BKH76" s="386"/>
      <c r="BKI76" s="386"/>
      <c r="BKJ76" s="386"/>
      <c r="BKK76" s="385"/>
      <c r="BKL76" s="386"/>
      <c r="BKM76" s="386"/>
      <c r="BKN76" s="386"/>
      <c r="BKO76" s="386"/>
      <c r="BKP76" s="386"/>
      <c r="BKQ76" s="386"/>
      <c r="BKR76" s="386"/>
      <c r="BKS76" s="386"/>
      <c r="BKT76" s="386"/>
      <c r="BKU76" s="386"/>
      <c r="BKV76" s="386"/>
      <c r="BKW76" s="386"/>
      <c r="BKX76" s="386"/>
      <c r="BKY76" s="386"/>
      <c r="BKZ76" s="386"/>
      <c r="BLA76" s="385"/>
      <c r="BLB76" s="386"/>
      <c r="BLC76" s="386"/>
      <c r="BLD76" s="386"/>
      <c r="BLE76" s="386"/>
      <c r="BLF76" s="386"/>
      <c r="BLG76" s="386"/>
      <c r="BLH76" s="386"/>
      <c r="BLI76" s="386"/>
      <c r="BLJ76" s="386"/>
      <c r="BLK76" s="386"/>
      <c r="BLL76" s="386"/>
      <c r="BLM76" s="386"/>
      <c r="BLN76" s="386"/>
      <c r="BLO76" s="386"/>
      <c r="BLP76" s="386"/>
      <c r="BLQ76" s="385"/>
      <c r="BLR76" s="386"/>
      <c r="BLS76" s="386"/>
      <c r="BLT76" s="386"/>
      <c r="BLU76" s="386"/>
      <c r="BLV76" s="386"/>
      <c r="BLW76" s="386"/>
      <c r="BLX76" s="386"/>
      <c r="BLY76" s="386"/>
      <c r="BLZ76" s="386"/>
      <c r="BMA76" s="386"/>
      <c r="BMB76" s="386"/>
      <c r="BMC76" s="386"/>
      <c r="BMD76" s="386"/>
      <c r="BME76" s="386"/>
      <c r="BMF76" s="386"/>
      <c r="BMG76" s="385"/>
      <c r="BMH76" s="386"/>
      <c r="BMI76" s="386"/>
      <c r="BMJ76" s="386"/>
      <c r="BMK76" s="386"/>
      <c r="BML76" s="386"/>
      <c r="BMM76" s="386"/>
      <c r="BMN76" s="386"/>
      <c r="BMO76" s="386"/>
      <c r="BMP76" s="386"/>
      <c r="BMQ76" s="386"/>
      <c r="BMR76" s="386"/>
      <c r="BMS76" s="386"/>
      <c r="BMT76" s="386"/>
      <c r="BMU76" s="386"/>
      <c r="BMV76" s="386"/>
      <c r="BMW76" s="385"/>
      <c r="BMX76" s="386"/>
      <c r="BMY76" s="386"/>
      <c r="BMZ76" s="386"/>
      <c r="BNA76" s="386"/>
      <c r="BNB76" s="386"/>
      <c r="BNC76" s="386"/>
      <c r="BND76" s="386"/>
      <c r="BNE76" s="386"/>
      <c r="BNF76" s="386"/>
      <c r="BNG76" s="386"/>
      <c r="BNH76" s="386"/>
      <c r="BNI76" s="386"/>
      <c r="BNJ76" s="386"/>
      <c r="BNK76" s="386"/>
      <c r="BNL76" s="386"/>
      <c r="BNM76" s="385"/>
      <c r="BNN76" s="386"/>
      <c r="BNO76" s="386"/>
      <c r="BNP76" s="386"/>
      <c r="BNQ76" s="386"/>
      <c r="BNR76" s="386"/>
      <c r="BNS76" s="386"/>
      <c r="BNT76" s="386"/>
      <c r="BNU76" s="386"/>
      <c r="BNV76" s="386"/>
      <c r="BNW76" s="386"/>
      <c r="BNX76" s="386"/>
      <c r="BNY76" s="386"/>
      <c r="BNZ76" s="386"/>
      <c r="BOA76" s="386"/>
      <c r="BOB76" s="386"/>
      <c r="BOC76" s="385"/>
      <c r="BOD76" s="386"/>
      <c r="BOE76" s="386"/>
      <c r="BOF76" s="386"/>
      <c r="BOG76" s="386"/>
      <c r="BOH76" s="386"/>
      <c r="BOI76" s="386"/>
      <c r="BOJ76" s="386"/>
      <c r="BOK76" s="386"/>
      <c r="BOL76" s="386"/>
      <c r="BOM76" s="386"/>
      <c r="BON76" s="386"/>
      <c r="BOO76" s="386"/>
      <c r="BOP76" s="386"/>
      <c r="BOQ76" s="386"/>
      <c r="BOR76" s="386"/>
      <c r="BOS76" s="385"/>
      <c r="BOT76" s="386"/>
      <c r="BOU76" s="386"/>
      <c r="BOV76" s="386"/>
      <c r="BOW76" s="386"/>
      <c r="BOX76" s="386"/>
      <c r="BOY76" s="386"/>
      <c r="BOZ76" s="386"/>
      <c r="BPA76" s="386"/>
      <c r="BPB76" s="386"/>
      <c r="BPC76" s="386"/>
      <c r="BPD76" s="386"/>
      <c r="BPE76" s="386"/>
      <c r="BPF76" s="386"/>
      <c r="BPG76" s="386"/>
      <c r="BPH76" s="386"/>
      <c r="BPI76" s="385"/>
      <c r="BPJ76" s="386"/>
      <c r="BPK76" s="386"/>
      <c r="BPL76" s="386"/>
      <c r="BPM76" s="386"/>
      <c r="BPN76" s="386"/>
      <c r="BPO76" s="386"/>
      <c r="BPP76" s="386"/>
      <c r="BPQ76" s="386"/>
      <c r="BPR76" s="386"/>
      <c r="BPS76" s="386"/>
      <c r="BPT76" s="386"/>
      <c r="BPU76" s="386"/>
      <c r="BPV76" s="386"/>
      <c r="BPW76" s="386"/>
      <c r="BPX76" s="386"/>
      <c r="BPY76" s="385"/>
      <c r="BPZ76" s="386"/>
      <c r="BQA76" s="386"/>
      <c r="BQB76" s="386"/>
      <c r="BQC76" s="386"/>
      <c r="BQD76" s="386"/>
      <c r="BQE76" s="386"/>
      <c r="BQF76" s="386"/>
      <c r="BQG76" s="386"/>
      <c r="BQH76" s="386"/>
      <c r="BQI76" s="386"/>
      <c r="BQJ76" s="386"/>
      <c r="BQK76" s="386"/>
      <c r="BQL76" s="386"/>
      <c r="BQM76" s="386"/>
      <c r="BQN76" s="386"/>
      <c r="BQO76" s="385"/>
      <c r="BQP76" s="386"/>
      <c r="BQQ76" s="386"/>
      <c r="BQR76" s="386"/>
      <c r="BQS76" s="386"/>
      <c r="BQT76" s="386"/>
      <c r="BQU76" s="386"/>
      <c r="BQV76" s="386"/>
      <c r="BQW76" s="386"/>
      <c r="BQX76" s="386"/>
      <c r="BQY76" s="386"/>
      <c r="BQZ76" s="386"/>
      <c r="BRA76" s="386"/>
      <c r="BRB76" s="386"/>
      <c r="BRC76" s="386"/>
      <c r="BRD76" s="386"/>
      <c r="BRE76" s="385"/>
      <c r="BRF76" s="386"/>
      <c r="BRG76" s="386"/>
      <c r="BRH76" s="386"/>
      <c r="BRI76" s="386"/>
      <c r="BRJ76" s="386"/>
      <c r="BRK76" s="386"/>
      <c r="BRL76" s="386"/>
      <c r="BRM76" s="386"/>
      <c r="BRN76" s="386"/>
      <c r="BRO76" s="386"/>
      <c r="BRP76" s="386"/>
      <c r="BRQ76" s="386"/>
      <c r="BRR76" s="386"/>
      <c r="BRS76" s="386"/>
      <c r="BRT76" s="386"/>
      <c r="BRU76" s="385"/>
      <c r="BRV76" s="386"/>
      <c r="BRW76" s="386"/>
      <c r="BRX76" s="386"/>
      <c r="BRY76" s="386"/>
      <c r="BRZ76" s="386"/>
      <c r="BSA76" s="386"/>
      <c r="BSB76" s="386"/>
      <c r="BSC76" s="386"/>
      <c r="BSD76" s="386"/>
      <c r="BSE76" s="386"/>
      <c r="BSF76" s="386"/>
      <c r="BSG76" s="386"/>
      <c r="BSH76" s="386"/>
      <c r="BSI76" s="386"/>
      <c r="BSJ76" s="386"/>
      <c r="BSK76" s="385"/>
      <c r="BSL76" s="386"/>
      <c r="BSM76" s="386"/>
      <c r="BSN76" s="386"/>
      <c r="BSO76" s="386"/>
      <c r="BSP76" s="386"/>
      <c r="BSQ76" s="386"/>
      <c r="BSR76" s="386"/>
      <c r="BSS76" s="386"/>
      <c r="BST76" s="386"/>
      <c r="BSU76" s="386"/>
      <c r="BSV76" s="386"/>
      <c r="BSW76" s="386"/>
      <c r="BSX76" s="386"/>
      <c r="BSY76" s="386"/>
      <c r="BSZ76" s="386"/>
      <c r="BTA76" s="385"/>
      <c r="BTB76" s="386"/>
      <c r="BTC76" s="386"/>
      <c r="BTD76" s="386"/>
      <c r="BTE76" s="386"/>
      <c r="BTF76" s="386"/>
      <c r="BTG76" s="386"/>
      <c r="BTH76" s="386"/>
      <c r="BTI76" s="386"/>
      <c r="BTJ76" s="386"/>
      <c r="BTK76" s="386"/>
      <c r="BTL76" s="386"/>
      <c r="BTM76" s="386"/>
      <c r="BTN76" s="386"/>
      <c r="BTO76" s="386"/>
      <c r="BTP76" s="386"/>
      <c r="BTQ76" s="385"/>
      <c r="BTR76" s="386"/>
      <c r="BTS76" s="386"/>
      <c r="BTT76" s="386"/>
      <c r="BTU76" s="386"/>
      <c r="BTV76" s="386"/>
      <c r="BTW76" s="386"/>
      <c r="BTX76" s="386"/>
      <c r="BTY76" s="386"/>
      <c r="BTZ76" s="386"/>
      <c r="BUA76" s="386"/>
      <c r="BUB76" s="386"/>
      <c r="BUC76" s="386"/>
      <c r="BUD76" s="386"/>
      <c r="BUE76" s="386"/>
      <c r="BUF76" s="386"/>
      <c r="BUG76" s="385"/>
      <c r="BUH76" s="386"/>
      <c r="BUI76" s="386"/>
      <c r="BUJ76" s="386"/>
      <c r="BUK76" s="386"/>
      <c r="BUL76" s="386"/>
      <c r="BUM76" s="386"/>
      <c r="BUN76" s="386"/>
      <c r="BUO76" s="386"/>
      <c r="BUP76" s="386"/>
      <c r="BUQ76" s="386"/>
      <c r="BUR76" s="386"/>
      <c r="BUS76" s="386"/>
      <c r="BUT76" s="386"/>
      <c r="BUU76" s="386"/>
      <c r="BUV76" s="386"/>
      <c r="BUW76" s="385"/>
      <c r="BUX76" s="386"/>
      <c r="BUY76" s="386"/>
      <c r="BUZ76" s="386"/>
      <c r="BVA76" s="386"/>
      <c r="BVB76" s="386"/>
      <c r="BVC76" s="386"/>
      <c r="BVD76" s="386"/>
      <c r="BVE76" s="386"/>
      <c r="BVF76" s="386"/>
      <c r="BVG76" s="386"/>
      <c r="BVH76" s="386"/>
      <c r="BVI76" s="386"/>
      <c r="BVJ76" s="386"/>
      <c r="BVK76" s="386"/>
      <c r="BVL76" s="386"/>
      <c r="BVM76" s="385"/>
      <c r="BVN76" s="386"/>
      <c r="BVO76" s="386"/>
      <c r="BVP76" s="386"/>
      <c r="BVQ76" s="386"/>
      <c r="BVR76" s="386"/>
      <c r="BVS76" s="386"/>
      <c r="BVT76" s="386"/>
      <c r="BVU76" s="386"/>
      <c r="BVV76" s="386"/>
      <c r="BVW76" s="386"/>
      <c r="BVX76" s="386"/>
      <c r="BVY76" s="386"/>
      <c r="BVZ76" s="386"/>
      <c r="BWA76" s="386"/>
      <c r="BWB76" s="386"/>
      <c r="BWC76" s="385"/>
      <c r="BWD76" s="386"/>
      <c r="BWE76" s="386"/>
      <c r="BWF76" s="386"/>
      <c r="BWG76" s="386"/>
      <c r="BWH76" s="386"/>
      <c r="BWI76" s="386"/>
      <c r="BWJ76" s="386"/>
      <c r="BWK76" s="386"/>
      <c r="BWL76" s="386"/>
      <c r="BWM76" s="386"/>
      <c r="BWN76" s="386"/>
      <c r="BWO76" s="386"/>
      <c r="BWP76" s="386"/>
      <c r="BWQ76" s="386"/>
      <c r="BWR76" s="386"/>
      <c r="BWS76" s="385"/>
      <c r="BWT76" s="386"/>
      <c r="BWU76" s="386"/>
      <c r="BWV76" s="386"/>
      <c r="BWW76" s="386"/>
      <c r="BWX76" s="386"/>
      <c r="BWY76" s="386"/>
      <c r="BWZ76" s="386"/>
      <c r="BXA76" s="386"/>
      <c r="BXB76" s="386"/>
      <c r="BXC76" s="386"/>
      <c r="BXD76" s="386"/>
      <c r="BXE76" s="386"/>
      <c r="BXF76" s="386"/>
      <c r="BXG76" s="386"/>
      <c r="BXH76" s="386"/>
      <c r="BXI76" s="385"/>
      <c r="BXJ76" s="386"/>
      <c r="BXK76" s="386"/>
      <c r="BXL76" s="386"/>
      <c r="BXM76" s="386"/>
      <c r="BXN76" s="386"/>
      <c r="BXO76" s="386"/>
      <c r="BXP76" s="386"/>
      <c r="BXQ76" s="386"/>
      <c r="BXR76" s="386"/>
      <c r="BXS76" s="386"/>
      <c r="BXT76" s="386"/>
      <c r="BXU76" s="386"/>
      <c r="BXV76" s="386"/>
      <c r="BXW76" s="386"/>
      <c r="BXX76" s="386"/>
      <c r="BXY76" s="385"/>
      <c r="BXZ76" s="386"/>
      <c r="BYA76" s="386"/>
      <c r="BYB76" s="386"/>
      <c r="BYC76" s="386"/>
      <c r="BYD76" s="386"/>
      <c r="BYE76" s="386"/>
      <c r="BYF76" s="386"/>
      <c r="BYG76" s="386"/>
      <c r="BYH76" s="386"/>
      <c r="BYI76" s="386"/>
      <c r="BYJ76" s="386"/>
      <c r="BYK76" s="386"/>
      <c r="BYL76" s="386"/>
      <c r="BYM76" s="386"/>
      <c r="BYN76" s="386"/>
      <c r="BYO76" s="385"/>
      <c r="BYP76" s="386"/>
      <c r="BYQ76" s="386"/>
      <c r="BYR76" s="386"/>
      <c r="BYS76" s="386"/>
      <c r="BYT76" s="386"/>
      <c r="BYU76" s="386"/>
      <c r="BYV76" s="386"/>
      <c r="BYW76" s="386"/>
      <c r="BYX76" s="386"/>
      <c r="BYY76" s="386"/>
      <c r="BYZ76" s="386"/>
      <c r="BZA76" s="386"/>
      <c r="BZB76" s="386"/>
      <c r="BZC76" s="386"/>
      <c r="BZD76" s="386"/>
      <c r="BZE76" s="385"/>
      <c r="BZF76" s="386"/>
      <c r="BZG76" s="386"/>
      <c r="BZH76" s="386"/>
      <c r="BZI76" s="386"/>
      <c r="BZJ76" s="386"/>
      <c r="BZK76" s="386"/>
      <c r="BZL76" s="386"/>
      <c r="BZM76" s="386"/>
      <c r="BZN76" s="386"/>
      <c r="BZO76" s="386"/>
      <c r="BZP76" s="386"/>
      <c r="BZQ76" s="386"/>
      <c r="BZR76" s="386"/>
      <c r="BZS76" s="386"/>
      <c r="BZT76" s="386"/>
      <c r="BZU76" s="385"/>
      <c r="BZV76" s="386"/>
      <c r="BZW76" s="386"/>
      <c r="BZX76" s="386"/>
      <c r="BZY76" s="386"/>
      <c r="BZZ76" s="386"/>
      <c r="CAA76" s="386"/>
      <c r="CAB76" s="386"/>
      <c r="CAC76" s="386"/>
      <c r="CAD76" s="386"/>
      <c r="CAE76" s="386"/>
      <c r="CAF76" s="386"/>
      <c r="CAG76" s="386"/>
      <c r="CAH76" s="386"/>
      <c r="CAI76" s="386"/>
      <c r="CAJ76" s="386"/>
      <c r="CAK76" s="385"/>
      <c r="CAL76" s="386"/>
      <c r="CAM76" s="386"/>
      <c r="CAN76" s="386"/>
      <c r="CAO76" s="386"/>
      <c r="CAP76" s="386"/>
      <c r="CAQ76" s="386"/>
      <c r="CAR76" s="386"/>
      <c r="CAS76" s="386"/>
      <c r="CAT76" s="386"/>
      <c r="CAU76" s="386"/>
      <c r="CAV76" s="386"/>
      <c r="CAW76" s="386"/>
      <c r="CAX76" s="386"/>
      <c r="CAY76" s="386"/>
      <c r="CAZ76" s="386"/>
      <c r="CBA76" s="385"/>
      <c r="CBB76" s="386"/>
      <c r="CBC76" s="386"/>
      <c r="CBD76" s="386"/>
      <c r="CBE76" s="386"/>
      <c r="CBF76" s="386"/>
      <c r="CBG76" s="386"/>
      <c r="CBH76" s="386"/>
      <c r="CBI76" s="386"/>
      <c r="CBJ76" s="386"/>
      <c r="CBK76" s="386"/>
      <c r="CBL76" s="386"/>
      <c r="CBM76" s="386"/>
      <c r="CBN76" s="386"/>
      <c r="CBO76" s="386"/>
      <c r="CBP76" s="386"/>
      <c r="CBQ76" s="385"/>
      <c r="CBR76" s="386"/>
      <c r="CBS76" s="386"/>
      <c r="CBT76" s="386"/>
      <c r="CBU76" s="386"/>
      <c r="CBV76" s="386"/>
      <c r="CBW76" s="386"/>
      <c r="CBX76" s="386"/>
      <c r="CBY76" s="386"/>
      <c r="CBZ76" s="386"/>
      <c r="CCA76" s="386"/>
      <c r="CCB76" s="386"/>
      <c r="CCC76" s="386"/>
      <c r="CCD76" s="386"/>
      <c r="CCE76" s="386"/>
      <c r="CCF76" s="386"/>
      <c r="CCG76" s="385"/>
      <c r="CCH76" s="386"/>
      <c r="CCI76" s="386"/>
      <c r="CCJ76" s="386"/>
      <c r="CCK76" s="386"/>
      <c r="CCL76" s="386"/>
      <c r="CCM76" s="386"/>
      <c r="CCN76" s="386"/>
      <c r="CCO76" s="386"/>
      <c r="CCP76" s="386"/>
      <c r="CCQ76" s="386"/>
      <c r="CCR76" s="386"/>
      <c r="CCS76" s="386"/>
      <c r="CCT76" s="386"/>
      <c r="CCU76" s="386"/>
      <c r="CCV76" s="386"/>
      <c r="CCW76" s="385"/>
      <c r="CCX76" s="386"/>
      <c r="CCY76" s="386"/>
      <c r="CCZ76" s="386"/>
      <c r="CDA76" s="386"/>
      <c r="CDB76" s="386"/>
      <c r="CDC76" s="386"/>
      <c r="CDD76" s="386"/>
      <c r="CDE76" s="386"/>
      <c r="CDF76" s="386"/>
      <c r="CDG76" s="386"/>
      <c r="CDH76" s="386"/>
      <c r="CDI76" s="386"/>
      <c r="CDJ76" s="386"/>
      <c r="CDK76" s="386"/>
      <c r="CDL76" s="386"/>
      <c r="CDM76" s="385"/>
      <c r="CDN76" s="386"/>
      <c r="CDO76" s="386"/>
      <c r="CDP76" s="386"/>
      <c r="CDQ76" s="386"/>
      <c r="CDR76" s="386"/>
      <c r="CDS76" s="386"/>
      <c r="CDT76" s="386"/>
      <c r="CDU76" s="386"/>
      <c r="CDV76" s="386"/>
      <c r="CDW76" s="386"/>
      <c r="CDX76" s="386"/>
      <c r="CDY76" s="386"/>
      <c r="CDZ76" s="386"/>
      <c r="CEA76" s="386"/>
      <c r="CEB76" s="386"/>
      <c r="CEC76" s="385"/>
      <c r="CED76" s="386"/>
      <c r="CEE76" s="386"/>
      <c r="CEF76" s="386"/>
      <c r="CEG76" s="386"/>
      <c r="CEH76" s="386"/>
      <c r="CEI76" s="386"/>
      <c r="CEJ76" s="386"/>
      <c r="CEK76" s="386"/>
      <c r="CEL76" s="386"/>
      <c r="CEM76" s="386"/>
      <c r="CEN76" s="386"/>
      <c r="CEO76" s="386"/>
      <c r="CEP76" s="386"/>
      <c r="CEQ76" s="386"/>
      <c r="CER76" s="386"/>
      <c r="CES76" s="385"/>
      <c r="CET76" s="386"/>
      <c r="CEU76" s="386"/>
      <c r="CEV76" s="386"/>
      <c r="CEW76" s="386"/>
      <c r="CEX76" s="386"/>
      <c r="CEY76" s="386"/>
      <c r="CEZ76" s="386"/>
      <c r="CFA76" s="386"/>
      <c r="CFB76" s="386"/>
      <c r="CFC76" s="386"/>
      <c r="CFD76" s="386"/>
      <c r="CFE76" s="386"/>
      <c r="CFF76" s="386"/>
      <c r="CFG76" s="386"/>
      <c r="CFH76" s="386"/>
      <c r="CFI76" s="385"/>
      <c r="CFJ76" s="386"/>
      <c r="CFK76" s="386"/>
      <c r="CFL76" s="386"/>
      <c r="CFM76" s="386"/>
      <c r="CFN76" s="386"/>
      <c r="CFO76" s="386"/>
      <c r="CFP76" s="386"/>
      <c r="CFQ76" s="386"/>
      <c r="CFR76" s="386"/>
      <c r="CFS76" s="386"/>
      <c r="CFT76" s="386"/>
      <c r="CFU76" s="386"/>
      <c r="CFV76" s="386"/>
      <c r="CFW76" s="386"/>
      <c r="CFX76" s="386"/>
      <c r="CFY76" s="385"/>
      <c r="CFZ76" s="386"/>
      <c r="CGA76" s="386"/>
      <c r="CGB76" s="386"/>
      <c r="CGC76" s="386"/>
      <c r="CGD76" s="386"/>
      <c r="CGE76" s="386"/>
      <c r="CGF76" s="386"/>
      <c r="CGG76" s="386"/>
      <c r="CGH76" s="386"/>
      <c r="CGI76" s="386"/>
      <c r="CGJ76" s="386"/>
      <c r="CGK76" s="386"/>
      <c r="CGL76" s="386"/>
      <c r="CGM76" s="386"/>
      <c r="CGN76" s="386"/>
      <c r="CGO76" s="385"/>
      <c r="CGP76" s="386"/>
      <c r="CGQ76" s="386"/>
      <c r="CGR76" s="386"/>
      <c r="CGS76" s="386"/>
      <c r="CGT76" s="386"/>
      <c r="CGU76" s="386"/>
      <c r="CGV76" s="386"/>
      <c r="CGW76" s="386"/>
      <c r="CGX76" s="386"/>
      <c r="CGY76" s="386"/>
      <c r="CGZ76" s="386"/>
      <c r="CHA76" s="386"/>
      <c r="CHB76" s="386"/>
      <c r="CHC76" s="386"/>
      <c r="CHD76" s="386"/>
      <c r="CHE76" s="385"/>
      <c r="CHF76" s="386"/>
      <c r="CHG76" s="386"/>
      <c r="CHH76" s="386"/>
      <c r="CHI76" s="386"/>
      <c r="CHJ76" s="386"/>
      <c r="CHK76" s="386"/>
      <c r="CHL76" s="386"/>
      <c r="CHM76" s="386"/>
      <c r="CHN76" s="386"/>
      <c r="CHO76" s="386"/>
      <c r="CHP76" s="386"/>
      <c r="CHQ76" s="386"/>
      <c r="CHR76" s="386"/>
      <c r="CHS76" s="386"/>
      <c r="CHT76" s="386"/>
      <c r="CHU76" s="385"/>
      <c r="CHV76" s="386"/>
      <c r="CHW76" s="386"/>
      <c r="CHX76" s="386"/>
      <c r="CHY76" s="386"/>
      <c r="CHZ76" s="386"/>
      <c r="CIA76" s="386"/>
      <c r="CIB76" s="386"/>
      <c r="CIC76" s="386"/>
      <c r="CID76" s="386"/>
      <c r="CIE76" s="386"/>
      <c r="CIF76" s="386"/>
      <c r="CIG76" s="386"/>
      <c r="CIH76" s="386"/>
      <c r="CII76" s="386"/>
      <c r="CIJ76" s="386"/>
      <c r="CIK76" s="385"/>
      <c r="CIL76" s="386"/>
      <c r="CIM76" s="386"/>
      <c r="CIN76" s="386"/>
      <c r="CIO76" s="386"/>
      <c r="CIP76" s="386"/>
      <c r="CIQ76" s="386"/>
      <c r="CIR76" s="386"/>
      <c r="CIS76" s="386"/>
      <c r="CIT76" s="386"/>
      <c r="CIU76" s="386"/>
      <c r="CIV76" s="386"/>
      <c r="CIW76" s="386"/>
      <c r="CIX76" s="386"/>
      <c r="CIY76" s="386"/>
      <c r="CIZ76" s="386"/>
      <c r="CJA76" s="385"/>
      <c r="CJB76" s="386"/>
      <c r="CJC76" s="386"/>
      <c r="CJD76" s="386"/>
      <c r="CJE76" s="386"/>
      <c r="CJF76" s="386"/>
      <c r="CJG76" s="386"/>
      <c r="CJH76" s="386"/>
      <c r="CJI76" s="386"/>
      <c r="CJJ76" s="386"/>
      <c r="CJK76" s="386"/>
      <c r="CJL76" s="386"/>
      <c r="CJM76" s="386"/>
      <c r="CJN76" s="386"/>
      <c r="CJO76" s="386"/>
      <c r="CJP76" s="386"/>
      <c r="CJQ76" s="385"/>
      <c r="CJR76" s="386"/>
      <c r="CJS76" s="386"/>
      <c r="CJT76" s="386"/>
      <c r="CJU76" s="386"/>
      <c r="CJV76" s="386"/>
      <c r="CJW76" s="386"/>
      <c r="CJX76" s="386"/>
      <c r="CJY76" s="386"/>
      <c r="CJZ76" s="386"/>
      <c r="CKA76" s="386"/>
      <c r="CKB76" s="386"/>
      <c r="CKC76" s="386"/>
      <c r="CKD76" s="386"/>
      <c r="CKE76" s="386"/>
      <c r="CKF76" s="386"/>
      <c r="CKG76" s="385"/>
      <c r="CKH76" s="386"/>
      <c r="CKI76" s="386"/>
      <c r="CKJ76" s="386"/>
      <c r="CKK76" s="386"/>
      <c r="CKL76" s="386"/>
      <c r="CKM76" s="386"/>
      <c r="CKN76" s="386"/>
      <c r="CKO76" s="386"/>
      <c r="CKP76" s="386"/>
      <c r="CKQ76" s="386"/>
      <c r="CKR76" s="386"/>
      <c r="CKS76" s="386"/>
      <c r="CKT76" s="386"/>
      <c r="CKU76" s="386"/>
      <c r="CKV76" s="386"/>
      <c r="CKW76" s="385"/>
      <c r="CKX76" s="386"/>
      <c r="CKY76" s="386"/>
      <c r="CKZ76" s="386"/>
      <c r="CLA76" s="386"/>
      <c r="CLB76" s="386"/>
      <c r="CLC76" s="386"/>
      <c r="CLD76" s="386"/>
      <c r="CLE76" s="386"/>
      <c r="CLF76" s="386"/>
      <c r="CLG76" s="386"/>
      <c r="CLH76" s="386"/>
      <c r="CLI76" s="386"/>
      <c r="CLJ76" s="386"/>
      <c r="CLK76" s="386"/>
      <c r="CLL76" s="386"/>
      <c r="CLM76" s="385"/>
      <c r="CLN76" s="386"/>
      <c r="CLO76" s="386"/>
      <c r="CLP76" s="386"/>
      <c r="CLQ76" s="386"/>
      <c r="CLR76" s="386"/>
      <c r="CLS76" s="386"/>
      <c r="CLT76" s="386"/>
      <c r="CLU76" s="386"/>
      <c r="CLV76" s="386"/>
      <c r="CLW76" s="386"/>
      <c r="CLX76" s="386"/>
      <c r="CLY76" s="386"/>
      <c r="CLZ76" s="386"/>
      <c r="CMA76" s="386"/>
      <c r="CMB76" s="386"/>
      <c r="CMC76" s="385"/>
      <c r="CMD76" s="386"/>
      <c r="CME76" s="386"/>
      <c r="CMF76" s="386"/>
      <c r="CMG76" s="386"/>
      <c r="CMH76" s="386"/>
      <c r="CMI76" s="386"/>
      <c r="CMJ76" s="386"/>
      <c r="CMK76" s="386"/>
      <c r="CML76" s="386"/>
      <c r="CMM76" s="386"/>
      <c r="CMN76" s="386"/>
      <c r="CMO76" s="386"/>
      <c r="CMP76" s="386"/>
      <c r="CMQ76" s="386"/>
      <c r="CMR76" s="386"/>
      <c r="CMS76" s="385"/>
      <c r="CMT76" s="386"/>
      <c r="CMU76" s="386"/>
      <c r="CMV76" s="386"/>
      <c r="CMW76" s="386"/>
      <c r="CMX76" s="386"/>
      <c r="CMY76" s="386"/>
      <c r="CMZ76" s="386"/>
      <c r="CNA76" s="386"/>
      <c r="CNB76" s="386"/>
      <c r="CNC76" s="386"/>
      <c r="CND76" s="386"/>
      <c r="CNE76" s="386"/>
      <c r="CNF76" s="386"/>
      <c r="CNG76" s="386"/>
      <c r="CNH76" s="386"/>
      <c r="CNI76" s="385"/>
      <c r="CNJ76" s="386"/>
      <c r="CNK76" s="386"/>
      <c r="CNL76" s="386"/>
      <c r="CNM76" s="386"/>
      <c r="CNN76" s="386"/>
      <c r="CNO76" s="386"/>
      <c r="CNP76" s="386"/>
      <c r="CNQ76" s="386"/>
      <c r="CNR76" s="386"/>
      <c r="CNS76" s="386"/>
      <c r="CNT76" s="386"/>
      <c r="CNU76" s="386"/>
      <c r="CNV76" s="386"/>
      <c r="CNW76" s="386"/>
      <c r="CNX76" s="386"/>
      <c r="CNY76" s="385"/>
      <c r="CNZ76" s="386"/>
      <c r="COA76" s="386"/>
      <c r="COB76" s="386"/>
      <c r="COC76" s="386"/>
      <c r="COD76" s="386"/>
      <c r="COE76" s="386"/>
      <c r="COF76" s="386"/>
      <c r="COG76" s="386"/>
      <c r="COH76" s="386"/>
      <c r="COI76" s="386"/>
      <c r="COJ76" s="386"/>
      <c r="COK76" s="386"/>
      <c r="COL76" s="386"/>
      <c r="COM76" s="386"/>
      <c r="CON76" s="386"/>
      <c r="COO76" s="385"/>
      <c r="COP76" s="386"/>
      <c r="COQ76" s="386"/>
      <c r="COR76" s="386"/>
      <c r="COS76" s="386"/>
      <c r="COT76" s="386"/>
      <c r="COU76" s="386"/>
      <c r="COV76" s="386"/>
      <c r="COW76" s="386"/>
      <c r="COX76" s="386"/>
      <c r="COY76" s="386"/>
      <c r="COZ76" s="386"/>
      <c r="CPA76" s="386"/>
      <c r="CPB76" s="386"/>
      <c r="CPC76" s="386"/>
      <c r="CPD76" s="386"/>
      <c r="CPE76" s="385"/>
      <c r="CPF76" s="386"/>
      <c r="CPG76" s="386"/>
      <c r="CPH76" s="386"/>
      <c r="CPI76" s="386"/>
      <c r="CPJ76" s="386"/>
      <c r="CPK76" s="386"/>
      <c r="CPL76" s="386"/>
      <c r="CPM76" s="386"/>
      <c r="CPN76" s="386"/>
      <c r="CPO76" s="386"/>
      <c r="CPP76" s="386"/>
      <c r="CPQ76" s="386"/>
      <c r="CPR76" s="386"/>
      <c r="CPS76" s="386"/>
      <c r="CPT76" s="386"/>
      <c r="CPU76" s="385"/>
      <c r="CPV76" s="386"/>
      <c r="CPW76" s="386"/>
      <c r="CPX76" s="386"/>
      <c r="CPY76" s="386"/>
      <c r="CPZ76" s="386"/>
      <c r="CQA76" s="386"/>
      <c r="CQB76" s="386"/>
      <c r="CQC76" s="386"/>
      <c r="CQD76" s="386"/>
      <c r="CQE76" s="386"/>
      <c r="CQF76" s="386"/>
      <c r="CQG76" s="386"/>
      <c r="CQH76" s="386"/>
      <c r="CQI76" s="386"/>
      <c r="CQJ76" s="386"/>
      <c r="CQK76" s="385"/>
      <c r="CQL76" s="386"/>
      <c r="CQM76" s="386"/>
      <c r="CQN76" s="386"/>
      <c r="CQO76" s="386"/>
      <c r="CQP76" s="386"/>
      <c r="CQQ76" s="386"/>
      <c r="CQR76" s="386"/>
      <c r="CQS76" s="386"/>
      <c r="CQT76" s="386"/>
      <c r="CQU76" s="386"/>
      <c r="CQV76" s="386"/>
      <c r="CQW76" s="386"/>
      <c r="CQX76" s="386"/>
      <c r="CQY76" s="386"/>
      <c r="CQZ76" s="386"/>
      <c r="CRA76" s="385"/>
      <c r="CRB76" s="386"/>
      <c r="CRC76" s="386"/>
      <c r="CRD76" s="386"/>
      <c r="CRE76" s="386"/>
      <c r="CRF76" s="386"/>
      <c r="CRG76" s="386"/>
      <c r="CRH76" s="386"/>
      <c r="CRI76" s="386"/>
      <c r="CRJ76" s="386"/>
      <c r="CRK76" s="386"/>
      <c r="CRL76" s="386"/>
      <c r="CRM76" s="386"/>
      <c r="CRN76" s="386"/>
      <c r="CRO76" s="386"/>
      <c r="CRP76" s="386"/>
      <c r="CRQ76" s="385"/>
      <c r="CRR76" s="386"/>
      <c r="CRS76" s="386"/>
      <c r="CRT76" s="386"/>
      <c r="CRU76" s="386"/>
      <c r="CRV76" s="386"/>
      <c r="CRW76" s="386"/>
      <c r="CRX76" s="386"/>
      <c r="CRY76" s="386"/>
      <c r="CRZ76" s="386"/>
      <c r="CSA76" s="386"/>
      <c r="CSB76" s="386"/>
      <c r="CSC76" s="386"/>
      <c r="CSD76" s="386"/>
      <c r="CSE76" s="386"/>
      <c r="CSF76" s="386"/>
      <c r="CSG76" s="385"/>
      <c r="CSH76" s="386"/>
      <c r="CSI76" s="386"/>
      <c r="CSJ76" s="386"/>
      <c r="CSK76" s="386"/>
      <c r="CSL76" s="386"/>
      <c r="CSM76" s="386"/>
      <c r="CSN76" s="386"/>
      <c r="CSO76" s="386"/>
      <c r="CSP76" s="386"/>
      <c r="CSQ76" s="386"/>
      <c r="CSR76" s="386"/>
      <c r="CSS76" s="386"/>
      <c r="CST76" s="386"/>
      <c r="CSU76" s="386"/>
      <c r="CSV76" s="386"/>
      <c r="CSW76" s="385"/>
      <c r="CSX76" s="386"/>
      <c r="CSY76" s="386"/>
      <c r="CSZ76" s="386"/>
      <c r="CTA76" s="386"/>
      <c r="CTB76" s="386"/>
      <c r="CTC76" s="386"/>
      <c r="CTD76" s="386"/>
      <c r="CTE76" s="386"/>
      <c r="CTF76" s="386"/>
      <c r="CTG76" s="386"/>
      <c r="CTH76" s="386"/>
      <c r="CTI76" s="386"/>
      <c r="CTJ76" s="386"/>
      <c r="CTK76" s="386"/>
      <c r="CTL76" s="386"/>
      <c r="CTM76" s="385"/>
      <c r="CTN76" s="386"/>
      <c r="CTO76" s="386"/>
      <c r="CTP76" s="386"/>
      <c r="CTQ76" s="386"/>
      <c r="CTR76" s="386"/>
      <c r="CTS76" s="386"/>
      <c r="CTT76" s="386"/>
      <c r="CTU76" s="386"/>
      <c r="CTV76" s="386"/>
      <c r="CTW76" s="386"/>
      <c r="CTX76" s="386"/>
      <c r="CTY76" s="386"/>
      <c r="CTZ76" s="386"/>
      <c r="CUA76" s="386"/>
      <c r="CUB76" s="386"/>
      <c r="CUC76" s="385"/>
      <c r="CUD76" s="386"/>
      <c r="CUE76" s="386"/>
      <c r="CUF76" s="386"/>
      <c r="CUG76" s="386"/>
      <c r="CUH76" s="386"/>
      <c r="CUI76" s="386"/>
      <c r="CUJ76" s="386"/>
      <c r="CUK76" s="386"/>
      <c r="CUL76" s="386"/>
      <c r="CUM76" s="386"/>
      <c r="CUN76" s="386"/>
      <c r="CUO76" s="386"/>
      <c r="CUP76" s="386"/>
      <c r="CUQ76" s="386"/>
      <c r="CUR76" s="386"/>
      <c r="CUS76" s="385"/>
      <c r="CUT76" s="386"/>
      <c r="CUU76" s="386"/>
      <c r="CUV76" s="386"/>
      <c r="CUW76" s="386"/>
      <c r="CUX76" s="386"/>
      <c r="CUY76" s="386"/>
      <c r="CUZ76" s="386"/>
      <c r="CVA76" s="386"/>
      <c r="CVB76" s="386"/>
      <c r="CVC76" s="386"/>
      <c r="CVD76" s="386"/>
      <c r="CVE76" s="386"/>
      <c r="CVF76" s="386"/>
      <c r="CVG76" s="386"/>
      <c r="CVH76" s="386"/>
      <c r="CVI76" s="385"/>
      <c r="CVJ76" s="386"/>
      <c r="CVK76" s="386"/>
      <c r="CVL76" s="386"/>
      <c r="CVM76" s="386"/>
      <c r="CVN76" s="386"/>
      <c r="CVO76" s="386"/>
      <c r="CVP76" s="386"/>
      <c r="CVQ76" s="386"/>
      <c r="CVR76" s="386"/>
      <c r="CVS76" s="386"/>
      <c r="CVT76" s="386"/>
      <c r="CVU76" s="386"/>
      <c r="CVV76" s="386"/>
      <c r="CVW76" s="386"/>
      <c r="CVX76" s="386"/>
      <c r="CVY76" s="385"/>
      <c r="CVZ76" s="386"/>
      <c r="CWA76" s="386"/>
      <c r="CWB76" s="386"/>
      <c r="CWC76" s="386"/>
      <c r="CWD76" s="386"/>
      <c r="CWE76" s="386"/>
      <c r="CWF76" s="386"/>
      <c r="CWG76" s="386"/>
      <c r="CWH76" s="386"/>
      <c r="CWI76" s="386"/>
      <c r="CWJ76" s="386"/>
      <c r="CWK76" s="386"/>
      <c r="CWL76" s="386"/>
      <c r="CWM76" s="386"/>
      <c r="CWN76" s="386"/>
      <c r="CWO76" s="385"/>
      <c r="CWP76" s="386"/>
      <c r="CWQ76" s="386"/>
      <c r="CWR76" s="386"/>
      <c r="CWS76" s="386"/>
      <c r="CWT76" s="386"/>
      <c r="CWU76" s="386"/>
      <c r="CWV76" s="386"/>
      <c r="CWW76" s="386"/>
      <c r="CWX76" s="386"/>
      <c r="CWY76" s="386"/>
      <c r="CWZ76" s="386"/>
      <c r="CXA76" s="386"/>
      <c r="CXB76" s="386"/>
      <c r="CXC76" s="386"/>
      <c r="CXD76" s="386"/>
      <c r="CXE76" s="385"/>
      <c r="CXF76" s="386"/>
      <c r="CXG76" s="386"/>
      <c r="CXH76" s="386"/>
      <c r="CXI76" s="386"/>
      <c r="CXJ76" s="386"/>
      <c r="CXK76" s="386"/>
      <c r="CXL76" s="386"/>
      <c r="CXM76" s="386"/>
      <c r="CXN76" s="386"/>
      <c r="CXO76" s="386"/>
      <c r="CXP76" s="386"/>
      <c r="CXQ76" s="386"/>
      <c r="CXR76" s="386"/>
      <c r="CXS76" s="386"/>
      <c r="CXT76" s="386"/>
      <c r="CXU76" s="385"/>
      <c r="CXV76" s="386"/>
      <c r="CXW76" s="386"/>
      <c r="CXX76" s="386"/>
      <c r="CXY76" s="386"/>
      <c r="CXZ76" s="386"/>
      <c r="CYA76" s="386"/>
      <c r="CYB76" s="386"/>
      <c r="CYC76" s="386"/>
      <c r="CYD76" s="386"/>
      <c r="CYE76" s="386"/>
      <c r="CYF76" s="386"/>
      <c r="CYG76" s="386"/>
      <c r="CYH76" s="386"/>
      <c r="CYI76" s="386"/>
      <c r="CYJ76" s="386"/>
      <c r="CYK76" s="385"/>
      <c r="CYL76" s="386"/>
      <c r="CYM76" s="386"/>
      <c r="CYN76" s="386"/>
      <c r="CYO76" s="386"/>
      <c r="CYP76" s="386"/>
      <c r="CYQ76" s="386"/>
      <c r="CYR76" s="386"/>
      <c r="CYS76" s="386"/>
      <c r="CYT76" s="386"/>
      <c r="CYU76" s="386"/>
      <c r="CYV76" s="386"/>
      <c r="CYW76" s="386"/>
      <c r="CYX76" s="386"/>
      <c r="CYY76" s="386"/>
      <c r="CYZ76" s="386"/>
      <c r="CZA76" s="385"/>
      <c r="CZB76" s="386"/>
      <c r="CZC76" s="386"/>
      <c r="CZD76" s="386"/>
      <c r="CZE76" s="386"/>
      <c r="CZF76" s="386"/>
      <c r="CZG76" s="386"/>
      <c r="CZH76" s="386"/>
      <c r="CZI76" s="386"/>
      <c r="CZJ76" s="386"/>
      <c r="CZK76" s="386"/>
      <c r="CZL76" s="386"/>
      <c r="CZM76" s="386"/>
      <c r="CZN76" s="386"/>
      <c r="CZO76" s="386"/>
      <c r="CZP76" s="386"/>
      <c r="CZQ76" s="385"/>
      <c r="CZR76" s="386"/>
      <c r="CZS76" s="386"/>
      <c r="CZT76" s="386"/>
      <c r="CZU76" s="386"/>
      <c r="CZV76" s="386"/>
      <c r="CZW76" s="386"/>
      <c r="CZX76" s="386"/>
      <c r="CZY76" s="386"/>
      <c r="CZZ76" s="386"/>
      <c r="DAA76" s="386"/>
      <c r="DAB76" s="386"/>
      <c r="DAC76" s="386"/>
      <c r="DAD76" s="386"/>
      <c r="DAE76" s="386"/>
      <c r="DAF76" s="386"/>
      <c r="DAG76" s="385"/>
      <c r="DAH76" s="386"/>
      <c r="DAI76" s="386"/>
      <c r="DAJ76" s="386"/>
      <c r="DAK76" s="386"/>
      <c r="DAL76" s="386"/>
      <c r="DAM76" s="386"/>
      <c r="DAN76" s="386"/>
      <c r="DAO76" s="386"/>
      <c r="DAP76" s="386"/>
      <c r="DAQ76" s="386"/>
      <c r="DAR76" s="386"/>
      <c r="DAS76" s="386"/>
      <c r="DAT76" s="386"/>
      <c r="DAU76" s="386"/>
      <c r="DAV76" s="386"/>
      <c r="DAW76" s="385"/>
      <c r="DAX76" s="386"/>
      <c r="DAY76" s="386"/>
      <c r="DAZ76" s="386"/>
      <c r="DBA76" s="386"/>
      <c r="DBB76" s="386"/>
      <c r="DBC76" s="386"/>
      <c r="DBD76" s="386"/>
      <c r="DBE76" s="386"/>
      <c r="DBF76" s="386"/>
      <c r="DBG76" s="386"/>
      <c r="DBH76" s="386"/>
      <c r="DBI76" s="386"/>
      <c r="DBJ76" s="386"/>
      <c r="DBK76" s="386"/>
      <c r="DBL76" s="386"/>
      <c r="DBM76" s="385"/>
      <c r="DBN76" s="386"/>
      <c r="DBO76" s="386"/>
      <c r="DBP76" s="386"/>
      <c r="DBQ76" s="386"/>
      <c r="DBR76" s="386"/>
      <c r="DBS76" s="386"/>
      <c r="DBT76" s="386"/>
      <c r="DBU76" s="386"/>
      <c r="DBV76" s="386"/>
      <c r="DBW76" s="386"/>
      <c r="DBX76" s="386"/>
      <c r="DBY76" s="386"/>
      <c r="DBZ76" s="386"/>
      <c r="DCA76" s="386"/>
      <c r="DCB76" s="386"/>
      <c r="DCC76" s="385"/>
      <c r="DCD76" s="386"/>
      <c r="DCE76" s="386"/>
      <c r="DCF76" s="386"/>
      <c r="DCG76" s="386"/>
      <c r="DCH76" s="386"/>
      <c r="DCI76" s="386"/>
      <c r="DCJ76" s="386"/>
      <c r="DCK76" s="386"/>
      <c r="DCL76" s="386"/>
      <c r="DCM76" s="386"/>
      <c r="DCN76" s="386"/>
      <c r="DCO76" s="386"/>
      <c r="DCP76" s="386"/>
      <c r="DCQ76" s="386"/>
      <c r="DCR76" s="386"/>
      <c r="DCS76" s="385"/>
      <c r="DCT76" s="386"/>
      <c r="DCU76" s="386"/>
      <c r="DCV76" s="386"/>
      <c r="DCW76" s="386"/>
      <c r="DCX76" s="386"/>
      <c r="DCY76" s="386"/>
      <c r="DCZ76" s="386"/>
      <c r="DDA76" s="386"/>
      <c r="DDB76" s="386"/>
      <c r="DDC76" s="386"/>
      <c r="DDD76" s="386"/>
      <c r="DDE76" s="386"/>
      <c r="DDF76" s="386"/>
      <c r="DDG76" s="386"/>
      <c r="DDH76" s="386"/>
      <c r="DDI76" s="385"/>
      <c r="DDJ76" s="386"/>
      <c r="DDK76" s="386"/>
      <c r="DDL76" s="386"/>
      <c r="DDM76" s="386"/>
      <c r="DDN76" s="386"/>
      <c r="DDO76" s="386"/>
      <c r="DDP76" s="386"/>
      <c r="DDQ76" s="386"/>
      <c r="DDR76" s="386"/>
      <c r="DDS76" s="386"/>
      <c r="DDT76" s="386"/>
      <c r="DDU76" s="386"/>
      <c r="DDV76" s="386"/>
      <c r="DDW76" s="386"/>
      <c r="DDX76" s="386"/>
      <c r="DDY76" s="385"/>
      <c r="DDZ76" s="386"/>
      <c r="DEA76" s="386"/>
      <c r="DEB76" s="386"/>
      <c r="DEC76" s="386"/>
      <c r="DED76" s="386"/>
      <c r="DEE76" s="386"/>
      <c r="DEF76" s="386"/>
      <c r="DEG76" s="386"/>
      <c r="DEH76" s="386"/>
      <c r="DEI76" s="386"/>
      <c r="DEJ76" s="386"/>
      <c r="DEK76" s="386"/>
      <c r="DEL76" s="386"/>
      <c r="DEM76" s="386"/>
      <c r="DEN76" s="386"/>
      <c r="DEO76" s="385"/>
      <c r="DEP76" s="386"/>
      <c r="DEQ76" s="386"/>
      <c r="DER76" s="386"/>
      <c r="DES76" s="386"/>
      <c r="DET76" s="386"/>
      <c r="DEU76" s="386"/>
      <c r="DEV76" s="386"/>
      <c r="DEW76" s="386"/>
      <c r="DEX76" s="386"/>
      <c r="DEY76" s="386"/>
      <c r="DEZ76" s="386"/>
      <c r="DFA76" s="386"/>
      <c r="DFB76" s="386"/>
      <c r="DFC76" s="386"/>
      <c r="DFD76" s="386"/>
      <c r="DFE76" s="385"/>
      <c r="DFF76" s="386"/>
      <c r="DFG76" s="386"/>
      <c r="DFH76" s="386"/>
      <c r="DFI76" s="386"/>
      <c r="DFJ76" s="386"/>
      <c r="DFK76" s="386"/>
      <c r="DFL76" s="386"/>
      <c r="DFM76" s="386"/>
      <c r="DFN76" s="386"/>
      <c r="DFO76" s="386"/>
      <c r="DFP76" s="386"/>
      <c r="DFQ76" s="386"/>
      <c r="DFR76" s="386"/>
      <c r="DFS76" s="386"/>
      <c r="DFT76" s="386"/>
      <c r="DFU76" s="385"/>
      <c r="DFV76" s="386"/>
      <c r="DFW76" s="386"/>
      <c r="DFX76" s="386"/>
      <c r="DFY76" s="386"/>
      <c r="DFZ76" s="386"/>
      <c r="DGA76" s="386"/>
      <c r="DGB76" s="386"/>
      <c r="DGC76" s="386"/>
      <c r="DGD76" s="386"/>
      <c r="DGE76" s="386"/>
      <c r="DGF76" s="386"/>
      <c r="DGG76" s="386"/>
      <c r="DGH76" s="386"/>
      <c r="DGI76" s="386"/>
      <c r="DGJ76" s="386"/>
      <c r="DGK76" s="385"/>
      <c r="DGL76" s="386"/>
      <c r="DGM76" s="386"/>
      <c r="DGN76" s="386"/>
      <c r="DGO76" s="386"/>
      <c r="DGP76" s="386"/>
      <c r="DGQ76" s="386"/>
      <c r="DGR76" s="386"/>
      <c r="DGS76" s="386"/>
      <c r="DGT76" s="386"/>
      <c r="DGU76" s="386"/>
      <c r="DGV76" s="386"/>
      <c r="DGW76" s="386"/>
      <c r="DGX76" s="386"/>
      <c r="DGY76" s="386"/>
      <c r="DGZ76" s="386"/>
      <c r="DHA76" s="385"/>
      <c r="DHB76" s="386"/>
      <c r="DHC76" s="386"/>
      <c r="DHD76" s="386"/>
      <c r="DHE76" s="386"/>
      <c r="DHF76" s="386"/>
      <c r="DHG76" s="386"/>
      <c r="DHH76" s="386"/>
      <c r="DHI76" s="386"/>
      <c r="DHJ76" s="386"/>
      <c r="DHK76" s="386"/>
      <c r="DHL76" s="386"/>
      <c r="DHM76" s="386"/>
      <c r="DHN76" s="386"/>
      <c r="DHO76" s="386"/>
      <c r="DHP76" s="386"/>
      <c r="DHQ76" s="385"/>
      <c r="DHR76" s="386"/>
      <c r="DHS76" s="386"/>
      <c r="DHT76" s="386"/>
      <c r="DHU76" s="386"/>
      <c r="DHV76" s="386"/>
      <c r="DHW76" s="386"/>
      <c r="DHX76" s="386"/>
      <c r="DHY76" s="386"/>
      <c r="DHZ76" s="386"/>
      <c r="DIA76" s="386"/>
      <c r="DIB76" s="386"/>
      <c r="DIC76" s="386"/>
      <c r="DID76" s="386"/>
      <c r="DIE76" s="386"/>
      <c r="DIF76" s="386"/>
      <c r="DIG76" s="385"/>
      <c r="DIH76" s="386"/>
      <c r="DII76" s="386"/>
      <c r="DIJ76" s="386"/>
      <c r="DIK76" s="386"/>
      <c r="DIL76" s="386"/>
      <c r="DIM76" s="386"/>
      <c r="DIN76" s="386"/>
      <c r="DIO76" s="386"/>
      <c r="DIP76" s="386"/>
      <c r="DIQ76" s="386"/>
      <c r="DIR76" s="386"/>
      <c r="DIS76" s="386"/>
      <c r="DIT76" s="386"/>
      <c r="DIU76" s="386"/>
      <c r="DIV76" s="386"/>
      <c r="DIW76" s="385"/>
      <c r="DIX76" s="386"/>
      <c r="DIY76" s="386"/>
      <c r="DIZ76" s="386"/>
      <c r="DJA76" s="386"/>
      <c r="DJB76" s="386"/>
      <c r="DJC76" s="386"/>
      <c r="DJD76" s="386"/>
      <c r="DJE76" s="386"/>
      <c r="DJF76" s="386"/>
      <c r="DJG76" s="386"/>
      <c r="DJH76" s="386"/>
      <c r="DJI76" s="386"/>
      <c r="DJJ76" s="386"/>
      <c r="DJK76" s="386"/>
      <c r="DJL76" s="386"/>
      <c r="DJM76" s="385"/>
      <c r="DJN76" s="386"/>
      <c r="DJO76" s="386"/>
      <c r="DJP76" s="386"/>
      <c r="DJQ76" s="386"/>
      <c r="DJR76" s="386"/>
      <c r="DJS76" s="386"/>
      <c r="DJT76" s="386"/>
      <c r="DJU76" s="386"/>
      <c r="DJV76" s="386"/>
      <c r="DJW76" s="386"/>
      <c r="DJX76" s="386"/>
      <c r="DJY76" s="386"/>
      <c r="DJZ76" s="386"/>
      <c r="DKA76" s="386"/>
      <c r="DKB76" s="386"/>
      <c r="DKC76" s="385"/>
      <c r="DKD76" s="386"/>
      <c r="DKE76" s="386"/>
      <c r="DKF76" s="386"/>
      <c r="DKG76" s="386"/>
      <c r="DKH76" s="386"/>
      <c r="DKI76" s="386"/>
      <c r="DKJ76" s="386"/>
      <c r="DKK76" s="386"/>
      <c r="DKL76" s="386"/>
      <c r="DKM76" s="386"/>
      <c r="DKN76" s="386"/>
      <c r="DKO76" s="386"/>
      <c r="DKP76" s="386"/>
      <c r="DKQ76" s="386"/>
      <c r="DKR76" s="386"/>
      <c r="DKS76" s="385"/>
      <c r="DKT76" s="386"/>
      <c r="DKU76" s="386"/>
      <c r="DKV76" s="386"/>
      <c r="DKW76" s="386"/>
      <c r="DKX76" s="386"/>
      <c r="DKY76" s="386"/>
      <c r="DKZ76" s="386"/>
      <c r="DLA76" s="386"/>
      <c r="DLB76" s="386"/>
      <c r="DLC76" s="386"/>
      <c r="DLD76" s="386"/>
      <c r="DLE76" s="386"/>
      <c r="DLF76" s="386"/>
      <c r="DLG76" s="386"/>
      <c r="DLH76" s="386"/>
      <c r="DLI76" s="385"/>
      <c r="DLJ76" s="386"/>
      <c r="DLK76" s="386"/>
      <c r="DLL76" s="386"/>
      <c r="DLM76" s="386"/>
      <c r="DLN76" s="386"/>
      <c r="DLO76" s="386"/>
      <c r="DLP76" s="386"/>
      <c r="DLQ76" s="386"/>
      <c r="DLR76" s="386"/>
      <c r="DLS76" s="386"/>
      <c r="DLT76" s="386"/>
      <c r="DLU76" s="386"/>
      <c r="DLV76" s="386"/>
      <c r="DLW76" s="386"/>
      <c r="DLX76" s="386"/>
      <c r="DLY76" s="385"/>
      <c r="DLZ76" s="386"/>
      <c r="DMA76" s="386"/>
      <c r="DMB76" s="386"/>
      <c r="DMC76" s="386"/>
      <c r="DMD76" s="386"/>
      <c r="DME76" s="386"/>
      <c r="DMF76" s="386"/>
      <c r="DMG76" s="386"/>
      <c r="DMH76" s="386"/>
      <c r="DMI76" s="386"/>
      <c r="DMJ76" s="386"/>
      <c r="DMK76" s="386"/>
      <c r="DML76" s="386"/>
      <c r="DMM76" s="386"/>
      <c r="DMN76" s="386"/>
      <c r="DMO76" s="385"/>
      <c r="DMP76" s="386"/>
      <c r="DMQ76" s="386"/>
      <c r="DMR76" s="386"/>
      <c r="DMS76" s="386"/>
      <c r="DMT76" s="386"/>
      <c r="DMU76" s="386"/>
      <c r="DMV76" s="386"/>
      <c r="DMW76" s="386"/>
      <c r="DMX76" s="386"/>
      <c r="DMY76" s="386"/>
      <c r="DMZ76" s="386"/>
      <c r="DNA76" s="386"/>
      <c r="DNB76" s="386"/>
      <c r="DNC76" s="386"/>
      <c r="DND76" s="386"/>
      <c r="DNE76" s="385"/>
      <c r="DNF76" s="386"/>
      <c r="DNG76" s="386"/>
      <c r="DNH76" s="386"/>
      <c r="DNI76" s="386"/>
      <c r="DNJ76" s="386"/>
      <c r="DNK76" s="386"/>
      <c r="DNL76" s="386"/>
      <c r="DNM76" s="386"/>
      <c r="DNN76" s="386"/>
      <c r="DNO76" s="386"/>
      <c r="DNP76" s="386"/>
      <c r="DNQ76" s="386"/>
      <c r="DNR76" s="386"/>
      <c r="DNS76" s="386"/>
      <c r="DNT76" s="386"/>
      <c r="DNU76" s="385"/>
      <c r="DNV76" s="386"/>
      <c r="DNW76" s="386"/>
      <c r="DNX76" s="386"/>
      <c r="DNY76" s="386"/>
      <c r="DNZ76" s="386"/>
      <c r="DOA76" s="386"/>
      <c r="DOB76" s="386"/>
      <c r="DOC76" s="386"/>
      <c r="DOD76" s="386"/>
      <c r="DOE76" s="386"/>
      <c r="DOF76" s="386"/>
      <c r="DOG76" s="386"/>
      <c r="DOH76" s="386"/>
      <c r="DOI76" s="386"/>
      <c r="DOJ76" s="386"/>
      <c r="DOK76" s="385"/>
      <c r="DOL76" s="386"/>
      <c r="DOM76" s="386"/>
      <c r="DON76" s="386"/>
      <c r="DOO76" s="386"/>
      <c r="DOP76" s="386"/>
      <c r="DOQ76" s="386"/>
      <c r="DOR76" s="386"/>
      <c r="DOS76" s="386"/>
      <c r="DOT76" s="386"/>
      <c r="DOU76" s="386"/>
      <c r="DOV76" s="386"/>
      <c r="DOW76" s="386"/>
      <c r="DOX76" s="386"/>
      <c r="DOY76" s="386"/>
      <c r="DOZ76" s="386"/>
      <c r="DPA76" s="385"/>
      <c r="DPB76" s="386"/>
      <c r="DPC76" s="386"/>
      <c r="DPD76" s="386"/>
      <c r="DPE76" s="386"/>
      <c r="DPF76" s="386"/>
      <c r="DPG76" s="386"/>
      <c r="DPH76" s="386"/>
      <c r="DPI76" s="386"/>
      <c r="DPJ76" s="386"/>
      <c r="DPK76" s="386"/>
      <c r="DPL76" s="386"/>
      <c r="DPM76" s="386"/>
      <c r="DPN76" s="386"/>
      <c r="DPO76" s="386"/>
      <c r="DPP76" s="386"/>
      <c r="DPQ76" s="385"/>
      <c r="DPR76" s="386"/>
      <c r="DPS76" s="386"/>
      <c r="DPT76" s="386"/>
      <c r="DPU76" s="386"/>
      <c r="DPV76" s="386"/>
      <c r="DPW76" s="386"/>
      <c r="DPX76" s="386"/>
      <c r="DPY76" s="386"/>
      <c r="DPZ76" s="386"/>
      <c r="DQA76" s="386"/>
      <c r="DQB76" s="386"/>
      <c r="DQC76" s="386"/>
      <c r="DQD76" s="386"/>
      <c r="DQE76" s="386"/>
      <c r="DQF76" s="386"/>
      <c r="DQG76" s="385"/>
      <c r="DQH76" s="386"/>
      <c r="DQI76" s="386"/>
      <c r="DQJ76" s="386"/>
      <c r="DQK76" s="386"/>
      <c r="DQL76" s="386"/>
      <c r="DQM76" s="386"/>
      <c r="DQN76" s="386"/>
      <c r="DQO76" s="386"/>
      <c r="DQP76" s="386"/>
      <c r="DQQ76" s="386"/>
      <c r="DQR76" s="386"/>
      <c r="DQS76" s="386"/>
      <c r="DQT76" s="386"/>
      <c r="DQU76" s="386"/>
      <c r="DQV76" s="386"/>
      <c r="DQW76" s="385"/>
      <c r="DQX76" s="386"/>
      <c r="DQY76" s="386"/>
      <c r="DQZ76" s="386"/>
      <c r="DRA76" s="386"/>
      <c r="DRB76" s="386"/>
      <c r="DRC76" s="386"/>
      <c r="DRD76" s="386"/>
      <c r="DRE76" s="386"/>
      <c r="DRF76" s="386"/>
      <c r="DRG76" s="386"/>
      <c r="DRH76" s="386"/>
      <c r="DRI76" s="386"/>
      <c r="DRJ76" s="386"/>
      <c r="DRK76" s="386"/>
      <c r="DRL76" s="386"/>
      <c r="DRM76" s="385"/>
      <c r="DRN76" s="386"/>
      <c r="DRO76" s="386"/>
      <c r="DRP76" s="386"/>
      <c r="DRQ76" s="386"/>
      <c r="DRR76" s="386"/>
      <c r="DRS76" s="386"/>
      <c r="DRT76" s="386"/>
      <c r="DRU76" s="386"/>
      <c r="DRV76" s="386"/>
      <c r="DRW76" s="386"/>
      <c r="DRX76" s="386"/>
      <c r="DRY76" s="386"/>
      <c r="DRZ76" s="386"/>
      <c r="DSA76" s="386"/>
      <c r="DSB76" s="386"/>
      <c r="DSC76" s="385"/>
      <c r="DSD76" s="386"/>
      <c r="DSE76" s="386"/>
      <c r="DSF76" s="386"/>
      <c r="DSG76" s="386"/>
      <c r="DSH76" s="386"/>
      <c r="DSI76" s="386"/>
      <c r="DSJ76" s="386"/>
      <c r="DSK76" s="386"/>
      <c r="DSL76" s="386"/>
      <c r="DSM76" s="386"/>
      <c r="DSN76" s="386"/>
      <c r="DSO76" s="386"/>
      <c r="DSP76" s="386"/>
      <c r="DSQ76" s="386"/>
      <c r="DSR76" s="386"/>
      <c r="DSS76" s="385"/>
      <c r="DST76" s="386"/>
      <c r="DSU76" s="386"/>
      <c r="DSV76" s="386"/>
      <c r="DSW76" s="386"/>
      <c r="DSX76" s="386"/>
      <c r="DSY76" s="386"/>
      <c r="DSZ76" s="386"/>
      <c r="DTA76" s="386"/>
      <c r="DTB76" s="386"/>
      <c r="DTC76" s="386"/>
      <c r="DTD76" s="386"/>
      <c r="DTE76" s="386"/>
      <c r="DTF76" s="386"/>
      <c r="DTG76" s="386"/>
      <c r="DTH76" s="386"/>
      <c r="DTI76" s="385"/>
      <c r="DTJ76" s="386"/>
      <c r="DTK76" s="386"/>
      <c r="DTL76" s="386"/>
      <c r="DTM76" s="386"/>
      <c r="DTN76" s="386"/>
      <c r="DTO76" s="386"/>
      <c r="DTP76" s="386"/>
      <c r="DTQ76" s="386"/>
      <c r="DTR76" s="386"/>
      <c r="DTS76" s="386"/>
      <c r="DTT76" s="386"/>
      <c r="DTU76" s="386"/>
      <c r="DTV76" s="386"/>
      <c r="DTW76" s="386"/>
      <c r="DTX76" s="386"/>
      <c r="DTY76" s="385"/>
      <c r="DTZ76" s="386"/>
      <c r="DUA76" s="386"/>
      <c r="DUB76" s="386"/>
      <c r="DUC76" s="386"/>
      <c r="DUD76" s="386"/>
      <c r="DUE76" s="386"/>
      <c r="DUF76" s="386"/>
      <c r="DUG76" s="386"/>
      <c r="DUH76" s="386"/>
      <c r="DUI76" s="386"/>
      <c r="DUJ76" s="386"/>
      <c r="DUK76" s="386"/>
      <c r="DUL76" s="386"/>
      <c r="DUM76" s="386"/>
      <c r="DUN76" s="386"/>
      <c r="DUO76" s="385"/>
      <c r="DUP76" s="386"/>
      <c r="DUQ76" s="386"/>
      <c r="DUR76" s="386"/>
      <c r="DUS76" s="386"/>
      <c r="DUT76" s="386"/>
      <c r="DUU76" s="386"/>
      <c r="DUV76" s="386"/>
      <c r="DUW76" s="386"/>
      <c r="DUX76" s="386"/>
      <c r="DUY76" s="386"/>
      <c r="DUZ76" s="386"/>
      <c r="DVA76" s="386"/>
      <c r="DVB76" s="386"/>
      <c r="DVC76" s="386"/>
      <c r="DVD76" s="386"/>
      <c r="DVE76" s="385"/>
      <c r="DVF76" s="386"/>
      <c r="DVG76" s="386"/>
      <c r="DVH76" s="386"/>
      <c r="DVI76" s="386"/>
      <c r="DVJ76" s="386"/>
      <c r="DVK76" s="386"/>
      <c r="DVL76" s="386"/>
      <c r="DVM76" s="386"/>
      <c r="DVN76" s="386"/>
      <c r="DVO76" s="386"/>
      <c r="DVP76" s="386"/>
      <c r="DVQ76" s="386"/>
      <c r="DVR76" s="386"/>
      <c r="DVS76" s="386"/>
      <c r="DVT76" s="386"/>
      <c r="DVU76" s="385"/>
      <c r="DVV76" s="386"/>
      <c r="DVW76" s="386"/>
      <c r="DVX76" s="386"/>
      <c r="DVY76" s="386"/>
      <c r="DVZ76" s="386"/>
      <c r="DWA76" s="386"/>
      <c r="DWB76" s="386"/>
      <c r="DWC76" s="386"/>
      <c r="DWD76" s="386"/>
      <c r="DWE76" s="386"/>
      <c r="DWF76" s="386"/>
      <c r="DWG76" s="386"/>
      <c r="DWH76" s="386"/>
      <c r="DWI76" s="386"/>
      <c r="DWJ76" s="386"/>
      <c r="DWK76" s="385"/>
      <c r="DWL76" s="386"/>
      <c r="DWM76" s="386"/>
      <c r="DWN76" s="386"/>
      <c r="DWO76" s="386"/>
      <c r="DWP76" s="386"/>
      <c r="DWQ76" s="386"/>
      <c r="DWR76" s="386"/>
      <c r="DWS76" s="386"/>
      <c r="DWT76" s="386"/>
      <c r="DWU76" s="386"/>
      <c r="DWV76" s="386"/>
      <c r="DWW76" s="386"/>
      <c r="DWX76" s="386"/>
      <c r="DWY76" s="386"/>
      <c r="DWZ76" s="386"/>
      <c r="DXA76" s="385"/>
      <c r="DXB76" s="386"/>
      <c r="DXC76" s="386"/>
      <c r="DXD76" s="386"/>
      <c r="DXE76" s="386"/>
      <c r="DXF76" s="386"/>
      <c r="DXG76" s="386"/>
      <c r="DXH76" s="386"/>
      <c r="DXI76" s="386"/>
      <c r="DXJ76" s="386"/>
      <c r="DXK76" s="386"/>
      <c r="DXL76" s="386"/>
      <c r="DXM76" s="386"/>
      <c r="DXN76" s="386"/>
      <c r="DXO76" s="386"/>
      <c r="DXP76" s="386"/>
      <c r="DXQ76" s="385"/>
      <c r="DXR76" s="386"/>
      <c r="DXS76" s="386"/>
      <c r="DXT76" s="386"/>
      <c r="DXU76" s="386"/>
      <c r="DXV76" s="386"/>
      <c r="DXW76" s="386"/>
      <c r="DXX76" s="386"/>
      <c r="DXY76" s="386"/>
      <c r="DXZ76" s="386"/>
      <c r="DYA76" s="386"/>
      <c r="DYB76" s="386"/>
      <c r="DYC76" s="386"/>
      <c r="DYD76" s="386"/>
      <c r="DYE76" s="386"/>
      <c r="DYF76" s="386"/>
      <c r="DYG76" s="385"/>
      <c r="DYH76" s="386"/>
      <c r="DYI76" s="386"/>
      <c r="DYJ76" s="386"/>
      <c r="DYK76" s="386"/>
      <c r="DYL76" s="386"/>
      <c r="DYM76" s="386"/>
      <c r="DYN76" s="386"/>
      <c r="DYO76" s="386"/>
      <c r="DYP76" s="386"/>
      <c r="DYQ76" s="386"/>
      <c r="DYR76" s="386"/>
      <c r="DYS76" s="386"/>
      <c r="DYT76" s="386"/>
      <c r="DYU76" s="386"/>
      <c r="DYV76" s="386"/>
      <c r="DYW76" s="385"/>
      <c r="DYX76" s="386"/>
      <c r="DYY76" s="386"/>
      <c r="DYZ76" s="386"/>
      <c r="DZA76" s="386"/>
      <c r="DZB76" s="386"/>
      <c r="DZC76" s="386"/>
      <c r="DZD76" s="386"/>
      <c r="DZE76" s="386"/>
      <c r="DZF76" s="386"/>
      <c r="DZG76" s="386"/>
      <c r="DZH76" s="386"/>
      <c r="DZI76" s="386"/>
      <c r="DZJ76" s="386"/>
      <c r="DZK76" s="386"/>
      <c r="DZL76" s="386"/>
      <c r="DZM76" s="385"/>
      <c r="DZN76" s="386"/>
      <c r="DZO76" s="386"/>
      <c r="DZP76" s="386"/>
      <c r="DZQ76" s="386"/>
      <c r="DZR76" s="386"/>
      <c r="DZS76" s="386"/>
      <c r="DZT76" s="386"/>
      <c r="DZU76" s="386"/>
      <c r="DZV76" s="386"/>
      <c r="DZW76" s="386"/>
      <c r="DZX76" s="386"/>
      <c r="DZY76" s="386"/>
      <c r="DZZ76" s="386"/>
      <c r="EAA76" s="386"/>
      <c r="EAB76" s="386"/>
      <c r="EAC76" s="385"/>
      <c r="EAD76" s="386"/>
      <c r="EAE76" s="386"/>
      <c r="EAF76" s="386"/>
      <c r="EAG76" s="386"/>
      <c r="EAH76" s="386"/>
      <c r="EAI76" s="386"/>
      <c r="EAJ76" s="386"/>
      <c r="EAK76" s="386"/>
      <c r="EAL76" s="386"/>
      <c r="EAM76" s="386"/>
      <c r="EAN76" s="386"/>
      <c r="EAO76" s="386"/>
      <c r="EAP76" s="386"/>
      <c r="EAQ76" s="386"/>
      <c r="EAR76" s="386"/>
      <c r="EAS76" s="385"/>
      <c r="EAT76" s="386"/>
      <c r="EAU76" s="386"/>
      <c r="EAV76" s="386"/>
      <c r="EAW76" s="386"/>
      <c r="EAX76" s="386"/>
      <c r="EAY76" s="386"/>
      <c r="EAZ76" s="386"/>
      <c r="EBA76" s="386"/>
      <c r="EBB76" s="386"/>
      <c r="EBC76" s="386"/>
      <c r="EBD76" s="386"/>
      <c r="EBE76" s="386"/>
      <c r="EBF76" s="386"/>
      <c r="EBG76" s="386"/>
      <c r="EBH76" s="386"/>
      <c r="EBI76" s="385"/>
      <c r="EBJ76" s="386"/>
      <c r="EBK76" s="386"/>
      <c r="EBL76" s="386"/>
      <c r="EBM76" s="386"/>
      <c r="EBN76" s="386"/>
      <c r="EBO76" s="386"/>
      <c r="EBP76" s="386"/>
      <c r="EBQ76" s="386"/>
      <c r="EBR76" s="386"/>
      <c r="EBS76" s="386"/>
      <c r="EBT76" s="386"/>
      <c r="EBU76" s="386"/>
      <c r="EBV76" s="386"/>
      <c r="EBW76" s="386"/>
      <c r="EBX76" s="386"/>
      <c r="EBY76" s="385"/>
      <c r="EBZ76" s="386"/>
      <c r="ECA76" s="386"/>
      <c r="ECB76" s="386"/>
      <c r="ECC76" s="386"/>
      <c r="ECD76" s="386"/>
      <c r="ECE76" s="386"/>
      <c r="ECF76" s="386"/>
      <c r="ECG76" s="386"/>
      <c r="ECH76" s="386"/>
      <c r="ECI76" s="386"/>
      <c r="ECJ76" s="386"/>
      <c r="ECK76" s="386"/>
      <c r="ECL76" s="386"/>
      <c r="ECM76" s="386"/>
      <c r="ECN76" s="386"/>
      <c r="ECO76" s="385"/>
      <c r="ECP76" s="386"/>
      <c r="ECQ76" s="386"/>
      <c r="ECR76" s="386"/>
      <c r="ECS76" s="386"/>
      <c r="ECT76" s="386"/>
      <c r="ECU76" s="386"/>
      <c r="ECV76" s="386"/>
      <c r="ECW76" s="386"/>
      <c r="ECX76" s="386"/>
      <c r="ECY76" s="386"/>
      <c r="ECZ76" s="386"/>
      <c r="EDA76" s="386"/>
      <c r="EDB76" s="386"/>
      <c r="EDC76" s="386"/>
      <c r="EDD76" s="386"/>
      <c r="EDE76" s="385"/>
      <c r="EDF76" s="386"/>
      <c r="EDG76" s="386"/>
      <c r="EDH76" s="386"/>
      <c r="EDI76" s="386"/>
      <c r="EDJ76" s="386"/>
      <c r="EDK76" s="386"/>
      <c r="EDL76" s="386"/>
      <c r="EDM76" s="386"/>
      <c r="EDN76" s="386"/>
      <c r="EDO76" s="386"/>
      <c r="EDP76" s="386"/>
      <c r="EDQ76" s="386"/>
      <c r="EDR76" s="386"/>
      <c r="EDS76" s="386"/>
      <c r="EDT76" s="386"/>
      <c r="EDU76" s="385"/>
      <c r="EDV76" s="386"/>
      <c r="EDW76" s="386"/>
      <c r="EDX76" s="386"/>
      <c r="EDY76" s="386"/>
      <c r="EDZ76" s="386"/>
      <c r="EEA76" s="386"/>
      <c r="EEB76" s="386"/>
      <c r="EEC76" s="386"/>
      <c r="EED76" s="386"/>
      <c r="EEE76" s="386"/>
      <c r="EEF76" s="386"/>
      <c r="EEG76" s="386"/>
      <c r="EEH76" s="386"/>
      <c r="EEI76" s="386"/>
      <c r="EEJ76" s="386"/>
      <c r="EEK76" s="385"/>
      <c r="EEL76" s="386"/>
      <c r="EEM76" s="386"/>
      <c r="EEN76" s="386"/>
      <c r="EEO76" s="386"/>
      <c r="EEP76" s="386"/>
      <c r="EEQ76" s="386"/>
      <c r="EER76" s="386"/>
      <c r="EES76" s="386"/>
      <c r="EET76" s="386"/>
      <c r="EEU76" s="386"/>
      <c r="EEV76" s="386"/>
      <c r="EEW76" s="386"/>
      <c r="EEX76" s="386"/>
      <c r="EEY76" s="386"/>
      <c r="EEZ76" s="386"/>
      <c r="EFA76" s="385"/>
      <c r="EFB76" s="386"/>
      <c r="EFC76" s="386"/>
      <c r="EFD76" s="386"/>
      <c r="EFE76" s="386"/>
      <c r="EFF76" s="386"/>
      <c r="EFG76" s="386"/>
      <c r="EFH76" s="386"/>
      <c r="EFI76" s="386"/>
      <c r="EFJ76" s="386"/>
      <c r="EFK76" s="386"/>
      <c r="EFL76" s="386"/>
      <c r="EFM76" s="386"/>
      <c r="EFN76" s="386"/>
      <c r="EFO76" s="386"/>
      <c r="EFP76" s="386"/>
      <c r="EFQ76" s="385"/>
      <c r="EFR76" s="386"/>
      <c r="EFS76" s="386"/>
      <c r="EFT76" s="386"/>
      <c r="EFU76" s="386"/>
      <c r="EFV76" s="386"/>
      <c r="EFW76" s="386"/>
      <c r="EFX76" s="386"/>
      <c r="EFY76" s="386"/>
      <c r="EFZ76" s="386"/>
      <c r="EGA76" s="386"/>
      <c r="EGB76" s="386"/>
      <c r="EGC76" s="386"/>
      <c r="EGD76" s="386"/>
      <c r="EGE76" s="386"/>
      <c r="EGF76" s="386"/>
      <c r="EGG76" s="385"/>
      <c r="EGH76" s="386"/>
      <c r="EGI76" s="386"/>
      <c r="EGJ76" s="386"/>
      <c r="EGK76" s="386"/>
      <c r="EGL76" s="386"/>
      <c r="EGM76" s="386"/>
      <c r="EGN76" s="386"/>
      <c r="EGO76" s="386"/>
      <c r="EGP76" s="386"/>
      <c r="EGQ76" s="386"/>
      <c r="EGR76" s="386"/>
      <c r="EGS76" s="386"/>
      <c r="EGT76" s="386"/>
      <c r="EGU76" s="386"/>
      <c r="EGV76" s="386"/>
      <c r="EGW76" s="385"/>
      <c r="EGX76" s="386"/>
      <c r="EGY76" s="386"/>
      <c r="EGZ76" s="386"/>
      <c r="EHA76" s="386"/>
      <c r="EHB76" s="386"/>
      <c r="EHC76" s="386"/>
      <c r="EHD76" s="386"/>
      <c r="EHE76" s="386"/>
      <c r="EHF76" s="386"/>
      <c r="EHG76" s="386"/>
      <c r="EHH76" s="386"/>
      <c r="EHI76" s="386"/>
      <c r="EHJ76" s="386"/>
      <c r="EHK76" s="386"/>
      <c r="EHL76" s="386"/>
      <c r="EHM76" s="385"/>
      <c r="EHN76" s="386"/>
      <c r="EHO76" s="386"/>
      <c r="EHP76" s="386"/>
      <c r="EHQ76" s="386"/>
      <c r="EHR76" s="386"/>
      <c r="EHS76" s="386"/>
      <c r="EHT76" s="386"/>
      <c r="EHU76" s="386"/>
      <c r="EHV76" s="386"/>
      <c r="EHW76" s="386"/>
      <c r="EHX76" s="386"/>
      <c r="EHY76" s="386"/>
      <c r="EHZ76" s="386"/>
      <c r="EIA76" s="386"/>
      <c r="EIB76" s="386"/>
      <c r="EIC76" s="385"/>
      <c r="EID76" s="386"/>
      <c r="EIE76" s="386"/>
      <c r="EIF76" s="386"/>
      <c r="EIG76" s="386"/>
      <c r="EIH76" s="386"/>
      <c r="EII76" s="386"/>
      <c r="EIJ76" s="386"/>
      <c r="EIK76" s="386"/>
      <c r="EIL76" s="386"/>
      <c r="EIM76" s="386"/>
      <c r="EIN76" s="386"/>
      <c r="EIO76" s="386"/>
      <c r="EIP76" s="386"/>
      <c r="EIQ76" s="386"/>
      <c r="EIR76" s="386"/>
      <c r="EIS76" s="385"/>
      <c r="EIT76" s="386"/>
      <c r="EIU76" s="386"/>
      <c r="EIV76" s="386"/>
      <c r="EIW76" s="386"/>
      <c r="EIX76" s="386"/>
      <c r="EIY76" s="386"/>
      <c r="EIZ76" s="386"/>
      <c r="EJA76" s="386"/>
      <c r="EJB76" s="386"/>
      <c r="EJC76" s="386"/>
      <c r="EJD76" s="386"/>
      <c r="EJE76" s="386"/>
      <c r="EJF76" s="386"/>
      <c r="EJG76" s="386"/>
      <c r="EJH76" s="386"/>
      <c r="EJI76" s="385"/>
      <c r="EJJ76" s="386"/>
      <c r="EJK76" s="386"/>
      <c r="EJL76" s="386"/>
      <c r="EJM76" s="386"/>
      <c r="EJN76" s="386"/>
      <c r="EJO76" s="386"/>
      <c r="EJP76" s="386"/>
      <c r="EJQ76" s="386"/>
      <c r="EJR76" s="386"/>
      <c r="EJS76" s="386"/>
      <c r="EJT76" s="386"/>
      <c r="EJU76" s="386"/>
      <c r="EJV76" s="386"/>
      <c r="EJW76" s="386"/>
      <c r="EJX76" s="386"/>
      <c r="EJY76" s="385"/>
      <c r="EJZ76" s="386"/>
      <c r="EKA76" s="386"/>
      <c r="EKB76" s="386"/>
      <c r="EKC76" s="386"/>
      <c r="EKD76" s="386"/>
      <c r="EKE76" s="386"/>
      <c r="EKF76" s="386"/>
      <c r="EKG76" s="386"/>
      <c r="EKH76" s="386"/>
      <c r="EKI76" s="386"/>
      <c r="EKJ76" s="386"/>
      <c r="EKK76" s="386"/>
      <c r="EKL76" s="386"/>
      <c r="EKM76" s="386"/>
      <c r="EKN76" s="386"/>
      <c r="EKO76" s="385"/>
      <c r="EKP76" s="386"/>
      <c r="EKQ76" s="386"/>
      <c r="EKR76" s="386"/>
      <c r="EKS76" s="386"/>
      <c r="EKT76" s="386"/>
      <c r="EKU76" s="386"/>
      <c r="EKV76" s="386"/>
      <c r="EKW76" s="386"/>
      <c r="EKX76" s="386"/>
      <c r="EKY76" s="386"/>
      <c r="EKZ76" s="386"/>
      <c r="ELA76" s="386"/>
      <c r="ELB76" s="386"/>
      <c r="ELC76" s="386"/>
      <c r="ELD76" s="386"/>
      <c r="ELE76" s="385"/>
      <c r="ELF76" s="386"/>
      <c r="ELG76" s="386"/>
      <c r="ELH76" s="386"/>
      <c r="ELI76" s="386"/>
      <c r="ELJ76" s="386"/>
      <c r="ELK76" s="386"/>
      <c r="ELL76" s="386"/>
      <c r="ELM76" s="386"/>
      <c r="ELN76" s="386"/>
      <c r="ELO76" s="386"/>
      <c r="ELP76" s="386"/>
      <c r="ELQ76" s="386"/>
      <c r="ELR76" s="386"/>
      <c r="ELS76" s="386"/>
      <c r="ELT76" s="386"/>
      <c r="ELU76" s="385"/>
      <c r="ELV76" s="386"/>
      <c r="ELW76" s="386"/>
      <c r="ELX76" s="386"/>
      <c r="ELY76" s="386"/>
      <c r="ELZ76" s="386"/>
      <c r="EMA76" s="386"/>
      <c r="EMB76" s="386"/>
      <c r="EMC76" s="386"/>
      <c r="EMD76" s="386"/>
      <c r="EME76" s="386"/>
      <c r="EMF76" s="386"/>
      <c r="EMG76" s="386"/>
      <c r="EMH76" s="386"/>
      <c r="EMI76" s="386"/>
      <c r="EMJ76" s="386"/>
      <c r="EMK76" s="385"/>
      <c r="EML76" s="386"/>
      <c r="EMM76" s="386"/>
      <c r="EMN76" s="386"/>
      <c r="EMO76" s="386"/>
      <c r="EMP76" s="386"/>
      <c r="EMQ76" s="386"/>
      <c r="EMR76" s="386"/>
      <c r="EMS76" s="386"/>
      <c r="EMT76" s="386"/>
      <c r="EMU76" s="386"/>
      <c r="EMV76" s="386"/>
      <c r="EMW76" s="386"/>
      <c r="EMX76" s="386"/>
      <c r="EMY76" s="386"/>
      <c r="EMZ76" s="386"/>
      <c r="ENA76" s="385"/>
      <c r="ENB76" s="386"/>
      <c r="ENC76" s="386"/>
      <c r="END76" s="386"/>
      <c r="ENE76" s="386"/>
      <c r="ENF76" s="386"/>
      <c r="ENG76" s="386"/>
      <c r="ENH76" s="386"/>
      <c r="ENI76" s="386"/>
      <c r="ENJ76" s="386"/>
      <c r="ENK76" s="386"/>
      <c r="ENL76" s="386"/>
      <c r="ENM76" s="386"/>
      <c r="ENN76" s="386"/>
      <c r="ENO76" s="386"/>
      <c r="ENP76" s="386"/>
      <c r="ENQ76" s="385"/>
      <c r="ENR76" s="386"/>
      <c r="ENS76" s="386"/>
      <c r="ENT76" s="386"/>
      <c r="ENU76" s="386"/>
      <c r="ENV76" s="386"/>
      <c r="ENW76" s="386"/>
      <c r="ENX76" s="386"/>
      <c r="ENY76" s="386"/>
      <c r="ENZ76" s="386"/>
      <c r="EOA76" s="386"/>
      <c r="EOB76" s="386"/>
      <c r="EOC76" s="386"/>
      <c r="EOD76" s="386"/>
      <c r="EOE76" s="386"/>
      <c r="EOF76" s="386"/>
      <c r="EOG76" s="385"/>
      <c r="EOH76" s="386"/>
      <c r="EOI76" s="386"/>
      <c r="EOJ76" s="386"/>
      <c r="EOK76" s="386"/>
      <c r="EOL76" s="386"/>
      <c r="EOM76" s="386"/>
      <c r="EON76" s="386"/>
      <c r="EOO76" s="386"/>
      <c r="EOP76" s="386"/>
      <c r="EOQ76" s="386"/>
      <c r="EOR76" s="386"/>
      <c r="EOS76" s="386"/>
      <c r="EOT76" s="386"/>
      <c r="EOU76" s="386"/>
      <c r="EOV76" s="386"/>
      <c r="EOW76" s="385"/>
      <c r="EOX76" s="386"/>
      <c r="EOY76" s="386"/>
      <c r="EOZ76" s="386"/>
      <c r="EPA76" s="386"/>
      <c r="EPB76" s="386"/>
      <c r="EPC76" s="386"/>
      <c r="EPD76" s="386"/>
      <c r="EPE76" s="386"/>
      <c r="EPF76" s="386"/>
      <c r="EPG76" s="386"/>
      <c r="EPH76" s="386"/>
      <c r="EPI76" s="386"/>
      <c r="EPJ76" s="386"/>
      <c r="EPK76" s="386"/>
      <c r="EPL76" s="386"/>
      <c r="EPM76" s="385"/>
      <c r="EPN76" s="386"/>
      <c r="EPO76" s="386"/>
      <c r="EPP76" s="386"/>
      <c r="EPQ76" s="386"/>
      <c r="EPR76" s="386"/>
      <c r="EPS76" s="386"/>
      <c r="EPT76" s="386"/>
      <c r="EPU76" s="386"/>
      <c r="EPV76" s="386"/>
      <c r="EPW76" s="386"/>
      <c r="EPX76" s="386"/>
      <c r="EPY76" s="386"/>
      <c r="EPZ76" s="386"/>
      <c r="EQA76" s="386"/>
      <c r="EQB76" s="386"/>
      <c r="EQC76" s="385"/>
      <c r="EQD76" s="386"/>
      <c r="EQE76" s="386"/>
      <c r="EQF76" s="386"/>
      <c r="EQG76" s="386"/>
      <c r="EQH76" s="386"/>
      <c r="EQI76" s="386"/>
      <c r="EQJ76" s="386"/>
      <c r="EQK76" s="386"/>
      <c r="EQL76" s="386"/>
      <c r="EQM76" s="386"/>
      <c r="EQN76" s="386"/>
      <c r="EQO76" s="386"/>
      <c r="EQP76" s="386"/>
      <c r="EQQ76" s="386"/>
      <c r="EQR76" s="386"/>
      <c r="EQS76" s="385"/>
      <c r="EQT76" s="386"/>
      <c r="EQU76" s="386"/>
      <c r="EQV76" s="386"/>
      <c r="EQW76" s="386"/>
      <c r="EQX76" s="386"/>
      <c r="EQY76" s="386"/>
      <c r="EQZ76" s="386"/>
      <c r="ERA76" s="386"/>
      <c r="ERB76" s="386"/>
      <c r="ERC76" s="386"/>
      <c r="ERD76" s="386"/>
      <c r="ERE76" s="386"/>
      <c r="ERF76" s="386"/>
      <c r="ERG76" s="386"/>
      <c r="ERH76" s="386"/>
      <c r="ERI76" s="385"/>
      <c r="ERJ76" s="386"/>
      <c r="ERK76" s="386"/>
      <c r="ERL76" s="386"/>
      <c r="ERM76" s="386"/>
      <c r="ERN76" s="386"/>
      <c r="ERO76" s="386"/>
      <c r="ERP76" s="386"/>
      <c r="ERQ76" s="386"/>
      <c r="ERR76" s="386"/>
      <c r="ERS76" s="386"/>
      <c r="ERT76" s="386"/>
      <c r="ERU76" s="386"/>
      <c r="ERV76" s="386"/>
      <c r="ERW76" s="386"/>
      <c r="ERX76" s="386"/>
      <c r="ERY76" s="385"/>
      <c r="ERZ76" s="386"/>
      <c r="ESA76" s="386"/>
      <c r="ESB76" s="386"/>
      <c r="ESC76" s="386"/>
      <c r="ESD76" s="386"/>
      <c r="ESE76" s="386"/>
      <c r="ESF76" s="386"/>
      <c r="ESG76" s="386"/>
      <c r="ESH76" s="386"/>
      <c r="ESI76" s="386"/>
      <c r="ESJ76" s="386"/>
      <c r="ESK76" s="386"/>
      <c r="ESL76" s="386"/>
      <c r="ESM76" s="386"/>
      <c r="ESN76" s="386"/>
      <c r="ESO76" s="385"/>
      <c r="ESP76" s="386"/>
      <c r="ESQ76" s="386"/>
      <c r="ESR76" s="386"/>
      <c r="ESS76" s="386"/>
      <c r="EST76" s="386"/>
      <c r="ESU76" s="386"/>
      <c r="ESV76" s="386"/>
      <c r="ESW76" s="386"/>
      <c r="ESX76" s="386"/>
      <c r="ESY76" s="386"/>
      <c r="ESZ76" s="386"/>
      <c r="ETA76" s="386"/>
      <c r="ETB76" s="386"/>
      <c r="ETC76" s="386"/>
      <c r="ETD76" s="386"/>
      <c r="ETE76" s="385"/>
      <c r="ETF76" s="386"/>
      <c r="ETG76" s="386"/>
      <c r="ETH76" s="386"/>
      <c r="ETI76" s="386"/>
      <c r="ETJ76" s="386"/>
      <c r="ETK76" s="386"/>
      <c r="ETL76" s="386"/>
      <c r="ETM76" s="386"/>
      <c r="ETN76" s="386"/>
      <c r="ETO76" s="386"/>
      <c r="ETP76" s="386"/>
      <c r="ETQ76" s="386"/>
      <c r="ETR76" s="386"/>
      <c r="ETS76" s="386"/>
      <c r="ETT76" s="386"/>
      <c r="ETU76" s="385"/>
      <c r="ETV76" s="386"/>
      <c r="ETW76" s="386"/>
      <c r="ETX76" s="386"/>
      <c r="ETY76" s="386"/>
      <c r="ETZ76" s="386"/>
      <c r="EUA76" s="386"/>
      <c r="EUB76" s="386"/>
      <c r="EUC76" s="386"/>
      <c r="EUD76" s="386"/>
      <c r="EUE76" s="386"/>
      <c r="EUF76" s="386"/>
      <c r="EUG76" s="386"/>
      <c r="EUH76" s="386"/>
      <c r="EUI76" s="386"/>
      <c r="EUJ76" s="386"/>
      <c r="EUK76" s="385"/>
      <c r="EUL76" s="386"/>
      <c r="EUM76" s="386"/>
      <c r="EUN76" s="386"/>
      <c r="EUO76" s="386"/>
      <c r="EUP76" s="386"/>
      <c r="EUQ76" s="386"/>
      <c r="EUR76" s="386"/>
      <c r="EUS76" s="386"/>
      <c r="EUT76" s="386"/>
      <c r="EUU76" s="386"/>
      <c r="EUV76" s="386"/>
      <c r="EUW76" s="386"/>
      <c r="EUX76" s="386"/>
      <c r="EUY76" s="386"/>
      <c r="EUZ76" s="386"/>
      <c r="EVA76" s="385"/>
      <c r="EVB76" s="386"/>
      <c r="EVC76" s="386"/>
      <c r="EVD76" s="386"/>
      <c r="EVE76" s="386"/>
      <c r="EVF76" s="386"/>
      <c r="EVG76" s="386"/>
      <c r="EVH76" s="386"/>
      <c r="EVI76" s="386"/>
      <c r="EVJ76" s="386"/>
      <c r="EVK76" s="386"/>
      <c r="EVL76" s="386"/>
      <c r="EVM76" s="386"/>
      <c r="EVN76" s="386"/>
      <c r="EVO76" s="386"/>
      <c r="EVP76" s="386"/>
      <c r="EVQ76" s="385"/>
      <c r="EVR76" s="386"/>
      <c r="EVS76" s="386"/>
      <c r="EVT76" s="386"/>
      <c r="EVU76" s="386"/>
      <c r="EVV76" s="386"/>
      <c r="EVW76" s="386"/>
      <c r="EVX76" s="386"/>
      <c r="EVY76" s="386"/>
      <c r="EVZ76" s="386"/>
      <c r="EWA76" s="386"/>
      <c r="EWB76" s="386"/>
      <c r="EWC76" s="386"/>
      <c r="EWD76" s="386"/>
      <c r="EWE76" s="386"/>
      <c r="EWF76" s="386"/>
      <c r="EWG76" s="385"/>
      <c r="EWH76" s="386"/>
      <c r="EWI76" s="386"/>
      <c r="EWJ76" s="386"/>
      <c r="EWK76" s="386"/>
      <c r="EWL76" s="386"/>
      <c r="EWM76" s="386"/>
      <c r="EWN76" s="386"/>
      <c r="EWO76" s="386"/>
      <c r="EWP76" s="386"/>
      <c r="EWQ76" s="386"/>
      <c r="EWR76" s="386"/>
      <c r="EWS76" s="386"/>
      <c r="EWT76" s="386"/>
      <c r="EWU76" s="386"/>
      <c r="EWV76" s="386"/>
      <c r="EWW76" s="385"/>
      <c r="EWX76" s="386"/>
      <c r="EWY76" s="386"/>
      <c r="EWZ76" s="386"/>
      <c r="EXA76" s="386"/>
      <c r="EXB76" s="386"/>
      <c r="EXC76" s="386"/>
      <c r="EXD76" s="386"/>
      <c r="EXE76" s="386"/>
      <c r="EXF76" s="386"/>
      <c r="EXG76" s="386"/>
      <c r="EXH76" s="386"/>
      <c r="EXI76" s="386"/>
      <c r="EXJ76" s="386"/>
      <c r="EXK76" s="386"/>
      <c r="EXL76" s="386"/>
      <c r="EXM76" s="385"/>
      <c r="EXN76" s="386"/>
      <c r="EXO76" s="386"/>
      <c r="EXP76" s="386"/>
      <c r="EXQ76" s="386"/>
      <c r="EXR76" s="386"/>
      <c r="EXS76" s="386"/>
      <c r="EXT76" s="386"/>
      <c r="EXU76" s="386"/>
      <c r="EXV76" s="386"/>
      <c r="EXW76" s="386"/>
      <c r="EXX76" s="386"/>
      <c r="EXY76" s="386"/>
      <c r="EXZ76" s="386"/>
      <c r="EYA76" s="386"/>
      <c r="EYB76" s="386"/>
      <c r="EYC76" s="385"/>
      <c r="EYD76" s="386"/>
      <c r="EYE76" s="386"/>
      <c r="EYF76" s="386"/>
      <c r="EYG76" s="386"/>
      <c r="EYH76" s="386"/>
      <c r="EYI76" s="386"/>
      <c r="EYJ76" s="386"/>
      <c r="EYK76" s="386"/>
      <c r="EYL76" s="386"/>
      <c r="EYM76" s="386"/>
      <c r="EYN76" s="386"/>
      <c r="EYO76" s="386"/>
      <c r="EYP76" s="386"/>
      <c r="EYQ76" s="386"/>
      <c r="EYR76" s="386"/>
      <c r="EYS76" s="385"/>
      <c r="EYT76" s="386"/>
      <c r="EYU76" s="386"/>
      <c r="EYV76" s="386"/>
      <c r="EYW76" s="386"/>
      <c r="EYX76" s="386"/>
      <c r="EYY76" s="386"/>
      <c r="EYZ76" s="386"/>
      <c r="EZA76" s="386"/>
      <c r="EZB76" s="386"/>
      <c r="EZC76" s="386"/>
      <c r="EZD76" s="386"/>
      <c r="EZE76" s="386"/>
      <c r="EZF76" s="386"/>
      <c r="EZG76" s="386"/>
      <c r="EZH76" s="386"/>
      <c r="EZI76" s="385"/>
      <c r="EZJ76" s="386"/>
      <c r="EZK76" s="386"/>
      <c r="EZL76" s="386"/>
      <c r="EZM76" s="386"/>
      <c r="EZN76" s="386"/>
      <c r="EZO76" s="386"/>
      <c r="EZP76" s="386"/>
      <c r="EZQ76" s="386"/>
      <c r="EZR76" s="386"/>
      <c r="EZS76" s="386"/>
      <c r="EZT76" s="386"/>
      <c r="EZU76" s="386"/>
      <c r="EZV76" s="386"/>
      <c r="EZW76" s="386"/>
      <c r="EZX76" s="386"/>
      <c r="EZY76" s="385"/>
      <c r="EZZ76" s="386"/>
      <c r="FAA76" s="386"/>
      <c r="FAB76" s="386"/>
      <c r="FAC76" s="386"/>
      <c r="FAD76" s="386"/>
      <c r="FAE76" s="386"/>
      <c r="FAF76" s="386"/>
      <c r="FAG76" s="386"/>
      <c r="FAH76" s="386"/>
      <c r="FAI76" s="386"/>
      <c r="FAJ76" s="386"/>
      <c r="FAK76" s="386"/>
      <c r="FAL76" s="386"/>
      <c r="FAM76" s="386"/>
      <c r="FAN76" s="386"/>
      <c r="FAO76" s="385"/>
      <c r="FAP76" s="386"/>
      <c r="FAQ76" s="386"/>
      <c r="FAR76" s="386"/>
      <c r="FAS76" s="386"/>
      <c r="FAT76" s="386"/>
      <c r="FAU76" s="386"/>
      <c r="FAV76" s="386"/>
      <c r="FAW76" s="386"/>
      <c r="FAX76" s="386"/>
      <c r="FAY76" s="386"/>
      <c r="FAZ76" s="386"/>
      <c r="FBA76" s="386"/>
      <c r="FBB76" s="386"/>
      <c r="FBC76" s="386"/>
      <c r="FBD76" s="386"/>
      <c r="FBE76" s="385"/>
      <c r="FBF76" s="386"/>
      <c r="FBG76" s="386"/>
      <c r="FBH76" s="386"/>
      <c r="FBI76" s="386"/>
      <c r="FBJ76" s="386"/>
      <c r="FBK76" s="386"/>
      <c r="FBL76" s="386"/>
      <c r="FBM76" s="386"/>
      <c r="FBN76" s="386"/>
      <c r="FBO76" s="386"/>
      <c r="FBP76" s="386"/>
      <c r="FBQ76" s="386"/>
      <c r="FBR76" s="386"/>
      <c r="FBS76" s="386"/>
      <c r="FBT76" s="386"/>
      <c r="FBU76" s="385"/>
      <c r="FBV76" s="386"/>
      <c r="FBW76" s="386"/>
      <c r="FBX76" s="386"/>
      <c r="FBY76" s="386"/>
      <c r="FBZ76" s="386"/>
      <c r="FCA76" s="386"/>
      <c r="FCB76" s="386"/>
      <c r="FCC76" s="386"/>
      <c r="FCD76" s="386"/>
      <c r="FCE76" s="386"/>
      <c r="FCF76" s="386"/>
      <c r="FCG76" s="386"/>
      <c r="FCH76" s="386"/>
      <c r="FCI76" s="386"/>
      <c r="FCJ76" s="386"/>
      <c r="FCK76" s="385"/>
      <c r="FCL76" s="386"/>
      <c r="FCM76" s="386"/>
      <c r="FCN76" s="386"/>
      <c r="FCO76" s="386"/>
      <c r="FCP76" s="386"/>
      <c r="FCQ76" s="386"/>
      <c r="FCR76" s="386"/>
      <c r="FCS76" s="386"/>
      <c r="FCT76" s="386"/>
      <c r="FCU76" s="386"/>
      <c r="FCV76" s="386"/>
      <c r="FCW76" s="386"/>
      <c r="FCX76" s="386"/>
      <c r="FCY76" s="386"/>
      <c r="FCZ76" s="386"/>
      <c r="FDA76" s="385"/>
      <c r="FDB76" s="386"/>
      <c r="FDC76" s="386"/>
      <c r="FDD76" s="386"/>
      <c r="FDE76" s="386"/>
      <c r="FDF76" s="386"/>
      <c r="FDG76" s="386"/>
      <c r="FDH76" s="386"/>
      <c r="FDI76" s="386"/>
      <c r="FDJ76" s="386"/>
      <c r="FDK76" s="386"/>
      <c r="FDL76" s="386"/>
      <c r="FDM76" s="386"/>
      <c r="FDN76" s="386"/>
      <c r="FDO76" s="386"/>
      <c r="FDP76" s="386"/>
      <c r="FDQ76" s="385"/>
      <c r="FDR76" s="386"/>
      <c r="FDS76" s="386"/>
      <c r="FDT76" s="386"/>
      <c r="FDU76" s="386"/>
      <c r="FDV76" s="386"/>
      <c r="FDW76" s="386"/>
      <c r="FDX76" s="386"/>
      <c r="FDY76" s="386"/>
      <c r="FDZ76" s="386"/>
      <c r="FEA76" s="386"/>
      <c r="FEB76" s="386"/>
      <c r="FEC76" s="386"/>
      <c r="FED76" s="386"/>
      <c r="FEE76" s="386"/>
      <c r="FEF76" s="386"/>
      <c r="FEG76" s="385"/>
      <c r="FEH76" s="386"/>
      <c r="FEI76" s="386"/>
      <c r="FEJ76" s="386"/>
      <c r="FEK76" s="386"/>
      <c r="FEL76" s="386"/>
      <c r="FEM76" s="386"/>
      <c r="FEN76" s="386"/>
      <c r="FEO76" s="386"/>
      <c r="FEP76" s="386"/>
      <c r="FEQ76" s="386"/>
      <c r="FER76" s="386"/>
      <c r="FES76" s="386"/>
      <c r="FET76" s="386"/>
      <c r="FEU76" s="386"/>
      <c r="FEV76" s="386"/>
      <c r="FEW76" s="385"/>
      <c r="FEX76" s="386"/>
      <c r="FEY76" s="386"/>
      <c r="FEZ76" s="386"/>
      <c r="FFA76" s="386"/>
      <c r="FFB76" s="386"/>
      <c r="FFC76" s="386"/>
      <c r="FFD76" s="386"/>
      <c r="FFE76" s="386"/>
      <c r="FFF76" s="386"/>
      <c r="FFG76" s="386"/>
      <c r="FFH76" s="386"/>
      <c r="FFI76" s="386"/>
      <c r="FFJ76" s="386"/>
      <c r="FFK76" s="386"/>
      <c r="FFL76" s="386"/>
      <c r="FFM76" s="385"/>
      <c r="FFN76" s="386"/>
      <c r="FFO76" s="386"/>
      <c r="FFP76" s="386"/>
      <c r="FFQ76" s="386"/>
      <c r="FFR76" s="386"/>
      <c r="FFS76" s="386"/>
      <c r="FFT76" s="386"/>
      <c r="FFU76" s="386"/>
      <c r="FFV76" s="386"/>
      <c r="FFW76" s="386"/>
      <c r="FFX76" s="386"/>
      <c r="FFY76" s="386"/>
      <c r="FFZ76" s="386"/>
      <c r="FGA76" s="386"/>
      <c r="FGB76" s="386"/>
      <c r="FGC76" s="385"/>
      <c r="FGD76" s="386"/>
      <c r="FGE76" s="386"/>
      <c r="FGF76" s="386"/>
      <c r="FGG76" s="386"/>
      <c r="FGH76" s="386"/>
      <c r="FGI76" s="386"/>
      <c r="FGJ76" s="386"/>
      <c r="FGK76" s="386"/>
      <c r="FGL76" s="386"/>
      <c r="FGM76" s="386"/>
      <c r="FGN76" s="386"/>
      <c r="FGO76" s="386"/>
      <c r="FGP76" s="386"/>
      <c r="FGQ76" s="386"/>
      <c r="FGR76" s="386"/>
      <c r="FGS76" s="385"/>
      <c r="FGT76" s="386"/>
      <c r="FGU76" s="386"/>
      <c r="FGV76" s="386"/>
      <c r="FGW76" s="386"/>
      <c r="FGX76" s="386"/>
      <c r="FGY76" s="386"/>
      <c r="FGZ76" s="386"/>
      <c r="FHA76" s="386"/>
      <c r="FHB76" s="386"/>
      <c r="FHC76" s="386"/>
      <c r="FHD76" s="386"/>
      <c r="FHE76" s="386"/>
      <c r="FHF76" s="386"/>
      <c r="FHG76" s="386"/>
      <c r="FHH76" s="386"/>
      <c r="FHI76" s="385"/>
      <c r="FHJ76" s="386"/>
      <c r="FHK76" s="386"/>
      <c r="FHL76" s="386"/>
      <c r="FHM76" s="386"/>
      <c r="FHN76" s="386"/>
      <c r="FHO76" s="386"/>
      <c r="FHP76" s="386"/>
      <c r="FHQ76" s="386"/>
      <c r="FHR76" s="386"/>
      <c r="FHS76" s="386"/>
      <c r="FHT76" s="386"/>
      <c r="FHU76" s="386"/>
      <c r="FHV76" s="386"/>
      <c r="FHW76" s="386"/>
      <c r="FHX76" s="386"/>
      <c r="FHY76" s="385"/>
      <c r="FHZ76" s="386"/>
      <c r="FIA76" s="386"/>
      <c r="FIB76" s="386"/>
      <c r="FIC76" s="386"/>
      <c r="FID76" s="386"/>
      <c r="FIE76" s="386"/>
      <c r="FIF76" s="386"/>
      <c r="FIG76" s="386"/>
      <c r="FIH76" s="386"/>
      <c r="FII76" s="386"/>
      <c r="FIJ76" s="386"/>
      <c r="FIK76" s="386"/>
      <c r="FIL76" s="386"/>
      <c r="FIM76" s="386"/>
      <c r="FIN76" s="386"/>
      <c r="FIO76" s="385"/>
      <c r="FIP76" s="386"/>
      <c r="FIQ76" s="386"/>
      <c r="FIR76" s="386"/>
      <c r="FIS76" s="386"/>
      <c r="FIT76" s="386"/>
      <c r="FIU76" s="386"/>
      <c r="FIV76" s="386"/>
      <c r="FIW76" s="386"/>
      <c r="FIX76" s="386"/>
      <c r="FIY76" s="386"/>
      <c r="FIZ76" s="386"/>
      <c r="FJA76" s="386"/>
      <c r="FJB76" s="386"/>
      <c r="FJC76" s="386"/>
      <c r="FJD76" s="386"/>
      <c r="FJE76" s="385"/>
      <c r="FJF76" s="386"/>
      <c r="FJG76" s="386"/>
      <c r="FJH76" s="386"/>
      <c r="FJI76" s="386"/>
      <c r="FJJ76" s="386"/>
      <c r="FJK76" s="386"/>
      <c r="FJL76" s="386"/>
      <c r="FJM76" s="386"/>
      <c r="FJN76" s="386"/>
      <c r="FJO76" s="386"/>
      <c r="FJP76" s="386"/>
      <c r="FJQ76" s="386"/>
      <c r="FJR76" s="386"/>
      <c r="FJS76" s="386"/>
      <c r="FJT76" s="386"/>
      <c r="FJU76" s="385"/>
      <c r="FJV76" s="386"/>
      <c r="FJW76" s="386"/>
      <c r="FJX76" s="386"/>
      <c r="FJY76" s="386"/>
      <c r="FJZ76" s="386"/>
      <c r="FKA76" s="386"/>
      <c r="FKB76" s="386"/>
      <c r="FKC76" s="386"/>
      <c r="FKD76" s="386"/>
      <c r="FKE76" s="386"/>
      <c r="FKF76" s="386"/>
      <c r="FKG76" s="386"/>
      <c r="FKH76" s="386"/>
      <c r="FKI76" s="386"/>
      <c r="FKJ76" s="386"/>
      <c r="FKK76" s="385"/>
      <c r="FKL76" s="386"/>
      <c r="FKM76" s="386"/>
      <c r="FKN76" s="386"/>
      <c r="FKO76" s="386"/>
      <c r="FKP76" s="386"/>
      <c r="FKQ76" s="386"/>
      <c r="FKR76" s="386"/>
      <c r="FKS76" s="386"/>
      <c r="FKT76" s="386"/>
      <c r="FKU76" s="386"/>
      <c r="FKV76" s="386"/>
      <c r="FKW76" s="386"/>
      <c r="FKX76" s="386"/>
      <c r="FKY76" s="386"/>
      <c r="FKZ76" s="386"/>
      <c r="FLA76" s="385"/>
      <c r="FLB76" s="386"/>
      <c r="FLC76" s="386"/>
      <c r="FLD76" s="386"/>
      <c r="FLE76" s="386"/>
      <c r="FLF76" s="386"/>
      <c r="FLG76" s="386"/>
      <c r="FLH76" s="386"/>
      <c r="FLI76" s="386"/>
      <c r="FLJ76" s="386"/>
      <c r="FLK76" s="386"/>
      <c r="FLL76" s="386"/>
      <c r="FLM76" s="386"/>
      <c r="FLN76" s="386"/>
      <c r="FLO76" s="386"/>
      <c r="FLP76" s="386"/>
      <c r="FLQ76" s="385"/>
      <c r="FLR76" s="386"/>
      <c r="FLS76" s="386"/>
      <c r="FLT76" s="386"/>
      <c r="FLU76" s="386"/>
      <c r="FLV76" s="386"/>
      <c r="FLW76" s="386"/>
      <c r="FLX76" s="386"/>
      <c r="FLY76" s="386"/>
      <c r="FLZ76" s="386"/>
      <c r="FMA76" s="386"/>
      <c r="FMB76" s="386"/>
      <c r="FMC76" s="386"/>
      <c r="FMD76" s="386"/>
      <c r="FME76" s="386"/>
      <c r="FMF76" s="386"/>
      <c r="FMG76" s="385"/>
      <c r="FMH76" s="386"/>
      <c r="FMI76" s="386"/>
      <c r="FMJ76" s="386"/>
      <c r="FMK76" s="386"/>
      <c r="FML76" s="386"/>
      <c r="FMM76" s="386"/>
      <c r="FMN76" s="386"/>
      <c r="FMO76" s="386"/>
      <c r="FMP76" s="386"/>
      <c r="FMQ76" s="386"/>
      <c r="FMR76" s="386"/>
      <c r="FMS76" s="386"/>
      <c r="FMT76" s="386"/>
      <c r="FMU76" s="386"/>
      <c r="FMV76" s="386"/>
      <c r="FMW76" s="385"/>
      <c r="FMX76" s="386"/>
      <c r="FMY76" s="386"/>
      <c r="FMZ76" s="386"/>
      <c r="FNA76" s="386"/>
      <c r="FNB76" s="386"/>
      <c r="FNC76" s="386"/>
      <c r="FND76" s="386"/>
      <c r="FNE76" s="386"/>
      <c r="FNF76" s="386"/>
      <c r="FNG76" s="386"/>
      <c r="FNH76" s="386"/>
      <c r="FNI76" s="386"/>
      <c r="FNJ76" s="386"/>
      <c r="FNK76" s="386"/>
      <c r="FNL76" s="386"/>
      <c r="FNM76" s="385"/>
      <c r="FNN76" s="386"/>
      <c r="FNO76" s="386"/>
      <c r="FNP76" s="386"/>
      <c r="FNQ76" s="386"/>
      <c r="FNR76" s="386"/>
      <c r="FNS76" s="386"/>
      <c r="FNT76" s="386"/>
      <c r="FNU76" s="386"/>
      <c r="FNV76" s="386"/>
      <c r="FNW76" s="386"/>
      <c r="FNX76" s="386"/>
      <c r="FNY76" s="386"/>
      <c r="FNZ76" s="386"/>
      <c r="FOA76" s="386"/>
      <c r="FOB76" s="386"/>
      <c r="FOC76" s="385"/>
      <c r="FOD76" s="386"/>
      <c r="FOE76" s="386"/>
      <c r="FOF76" s="386"/>
      <c r="FOG76" s="386"/>
      <c r="FOH76" s="386"/>
      <c r="FOI76" s="386"/>
      <c r="FOJ76" s="386"/>
      <c r="FOK76" s="386"/>
      <c r="FOL76" s="386"/>
      <c r="FOM76" s="386"/>
      <c r="FON76" s="386"/>
      <c r="FOO76" s="386"/>
      <c r="FOP76" s="386"/>
      <c r="FOQ76" s="386"/>
      <c r="FOR76" s="386"/>
      <c r="FOS76" s="385"/>
      <c r="FOT76" s="386"/>
      <c r="FOU76" s="386"/>
      <c r="FOV76" s="386"/>
      <c r="FOW76" s="386"/>
      <c r="FOX76" s="386"/>
      <c r="FOY76" s="386"/>
      <c r="FOZ76" s="386"/>
      <c r="FPA76" s="386"/>
      <c r="FPB76" s="386"/>
      <c r="FPC76" s="386"/>
      <c r="FPD76" s="386"/>
      <c r="FPE76" s="386"/>
      <c r="FPF76" s="386"/>
      <c r="FPG76" s="386"/>
      <c r="FPH76" s="386"/>
      <c r="FPI76" s="385"/>
      <c r="FPJ76" s="386"/>
      <c r="FPK76" s="386"/>
      <c r="FPL76" s="386"/>
      <c r="FPM76" s="386"/>
      <c r="FPN76" s="386"/>
      <c r="FPO76" s="386"/>
      <c r="FPP76" s="386"/>
      <c r="FPQ76" s="386"/>
      <c r="FPR76" s="386"/>
      <c r="FPS76" s="386"/>
      <c r="FPT76" s="386"/>
      <c r="FPU76" s="386"/>
      <c r="FPV76" s="386"/>
      <c r="FPW76" s="386"/>
      <c r="FPX76" s="386"/>
      <c r="FPY76" s="385"/>
      <c r="FPZ76" s="386"/>
      <c r="FQA76" s="386"/>
      <c r="FQB76" s="386"/>
      <c r="FQC76" s="386"/>
      <c r="FQD76" s="386"/>
      <c r="FQE76" s="386"/>
      <c r="FQF76" s="386"/>
      <c r="FQG76" s="386"/>
      <c r="FQH76" s="386"/>
      <c r="FQI76" s="386"/>
      <c r="FQJ76" s="386"/>
      <c r="FQK76" s="386"/>
      <c r="FQL76" s="386"/>
      <c r="FQM76" s="386"/>
      <c r="FQN76" s="386"/>
      <c r="FQO76" s="385"/>
      <c r="FQP76" s="386"/>
      <c r="FQQ76" s="386"/>
      <c r="FQR76" s="386"/>
      <c r="FQS76" s="386"/>
      <c r="FQT76" s="386"/>
      <c r="FQU76" s="386"/>
      <c r="FQV76" s="386"/>
      <c r="FQW76" s="386"/>
      <c r="FQX76" s="386"/>
      <c r="FQY76" s="386"/>
      <c r="FQZ76" s="386"/>
      <c r="FRA76" s="386"/>
      <c r="FRB76" s="386"/>
      <c r="FRC76" s="386"/>
      <c r="FRD76" s="386"/>
      <c r="FRE76" s="385"/>
      <c r="FRF76" s="386"/>
      <c r="FRG76" s="386"/>
      <c r="FRH76" s="386"/>
      <c r="FRI76" s="386"/>
      <c r="FRJ76" s="386"/>
      <c r="FRK76" s="386"/>
      <c r="FRL76" s="386"/>
      <c r="FRM76" s="386"/>
      <c r="FRN76" s="386"/>
      <c r="FRO76" s="386"/>
      <c r="FRP76" s="386"/>
      <c r="FRQ76" s="386"/>
      <c r="FRR76" s="386"/>
      <c r="FRS76" s="386"/>
      <c r="FRT76" s="386"/>
      <c r="FRU76" s="385"/>
      <c r="FRV76" s="386"/>
      <c r="FRW76" s="386"/>
      <c r="FRX76" s="386"/>
      <c r="FRY76" s="386"/>
      <c r="FRZ76" s="386"/>
      <c r="FSA76" s="386"/>
      <c r="FSB76" s="386"/>
      <c r="FSC76" s="386"/>
      <c r="FSD76" s="386"/>
      <c r="FSE76" s="386"/>
      <c r="FSF76" s="386"/>
      <c r="FSG76" s="386"/>
      <c r="FSH76" s="386"/>
      <c r="FSI76" s="386"/>
      <c r="FSJ76" s="386"/>
      <c r="FSK76" s="385"/>
      <c r="FSL76" s="386"/>
      <c r="FSM76" s="386"/>
      <c r="FSN76" s="386"/>
      <c r="FSO76" s="386"/>
      <c r="FSP76" s="386"/>
      <c r="FSQ76" s="386"/>
      <c r="FSR76" s="386"/>
      <c r="FSS76" s="386"/>
      <c r="FST76" s="386"/>
      <c r="FSU76" s="386"/>
      <c r="FSV76" s="386"/>
      <c r="FSW76" s="386"/>
      <c r="FSX76" s="386"/>
      <c r="FSY76" s="386"/>
      <c r="FSZ76" s="386"/>
      <c r="FTA76" s="385"/>
      <c r="FTB76" s="386"/>
      <c r="FTC76" s="386"/>
      <c r="FTD76" s="386"/>
      <c r="FTE76" s="386"/>
      <c r="FTF76" s="386"/>
      <c r="FTG76" s="386"/>
      <c r="FTH76" s="386"/>
      <c r="FTI76" s="386"/>
      <c r="FTJ76" s="386"/>
      <c r="FTK76" s="386"/>
      <c r="FTL76" s="386"/>
      <c r="FTM76" s="386"/>
      <c r="FTN76" s="386"/>
      <c r="FTO76" s="386"/>
      <c r="FTP76" s="386"/>
      <c r="FTQ76" s="385"/>
      <c r="FTR76" s="386"/>
      <c r="FTS76" s="386"/>
      <c r="FTT76" s="386"/>
      <c r="FTU76" s="386"/>
      <c r="FTV76" s="386"/>
      <c r="FTW76" s="386"/>
      <c r="FTX76" s="386"/>
      <c r="FTY76" s="386"/>
      <c r="FTZ76" s="386"/>
      <c r="FUA76" s="386"/>
      <c r="FUB76" s="386"/>
      <c r="FUC76" s="386"/>
      <c r="FUD76" s="386"/>
      <c r="FUE76" s="386"/>
      <c r="FUF76" s="386"/>
      <c r="FUG76" s="385"/>
      <c r="FUH76" s="386"/>
      <c r="FUI76" s="386"/>
      <c r="FUJ76" s="386"/>
      <c r="FUK76" s="386"/>
      <c r="FUL76" s="386"/>
      <c r="FUM76" s="386"/>
      <c r="FUN76" s="386"/>
      <c r="FUO76" s="386"/>
      <c r="FUP76" s="386"/>
      <c r="FUQ76" s="386"/>
      <c r="FUR76" s="386"/>
      <c r="FUS76" s="386"/>
      <c r="FUT76" s="386"/>
      <c r="FUU76" s="386"/>
      <c r="FUV76" s="386"/>
      <c r="FUW76" s="385"/>
      <c r="FUX76" s="386"/>
      <c r="FUY76" s="386"/>
      <c r="FUZ76" s="386"/>
      <c r="FVA76" s="386"/>
      <c r="FVB76" s="386"/>
      <c r="FVC76" s="386"/>
      <c r="FVD76" s="386"/>
      <c r="FVE76" s="386"/>
      <c r="FVF76" s="386"/>
      <c r="FVG76" s="386"/>
      <c r="FVH76" s="386"/>
      <c r="FVI76" s="386"/>
      <c r="FVJ76" s="386"/>
      <c r="FVK76" s="386"/>
      <c r="FVL76" s="386"/>
      <c r="FVM76" s="385"/>
      <c r="FVN76" s="386"/>
      <c r="FVO76" s="386"/>
      <c r="FVP76" s="386"/>
      <c r="FVQ76" s="386"/>
      <c r="FVR76" s="386"/>
      <c r="FVS76" s="386"/>
      <c r="FVT76" s="386"/>
      <c r="FVU76" s="386"/>
      <c r="FVV76" s="386"/>
      <c r="FVW76" s="386"/>
      <c r="FVX76" s="386"/>
      <c r="FVY76" s="386"/>
      <c r="FVZ76" s="386"/>
      <c r="FWA76" s="386"/>
      <c r="FWB76" s="386"/>
      <c r="FWC76" s="385"/>
      <c r="FWD76" s="386"/>
      <c r="FWE76" s="386"/>
      <c r="FWF76" s="386"/>
      <c r="FWG76" s="386"/>
      <c r="FWH76" s="386"/>
      <c r="FWI76" s="386"/>
      <c r="FWJ76" s="386"/>
      <c r="FWK76" s="386"/>
      <c r="FWL76" s="386"/>
      <c r="FWM76" s="386"/>
      <c r="FWN76" s="386"/>
      <c r="FWO76" s="386"/>
      <c r="FWP76" s="386"/>
      <c r="FWQ76" s="386"/>
      <c r="FWR76" s="386"/>
      <c r="FWS76" s="385"/>
      <c r="FWT76" s="386"/>
      <c r="FWU76" s="386"/>
      <c r="FWV76" s="386"/>
      <c r="FWW76" s="386"/>
      <c r="FWX76" s="386"/>
      <c r="FWY76" s="386"/>
      <c r="FWZ76" s="386"/>
      <c r="FXA76" s="386"/>
      <c r="FXB76" s="386"/>
      <c r="FXC76" s="386"/>
      <c r="FXD76" s="386"/>
      <c r="FXE76" s="386"/>
      <c r="FXF76" s="386"/>
      <c r="FXG76" s="386"/>
      <c r="FXH76" s="386"/>
      <c r="FXI76" s="385"/>
      <c r="FXJ76" s="386"/>
      <c r="FXK76" s="386"/>
      <c r="FXL76" s="386"/>
      <c r="FXM76" s="386"/>
      <c r="FXN76" s="386"/>
      <c r="FXO76" s="386"/>
      <c r="FXP76" s="386"/>
      <c r="FXQ76" s="386"/>
      <c r="FXR76" s="386"/>
      <c r="FXS76" s="386"/>
      <c r="FXT76" s="386"/>
      <c r="FXU76" s="386"/>
      <c r="FXV76" s="386"/>
      <c r="FXW76" s="386"/>
      <c r="FXX76" s="386"/>
      <c r="FXY76" s="385"/>
      <c r="FXZ76" s="386"/>
      <c r="FYA76" s="386"/>
      <c r="FYB76" s="386"/>
      <c r="FYC76" s="386"/>
      <c r="FYD76" s="386"/>
      <c r="FYE76" s="386"/>
      <c r="FYF76" s="386"/>
      <c r="FYG76" s="386"/>
      <c r="FYH76" s="386"/>
      <c r="FYI76" s="386"/>
      <c r="FYJ76" s="386"/>
      <c r="FYK76" s="386"/>
      <c r="FYL76" s="386"/>
      <c r="FYM76" s="386"/>
      <c r="FYN76" s="386"/>
      <c r="FYO76" s="385"/>
      <c r="FYP76" s="386"/>
      <c r="FYQ76" s="386"/>
      <c r="FYR76" s="386"/>
      <c r="FYS76" s="386"/>
      <c r="FYT76" s="386"/>
      <c r="FYU76" s="386"/>
      <c r="FYV76" s="386"/>
      <c r="FYW76" s="386"/>
      <c r="FYX76" s="386"/>
      <c r="FYY76" s="386"/>
      <c r="FYZ76" s="386"/>
      <c r="FZA76" s="386"/>
      <c r="FZB76" s="386"/>
      <c r="FZC76" s="386"/>
      <c r="FZD76" s="386"/>
      <c r="FZE76" s="385"/>
      <c r="FZF76" s="386"/>
      <c r="FZG76" s="386"/>
      <c r="FZH76" s="386"/>
      <c r="FZI76" s="386"/>
      <c r="FZJ76" s="386"/>
      <c r="FZK76" s="386"/>
      <c r="FZL76" s="386"/>
      <c r="FZM76" s="386"/>
      <c r="FZN76" s="386"/>
      <c r="FZO76" s="386"/>
      <c r="FZP76" s="386"/>
      <c r="FZQ76" s="386"/>
      <c r="FZR76" s="386"/>
      <c r="FZS76" s="386"/>
      <c r="FZT76" s="386"/>
      <c r="FZU76" s="385"/>
      <c r="FZV76" s="386"/>
      <c r="FZW76" s="386"/>
      <c r="FZX76" s="386"/>
      <c r="FZY76" s="386"/>
      <c r="FZZ76" s="386"/>
      <c r="GAA76" s="386"/>
      <c r="GAB76" s="386"/>
      <c r="GAC76" s="386"/>
      <c r="GAD76" s="386"/>
      <c r="GAE76" s="386"/>
      <c r="GAF76" s="386"/>
      <c r="GAG76" s="386"/>
      <c r="GAH76" s="386"/>
      <c r="GAI76" s="386"/>
      <c r="GAJ76" s="386"/>
      <c r="GAK76" s="385"/>
      <c r="GAL76" s="386"/>
      <c r="GAM76" s="386"/>
      <c r="GAN76" s="386"/>
      <c r="GAO76" s="386"/>
      <c r="GAP76" s="386"/>
      <c r="GAQ76" s="386"/>
      <c r="GAR76" s="386"/>
      <c r="GAS76" s="386"/>
      <c r="GAT76" s="386"/>
      <c r="GAU76" s="386"/>
      <c r="GAV76" s="386"/>
      <c r="GAW76" s="386"/>
      <c r="GAX76" s="386"/>
      <c r="GAY76" s="386"/>
      <c r="GAZ76" s="386"/>
      <c r="GBA76" s="385"/>
      <c r="GBB76" s="386"/>
      <c r="GBC76" s="386"/>
      <c r="GBD76" s="386"/>
      <c r="GBE76" s="386"/>
      <c r="GBF76" s="386"/>
      <c r="GBG76" s="386"/>
      <c r="GBH76" s="386"/>
      <c r="GBI76" s="386"/>
      <c r="GBJ76" s="386"/>
      <c r="GBK76" s="386"/>
      <c r="GBL76" s="386"/>
      <c r="GBM76" s="386"/>
      <c r="GBN76" s="386"/>
      <c r="GBO76" s="386"/>
      <c r="GBP76" s="386"/>
      <c r="GBQ76" s="385"/>
      <c r="GBR76" s="386"/>
      <c r="GBS76" s="386"/>
      <c r="GBT76" s="386"/>
      <c r="GBU76" s="386"/>
      <c r="GBV76" s="386"/>
      <c r="GBW76" s="386"/>
      <c r="GBX76" s="386"/>
      <c r="GBY76" s="386"/>
      <c r="GBZ76" s="386"/>
      <c r="GCA76" s="386"/>
      <c r="GCB76" s="386"/>
      <c r="GCC76" s="386"/>
      <c r="GCD76" s="386"/>
      <c r="GCE76" s="386"/>
      <c r="GCF76" s="386"/>
      <c r="GCG76" s="385"/>
      <c r="GCH76" s="386"/>
      <c r="GCI76" s="386"/>
      <c r="GCJ76" s="386"/>
      <c r="GCK76" s="386"/>
      <c r="GCL76" s="386"/>
      <c r="GCM76" s="386"/>
      <c r="GCN76" s="386"/>
      <c r="GCO76" s="386"/>
      <c r="GCP76" s="386"/>
      <c r="GCQ76" s="386"/>
      <c r="GCR76" s="386"/>
      <c r="GCS76" s="386"/>
      <c r="GCT76" s="386"/>
      <c r="GCU76" s="386"/>
      <c r="GCV76" s="386"/>
      <c r="GCW76" s="385"/>
      <c r="GCX76" s="386"/>
      <c r="GCY76" s="386"/>
      <c r="GCZ76" s="386"/>
      <c r="GDA76" s="386"/>
      <c r="GDB76" s="386"/>
      <c r="GDC76" s="386"/>
      <c r="GDD76" s="386"/>
      <c r="GDE76" s="386"/>
      <c r="GDF76" s="386"/>
      <c r="GDG76" s="386"/>
      <c r="GDH76" s="386"/>
      <c r="GDI76" s="386"/>
      <c r="GDJ76" s="386"/>
      <c r="GDK76" s="386"/>
      <c r="GDL76" s="386"/>
      <c r="GDM76" s="385"/>
      <c r="GDN76" s="386"/>
      <c r="GDO76" s="386"/>
      <c r="GDP76" s="386"/>
      <c r="GDQ76" s="386"/>
      <c r="GDR76" s="386"/>
      <c r="GDS76" s="386"/>
      <c r="GDT76" s="386"/>
      <c r="GDU76" s="386"/>
      <c r="GDV76" s="386"/>
      <c r="GDW76" s="386"/>
      <c r="GDX76" s="386"/>
      <c r="GDY76" s="386"/>
      <c r="GDZ76" s="386"/>
      <c r="GEA76" s="386"/>
      <c r="GEB76" s="386"/>
      <c r="GEC76" s="385"/>
      <c r="GED76" s="386"/>
      <c r="GEE76" s="386"/>
      <c r="GEF76" s="386"/>
      <c r="GEG76" s="386"/>
      <c r="GEH76" s="386"/>
      <c r="GEI76" s="386"/>
      <c r="GEJ76" s="386"/>
      <c r="GEK76" s="386"/>
      <c r="GEL76" s="386"/>
      <c r="GEM76" s="386"/>
      <c r="GEN76" s="386"/>
      <c r="GEO76" s="386"/>
      <c r="GEP76" s="386"/>
      <c r="GEQ76" s="386"/>
      <c r="GER76" s="386"/>
      <c r="GES76" s="385"/>
      <c r="GET76" s="386"/>
      <c r="GEU76" s="386"/>
      <c r="GEV76" s="386"/>
      <c r="GEW76" s="386"/>
      <c r="GEX76" s="386"/>
      <c r="GEY76" s="386"/>
      <c r="GEZ76" s="386"/>
      <c r="GFA76" s="386"/>
      <c r="GFB76" s="386"/>
      <c r="GFC76" s="386"/>
      <c r="GFD76" s="386"/>
      <c r="GFE76" s="386"/>
      <c r="GFF76" s="386"/>
      <c r="GFG76" s="386"/>
      <c r="GFH76" s="386"/>
      <c r="GFI76" s="385"/>
      <c r="GFJ76" s="386"/>
      <c r="GFK76" s="386"/>
      <c r="GFL76" s="386"/>
      <c r="GFM76" s="386"/>
      <c r="GFN76" s="386"/>
      <c r="GFO76" s="386"/>
      <c r="GFP76" s="386"/>
      <c r="GFQ76" s="386"/>
      <c r="GFR76" s="386"/>
      <c r="GFS76" s="386"/>
      <c r="GFT76" s="386"/>
      <c r="GFU76" s="386"/>
      <c r="GFV76" s="386"/>
      <c r="GFW76" s="386"/>
      <c r="GFX76" s="386"/>
      <c r="GFY76" s="385"/>
      <c r="GFZ76" s="386"/>
      <c r="GGA76" s="386"/>
      <c r="GGB76" s="386"/>
      <c r="GGC76" s="386"/>
      <c r="GGD76" s="386"/>
      <c r="GGE76" s="386"/>
      <c r="GGF76" s="386"/>
      <c r="GGG76" s="386"/>
      <c r="GGH76" s="386"/>
      <c r="GGI76" s="386"/>
      <c r="GGJ76" s="386"/>
      <c r="GGK76" s="386"/>
      <c r="GGL76" s="386"/>
      <c r="GGM76" s="386"/>
      <c r="GGN76" s="386"/>
      <c r="GGO76" s="385"/>
      <c r="GGP76" s="386"/>
      <c r="GGQ76" s="386"/>
      <c r="GGR76" s="386"/>
      <c r="GGS76" s="386"/>
      <c r="GGT76" s="386"/>
      <c r="GGU76" s="386"/>
      <c r="GGV76" s="386"/>
      <c r="GGW76" s="386"/>
      <c r="GGX76" s="386"/>
      <c r="GGY76" s="386"/>
      <c r="GGZ76" s="386"/>
      <c r="GHA76" s="386"/>
      <c r="GHB76" s="386"/>
      <c r="GHC76" s="386"/>
      <c r="GHD76" s="386"/>
      <c r="GHE76" s="385"/>
      <c r="GHF76" s="386"/>
      <c r="GHG76" s="386"/>
      <c r="GHH76" s="386"/>
      <c r="GHI76" s="386"/>
      <c r="GHJ76" s="386"/>
      <c r="GHK76" s="386"/>
      <c r="GHL76" s="386"/>
      <c r="GHM76" s="386"/>
      <c r="GHN76" s="386"/>
      <c r="GHO76" s="386"/>
      <c r="GHP76" s="386"/>
      <c r="GHQ76" s="386"/>
      <c r="GHR76" s="386"/>
      <c r="GHS76" s="386"/>
      <c r="GHT76" s="386"/>
      <c r="GHU76" s="385"/>
      <c r="GHV76" s="386"/>
      <c r="GHW76" s="386"/>
      <c r="GHX76" s="386"/>
      <c r="GHY76" s="386"/>
      <c r="GHZ76" s="386"/>
      <c r="GIA76" s="386"/>
      <c r="GIB76" s="386"/>
      <c r="GIC76" s="386"/>
      <c r="GID76" s="386"/>
      <c r="GIE76" s="386"/>
      <c r="GIF76" s="386"/>
      <c r="GIG76" s="386"/>
      <c r="GIH76" s="386"/>
      <c r="GII76" s="386"/>
      <c r="GIJ76" s="386"/>
      <c r="GIK76" s="385"/>
      <c r="GIL76" s="386"/>
      <c r="GIM76" s="386"/>
      <c r="GIN76" s="386"/>
      <c r="GIO76" s="386"/>
      <c r="GIP76" s="386"/>
      <c r="GIQ76" s="386"/>
      <c r="GIR76" s="386"/>
      <c r="GIS76" s="386"/>
      <c r="GIT76" s="386"/>
      <c r="GIU76" s="386"/>
      <c r="GIV76" s="386"/>
      <c r="GIW76" s="386"/>
      <c r="GIX76" s="386"/>
      <c r="GIY76" s="386"/>
      <c r="GIZ76" s="386"/>
      <c r="GJA76" s="385"/>
      <c r="GJB76" s="386"/>
      <c r="GJC76" s="386"/>
      <c r="GJD76" s="386"/>
      <c r="GJE76" s="386"/>
      <c r="GJF76" s="386"/>
      <c r="GJG76" s="386"/>
      <c r="GJH76" s="386"/>
      <c r="GJI76" s="386"/>
      <c r="GJJ76" s="386"/>
      <c r="GJK76" s="386"/>
      <c r="GJL76" s="386"/>
      <c r="GJM76" s="386"/>
      <c r="GJN76" s="386"/>
      <c r="GJO76" s="386"/>
      <c r="GJP76" s="386"/>
      <c r="GJQ76" s="385"/>
      <c r="GJR76" s="386"/>
      <c r="GJS76" s="386"/>
      <c r="GJT76" s="386"/>
      <c r="GJU76" s="386"/>
      <c r="GJV76" s="386"/>
      <c r="GJW76" s="386"/>
      <c r="GJX76" s="386"/>
      <c r="GJY76" s="386"/>
      <c r="GJZ76" s="386"/>
      <c r="GKA76" s="386"/>
      <c r="GKB76" s="386"/>
      <c r="GKC76" s="386"/>
      <c r="GKD76" s="386"/>
      <c r="GKE76" s="386"/>
      <c r="GKF76" s="386"/>
      <c r="GKG76" s="385"/>
      <c r="GKH76" s="386"/>
      <c r="GKI76" s="386"/>
      <c r="GKJ76" s="386"/>
      <c r="GKK76" s="386"/>
      <c r="GKL76" s="386"/>
      <c r="GKM76" s="386"/>
      <c r="GKN76" s="386"/>
      <c r="GKO76" s="386"/>
      <c r="GKP76" s="386"/>
      <c r="GKQ76" s="386"/>
      <c r="GKR76" s="386"/>
      <c r="GKS76" s="386"/>
      <c r="GKT76" s="386"/>
      <c r="GKU76" s="386"/>
      <c r="GKV76" s="386"/>
      <c r="GKW76" s="385"/>
      <c r="GKX76" s="386"/>
      <c r="GKY76" s="386"/>
      <c r="GKZ76" s="386"/>
      <c r="GLA76" s="386"/>
      <c r="GLB76" s="386"/>
      <c r="GLC76" s="386"/>
      <c r="GLD76" s="386"/>
      <c r="GLE76" s="386"/>
      <c r="GLF76" s="386"/>
      <c r="GLG76" s="386"/>
      <c r="GLH76" s="386"/>
      <c r="GLI76" s="386"/>
      <c r="GLJ76" s="386"/>
      <c r="GLK76" s="386"/>
      <c r="GLL76" s="386"/>
      <c r="GLM76" s="385"/>
      <c r="GLN76" s="386"/>
      <c r="GLO76" s="386"/>
      <c r="GLP76" s="386"/>
      <c r="GLQ76" s="386"/>
      <c r="GLR76" s="386"/>
      <c r="GLS76" s="386"/>
      <c r="GLT76" s="386"/>
      <c r="GLU76" s="386"/>
      <c r="GLV76" s="386"/>
      <c r="GLW76" s="386"/>
      <c r="GLX76" s="386"/>
      <c r="GLY76" s="386"/>
      <c r="GLZ76" s="386"/>
      <c r="GMA76" s="386"/>
      <c r="GMB76" s="386"/>
      <c r="GMC76" s="385"/>
      <c r="GMD76" s="386"/>
      <c r="GME76" s="386"/>
      <c r="GMF76" s="386"/>
      <c r="GMG76" s="386"/>
      <c r="GMH76" s="386"/>
      <c r="GMI76" s="386"/>
      <c r="GMJ76" s="386"/>
      <c r="GMK76" s="386"/>
      <c r="GML76" s="386"/>
      <c r="GMM76" s="386"/>
      <c r="GMN76" s="386"/>
      <c r="GMO76" s="386"/>
      <c r="GMP76" s="386"/>
      <c r="GMQ76" s="386"/>
      <c r="GMR76" s="386"/>
      <c r="GMS76" s="385"/>
      <c r="GMT76" s="386"/>
      <c r="GMU76" s="386"/>
      <c r="GMV76" s="386"/>
      <c r="GMW76" s="386"/>
      <c r="GMX76" s="386"/>
      <c r="GMY76" s="386"/>
      <c r="GMZ76" s="386"/>
      <c r="GNA76" s="386"/>
      <c r="GNB76" s="386"/>
      <c r="GNC76" s="386"/>
      <c r="GND76" s="386"/>
      <c r="GNE76" s="386"/>
      <c r="GNF76" s="386"/>
      <c r="GNG76" s="386"/>
      <c r="GNH76" s="386"/>
      <c r="GNI76" s="385"/>
      <c r="GNJ76" s="386"/>
      <c r="GNK76" s="386"/>
      <c r="GNL76" s="386"/>
      <c r="GNM76" s="386"/>
      <c r="GNN76" s="386"/>
      <c r="GNO76" s="386"/>
      <c r="GNP76" s="386"/>
      <c r="GNQ76" s="386"/>
      <c r="GNR76" s="386"/>
      <c r="GNS76" s="386"/>
      <c r="GNT76" s="386"/>
      <c r="GNU76" s="386"/>
      <c r="GNV76" s="386"/>
      <c r="GNW76" s="386"/>
      <c r="GNX76" s="386"/>
      <c r="GNY76" s="385"/>
      <c r="GNZ76" s="386"/>
      <c r="GOA76" s="386"/>
      <c r="GOB76" s="386"/>
      <c r="GOC76" s="386"/>
      <c r="GOD76" s="386"/>
      <c r="GOE76" s="386"/>
      <c r="GOF76" s="386"/>
      <c r="GOG76" s="386"/>
      <c r="GOH76" s="386"/>
      <c r="GOI76" s="386"/>
      <c r="GOJ76" s="386"/>
      <c r="GOK76" s="386"/>
      <c r="GOL76" s="386"/>
      <c r="GOM76" s="386"/>
      <c r="GON76" s="386"/>
      <c r="GOO76" s="385"/>
      <c r="GOP76" s="386"/>
      <c r="GOQ76" s="386"/>
      <c r="GOR76" s="386"/>
      <c r="GOS76" s="386"/>
      <c r="GOT76" s="386"/>
      <c r="GOU76" s="386"/>
      <c r="GOV76" s="386"/>
      <c r="GOW76" s="386"/>
      <c r="GOX76" s="386"/>
      <c r="GOY76" s="386"/>
      <c r="GOZ76" s="386"/>
      <c r="GPA76" s="386"/>
      <c r="GPB76" s="386"/>
      <c r="GPC76" s="386"/>
      <c r="GPD76" s="386"/>
      <c r="GPE76" s="385"/>
      <c r="GPF76" s="386"/>
      <c r="GPG76" s="386"/>
      <c r="GPH76" s="386"/>
      <c r="GPI76" s="386"/>
      <c r="GPJ76" s="386"/>
      <c r="GPK76" s="386"/>
      <c r="GPL76" s="386"/>
      <c r="GPM76" s="386"/>
      <c r="GPN76" s="386"/>
      <c r="GPO76" s="386"/>
      <c r="GPP76" s="386"/>
      <c r="GPQ76" s="386"/>
      <c r="GPR76" s="386"/>
      <c r="GPS76" s="386"/>
      <c r="GPT76" s="386"/>
      <c r="GPU76" s="385"/>
      <c r="GPV76" s="386"/>
      <c r="GPW76" s="386"/>
      <c r="GPX76" s="386"/>
      <c r="GPY76" s="386"/>
      <c r="GPZ76" s="386"/>
      <c r="GQA76" s="386"/>
      <c r="GQB76" s="386"/>
      <c r="GQC76" s="386"/>
      <c r="GQD76" s="386"/>
      <c r="GQE76" s="386"/>
      <c r="GQF76" s="386"/>
      <c r="GQG76" s="386"/>
      <c r="GQH76" s="386"/>
      <c r="GQI76" s="386"/>
      <c r="GQJ76" s="386"/>
      <c r="GQK76" s="385"/>
      <c r="GQL76" s="386"/>
      <c r="GQM76" s="386"/>
      <c r="GQN76" s="386"/>
      <c r="GQO76" s="386"/>
      <c r="GQP76" s="386"/>
      <c r="GQQ76" s="386"/>
      <c r="GQR76" s="386"/>
      <c r="GQS76" s="386"/>
      <c r="GQT76" s="386"/>
      <c r="GQU76" s="386"/>
      <c r="GQV76" s="386"/>
      <c r="GQW76" s="386"/>
      <c r="GQX76" s="386"/>
      <c r="GQY76" s="386"/>
      <c r="GQZ76" s="386"/>
      <c r="GRA76" s="385"/>
      <c r="GRB76" s="386"/>
      <c r="GRC76" s="386"/>
      <c r="GRD76" s="386"/>
      <c r="GRE76" s="386"/>
      <c r="GRF76" s="386"/>
      <c r="GRG76" s="386"/>
      <c r="GRH76" s="386"/>
      <c r="GRI76" s="386"/>
      <c r="GRJ76" s="386"/>
      <c r="GRK76" s="386"/>
      <c r="GRL76" s="386"/>
      <c r="GRM76" s="386"/>
      <c r="GRN76" s="386"/>
      <c r="GRO76" s="386"/>
      <c r="GRP76" s="386"/>
      <c r="GRQ76" s="385"/>
      <c r="GRR76" s="386"/>
      <c r="GRS76" s="386"/>
      <c r="GRT76" s="386"/>
      <c r="GRU76" s="386"/>
      <c r="GRV76" s="386"/>
      <c r="GRW76" s="386"/>
      <c r="GRX76" s="386"/>
      <c r="GRY76" s="386"/>
      <c r="GRZ76" s="386"/>
      <c r="GSA76" s="386"/>
      <c r="GSB76" s="386"/>
      <c r="GSC76" s="386"/>
      <c r="GSD76" s="386"/>
      <c r="GSE76" s="386"/>
      <c r="GSF76" s="386"/>
      <c r="GSG76" s="385"/>
      <c r="GSH76" s="386"/>
      <c r="GSI76" s="386"/>
      <c r="GSJ76" s="386"/>
      <c r="GSK76" s="386"/>
      <c r="GSL76" s="386"/>
      <c r="GSM76" s="386"/>
      <c r="GSN76" s="386"/>
      <c r="GSO76" s="386"/>
      <c r="GSP76" s="386"/>
      <c r="GSQ76" s="386"/>
      <c r="GSR76" s="386"/>
      <c r="GSS76" s="386"/>
      <c r="GST76" s="386"/>
      <c r="GSU76" s="386"/>
      <c r="GSV76" s="386"/>
      <c r="GSW76" s="385"/>
      <c r="GSX76" s="386"/>
      <c r="GSY76" s="386"/>
      <c r="GSZ76" s="386"/>
      <c r="GTA76" s="386"/>
      <c r="GTB76" s="386"/>
      <c r="GTC76" s="386"/>
      <c r="GTD76" s="386"/>
      <c r="GTE76" s="386"/>
      <c r="GTF76" s="386"/>
      <c r="GTG76" s="386"/>
      <c r="GTH76" s="386"/>
      <c r="GTI76" s="386"/>
      <c r="GTJ76" s="386"/>
      <c r="GTK76" s="386"/>
      <c r="GTL76" s="386"/>
      <c r="GTM76" s="385"/>
      <c r="GTN76" s="386"/>
      <c r="GTO76" s="386"/>
      <c r="GTP76" s="386"/>
      <c r="GTQ76" s="386"/>
      <c r="GTR76" s="386"/>
      <c r="GTS76" s="386"/>
      <c r="GTT76" s="386"/>
      <c r="GTU76" s="386"/>
      <c r="GTV76" s="386"/>
      <c r="GTW76" s="386"/>
      <c r="GTX76" s="386"/>
      <c r="GTY76" s="386"/>
      <c r="GTZ76" s="386"/>
      <c r="GUA76" s="386"/>
      <c r="GUB76" s="386"/>
      <c r="GUC76" s="385"/>
      <c r="GUD76" s="386"/>
      <c r="GUE76" s="386"/>
      <c r="GUF76" s="386"/>
      <c r="GUG76" s="386"/>
      <c r="GUH76" s="386"/>
      <c r="GUI76" s="386"/>
      <c r="GUJ76" s="386"/>
      <c r="GUK76" s="386"/>
      <c r="GUL76" s="386"/>
      <c r="GUM76" s="386"/>
      <c r="GUN76" s="386"/>
      <c r="GUO76" s="386"/>
      <c r="GUP76" s="386"/>
      <c r="GUQ76" s="386"/>
      <c r="GUR76" s="386"/>
      <c r="GUS76" s="385"/>
      <c r="GUT76" s="386"/>
      <c r="GUU76" s="386"/>
      <c r="GUV76" s="386"/>
      <c r="GUW76" s="386"/>
      <c r="GUX76" s="386"/>
      <c r="GUY76" s="386"/>
      <c r="GUZ76" s="386"/>
      <c r="GVA76" s="386"/>
      <c r="GVB76" s="386"/>
      <c r="GVC76" s="386"/>
      <c r="GVD76" s="386"/>
      <c r="GVE76" s="386"/>
      <c r="GVF76" s="386"/>
      <c r="GVG76" s="386"/>
      <c r="GVH76" s="386"/>
      <c r="GVI76" s="385"/>
      <c r="GVJ76" s="386"/>
      <c r="GVK76" s="386"/>
      <c r="GVL76" s="386"/>
      <c r="GVM76" s="386"/>
      <c r="GVN76" s="386"/>
      <c r="GVO76" s="386"/>
      <c r="GVP76" s="386"/>
      <c r="GVQ76" s="386"/>
      <c r="GVR76" s="386"/>
      <c r="GVS76" s="386"/>
      <c r="GVT76" s="386"/>
      <c r="GVU76" s="386"/>
      <c r="GVV76" s="386"/>
      <c r="GVW76" s="386"/>
      <c r="GVX76" s="386"/>
      <c r="GVY76" s="385"/>
      <c r="GVZ76" s="386"/>
      <c r="GWA76" s="386"/>
      <c r="GWB76" s="386"/>
      <c r="GWC76" s="386"/>
      <c r="GWD76" s="386"/>
      <c r="GWE76" s="386"/>
      <c r="GWF76" s="386"/>
      <c r="GWG76" s="386"/>
      <c r="GWH76" s="386"/>
      <c r="GWI76" s="386"/>
      <c r="GWJ76" s="386"/>
      <c r="GWK76" s="386"/>
      <c r="GWL76" s="386"/>
      <c r="GWM76" s="386"/>
      <c r="GWN76" s="386"/>
      <c r="GWO76" s="385"/>
      <c r="GWP76" s="386"/>
      <c r="GWQ76" s="386"/>
      <c r="GWR76" s="386"/>
      <c r="GWS76" s="386"/>
      <c r="GWT76" s="386"/>
      <c r="GWU76" s="386"/>
      <c r="GWV76" s="386"/>
      <c r="GWW76" s="386"/>
      <c r="GWX76" s="386"/>
      <c r="GWY76" s="386"/>
      <c r="GWZ76" s="386"/>
      <c r="GXA76" s="386"/>
      <c r="GXB76" s="386"/>
      <c r="GXC76" s="386"/>
      <c r="GXD76" s="386"/>
      <c r="GXE76" s="385"/>
      <c r="GXF76" s="386"/>
      <c r="GXG76" s="386"/>
      <c r="GXH76" s="386"/>
      <c r="GXI76" s="386"/>
      <c r="GXJ76" s="386"/>
      <c r="GXK76" s="386"/>
      <c r="GXL76" s="386"/>
      <c r="GXM76" s="386"/>
      <c r="GXN76" s="386"/>
      <c r="GXO76" s="386"/>
      <c r="GXP76" s="386"/>
      <c r="GXQ76" s="386"/>
      <c r="GXR76" s="386"/>
      <c r="GXS76" s="386"/>
      <c r="GXT76" s="386"/>
      <c r="GXU76" s="385"/>
      <c r="GXV76" s="386"/>
      <c r="GXW76" s="386"/>
      <c r="GXX76" s="386"/>
      <c r="GXY76" s="386"/>
      <c r="GXZ76" s="386"/>
      <c r="GYA76" s="386"/>
      <c r="GYB76" s="386"/>
      <c r="GYC76" s="386"/>
      <c r="GYD76" s="386"/>
      <c r="GYE76" s="386"/>
      <c r="GYF76" s="386"/>
      <c r="GYG76" s="386"/>
      <c r="GYH76" s="386"/>
      <c r="GYI76" s="386"/>
      <c r="GYJ76" s="386"/>
      <c r="GYK76" s="385"/>
      <c r="GYL76" s="386"/>
      <c r="GYM76" s="386"/>
      <c r="GYN76" s="386"/>
      <c r="GYO76" s="386"/>
      <c r="GYP76" s="386"/>
      <c r="GYQ76" s="386"/>
      <c r="GYR76" s="386"/>
      <c r="GYS76" s="386"/>
      <c r="GYT76" s="386"/>
      <c r="GYU76" s="386"/>
      <c r="GYV76" s="386"/>
      <c r="GYW76" s="386"/>
      <c r="GYX76" s="386"/>
      <c r="GYY76" s="386"/>
      <c r="GYZ76" s="386"/>
      <c r="GZA76" s="385"/>
      <c r="GZB76" s="386"/>
      <c r="GZC76" s="386"/>
      <c r="GZD76" s="386"/>
      <c r="GZE76" s="386"/>
      <c r="GZF76" s="386"/>
      <c r="GZG76" s="386"/>
      <c r="GZH76" s="386"/>
      <c r="GZI76" s="386"/>
      <c r="GZJ76" s="386"/>
      <c r="GZK76" s="386"/>
      <c r="GZL76" s="386"/>
      <c r="GZM76" s="386"/>
      <c r="GZN76" s="386"/>
      <c r="GZO76" s="386"/>
      <c r="GZP76" s="386"/>
      <c r="GZQ76" s="385"/>
      <c r="GZR76" s="386"/>
      <c r="GZS76" s="386"/>
      <c r="GZT76" s="386"/>
      <c r="GZU76" s="386"/>
      <c r="GZV76" s="386"/>
      <c r="GZW76" s="386"/>
      <c r="GZX76" s="386"/>
      <c r="GZY76" s="386"/>
      <c r="GZZ76" s="386"/>
      <c r="HAA76" s="386"/>
      <c r="HAB76" s="386"/>
      <c r="HAC76" s="386"/>
      <c r="HAD76" s="386"/>
      <c r="HAE76" s="386"/>
      <c r="HAF76" s="386"/>
      <c r="HAG76" s="385"/>
      <c r="HAH76" s="386"/>
      <c r="HAI76" s="386"/>
      <c r="HAJ76" s="386"/>
      <c r="HAK76" s="386"/>
      <c r="HAL76" s="386"/>
      <c r="HAM76" s="386"/>
      <c r="HAN76" s="386"/>
      <c r="HAO76" s="386"/>
      <c r="HAP76" s="386"/>
      <c r="HAQ76" s="386"/>
      <c r="HAR76" s="386"/>
      <c r="HAS76" s="386"/>
      <c r="HAT76" s="386"/>
      <c r="HAU76" s="386"/>
      <c r="HAV76" s="386"/>
      <c r="HAW76" s="385"/>
      <c r="HAX76" s="386"/>
      <c r="HAY76" s="386"/>
      <c r="HAZ76" s="386"/>
      <c r="HBA76" s="386"/>
      <c r="HBB76" s="386"/>
      <c r="HBC76" s="386"/>
      <c r="HBD76" s="386"/>
      <c r="HBE76" s="386"/>
      <c r="HBF76" s="386"/>
      <c r="HBG76" s="386"/>
      <c r="HBH76" s="386"/>
      <c r="HBI76" s="386"/>
      <c r="HBJ76" s="386"/>
      <c r="HBK76" s="386"/>
      <c r="HBL76" s="386"/>
      <c r="HBM76" s="385"/>
      <c r="HBN76" s="386"/>
      <c r="HBO76" s="386"/>
      <c r="HBP76" s="386"/>
      <c r="HBQ76" s="386"/>
      <c r="HBR76" s="386"/>
      <c r="HBS76" s="386"/>
      <c r="HBT76" s="386"/>
      <c r="HBU76" s="386"/>
      <c r="HBV76" s="386"/>
      <c r="HBW76" s="386"/>
      <c r="HBX76" s="386"/>
      <c r="HBY76" s="386"/>
      <c r="HBZ76" s="386"/>
      <c r="HCA76" s="386"/>
      <c r="HCB76" s="386"/>
      <c r="HCC76" s="385"/>
      <c r="HCD76" s="386"/>
      <c r="HCE76" s="386"/>
      <c r="HCF76" s="386"/>
      <c r="HCG76" s="386"/>
      <c r="HCH76" s="386"/>
      <c r="HCI76" s="386"/>
      <c r="HCJ76" s="386"/>
      <c r="HCK76" s="386"/>
      <c r="HCL76" s="386"/>
      <c r="HCM76" s="386"/>
      <c r="HCN76" s="386"/>
      <c r="HCO76" s="386"/>
      <c r="HCP76" s="386"/>
      <c r="HCQ76" s="386"/>
      <c r="HCR76" s="386"/>
      <c r="HCS76" s="385"/>
      <c r="HCT76" s="386"/>
      <c r="HCU76" s="386"/>
      <c r="HCV76" s="386"/>
      <c r="HCW76" s="386"/>
      <c r="HCX76" s="386"/>
      <c r="HCY76" s="386"/>
      <c r="HCZ76" s="386"/>
      <c r="HDA76" s="386"/>
      <c r="HDB76" s="386"/>
      <c r="HDC76" s="386"/>
      <c r="HDD76" s="386"/>
      <c r="HDE76" s="386"/>
      <c r="HDF76" s="386"/>
      <c r="HDG76" s="386"/>
      <c r="HDH76" s="386"/>
      <c r="HDI76" s="385"/>
      <c r="HDJ76" s="386"/>
      <c r="HDK76" s="386"/>
      <c r="HDL76" s="386"/>
      <c r="HDM76" s="386"/>
      <c r="HDN76" s="386"/>
      <c r="HDO76" s="386"/>
      <c r="HDP76" s="386"/>
      <c r="HDQ76" s="386"/>
      <c r="HDR76" s="386"/>
      <c r="HDS76" s="386"/>
      <c r="HDT76" s="386"/>
      <c r="HDU76" s="386"/>
      <c r="HDV76" s="386"/>
      <c r="HDW76" s="386"/>
      <c r="HDX76" s="386"/>
      <c r="HDY76" s="385"/>
      <c r="HDZ76" s="386"/>
      <c r="HEA76" s="386"/>
      <c r="HEB76" s="386"/>
      <c r="HEC76" s="386"/>
      <c r="HED76" s="386"/>
      <c r="HEE76" s="386"/>
      <c r="HEF76" s="386"/>
      <c r="HEG76" s="386"/>
      <c r="HEH76" s="386"/>
      <c r="HEI76" s="386"/>
      <c r="HEJ76" s="386"/>
      <c r="HEK76" s="386"/>
      <c r="HEL76" s="386"/>
      <c r="HEM76" s="386"/>
      <c r="HEN76" s="386"/>
      <c r="HEO76" s="385"/>
      <c r="HEP76" s="386"/>
      <c r="HEQ76" s="386"/>
      <c r="HER76" s="386"/>
      <c r="HES76" s="386"/>
      <c r="HET76" s="386"/>
      <c r="HEU76" s="386"/>
      <c r="HEV76" s="386"/>
      <c r="HEW76" s="386"/>
      <c r="HEX76" s="386"/>
      <c r="HEY76" s="386"/>
      <c r="HEZ76" s="386"/>
      <c r="HFA76" s="386"/>
      <c r="HFB76" s="386"/>
      <c r="HFC76" s="386"/>
      <c r="HFD76" s="386"/>
      <c r="HFE76" s="385"/>
      <c r="HFF76" s="386"/>
      <c r="HFG76" s="386"/>
      <c r="HFH76" s="386"/>
      <c r="HFI76" s="386"/>
      <c r="HFJ76" s="386"/>
      <c r="HFK76" s="386"/>
      <c r="HFL76" s="386"/>
      <c r="HFM76" s="386"/>
      <c r="HFN76" s="386"/>
      <c r="HFO76" s="386"/>
      <c r="HFP76" s="386"/>
      <c r="HFQ76" s="386"/>
      <c r="HFR76" s="386"/>
      <c r="HFS76" s="386"/>
      <c r="HFT76" s="386"/>
      <c r="HFU76" s="385"/>
      <c r="HFV76" s="386"/>
      <c r="HFW76" s="386"/>
      <c r="HFX76" s="386"/>
      <c r="HFY76" s="386"/>
      <c r="HFZ76" s="386"/>
      <c r="HGA76" s="386"/>
      <c r="HGB76" s="386"/>
      <c r="HGC76" s="386"/>
      <c r="HGD76" s="386"/>
      <c r="HGE76" s="386"/>
      <c r="HGF76" s="386"/>
      <c r="HGG76" s="386"/>
      <c r="HGH76" s="386"/>
      <c r="HGI76" s="386"/>
      <c r="HGJ76" s="386"/>
      <c r="HGK76" s="385"/>
      <c r="HGL76" s="386"/>
      <c r="HGM76" s="386"/>
      <c r="HGN76" s="386"/>
      <c r="HGO76" s="386"/>
      <c r="HGP76" s="386"/>
      <c r="HGQ76" s="386"/>
      <c r="HGR76" s="386"/>
      <c r="HGS76" s="386"/>
      <c r="HGT76" s="386"/>
      <c r="HGU76" s="386"/>
      <c r="HGV76" s="386"/>
      <c r="HGW76" s="386"/>
      <c r="HGX76" s="386"/>
      <c r="HGY76" s="386"/>
      <c r="HGZ76" s="386"/>
      <c r="HHA76" s="385"/>
      <c r="HHB76" s="386"/>
      <c r="HHC76" s="386"/>
      <c r="HHD76" s="386"/>
      <c r="HHE76" s="386"/>
      <c r="HHF76" s="386"/>
      <c r="HHG76" s="386"/>
      <c r="HHH76" s="386"/>
      <c r="HHI76" s="386"/>
      <c r="HHJ76" s="386"/>
      <c r="HHK76" s="386"/>
      <c r="HHL76" s="386"/>
      <c r="HHM76" s="386"/>
      <c r="HHN76" s="386"/>
      <c r="HHO76" s="386"/>
      <c r="HHP76" s="386"/>
      <c r="HHQ76" s="385"/>
      <c r="HHR76" s="386"/>
      <c r="HHS76" s="386"/>
      <c r="HHT76" s="386"/>
      <c r="HHU76" s="386"/>
      <c r="HHV76" s="386"/>
      <c r="HHW76" s="386"/>
      <c r="HHX76" s="386"/>
      <c r="HHY76" s="386"/>
      <c r="HHZ76" s="386"/>
      <c r="HIA76" s="386"/>
      <c r="HIB76" s="386"/>
      <c r="HIC76" s="386"/>
      <c r="HID76" s="386"/>
      <c r="HIE76" s="386"/>
      <c r="HIF76" s="386"/>
      <c r="HIG76" s="385"/>
      <c r="HIH76" s="386"/>
      <c r="HII76" s="386"/>
      <c r="HIJ76" s="386"/>
      <c r="HIK76" s="386"/>
      <c r="HIL76" s="386"/>
      <c r="HIM76" s="386"/>
      <c r="HIN76" s="386"/>
      <c r="HIO76" s="386"/>
      <c r="HIP76" s="386"/>
      <c r="HIQ76" s="386"/>
      <c r="HIR76" s="386"/>
      <c r="HIS76" s="386"/>
      <c r="HIT76" s="386"/>
      <c r="HIU76" s="386"/>
      <c r="HIV76" s="386"/>
      <c r="HIW76" s="385"/>
      <c r="HIX76" s="386"/>
      <c r="HIY76" s="386"/>
      <c r="HIZ76" s="386"/>
      <c r="HJA76" s="386"/>
      <c r="HJB76" s="386"/>
      <c r="HJC76" s="386"/>
      <c r="HJD76" s="386"/>
      <c r="HJE76" s="386"/>
      <c r="HJF76" s="386"/>
      <c r="HJG76" s="386"/>
      <c r="HJH76" s="386"/>
      <c r="HJI76" s="386"/>
      <c r="HJJ76" s="386"/>
      <c r="HJK76" s="386"/>
      <c r="HJL76" s="386"/>
      <c r="HJM76" s="385"/>
      <c r="HJN76" s="386"/>
      <c r="HJO76" s="386"/>
      <c r="HJP76" s="386"/>
      <c r="HJQ76" s="386"/>
      <c r="HJR76" s="386"/>
      <c r="HJS76" s="386"/>
      <c r="HJT76" s="386"/>
      <c r="HJU76" s="386"/>
      <c r="HJV76" s="386"/>
      <c r="HJW76" s="386"/>
      <c r="HJX76" s="386"/>
      <c r="HJY76" s="386"/>
      <c r="HJZ76" s="386"/>
      <c r="HKA76" s="386"/>
      <c r="HKB76" s="386"/>
      <c r="HKC76" s="385"/>
      <c r="HKD76" s="386"/>
      <c r="HKE76" s="386"/>
      <c r="HKF76" s="386"/>
      <c r="HKG76" s="386"/>
      <c r="HKH76" s="386"/>
      <c r="HKI76" s="386"/>
      <c r="HKJ76" s="386"/>
      <c r="HKK76" s="386"/>
      <c r="HKL76" s="386"/>
      <c r="HKM76" s="386"/>
      <c r="HKN76" s="386"/>
      <c r="HKO76" s="386"/>
      <c r="HKP76" s="386"/>
      <c r="HKQ76" s="386"/>
      <c r="HKR76" s="386"/>
      <c r="HKS76" s="385"/>
      <c r="HKT76" s="386"/>
      <c r="HKU76" s="386"/>
      <c r="HKV76" s="386"/>
      <c r="HKW76" s="386"/>
      <c r="HKX76" s="386"/>
      <c r="HKY76" s="386"/>
      <c r="HKZ76" s="386"/>
      <c r="HLA76" s="386"/>
      <c r="HLB76" s="386"/>
      <c r="HLC76" s="386"/>
      <c r="HLD76" s="386"/>
      <c r="HLE76" s="386"/>
      <c r="HLF76" s="386"/>
      <c r="HLG76" s="386"/>
      <c r="HLH76" s="386"/>
      <c r="HLI76" s="385"/>
      <c r="HLJ76" s="386"/>
      <c r="HLK76" s="386"/>
      <c r="HLL76" s="386"/>
      <c r="HLM76" s="386"/>
      <c r="HLN76" s="386"/>
      <c r="HLO76" s="386"/>
      <c r="HLP76" s="386"/>
      <c r="HLQ76" s="386"/>
      <c r="HLR76" s="386"/>
      <c r="HLS76" s="386"/>
      <c r="HLT76" s="386"/>
      <c r="HLU76" s="386"/>
      <c r="HLV76" s="386"/>
      <c r="HLW76" s="386"/>
      <c r="HLX76" s="386"/>
      <c r="HLY76" s="385"/>
      <c r="HLZ76" s="386"/>
      <c r="HMA76" s="386"/>
      <c r="HMB76" s="386"/>
      <c r="HMC76" s="386"/>
      <c r="HMD76" s="386"/>
      <c r="HME76" s="386"/>
      <c r="HMF76" s="386"/>
      <c r="HMG76" s="386"/>
      <c r="HMH76" s="386"/>
      <c r="HMI76" s="386"/>
      <c r="HMJ76" s="386"/>
      <c r="HMK76" s="386"/>
      <c r="HML76" s="386"/>
      <c r="HMM76" s="386"/>
      <c r="HMN76" s="386"/>
      <c r="HMO76" s="385"/>
      <c r="HMP76" s="386"/>
      <c r="HMQ76" s="386"/>
      <c r="HMR76" s="386"/>
      <c r="HMS76" s="386"/>
      <c r="HMT76" s="386"/>
      <c r="HMU76" s="386"/>
      <c r="HMV76" s="386"/>
      <c r="HMW76" s="386"/>
      <c r="HMX76" s="386"/>
      <c r="HMY76" s="386"/>
      <c r="HMZ76" s="386"/>
      <c r="HNA76" s="386"/>
      <c r="HNB76" s="386"/>
      <c r="HNC76" s="386"/>
      <c r="HND76" s="386"/>
      <c r="HNE76" s="385"/>
      <c r="HNF76" s="386"/>
      <c r="HNG76" s="386"/>
      <c r="HNH76" s="386"/>
      <c r="HNI76" s="386"/>
      <c r="HNJ76" s="386"/>
      <c r="HNK76" s="386"/>
      <c r="HNL76" s="386"/>
      <c r="HNM76" s="386"/>
      <c r="HNN76" s="386"/>
      <c r="HNO76" s="386"/>
      <c r="HNP76" s="386"/>
      <c r="HNQ76" s="386"/>
      <c r="HNR76" s="386"/>
      <c r="HNS76" s="386"/>
      <c r="HNT76" s="386"/>
      <c r="HNU76" s="385"/>
      <c r="HNV76" s="386"/>
      <c r="HNW76" s="386"/>
      <c r="HNX76" s="386"/>
      <c r="HNY76" s="386"/>
      <c r="HNZ76" s="386"/>
      <c r="HOA76" s="386"/>
      <c r="HOB76" s="386"/>
      <c r="HOC76" s="386"/>
      <c r="HOD76" s="386"/>
      <c r="HOE76" s="386"/>
      <c r="HOF76" s="386"/>
      <c r="HOG76" s="386"/>
      <c r="HOH76" s="386"/>
      <c r="HOI76" s="386"/>
      <c r="HOJ76" s="386"/>
      <c r="HOK76" s="385"/>
      <c r="HOL76" s="386"/>
      <c r="HOM76" s="386"/>
      <c r="HON76" s="386"/>
      <c r="HOO76" s="386"/>
      <c r="HOP76" s="386"/>
      <c r="HOQ76" s="386"/>
      <c r="HOR76" s="386"/>
      <c r="HOS76" s="386"/>
      <c r="HOT76" s="386"/>
      <c r="HOU76" s="386"/>
      <c r="HOV76" s="386"/>
      <c r="HOW76" s="386"/>
      <c r="HOX76" s="386"/>
      <c r="HOY76" s="386"/>
      <c r="HOZ76" s="386"/>
      <c r="HPA76" s="385"/>
      <c r="HPB76" s="386"/>
      <c r="HPC76" s="386"/>
      <c r="HPD76" s="386"/>
      <c r="HPE76" s="386"/>
      <c r="HPF76" s="386"/>
      <c r="HPG76" s="386"/>
      <c r="HPH76" s="386"/>
      <c r="HPI76" s="386"/>
      <c r="HPJ76" s="386"/>
      <c r="HPK76" s="386"/>
      <c r="HPL76" s="386"/>
      <c r="HPM76" s="386"/>
      <c r="HPN76" s="386"/>
      <c r="HPO76" s="386"/>
      <c r="HPP76" s="386"/>
      <c r="HPQ76" s="385"/>
      <c r="HPR76" s="386"/>
      <c r="HPS76" s="386"/>
      <c r="HPT76" s="386"/>
      <c r="HPU76" s="386"/>
      <c r="HPV76" s="386"/>
      <c r="HPW76" s="386"/>
      <c r="HPX76" s="386"/>
      <c r="HPY76" s="386"/>
      <c r="HPZ76" s="386"/>
      <c r="HQA76" s="386"/>
      <c r="HQB76" s="386"/>
      <c r="HQC76" s="386"/>
      <c r="HQD76" s="386"/>
      <c r="HQE76" s="386"/>
      <c r="HQF76" s="386"/>
      <c r="HQG76" s="385"/>
      <c r="HQH76" s="386"/>
      <c r="HQI76" s="386"/>
      <c r="HQJ76" s="386"/>
      <c r="HQK76" s="386"/>
      <c r="HQL76" s="386"/>
      <c r="HQM76" s="386"/>
      <c r="HQN76" s="386"/>
      <c r="HQO76" s="386"/>
      <c r="HQP76" s="386"/>
      <c r="HQQ76" s="386"/>
      <c r="HQR76" s="386"/>
      <c r="HQS76" s="386"/>
      <c r="HQT76" s="386"/>
      <c r="HQU76" s="386"/>
      <c r="HQV76" s="386"/>
      <c r="HQW76" s="385"/>
      <c r="HQX76" s="386"/>
      <c r="HQY76" s="386"/>
      <c r="HQZ76" s="386"/>
      <c r="HRA76" s="386"/>
      <c r="HRB76" s="386"/>
      <c r="HRC76" s="386"/>
      <c r="HRD76" s="386"/>
      <c r="HRE76" s="386"/>
      <c r="HRF76" s="386"/>
      <c r="HRG76" s="386"/>
      <c r="HRH76" s="386"/>
      <c r="HRI76" s="386"/>
      <c r="HRJ76" s="386"/>
      <c r="HRK76" s="386"/>
      <c r="HRL76" s="386"/>
      <c r="HRM76" s="385"/>
      <c r="HRN76" s="386"/>
      <c r="HRO76" s="386"/>
      <c r="HRP76" s="386"/>
      <c r="HRQ76" s="386"/>
      <c r="HRR76" s="386"/>
      <c r="HRS76" s="386"/>
      <c r="HRT76" s="386"/>
      <c r="HRU76" s="386"/>
      <c r="HRV76" s="386"/>
      <c r="HRW76" s="386"/>
      <c r="HRX76" s="386"/>
      <c r="HRY76" s="386"/>
      <c r="HRZ76" s="386"/>
      <c r="HSA76" s="386"/>
      <c r="HSB76" s="386"/>
      <c r="HSC76" s="385"/>
      <c r="HSD76" s="386"/>
      <c r="HSE76" s="386"/>
      <c r="HSF76" s="386"/>
      <c r="HSG76" s="386"/>
      <c r="HSH76" s="386"/>
      <c r="HSI76" s="386"/>
      <c r="HSJ76" s="386"/>
      <c r="HSK76" s="386"/>
      <c r="HSL76" s="386"/>
      <c r="HSM76" s="386"/>
      <c r="HSN76" s="386"/>
      <c r="HSO76" s="386"/>
      <c r="HSP76" s="386"/>
      <c r="HSQ76" s="386"/>
      <c r="HSR76" s="386"/>
      <c r="HSS76" s="385"/>
      <c r="HST76" s="386"/>
      <c r="HSU76" s="386"/>
      <c r="HSV76" s="386"/>
      <c r="HSW76" s="386"/>
      <c r="HSX76" s="386"/>
      <c r="HSY76" s="386"/>
      <c r="HSZ76" s="386"/>
      <c r="HTA76" s="386"/>
      <c r="HTB76" s="386"/>
      <c r="HTC76" s="386"/>
      <c r="HTD76" s="386"/>
      <c r="HTE76" s="386"/>
      <c r="HTF76" s="386"/>
      <c r="HTG76" s="386"/>
      <c r="HTH76" s="386"/>
      <c r="HTI76" s="385"/>
      <c r="HTJ76" s="386"/>
      <c r="HTK76" s="386"/>
      <c r="HTL76" s="386"/>
      <c r="HTM76" s="386"/>
      <c r="HTN76" s="386"/>
      <c r="HTO76" s="386"/>
      <c r="HTP76" s="386"/>
      <c r="HTQ76" s="386"/>
      <c r="HTR76" s="386"/>
      <c r="HTS76" s="386"/>
      <c r="HTT76" s="386"/>
      <c r="HTU76" s="386"/>
      <c r="HTV76" s="386"/>
      <c r="HTW76" s="386"/>
      <c r="HTX76" s="386"/>
      <c r="HTY76" s="385"/>
      <c r="HTZ76" s="386"/>
      <c r="HUA76" s="386"/>
      <c r="HUB76" s="386"/>
      <c r="HUC76" s="386"/>
      <c r="HUD76" s="386"/>
      <c r="HUE76" s="386"/>
      <c r="HUF76" s="386"/>
      <c r="HUG76" s="386"/>
      <c r="HUH76" s="386"/>
      <c r="HUI76" s="386"/>
      <c r="HUJ76" s="386"/>
      <c r="HUK76" s="386"/>
      <c r="HUL76" s="386"/>
      <c r="HUM76" s="386"/>
      <c r="HUN76" s="386"/>
      <c r="HUO76" s="385"/>
      <c r="HUP76" s="386"/>
      <c r="HUQ76" s="386"/>
      <c r="HUR76" s="386"/>
      <c r="HUS76" s="386"/>
      <c r="HUT76" s="386"/>
      <c r="HUU76" s="386"/>
      <c r="HUV76" s="386"/>
      <c r="HUW76" s="386"/>
      <c r="HUX76" s="386"/>
      <c r="HUY76" s="386"/>
      <c r="HUZ76" s="386"/>
      <c r="HVA76" s="386"/>
      <c r="HVB76" s="386"/>
      <c r="HVC76" s="386"/>
      <c r="HVD76" s="386"/>
      <c r="HVE76" s="385"/>
      <c r="HVF76" s="386"/>
      <c r="HVG76" s="386"/>
      <c r="HVH76" s="386"/>
      <c r="HVI76" s="386"/>
      <c r="HVJ76" s="386"/>
      <c r="HVK76" s="386"/>
      <c r="HVL76" s="386"/>
      <c r="HVM76" s="386"/>
      <c r="HVN76" s="386"/>
      <c r="HVO76" s="386"/>
      <c r="HVP76" s="386"/>
      <c r="HVQ76" s="386"/>
      <c r="HVR76" s="386"/>
      <c r="HVS76" s="386"/>
      <c r="HVT76" s="386"/>
      <c r="HVU76" s="385"/>
      <c r="HVV76" s="386"/>
      <c r="HVW76" s="386"/>
      <c r="HVX76" s="386"/>
      <c r="HVY76" s="386"/>
      <c r="HVZ76" s="386"/>
      <c r="HWA76" s="386"/>
      <c r="HWB76" s="386"/>
      <c r="HWC76" s="386"/>
      <c r="HWD76" s="386"/>
      <c r="HWE76" s="386"/>
      <c r="HWF76" s="386"/>
      <c r="HWG76" s="386"/>
      <c r="HWH76" s="386"/>
      <c r="HWI76" s="386"/>
      <c r="HWJ76" s="386"/>
      <c r="HWK76" s="385"/>
      <c r="HWL76" s="386"/>
      <c r="HWM76" s="386"/>
      <c r="HWN76" s="386"/>
      <c r="HWO76" s="386"/>
      <c r="HWP76" s="386"/>
      <c r="HWQ76" s="386"/>
      <c r="HWR76" s="386"/>
      <c r="HWS76" s="386"/>
      <c r="HWT76" s="386"/>
      <c r="HWU76" s="386"/>
      <c r="HWV76" s="386"/>
      <c r="HWW76" s="386"/>
      <c r="HWX76" s="386"/>
      <c r="HWY76" s="386"/>
      <c r="HWZ76" s="386"/>
      <c r="HXA76" s="385"/>
      <c r="HXB76" s="386"/>
      <c r="HXC76" s="386"/>
      <c r="HXD76" s="386"/>
      <c r="HXE76" s="386"/>
      <c r="HXF76" s="386"/>
      <c r="HXG76" s="386"/>
      <c r="HXH76" s="386"/>
      <c r="HXI76" s="386"/>
      <c r="HXJ76" s="386"/>
      <c r="HXK76" s="386"/>
      <c r="HXL76" s="386"/>
      <c r="HXM76" s="386"/>
      <c r="HXN76" s="386"/>
      <c r="HXO76" s="386"/>
      <c r="HXP76" s="386"/>
      <c r="HXQ76" s="385"/>
      <c r="HXR76" s="386"/>
      <c r="HXS76" s="386"/>
      <c r="HXT76" s="386"/>
      <c r="HXU76" s="386"/>
      <c r="HXV76" s="386"/>
      <c r="HXW76" s="386"/>
      <c r="HXX76" s="386"/>
      <c r="HXY76" s="386"/>
      <c r="HXZ76" s="386"/>
      <c r="HYA76" s="386"/>
      <c r="HYB76" s="386"/>
      <c r="HYC76" s="386"/>
      <c r="HYD76" s="386"/>
      <c r="HYE76" s="386"/>
      <c r="HYF76" s="386"/>
      <c r="HYG76" s="385"/>
      <c r="HYH76" s="386"/>
      <c r="HYI76" s="386"/>
      <c r="HYJ76" s="386"/>
      <c r="HYK76" s="386"/>
      <c r="HYL76" s="386"/>
      <c r="HYM76" s="386"/>
      <c r="HYN76" s="386"/>
      <c r="HYO76" s="386"/>
      <c r="HYP76" s="386"/>
      <c r="HYQ76" s="386"/>
      <c r="HYR76" s="386"/>
      <c r="HYS76" s="386"/>
      <c r="HYT76" s="386"/>
      <c r="HYU76" s="386"/>
      <c r="HYV76" s="386"/>
      <c r="HYW76" s="385"/>
      <c r="HYX76" s="386"/>
      <c r="HYY76" s="386"/>
      <c r="HYZ76" s="386"/>
      <c r="HZA76" s="386"/>
      <c r="HZB76" s="386"/>
      <c r="HZC76" s="386"/>
      <c r="HZD76" s="386"/>
      <c r="HZE76" s="386"/>
      <c r="HZF76" s="386"/>
      <c r="HZG76" s="386"/>
      <c r="HZH76" s="386"/>
      <c r="HZI76" s="386"/>
      <c r="HZJ76" s="386"/>
      <c r="HZK76" s="386"/>
      <c r="HZL76" s="386"/>
      <c r="HZM76" s="385"/>
      <c r="HZN76" s="386"/>
      <c r="HZO76" s="386"/>
      <c r="HZP76" s="386"/>
      <c r="HZQ76" s="386"/>
      <c r="HZR76" s="386"/>
      <c r="HZS76" s="386"/>
      <c r="HZT76" s="386"/>
      <c r="HZU76" s="386"/>
      <c r="HZV76" s="386"/>
      <c r="HZW76" s="386"/>
      <c r="HZX76" s="386"/>
      <c r="HZY76" s="386"/>
      <c r="HZZ76" s="386"/>
      <c r="IAA76" s="386"/>
      <c r="IAB76" s="386"/>
      <c r="IAC76" s="385"/>
      <c r="IAD76" s="386"/>
      <c r="IAE76" s="386"/>
      <c r="IAF76" s="386"/>
      <c r="IAG76" s="386"/>
      <c r="IAH76" s="386"/>
      <c r="IAI76" s="386"/>
      <c r="IAJ76" s="386"/>
      <c r="IAK76" s="386"/>
      <c r="IAL76" s="386"/>
      <c r="IAM76" s="386"/>
      <c r="IAN76" s="386"/>
      <c r="IAO76" s="386"/>
      <c r="IAP76" s="386"/>
      <c r="IAQ76" s="386"/>
      <c r="IAR76" s="386"/>
      <c r="IAS76" s="385"/>
      <c r="IAT76" s="386"/>
      <c r="IAU76" s="386"/>
      <c r="IAV76" s="386"/>
      <c r="IAW76" s="386"/>
      <c r="IAX76" s="386"/>
      <c r="IAY76" s="386"/>
      <c r="IAZ76" s="386"/>
      <c r="IBA76" s="386"/>
      <c r="IBB76" s="386"/>
      <c r="IBC76" s="386"/>
      <c r="IBD76" s="386"/>
      <c r="IBE76" s="386"/>
      <c r="IBF76" s="386"/>
      <c r="IBG76" s="386"/>
      <c r="IBH76" s="386"/>
      <c r="IBI76" s="385"/>
      <c r="IBJ76" s="386"/>
      <c r="IBK76" s="386"/>
      <c r="IBL76" s="386"/>
      <c r="IBM76" s="386"/>
      <c r="IBN76" s="386"/>
      <c r="IBO76" s="386"/>
      <c r="IBP76" s="386"/>
      <c r="IBQ76" s="386"/>
      <c r="IBR76" s="386"/>
      <c r="IBS76" s="386"/>
      <c r="IBT76" s="386"/>
      <c r="IBU76" s="386"/>
      <c r="IBV76" s="386"/>
      <c r="IBW76" s="386"/>
      <c r="IBX76" s="386"/>
      <c r="IBY76" s="385"/>
      <c r="IBZ76" s="386"/>
      <c r="ICA76" s="386"/>
      <c r="ICB76" s="386"/>
      <c r="ICC76" s="386"/>
      <c r="ICD76" s="386"/>
      <c r="ICE76" s="386"/>
      <c r="ICF76" s="386"/>
      <c r="ICG76" s="386"/>
      <c r="ICH76" s="386"/>
      <c r="ICI76" s="386"/>
      <c r="ICJ76" s="386"/>
      <c r="ICK76" s="386"/>
      <c r="ICL76" s="386"/>
      <c r="ICM76" s="386"/>
      <c r="ICN76" s="386"/>
      <c r="ICO76" s="385"/>
      <c r="ICP76" s="386"/>
      <c r="ICQ76" s="386"/>
      <c r="ICR76" s="386"/>
      <c r="ICS76" s="386"/>
      <c r="ICT76" s="386"/>
      <c r="ICU76" s="386"/>
      <c r="ICV76" s="386"/>
      <c r="ICW76" s="386"/>
      <c r="ICX76" s="386"/>
      <c r="ICY76" s="386"/>
      <c r="ICZ76" s="386"/>
      <c r="IDA76" s="386"/>
      <c r="IDB76" s="386"/>
      <c r="IDC76" s="386"/>
      <c r="IDD76" s="386"/>
      <c r="IDE76" s="385"/>
      <c r="IDF76" s="386"/>
      <c r="IDG76" s="386"/>
      <c r="IDH76" s="386"/>
      <c r="IDI76" s="386"/>
      <c r="IDJ76" s="386"/>
      <c r="IDK76" s="386"/>
      <c r="IDL76" s="386"/>
      <c r="IDM76" s="386"/>
      <c r="IDN76" s="386"/>
      <c r="IDO76" s="386"/>
      <c r="IDP76" s="386"/>
      <c r="IDQ76" s="386"/>
      <c r="IDR76" s="386"/>
      <c r="IDS76" s="386"/>
      <c r="IDT76" s="386"/>
      <c r="IDU76" s="385"/>
      <c r="IDV76" s="386"/>
      <c r="IDW76" s="386"/>
      <c r="IDX76" s="386"/>
      <c r="IDY76" s="386"/>
      <c r="IDZ76" s="386"/>
      <c r="IEA76" s="386"/>
      <c r="IEB76" s="386"/>
      <c r="IEC76" s="386"/>
      <c r="IED76" s="386"/>
      <c r="IEE76" s="386"/>
      <c r="IEF76" s="386"/>
      <c r="IEG76" s="386"/>
      <c r="IEH76" s="386"/>
      <c r="IEI76" s="386"/>
      <c r="IEJ76" s="386"/>
      <c r="IEK76" s="385"/>
      <c r="IEL76" s="386"/>
      <c r="IEM76" s="386"/>
      <c r="IEN76" s="386"/>
      <c r="IEO76" s="386"/>
      <c r="IEP76" s="386"/>
      <c r="IEQ76" s="386"/>
      <c r="IER76" s="386"/>
      <c r="IES76" s="386"/>
      <c r="IET76" s="386"/>
      <c r="IEU76" s="386"/>
      <c r="IEV76" s="386"/>
      <c r="IEW76" s="386"/>
      <c r="IEX76" s="386"/>
      <c r="IEY76" s="386"/>
      <c r="IEZ76" s="386"/>
      <c r="IFA76" s="385"/>
      <c r="IFB76" s="386"/>
      <c r="IFC76" s="386"/>
      <c r="IFD76" s="386"/>
      <c r="IFE76" s="386"/>
      <c r="IFF76" s="386"/>
      <c r="IFG76" s="386"/>
      <c r="IFH76" s="386"/>
      <c r="IFI76" s="386"/>
      <c r="IFJ76" s="386"/>
      <c r="IFK76" s="386"/>
      <c r="IFL76" s="386"/>
      <c r="IFM76" s="386"/>
      <c r="IFN76" s="386"/>
      <c r="IFO76" s="386"/>
      <c r="IFP76" s="386"/>
      <c r="IFQ76" s="385"/>
      <c r="IFR76" s="386"/>
      <c r="IFS76" s="386"/>
      <c r="IFT76" s="386"/>
      <c r="IFU76" s="386"/>
      <c r="IFV76" s="386"/>
      <c r="IFW76" s="386"/>
      <c r="IFX76" s="386"/>
      <c r="IFY76" s="386"/>
      <c r="IFZ76" s="386"/>
      <c r="IGA76" s="386"/>
      <c r="IGB76" s="386"/>
      <c r="IGC76" s="386"/>
      <c r="IGD76" s="386"/>
      <c r="IGE76" s="386"/>
      <c r="IGF76" s="386"/>
      <c r="IGG76" s="385"/>
      <c r="IGH76" s="386"/>
      <c r="IGI76" s="386"/>
      <c r="IGJ76" s="386"/>
      <c r="IGK76" s="386"/>
      <c r="IGL76" s="386"/>
      <c r="IGM76" s="386"/>
      <c r="IGN76" s="386"/>
      <c r="IGO76" s="386"/>
      <c r="IGP76" s="386"/>
      <c r="IGQ76" s="386"/>
      <c r="IGR76" s="386"/>
      <c r="IGS76" s="386"/>
      <c r="IGT76" s="386"/>
      <c r="IGU76" s="386"/>
      <c r="IGV76" s="386"/>
      <c r="IGW76" s="385"/>
      <c r="IGX76" s="386"/>
      <c r="IGY76" s="386"/>
      <c r="IGZ76" s="386"/>
      <c r="IHA76" s="386"/>
      <c r="IHB76" s="386"/>
      <c r="IHC76" s="386"/>
      <c r="IHD76" s="386"/>
      <c r="IHE76" s="386"/>
      <c r="IHF76" s="386"/>
      <c r="IHG76" s="386"/>
      <c r="IHH76" s="386"/>
      <c r="IHI76" s="386"/>
      <c r="IHJ76" s="386"/>
      <c r="IHK76" s="386"/>
      <c r="IHL76" s="386"/>
      <c r="IHM76" s="385"/>
      <c r="IHN76" s="386"/>
      <c r="IHO76" s="386"/>
      <c r="IHP76" s="386"/>
      <c r="IHQ76" s="386"/>
      <c r="IHR76" s="386"/>
      <c r="IHS76" s="386"/>
      <c r="IHT76" s="386"/>
      <c r="IHU76" s="386"/>
      <c r="IHV76" s="386"/>
      <c r="IHW76" s="386"/>
      <c r="IHX76" s="386"/>
      <c r="IHY76" s="386"/>
      <c r="IHZ76" s="386"/>
      <c r="IIA76" s="386"/>
      <c r="IIB76" s="386"/>
      <c r="IIC76" s="385"/>
      <c r="IID76" s="386"/>
      <c r="IIE76" s="386"/>
      <c r="IIF76" s="386"/>
      <c r="IIG76" s="386"/>
      <c r="IIH76" s="386"/>
      <c r="III76" s="386"/>
      <c r="IIJ76" s="386"/>
      <c r="IIK76" s="386"/>
      <c r="IIL76" s="386"/>
      <c r="IIM76" s="386"/>
      <c r="IIN76" s="386"/>
      <c r="IIO76" s="386"/>
      <c r="IIP76" s="386"/>
      <c r="IIQ76" s="386"/>
      <c r="IIR76" s="386"/>
      <c r="IIS76" s="385"/>
      <c r="IIT76" s="386"/>
      <c r="IIU76" s="386"/>
      <c r="IIV76" s="386"/>
      <c r="IIW76" s="386"/>
      <c r="IIX76" s="386"/>
      <c r="IIY76" s="386"/>
      <c r="IIZ76" s="386"/>
      <c r="IJA76" s="386"/>
      <c r="IJB76" s="386"/>
      <c r="IJC76" s="386"/>
      <c r="IJD76" s="386"/>
      <c r="IJE76" s="386"/>
      <c r="IJF76" s="386"/>
      <c r="IJG76" s="386"/>
      <c r="IJH76" s="386"/>
      <c r="IJI76" s="385"/>
      <c r="IJJ76" s="386"/>
      <c r="IJK76" s="386"/>
      <c r="IJL76" s="386"/>
      <c r="IJM76" s="386"/>
      <c r="IJN76" s="386"/>
      <c r="IJO76" s="386"/>
      <c r="IJP76" s="386"/>
      <c r="IJQ76" s="386"/>
      <c r="IJR76" s="386"/>
      <c r="IJS76" s="386"/>
      <c r="IJT76" s="386"/>
      <c r="IJU76" s="386"/>
      <c r="IJV76" s="386"/>
      <c r="IJW76" s="386"/>
      <c r="IJX76" s="386"/>
      <c r="IJY76" s="385"/>
      <c r="IJZ76" s="386"/>
      <c r="IKA76" s="386"/>
      <c r="IKB76" s="386"/>
      <c r="IKC76" s="386"/>
      <c r="IKD76" s="386"/>
      <c r="IKE76" s="386"/>
      <c r="IKF76" s="386"/>
      <c r="IKG76" s="386"/>
      <c r="IKH76" s="386"/>
      <c r="IKI76" s="386"/>
      <c r="IKJ76" s="386"/>
      <c r="IKK76" s="386"/>
      <c r="IKL76" s="386"/>
      <c r="IKM76" s="386"/>
      <c r="IKN76" s="386"/>
      <c r="IKO76" s="385"/>
      <c r="IKP76" s="386"/>
      <c r="IKQ76" s="386"/>
      <c r="IKR76" s="386"/>
      <c r="IKS76" s="386"/>
      <c r="IKT76" s="386"/>
      <c r="IKU76" s="386"/>
      <c r="IKV76" s="386"/>
      <c r="IKW76" s="386"/>
      <c r="IKX76" s="386"/>
      <c r="IKY76" s="386"/>
      <c r="IKZ76" s="386"/>
      <c r="ILA76" s="386"/>
      <c r="ILB76" s="386"/>
      <c r="ILC76" s="386"/>
      <c r="ILD76" s="386"/>
      <c r="ILE76" s="385"/>
      <c r="ILF76" s="386"/>
      <c r="ILG76" s="386"/>
      <c r="ILH76" s="386"/>
      <c r="ILI76" s="386"/>
      <c r="ILJ76" s="386"/>
      <c r="ILK76" s="386"/>
      <c r="ILL76" s="386"/>
      <c r="ILM76" s="386"/>
      <c r="ILN76" s="386"/>
      <c r="ILO76" s="386"/>
      <c r="ILP76" s="386"/>
      <c r="ILQ76" s="386"/>
      <c r="ILR76" s="386"/>
      <c r="ILS76" s="386"/>
      <c r="ILT76" s="386"/>
      <c r="ILU76" s="385"/>
      <c r="ILV76" s="386"/>
      <c r="ILW76" s="386"/>
      <c r="ILX76" s="386"/>
      <c r="ILY76" s="386"/>
      <c r="ILZ76" s="386"/>
      <c r="IMA76" s="386"/>
      <c r="IMB76" s="386"/>
      <c r="IMC76" s="386"/>
      <c r="IMD76" s="386"/>
      <c r="IME76" s="386"/>
      <c r="IMF76" s="386"/>
      <c r="IMG76" s="386"/>
      <c r="IMH76" s="386"/>
      <c r="IMI76" s="386"/>
      <c r="IMJ76" s="386"/>
      <c r="IMK76" s="385"/>
      <c r="IML76" s="386"/>
      <c r="IMM76" s="386"/>
      <c r="IMN76" s="386"/>
      <c r="IMO76" s="386"/>
      <c r="IMP76" s="386"/>
      <c r="IMQ76" s="386"/>
      <c r="IMR76" s="386"/>
      <c r="IMS76" s="386"/>
      <c r="IMT76" s="386"/>
      <c r="IMU76" s="386"/>
      <c r="IMV76" s="386"/>
      <c r="IMW76" s="386"/>
      <c r="IMX76" s="386"/>
      <c r="IMY76" s="386"/>
      <c r="IMZ76" s="386"/>
      <c r="INA76" s="385"/>
      <c r="INB76" s="386"/>
      <c r="INC76" s="386"/>
      <c r="IND76" s="386"/>
      <c r="INE76" s="386"/>
      <c r="INF76" s="386"/>
      <c r="ING76" s="386"/>
      <c r="INH76" s="386"/>
      <c r="INI76" s="386"/>
      <c r="INJ76" s="386"/>
      <c r="INK76" s="386"/>
      <c r="INL76" s="386"/>
      <c r="INM76" s="386"/>
      <c r="INN76" s="386"/>
      <c r="INO76" s="386"/>
      <c r="INP76" s="386"/>
      <c r="INQ76" s="385"/>
      <c r="INR76" s="386"/>
      <c r="INS76" s="386"/>
      <c r="INT76" s="386"/>
      <c r="INU76" s="386"/>
      <c r="INV76" s="386"/>
      <c r="INW76" s="386"/>
      <c r="INX76" s="386"/>
      <c r="INY76" s="386"/>
      <c r="INZ76" s="386"/>
      <c r="IOA76" s="386"/>
      <c r="IOB76" s="386"/>
      <c r="IOC76" s="386"/>
      <c r="IOD76" s="386"/>
      <c r="IOE76" s="386"/>
      <c r="IOF76" s="386"/>
      <c r="IOG76" s="385"/>
      <c r="IOH76" s="386"/>
      <c r="IOI76" s="386"/>
      <c r="IOJ76" s="386"/>
      <c r="IOK76" s="386"/>
      <c r="IOL76" s="386"/>
      <c r="IOM76" s="386"/>
      <c r="ION76" s="386"/>
      <c r="IOO76" s="386"/>
      <c r="IOP76" s="386"/>
      <c r="IOQ76" s="386"/>
      <c r="IOR76" s="386"/>
      <c r="IOS76" s="386"/>
      <c r="IOT76" s="386"/>
      <c r="IOU76" s="386"/>
      <c r="IOV76" s="386"/>
      <c r="IOW76" s="385"/>
      <c r="IOX76" s="386"/>
      <c r="IOY76" s="386"/>
      <c r="IOZ76" s="386"/>
      <c r="IPA76" s="386"/>
      <c r="IPB76" s="386"/>
      <c r="IPC76" s="386"/>
      <c r="IPD76" s="386"/>
      <c r="IPE76" s="386"/>
      <c r="IPF76" s="386"/>
      <c r="IPG76" s="386"/>
      <c r="IPH76" s="386"/>
      <c r="IPI76" s="386"/>
      <c r="IPJ76" s="386"/>
      <c r="IPK76" s="386"/>
      <c r="IPL76" s="386"/>
      <c r="IPM76" s="385"/>
      <c r="IPN76" s="386"/>
      <c r="IPO76" s="386"/>
      <c r="IPP76" s="386"/>
      <c r="IPQ76" s="386"/>
      <c r="IPR76" s="386"/>
      <c r="IPS76" s="386"/>
      <c r="IPT76" s="386"/>
      <c r="IPU76" s="386"/>
      <c r="IPV76" s="386"/>
      <c r="IPW76" s="386"/>
      <c r="IPX76" s="386"/>
      <c r="IPY76" s="386"/>
      <c r="IPZ76" s="386"/>
      <c r="IQA76" s="386"/>
      <c r="IQB76" s="386"/>
      <c r="IQC76" s="385"/>
      <c r="IQD76" s="386"/>
      <c r="IQE76" s="386"/>
      <c r="IQF76" s="386"/>
      <c r="IQG76" s="386"/>
      <c r="IQH76" s="386"/>
      <c r="IQI76" s="386"/>
      <c r="IQJ76" s="386"/>
      <c r="IQK76" s="386"/>
      <c r="IQL76" s="386"/>
      <c r="IQM76" s="386"/>
      <c r="IQN76" s="386"/>
      <c r="IQO76" s="386"/>
      <c r="IQP76" s="386"/>
      <c r="IQQ76" s="386"/>
      <c r="IQR76" s="386"/>
      <c r="IQS76" s="385"/>
      <c r="IQT76" s="386"/>
      <c r="IQU76" s="386"/>
      <c r="IQV76" s="386"/>
      <c r="IQW76" s="386"/>
      <c r="IQX76" s="386"/>
      <c r="IQY76" s="386"/>
      <c r="IQZ76" s="386"/>
      <c r="IRA76" s="386"/>
      <c r="IRB76" s="386"/>
      <c r="IRC76" s="386"/>
      <c r="IRD76" s="386"/>
      <c r="IRE76" s="386"/>
      <c r="IRF76" s="386"/>
      <c r="IRG76" s="386"/>
      <c r="IRH76" s="386"/>
      <c r="IRI76" s="385"/>
      <c r="IRJ76" s="386"/>
      <c r="IRK76" s="386"/>
      <c r="IRL76" s="386"/>
      <c r="IRM76" s="386"/>
      <c r="IRN76" s="386"/>
      <c r="IRO76" s="386"/>
      <c r="IRP76" s="386"/>
      <c r="IRQ76" s="386"/>
      <c r="IRR76" s="386"/>
      <c r="IRS76" s="386"/>
      <c r="IRT76" s="386"/>
      <c r="IRU76" s="386"/>
      <c r="IRV76" s="386"/>
      <c r="IRW76" s="386"/>
      <c r="IRX76" s="386"/>
      <c r="IRY76" s="385"/>
      <c r="IRZ76" s="386"/>
      <c r="ISA76" s="386"/>
      <c r="ISB76" s="386"/>
      <c r="ISC76" s="386"/>
      <c r="ISD76" s="386"/>
      <c r="ISE76" s="386"/>
      <c r="ISF76" s="386"/>
      <c r="ISG76" s="386"/>
      <c r="ISH76" s="386"/>
      <c r="ISI76" s="386"/>
      <c r="ISJ76" s="386"/>
      <c r="ISK76" s="386"/>
      <c r="ISL76" s="386"/>
      <c r="ISM76" s="386"/>
      <c r="ISN76" s="386"/>
      <c r="ISO76" s="385"/>
      <c r="ISP76" s="386"/>
      <c r="ISQ76" s="386"/>
      <c r="ISR76" s="386"/>
      <c r="ISS76" s="386"/>
      <c r="IST76" s="386"/>
      <c r="ISU76" s="386"/>
      <c r="ISV76" s="386"/>
      <c r="ISW76" s="386"/>
      <c r="ISX76" s="386"/>
      <c r="ISY76" s="386"/>
      <c r="ISZ76" s="386"/>
      <c r="ITA76" s="386"/>
      <c r="ITB76" s="386"/>
      <c r="ITC76" s="386"/>
      <c r="ITD76" s="386"/>
      <c r="ITE76" s="385"/>
      <c r="ITF76" s="386"/>
      <c r="ITG76" s="386"/>
      <c r="ITH76" s="386"/>
      <c r="ITI76" s="386"/>
      <c r="ITJ76" s="386"/>
      <c r="ITK76" s="386"/>
      <c r="ITL76" s="386"/>
      <c r="ITM76" s="386"/>
      <c r="ITN76" s="386"/>
      <c r="ITO76" s="386"/>
      <c r="ITP76" s="386"/>
      <c r="ITQ76" s="386"/>
      <c r="ITR76" s="386"/>
      <c r="ITS76" s="386"/>
      <c r="ITT76" s="386"/>
      <c r="ITU76" s="385"/>
      <c r="ITV76" s="386"/>
      <c r="ITW76" s="386"/>
      <c r="ITX76" s="386"/>
      <c r="ITY76" s="386"/>
      <c r="ITZ76" s="386"/>
      <c r="IUA76" s="386"/>
      <c r="IUB76" s="386"/>
      <c r="IUC76" s="386"/>
      <c r="IUD76" s="386"/>
      <c r="IUE76" s="386"/>
      <c r="IUF76" s="386"/>
      <c r="IUG76" s="386"/>
      <c r="IUH76" s="386"/>
      <c r="IUI76" s="386"/>
      <c r="IUJ76" s="386"/>
      <c r="IUK76" s="385"/>
      <c r="IUL76" s="386"/>
      <c r="IUM76" s="386"/>
      <c r="IUN76" s="386"/>
      <c r="IUO76" s="386"/>
      <c r="IUP76" s="386"/>
      <c r="IUQ76" s="386"/>
      <c r="IUR76" s="386"/>
      <c r="IUS76" s="386"/>
      <c r="IUT76" s="386"/>
      <c r="IUU76" s="386"/>
      <c r="IUV76" s="386"/>
      <c r="IUW76" s="386"/>
      <c r="IUX76" s="386"/>
      <c r="IUY76" s="386"/>
      <c r="IUZ76" s="386"/>
      <c r="IVA76" s="385"/>
      <c r="IVB76" s="386"/>
      <c r="IVC76" s="386"/>
      <c r="IVD76" s="386"/>
      <c r="IVE76" s="386"/>
      <c r="IVF76" s="386"/>
      <c r="IVG76" s="386"/>
      <c r="IVH76" s="386"/>
      <c r="IVI76" s="386"/>
      <c r="IVJ76" s="386"/>
      <c r="IVK76" s="386"/>
      <c r="IVL76" s="386"/>
      <c r="IVM76" s="386"/>
      <c r="IVN76" s="386"/>
      <c r="IVO76" s="386"/>
      <c r="IVP76" s="386"/>
      <c r="IVQ76" s="385"/>
      <c r="IVR76" s="386"/>
      <c r="IVS76" s="386"/>
      <c r="IVT76" s="386"/>
      <c r="IVU76" s="386"/>
      <c r="IVV76" s="386"/>
      <c r="IVW76" s="386"/>
      <c r="IVX76" s="386"/>
      <c r="IVY76" s="386"/>
      <c r="IVZ76" s="386"/>
      <c r="IWA76" s="386"/>
      <c r="IWB76" s="386"/>
      <c r="IWC76" s="386"/>
      <c r="IWD76" s="386"/>
      <c r="IWE76" s="386"/>
      <c r="IWF76" s="386"/>
      <c r="IWG76" s="385"/>
      <c r="IWH76" s="386"/>
      <c r="IWI76" s="386"/>
      <c r="IWJ76" s="386"/>
      <c r="IWK76" s="386"/>
      <c r="IWL76" s="386"/>
      <c r="IWM76" s="386"/>
      <c r="IWN76" s="386"/>
      <c r="IWO76" s="386"/>
      <c r="IWP76" s="386"/>
      <c r="IWQ76" s="386"/>
      <c r="IWR76" s="386"/>
      <c r="IWS76" s="386"/>
      <c r="IWT76" s="386"/>
      <c r="IWU76" s="386"/>
      <c r="IWV76" s="386"/>
      <c r="IWW76" s="385"/>
      <c r="IWX76" s="386"/>
      <c r="IWY76" s="386"/>
      <c r="IWZ76" s="386"/>
      <c r="IXA76" s="386"/>
      <c r="IXB76" s="386"/>
      <c r="IXC76" s="386"/>
      <c r="IXD76" s="386"/>
      <c r="IXE76" s="386"/>
      <c r="IXF76" s="386"/>
      <c r="IXG76" s="386"/>
      <c r="IXH76" s="386"/>
      <c r="IXI76" s="386"/>
      <c r="IXJ76" s="386"/>
      <c r="IXK76" s="386"/>
      <c r="IXL76" s="386"/>
      <c r="IXM76" s="385"/>
      <c r="IXN76" s="386"/>
      <c r="IXO76" s="386"/>
      <c r="IXP76" s="386"/>
      <c r="IXQ76" s="386"/>
      <c r="IXR76" s="386"/>
      <c r="IXS76" s="386"/>
      <c r="IXT76" s="386"/>
      <c r="IXU76" s="386"/>
      <c r="IXV76" s="386"/>
      <c r="IXW76" s="386"/>
      <c r="IXX76" s="386"/>
      <c r="IXY76" s="386"/>
      <c r="IXZ76" s="386"/>
      <c r="IYA76" s="386"/>
      <c r="IYB76" s="386"/>
      <c r="IYC76" s="385"/>
      <c r="IYD76" s="386"/>
      <c r="IYE76" s="386"/>
      <c r="IYF76" s="386"/>
      <c r="IYG76" s="386"/>
      <c r="IYH76" s="386"/>
      <c r="IYI76" s="386"/>
      <c r="IYJ76" s="386"/>
      <c r="IYK76" s="386"/>
      <c r="IYL76" s="386"/>
      <c r="IYM76" s="386"/>
      <c r="IYN76" s="386"/>
      <c r="IYO76" s="386"/>
      <c r="IYP76" s="386"/>
      <c r="IYQ76" s="386"/>
      <c r="IYR76" s="386"/>
      <c r="IYS76" s="385"/>
      <c r="IYT76" s="386"/>
      <c r="IYU76" s="386"/>
      <c r="IYV76" s="386"/>
      <c r="IYW76" s="386"/>
      <c r="IYX76" s="386"/>
      <c r="IYY76" s="386"/>
      <c r="IYZ76" s="386"/>
      <c r="IZA76" s="386"/>
      <c r="IZB76" s="386"/>
      <c r="IZC76" s="386"/>
      <c r="IZD76" s="386"/>
      <c r="IZE76" s="386"/>
      <c r="IZF76" s="386"/>
      <c r="IZG76" s="386"/>
      <c r="IZH76" s="386"/>
      <c r="IZI76" s="385"/>
      <c r="IZJ76" s="386"/>
      <c r="IZK76" s="386"/>
      <c r="IZL76" s="386"/>
      <c r="IZM76" s="386"/>
      <c r="IZN76" s="386"/>
      <c r="IZO76" s="386"/>
      <c r="IZP76" s="386"/>
      <c r="IZQ76" s="386"/>
      <c r="IZR76" s="386"/>
      <c r="IZS76" s="386"/>
      <c r="IZT76" s="386"/>
      <c r="IZU76" s="386"/>
      <c r="IZV76" s="386"/>
      <c r="IZW76" s="386"/>
      <c r="IZX76" s="386"/>
      <c r="IZY76" s="385"/>
      <c r="IZZ76" s="386"/>
      <c r="JAA76" s="386"/>
      <c r="JAB76" s="386"/>
      <c r="JAC76" s="386"/>
      <c r="JAD76" s="386"/>
      <c r="JAE76" s="386"/>
      <c r="JAF76" s="386"/>
      <c r="JAG76" s="386"/>
      <c r="JAH76" s="386"/>
      <c r="JAI76" s="386"/>
      <c r="JAJ76" s="386"/>
      <c r="JAK76" s="386"/>
      <c r="JAL76" s="386"/>
      <c r="JAM76" s="386"/>
      <c r="JAN76" s="386"/>
      <c r="JAO76" s="385"/>
      <c r="JAP76" s="386"/>
      <c r="JAQ76" s="386"/>
      <c r="JAR76" s="386"/>
      <c r="JAS76" s="386"/>
      <c r="JAT76" s="386"/>
      <c r="JAU76" s="386"/>
      <c r="JAV76" s="386"/>
      <c r="JAW76" s="386"/>
      <c r="JAX76" s="386"/>
      <c r="JAY76" s="386"/>
      <c r="JAZ76" s="386"/>
      <c r="JBA76" s="386"/>
      <c r="JBB76" s="386"/>
      <c r="JBC76" s="386"/>
      <c r="JBD76" s="386"/>
      <c r="JBE76" s="385"/>
      <c r="JBF76" s="386"/>
      <c r="JBG76" s="386"/>
      <c r="JBH76" s="386"/>
      <c r="JBI76" s="386"/>
      <c r="JBJ76" s="386"/>
      <c r="JBK76" s="386"/>
      <c r="JBL76" s="386"/>
      <c r="JBM76" s="386"/>
      <c r="JBN76" s="386"/>
      <c r="JBO76" s="386"/>
      <c r="JBP76" s="386"/>
      <c r="JBQ76" s="386"/>
      <c r="JBR76" s="386"/>
      <c r="JBS76" s="386"/>
      <c r="JBT76" s="386"/>
      <c r="JBU76" s="385"/>
      <c r="JBV76" s="386"/>
      <c r="JBW76" s="386"/>
      <c r="JBX76" s="386"/>
      <c r="JBY76" s="386"/>
      <c r="JBZ76" s="386"/>
      <c r="JCA76" s="386"/>
      <c r="JCB76" s="386"/>
      <c r="JCC76" s="386"/>
      <c r="JCD76" s="386"/>
      <c r="JCE76" s="386"/>
      <c r="JCF76" s="386"/>
      <c r="JCG76" s="386"/>
      <c r="JCH76" s="386"/>
      <c r="JCI76" s="386"/>
      <c r="JCJ76" s="386"/>
      <c r="JCK76" s="385"/>
      <c r="JCL76" s="386"/>
      <c r="JCM76" s="386"/>
      <c r="JCN76" s="386"/>
      <c r="JCO76" s="386"/>
      <c r="JCP76" s="386"/>
      <c r="JCQ76" s="386"/>
      <c r="JCR76" s="386"/>
      <c r="JCS76" s="386"/>
      <c r="JCT76" s="386"/>
      <c r="JCU76" s="386"/>
      <c r="JCV76" s="386"/>
      <c r="JCW76" s="386"/>
      <c r="JCX76" s="386"/>
      <c r="JCY76" s="386"/>
      <c r="JCZ76" s="386"/>
      <c r="JDA76" s="385"/>
      <c r="JDB76" s="386"/>
      <c r="JDC76" s="386"/>
      <c r="JDD76" s="386"/>
      <c r="JDE76" s="386"/>
      <c r="JDF76" s="386"/>
      <c r="JDG76" s="386"/>
      <c r="JDH76" s="386"/>
      <c r="JDI76" s="386"/>
      <c r="JDJ76" s="386"/>
      <c r="JDK76" s="386"/>
      <c r="JDL76" s="386"/>
      <c r="JDM76" s="386"/>
      <c r="JDN76" s="386"/>
      <c r="JDO76" s="386"/>
      <c r="JDP76" s="386"/>
      <c r="JDQ76" s="385"/>
      <c r="JDR76" s="386"/>
      <c r="JDS76" s="386"/>
      <c r="JDT76" s="386"/>
      <c r="JDU76" s="386"/>
      <c r="JDV76" s="386"/>
      <c r="JDW76" s="386"/>
      <c r="JDX76" s="386"/>
      <c r="JDY76" s="386"/>
      <c r="JDZ76" s="386"/>
      <c r="JEA76" s="386"/>
      <c r="JEB76" s="386"/>
      <c r="JEC76" s="386"/>
      <c r="JED76" s="386"/>
      <c r="JEE76" s="386"/>
      <c r="JEF76" s="386"/>
      <c r="JEG76" s="385"/>
      <c r="JEH76" s="386"/>
      <c r="JEI76" s="386"/>
      <c r="JEJ76" s="386"/>
      <c r="JEK76" s="386"/>
      <c r="JEL76" s="386"/>
      <c r="JEM76" s="386"/>
      <c r="JEN76" s="386"/>
      <c r="JEO76" s="386"/>
      <c r="JEP76" s="386"/>
      <c r="JEQ76" s="386"/>
      <c r="JER76" s="386"/>
      <c r="JES76" s="386"/>
      <c r="JET76" s="386"/>
      <c r="JEU76" s="386"/>
      <c r="JEV76" s="386"/>
      <c r="JEW76" s="385"/>
      <c r="JEX76" s="386"/>
      <c r="JEY76" s="386"/>
      <c r="JEZ76" s="386"/>
      <c r="JFA76" s="386"/>
      <c r="JFB76" s="386"/>
      <c r="JFC76" s="386"/>
      <c r="JFD76" s="386"/>
      <c r="JFE76" s="386"/>
      <c r="JFF76" s="386"/>
      <c r="JFG76" s="386"/>
      <c r="JFH76" s="386"/>
      <c r="JFI76" s="386"/>
      <c r="JFJ76" s="386"/>
      <c r="JFK76" s="386"/>
      <c r="JFL76" s="386"/>
      <c r="JFM76" s="385"/>
      <c r="JFN76" s="386"/>
      <c r="JFO76" s="386"/>
      <c r="JFP76" s="386"/>
      <c r="JFQ76" s="386"/>
      <c r="JFR76" s="386"/>
      <c r="JFS76" s="386"/>
      <c r="JFT76" s="386"/>
      <c r="JFU76" s="386"/>
      <c r="JFV76" s="386"/>
      <c r="JFW76" s="386"/>
      <c r="JFX76" s="386"/>
      <c r="JFY76" s="386"/>
      <c r="JFZ76" s="386"/>
      <c r="JGA76" s="386"/>
      <c r="JGB76" s="386"/>
      <c r="JGC76" s="385"/>
      <c r="JGD76" s="386"/>
      <c r="JGE76" s="386"/>
      <c r="JGF76" s="386"/>
      <c r="JGG76" s="386"/>
      <c r="JGH76" s="386"/>
      <c r="JGI76" s="386"/>
      <c r="JGJ76" s="386"/>
      <c r="JGK76" s="386"/>
      <c r="JGL76" s="386"/>
      <c r="JGM76" s="386"/>
      <c r="JGN76" s="386"/>
      <c r="JGO76" s="386"/>
      <c r="JGP76" s="386"/>
      <c r="JGQ76" s="386"/>
      <c r="JGR76" s="386"/>
      <c r="JGS76" s="385"/>
      <c r="JGT76" s="386"/>
      <c r="JGU76" s="386"/>
      <c r="JGV76" s="386"/>
      <c r="JGW76" s="386"/>
      <c r="JGX76" s="386"/>
      <c r="JGY76" s="386"/>
      <c r="JGZ76" s="386"/>
      <c r="JHA76" s="386"/>
      <c r="JHB76" s="386"/>
      <c r="JHC76" s="386"/>
      <c r="JHD76" s="386"/>
      <c r="JHE76" s="386"/>
      <c r="JHF76" s="386"/>
      <c r="JHG76" s="386"/>
      <c r="JHH76" s="386"/>
      <c r="JHI76" s="385"/>
      <c r="JHJ76" s="386"/>
      <c r="JHK76" s="386"/>
      <c r="JHL76" s="386"/>
      <c r="JHM76" s="386"/>
      <c r="JHN76" s="386"/>
      <c r="JHO76" s="386"/>
      <c r="JHP76" s="386"/>
      <c r="JHQ76" s="386"/>
      <c r="JHR76" s="386"/>
      <c r="JHS76" s="386"/>
      <c r="JHT76" s="386"/>
      <c r="JHU76" s="386"/>
      <c r="JHV76" s="386"/>
      <c r="JHW76" s="386"/>
      <c r="JHX76" s="386"/>
      <c r="JHY76" s="385"/>
      <c r="JHZ76" s="386"/>
      <c r="JIA76" s="386"/>
      <c r="JIB76" s="386"/>
      <c r="JIC76" s="386"/>
      <c r="JID76" s="386"/>
      <c r="JIE76" s="386"/>
      <c r="JIF76" s="386"/>
      <c r="JIG76" s="386"/>
      <c r="JIH76" s="386"/>
      <c r="JII76" s="386"/>
      <c r="JIJ76" s="386"/>
      <c r="JIK76" s="386"/>
      <c r="JIL76" s="386"/>
      <c r="JIM76" s="386"/>
      <c r="JIN76" s="386"/>
      <c r="JIO76" s="385"/>
      <c r="JIP76" s="386"/>
      <c r="JIQ76" s="386"/>
      <c r="JIR76" s="386"/>
      <c r="JIS76" s="386"/>
      <c r="JIT76" s="386"/>
      <c r="JIU76" s="386"/>
      <c r="JIV76" s="386"/>
      <c r="JIW76" s="386"/>
      <c r="JIX76" s="386"/>
      <c r="JIY76" s="386"/>
      <c r="JIZ76" s="386"/>
      <c r="JJA76" s="386"/>
      <c r="JJB76" s="386"/>
      <c r="JJC76" s="386"/>
      <c r="JJD76" s="386"/>
      <c r="JJE76" s="385"/>
      <c r="JJF76" s="386"/>
      <c r="JJG76" s="386"/>
      <c r="JJH76" s="386"/>
      <c r="JJI76" s="386"/>
      <c r="JJJ76" s="386"/>
      <c r="JJK76" s="386"/>
      <c r="JJL76" s="386"/>
      <c r="JJM76" s="386"/>
      <c r="JJN76" s="386"/>
      <c r="JJO76" s="386"/>
      <c r="JJP76" s="386"/>
      <c r="JJQ76" s="386"/>
      <c r="JJR76" s="386"/>
      <c r="JJS76" s="386"/>
      <c r="JJT76" s="386"/>
      <c r="JJU76" s="385"/>
      <c r="JJV76" s="386"/>
      <c r="JJW76" s="386"/>
      <c r="JJX76" s="386"/>
      <c r="JJY76" s="386"/>
      <c r="JJZ76" s="386"/>
      <c r="JKA76" s="386"/>
      <c r="JKB76" s="386"/>
      <c r="JKC76" s="386"/>
      <c r="JKD76" s="386"/>
      <c r="JKE76" s="386"/>
      <c r="JKF76" s="386"/>
      <c r="JKG76" s="386"/>
      <c r="JKH76" s="386"/>
      <c r="JKI76" s="386"/>
      <c r="JKJ76" s="386"/>
      <c r="JKK76" s="385"/>
      <c r="JKL76" s="386"/>
      <c r="JKM76" s="386"/>
      <c r="JKN76" s="386"/>
      <c r="JKO76" s="386"/>
      <c r="JKP76" s="386"/>
      <c r="JKQ76" s="386"/>
      <c r="JKR76" s="386"/>
      <c r="JKS76" s="386"/>
      <c r="JKT76" s="386"/>
      <c r="JKU76" s="386"/>
      <c r="JKV76" s="386"/>
      <c r="JKW76" s="386"/>
      <c r="JKX76" s="386"/>
      <c r="JKY76" s="386"/>
      <c r="JKZ76" s="386"/>
      <c r="JLA76" s="385"/>
      <c r="JLB76" s="386"/>
      <c r="JLC76" s="386"/>
      <c r="JLD76" s="386"/>
      <c r="JLE76" s="386"/>
      <c r="JLF76" s="386"/>
      <c r="JLG76" s="386"/>
      <c r="JLH76" s="386"/>
      <c r="JLI76" s="386"/>
      <c r="JLJ76" s="386"/>
      <c r="JLK76" s="386"/>
      <c r="JLL76" s="386"/>
      <c r="JLM76" s="386"/>
      <c r="JLN76" s="386"/>
      <c r="JLO76" s="386"/>
      <c r="JLP76" s="386"/>
      <c r="JLQ76" s="385"/>
      <c r="JLR76" s="386"/>
      <c r="JLS76" s="386"/>
      <c r="JLT76" s="386"/>
      <c r="JLU76" s="386"/>
      <c r="JLV76" s="386"/>
      <c r="JLW76" s="386"/>
      <c r="JLX76" s="386"/>
      <c r="JLY76" s="386"/>
      <c r="JLZ76" s="386"/>
      <c r="JMA76" s="386"/>
      <c r="JMB76" s="386"/>
      <c r="JMC76" s="386"/>
      <c r="JMD76" s="386"/>
      <c r="JME76" s="386"/>
      <c r="JMF76" s="386"/>
      <c r="JMG76" s="385"/>
      <c r="JMH76" s="386"/>
      <c r="JMI76" s="386"/>
      <c r="JMJ76" s="386"/>
      <c r="JMK76" s="386"/>
      <c r="JML76" s="386"/>
      <c r="JMM76" s="386"/>
      <c r="JMN76" s="386"/>
      <c r="JMO76" s="386"/>
      <c r="JMP76" s="386"/>
      <c r="JMQ76" s="386"/>
      <c r="JMR76" s="386"/>
      <c r="JMS76" s="386"/>
      <c r="JMT76" s="386"/>
      <c r="JMU76" s="386"/>
      <c r="JMV76" s="386"/>
      <c r="JMW76" s="385"/>
      <c r="JMX76" s="386"/>
      <c r="JMY76" s="386"/>
      <c r="JMZ76" s="386"/>
      <c r="JNA76" s="386"/>
      <c r="JNB76" s="386"/>
      <c r="JNC76" s="386"/>
      <c r="JND76" s="386"/>
      <c r="JNE76" s="386"/>
      <c r="JNF76" s="386"/>
      <c r="JNG76" s="386"/>
      <c r="JNH76" s="386"/>
      <c r="JNI76" s="386"/>
      <c r="JNJ76" s="386"/>
      <c r="JNK76" s="386"/>
      <c r="JNL76" s="386"/>
      <c r="JNM76" s="385"/>
      <c r="JNN76" s="386"/>
      <c r="JNO76" s="386"/>
      <c r="JNP76" s="386"/>
      <c r="JNQ76" s="386"/>
      <c r="JNR76" s="386"/>
      <c r="JNS76" s="386"/>
      <c r="JNT76" s="386"/>
      <c r="JNU76" s="386"/>
      <c r="JNV76" s="386"/>
      <c r="JNW76" s="386"/>
      <c r="JNX76" s="386"/>
      <c r="JNY76" s="386"/>
      <c r="JNZ76" s="386"/>
      <c r="JOA76" s="386"/>
      <c r="JOB76" s="386"/>
      <c r="JOC76" s="385"/>
      <c r="JOD76" s="386"/>
      <c r="JOE76" s="386"/>
      <c r="JOF76" s="386"/>
      <c r="JOG76" s="386"/>
      <c r="JOH76" s="386"/>
      <c r="JOI76" s="386"/>
      <c r="JOJ76" s="386"/>
      <c r="JOK76" s="386"/>
      <c r="JOL76" s="386"/>
      <c r="JOM76" s="386"/>
      <c r="JON76" s="386"/>
      <c r="JOO76" s="386"/>
      <c r="JOP76" s="386"/>
      <c r="JOQ76" s="386"/>
      <c r="JOR76" s="386"/>
      <c r="JOS76" s="385"/>
      <c r="JOT76" s="386"/>
      <c r="JOU76" s="386"/>
      <c r="JOV76" s="386"/>
      <c r="JOW76" s="386"/>
      <c r="JOX76" s="386"/>
      <c r="JOY76" s="386"/>
      <c r="JOZ76" s="386"/>
      <c r="JPA76" s="386"/>
      <c r="JPB76" s="386"/>
      <c r="JPC76" s="386"/>
      <c r="JPD76" s="386"/>
      <c r="JPE76" s="386"/>
      <c r="JPF76" s="386"/>
      <c r="JPG76" s="386"/>
      <c r="JPH76" s="386"/>
      <c r="JPI76" s="385"/>
      <c r="JPJ76" s="386"/>
      <c r="JPK76" s="386"/>
      <c r="JPL76" s="386"/>
      <c r="JPM76" s="386"/>
      <c r="JPN76" s="386"/>
      <c r="JPO76" s="386"/>
      <c r="JPP76" s="386"/>
      <c r="JPQ76" s="386"/>
      <c r="JPR76" s="386"/>
      <c r="JPS76" s="386"/>
      <c r="JPT76" s="386"/>
      <c r="JPU76" s="386"/>
      <c r="JPV76" s="386"/>
      <c r="JPW76" s="386"/>
      <c r="JPX76" s="386"/>
      <c r="JPY76" s="385"/>
      <c r="JPZ76" s="386"/>
      <c r="JQA76" s="386"/>
      <c r="JQB76" s="386"/>
      <c r="JQC76" s="386"/>
      <c r="JQD76" s="386"/>
      <c r="JQE76" s="386"/>
      <c r="JQF76" s="386"/>
      <c r="JQG76" s="386"/>
      <c r="JQH76" s="386"/>
      <c r="JQI76" s="386"/>
      <c r="JQJ76" s="386"/>
      <c r="JQK76" s="386"/>
      <c r="JQL76" s="386"/>
      <c r="JQM76" s="386"/>
      <c r="JQN76" s="386"/>
      <c r="JQO76" s="385"/>
      <c r="JQP76" s="386"/>
      <c r="JQQ76" s="386"/>
      <c r="JQR76" s="386"/>
      <c r="JQS76" s="386"/>
      <c r="JQT76" s="386"/>
      <c r="JQU76" s="386"/>
      <c r="JQV76" s="386"/>
      <c r="JQW76" s="386"/>
      <c r="JQX76" s="386"/>
      <c r="JQY76" s="386"/>
      <c r="JQZ76" s="386"/>
      <c r="JRA76" s="386"/>
      <c r="JRB76" s="386"/>
      <c r="JRC76" s="386"/>
      <c r="JRD76" s="386"/>
      <c r="JRE76" s="385"/>
      <c r="JRF76" s="386"/>
      <c r="JRG76" s="386"/>
      <c r="JRH76" s="386"/>
      <c r="JRI76" s="386"/>
      <c r="JRJ76" s="386"/>
      <c r="JRK76" s="386"/>
      <c r="JRL76" s="386"/>
      <c r="JRM76" s="386"/>
      <c r="JRN76" s="386"/>
      <c r="JRO76" s="386"/>
      <c r="JRP76" s="386"/>
      <c r="JRQ76" s="386"/>
      <c r="JRR76" s="386"/>
      <c r="JRS76" s="386"/>
      <c r="JRT76" s="386"/>
      <c r="JRU76" s="385"/>
      <c r="JRV76" s="386"/>
      <c r="JRW76" s="386"/>
      <c r="JRX76" s="386"/>
      <c r="JRY76" s="386"/>
      <c r="JRZ76" s="386"/>
      <c r="JSA76" s="386"/>
      <c r="JSB76" s="386"/>
      <c r="JSC76" s="386"/>
      <c r="JSD76" s="386"/>
      <c r="JSE76" s="386"/>
      <c r="JSF76" s="386"/>
      <c r="JSG76" s="386"/>
      <c r="JSH76" s="386"/>
      <c r="JSI76" s="386"/>
      <c r="JSJ76" s="386"/>
      <c r="JSK76" s="385"/>
      <c r="JSL76" s="386"/>
      <c r="JSM76" s="386"/>
      <c r="JSN76" s="386"/>
      <c r="JSO76" s="386"/>
      <c r="JSP76" s="386"/>
      <c r="JSQ76" s="386"/>
      <c r="JSR76" s="386"/>
      <c r="JSS76" s="386"/>
      <c r="JST76" s="386"/>
      <c r="JSU76" s="386"/>
      <c r="JSV76" s="386"/>
      <c r="JSW76" s="386"/>
      <c r="JSX76" s="386"/>
      <c r="JSY76" s="386"/>
      <c r="JSZ76" s="386"/>
      <c r="JTA76" s="385"/>
      <c r="JTB76" s="386"/>
      <c r="JTC76" s="386"/>
      <c r="JTD76" s="386"/>
      <c r="JTE76" s="386"/>
      <c r="JTF76" s="386"/>
      <c r="JTG76" s="386"/>
      <c r="JTH76" s="386"/>
      <c r="JTI76" s="386"/>
      <c r="JTJ76" s="386"/>
      <c r="JTK76" s="386"/>
      <c r="JTL76" s="386"/>
      <c r="JTM76" s="386"/>
      <c r="JTN76" s="386"/>
      <c r="JTO76" s="386"/>
      <c r="JTP76" s="386"/>
      <c r="JTQ76" s="385"/>
      <c r="JTR76" s="386"/>
      <c r="JTS76" s="386"/>
      <c r="JTT76" s="386"/>
      <c r="JTU76" s="386"/>
      <c r="JTV76" s="386"/>
      <c r="JTW76" s="386"/>
      <c r="JTX76" s="386"/>
      <c r="JTY76" s="386"/>
      <c r="JTZ76" s="386"/>
      <c r="JUA76" s="386"/>
      <c r="JUB76" s="386"/>
      <c r="JUC76" s="386"/>
      <c r="JUD76" s="386"/>
      <c r="JUE76" s="386"/>
      <c r="JUF76" s="386"/>
      <c r="JUG76" s="385"/>
      <c r="JUH76" s="386"/>
      <c r="JUI76" s="386"/>
      <c r="JUJ76" s="386"/>
      <c r="JUK76" s="386"/>
      <c r="JUL76" s="386"/>
      <c r="JUM76" s="386"/>
      <c r="JUN76" s="386"/>
      <c r="JUO76" s="386"/>
      <c r="JUP76" s="386"/>
      <c r="JUQ76" s="386"/>
      <c r="JUR76" s="386"/>
      <c r="JUS76" s="386"/>
      <c r="JUT76" s="386"/>
      <c r="JUU76" s="386"/>
      <c r="JUV76" s="386"/>
      <c r="JUW76" s="385"/>
      <c r="JUX76" s="386"/>
      <c r="JUY76" s="386"/>
      <c r="JUZ76" s="386"/>
      <c r="JVA76" s="386"/>
      <c r="JVB76" s="386"/>
      <c r="JVC76" s="386"/>
      <c r="JVD76" s="386"/>
      <c r="JVE76" s="386"/>
      <c r="JVF76" s="386"/>
      <c r="JVG76" s="386"/>
      <c r="JVH76" s="386"/>
      <c r="JVI76" s="386"/>
      <c r="JVJ76" s="386"/>
      <c r="JVK76" s="386"/>
      <c r="JVL76" s="386"/>
      <c r="JVM76" s="385"/>
      <c r="JVN76" s="386"/>
      <c r="JVO76" s="386"/>
      <c r="JVP76" s="386"/>
      <c r="JVQ76" s="386"/>
      <c r="JVR76" s="386"/>
      <c r="JVS76" s="386"/>
      <c r="JVT76" s="386"/>
      <c r="JVU76" s="386"/>
      <c r="JVV76" s="386"/>
      <c r="JVW76" s="386"/>
      <c r="JVX76" s="386"/>
      <c r="JVY76" s="386"/>
      <c r="JVZ76" s="386"/>
      <c r="JWA76" s="386"/>
      <c r="JWB76" s="386"/>
      <c r="JWC76" s="385"/>
      <c r="JWD76" s="386"/>
      <c r="JWE76" s="386"/>
      <c r="JWF76" s="386"/>
      <c r="JWG76" s="386"/>
      <c r="JWH76" s="386"/>
      <c r="JWI76" s="386"/>
      <c r="JWJ76" s="386"/>
      <c r="JWK76" s="386"/>
      <c r="JWL76" s="386"/>
      <c r="JWM76" s="386"/>
      <c r="JWN76" s="386"/>
      <c r="JWO76" s="386"/>
      <c r="JWP76" s="386"/>
      <c r="JWQ76" s="386"/>
      <c r="JWR76" s="386"/>
      <c r="JWS76" s="385"/>
      <c r="JWT76" s="386"/>
      <c r="JWU76" s="386"/>
      <c r="JWV76" s="386"/>
      <c r="JWW76" s="386"/>
      <c r="JWX76" s="386"/>
      <c r="JWY76" s="386"/>
      <c r="JWZ76" s="386"/>
      <c r="JXA76" s="386"/>
      <c r="JXB76" s="386"/>
      <c r="JXC76" s="386"/>
      <c r="JXD76" s="386"/>
      <c r="JXE76" s="386"/>
      <c r="JXF76" s="386"/>
      <c r="JXG76" s="386"/>
      <c r="JXH76" s="386"/>
      <c r="JXI76" s="385"/>
      <c r="JXJ76" s="386"/>
      <c r="JXK76" s="386"/>
      <c r="JXL76" s="386"/>
      <c r="JXM76" s="386"/>
      <c r="JXN76" s="386"/>
      <c r="JXO76" s="386"/>
      <c r="JXP76" s="386"/>
      <c r="JXQ76" s="386"/>
      <c r="JXR76" s="386"/>
      <c r="JXS76" s="386"/>
      <c r="JXT76" s="386"/>
      <c r="JXU76" s="386"/>
      <c r="JXV76" s="386"/>
      <c r="JXW76" s="386"/>
      <c r="JXX76" s="386"/>
      <c r="JXY76" s="385"/>
      <c r="JXZ76" s="386"/>
      <c r="JYA76" s="386"/>
      <c r="JYB76" s="386"/>
      <c r="JYC76" s="386"/>
      <c r="JYD76" s="386"/>
      <c r="JYE76" s="386"/>
      <c r="JYF76" s="386"/>
      <c r="JYG76" s="386"/>
      <c r="JYH76" s="386"/>
      <c r="JYI76" s="386"/>
      <c r="JYJ76" s="386"/>
      <c r="JYK76" s="386"/>
      <c r="JYL76" s="386"/>
      <c r="JYM76" s="386"/>
      <c r="JYN76" s="386"/>
      <c r="JYO76" s="385"/>
      <c r="JYP76" s="386"/>
      <c r="JYQ76" s="386"/>
      <c r="JYR76" s="386"/>
      <c r="JYS76" s="386"/>
      <c r="JYT76" s="386"/>
      <c r="JYU76" s="386"/>
      <c r="JYV76" s="386"/>
      <c r="JYW76" s="386"/>
      <c r="JYX76" s="386"/>
      <c r="JYY76" s="386"/>
      <c r="JYZ76" s="386"/>
      <c r="JZA76" s="386"/>
      <c r="JZB76" s="386"/>
      <c r="JZC76" s="386"/>
      <c r="JZD76" s="386"/>
      <c r="JZE76" s="385"/>
      <c r="JZF76" s="386"/>
      <c r="JZG76" s="386"/>
      <c r="JZH76" s="386"/>
      <c r="JZI76" s="386"/>
      <c r="JZJ76" s="386"/>
      <c r="JZK76" s="386"/>
      <c r="JZL76" s="386"/>
      <c r="JZM76" s="386"/>
      <c r="JZN76" s="386"/>
      <c r="JZO76" s="386"/>
      <c r="JZP76" s="386"/>
      <c r="JZQ76" s="386"/>
      <c r="JZR76" s="386"/>
      <c r="JZS76" s="386"/>
      <c r="JZT76" s="386"/>
      <c r="JZU76" s="385"/>
      <c r="JZV76" s="386"/>
      <c r="JZW76" s="386"/>
      <c r="JZX76" s="386"/>
      <c r="JZY76" s="386"/>
      <c r="JZZ76" s="386"/>
      <c r="KAA76" s="386"/>
      <c r="KAB76" s="386"/>
      <c r="KAC76" s="386"/>
      <c r="KAD76" s="386"/>
      <c r="KAE76" s="386"/>
      <c r="KAF76" s="386"/>
      <c r="KAG76" s="386"/>
      <c r="KAH76" s="386"/>
      <c r="KAI76" s="386"/>
      <c r="KAJ76" s="386"/>
      <c r="KAK76" s="385"/>
      <c r="KAL76" s="386"/>
      <c r="KAM76" s="386"/>
      <c r="KAN76" s="386"/>
      <c r="KAO76" s="386"/>
      <c r="KAP76" s="386"/>
      <c r="KAQ76" s="386"/>
      <c r="KAR76" s="386"/>
      <c r="KAS76" s="386"/>
      <c r="KAT76" s="386"/>
      <c r="KAU76" s="386"/>
      <c r="KAV76" s="386"/>
      <c r="KAW76" s="386"/>
      <c r="KAX76" s="386"/>
      <c r="KAY76" s="386"/>
      <c r="KAZ76" s="386"/>
      <c r="KBA76" s="385"/>
      <c r="KBB76" s="386"/>
      <c r="KBC76" s="386"/>
      <c r="KBD76" s="386"/>
      <c r="KBE76" s="386"/>
      <c r="KBF76" s="386"/>
      <c r="KBG76" s="386"/>
      <c r="KBH76" s="386"/>
      <c r="KBI76" s="386"/>
      <c r="KBJ76" s="386"/>
      <c r="KBK76" s="386"/>
      <c r="KBL76" s="386"/>
      <c r="KBM76" s="386"/>
      <c r="KBN76" s="386"/>
      <c r="KBO76" s="386"/>
      <c r="KBP76" s="386"/>
      <c r="KBQ76" s="385"/>
      <c r="KBR76" s="386"/>
      <c r="KBS76" s="386"/>
      <c r="KBT76" s="386"/>
      <c r="KBU76" s="386"/>
      <c r="KBV76" s="386"/>
      <c r="KBW76" s="386"/>
      <c r="KBX76" s="386"/>
      <c r="KBY76" s="386"/>
      <c r="KBZ76" s="386"/>
      <c r="KCA76" s="386"/>
      <c r="KCB76" s="386"/>
      <c r="KCC76" s="386"/>
      <c r="KCD76" s="386"/>
      <c r="KCE76" s="386"/>
      <c r="KCF76" s="386"/>
      <c r="KCG76" s="385"/>
      <c r="KCH76" s="386"/>
      <c r="KCI76" s="386"/>
      <c r="KCJ76" s="386"/>
      <c r="KCK76" s="386"/>
      <c r="KCL76" s="386"/>
      <c r="KCM76" s="386"/>
      <c r="KCN76" s="386"/>
      <c r="KCO76" s="386"/>
      <c r="KCP76" s="386"/>
      <c r="KCQ76" s="386"/>
      <c r="KCR76" s="386"/>
      <c r="KCS76" s="386"/>
      <c r="KCT76" s="386"/>
      <c r="KCU76" s="386"/>
      <c r="KCV76" s="386"/>
      <c r="KCW76" s="385"/>
      <c r="KCX76" s="386"/>
      <c r="KCY76" s="386"/>
      <c r="KCZ76" s="386"/>
      <c r="KDA76" s="386"/>
      <c r="KDB76" s="386"/>
      <c r="KDC76" s="386"/>
      <c r="KDD76" s="386"/>
      <c r="KDE76" s="386"/>
      <c r="KDF76" s="386"/>
      <c r="KDG76" s="386"/>
      <c r="KDH76" s="386"/>
      <c r="KDI76" s="386"/>
      <c r="KDJ76" s="386"/>
      <c r="KDK76" s="386"/>
      <c r="KDL76" s="386"/>
      <c r="KDM76" s="385"/>
      <c r="KDN76" s="386"/>
      <c r="KDO76" s="386"/>
      <c r="KDP76" s="386"/>
      <c r="KDQ76" s="386"/>
      <c r="KDR76" s="386"/>
      <c r="KDS76" s="386"/>
      <c r="KDT76" s="386"/>
      <c r="KDU76" s="386"/>
      <c r="KDV76" s="386"/>
      <c r="KDW76" s="386"/>
      <c r="KDX76" s="386"/>
      <c r="KDY76" s="386"/>
      <c r="KDZ76" s="386"/>
      <c r="KEA76" s="386"/>
      <c r="KEB76" s="386"/>
      <c r="KEC76" s="385"/>
      <c r="KED76" s="386"/>
      <c r="KEE76" s="386"/>
      <c r="KEF76" s="386"/>
      <c r="KEG76" s="386"/>
      <c r="KEH76" s="386"/>
      <c r="KEI76" s="386"/>
      <c r="KEJ76" s="386"/>
      <c r="KEK76" s="386"/>
      <c r="KEL76" s="386"/>
      <c r="KEM76" s="386"/>
      <c r="KEN76" s="386"/>
      <c r="KEO76" s="386"/>
      <c r="KEP76" s="386"/>
      <c r="KEQ76" s="386"/>
      <c r="KER76" s="386"/>
      <c r="KES76" s="385"/>
      <c r="KET76" s="386"/>
      <c r="KEU76" s="386"/>
      <c r="KEV76" s="386"/>
      <c r="KEW76" s="386"/>
      <c r="KEX76" s="386"/>
      <c r="KEY76" s="386"/>
      <c r="KEZ76" s="386"/>
      <c r="KFA76" s="386"/>
      <c r="KFB76" s="386"/>
      <c r="KFC76" s="386"/>
      <c r="KFD76" s="386"/>
      <c r="KFE76" s="386"/>
      <c r="KFF76" s="386"/>
      <c r="KFG76" s="386"/>
      <c r="KFH76" s="386"/>
      <c r="KFI76" s="385"/>
      <c r="KFJ76" s="386"/>
      <c r="KFK76" s="386"/>
      <c r="KFL76" s="386"/>
      <c r="KFM76" s="386"/>
      <c r="KFN76" s="386"/>
      <c r="KFO76" s="386"/>
      <c r="KFP76" s="386"/>
      <c r="KFQ76" s="386"/>
      <c r="KFR76" s="386"/>
      <c r="KFS76" s="386"/>
      <c r="KFT76" s="386"/>
      <c r="KFU76" s="386"/>
      <c r="KFV76" s="386"/>
      <c r="KFW76" s="386"/>
      <c r="KFX76" s="386"/>
      <c r="KFY76" s="385"/>
      <c r="KFZ76" s="386"/>
      <c r="KGA76" s="386"/>
      <c r="KGB76" s="386"/>
      <c r="KGC76" s="386"/>
      <c r="KGD76" s="386"/>
      <c r="KGE76" s="386"/>
      <c r="KGF76" s="386"/>
      <c r="KGG76" s="386"/>
      <c r="KGH76" s="386"/>
      <c r="KGI76" s="386"/>
      <c r="KGJ76" s="386"/>
      <c r="KGK76" s="386"/>
      <c r="KGL76" s="386"/>
      <c r="KGM76" s="386"/>
      <c r="KGN76" s="386"/>
      <c r="KGO76" s="385"/>
      <c r="KGP76" s="386"/>
      <c r="KGQ76" s="386"/>
      <c r="KGR76" s="386"/>
      <c r="KGS76" s="386"/>
      <c r="KGT76" s="386"/>
      <c r="KGU76" s="386"/>
      <c r="KGV76" s="386"/>
      <c r="KGW76" s="386"/>
      <c r="KGX76" s="386"/>
      <c r="KGY76" s="386"/>
      <c r="KGZ76" s="386"/>
      <c r="KHA76" s="386"/>
      <c r="KHB76" s="386"/>
      <c r="KHC76" s="386"/>
      <c r="KHD76" s="386"/>
      <c r="KHE76" s="385"/>
      <c r="KHF76" s="386"/>
      <c r="KHG76" s="386"/>
      <c r="KHH76" s="386"/>
      <c r="KHI76" s="386"/>
      <c r="KHJ76" s="386"/>
      <c r="KHK76" s="386"/>
      <c r="KHL76" s="386"/>
      <c r="KHM76" s="386"/>
      <c r="KHN76" s="386"/>
      <c r="KHO76" s="386"/>
      <c r="KHP76" s="386"/>
      <c r="KHQ76" s="386"/>
      <c r="KHR76" s="386"/>
      <c r="KHS76" s="386"/>
      <c r="KHT76" s="386"/>
      <c r="KHU76" s="385"/>
      <c r="KHV76" s="386"/>
      <c r="KHW76" s="386"/>
      <c r="KHX76" s="386"/>
      <c r="KHY76" s="386"/>
      <c r="KHZ76" s="386"/>
      <c r="KIA76" s="386"/>
      <c r="KIB76" s="386"/>
      <c r="KIC76" s="386"/>
      <c r="KID76" s="386"/>
      <c r="KIE76" s="386"/>
      <c r="KIF76" s="386"/>
      <c r="KIG76" s="386"/>
      <c r="KIH76" s="386"/>
      <c r="KII76" s="386"/>
      <c r="KIJ76" s="386"/>
      <c r="KIK76" s="385"/>
      <c r="KIL76" s="386"/>
      <c r="KIM76" s="386"/>
      <c r="KIN76" s="386"/>
      <c r="KIO76" s="386"/>
      <c r="KIP76" s="386"/>
      <c r="KIQ76" s="386"/>
      <c r="KIR76" s="386"/>
      <c r="KIS76" s="386"/>
      <c r="KIT76" s="386"/>
      <c r="KIU76" s="386"/>
      <c r="KIV76" s="386"/>
      <c r="KIW76" s="386"/>
      <c r="KIX76" s="386"/>
      <c r="KIY76" s="386"/>
      <c r="KIZ76" s="386"/>
      <c r="KJA76" s="385"/>
      <c r="KJB76" s="386"/>
      <c r="KJC76" s="386"/>
      <c r="KJD76" s="386"/>
      <c r="KJE76" s="386"/>
      <c r="KJF76" s="386"/>
      <c r="KJG76" s="386"/>
      <c r="KJH76" s="386"/>
      <c r="KJI76" s="386"/>
      <c r="KJJ76" s="386"/>
      <c r="KJK76" s="386"/>
      <c r="KJL76" s="386"/>
      <c r="KJM76" s="386"/>
      <c r="KJN76" s="386"/>
      <c r="KJO76" s="386"/>
      <c r="KJP76" s="386"/>
      <c r="KJQ76" s="385"/>
      <c r="KJR76" s="386"/>
      <c r="KJS76" s="386"/>
      <c r="KJT76" s="386"/>
      <c r="KJU76" s="386"/>
      <c r="KJV76" s="386"/>
      <c r="KJW76" s="386"/>
      <c r="KJX76" s="386"/>
      <c r="KJY76" s="386"/>
      <c r="KJZ76" s="386"/>
      <c r="KKA76" s="386"/>
      <c r="KKB76" s="386"/>
      <c r="KKC76" s="386"/>
      <c r="KKD76" s="386"/>
      <c r="KKE76" s="386"/>
      <c r="KKF76" s="386"/>
      <c r="KKG76" s="385"/>
      <c r="KKH76" s="386"/>
      <c r="KKI76" s="386"/>
      <c r="KKJ76" s="386"/>
      <c r="KKK76" s="386"/>
      <c r="KKL76" s="386"/>
      <c r="KKM76" s="386"/>
      <c r="KKN76" s="386"/>
      <c r="KKO76" s="386"/>
      <c r="KKP76" s="386"/>
      <c r="KKQ76" s="386"/>
      <c r="KKR76" s="386"/>
      <c r="KKS76" s="386"/>
      <c r="KKT76" s="386"/>
      <c r="KKU76" s="386"/>
      <c r="KKV76" s="386"/>
      <c r="KKW76" s="385"/>
      <c r="KKX76" s="386"/>
      <c r="KKY76" s="386"/>
      <c r="KKZ76" s="386"/>
      <c r="KLA76" s="386"/>
      <c r="KLB76" s="386"/>
      <c r="KLC76" s="386"/>
      <c r="KLD76" s="386"/>
      <c r="KLE76" s="386"/>
      <c r="KLF76" s="386"/>
      <c r="KLG76" s="386"/>
      <c r="KLH76" s="386"/>
      <c r="KLI76" s="386"/>
      <c r="KLJ76" s="386"/>
      <c r="KLK76" s="386"/>
      <c r="KLL76" s="386"/>
      <c r="KLM76" s="385"/>
      <c r="KLN76" s="386"/>
      <c r="KLO76" s="386"/>
      <c r="KLP76" s="386"/>
      <c r="KLQ76" s="386"/>
      <c r="KLR76" s="386"/>
      <c r="KLS76" s="386"/>
      <c r="KLT76" s="386"/>
      <c r="KLU76" s="386"/>
      <c r="KLV76" s="386"/>
      <c r="KLW76" s="386"/>
      <c r="KLX76" s="386"/>
      <c r="KLY76" s="386"/>
      <c r="KLZ76" s="386"/>
      <c r="KMA76" s="386"/>
      <c r="KMB76" s="386"/>
      <c r="KMC76" s="385"/>
      <c r="KMD76" s="386"/>
      <c r="KME76" s="386"/>
      <c r="KMF76" s="386"/>
      <c r="KMG76" s="386"/>
      <c r="KMH76" s="386"/>
      <c r="KMI76" s="386"/>
      <c r="KMJ76" s="386"/>
      <c r="KMK76" s="386"/>
      <c r="KML76" s="386"/>
      <c r="KMM76" s="386"/>
      <c r="KMN76" s="386"/>
      <c r="KMO76" s="386"/>
      <c r="KMP76" s="386"/>
      <c r="KMQ76" s="386"/>
      <c r="KMR76" s="386"/>
      <c r="KMS76" s="385"/>
      <c r="KMT76" s="386"/>
      <c r="KMU76" s="386"/>
      <c r="KMV76" s="386"/>
      <c r="KMW76" s="386"/>
      <c r="KMX76" s="386"/>
      <c r="KMY76" s="386"/>
      <c r="KMZ76" s="386"/>
      <c r="KNA76" s="386"/>
      <c r="KNB76" s="386"/>
      <c r="KNC76" s="386"/>
      <c r="KND76" s="386"/>
      <c r="KNE76" s="386"/>
      <c r="KNF76" s="386"/>
      <c r="KNG76" s="386"/>
      <c r="KNH76" s="386"/>
      <c r="KNI76" s="385"/>
      <c r="KNJ76" s="386"/>
      <c r="KNK76" s="386"/>
      <c r="KNL76" s="386"/>
      <c r="KNM76" s="386"/>
      <c r="KNN76" s="386"/>
      <c r="KNO76" s="386"/>
      <c r="KNP76" s="386"/>
      <c r="KNQ76" s="386"/>
      <c r="KNR76" s="386"/>
      <c r="KNS76" s="386"/>
      <c r="KNT76" s="386"/>
      <c r="KNU76" s="386"/>
      <c r="KNV76" s="386"/>
      <c r="KNW76" s="386"/>
      <c r="KNX76" s="386"/>
      <c r="KNY76" s="385"/>
      <c r="KNZ76" s="386"/>
      <c r="KOA76" s="386"/>
      <c r="KOB76" s="386"/>
      <c r="KOC76" s="386"/>
      <c r="KOD76" s="386"/>
      <c r="KOE76" s="386"/>
      <c r="KOF76" s="386"/>
      <c r="KOG76" s="386"/>
      <c r="KOH76" s="386"/>
      <c r="KOI76" s="386"/>
      <c r="KOJ76" s="386"/>
      <c r="KOK76" s="386"/>
      <c r="KOL76" s="386"/>
      <c r="KOM76" s="386"/>
      <c r="KON76" s="386"/>
      <c r="KOO76" s="385"/>
      <c r="KOP76" s="386"/>
      <c r="KOQ76" s="386"/>
      <c r="KOR76" s="386"/>
      <c r="KOS76" s="386"/>
      <c r="KOT76" s="386"/>
      <c r="KOU76" s="386"/>
      <c r="KOV76" s="386"/>
      <c r="KOW76" s="386"/>
      <c r="KOX76" s="386"/>
      <c r="KOY76" s="386"/>
      <c r="KOZ76" s="386"/>
      <c r="KPA76" s="386"/>
      <c r="KPB76" s="386"/>
      <c r="KPC76" s="386"/>
      <c r="KPD76" s="386"/>
      <c r="KPE76" s="385"/>
      <c r="KPF76" s="386"/>
      <c r="KPG76" s="386"/>
      <c r="KPH76" s="386"/>
      <c r="KPI76" s="386"/>
      <c r="KPJ76" s="386"/>
      <c r="KPK76" s="386"/>
      <c r="KPL76" s="386"/>
      <c r="KPM76" s="386"/>
      <c r="KPN76" s="386"/>
      <c r="KPO76" s="386"/>
      <c r="KPP76" s="386"/>
      <c r="KPQ76" s="386"/>
      <c r="KPR76" s="386"/>
      <c r="KPS76" s="386"/>
      <c r="KPT76" s="386"/>
      <c r="KPU76" s="385"/>
      <c r="KPV76" s="386"/>
      <c r="KPW76" s="386"/>
      <c r="KPX76" s="386"/>
      <c r="KPY76" s="386"/>
      <c r="KPZ76" s="386"/>
      <c r="KQA76" s="386"/>
      <c r="KQB76" s="386"/>
      <c r="KQC76" s="386"/>
      <c r="KQD76" s="386"/>
      <c r="KQE76" s="386"/>
      <c r="KQF76" s="386"/>
      <c r="KQG76" s="386"/>
      <c r="KQH76" s="386"/>
      <c r="KQI76" s="386"/>
      <c r="KQJ76" s="386"/>
      <c r="KQK76" s="385"/>
      <c r="KQL76" s="386"/>
      <c r="KQM76" s="386"/>
      <c r="KQN76" s="386"/>
      <c r="KQO76" s="386"/>
      <c r="KQP76" s="386"/>
      <c r="KQQ76" s="386"/>
      <c r="KQR76" s="386"/>
      <c r="KQS76" s="386"/>
      <c r="KQT76" s="386"/>
      <c r="KQU76" s="386"/>
      <c r="KQV76" s="386"/>
      <c r="KQW76" s="386"/>
      <c r="KQX76" s="386"/>
      <c r="KQY76" s="386"/>
      <c r="KQZ76" s="386"/>
      <c r="KRA76" s="385"/>
      <c r="KRB76" s="386"/>
      <c r="KRC76" s="386"/>
      <c r="KRD76" s="386"/>
      <c r="KRE76" s="386"/>
      <c r="KRF76" s="386"/>
      <c r="KRG76" s="386"/>
      <c r="KRH76" s="386"/>
      <c r="KRI76" s="386"/>
      <c r="KRJ76" s="386"/>
      <c r="KRK76" s="386"/>
      <c r="KRL76" s="386"/>
      <c r="KRM76" s="386"/>
      <c r="KRN76" s="386"/>
      <c r="KRO76" s="386"/>
      <c r="KRP76" s="386"/>
      <c r="KRQ76" s="385"/>
      <c r="KRR76" s="386"/>
      <c r="KRS76" s="386"/>
      <c r="KRT76" s="386"/>
      <c r="KRU76" s="386"/>
      <c r="KRV76" s="386"/>
      <c r="KRW76" s="386"/>
      <c r="KRX76" s="386"/>
      <c r="KRY76" s="386"/>
      <c r="KRZ76" s="386"/>
      <c r="KSA76" s="386"/>
      <c r="KSB76" s="386"/>
      <c r="KSC76" s="386"/>
      <c r="KSD76" s="386"/>
      <c r="KSE76" s="386"/>
      <c r="KSF76" s="386"/>
      <c r="KSG76" s="385"/>
      <c r="KSH76" s="386"/>
      <c r="KSI76" s="386"/>
      <c r="KSJ76" s="386"/>
      <c r="KSK76" s="386"/>
      <c r="KSL76" s="386"/>
      <c r="KSM76" s="386"/>
      <c r="KSN76" s="386"/>
      <c r="KSO76" s="386"/>
      <c r="KSP76" s="386"/>
      <c r="KSQ76" s="386"/>
      <c r="KSR76" s="386"/>
      <c r="KSS76" s="386"/>
      <c r="KST76" s="386"/>
      <c r="KSU76" s="386"/>
      <c r="KSV76" s="386"/>
      <c r="KSW76" s="385"/>
      <c r="KSX76" s="386"/>
      <c r="KSY76" s="386"/>
      <c r="KSZ76" s="386"/>
      <c r="KTA76" s="386"/>
      <c r="KTB76" s="386"/>
      <c r="KTC76" s="386"/>
      <c r="KTD76" s="386"/>
      <c r="KTE76" s="386"/>
      <c r="KTF76" s="386"/>
      <c r="KTG76" s="386"/>
      <c r="KTH76" s="386"/>
      <c r="KTI76" s="386"/>
      <c r="KTJ76" s="386"/>
      <c r="KTK76" s="386"/>
      <c r="KTL76" s="386"/>
      <c r="KTM76" s="385"/>
      <c r="KTN76" s="386"/>
      <c r="KTO76" s="386"/>
      <c r="KTP76" s="386"/>
      <c r="KTQ76" s="386"/>
      <c r="KTR76" s="386"/>
      <c r="KTS76" s="386"/>
      <c r="KTT76" s="386"/>
      <c r="KTU76" s="386"/>
      <c r="KTV76" s="386"/>
      <c r="KTW76" s="386"/>
      <c r="KTX76" s="386"/>
      <c r="KTY76" s="386"/>
      <c r="KTZ76" s="386"/>
      <c r="KUA76" s="386"/>
      <c r="KUB76" s="386"/>
      <c r="KUC76" s="385"/>
      <c r="KUD76" s="386"/>
      <c r="KUE76" s="386"/>
      <c r="KUF76" s="386"/>
      <c r="KUG76" s="386"/>
      <c r="KUH76" s="386"/>
      <c r="KUI76" s="386"/>
      <c r="KUJ76" s="386"/>
      <c r="KUK76" s="386"/>
      <c r="KUL76" s="386"/>
      <c r="KUM76" s="386"/>
      <c r="KUN76" s="386"/>
      <c r="KUO76" s="386"/>
      <c r="KUP76" s="386"/>
      <c r="KUQ76" s="386"/>
      <c r="KUR76" s="386"/>
      <c r="KUS76" s="385"/>
      <c r="KUT76" s="386"/>
      <c r="KUU76" s="386"/>
      <c r="KUV76" s="386"/>
      <c r="KUW76" s="386"/>
      <c r="KUX76" s="386"/>
      <c r="KUY76" s="386"/>
      <c r="KUZ76" s="386"/>
      <c r="KVA76" s="386"/>
      <c r="KVB76" s="386"/>
      <c r="KVC76" s="386"/>
      <c r="KVD76" s="386"/>
      <c r="KVE76" s="386"/>
      <c r="KVF76" s="386"/>
      <c r="KVG76" s="386"/>
      <c r="KVH76" s="386"/>
      <c r="KVI76" s="385"/>
      <c r="KVJ76" s="386"/>
      <c r="KVK76" s="386"/>
      <c r="KVL76" s="386"/>
      <c r="KVM76" s="386"/>
      <c r="KVN76" s="386"/>
      <c r="KVO76" s="386"/>
      <c r="KVP76" s="386"/>
      <c r="KVQ76" s="386"/>
      <c r="KVR76" s="386"/>
      <c r="KVS76" s="386"/>
      <c r="KVT76" s="386"/>
      <c r="KVU76" s="386"/>
      <c r="KVV76" s="386"/>
      <c r="KVW76" s="386"/>
      <c r="KVX76" s="386"/>
      <c r="KVY76" s="385"/>
      <c r="KVZ76" s="386"/>
      <c r="KWA76" s="386"/>
      <c r="KWB76" s="386"/>
      <c r="KWC76" s="386"/>
      <c r="KWD76" s="386"/>
      <c r="KWE76" s="386"/>
      <c r="KWF76" s="386"/>
      <c r="KWG76" s="386"/>
      <c r="KWH76" s="386"/>
      <c r="KWI76" s="386"/>
      <c r="KWJ76" s="386"/>
      <c r="KWK76" s="386"/>
      <c r="KWL76" s="386"/>
      <c r="KWM76" s="386"/>
      <c r="KWN76" s="386"/>
      <c r="KWO76" s="385"/>
      <c r="KWP76" s="386"/>
      <c r="KWQ76" s="386"/>
      <c r="KWR76" s="386"/>
      <c r="KWS76" s="386"/>
      <c r="KWT76" s="386"/>
      <c r="KWU76" s="386"/>
      <c r="KWV76" s="386"/>
      <c r="KWW76" s="386"/>
      <c r="KWX76" s="386"/>
      <c r="KWY76" s="386"/>
      <c r="KWZ76" s="386"/>
      <c r="KXA76" s="386"/>
      <c r="KXB76" s="386"/>
      <c r="KXC76" s="386"/>
      <c r="KXD76" s="386"/>
      <c r="KXE76" s="385"/>
      <c r="KXF76" s="386"/>
      <c r="KXG76" s="386"/>
      <c r="KXH76" s="386"/>
      <c r="KXI76" s="386"/>
      <c r="KXJ76" s="386"/>
      <c r="KXK76" s="386"/>
      <c r="KXL76" s="386"/>
      <c r="KXM76" s="386"/>
      <c r="KXN76" s="386"/>
      <c r="KXO76" s="386"/>
      <c r="KXP76" s="386"/>
      <c r="KXQ76" s="386"/>
      <c r="KXR76" s="386"/>
      <c r="KXS76" s="386"/>
      <c r="KXT76" s="386"/>
      <c r="KXU76" s="385"/>
      <c r="KXV76" s="386"/>
      <c r="KXW76" s="386"/>
      <c r="KXX76" s="386"/>
      <c r="KXY76" s="386"/>
      <c r="KXZ76" s="386"/>
      <c r="KYA76" s="386"/>
      <c r="KYB76" s="386"/>
      <c r="KYC76" s="386"/>
      <c r="KYD76" s="386"/>
      <c r="KYE76" s="386"/>
      <c r="KYF76" s="386"/>
      <c r="KYG76" s="386"/>
      <c r="KYH76" s="386"/>
      <c r="KYI76" s="386"/>
      <c r="KYJ76" s="386"/>
      <c r="KYK76" s="385"/>
      <c r="KYL76" s="386"/>
      <c r="KYM76" s="386"/>
      <c r="KYN76" s="386"/>
      <c r="KYO76" s="386"/>
      <c r="KYP76" s="386"/>
      <c r="KYQ76" s="386"/>
      <c r="KYR76" s="386"/>
      <c r="KYS76" s="386"/>
      <c r="KYT76" s="386"/>
      <c r="KYU76" s="386"/>
      <c r="KYV76" s="386"/>
      <c r="KYW76" s="386"/>
      <c r="KYX76" s="386"/>
      <c r="KYY76" s="386"/>
      <c r="KYZ76" s="386"/>
      <c r="KZA76" s="385"/>
      <c r="KZB76" s="386"/>
      <c r="KZC76" s="386"/>
      <c r="KZD76" s="386"/>
      <c r="KZE76" s="386"/>
      <c r="KZF76" s="386"/>
      <c r="KZG76" s="386"/>
      <c r="KZH76" s="386"/>
      <c r="KZI76" s="386"/>
      <c r="KZJ76" s="386"/>
      <c r="KZK76" s="386"/>
      <c r="KZL76" s="386"/>
      <c r="KZM76" s="386"/>
      <c r="KZN76" s="386"/>
      <c r="KZO76" s="386"/>
      <c r="KZP76" s="386"/>
      <c r="KZQ76" s="385"/>
      <c r="KZR76" s="386"/>
      <c r="KZS76" s="386"/>
      <c r="KZT76" s="386"/>
      <c r="KZU76" s="386"/>
      <c r="KZV76" s="386"/>
      <c r="KZW76" s="386"/>
      <c r="KZX76" s="386"/>
      <c r="KZY76" s="386"/>
      <c r="KZZ76" s="386"/>
      <c r="LAA76" s="386"/>
      <c r="LAB76" s="386"/>
      <c r="LAC76" s="386"/>
      <c r="LAD76" s="386"/>
      <c r="LAE76" s="386"/>
      <c r="LAF76" s="386"/>
      <c r="LAG76" s="385"/>
      <c r="LAH76" s="386"/>
      <c r="LAI76" s="386"/>
      <c r="LAJ76" s="386"/>
      <c r="LAK76" s="386"/>
      <c r="LAL76" s="386"/>
      <c r="LAM76" s="386"/>
      <c r="LAN76" s="386"/>
      <c r="LAO76" s="386"/>
      <c r="LAP76" s="386"/>
      <c r="LAQ76" s="386"/>
      <c r="LAR76" s="386"/>
      <c r="LAS76" s="386"/>
      <c r="LAT76" s="386"/>
      <c r="LAU76" s="386"/>
      <c r="LAV76" s="386"/>
      <c r="LAW76" s="385"/>
      <c r="LAX76" s="386"/>
      <c r="LAY76" s="386"/>
      <c r="LAZ76" s="386"/>
      <c r="LBA76" s="386"/>
      <c r="LBB76" s="386"/>
      <c r="LBC76" s="386"/>
      <c r="LBD76" s="386"/>
      <c r="LBE76" s="386"/>
      <c r="LBF76" s="386"/>
      <c r="LBG76" s="386"/>
      <c r="LBH76" s="386"/>
      <c r="LBI76" s="386"/>
      <c r="LBJ76" s="386"/>
      <c r="LBK76" s="386"/>
      <c r="LBL76" s="386"/>
      <c r="LBM76" s="385"/>
      <c r="LBN76" s="386"/>
      <c r="LBO76" s="386"/>
      <c r="LBP76" s="386"/>
      <c r="LBQ76" s="386"/>
      <c r="LBR76" s="386"/>
      <c r="LBS76" s="386"/>
      <c r="LBT76" s="386"/>
      <c r="LBU76" s="386"/>
      <c r="LBV76" s="386"/>
      <c r="LBW76" s="386"/>
      <c r="LBX76" s="386"/>
      <c r="LBY76" s="386"/>
      <c r="LBZ76" s="386"/>
      <c r="LCA76" s="386"/>
      <c r="LCB76" s="386"/>
      <c r="LCC76" s="385"/>
      <c r="LCD76" s="386"/>
      <c r="LCE76" s="386"/>
      <c r="LCF76" s="386"/>
      <c r="LCG76" s="386"/>
      <c r="LCH76" s="386"/>
      <c r="LCI76" s="386"/>
      <c r="LCJ76" s="386"/>
      <c r="LCK76" s="386"/>
      <c r="LCL76" s="386"/>
      <c r="LCM76" s="386"/>
      <c r="LCN76" s="386"/>
      <c r="LCO76" s="386"/>
      <c r="LCP76" s="386"/>
      <c r="LCQ76" s="386"/>
      <c r="LCR76" s="386"/>
      <c r="LCS76" s="385"/>
      <c r="LCT76" s="386"/>
      <c r="LCU76" s="386"/>
      <c r="LCV76" s="386"/>
      <c r="LCW76" s="386"/>
      <c r="LCX76" s="386"/>
      <c r="LCY76" s="386"/>
      <c r="LCZ76" s="386"/>
      <c r="LDA76" s="386"/>
      <c r="LDB76" s="386"/>
      <c r="LDC76" s="386"/>
      <c r="LDD76" s="386"/>
      <c r="LDE76" s="386"/>
      <c r="LDF76" s="386"/>
      <c r="LDG76" s="386"/>
      <c r="LDH76" s="386"/>
      <c r="LDI76" s="385"/>
      <c r="LDJ76" s="386"/>
      <c r="LDK76" s="386"/>
      <c r="LDL76" s="386"/>
      <c r="LDM76" s="386"/>
      <c r="LDN76" s="386"/>
      <c r="LDO76" s="386"/>
      <c r="LDP76" s="386"/>
      <c r="LDQ76" s="386"/>
      <c r="LDR76" s="386"/>
      <c r="LDS76" s="386"/>
      <c r="LDT76" s="386"/>
      <c r="LDU76" s="386"/>
      <c r="LDV76" s="386"/>
      <c r="LDW76" s="386"/>
      <c r="LDX76" s="386"/>
      <c r="LDY76" s="385"/>
      <c r="LDZ76" s="386"/>
      <c r="LEA76" s="386"/>
      <c r="LEB76" s="386"/>
      <c r="LEC76" s="386"/>
      <c r="LED76" s="386"/>
      <c r="LEE76" s="386"/>
      <c r="LEF76" s="386"/>
      <c r="LEG76" s="386"/>
      <c r="LEH76" s="386"/>
      <c r="LEI76" s="386"/>
      <c r="LEJ76" s="386"/>
      <c r="LEK76" s="386"/>
      <c r="LEL76" s="386"/>
      <c r="LEM76" s="386"/>
      <c r="LEN76" s="386"/>
      <c r="LEO76" s="385"/>
      <c r="LEP76" s="386"/>
      <c r="LEQ76" s="386"/>
      <c r="LER76" s="386"/>
      <c r="LES76" s="386"/>
      <c r="LET76" s="386"/>
      <c r="LEU76" s="386"/>
      <c r="LEV76" s="386"/>
      <c r="LEW76" s="386"/>
      <c r="LEX76" s="386"/>
      <c r="LEY76" s="386"/>
      <c r="LEZ76" s="386"/>
      <c r="LFA76" s="386"/>
      <c r="LFB76" s="386"/>
      <c r="LFC76" s="386"/>
      <c r="LFD76" s="386"/>
      <c r="LFE76" s="385"/>
      <c r="LFF76" s="386"/>
      <c r="LFG76" s="386"/>
      <c r="LFH76" s="386"/>
      <c r="LFI76" s="386"/>
      <c r="LFJ76" s="386"/>
      <c r="LFK76" s="386"/>
      <c r="LFL76" s="386"/>
      <c r="LFM76" s="386"/>
      <c r="LFN76" s="386"/>
      <c r="LFO76" s="386"/>
      <c r="LFP76" s="386"/>
      <c r="LFQ76" s="386"/>
      <c r="LFR76" s="386"/>
      <c r="LFS76" s="386"/>
      <c r="LFT76" s="386"/>
      <c r="LFU76" s="385"/>
      <c r="LFV76" s="386"/>
      <c r="LFW76" s="386"/>
      <c r="LFX76" s="386"/>
      <c r="LFY76" s="386"/>
      <c r="LFZ76" s="386"/>
      <c r="LGA76" s="386"/>
      <c r="LGB76" s="386"/>
      <c r="LGC76" s="386"/>
      <c r="LGD76" s="386"/>
      <c r="LGE76" s="386"/>
      <c r="LGF76" s="386"/>
      <c r="LGG76" s="386"/>
      <c r="LGH76" s="386"/>
      <c r="LGI76" s="386"/>
      <c r="LGJ76" s="386"/>
      <c r="LGK76" s="385"/>
      <c r="LGL76" s="386"/>
      <c r="LGM76" s="386"/>
      <c r="LGN76" s="386"/>
      <c r="LGO76" s="386"/>
      <c r="LGP76" s="386"/>
      <c r="LGQ76" s="386"/>
      <c r="LGR76" s="386"/>
      <c r="LGS76" s="386"/>
      <c r="LGT76" s="386"/>
      <c r="LGU76" s="386"/>
      <c r="LGV76" s="386"/>
      <c r="LGW76" s="386"/>
      <c r="LGX76" s="386"/>
      <c r="LGY76" s="386"/>
      <c r="LGZ76" s="386"/>
      <c r="LHA76" s="385"/>
      <c r="LHB76" s="386"/>
      <c r="LHC76" s="386"/>
      <c r="LHD76" s="386"/>
      <c r="LHE76" s="386"/>
      <c r="LHF76" s="386"/>
      <c r="LHG76" s="386"/>
      <c r="LHH76" s="386"/>
      <c r="LHI76" s="386"/>
      <c r="LHJ76" s="386"/>
      <c r="LHK76" s="386"/>
      <c r="LHL76" s="386"/>
      <c r="LHM76" s="386"/>
      <c r="LHN76" s="386"/>
      <c r="LHO76" s="386"/>
      <c r="LHP76" s="386"/>
      <c r="LHQ76" s="385"/>
      <c r="LHR76" s="386"/>
      <c r="LHS76" s="386"/>
      <c r="LHT76" s="386"/>
      <c r="LHU76" s="386"/>
      <c r="LHV76" s="386"/>
      <c r="LHW76" s="386"/>
      <c r="LHX76" s="386"/>
      <c r="LHY76" s="386"/>
      <c r="LHZ76" s="386"/>
      <c r="LIA76" s="386"/>
      <c r="LIB76" s="386"/>
      <c r="LIC76" s="386"/>
      <c r="LID76" s="386"/>
      <c r="LIE76" s="386"/>
      <c r="LIF76" s="386"/>
      <c r="LIG76" s="385"/>
      <c r="LIH76" s="386"/>
      <c r="LII76" s="386"/>
      <c r="LIJ76" s="386"/>
      <c r="LIK76" s="386"/>
      <c r="LIL76" s="386"/>
      <c r="LIM76" s="386"/>
      <c r="LIN76" s="386"/>
      <c r="LIO76" s="386"/>
      <c r="LIP76" s="386"/>
      <c r="LIQ76" s="386"/>
      <c r="LIR76" s="386"/>
      <c r="LIS76" s="386"/>
      <c r="LIT76" s="386"/>
      <c r="LIU76" s="386"/>
      <c r="LIV76" s="386"/>
      <c r="LIW76" s="385"/>
      <c r="LIX76" s="386"/>
      <c r="LIY76" s="386"/>
      <c r="LIZ76" s="386"/>
      <c r="LJA76" s="386"/>
      <c r="LJB76" s="386"/>
      <c r="LJC76" s="386"/>
      <c r="LJD76" s="386"/>
      <c r="LJE76" s="386"/>
      <c r="LJF76" s="386"/>
      <c r="LJG76" s="386"/>
      <c r="LJH76" s="386"/>
      <c r="LJI76" s="386"/>
      <c r="LJJ76" s="386"/>
      <c r="LJK76" s="386"/>
      <c r="LJL76" s="386"/>
      <c r="LJM76" s="385"/>
      <c r="LJN76" s="386"/>
      <c r="LJO76" s="386"/>
      <c r="LJP76" s="386"/>
      <c r="LJQ76" s="386"/>
      <c r="LJR76" s="386"/>
      <c r="LJS76" s="386"/>
      <c r="LJT76" s="386"/>
      <c r="LJU76" s="386"/>
      <c r="LJV76" s="386"/>
      <c r="LJW76" s="386"/>
      <c r="LJX76" s="386"/>
      <c r="LJY76" s="386"/>
      <c r="LJZ76" s="386"/>
      <c r="LKA76" s="386"/>
      <c r="LKB76" s="386"/>
      <c r="LKC76" s="385"/>
      <c r="LKD76" s="386"/>
      <c r="LKE76" s="386"/>
      <c r="LKF76" s="386"/>
      <c r="LKG76" s="386"/>
      <c r="LKH76" s="386"/>
      <c r="LKI76" s="386"/>
      <c r="LKJ76" s="386"/>
      <c r="LKK76" s="386"/>
      <c r="LKL76" s="386"/>
      <c r="LKM76" s="386"/>
      <c r="LKN76" s="386"/>
      <c r="LKO76" s="386"/>
      <c r="LKP76" s="386"/>
      <c r="LKQ76" s="386"/>
      <c r="LKR76" s="386"/>
      <c r="LKS76" s="385"/>
      <c r="LKT76" s="386"/>
      <c r="LKU76" s="386"/>
      <c r="LKV76" s="386"/>
      <c r="LKW76" s="386"/>
      <c r="LKX76" s="386"/>
      <c r="LKY76" s="386"/>
      <c r="LKZ76" s="386"/>
      <c r="LLA76" s="386"/>
      <c r="LLB76" s="386"/>
      <c r="LLC76" s="386"/>
      <c r="LLD76" s="386"/>
      <c r="LLE76" s="386"/>
      <c r="LLF76" s="386"/>
      <c r="LLG76" s="386"/>
      <c r="LLH76" s="386"/>
      <c r="LLI76" s="385"/>
      <c r="LLJ76" s="386"/>
      <c r="LLK76" s="386"/>
      <c r="LLL76" s="386"/>
      <c r="LLM76" s="386"/>
      <c r="LLN76" s="386"/>
      <c r="LLO76" s="386"/>
      <c r="LLP76" s="386"/>
      <c r="LLQ76" s="386"/>
      <c r="LLR76" s="386"/>
      <c r="LLS76" s="386"/>
      <c r="LLT76" s="386"/>
      <c r="LLU76" s="386"/>
      <c r="LLV76" s="386"/>
      <c r="LLW76" s="386"/>
      <c r="LLX76" s="386"/>
      <c r="LLY76" s="385"/>
      <c r="LLZ76" s="386"/>
      <c r="LMA76" s="386"/>
      <c r="LMB76" s="386"/>
      <c r="LMC76" s="386"/>
      <c r="LMD76" s="386"/>
      <c r="LME76" s="386"/>
      <c r="LMF76" s="386"/>
      <c r="LMG76" s="386"/>
      <c r="LMH76" s="386"/>
      <c r="LMI76" s="386"/>
      <c r="LMJ76" s="386"/>
      <c r="LMK76" s="386"/>
      <c r="LML76" s="386"/>
      <c r="LMM76" s="386"/>
      <c r="LMN76" s="386"/>
      <c r="LMO76" s="385"/>
      <c r="LMP76" s="386"/>
      <c r="LMQ76" s="386"/>
      <c r="LMR76" s="386"/>
      <c r="LMS76" s="386"/>
      <c r="LMT76" s="386"/>
      <c r="LMU76" s="386"/>
      <c r="LMV76" s="386"/>
      <c r="LMW76" s="386"/>
      <c r="LMX76" s="386"/>
      <c r="LMY76" s="386"/>
      <c r="LMZ76" s="386"/>
      <c r="LNA76" s="386"/>
      <c r="LNB76" s="386"/>
      <c r="LNC76" s="386"/>
      <c r="LND76" s="386"/>
      <c r="LNE76" s="385"/>
      <c r="LNF76" s="386"/>
      <c r="LNG76" s="386"/>
      <c r="LNH76" s="386"/>
      <c r="LNI76" s="386"/>
      <c r="LNJ76" s="386"/>
      <c r="LNK76" s="386"/>
      <c r="LNL76" s="386"/>
      <c r="LNM76" s="386"/>
      <c r="LNN76" s="386"/>
      <c r="LNO76" s="386"/>
      <c r="LNP76" s="386"/>
      <c r="LNQ76" s="386"/>
      <c r="LNR76" s="386"/>
      <c r="LNS76" s="386"/>
      <c r="LNT76" s="386"/>
      <c r="LNU76" s="385"/>
      <c r="LNV76" s="386"/>
      <c r="LNW76" s="386"/>
      <c r="LNX76" s="386"/>
      <c r="LNY76" s="386"/>
      <c r="LNZ76" s="386"/>
      <c r="LOA76" s="386"/>
      <c r="LOB76" s="386"/>
      <c r="LOC76" s="386"/>
      <c r="LOD76" s="386"/>
      <c r="LOE76" s="386"/>
      <c r="LOF76" s="386"/>
      <c r="LOG76" s="386"/>
      <c r="LOH76" s="386"/>
      <c r="LOI76" s="386"/>
      <c r="LOJ76" s="386"/>
      <c r="LOK76" s="385"/>
      <c r="LOL76" s="386"/>
      <c r="LOM76" s="386"/>
      <c r="LON76" s="386"/>
      <c r="LOO76" s="386"/>
      <c r="LOP76" s="386"/>
      <c r="LOQ76" s="386"/>
      <c r="LOR76" s="386"/>
      <c r="LOS76" s="386"/>
      <c r="LOT76" s="386"/>
      <c r="LOU76" s="386"/>
      <c r="LOV76" s="386"/>
      <c r="LOW76" s="386"/>
      <c r="LOX76" s="386"/>
      <c r="LOY76" s="386"/>
      <c r="LOZ76" s="386"/>
      <c r="LPA76" s="385"/>
      <c r="LPB76" s="386"/>
      <c r="LPC76" s="386"/>
      <c r="LPD76" s="386"/>
      <c r="LPE76" s="386"/>
      <c r="LPF76" s="386"/>
      <c r="LPG76" s="386"/>
      <c r="LPH76" s="386"/>
      <c r="LPI76" s="386"/>
      <c r="LPJ76" s="386"/>
      <c r="LPK76" s="386"/>
      <c r="LPL76" s="386"/>
      <c r="LPM76" s="386"/>
      <c r="LPN76" s="386"/>
      <c r="LPO76" s="386"/>
      <c r="LPP76" s="386"/>
      <c r="LPQ76" s="385"/>
      <c r="LPR76" s="386"/>
      <c r="LPS76" s="386"/>
      <c r="LPT76" s="386"/>
      <c r="LPU76" s="386"/>
      <c r="LPV76" s="386"/>
      <c r="LPW76" s="386"/>
      <c r="LPX76" s="386"/>
      <c r="LPY76" s="386"/>
      <c r="LPZ76" s="386"/>
      <c r="LQA76" s="386"/>
      <c r="LQB76" s="386"/>
      <c r="LQC76" s="386"/>
      <c r="LQD76" s="386"/>
      <c r="LQE76" s="386"/>
      <c r="LQF76" s="386"/>
      <c r="LQG76" s="385"/>
      <c r="LQH76" s="386"/>
      <c r="LQI76" s="386"/>
      <c r="LQJ76" s="386"/>
      <c r="LQK76" s="386"/>
      <c r="LQL76" s="386"/>
      <c r="LQM76" s="386"/>
      <c r="LQN76" s="386"/>
      <c r="LQO76" s="386"/>
      <c r="LQP76" s="386"/>
      <c r="LQQ76" s="386"/>
      <c r="LQR76" s="386"/>
      <c r="LQS76" s="386"/>
      <c r="LQT76" s="386"/>
      <c r="LQU76" s="386"/>
      <c r="LQV76" s="386"/>
      <c r="LQW76" s="385"/>
      <c r="LQX76" s="386"/>
      <c r="LQY76" s="386"/>
      <c r="LQZ76" s="386"/>
      <c r="LRA76" s="386"/>
      <c r="LRB76" s="386"/>
      <c r="LRC76" s="386"/>
      <c r="LRD76" s="386"/>
      <c r="LRE76" s="386"/>
      <c r="LRF76" s="386"/>
      <c r="LRG76" s="386"/>
      <c r="LRH76" s="386"/>
      <c r="LRI76" s="386"/>
      <c r="LRJ76" s="386"/>
      <c r="LRK76" s="386"/>
      <c r="LRL76" s="386"/>
      <c r="LRM76" s="385"/>
      <c r="LRN76" s="386"/>
      <c r="LRO76" s="386"/>
      <c r="LRP76" s="386"/>
      <c r="LRQ76" s="386"/>
      <c r="LRR76" s="386"/>
      <c r="LRS76" s="386"/>
      <c r="LRT76" s="386"/>
      <c r="LRU76" s="386"/>
      <c r="LRV76" s="386"/>
      <c r="LRW76" s="386"/>
      <c r="LRX76" s="386"/>
      <c r="LRY76" s="386"/>
      <c r="LRZ76" s="386"/>
      <c r="LSA76" s="386"/>
      <c r="LSB76" s="386"/>
      <c r="LSC76" s="385"/>
      <c r="LSD76" s="386"/>
      <c r="LSE76" s="386"/>
      <c r="LSF76" s="386"/>
      <c r="LSG76" s="386"/>
      <c r="LSH76" s="386"/>
      <c r="LSI76" s="386"/>
      <c r="LSJ76" s="386"/>
      <c r="LSK76" s="386"/>
      <c r="LSL76" s="386"/>
      <c r="LSM76" s="386"/>
      <c r="LSN76" s="386"/>
      <c r="LSO76" s="386"/>
      <c r="LSP76" s="386"/>
      <c r="LSQ76" s="386"/>
      <c r="LSR76" s="386"/>
      <c r="LSS76" s="385"/>
      <c r="LST76" s="386"/>
      <c r="LSU76" s="386"/>
      <c r="LSV76" s="386"/>
      <c r="LSW76" s="386"/>
      <c r="LSX76" s="386"/>
      <c r="LSY76" s="386"/>
      <c r="LSZ76" s="386"/>
      <c r="LTA76" s="386"/>
      <c r="LTB76" s="386"/>
      <c r="LTC76" s="386"/>
      <c r="LTD76" s="386"/>
      <c r="LTE76" s="386"/>
      <c r="LTF76" s="386"/>
      <c r="LTG76" s="386"/>
      <c r="LTH76" s="386"/>
      <c r="LTI76" s="385"/>
      <c r="LTJ76" s="386"/>
      <c r="LTK76" s="386"/>
      <c r="LTL76" s="386"/>
      <c r="LTM76" s="386"/>
      <c r="LTN76" s="386"/>
      <c r="LTO76" s="386"/>
      <c r="LTP76" s="386"/>
      <c r="LTQ76" s="386"/>
      <c r="LTR76" s="386"/>
      <c r="LTS76" s="386"/>
      <c r="LTT76" s="386"/>
      <c r="LTU76" s="386"/>
      <c r="LTV76" s="386"/>
      <c r="LTW76" s="386"/>
      <c r="LTX76" s="386"/>
      <c r="LTY76" s="385"/>
      <c r="LTZ76" s="386"/>
      <c r="LUA76" s="386"/>
      <c r="LUB76" s="386"/>
      <c r="LUC76" s="386"/>
      <c r="LUD76" s="386"/>
      <c r="LUE76" s="386"/>
      <c r="LUF76" s="386"/>
      <c r="LUG76" s="386"/>
      <c r="LUH76" s="386"/>
      <c r="LUI76" s="386"/>
      <c r="LUJ76" s="386"/>
      <c r="LUK76" s="386"/>
      <c r="LUL76" s="386"/>
      <c r="LUM76" s="386"/>
      <c r="LUN76" s="386"/>
      <c r="LUO76" s="385"/>
      <c r="LUP76" s="386"/>
      <c r="LUQ76" s="386"/>
      <c r="LUR76" s="386"/>
      <c r="LUS76" s="386"/>
      <c r="LUT76" s="386"/>
      <c r="LUU76" s="386"/>
      <c r="LUV76" s="386"/>
      <c r="LUW76" s="386"/>
      <c r="LUX76" s="386"/>
      <c r="LUY76" s="386"/>
      <c r="LUZ76" s="386"/>
      <c r="LVA76" s="386"/>
      <c r="LVB76" s="386"/>
      <c r="LVC76" s="386"/>
      <c r="LVD76" s="386"/>
      <c r="LVE76" s="385"/>
      <c r="LVF76" s="386"/>
      <c r="LVG76" s="386"/>
      <c r="LVH76" s="386"/>
      <c r="LVI76" s="386"/>
      <c r="LVJ76" s="386"/>
      <c r="LVK76" s="386"/>
      <c r="LVL76" s="386"/>
      <c r="LVM76" s="386"/>
      <c r="LVN76" s="386"/>
      <c r="LVO76" s="386"/>
      <c r="LVP76" s="386"/>
      <c r="LVQ76" s="386"/>
      <c r="LVR76" s="386"/>
      <c r="LVS76" s="386"/>
      <c r="LVT76" s="386"/>
      <c r="LVU76" s="385"/>
      <c r="LVV76" s="386"/>
      <c r="LVW76" s="386"/>
      <c r="LVX76" s="386"/>
      <c r="LVY76" s="386"/>
      <c r="LVZ76" s="386"/>
      <c r="LWA76" s="386"/>
      <c r="LWB76" s="386"/>
      <c r="LWC76" s="386"/>
      <c r="LWD76" s="386"/>
      <c r="LWE76" s="386"/>
      <c r="LWF76" s="386"/>
      <c r="LWG76" s="386"/>
      <c r="LWH76" s="386"/>
      <c r="LWI76" s="386"/>
      <c r="LWJ76" s="386"/>
      <c r="LWK76" s="385"/>
      <c r="LWL76" s="386"/>
      <c r="LWM76" s="386"/>
      <c r="LWN76" s="386"/>
      <c r="LWO76" s="386"/>
      <c r="LWP76" s="386"/>
      <c r="LWQ76" s="386"/>
      <c r="LWR76" s="386"/>
      <c r="LWS76" s="386"/>
      <c r="LWT76" s="386"/>
      <c r="LWU76" s="386"/>
      <c r="LWV76" s="386"/>
      <c r="LWW76" s="386"/>
      <c r="LWX76" s="386"/>
      <c r="LWY76" s="386"/>
      <c r="LWZ76" s="386"/>
      <c r="LXA76" s="385"/>
      <c r="LXB76" s="386"/>
      <c r="LXC76" s="386"/>
      <c r="LXD76" s="386"/>
      <c r="LXE76" s="386"/>
      <c r="LXF76" s="386"/>
      <c r="LXG76" s="386"/>
      <c r="LXH76" s="386"/>
      <c r="LXI76" s="386"/>
      <c r="LXJ76" s="386"/>
      <c r="LXK76" s="386"/>
      <c r="LXL76" s="386"/>
      <c r="LXM76" s="386"/>
      <c r="LXN76" s="386"/>
      <c r="LXO76" s="386"/>
      <c r="LXP76" s="386"/>
      <c r="LXQ76" s="385"/>
      <c r="LXR76" s="386"/>
      <c r="LXS76" s="386"/>
      <c r="LXT76" s="386"/>
      <c r="LXU76" s="386"/>
      <c r="LXV76" s="386"/>
      <c r="LXW76" s="386"/>
      <c r="LXX76" s="386"/>
      <c r="LXY76" s="386"/>
      <c r="LXZ76" s="386"/>
      <c r="LYA76" s="386"/>
      <c r="LYB76" s="386"/>
      <c r="LYC76" s="386"/>
      <c r="LYD76" s="386"/>
      <c r="LYE76" s="386"/>
      <c r="LYF76" s="386"/>
      <c r="LYG76" s="385"/>
      <c r="LYH76" s="386"/>
      <c r="LYI76" s="386"/>
      <c r="LYJ76" s="386"/>
      <c r="LYK76" s="386"/>
      <c r="LYL76" s="386"/>
      <c r="LYM76" s="386"/>
      <c r="LYN76" s="386"/>
      <c r="LYO76" s="386"/>
      <c r="LYP76" s="386"/>
      <c r="LYQ76" s="386"/>
      <c r="LYR76" s="386"/>
      <c r="LYS76" s="386"/>
      <c r="LYT76" s="386"/>
      <c r="LYU76" s="386"/>
      <c r="LYV76" s="386"/>
      <c r="LYW76" s="385"/>
      <c r="LYX76" s="386"/>
      <c r="LYY76" s="386"/>
      <c r="LYZ76" s="386"/>
      <c r="LZA76" s="386"/>
      <c r="LZB76" s="386"/>
      <c r="LZC76" s="386"/>
      <c r="LZD76" s="386"/>
      <c r="LZE76" s="386"/>
      <c r="LZF76" s="386"/>
      <c r="LZG76" s="386"/>
      <c r="LZH76" s="386"/>
      <c r="LZI76" s="386"/>
      <c r="LZJ76" s="386"/>
      <c r="LZK76" s="386"/>
      <c r="LZL76" s="386"/>
      <c r="LZM76" s="385"/>
      <c r="LZN76" s="386"/>
      <c r="LZO76" s="386"/>
      <c r="LZP76" s="386"/>
      <c r="LZQ76" s="386"/>
      <c r="LZR76" s="386"/>
      <c r="LZS76" s="386"/>
      <c r="LZT76" s="386"/>
      <c r="LZU76" s="386"/>
      <c r="LZV76" s="386"/>
      <c r="LZW76" s="386"/>
      <c r="LZX76" s="386"/>
      <c r="LZY76" s="386"/>
      <c r="LZZ76" s="386"/>
      <c r="MAA76" s="386"/>
      <c r="MAB76" s="386"/>
      <c r="MAC76" s="385"/>
      <c r="MAD76" s="386"/>
      <c r="MAE76" s="386"/>
      <c r="MAF76" s="386"/>
      <c r="MAG76" s="386"/>
      <c r="MAH76" s="386"/>
      <c r="MAI76" s="386"/>
      <c r="MAJ76" s="386"/>
      <c r="MAK76" s="386"/>
      <c r="MAL76" s="386"/>
      <c r="MAM76" s="386"/>
      <c r="MAN76" s="386"/>
      <c r="MAO76" s="386"/>
      <c r="MAP76" s="386"/>
      <c r="MAQ76" s="386"/>
      <c r="MAR76" s="386"/>
      <c r="MAS76" s="385"/>
      <c r="MAT76" s="386"/>
      <c r="MAU76" s="386"/>
      <c r="MAV76" s="386"/>
      <c r="MAW76" s="386"/>
      <c r="MAX76" s="386"/>
      <c r="MAY76" s="386"/>
      <c r="MAZ76" s="386"/>
      <c r="MBA76" s="386"/>
      <c r="MBB76" s="386"/>
      <c r="MBC76" s="386"/>
      <c r="MBD76" s="386"/>
      <c r="MBE76" s="386"/>
      <c r="MBF76" s="386"/>
      <c r="MBG76" s="386"/>
      <c r="MBH76" s="386"/>
      <c r="MBI76" s="385"/>
      <c r="MBJ76" s="386"/>
      <c r="MBK76" s="386"/>
      <c r="MBL76" s="386"/>
      <c r="MBM76" s="386"/>
      <c r="MBN76" s="386"/>
      <c r="MBO76" s="386"/>
      <c r="MBP76" s="386"/>
      <c r="MBQ76" s="386"/>
      <c r="MBR76" s="386"/>
      <c r="MBS76" s="386"/>
      <c r="MBT76" s="386"/>
      <c r="MBU76" s="386"/>
      <c r="MBV76" s="386"/>
      <c r="MBW76" s="386"/>
      <c r="MBX76" s="386"/>
      <c r="MBY76" s="385"/>
      <c r="MBZ76" s="386"/>
      <c r="MCA76" s="386"/>
      <c r="MCB76" s="386"/>
      <c r="MCC76" s="386"/>
      <c r="MCD76" s="386"/>
      <c r="MCE76" s="386"/>
      <c r="MCF76" s="386"/>
      <c r="MCG76" s="386"/>
      <c r="MCH76" s="386"/>
      <c r="MCI76" s="386"/>
      <c r="MCJ76" s="386"/>
      <c r="MCK76" s="386"/>
      <c r="MCL76" s="386"/>
      <c r="MCM76" s="386"/>
      <c r="MCN76" s="386"/>
      <c r="MCO76" s="385"/>
      <c r="MCP76" s="386"/>
      <c r="MCQ76" s="386"/>
      <c r="MCR76" s="386"/>
      <c r="MCS76" s="386"/>
      <c r="MCT76" s="386"/>
      <c r="MCU76" s="386"/>
      <c r="MCV76" s="386"/>
      <c r="MCW76" s="386"/>
      <c r="MCX76" s="386"/>
      <c r="MCY76" s="386"/>
      <c r="MCZ76" s="386"/>
      <c r="MDA76" s="386"/>
      <c r="MDB76" s="386"/>
      <c r="MDC76" s="386"/>
      <c r="MDD76" s="386"/>
      <c r="MDE76" s="385"/>
      <c r="MDF76" s="386"/>
      <c r="MDG76" s="386"/>
      <c r="MDH76" s="386"/>
      <c r="MDI76" s="386"/>
      <c r="MDJ76" s="386"/>
      <c r="MDK76" s="386"/>
      <c r="MDL76" s="386"/>
      <c r="MDM76" s="386"/>
      <c r="MDN76" s="386"/>
      <c r="MDO76" s="386"/>
      <c r="MDP76" s="386"/>
      <c r="MDQ76" s="386"/>
      <c r="MDR76" s="386"/>
      <c r="MDS76" s="386"/>
      <c r="MDT76" s="386"/>
      <c r="MDU76" s="385"/>
      <c r="MDV76" s="386"/>
      <c r="MDW76" s="386"/>
      <c r="MDX76" s="386"/>
      <c r="MDY76" s="386"/>
      <c r="MDZ76" s="386"/>
      <c r="MEA76" s="386"/>
      <c r="MEB76" s="386"/>
      <c r="MEC76" s="386"/>
      <c r="MED76" s="386"/>
      <c r="MEE76" s="386"/>
      <c r="MEF76" s="386"/>
      <c r="MEG76" s="386"/>
      <c r="MEH76" s="386"/>
      <c r="MEI76" s="386"/>
      <c r="MEJ76" s="386"/>
      <c r="MEK76" s="385"/>
      <c r="MEL76" s="386"/>
      <c r="MEM76" s="386"/>
      <c r="MEN76" s="386"/>
      <c r="MEO76" s="386"/>
      <c r="MEP76" s="386"/>
      <c r="MEQ76" s="386"/>
      <c r="MER76" s="386"/>
      <c r="MES76" s="386"/>
      <c r="MET76" s="386"/>
      <c r="MEU76" s="386"/>
      <c r="MEV76" s="386"/>
      <c r="MEW76" s="386"/>
      <c r="MEX76" s="386"/>
      <c r="MEY76" s="386"/>
      <c r="MEZ76" s="386"/>
      <c r="MFA76" s="385"/>
      <c r="MFB76" s="386"/>
      <c r="MFC76" s="386"/>
      <c r="MFD76" s="386"/>
      <c r="MFE76" s="386"/>
      <c r="MFF76" s="386"/>
      <c r="MFG76" s="386"/>
      <c r="MFH76" s="386"/>
      <c r="MFI76" s="386"/>
      <c r="MFJ76" s="386"/>
      <c r="MFK76" s="386"/>
      <c r="MFL76" s="386"/>
      <c r="MFM76" s="386"/>
      <c r="MFN76" s="386"/>
      <c r="MFO76" s="386"/>
      <c r="MFP76" s="386"/>
      <c r="MFQ76" s="385"/>
      <c r="MFR76" s="386"/>
      <c r="MFS76" s="386"/>
      <c r="MFT76" s="386"/>
      <c r="MFU76" s="386"/>
      <c r="MFV76" s="386"/>
      <c r="MFW76" s="386"/>
      <c r="MFX76" s="386"/>
      <c r="MFY76" s="386"/>
      <c r="MFZ76" s="386"/>
      <c r="MGA76" s="386"/>
      <c r="MGB76" s="386"/>
      <c r="MGC76" s="386"/>
      <c r="MGD76" s="386"/>
      <c r="MGE76" s="386"/>
      <c r="MGF76" s="386"/>
      <c r="MGG76" s="385"/>
      <c r="MGH76" s="386"/>
      <c r="MGI76" s="386"/>
      <c r="MGJ76" s="386"/>
      <c r="MGK76" s="386"/>
      <c r="MGL76" s="386"/>
      <c r="MGM76" s="386"/>
      <c r="MGN76" s="386"/>
      <c r="MGO76" s="386"/>
      <c r="MGP76" s="386"/>
      <c r="MGQ76" s="386"/>
      <c r="MGR76" s="386"/>
      <c r="MGS76" s="386"/>
      <c r="MGT76" s="386"/>
      <c r="MGU76" s="386"/>
      <c r="MGV76" s="386"/>
      <c r="MGW76" s="385"/>
      <c r="MGX76" s="386"/>
      <c r="MGY76" s="386"/>
      <c r="MGZ76" s="386"/>
      <c r="MHA76" s="386"/>
      <c r="MHB76" s="386"/>
      <c r="MHC76" s="386"/>
      <c r="MHD76" s="386"/>
      <c r="MHE76" s="386"/>
      <c r="MHF76" s="386"/>
      <c r="MHG76" s="386"/>
      <c r="MHH76" s="386"/>
      <c r="MHI76" s="386"/>
      <c r="MHJ76" s="386"/>
      <c r="MHK76" s="386"/>
      <c r="MHL76" s="386"/>
      <c r="MHM76" s="385"/>
      <c r="MHN76" s="386"/>
      <c r="MHO76" s="386"/>
      <c r="MHP76" s="386"/>
      <c r="MHQ76" s="386"/>
      <c r="MHR76" s="386"/>
      <c r="MHS76" s="386"/>
      <c r="MHT76" s="386"/>
      <c r="MHU76" s="386"/>
      <c r="MHV76" s="386"/>
      <c r="MHW76" s="386"/>
      <c r="MHX76" s="386"/>
      <c r="MHY76" s="386"/>
      <c r="MHZ76" s="386"/>
      <c r="MIA76" s="386"/>
      <c r="MIB76" s="386"/>
      <c r="MIC76" s="385"/>
      <c r="MID76" s="386"/>
      <c r="MIE76" s="386"/>
      <c r="MIF76" s="386"/>
      <c r="MIG76" s="386"/>
      <c r="MIH76" s="386"/>
      <c r="MII76" s="386"/>
      <c r="MIJ76" s="386"/>
      <c r="MIK76" s="386"/>
      <c r="MIL76" s="386"/>
      <c r="MIM76" s="386"/>
      <c r="MIN76" s="386"/>
      <c r="MIO76" s="386"/>
      <c r="MIP76" s="386"/>
      <c r="MIQ76" s="386"/>
      <c r="MIR76" s="386"/>
      <c r="MIS76" s="385"/>
      <c r="MIT76" s="386"/>
      <c r="MIU76" s="386"/>
      <c r="MIV76" s="386"/>
      <c r="MIW76" s="386"/>
      <c r="MIX76" s="386"/>
      <c r="MIY76" s="386"/>
      <c r="MIZ76" s="386"/>
      <c r="MJA76" s="386"/>
      <c r="MJB76" s="386"/>
      <c r="MJC76" s="386"/>
      <c r="MJD76" s="386"/>
      <c r="MJE76" s="386"/>
      <c r="MJF76" s="386"/>
      <c r="MJG76" s="386"/>
      <c r="MJH76" s="386"/>
      <c r="MJI76" s="385"/>
      <c r="MJJ76" s="386"/>
      <c r="MJK76" s="386"/>
      <c r="MJL76" s="386"/>
      <c r="MJM76" s="386"/>
      <c r="MJN76" s="386"/>
      <c r="MJO76" s="386"/>
      <c r="MJP76" s="386"/>
      <c r="MJQ76" s="386"/>
      <c r="MJR76" s="386"/>
      <c r="MJS76" s="386"/>
      <c r="MJT76" s="386"/>
      <c r="MJU76" s="386"/>
      <c r="MJV76" s="386"/>
      <c r="MJW76" s="386"/>
      <c r="MJX76" s="386"/>
      <c r="MJY76" s="385"/>
      <c r="MJZ76" s="386"/>
      <c r="MKA76" s="386"/>
      <c r="MKB76" s="386"/>
      <c r="MKC76" s="386"/>
      <c r="MKD76" s="386"/>
      <c r="MKE76" s="386"/>
      <c r="MKF76" s="386"/>
      <c r="MKG76" s="386"/>
      <c r="MKH76" s="386"/>
      <c r="MKI76" s="386"/>
      <c r="MKJ76" s="386"/>
      <c r="MKK76" s="386"/>
      <c r="MKL76" s="386"/>
      <c r="MKM76" s="386"/>
      <c r="MKN76" s="386"/>
      <c r="MKO76" s="385"/>
      <c r="MKP76" s="386"/>
      <c r="MKQ76" s="386"/>
      <c r="MKR76" s="386"/>
      <c r="MKS76" s="386"/>
      <c r="MKT76" s="386"/>
      <c r="MKU76" s="386"/>
      <c r="MKV76" s="386"/>
      <c r="MKW76" s="386"/>
      <c r="MKX76" s="386"/>
      <c r="MKY76" s="386"/>
      <c r="MKZ76" s="386"/>
      <c r="MLA76" s="386"/>
      <c r="MLB76" s="386"/>
      <c r="MLC76" s="386"/>
      <c r="MLD76" s="386"/>
      <c r="MLE76" s="385"/>
      <c r="MLF76" s="386"/>
      <c r="MLG76" s="386"/>
      <c r="MLH76" s="386"/>
      <c r="MLI76" s="386"/>
      <c r="MLJ76" s="386"/>
      <c r="MLK76" s="386"/>
      <c r="MLL76" s="386"/>
      <c r="MLM76" s="386"/>
      <c r="MLN76" s="386"/>
      <c r="MLO76" s="386"/>
      <c r="MLP76" s="386"/>
      <c r="MLQ76" s="386"/>
      <c r="MLR76" s="386"/>
      <c r="MLS76" s="386"/>
      <c r="MLT76" s="386"/>
      <c r="MLU76" s="385"/>
      <c r="MLV76" s="386"/>
      <c r="MLW76" s="386"/>
      <c r="MLX76" s="386"/>
      <c r="MLY76" s="386"/>
      <c r="MLZ76" s="386"/>
      <c r="MMA76" s="386"/>
      <c r="MMB76" s="386"/>
      <c r="MMC76" s="386"/>
      <c r="MMD76" s="386"/>
      <c r="MME76" s="386"/>
      <c r="MMF76" s="386"/>
      <c r="MMG76" s="386"/>
      <c r="MMH76" s="386"/>
      <c r="MMI76" s="386"/>
      <c r="MMJ76" s="386"/>
      <c r="MMK76" s="385"/>
      <c r="MML76" s="386"/>
      <c r="MMM76" s="386"/>
      <c r="MMN76" s="386"/>
      <c r="MMO76" s="386"/>
      <c r="MMP76" s="386"/>
      <c r="MMQ76" s="386"/>
      <c r="MMR76" s="386"/>
      <c r="MMS76" s="386"/>
      <c r="MMT76" s="386"/>
      <c r="MMU76" s="386"/>
      <c r="MMV76" s="386"/>
      <c r="MMW76" s="386"/>
      <c r="MMX76" s="386"/>
      <c r="MMY76" s="386"/>
      <c r="MMZ76" s="386"/>
      <c r="MNA76" s="385"/>
      <c r="MNB76" s="386"/>
      <c r="MNC76" s="386"/>
      <c r="MND76" s="386"/>
      <c r="MNE76" s="386"/>
      <c r="MNF76" s="386"/>
      <c r="MNG76" s="386"/>
      <c r="MNH76" s="386"/>
      <c r="MNI76" s="386"/>
      <c r="MNJ76" s="386"/>
      <c r="MNK76" s="386"/>
      <c r="MNL76" s="386"/>
      <c r="MNM76" s="386"/>
      <c r="MNN76" s="386"/>
      <c r="MNO76" s="386"/>
      <c r="MNP76" s="386"/>
      <c r="MNQ76" s="385"/>
      <c r="MNR76" s="386"/>
      <c r="MNS76" s="386"/>
      <c r="MNT76" s="386"/>
      <c r="MNU76" s="386"/>
      <c r="MNV76" s="386"/>
      <c r="MNW76" s="386"/>
      <c r="MNX76" s="386"/>
      <c r="MNY76" s="386"/>
      <c r="MNZ76" s="386"/>
      <c r="MOA76" s="386"/>
      <c r="MOB76" s="386"/>
      <c r="MOC76" s="386"/>
      <c r="MOD76" s="386"/>
      <c r="MOE76" s="386"/>
      <c r="MOF76" s="386"/>
      <c r="MOG76" s="385"/>
      <c r="MOH76" s="386"/>
      <c r="MOI76" s="386"/>
      <c r="MOJ76" s="386"/>
      <c r="MOK76" s="386"/>
      <c r="MOL76" s="386"/>
      <c r="MOM76" s="386"/>
      <c r="MON76" s="386"/>
      <c r="MOO76" s="386"/>
      <c r="MOP76" s="386"/>
      <c r="MOQ76" s="386"/>
      <c r="MOR76" s="386"/>
      <c r="MOS76" s="386"/>
      <c r="MOT76" s="386"/>
      <c r="MOU76" s="386"/>
      <c r="MOV76" s="386"/>
      <c r="MOW76" s="385"/>
      <c r="MOX76" s="386"/>
      <c r="MOY76" s="386"/>
      <c r="MOZ76" s="386"/>
      <c r="MPA76" s="386"/>
      <c r="MPB76" s="386"/>
      <c r="MPC76" s="386"/>
      <c r="MPD76" s="386"/>
      <c r="MPE76" s="386"/>
      <c r="MPF76" s="386"/>
      <c r="MPG76" s="386"/>
      <c r="MPH76" s="386"/>
      <c r="MPI76" s="386"/>
      <c r="MPJ76" s="386"/>
      <c r="MPK76" s="386"/>
      <c r="MPL76" s="386"/>
      <c r="MPM76" s="385"/>
      <c r="MPN76" s="386"/>
      <c r="MPO76" s="386"/>
      <c r="MPP76" s="386"/>
      <c r="MPQ76" s="386"/>
      <c r="MPR76" s="386"/>
      <c r="MPS76" s="386"/>
      <c r="MPT76" s="386"/>
      <c r="MPU76" s="386"/>
      <c r="MPV76" s="386"/>
      <c r="MPW76" s="386"/>
      <c r="MPX76" s="386"/>
      <c r="MPY76" s="386"/>
      <c r="MPZ76" s="386"/>
      <c r="MQA76" s="386"/>
      <c r="MQB76" s="386"/>
      <c r="MQC76" s="385"/>
      <c r="MQD76" s="386"/>
      <c r="MQE76" s="386"/>
      <c r="MQF76" s="386"/>
      <c r="MQG76" s="386"/>
      <c r="MQH76" s="386"/>
      <c r="MQI76" s="386"/>
      <c r="MQJ76" s="386"/>
      <c r="MQK76" s="386"/>
      <c r="MQL76" s="386"/>
      <c r="MQM76" s="386"/>
      <c r="MQN76" s="386"/>
      <c r="MQO76" s="386"/>
      <c r="MQP76" s="386"/>
      <c r="MQQ76" s="386"/>
      <c r="MQR76" s="386"/>
      <c r="MQS76" s="385"/>
      <c r="MQT76" s="386"/>
      <c r="MQU76" s="386"/>
      <c r="MQV76" s="386"/>
      <c r="MQW76" s="386"/>
      <c r="MQX76" s="386"/>
      <c r="MQY76" s="386"/>
      <c r="MQZ76" s="386"/>
      <c r="MRA76" s="386"/>
      <c r="MRB76" s="386"/>
      <c r="MRC76" s="386"/>
      <c r="MRD76" s="386"/>
      <c r="MRE76" s="386"/>
      <c r="MRF76" s="386"/>
      <c r="MRG76" s="386"/>
      <c r="MRH76" s="386"/>
      <c r="MRI76" s="385"/>
      <c r="MRJ76" s="386"/>
      <c r="MRK76" s="386"/>
      <c r="MRL76" s="386"/>
      <c r="MRM76" s="386"/>
      <c r="MRN76" s="386"/>
      <c r="MRO76" s="386"/>
      <c r="MRP76" s="386"/>
      <c r="MRQ76" s="386"/>
      <c r="MRR76" s="386"/>
      <c r="MRS76" s="386"/>
      <c r="MRT76" s="386"/>
      <c r="MRU76" s="386"/>
      <c r="MRV76" s="386"/>
      <c r="MRW76" s="386"/>
      <c r="MRX76" s="386"/>
      <c r="MRY76" s="385"/>
      <c r="MRZ76" s="386"/>
      <c r="MSA76" s="386"/>
      <c r="MSB76" s="386"/>
      <c r="MSC76" s="386"/>
      <c r="MSD76" s="386"/>
      <c r="MSE76" s="386"/>
      <c r="MSF76" s="386"/>
      <c r="MSG76" s="386"/>
      <c r="MSH76" s="386"/>
      <c r="MSI76" s="386"/>
      <c r="MSJ76" s="386"/>
      <c r="MSK76" s="386"/>
      <c r="MSL76" s="386"/>
      <c r="MSM76" s="386"/>
      <c r="MSN76" s="386"/>
      <c r="MSO76" s="385"/>
      <c r="MSP76" s="386"/>
      <c r="MSQ76" s="386"/>
      <c r="MSR76" s="386"/>
      <c r="MSS76" s="386"/>
      <c r="MST76" s="386"/>
      <c r="MSU76" s="386"/>
      <c r="MSV76" s="386"/>
      <c r="MSW76" s="386"/>
      <c r="MSX76" s="386"/>
      <c r="MSY76" s="386"/>
      <c r="MSZ76" s="386"/>
      <c r="MTA76" s="386"/>
      <c r="MTB76" s="386"/>
      <c r="MTC76" s="386"/>
      <c r="MTD76" s="386"/>
      <c r="MTE76" s="385"/>
      <c r="MTF76" s="386"/>
      <c r="MTG76" s="386"/>
      <c r="MTH76" s="386"/>
      <c r="MTI76" s="386"/>
      <c r="MTJ76" s="386"/>
      <c r="MTK76" s="386"/>
      <c r="MTL76" s="386"/>
      <c r="MTM76" s="386"/>
      <c r="MTN76" s="386"/>
      <c r="MTO76" s="386"/>
      <c r="MTP76" s="386"/>
      <c r="MTQ76" s="386"/>
      <c r="MTR76" s="386"/>
      <c r="MTS76" s="386"/>
      <c r="MTT76" s="386"/>
      <c r="MTU76" s="385"/>
      <c r="MTV76" s="386"/>
      <c r="MTW76" s="386"/>
      <c r="MTX76" s="386"/>
      <c r="MTY76" s="386"/>
      <c r="MTZ76" s="386"/>
      <c r="MUA76" s="386"/>
      <c r="MUB76" s="386"/>
      <c r="MUC76" s="386"/>
      <c r="MUD76" s="386"/>
      <c r="MUE76" s="386"/>
      <c r="MUF76" s="386"/>
      <c r="MUG76" s="386"/>
      <c r="MUH76" s="386"/>
      <c r="MUI76" s="386"/>
      <c r="MUJ76" s="386"/>
      <c r="MUK76" s="385"/>
      <c r="MUL76" s="386"/>
      <c r="MUM76" s="386"/>
      <c r="MUN76" s="386"/>
      <c r="MUO76" s="386"/>
      <c r="MUP76" s="386"/>
      <c r="MUQ76" s="386"/>
      <c r="MUR76" s="386"/>
      <c r="MUS76" s="386"/>
      <c r="MUT76" s="386"/>
      <c r="MUU76" s="386"/>
      <c r="MUV76" s="386"/>
      <c r="MUW76" s="386"/>
      <c r="MUX76" s="386"/>
      <c r="MUY76" s="386"/>
      <c r="MUZ76" s="386"/>
      <c r="MVA76" s="385"/>
      <c r="MVB76" s="386"/>
      <c r="MVC76" s="386"/>
      <c r="MVD76" s="386"/>
      <c r="MVE76" s="386"/>
      <c r="MVF76" s="386"/>
      <c r="MVG76" s="386"/>
      <c r="MVH76" s="386"/>
      <c r="MVI76" s="386"/>
      <c r="MVJ76" s="386"/>
      <c r="MVK76" s="386"/>
      <c r="MVL76" s="386"/>
      <c r="MVM76" s="386"/>
      <c r="MVN76" s="386"/>
      <c r="MVO76" s="386"/>
      <c r="MVP76" s="386"/>
      <c r="MVQ76" s="385"/>
      <c r="MVR76" s="386"/>
      <c r="MVS76" s="386"/>
      <c r="MVT76" s="386"/>
      <c r="MVU76" s="386"/>
      <c r="MVV76" s="386"/>
      <c r="MVW76" s="386"/>
      <c r="MVX76" s="386"/>
      <c r="MVY76" s="386"/>
      <c r="MVZ76" s="386"/>
      <c r="MWA76" s="386"/>
      <c r="MWB76" s="386"/>
      <c r="MWC76" s="386"/>
      <c r="MWD76" s="386"/>
      <c r="MWE76" s="386"/>
      <c r="MWF76" s="386"/>
      <c r="MWG76" s="385"/>
      <c r="MWH76" s="386"/>
      <c r="MWI76" s="386"/>
      <c r="MWJ76" s="386"/>
      <c r="MWK76" s="386"/>
      <c r="MWL76" s="386"/>
      <c r="MWM76" s="386"/>
      <c r="MWN76" s="386"/>
      <c r="MWO76" s="386"/>
      <c r="MWP76" s="386"/>
      <c r="MWQ76" s="386"/>
      <c r="MWR76" s="386"/>
      <c r="MWS76" s="386"/>
      <c r="MWT76" s="386"/>
      <c r="MWU76" s="386"/>
      <c r="MWV76" s="386"/>
      <c r="MWW76" s="385"/>
      <c r="MWX76" s="386"/>
      <c r="MWY76" s="386"/>
      <c r="MWZ76" s="386"/>
      <c r="MXA76" s="386"/>
      <c r="MXB76" s="386"/>
      <c r="MXC76" s="386"/>
      <c r="MXD76" s="386"/>
      <c r="MXE76" s="386"/>
      <c r="MXF76" s="386"/>
      <c r="MXG76" s="386"/>
      <c r="MXH76" s="386"/>
      <c r="MXI76" s="386"/>
      <c r="MXJ76" s="386"/>
      <c r="MXK76" s="386"/>
      <c r="MXL76" s="386"/>
      <c r="MXM76" s="385"/>
      <c r="MXN76" s="386"/>
      <c r="MXO76" s="386"/>
      <c r="MXP76" s="386"/>
      <c r="MXQ76" s="386"/>
      <c r="MXR76" s="386"/>
      <c r="MXS76" s="386"/>
      <c r="MXT76" s="386"/>
      <c r="MXU76" s="386"/>
      <c r="MXV76" s="386"/>
      <c r="MXW76" s="386"/>
      <c r="MXX76" s="386"/>
      <c r="MXY76" s="386"/>
      <c r="MXZ76" s="386"/>
      <c r="MYA76" s="386"/>
      <c r="MYB76" s="386"/>
      <c r="MYC76" s="385"/>
      <c r="MYD76" s="386"/>
      <c r="MYE76" s="386"/>
      <c r="MYF76" s="386"/>
      <c r="MYG76" s="386"/>
      <c r="MYH76" s="386"/>
      <c r="MYI76" s="386"/>
      <c r="MYJ76" s="386"/>
      <c r="MYK76" s="386"/>
      <c r="MYL76" s="386"/>
      <c r="MYM76" s="386"/>
      <c r="MYN76" s="386"/>
      <c r="MYO76" s="386"/>
      <c r="MYP76" s="386"/>
      <c r="MYQ76" s="386"/>
      <c r="MYR76" s="386"/>
      <c r="MYS76" s="385"/>
      <c r="MYT76" s="386"/>
      <c r="MYU76" s="386"/>
      <c r="MYV76" s="386"/>
      <c r="MYW76" s="386"/>
      <c r="MYX76" s="386"/>
      <c r="MYY76" s="386"/>
      <c r="MYZ76" s="386"/>
      <c r="MZA76" s="386"/>
      <c r="MZB76" s="386"/>
      <c r="MZC76" s="386"/>
      <c r="MZD76" s="386"/>
      <c r="MZE76" s="386"/>
      <c r="MZF76" s="386"/>
      <c r="MZG76" s="386"/>
      <c r="MZH76" s="386"/>
      <c r="MZI76" s="385"/>
      <c r="MZJ76" s="386"/>
      <c r="MZK76" s="386"/>
      <c r="MZL76" s="386"/>
      <c r="MZM76" s="386"/>
      <c r="MZN76" s="386"/>
      <c r="MZO76" s="386"/>
      <c r="MZP76" s="386"/>
      <c r="MZQ76" s="386"/>
      <c r="MZR76" s="386"/>
      <c r="MZS76" s="386"/>
      <c r="MZT76" s="386"/>
      <c r="MZU76" s="386"/>
      <c r="MZV76" s="386"/>
      <c r="MZW76" s="386"/>
      <c r="MZX76" s="386"/>
      <c r="MZY76" s="385"/>
      <c r="MZZ76" s="386"/>
      <c r="NAA76" s="386"/>
      <c r="NAB76" s="386"/>
      <c r="NAC76" s="386"/>
      <c r="NAD76" s="386"/>
      <c r="NAE76" s="386"/>
      <c r="NAF76" s="386"/>
      <c r="NAG76" s="386"/>
      <c r="NAH76" s="386"/>
      <c r="NAI76" s="386"/>
      <c r="NAJ76" s="386"/>
      <c r="NAK76" s="386"/>
      <c r="NAL76" s="386"/>
      <c r="NAM76" s="386"/>
      <c r="NAN76" s="386"/>
      <c r="NAO76" s="385"/>
      <c r="NAP76" s="386"/>
      <c r="NAQ76" s="386"/>
      <c r="NAR76" s="386"/>
      <c r="NAS76" s="386"/>
      <c r="NAT76" s="386"/>
      <c r="NAU76" s="386"/>
      <c r="NAV76" s="386"/>
      <c r="NAW76" s="386"/>
      <c r="NAX76" s="386"/>
      <c r="NAY76" s="386"/>
      <c r="NAZ76" s="386"/>
      <c r="NBA76" s="386"/>
      <c r="NBB76" s="386"/>
      <c r="NBC76" s="386"/>
      <c r="NBD76" s="386"/>
      <c r="NBE76" s="385"/>
      <c r="NBF76" s="386"/>
      <c r="NBG76" s="386"/>
      <c r="NBH76" s="386"/>
      <c r="NBI76" s="386"/>
      <c r="NBJ76" s="386"/>
      <c r="NBK76" s="386"/>
      <c r="NBL76" s="386"/>
      <c r="NBM76" s="386"/>
      <c r="NBN76" s="386"/>
      <c r="NBO76" s="386"/>
      <c r="NBP76" s="386"/>
      <c r="NBQ76" s="386"/>
      <c r="NBR76" s="386"/>
      <c r="NBS76" s="386"/>
      <c r="NBT76" s="386"/>
      <c r="NBU76" s="385"/>
      <c r="NBV76" s="386"/>
      <c r="NBW76" s="386"/>
      <c r="NBX76" s="386"/>
      <c r="NBY76" s="386"/>
      <c r="NBZ76" s="386"/>
      <c r="NCA76" s="386"/>
      <c r="NCB76" s="386"/>
      <c r="NCC76" s="386"/>
      <c r="NCD76" s="386"/>
      <c r="NCE76" s="386"/>
      <c r="NCF76" s="386"/>
      <c r="NCG76" s="386"/>
      <c r="NCH76" s="386"/>
      <c r="NCI76" s="386"/>
      <c r="NCJ76" s="386"/>
      <c r="NCK76" s="385"/>
      <c r="NCL76" s="386"/>
      <c r="NCM76" s="386"/>
      <c r="NCN76" s="386"/>
      <c r="NCO76" s="386"/>
      <c r="NCP76" s="386"/>
      <c r="NCQ76" s="386"/>
      <c r="NCR76" s="386"/>
      <c r="NCS76" s="386"/>
      <c r="NCT76" s="386"/>
      <c r="NCU76" s="386"/>
      <c r="NCV76" s="386"/>
      <c r="NCW76" s="386"/>
      <c r="NCX76" s="386"/>
      <c r="NCY76" s="386"/>
      <c r="NCZ76" s="386"/>
      <c r="NDA76" s="385"/>
      <c r="NDB76" s="386"/>
      <c r="NDC76" s="386"/>
      <c r="NDD76" s="386"/>
      <c r="NDE76" s="386"/>
      <c r="NDF76" s="386"/>
      <c r="NDG76" s="386"/>
      <c r="NDH76" s="386"/>
      <c r="NDI76" s="386"/>
      <c r="NDJ76" s="386"/>
      <c r="NDK76" s="386"/>
      <c r="NDL76" s="386"/>
      <c r="NDM76" s="386"/>
      <c r="NDN76" s="386"/>
      <c r="NDO76" s="386"/>
      <c r="NDP76" s="386"/>
      <c r="NDQ76" s="385"/>
      <c r="NDR76" s="386"/>
      <c r="NDS76" s="386"/>
      <c r="NDT76" s="386"/>
      <c r="NDU76" s="386"/>
      <c r="NDV76" s="386"/>
      <c r="NDW76" s="386"/>
      <c r="NDX76" s="386"/>
      <c r="NDY76" s="386"/>
      <c r="NDZ76" s="386"/>
      <c r="NEA76" s="386"/>
      <c r="NEB76" s="386"/>
      <c r="NEC76" s="386"/>
      <c r="NED76" s="386"/>
      <c r="NEE76" s="386"/>
      <c r="NEF76" s="386"/>
      <c r="NEG76" s="385"/>
      <c r="NEH76" s="386"/>
      <c r="NEI76" s="386"/>
      <c r="NEJ76" s="386"/>
      <c r="NEK76" s="386"/>
      <c r="NEL76" s="386"/>
      <c r="NEM76" s="386"/>
      <c r="NEN76" s="386"/>
      <c r="NEO76" s="386"/>
      <c r="NEP76" s="386"/>
      <c r="NEQ76" s="386"/>
      <c r="NER76" s="386"/>
      <c r="NES76" s="386"/>
      <c r="NET76" s="386"/>
      <c r="NEU76" s="386"/>
      <c r="NEV76" s="386"/>
      <c r="NEW76" s="385"/>
      <c r="NEX76" s="386"/>
      <c r="NEY76" s="386"/>
      <c r="NEZ76" s="386"/>
      <c r="NFA76" s="386"/>
      <c r="NFB76" s="386"/>
      <c r="NFC76" s="386"/>
      <c r="NFD76" s="386"/>
      <c r="NFE76" s="386"/>
      <c r="NFF76" s="386"/>
      <c r="NFG76" s="386"/>
      <c r="NFH76" s="386"/>
      <c r="NFI76" s="386"/>
      <c r="NFJ76" s="386"/>
      <c r="NFK76" s="386"/>
      <c r="NFL76" s="386"/>
      <c r="NFM76" s="385"/>
      <c r="NFN76" s="386"/>
      <c r="NFO76" s="386"/>
      <c r="NFP76" s="386"/>
      <c r="NFQ76" s="386"/>
      <c r="NFR76" s="386"/>
      <c r="NFS76" s="386"/>
      <c r="NFT76" s="386"/>
      <c r="NFU76" s="386"/>
      <c r="NFV76" s="386"/>
      <c r="NFW76" s="386"/>
      <c r="NFX76" s="386"/>
      <c r="NFY76" s="386"/>
      <c r="NFZ76" s="386"/>
      <c r="NGA76" s="386"/>
      <c r="NGB76" s="386"/>
      <c r="NGC76" s="385"/>
      <c r="NGD76" s="386"/>
      <c r="NGE76" s="386"/>
      <c r="NGF76" s="386"/>
      <c r="NGG76" s="386"/>
      <c r="NGH76" s="386"/>
      <c r="NGI76" s="386"/>
      <c r="NGJ76" s="386"/>
      <c r="NGK76" s="386"/>
      <c r="NGL76" s="386"/>
      <c r="NGM76" s="386"/>
      <c r="NGN76" s="386"/>
      <c r="NGO76" s="386"/>
      <c r="NGP76" s="386"/>
      <c r="NGQ76" s="386"/>
      <c r="NGR76" s="386"/>
      <c r="NGS76" s="385"/>
      <c r="NGT76" s="386"/>
      <c r="NGU76" s="386"/>
      <c r="NGV76" s="386"/>
      <c r="NGW76" s="386"/>
      <c r="NGX76" s="386"/>
      <c r="NGY76" s="386"/>
      <c r="NGZ76" s="386"/>
      <c r="NHA76" s="386"/>
      <c r="NHB76" s="386"/>
      <c r="NHC76" s="386"/>
      <c r="NHD76" s="386"/>
      <c r="NHE76" s="386"/>
      <c r="NHF76" s="386"/>
      <c r="NHG76" s="386"/>
      <c r="NHH76" s="386"/>
      <c r="NHI76" s="385"/>
      <c r="NHJ76" s="386"/>
      <c r="NHK76" s="386"/>
      <c r="NHL76" s="386"/>
      <c r="NHM76" s="386"/>
      <c r="NHN76" s="386"/>
      <c r="NHO76" s="386"/>
      <c r="NHP76" s="386"/>
      <c r="NHQ76" s="386"/>
      <c r="NHR76" s="386"/>
      <c r="NHS76" s="386"/>
      <c r="NHT76" s="386"/>
      <c r="NHU76" s="386"/>
      <c r="NHV76" s="386"/>
      <c r="NHW76" s="386"/>
      <c r="NHX76" s="386"/>
      <c r="NHY76" s="385"/>
      <c r="NHZ76" s="386"/>
      <c r="NIA76" s="386"/>
      <c r="NIB76" s="386"/>
      <c r="NIC76" s="386"/>
      <c r="NID76" s="386"/>
      <c r="NIE76" s="386"/>
      <c r="NIF76" s="386"/>
      <c r="NIG76" s="386"/>
      <c r="NIH76" s="386"/>
      <c r="NII76" s="386"/>
      <c r="NIJ76" s="386"/>
      <c r="NIK76" s="386"/>
      <c r="NIL76" s="386"/>
      <c r="NIM76" s="386"/>
      <c r="NIN76" s="386"/>
      <c r="NIO76" s="385"/>
      <c r="NIP76" s="386"/>
      <c r="NIQ76" s="386"/>
      <c r="NIR76" s="386"/>
      <c r="NIS76" s="386"/>
      <c r="NIT76" s="386"/>
      <c r="NIU76" s="386"/>
      <c r="NIV76" s="386"/>
      <c r="NIW76" s="386"/>
      <c r="NIX76" s="386"/>
      <c r="NIY76" s="386"/>
      <c r="NIZ76" s="386"/>
      <c r="NJA76" s="386"/>
      <c r="NJB76" s="386"/>
      <c r="NJC76" s="386"/>
      <c r="NJD76" s="386"/>
      <c r="NJE76" s="385"/>
      <c r="NJF76" s="386"/>
      <c r="NJG76" s="386"/>
      <c r="NJH76" s="386"/>
      <c r="NJI76" s="386"/>
      <c r="NJJ76" s="386"/>
      <c r="NJK76" s="386"/>
      <c r="NJL76" s="386"/>
      <c r="NJM76" s="386"/>
      <c r="NJN76" s="386"/>
      <c r="NJO76" s="386"/>
      <c r="NJP76" s="386"/>
      <c r="NJQ76" s="386"/>
      <c r="NJR76" s="386"/>
      <c r="NJS76" s="386"/>
      <c r="NJT76" s="386"/>
      <c r="NJU76" s="385"/>
      <c r="NJV76" s="386"/>
      <c r="NJW76" s="386"/>
      <c r="NJX76" s="386"/>
      <c r="NJY76" s="386"/>
      <c r="NJZ76" s="386"/>
      <c r="NKA76" s="386"/>
      <c r="NKB76" s="386"/>
      <c r="NKC76" s="386"/>
      <c r="NKD76" s="386"/>
      <c r="NKE76" s="386"/>
      <c r="NKF76" s="386"/>
      <c r="NKG76" s="386"/>
      <c r="NKH76" s="386"/>
      <c r="NKI76" s="386"/>
      <c r="NKJ76" s="386"/>
      <c r="NKK76" s="385"/>
      <c r="NKL76" s="386"/>
      <c r="NKM76" s="386"/>
      <c r="NKN76" s="386"/>
      <c r="NKO76" s="386"/>
      <c r="NKP76" s="386"/>
      <c r="NKQ76" s="386"/>
      <c r="NKR76" s="386"/>
      <c r="NKS76" s="386"/>
      <c r="NKT76" s="386"/>
      <c r="NKU76" s="386"/>
      <c r="NKV76" s="386"/>
      <c r="NKW76" s="386"/>
      <c r="NKX76" s="386"/>
      <c r="NKY76" s="386"/>
      <c r="NKZ76" s="386"/>
      <c r="NLA76" s="385"/>
      <c r="NLB76" s="386"/>
      <c r="NLC76" s="386"/>
      <c r="NLD76" s="386"/>
      <c r="NLE76" s="386"/>
      <c r="NLF76" s="386"/>
      <c r="NLG76" s="386"/>
      <c r="NLH76" s="386"/>
      <c r="NLI76" s="386"/>
      <c r="NLJ76" s="386"/>
      <c r="NLK76" s="386"/>
      <c r="NLL76" s="386"/>
      <c r="NLM76" s="386"/>
      <c r="NLN76" s="386"/>
      <c r="NLO76" s="386"/>
      <c r="NLP76" s="386"/>
      <c r="NLQ76" s="385"/>
      <c r="NLR76" s="386"/>
      <c r="NLS76" s="386"/>
      <c r="NLT76" s="386"/>
      <c r="NLU76" s="386"/>
      <c r="NLV76" s="386"/>
      <c r="NLW76" s="386"/>
      <c r="NLX76" s="386"/>
      <c r="NLY76" s="386"/>
      <c r="NLZ76" s="386"/>
      <c r="NMA76" s="386"/>
      <c r="NMB76" s="386"/>
      <c r="NMC76" s="386"/>
      <c r="NMD76" s="386"/>
      <c r="NME76" s="386"/>
      <c r="NMF76" s="386"/>
      <c r="NMG76" s="385"/>
      <c r="NMH76" s="386"/>
      <c r="NMI76" s="386"/>
      <c r="NMJ76" s="386"/>
      <c r="NMK76" s="386"/>
      <c r="NML76" s="386"/>
      <c r="NMM76" s="386"/>
      <c r="NMN76" s="386"/>
      <c r="NMO76" s="386"/>
      <c r="NMP76" s="386"/>
      <c r="NMQ76" s="386"/>
      <c r="NMR76" s="386"/>
      <c r="NMS76" s="386"/>
      <c r="NMT76" s="386"/>
      <c r="NMU76" s="386"/>
      <c r="NMV76" s="386"/>
      <c r="NMW76" s="385"/>
      <c r="NMX76" s="386"/>
      <c r="NMY76" s="386"/>
      <c r="NMZ76" s="386"/>
      <c r="NNA76" s="386"/>
      <c r="NNB76" s="386"/>
      <c r="NNC76" s="386"/>
      <c r="NND76" s="386"/>
      <c r="NNE76" s="386"/>
      <c r="NNF76" s="386"/>
      <c r="NNG76" s="386"/>
      <c r="NNH76" s="386"/>
      <c r="NNI76" s="386"/>
      <c r="NNJ76" s="386"/>
      <c r="NNK76" s="386"/>
      <c r="NNL76" s="386"/>
      <c r="NNM76" s="385"/>
      <c r="NNN76" s="386"/>
      <c r="NNO76" s="386"/>
      <c r="NNP76" s="386"/>
      <c r="NNQ76" s="386"/>
      <c r="NNR76" s="386"/>
      <c r="NNS76" s="386"/>
      <c r="NNT76" s="386"/>
      <c r="NNU76" s="386"/>
      <c r="NNV76" s="386"/>
      <c r="NNW76" s="386"/>
      <c r="NNX76" s="386"/>
      <c r="NNY76" s="386"/>
      <c r="NNZ76" s="386"/>
      <c r="NOA76" s="386"/>
      <c r="NOB76" s="386"/>
      <c r="NOC76" s="385"/>
      <c r="NOD76" s="386"/>
      <c r="NOE76" s="386"/>
      <c r="NOF76" s="386"/>
      <c r="NOG76" s="386"/>
      <c r="NOH76" s="386"/>
      <c r="NOI76" s="386"/>
      <c r="NOJ76" s="386"/>
      <c r="NOK76" s="386"/>
      <c r="NOL76" s="386"/>
      <c r="NOM76" s="386"/>
      <c r="NON76" s="386"/>
      <c r="NOO76" s="386"/>
      <c r="NOP76" s="386"/>
      <c r="NOQ76" s="386"/>
      <c r="NOR76" s="386"/>
      <c r="NOS76" s="385"/>
      <c r="NOT76" s="386"/>
      <c r="NOU76" s="386"/>
      <c r="NOV76" s="386"/>
      <c r="NOW76" s="386"/>
      <c r="NOX76" s="386"/>
      <c r="NOY76" s="386"/>
      <c r="NOZ76" s="386"/>
      <c r="NPA76" s="386"/>
      <c r="NPB76" s="386"/>
      <c r="NPC76" s="386"/>
      <c r="NPD76" s="386"/>
      <c r="NPE76" s="386"/>
      <c r="NPF76" s="386"/>
      <c r="NPG76" s="386"/>
      <c r="NPH76" s="386"/>
      <c r="NPI76" s="385"/>
      <c r="NPJ76" s="386"/>
      <c r="NPK76" s="386"/>
      <c r="NPL76" s="386"/>
      <c r="NPM76" s="386"/>
      <c r="NPN76" s="386"/>
      <c r="NPO76" s="386"/>
      <c r="NPP76" s="386"/>
      <c r="NPQ76" s="386"/>
      <c r="NPR76" s="386"/>
      <c r="NPS76" s="386"/>
      <c r="NPT76" s="386"/>
      <c r="NPU76" s="386"/>
      <c r="NPV76" s="386"/>
      <c r="NPW76" s="386"/>
      <c r="NPX76" s="386"/>
      <c r="NPY76" s="385"/>
      <c r="NPZ76" s="386"/>
      <c r="NQA76" s="386"/>
      <c r="NQB76" s="386"/>
      <c r="NQC76" s="386"/>
      <c r="NQD76" s="386"/>
      <c r="NQE76" s="386"/>
      <c r="NQF76" s="386"/>
      <c r="NQG76" s="386"/>
      <c r="NQH76" s="386"/>
      <c r="NQI76" s="386"/>
      <c r="NQJ76" s="386"/>
      <c r="NQK76" s="386"/>
      <c r="NQL76" s="386"/>
      <c r="NQM76" s="386"/>
      <c r="NQN76" s="386"/>
      <c r="NQO76" s="385"/>
      <c r="NQP76" s="386"/>
      <c r="NQQ76" s="386"/>
      <c r="NQR76" s="386"/>
      <c r="NQS76" s="386"/>
      <c r="NQT76" s="386"/>
      <c r="NQU76" s="386"/>
      <c r="NQV76" s="386"/>
      <c r="NQW76" s="386"/>
      <c r="NQX76" s="386"/>
      <c r="NQY76" s="386"/>
      <c r="NQZ76" s="386"/>
      <c r="NRA76" s="386"/>
      <c r="NRB76" s="386"/>
      <c r="NRC76" s="386"/>
      <c r="NRD76" s="386"/>
      <c r="NRE76" s="385"/>
      <c r="NRF76" s="386"/>
      <c r="NRG76" s="386"/>
      <c r="NRH76" s="386"/>
      <c r="NRI76" s="386"/>
      <c r="NRJ76" s="386"/>
      <c r="NRK76" s="386"/>
      <c r="NRL76" s="386"/>
      <c r="NRM76" s="386"/>
      <c r="NRN76" s="386"/>
      <c r="NRO76" s="386"/>
      <c r="NRP76" s="386"/>
      <c r="NRQ76" s="386"/>
      <c r="NRR76" s="386"/>
      <c r="NRS76" s="386"/>
      <c r="NRT76" s="386"/>
      <c r="NRU76" s="385"/>
      <c r="NRV76" s="386"/>
      <c r="NRW76" s="386"/>
      <c r="NRX76" s="386"/>
      <c r="NRY76" s="386"/>
      <c r="NRZ76" s="386"/>
      <c r="NSA76" s="386"/>
      <c r="NSB76" s="386"/>
      <c r="NSC76" s="386"/>
      <c r="NSD76" s="386"/>
      <c r="NSE76" s="386"/>
      <c r="NSF76" s="386"/>
      <c r="NSG76" s="386"/>
      <c r="NSH76" s="386"/>
      <c r="NSI76" s="386"/>
      <c r="NSJ76" s="386"/>
      <c r="NSK76" s="385"/>
      <c r="NSL76" s="386"/>
      <c r="NSM76" s="386"/>
      <c r="NSN76" s="386"/>
      <c r="NSO76" s="386"/>
      <c r="NSP76" s="386"/>
      <c r="NSQ76" s="386"/>
      <c r="NSR76" s="386"/>
      <c r="NSS76" s="386"/>
      <c r="NST76" s="386"/>
      <c r="NSU76" s="386"/>
      <c r="NSV76" s="386"/>
      <c r="NSW76" s="386"/>
      <c r="NSX76" s="386"/>
      <c r="NSY76" s="386"/>
      <c r="NSZ76" s="386"/>
      <c r="NTA76" s="385"/>
      <c r="NTB76" s="386"/>
      <c r="NTC76" s="386"/>
      <c r="NTD76" s="386"/>
      <c r="NTE76" s="386"/>
      <c r="NTF76" s="386"/>
      <c r="NTG76" s="386"/>
      <c r="NTH76" s="386"/>
      <c r="NTI76" s="386"/>
      <c r="NTJ76" s="386"/>
      <c r="NTK76" s="386"/>
      <c r="NTL76" s="386"/>
      <c r="NTM76" s="386"/>
      <c r="NTN76" s="386"/>
      <c r="NTO76" s="386"/>
      <c r="NTP76" s="386"/>
      <c r="NTQ76" s="385"/>
      <c r="NTR76" s="386"/>
      <c r="NTS76" s="386"/>
      <c r="NTT76" s="386"/>
      <c r="NTU76" s="386"/>
      <c r="NTV76" s="386"/>
      <c r="NTW76" s="386"/>
      <c r="NTX76" s="386"/>
      <c r="NTY76" s="386"/>
      <c r="NTZ76" s="386"/>
      <c r="NUA76" s="386"/>
      <c r="NUB76" s="386"/>
      <c r="NUC76" s="386"/>
      <c r="NUD76" s="386"/>
      <c r="NUE76" s="386"/>
      <c r="NUF76" s="386"/>
      <c r="NUG76" s="385"/>
      <c r="NUH76" s="386"/>
      <c r="NUI76" s="386"/>
      <c r="NUJ76" s="386"/>
      <c r="NUK76" s="386"/>
      <c r="NUL76" s="386"/>
      <c r="NUM76" s="386"/>
      <c r="NUN76" s="386"/>
      <c r="NUO76" s="386"/>
      <c r="NUP76" s="386"/>
      <c r="NUQ76" s="386"/>
      <c r="NUR76" s="386"/>
      <c r="NUS76" s="386"/>
      <c r="NUT76" s="386"/>
      <c r="NUU76" s="386"/>
      <c r="NUV76" s="386"/>
      <c r="NUW76" s="385"/>
      <c r="NUX76" s="386"/>
      <c r="NUY76" s="386"/>
      <c r="NUZ76" s="386"/>
      <c r="NVA76" s="386"/>
      <c r="NVB76" s="386"/>
      <c r="NVC76" s="386"/>
      <c r="NVD76" s="386"/>
      <c r="NVE76" s="386"/>
      <c r="NVF76" s="386"/>
      <c r="NVG76" s="386"/>
      <c r="NVH76" s="386"/>
      <c r="NVI76" s="386"/>
      <c r="NVJ76" s="386"/>
      <c r="NVK76" s="386"/>
      <c r="NVL76" s="386"/>
      <c r="NVM76" s="385"/>
      <c r="NVN76" s="386"/>
      <c r="NVO76" s="386"/>
      <c r="NVP76" s="386"/>
      <c r="NVQ76" s="386"/>
      <c r="NVR76" s="386"/>
      <c r="NVS76" s="386"/>
      <c r="NVT76" s="386"/>
      <c r="NVU76" s="386"/>
      <c r="NVV76" s="386"/>
      <c r="NVW76" s="386"/>
      <c r="NVX76" s="386"/>
      <c r="NVY76" s="386"/>
      <c r="NVZ76" s="386"/>
      <c r="NWA76" s="386"/>
      <c r="NWB76" s="386"/>
      <c r="NWC76" s="385"/>
      <c r="NWD76" s="386"/>
      <c r="NWE76" s="386"/>
      <c r="NWF76" s="386"/>
      <c r="NWG76" s="386"/>
      <c r="NWH76" s="386"/>
      <c r="NWI76" s="386"/>
      <c r="NWJ76" s="386"/>
      <c r="NWK76" s="386"/>
      <c r="NWL76" s="386"/>
      <c r="NWM76" s="386"/>
      <c r="NWN76" s="386"/>
      <c r="NWO76" s="386"/>
      <c r="NWP76" s="386"/>
      <c r="NWQ76" s="386"/>
      <c r="NWR76" s="386"/>
      <c r="NWS76" s="385"/>
      <c r="NWT76" s="386"/>
      <c r="NWU76" s="386"/>
      <c r="NWV76" s="386"/>
      <c r="NWW76" s="386"/>
      <c r="NWX76" s="386"/>
      <c r="NWY76" s="386"/>
      <c r="NWZ76" s="386"/>
      <c r="NXA76" s="386"/>
      <c r="NXB76" s="386"/>
      <c r="NXC76" s="386"/>
      <c r="NXD76" s="386"/>
      <c r="NXE76" s="386"/>
      <c r="NXF76" s="386"/>
      <c r="NXG76" s="386"/>
      <c r="NXH76" s="386"/>
      <c r="NXI76" s="385"/>
      <c r="NXJ76" s="386"/>
      <c r="NXK76" s="386"/>
      <c r="NXL76" s="386"/>
      <c r="NXM76" s="386"/>
      <c r="NXN76" s="386"/>
      <c r="NXO76" s="386"/>
      <c r="NXP76" s="386"/>
      <c r="NXQ76" s="386"/>
      <c r="NXR76" s="386"/>
      <c r="NXS76" s="386"/>
      <c r="NXT76" s="386"/>
      <c r="NXU76" s="386"/>
      <c r="NXV76" s="386"/>
      <c r="NXW76" s="386"/>
      <c r="NXX76" s="386"/>
      <c r="NXY76" s="385"/>
      <c r="NXZ76" s="386"/>
      <c r="NYA76" s="386"/>
      <c r="NYB76" s="386"/>
      <c r="NYC76" s="386"/>
      <c r="NYD76" s="386"/>
      <c r="NYE76" s="386"/>
      <c r="NYF76" s="386"/>
      <c r="NYG76" s="386"/>
      <c r="NYH76" s="386"/>
      <c r="NYI76" s="386"/>
      <c r="NYJ76" s="386"/>
      <c r="NYK76" s="386"/>
      <c r="NYL76" s="386"/>
      <c r="NYM76" s="386"/>
      <c r="NYN76" s="386"/>
      <c r="NYO76" s="385"/>
      <c r="NYP76" s="386"/>
      <c r="NYQ76" s="386"/>
      <c r="NYR76" s="386"/>
      <c r="NYS76" s="386"/>
      <c r="NYT76" s="386"/>
      <c r="NYU76" s="386"/>
      <c r="NYV76" s="386"/>
      <c r="NYW76" s="386"/>
      <c r="NYX76" s="386"/>
      <c r="NYY76" s="386"/>
      <c r="NYZ76" s="386"/>
      <c r="NZA76" s="386"/>
      <c r="NZB76" s="386"/>
      <c r="NZC76" s="386"/>
      <c r="NZD76" s="386"/>
      <c r="NZE76" s="385"/>
      <c r="NZF76" s="386"/>
      <c r="NZG76" s="386"/>
      <c r="NZH76" s="386"/>
      <c r="NZI76" s="386"/>
      <c r="NZJ76" s="386"/>
      <c r="NZK76" s="386"/>
      <c r="NZL76" s="386"/>
      <c r="NZM76" s="386"/>
      <c r="NZN76" s="386"/>
      <c r="NZO76" s="386"/>
      <c r="NZP76" s="386"/>
      <c r="NZQ76" s="386"/>
      <c r="NZR76" s="386"/>
      <c r="NZS76" s="386"/>
      <c r="NZT76" s="386"/>
      <c r="NZU76" s="385"/>
      <c r="NZV76" s="386"/>
      <c r="NZW76" s="386"/>
      <c r="NZX76" s="386"/>
      <c r="NZY76" s="386"/>
      <c r="NZZ76" s="386"/>
      <c r="OAA76" s="386"/>
      <c r="OAB76" s="386"/>
      <c r="OAC76" s="386"/>
      <c r="OAD76" s="386"/>
      <c r="OAE76" s="386"/>
      <c r="OAF76" s="386"/>
      <c r="OAG76" s="386"/>
      <c r="OAH76" s="386"/>
      <c r="OAI76" s="386"/>
      <c r="OAJ76" s="386"/>
      <c r="OAK76" s="385"/>
      <c r="OAL76" s="386"/>
      <c r="OAM76" s="386"/>
      <c r="OAN76" s="386"/>
      <c r="OAO76" s="386"/>
      <c r="OAP76" s="386"/>
      <c r="OAQ76" s="386"/>
      <c r="OAR76" s="386"/>
      <c r="OAS76" s="386"/>
      <c r="OAT76" s="386"/>
      <c r="OAU76" s="386"/>
      <c r="OAV76" s="386"/>
      <c r="OAW76" s="386"/>
      <c r="OAX76" s="386"/>
      <c r="OAY76" s="386"/>
      <c r="OAZ76" s="386"/>
      <c r="OBA76" s="385"/>
      <c r="OBB76" s="386"/>
      <c r="OBC76" s="386"/>
      <c r="OBD76" s="386"/>
      <c r="OBE76" s="386"/>
      <c r="OBF76" s="386"/>
      <c r="OBG76" s="386"/>
      <c r="OBH76" s="386"/>
      <c r="OBI76" s="386"/>
      <c r="OBJ76" s="386"/>
      <c r="OBK76" s="386"/>
      <c r="OBL76" s="386"/>
      <c r="OBM76" s="386"/>
      <c r="OBN76" s="386"/>
      <c r="OBO76" s="386"/>
      <c r="OBP76" s="386"/>
      <c r="OBQ76" s="385"/>
      <c r="OBR76" s="386"/>
      <c r="OBS76" s="386"/>
      <c r="OBT76" s="386"/>
      <c r="OBU76" s="386"/>
      <c r="OBV76" s="386"/>
      <c r="OBW76" s="386"/>
      <c r="OBX76" s="386"/>
      <c r="OBY76" s="386"/>
      <c r="OBZ76" s="386"/>
      <c r="OCA76" s="386"/>
      <c r="OCB76" s="386"/>
      <c r="OCC76" s="386"/>
      <c r="OCD76" s="386"/>
      <c r="OCE76" s="386"/>
      <c r="OCF76" s="386"/>
      <c r="OCG76" s="385"/>
      <c r="OCH76" s="386"/>
      <c r="OCI76" s="386"/>
      <c r="OCJ76" s="386"/>
      <c r="OCK76" s="386"/>
      <c r="OCL76" s="386"/>
      <c r="OCM76" s="386"/>
      <c r="OCN76" s="386"/>
      <c r="OCO76" s="386"/>
      <c r="OCP76" s="386"/>
      <c r="OCQ76" s="386"/>
      <c r="OCR76" s="386"/>
      <c r="OCS76" s="386"/>
      <c r="OCT76" s="386"/>
      <c r="OCU76" s="386"/>
      <c r="OCV76" s="386"/>
      <c r="OCW76" s="385"/>
      <c r="OCX76" s="386"/>
      <c r="OCY76" s="386"/>
      <c r="OCZ76" s="386"/>
      <c r="ODA76" s="386"/>
      <c r="ODB76" s="386"/>
      <c r="ODC76" s="386"/>
      <c r="ODD76" s="386"/>
      <c r="ODE76" s="386"/>
      <c r="ODF76" s="386"/>
      <c r="ODG76" s="386"/>
      <c r="ODH76" s="386"/>
      <c r="ODI76" s="386"/>
      <c r="ODJ76" s="386"/>
      <c r="ODK76" s="386"/>
      <c r="ODL76" s="386"/>
      <c r="ODM76" s="385"/>
      <c r="ODN76" s="386"/>
      <c r="ODO76" s="386"/>
      <c r="ODP76" s="386"/>
      <c r="ODQ76" s="386"/>
      <c r="ODR76" s="386"/>
      <c r="ODS76" s="386"/>
      <c r="ODT76" s="386"/>
      <c r="ODU76" s="386"/>
      <c r="ODV76" s="386"/>
      <c r="ODW76" s="386"/>
      <c r="ODX76" s="386"/>
      <c r="ODY76" s="386"/>
      <c r="ODZ76" s="386"/>
      <c r="OEA76" s="386"/>
      <c r="OEB76" s="386"/>
      <c r="OEC76" s="385"/>
      <c r="OED76" s="386"/>
      <c r="OEE76" s="386"/>
      <c r="OEF76" s="386"/>
      <c r="OEG76" s="386"/>
      <c r="OEH76" s="386"/>
      <c r="OEI76" s="386"/>
      <c r="OEJ76" s="386"/>
      <c r="OEK76" s="386"/>
      <c r="OEL76" s="386"/>
      <c r="OEM76" s="386"/>
      <c r="OEN76" s="386"/>
      <c r="OEO76" s="386"/>
      <c r="OEP76" s="386"/>
      <c r="OEQ76" s="386"/>
      <c r="OER76" s="386"/>
      <c r="OES76" s="385"/>
      <c r="OET76" s="386"/>
      <c r="OEU76" s="386"/>
      <c r="OEV76" s="386"/>
      <c r="OEW76" s="386"/>
      <c r="OEX76" s="386"/>
      <c r="OEY76" s="386"/>
      <c r="OEZ76" s="386"/>
      <c r="OFA76" s="386"/>
      <c r="OFB76" s="386"/>
      <c r="OFC76" s="386"/>
      <c r="OFD76" s="386"/>
      <c r="OFE76" s="386"/>
      <c r="OFF76" s="386"/>
      <c r="OFG76" s="386"/>
      <c r="OFH76" s="386"/>
      <c r="OFI76" s="385"/>
      <c r="OFJ76" s="386"/>
      <c r="OFK76" s="386"/>
      <c r="OFL76" s="386"/>
      <c r="OFM76" s="386"/>
      <c r="OFN76" s="386"/>
      <c r="OFO76" s="386"/>
      <c r="OFP76" s="386"/>
      <c r="OFQ76" s="386"/>
      <c r="OFR76" s="386"/>
      <c r="OFS76" s="386"/>
      <c r="OFT76" s="386"/>
      <c r="OFU76" s="386"/>
      <c r="OFV76" s="386"/>
      <c r="OFW76" s="386"/>
      <c r="OFX76" s="386"/>
      <c r="OFY76" s="385"/>
      <c r="OFZ76" s="386"/>
      <c r="OGA76" s="386"/>
      <c r="OGB76" s="386"/>
      <c r="OGC76" s="386"/>
      <c r="OGD76" s="386"/>
      <c r="OGE76" s="386"/>
      <c r="OGF76" s="386"/>
      <c r="OGG76" s="386"/>
      <c r="OGH76" s="386"/>
      <c r="OGI76" s="386"/>
      <c r="OGJ76" s="386"/>
      <c r="OGK76" s="386"/>
      <c r="OGL76" s="386"/>
      <c r="OGM76" s="386"/>
      <c r="OGN76" s="386"/>
      <c r="OGO76" s="385"/>
      <c r="OGP76" s="386"/>
      <c r="OGQ76" s="386"/>
      <c r="OGR76" s="386"/>
      <c r="OGS76" s="386"/>
      <c r="OGT76" s="386"/>
      <c r="OGU76" s="386"/>
      <c r="OGV76" s="386"/>
      <c r="OGW76" s="386"/>
      <c r="OGX76" s="386"/>
      <c r="OGY76" s="386"/>
      <c r="OGZ76" s="386"/>
      <c r="OHA76" s="386"/>
      <c r="OHB76" s="386"/>
      <c r="OHC76" s="386"/>
      <c r="OHD76" s="386"/>
      <c r="OHE76" s="385"/>
      <c r="OHF76" s="386"/>
      <c r="OHG76" s="386"/>
      <c r="OHH76" s="386"/>
      <c r="OHI76" s="386"/>
      <c r="OHJ76" s="386"/>
      <c r="OHK76" s="386"/>
      <c r="OHL76" s="386"/>
      <c r="OHM76" s="386"/>
      <c r="OHN76" s="386"/>
      <c r="OHO76" s="386"/>
      <c r="OHP76" s="386"/>
      <c r="OHQ76" s="386"/>
      <c r="OHR76" s="386"/>
      <c r="OHS76" s="386"/>
      <c r="OHT76" s="386"/>
      <c r="OHU76" s="385"/>
      <c r="OHV76" s="386"/>
      <c r="OHW76" s="386"/>
      <c r="OHX76" s="386"/>
      <c r="OHY76" s="386"/>
      <c r="OHZ76" s="386"/>
      <c r="OIA76" s="386"/>
      <c r="OIB76" s="386"/>
      <c r="OIC76" s="386"/>
      <c r="OID76" s="386"/>
      <c r="OIE76" s="386"/>
      <c r="OIF76" s="386"/>
      <c r="OIG76" s="386"/>
      <c r="OIH76" s="386"/>
      <c r="OII76" s="386"/>
      <c r="OIJ76" s="386"/>
      <c r="OIK76" s="385"/>
      <c r="OIL76" s="386"/>
      <c r="OIM76" s="386"/>
      <c r="OIN76" s="386"/>
      <c r="OIO76" s="386"/>
      <c r="OIP76" s="386"/>
      <c r="OIQ76" s="386"/>
      <c r="OIR76" s="386"/>
      <c r="OIS76" s="386"/>
      <c r="OIT76" s="386"/>
      <c r="OIU76" s="386"/>
      <c r="OIV76" s="386"/>
      <c r="OIW76" s="386"/>
      <c r="OIX76" s="386"/>
      <c r="OIY76" s="386"/>
      <c r="OIZ76" s="386"/>
      <c r="OJA76" s="385"/>
      <c r="OJB76" s="386"/>
      <c r="OJC76" s="386"/>
      <c r="OJD76" s="386"/>
      <c r="OJE76" s="386"/>
      <c r="OJF76" s="386"/>
      <c r="OJG76" s="386"/>
      <c r="OJH76" s="386"/>
      <c r="OJI76" s="386"/>
      <c r="OJJ76" s="386"/>
      <c r="OJK76" s="386"/>
      <c r="OJL76" s="386"/>
      <c r="OJM76" s="386"/>
      <c r="OJN76" s="386"/>
      <c r="OJO76" s="386"/>
      <c r="OJP76" s="386"/>
      <c r="OJQ76" s="385"/>
      <c r="OJR76" s="386"/>
      <c r="OJS76" s="386"/>
      <c r="OJT76" s="386"/>
      <c r="OJU76" s="386"/>
      <c r="OJV76" s="386"/>
      <c r="OJW76" s="386"/>
      <c r="OJX76" s="386"/>
      <c r="OJY76" s="386"/>
      <c r="OJZ76" s="386"/>
      <c r="OKA76" s="386"/>
      <c r="OKB76" s="386"/>
      <c r="OKC76" s="386"/>
      <c r="OKD76" s="386"/>
      <c r="OKE76" s="386"/>
      <c r="OKF76" s="386"/>
      <c r="OKG76" s="385"/>
      <c r="OKH76" s="386"/>
      <c r="OKI76" s="386"/>
      <c r="OKJ76" s="386"/>
      <c r="OKK76" s="386"/>
      <c r="OKL76" s="386"/>
      <c r="OKM76" s="386"/>
      <c r="OKN76" s="386"/>
      <c r="OKO76" s="386"/>
      <c r="OKP76" s="386"/>
      <c r="OKQ76" s="386"/>
      <c r="OKR76" s="386"/>
      <c r="OKS76" s="386"/>
      <c r="OKT76" s="386"/>
      <c r="OKU76" s="386"/>
      <c r="OKV76" s="386"/>
      <c r="OKW76" s="385"/>
      <c r="OKX76" s="386"/>
      <c r="OKY76" s="386"/>
      <c r="OKZ76" s="386"/>
      <c r="OLA76" s="386"/>
      <c r="OLB76" s="386"/>
      <c r="OLC76" s="386"/>
      <c r="OLD76" s="386"/>
      <c r="OLE76" s="386"/>
      <c r="OLF76" s="386"/>
      <c r="OLG76" s="386"/>
      <c r="OLH76" s="386"/>
      <c r="OLI76" s="386"/>
      <c r="OLJ76" s="386"/>
      <c r="OLK76" s="386"/>
      <c r="OLL76" s="386"/>
      <c r="OLM76" s="385"/>
      <c r="OLN76" s="386"/>
      <c r="OLO76" s="386"/>
      <c r="OLP76" s="386"/>
      <c r="OLQ76" s="386"/>
      <c r="OLR76" s="386"/>
      <c r="OLS76" s="386"/>
      <c r="OLT76" s="386"/>
      <c r="OLU76" s="386"/>
      <c r="OLV76" s="386"/>
      <c r="OLW76" s="386"/>
      <c r="OLX76" s="386"/>
      <c r="OLY76" s="386"/>
      <c r="OLZ76" s="386"/>
      <c r="OMA76" s="386"/>
      <c r="OMB76" s="386"/>
      <c r="OMC76" s="385"/>
      <c r="OMD76" s="386"/>
      <c r="OME76" s="386"/>
      <c r="OMF76" s="386"/>
      <c r="OMG76" s="386"/>
      <c r="OMH76" s="386"/>
      <c r="OMI76" s="386"/>
      <c r="OMJ76" s="386"/>
      <c r="OMK76" s="386"/>
      <c r="OML76" s="386"/>
      <c r="OMM76" s="386"/>
      <c r="OMN76" s="386"/>
      <c r="OMO76" s="386"/>
      <c r="OMP76" s="386"/>
      <c r="OMQ76" s="386"/>
      <c r="OMR76" s="386"/>
      <c r="OMS76" s="385"/>
      <c r="OMT76" s="386"/>
      <c r="OMU76" s="386"/>
      <c r="OMV76" s="386"/>
      <c r="OMW76" s="386"/>
      <c r="OMX76" s="386"/>
      <c r="OMY76" s="386"/>
      <c r="OMZ76" s="386"/>
      <c r="ONA76" s="386"/>
      <c r="ONB76" s="386"/>
      <c r="ONC76" s="386"/>
      <c r="OND76" s="386"/>
      <c r="ONE76" s="386"/>
      <c r="ONF76" s="386"/>
      <c r="ONG76" s="386"/>
      <c r="ONH76" s="386"/>
      <c r="ONI76" s="385"/>
      <c r="ONJ76" s="386"/>
      <c r="ONK76" s="386"/>
      <c r="ONL76" s="386"/>
      <c r="ONM76" s="386"/>
      <c r="ONN76" s="386"/>
      <c r="ONO76" s="386"/>
      <c r="ONP76" s="386"/>
      <c r="ONQ76" s="386"/>
      <c r="ONR76" s="386"/>
      <c r="ONS76" s="386"/>
      <c r="ONT76" s="386"/>
      <c r="ONU76" s="386"/>
      <c r="ONV76" s="386"/>
      <c r="ONW76" s="386"/>
      <c r="ONX76" s="386"/>
      <c r="ONY76" s="385"/>
      <c r="ONZ76" s="386"/>
      <c r="OOA76" s="386"/>
      <c r="OOB76" s="386"/>
      <c r="OOC76" s="386"/>
      <c r="OOD76" s="386"/>
      <c r="OOE76" s="386"/>
      <c r="OOF76" s="386"/>
      <c r="OOG76" s="386"/>
      <c r="OOH76" s="386"/>
      <c r="OOI76" s="386"/>
      <c r="OOJ76" s="386"/>
      <c r="OOK76" s="386"/>
      <c r="OOL76" s="386"/>
      <c r="OOM76" s="386"/>
      <c r="OON76" s="386"/>
      <c r="OOO76" s="385"/>
      <c r="OOP76" s="386"/>
      <c r="OOQ76" s="386"/>
      <c r="OOR76" s="386"/>
      <c r="OOS76" s="386"/>
      <c r="OOT76" s="386"/>
      <c r="OOU76" s="386"/>
      <c r="OOV76" s="386"/>
      <c r="OOW76" s="386"/>
      <c r="OOX76" s="386"/>
      <c r="OOY76" s="386"/>
      <c r="OOZ76" s="386"/>
      <c r="OPA76" s="386"/>
      <c r="OPB76" s="386"/>
      <c r="OPC76" s="386"/>
      <c r="OPD76" s="386"/>
      <c r="OPE76" s="385"/>
      <c r="OPF76" s="386"/>
      <c r="OPG76" s="386"/>
      <c r="OPH76" s="386"/>
      <c r="OPI76" s="386"/>
      <c r="OPJ76" s="386"/>
      <c r="OPK76" s="386"/>
      <c r="OPL76" s="386"/>
      <c r="OPM76" s="386"/>
      <c r="OPN76" s="386"/>
      <c r="OPO76" s="386"/>
      <c r="OPP76" s="386"/>
      <c r="OPQ76" s="386"/>
      <c r="OPR76" s="386"/>
      <c r="OPS76" s="386"/>
      <c r="OPT76" s="386"/>
      <c r="OPU76" s="385"/>
      <c r="OPV76" s="386"/>
      <c r="OPW76" s="386"/>
      <c r="OPX76" s="386"/>
      <c r="OPY76" s="386"/>
      <c r="OPZ76" s="386"/>
      <c r="OQA76" s="386"/>
      <c r="OQB76" s="386"/>
      <c r="OQC76" s="386"/>
      <c r="OQD76" s="386"/>
      <c r="OQE76" s="386"/>
      <c r="OQF76" s="386"/>
      <c r="OQG76" s="386"/>
      <c r="OQH76" s="386"/>
      <c r="OQI76" s="386"/>
      <c r="OQJ76" s="386"/>
      <c r="OQK76" s="385"/>
      <c r="OQL76" s="386"/>
      <c r="OQM76" s="386"/>
      <c r="OQN76" s="386"/>
      <c r="OQO76" s="386"/>
      <c r="OQP76" s="386"/>
      <c r="OQQ76" s="386"/>
      <c r="OQR76" s="386"/>
      <c r="OQS76" s="386"/>
      <c r="OQT76" s="386"/>
      <c r="OQU76" s="386"/>
      <c r="OQV76" s="386"/>
      <c r="OQW76" s="386"/>
      <c r="OQX76" s="386"/>
      <c r="OQY76" s="386"/>
      <c r="OQZ76" s="386"/>
      <c r="ORA76" s="385"/>
      <c r="ORB76" s="386"/>
      <c r="ORC76" s="386"/>
      <c r="ORD76" s="386"/>
      <c r="ORE76" s="386"/>
      <c r="ORF76" s="386"/>
      <c r="ORG76" s="386"/>
      <c r="ORH76" s="386"/>
      <c r="ORI76" s="386"/>
      <c r="ORJ76" s="386"/>
      <c r="ORK76" s="386"/>
      <c r="ORL76" s="386"/>
      <c r="ORM76" s="386"/>
      <c r="ORN76" s="386"/>
      <c r="ORO76" s="386"/>
      <c r="ORP76" s="386"/>
      <c r="ORQ76" s="385"/>
      <c r="ORR76" s="386"/>
      <c r="ORS76" s="386"/>
      <c r="ORT76" s="386"/>
      <c r="ORU76" s="386"/>
      <c r="ORV76" s="386"/>
      <c r="ORW76" s="386"/>
      <c r="ORX76" s="386"/>
      <c r="ORY76" s="386"/>
      <c r="ORZ76" s="386"/>
      <c r="OSA76" s="386"/>
      <c r="OSB76" s="386"/>
      <c r="OSC76" s="386"/>
      <c r="OSD76" s="386"/>
      <c r="OSE76" s="386"/>
      <c r="OSF76" s="386"/>
      <c r="OSG76" s="385"/>
      <c r="OSH76" s="386"/>
      <c r="OSI76" s="386"/>
      <c r="OSJ76" s="386"/>
      <c r="OSK76" s="386"/>
      <c r="OSL76" s="386"/>
      <c r="OSM76" s="386"/>
      <c r="OSN76" s="386"/>
      <c r="OSO76" s="386"/>
      <c r="OSP76" s="386"/>
      <c r="OSQ76" s="386"/>
      <c r="OSR76" s="386"/>
      <c r="OSS76" s="386"/>
      <c r="OST76" s="386"/>
      <c r="OSU76" s="386"/>
      <c r="OSV76" s="386"/>
      <c r="OSW76" s="385"/>
      <c r="OSX76" s="386"/>
      <c r="OSY76" s="386"/>
      <c r="OSZ76" s="386"/>
      <c r="OTA76" s="386"/>
      <c r="OTB76" s="386"/>
      <c r="OTC76" s="386"/>
      <c r="OTD76" s="386"/>
      <c r="OTE76" s="386"/>
      <c r="OTF76" s="386"/>
      <c r="OTG76" s="386"/>
      <c r="OTH76" s="386"/>
      <c r="OTI76" s="386"/>
      <c r="OTJ76" s="386"/>
      <c r="OTK76" s="386"/>
      <c r="OTL76" s="386"/>
      <c r="OTM76" s="385"/>
      <c r="OTN76" s="386"/>
      <c r="OTO76" s="386"/>
      <c r="OTP76" s="386"/>
      <c r="OTQ76" s="386"/>
      <c r="OTR76" s="386"/>
      <c r="OTS76" s="386"/>
      <c r="OTT76" s="386"/>
      <c r="OTU76" s="386"/>
      <c r="OTV76" s="386"/>
      <c r="OTW76" s="386"/>
      <c r="OTX76" s="386"/>
      <c r="OTY76" s="386"/>
      <c r="OTZ76" s="386"/>
      <c r="OUA76" s="386"/>
      <c r="OUB76" s="386"/>
      <c r="OUC76" s="385"/>
      <c r="OUD76" s="386"/>
      <c r="OUE76" s="386"/>
      <c r="OUF76" s="386"/>
      <c r="OUG76" s="386"/>
      <c r="OUH76" s="386"/>
      <c r="OUI76" s="386"/>
      <c r="OUJ76" s="386"/>
      <c r="OUK76" s="386"/>
      <c r="OUL76" s="386"/>
      <c r="OUM76" s="386"/>
      <c r="OUN76" s="386"/>
      <c r="OUO76" s="386"/>
      <c r="OUP76" s="386"/>
      <c r="OUQ76" s="386"/>
      <c r="OUR76" s="386"/>
      <c r="OUS76" s="385"/>
      <c r="OUT76" s="386"/>
      <c r="OUU76" s="386"/>
      <c r="OUV76" s="386"/>
      <c r="OUW76" s="386"/>
      <c r="OUX76" s="386"/>
      <c r="OUY76" s="386"/>
      <c r="OUZ76" s="386"/>
      <c r="OVA76" s="386"/>
      <c r="OVB76" s="386"/>
      <c r="OVC76" s="386"/>
      <c r="OVD76" s="386"/>
      <c r="OVE76" s="386"/>
      <c r="OVF76" s="386"/>
      <c r="OVG76" s="386"/>
      <c r="OVH76" s="386"/>
      <c r="OVI76" s="385"/>
      <c r="OVJ76" s="386"/>
      <c r="OVK76" s="386"/>
      <c r="OVL76" s="386"/>
      <c r="OVM76" s="386"/>
      <c r="OVN76" s="386"/>
      <c r="OVO76" s="386"/>
      <c r="OVP76" s="386"/>
      <c r="OVQ76" s="386"/>
      <c r="OVR76" s="386"/>
      <c r="OVS76" s="386"/>
      <c r="OVT76" s="386"/>
      <c r="OVU76" s="386"/>
      <c r="OVV76" s="386"/>
      <c r="OVW76" s="386"/>
      <c r="OVX76" s="386"/>
      <c r="OVY76" s="385"/>
      <c r="OVZ76" s="386"/>
      <c r="OWA76" s="386"/>
      <c r="OWB76" s="386"/>
      <c r="OWC76" s="386"/>
      <c r="OWD76" s="386"/>
      <c r="OWE76" s="386"/>
      <c r="OWF76" s="386"/>
      <c r="OWG76" s="386"/>
      <c r="OWH76" s="386"/>
      <c r="OWI76" s="386"/>
      <c r="OWJ76" s="386"/>
      <c r="OWK76" s="386"/>
      <c r="OWL76" s="386"/>
      <c r="OWM76" s="386"/>
      <c r="OWN76" s="386"/>
      <c r="OWO76" s="385"/>
      <c r="OWP76" s="386"/>
      <c r="OWQ76" s="386"/>
      <c r="OWR76" s="386"/>
      <c r="OWS76" s="386"/>
      <c r="OWT76" s="386"/>
      <c r="OWU76" s="386"/>
      <c r="OWV76" s="386"/>
      <c r="OWW76" s="386"/>
      <c r="OWX76" s="386"/>
      <c r="OWY76" s="386"/>
      <c r="OWZ76" s="386"/>
      <c r="OXA76" s="386"/>
      <c r="OXB76" s="386"/>
      <c r="OXC76" s="386"/>
      <c r="OXD76" s="386"/>
      <c r="OXE76" s="385"/>
      <c r="OXF76" s="386"/>
      <c r="OXG76" s="386"/>
      <c r="OXH76" s="386"/>
      <c r="OXI76" s="386"/>
      <c r="OXJ76" s="386"/>
      <c r="OXK76" s="386"/>
      <c r="OXL76" s="386"/>
      <c r="OXM76" s="386"/>
      <c r="OXN76" s="386"/>
      <c r="OXO76" s="386"/>
      <c r="OXP76" s="386"/>
      <c r="OXQ76" s="386"/>
      <c r="OXR76" s="386"/>
      <c r="OXS76" s="386"/>
      <c r="OXT76" s="386"/>
      <c r="OXU76" s="385"/>
      <c r="OXV76" s="386"/>
      <c r="OXW76" s="386"/>
      <c r="OXX76" s="386"/>
      <c r="OXY76" s="386"/>
      <c r="OXZ76" s="386"/>
      <c r="OYA76" s="386"/>
      <c r="OYB76" s="386"/>
      <c r="OYC76" s="386"/>
      <c r="OYD76" s="386"/>
      <c r="OYE76" s="386"/>
      <c r="OYF76" s="386"/>
      <c r="OYG76" s="386"/>
      <c r="OYH76" s="386"/>
      <c r="OYI76" s="386"/>
      <c r="OYJ76" s="386"/>
      <c r="OYK76" s="385"/>
      <c r="OYL76" s="386"/>
      <c r="OYM76" s="386"/>
      <c r="OYN76" s="386"/>
      <c r="OYO76" s="386"/>
      <c r="OYP76" s="386"/>
      <c r="OYQ76" s="386"/>
      <c r="OYR76" s="386"/>
      <c r="OYS76" s="386"/>
      <c r="OYT76" s="386"/>
      <c r="OYU76" s="386"/>
      <c r="OYV76" s="386"/>
      <c r="OYW76" s="386"/>
      <c r="OYX76" s="386"/>
      <c r="OYY76" s="386"/>
      <c r="OYZ76" s="386"/>
      <c r="OZA76" s="385"/>
      <c r="OZB76" s="386"/>
      <c r="OZC76" s="386"/>
      <c r="OZD76" s="386"/>
      <c r="OZE76" s="386"/>
      <c r="OZF76" s="386"/>
      <c r="OZG76" s="386"/>
      <c r="OZH76" s="386"/>
      <c r="OZI76" s="386"/>
      <c r="OZJ76" s="386"/>
      <c r="OZK76" s="386"/>
      <c r="OZL76" s="386"/>
      <c r="OZM76" s="386"/>
      <c r="OZN76" s="386"/>
      <c r="OZO76" s="386"/>
      <c r="OZP76" s="386"/>
      <c r="OZQ76" s="385"/>
      <c r="OZR76" s="386"/>
      <c r="OZS76" s="386"/>
      <c r="OZT76" s="386"/>
      <c r="OZU76" s="386"/>
      <c r="OZV76" s="386"/>
      <c r="OZW76" s="386"/>
      <c r="OZX76" s="386"/>
      <c r="OZY76" s="386"/>
      <c r="OZZ76" s="386"/>
      <c r="PAA76" s="386"/>
      <c r="PAB76" s="386"/>
      <c r="PAC76" s="386"/>
      <c r="PAD76" s="386"/>
      <c r="PAE76" s="386"/>
      <c r="PAF76" s="386"/>
      <c r="PAG76" s="385"/>
      <c r="PAH76" s="386"/>
      <c r="PAI76" s="386"/>
      <c r="PAJ76" s="386"/>
      <c r="PAK76" s="386"/>
      <c r="PAL76" s="386"/>
      <c r="PAM76" s="386"/>
      <c r="PAN76" s="386"/>
      <c r="PAO76" s="386"/>
      <c r="PAP76" s="386"/>
      <c r="PAQ76" s="386"/>
      <c r="PAR76" s="386"/>
      <c r="PAS76" s="386"/>
      <c r="PAT76" s="386"/>
      <c r="PAU76" s="386"/>
      <c r="PAV76" s="386"/>
      <c r="PAW76" s="385"/>
      <c r="PAX76" s="386"/>
      <c r="PAY76" s="386"/>
      <c r="PAZ76" s="386"/>
      <c r="PBA76" s="386"/>
      <c r="PBB76" s="386"/>
      <c r="PBC76" s="386"/>
      <c r="PBD76" s="386"/>
      <c r="PBE76" s="386"/>
      <c r="PBF76" s="386"/>
      <c r="PBG76" s="386"/>
      <c r="PBH76" s="386"/>
      <c r="PBI76" s="386"/>
      <c r="PBJ76" s="386"/>
      <c r="PBK76" s="386"/>
      <c r="PBL76" s="386"/>
      <c r="PBM76" s="385"/>
      <c r="PBN76" s="386"/>
      <c r="PBO76" s="386"/>
      <c r="PBP76" s="386"/>
      <c r="PBQ76" s="386"/>
      <c r="PBR76" s="386"/>
      <c r="PBS76" s="386"/>
      <c r="PBT76" s="386"/>
      <c r="PBU76" s="386"/>
      <c r="PBV76" s="386"/>
      <c r="PBW76" s="386"/>
      <c r="PBX76" s="386"/>
      <c r="PBY76" s="386"/>
      <c r="PBZ76" s="386"/>
      <c r="PCA76" s="386"/>
      <c r="PCB76" s="386"/>
      <c r="PCC76" s="385"/>
      <c r="PCD76" s="386"/>
      <c r="PCE76" s="386"/>
      <c r="PCF76" s="386"/>
      <c r="PCG76" s="386"/>
      <c r="PCH76" s="386"/>
      <c r="PCI76" s="386"/>
      <c r="PCJ76" s="386"/>
      <c r="PCK76" s="386"/>
      <c r="PCL76" s="386"/>
      <c r="PCM76" s="386"/>
      <c r="PCN76" s="386"/>
      <c r="PCO76" s="386"/>
      <c r="PCP76" s="386"/>
      <c r="PCQ76" s="386"/>
      <c r="PCR76" s="386"/>
      <c r="PCS76" s="385"/>
      <c r="PCT76" s="386"/>
      <c r="PCU76" s="386"/>
      <c r="PCV76" s="386"/>
      <c r="PCW76" s="386"/>
      <c r="PCX76" s="386"/>
      <c r="PCY76" s="386"/>
      <c r="PCZ76" s="386"/>
      <c r="PDA76" s="386"/>
      <c r="PDB76" s="386"/>
      <c r="PDC76" s="386"/>
      <c r="PDD76" s="386"/>
      <c r="PDE76" s="386"/>
      <c r="PDF76" s="386"/>
      <c r="PDG76" s="386"/>
      <c r="PDH76" s="386"/>
      <c r="PDI76" s="385"/>
      <c r="PDJ76" s="386"/>
      <c r="PDK76" s="386"/>
      <c r="PDL76" s="386"/>
      <c r="PDM76" s="386"/>
      <c r="PDN76" s="386"/>
      <c r="PDO76" s="386"/>
      <c r="PDP76" s="386"/>
      <c r="PDQ76" s="386"/>
      <c r="PDR76" s="386"/>
      <c r="PDS76" s="386"/>
      <c r="PDT76" s="386"/>
      <c r="PDU76" s="386"/>
      <c r="PDV76" s="386"/>
      <c r="PDW76" s="386"/>
      <c r="PDX76" s="386"/>
      <c r="PDY76" s="385"/>
      <c r="PDZ76" s="386"/>
      <c r="PEA76" s="386"/>
      <c r="PEB76" s="386"/>
      <c r="PEC76" s="386"/>
      <c r="PED76" s="386"/>
      <c r="PEE76" s="386"/>
      <c r="PEF76" s="386"/>
      <c r="PEG76" s="386"/>
      <c r="PEH76" s="386"/>
      <c r="PEI76" s="386"/>
      <c r="PEJ76" s="386"/>
      <c r="PEK76" s="386"/>
      <c r="PEL76" s="386"/>
      <c r="PEM76" s="386"/>
      <c r="PEN76" s="386"/>
      <c r="PEO76" s="385"/>
      <c r="PEP76" s="386"/>
      <c r="PEQ76" s="386"/>
      <c r="PER76" s="386"/>
      <c r="PES76" s="386"/>
      <c r="PET76" s="386"/>
      <c r="PEU76" s="386"/>
      <c r="PEV76" s="386"/>
      <c r="PEW76" s="386"/>
      <c r="PEX76" s="386"/>
      <c r="PEY76" s="386"/>
      <c r="PEZ76" s="386"/>
      <c r="PFA76" s="386"/>
      <c r="PFB76" s="386"/>
      <c r="PFC76" s="386"/>
      <c r="PFD76" s="386"/>
      <c r="PFE76" s="385"/>
      <c r="PFF76" s="386"/>
      <c r="PFG76" s="386"/>
      <c r="PFH76" s="386"/>
      <c r="PFI76" s="386"/>
      <c r="PFJ76" s="386"/>
      <c r="PFK76" s="386"/>
      <c r="PFL76" s="386"/>
      <c r="PFM76" s="386"/>
      <c r="PFN76" s="386"/>
      <c r="PFO76" s="386"/>
      <c r="PFP76" s="386"/>
      <c r="PFQ76" s="386"/>
      <c r="PFR76" s="386"/>
      <c r="PFS76" s="386"/>
      <c r="PFT76" s="386"/>
      <c r="PFU76" s="385"/>
      <c r="PFV76" s="386"/>
      <c r="PFW76" s="386"/>
      <c r="PFX76" s="386"/>
      <c r="PFY76" s="386"/>
      <c r="PFZ76" s="386"/>
      <c r="PGA76" s="386"/>
      <c r="PGB76" s="386"/>
      <c r="PGC76" s="386"/>
      <c r="PGD76" s="386"/>
      <c r="PGE76" s="386"/>
      <c r="PGF76" s="386"/>
      <c r="PGG76" s="386"/>
      <c r="PGH76" s="386"/>
      <c r="PGI76" s="386"/>
      <c r="PGJ76" s="386"/>
      <c r="PGK76" s="385"/>
      <c r="PGL76" s="386"/>
      <c r="PGM76" s="386"/>
      <c r="PGN76" s="386"/>
      <c r="PGO76" s="386"/>
      <c r="PGP76" s="386"/>
      <c r="PGQ76" s="386"/>
      <c r="PGR76" s="386"/>
      <c r="PGS76" s="386"/>
      <c r="PGT76" s="386"/>
      <c r="PGU76" s="386"/>
      <c r="PGV76" s="386"/>
      <c r="PGW76" s="386"/>
      <c r="PGX76" s="386"/>
      <c r="PGY76" s="386"/>
      <c r="PGZ76" s="386"/>
      <c r="PHA76" s="385"/>
      <c r="PHB76" s="386"/>
      <c r="PHC76" s="386"/>
      <c r="PHD76" s="386"/>
      <c r="PHE76" s="386"/>
      <c r="PHF76" s="386"/>
      <c r="PHG76" s="386"/>
      <c r="PHH76" s="386"/>
      <c r="PHI76" s="386"/>
      <c r="PHJ76" s="386"/>
      <c r="PHK76" s="386"/>
      <c r="PHL76" s="386"/>
      <c r="PHM76" s="386"/>
      <c r="PHN76" s="386"/>
      <c r="PHO76" s="386"/>
      <c r="PHP76" s="386"/>
      <c r="PHQ76" s="385"/>
      <c r="PHR76" s="386"/>
      <c r="PHS76" s="386"/>
      <c r="PHT76" s="386"/>
      <c r="PHU76" s="386"/>
      <c r="PHV76" s="386"/>
      <c r="PHW76" s="386"/>
      <c r="PHX76" s="386"/>
      <c r="PHY76" s="386"/>
      <c r="PHZ76" s="386"/>
      <c r="PIA76" s="386"/>
      <c r="PIB76" s="386"/>
      <c r="PIC76" s="386"/>
      <c r="PID76" s="386"/>
      <c r="PIE76" s="386"/>
      <c r="PIF76" s="386"/>
      <c r="PIG76" s="385"/>
      <c r="PIH76" s="386"/>
      <c r="PII76" s="386"/>
      <c r="PIJ76" s="386"/>
      <c r="PIK76" s="386"/>
      <c r="PIL76" s="386"/>
      <c r="PIM76" s="386"/>
      <c r="PIN76" s="386"/>
      <c r="PIO76" s="386"/>
      <c r="PIP76" s="386"/>
      <c r="PIQ76" s="386"/>
      <c r="PIR76" s="386"/>
      <c r="PIS76" s="386"/>
      <c r="PIT76" s="386"/>
      <c r="PIU76" s="386"/>
      <c r="PIV76" s="386"/>
      <c r="PIW76" s="385"/>
      <c r="PIX76" s="386"/>
      <c r="PIY76" s="386"/>
      <c r="PIZ76" s="386"/>
      <c r="PJA76" s="386"/>
      <c r="PJB76" s="386"/>
      <c r="PJC76" s="386"/>
      <c r="PJD76" s="386"/>
      <c r="PJE76" s="386"/>
      <c r="PJF76" s="386"/>
      <c r="PJG76" s="386"/>
      <c r="PJH76" s="386"/>
      <c r="PJI76" s="386"/>
      <c r="PJJ76" s="386"/>
      <c r="PJK76" s="386"/>
      <c r="PJL76" s="386"/>
      <c r="PJM76" s="385"/>
      <c r="PJN76" s="386"/>
      <c r="PJO76" s="386"/>
      <c r="PJP76" s="386"/>
      <c r="PJQ76" s="386"/>
      <c r="PJR76" s="386"/>
      <c r="PJS76" s="386"/>
      <c r="PJT76" s="386"/>
      <c r="PJU76" s="386"/>
      <c r="PJV76" s="386"/>
      <c r="PJW76" s="386"/>
      <c r="PJX76" s="386"/>
      <c r="PJY76" s="386"/>
      <c r="PJZ76" s="386"/>
      <c r="PKA76" s="386"/>
      <c r="PKB76" s="386"/>
      <c r="PKC76" s="385"/>
      <c r="PKD76" s="386"/>
      <c r="PKE76" s="386"/>
      <c r="PKF76" s="386"/>
      <c r="PKG76" s="386"/>
      <c r="PKH76" s="386"/>
      <c r="PKI76" s="386"/>
      <c r="PKJ76" s="386"/>
      <c r="PKK76" s="386"/>
      <c r="PKL76" s="386"/>
      <c r="PKM76" s="386"/>
      <c r="PKN76" s="386"/>
      <c r="PKO76" s="386"/>
      <c r="PKP76" s="386"/>
      <c r="PKQ76" s="386"/>
      <c r="PKR76" s="386"/>
      <c r="PKS76" s="385"/>
      <c r="PKT76" s="386"/>
      <c r="PKU76" s="386"/>
      <c r="PKV76" s="386"/>
      <c r="PKW76" s="386"/>
      <c r="PKX76" s="386"/>
      <c r="PKY76" s="386"/>
      <c r="PKZ76" s="386"/>
      <c r="PLA76" s="386"/>
      <c r="PLB76" s="386"/>
      <c r="PLC76" s="386"/>
      <c r="PLD76" s="386"/>
      <c r="PLE76" s="386"/>
      <c r="PLF76" s="386"/>
      <c r="PLG76" s="386"/>
      <c r="PLH76" s="386"/>
      <c r="PLI76" s="385"/>
      <c r="PLJ76" s="386"/>
      <c r="PLK76" s="386"/>
      <c r="PLL76" s="386"/>
      <c r="PLM76" s="386"/>
      <c r="PLN76" s="386"/>
      <c r="PLO76" s="386"/>
      <c r="PLP76" s="386"/>
      <c r="PLQ76" s="386"/>
      <c r="PLR76" s="386"/>
      <c r="PLS76" s="386"/>
      <c r="PLT76" s="386"/>
      <c r="PLU76" s="386"/>
      <c r="PLV76" s="386"/>
      <c r="PLW76" s="386"/>
      <c r="PLX76" s="386"/>
      <c r="PLY76" s="385"/>
      <c r="PLZ76" s="386"/>
      <c r="PMA76" s="386"/>
      <c r="PMB76" s="386"/>
      <c r="PMC76" s="386"/>
      <c r="PMD76" s="386"/>
      <c r="PME76" s="386"/>
      <c r="PMF76" s="386"/>
      <c r="PMG76" s="386"/>
      <c r="PMH76" s="386"/>
      <c r="PMI76" s="386"/>
      <c r="PMJ76" s="386"/>
      <c r="PMK76" s="386"/>
      <c r="PML76" s="386"/>
      <c r="PMM76" s="386"/>
      <c r="PMN76" s="386"/>
      <c r="PMO76" s="385"/>
      <c r="PMP76" s="386"/>
      <c r="PMQ76" s="386"/>
      <c r="PMR76" s="386"/>
      <c r="PMS76" s="386"/>
      <c r="PMT76" s="386"/>
      <c r="PMU76" s="386"/>
      <c r="PMV76" s="386"/>
      <c r="PMW76" s="386"/>
      <c r="PMX76" s="386"/>
      <c r="PMY76" s="386"/>
      <c r="PMZ76" s="386"/>
      <c r="PNA76" s="386"/>
      <c r="PNB76" s="386"/>
      <c r="PNC76" s="386"/>
      <c r="PND76" s="386"/>
      <c r="PNE76" s="385"/>
      <c r="PNF76" s="386"/>
      <c r="PNG76" s="386"/>
      <c r="PNH76" s="386"/>
      <c r="PNI76" s="386"/>
      <c r="PNJ76" s="386"/>
      <c r="PNK76" s="386"/>
      <c r="PNL76" s="386"/>
      <c r="PNM76" s="386"/>
      <c r="PNN76" s="386"/>
      <c r="PNO76" s="386"/>
      <c r="PNP76" s="386"/>
      <c r="PNQ76" s="386"/>
      <c r="PNR76" s="386"/>
      <c r="PNS76" s="386"/>
      <c r="PNT76" s="386"/>
      <c r="PNU76" s="385"/>
      <c r="PNV76" s="386"/>
      <c r="PNW76" s="386"/>
      <c r="PNX76" s="386"/>
      <c r="PNY76" s="386"/>
      <c r="PNZ76" s="386"/>
      <c r="POA76" s="386"/>
      <c r="POB76" s="386"/>
      <c r="POC76" s="386"/>
      <c r="POD76" s="386"/>
      <c r="POE76" s="386"/>
      <c r="POF76" s="386"/>
      <c r="POG76" s="386"/>
      <c r="POH76" s="386"/>
      <c r="POI76" s="386"/>
      <c r="POJ76" s="386"/>
      <c r="POK76" s="385"/>
      <c r="POL76" s="386"/>
      <c r="POM76" s="386"/>
      <c r="PON76" s="386"/>
      <c r="POO76" s="386"/>
      <c r="POP76" s="386"/>
      <c r="POQ76" s="386"/>
      <c r="POR76" s="386"/>
      <c r="POS76" s="386"/>
      <c r="POT76" s="386"/>
      <c r="POU76" s="386"/>
      <c r="POV76" s="386"/>
      <c r="POW76" s="386"/>
      <c r="POX76" s="386"/>
      <c r="POY76" s="386"/>
      <c r="POZ76" s="386"/>
      <c r="PPA76" s="385"/>
      <c r="PPB76" s="386"/>
      <c r="PPC76" s="386"/>
      <c r="PPD76" s="386"/>
      <c r="PPE76" s="386"/>
      <c r="PPF76" s="386"/>
      <c r="PPG76" s="386"/>
      <c r="PPH76" s="386"/>
      <c r="PPI76" s="386"/>
      <c r="PPJ76" s="386"/>
      <c r="PPK76" s="386"/>
      <c r="PPL76" s="386"/>
      <c r="PPM76" s="386"/>
      <c r="PPN76" s="386"/>
      <c r="PPO76" s="386"/>
      <c r="PPP76" s="386"/>
      <c r="PPQ76" s="385"/>
      <c r="PPR76" s="386"/>
      <c r="PPS76" s="386"/>
      <c r="PPT76" s="386"/>
      <c r="PPU76" s="386"/>
      <c r="PPV76" s="386"/>
      <c r="PPW76" s="386"/>
      <c r="PPX76" s="386"/>
      <c r="PPY76" s="386"/>
      <c r="PPZ76" s="386"/>
      <c r="PQA76" s="386"/>
      <c r="PQB76" s="386"/>
      <c r="PQC76" s="386"/>
      <c r="PQD76" s="386"/>
      <c r="PQE76" s="386"/>
      <c r="PQF76" s="386"/>
      <c r="PQG76" s="385"/>
      <c r="PQH76" s="386"/>
      <c r="PQI76" s="386"/>
      <c r="PQJ76" s="386"/>
      <c r="PQK76" s="386"/>
      <c r="PQL76" s="386"/>
      <c r="PQM76" s="386"/>
      <c r="PQN76" s="386"/>
      <c r="PQO76" s="386"/>
      <c r="PQP76" s="386"/>
      <c r="PQQ76" s="386"/>
      <c r="PQR76" s="386"/>
      <c r="PQS76" s="386"/>
      <c r="PQT76" s="386"/>
      <c r="PQU76" s="386"/>
      <c r="PQV76" s="386"/>
      <c r="PQW76" s="385"/>
      <c r="PQX76" s="386"/>
      <c r="PQY76" s="386"/>
      <c r="PQZ76" s="386"/>
      <c r="PRA76" s="386"/>
      <c r="PRB76" s="386"/>
      <c r="PRC76" s="386"/>
      <c r="PRD76" s="386"/>
      <c r="PRE76" s="386"/>
      <c r="PRF76" s="386"/>
      <c r="PRG76" s="386"/>
      <c r="PRH76" s="386"/>
      <c r="PRI76" s="386"/>
      <c r="PRJ76" s="386"/>
      <c r="PRK76" s="386"/>
      <c r="PRL76" s="386"/>
      <c r="PRM76" s="385"/>
      <c r="PRN76" s="386"/>
      <c r="PRO76" s="386"/>
      <c r="PRP76" s="386"/>
      <c r="PRQ76" s="386"/>
      <c r="PRR76" s="386"/>
      <c r="PRS76" s="386"/>
      <c r="PRT76" s="386"/>
      <c r="PRU76" s="386"/>
      <c r="PRV76" s="386"/>
      <c r="PRW76" s="386"/>
      <c r="PRX76" s="386"/>
      <c r="PRY76" s="386"/>
      <c r="PRZ76" s="386"/>
      <c r="PSA76" s="386"/>
      <c r="PSB76" s="386"/>
      <c r="PSC76" s="385"/>
      <c r="PSD76" s="386"/>
      <c r="PSE76" s="386"/>
      <c r="PSF76" s="386"/>
      <c r="PSG76" s="386"/>
      <c r="PSH76" s="386"/>
      <c r="PSI76" s="386"/>
      <c r="PSJ76" s="386"/>
      <c r="PSK76" s="386"/>
      <c r="PSL76" s="386"/>
      <c r="PSM76" s="386"/>
      <c r="PSN76" s="386"/>
      <c r="PSO76" s="386"/>
      <c r="PSP76" s="386"/>
      <c r="PSQ76" s="386"/>
      <c r="PSR76" s="386"/>
      <c r="PSS76" s="385"/>
      <c r="PST76" s="386"/>
      <c r="PSU76" s="386"/>
      <c r="PSV76" s="386"/>
      <c r="PSW76" s="386"/>
      <c r="PSX76" s="386"/>
      <c r="PSY76" s="386"/>
      <c r="PSZ76" s="386"/>
      <c r="PTA76" s="386"/>
      <c r="PTB76" s="386"/>
      <c r="PTC76" s="386"/>
      <c r="PTD76" s="386"/>
      <c r="PTE76" s="386"/>
      <c r="PTF76" s="386"/>
      <c r="PTG76" s="386"/>
      <c r="PTH76" s="386"/>
      <c r="PTI76" s="385"/>
      <c r="PTJ76" s="386"/>
      <c r="PTK76" s="386"/>
      <c r="PTL76" s="386"/>
      <c r="PTM76" s="386"/>
      <c r="PTN76" s="386"/>
      <c r="PTO76" s="386"/>
      <c r="PTP76" s="386"/>
      <c r="PTQ76" s="386"/>
      <c r="PTR76" s="386"/>
      <c r="PTS76" s="386"/>
      <c r="PTT76" s="386"/>
      <c r="PTU76" s="386"/>
      <c r="PTV76" s="386"/>
      <c r="PTW76" s="386"/>
      <c r="PTX76" s="386"/>
      <c r="PTY76" s="385"/>
      <c r="PTZ76" s="386"/>
      <c r="PUA76" s="386"/>
      <c r="PUB76" s="386"/>
      <c r="PUC76" s="386"/>
      <c r="PUD76" s="386"/>
      <c r="PUE76" s="386"/>
      <c r="PUF76" s="386"/>
      <c r="PUG76" s="386"/>
      <c r="PUH76" s="386"/>
      <c r="PUI76" s="386"/>
      <c r="PUJ76" s="386"/>
      <c r="PUK76" s="386"/>
      <c r="PUL76" s="386"/>
      <c r="PUM76" s="386"/>
      <c r="PUN76" s="386"/>
      <c r="PUO76" s="385"/>
      <c r="PUP76" s="386"/>
      <c r="PUQ76" s="386"/>
      <c r="PUR76" s="386"/>
      <c r="PUS76" s="386"/>
      <c r="PUT76" s="386"/>
      <c r="PUU76" s="386"/>
      <c r="PUV76" s="386"/>
      <c r="PUW76" s="386"/>
      <c r="PUX76" s="386"/>
      <c r="PUY76" s="386"/>
      <c r="PUZ76" s="386"/>
      <c r="PVA76" s="386"/>
      <c r="PVB76" s="386"/>
      <c r="PVC76" s="386"/>
      <c r="PVD76" s="386"/>
      <c r="PVE76" s="385"/>
      <c r="PVF76" s="386"/>
      <c r="PVG76" s="386"/>
      <c r="PVH76" s="386"/>
      <c r="PVI76" s="386"/>
      <c r="PVJ76" s="386"/>
      <c r="PVK76" s="386"/>
      <c r="PVL76" s="386"/>
      <c r="PVM76" s="386"/>
      <c r="PVN76" s="386"/>
      <c r="PVO76" s="386"/>
      <c r="PVP76" s="386"/>
      <c r="PVQ76" s="386"/>
      <c r="PVR76" s="386"/>
      <c r="PVS76" s="386"/>
      <c r="PVT76" s="386"/>
      <c r="PVU76" s="385"/>
      <c r="PVV76" s="386"/>
      <c r="PVW76" s="386"/>
      <c r="PVX76" s="386"/>
      <c r="PVY76" s="386"/>
      <c r="PVZ76" s="386"/>
      <c r="PWA76" s="386"/>
      <c r="PWB76" s="386"/>
      <c r="PWC76" s="386"/>
      <c r="PWD76" s="386"/>
      <c r="PWE76" s="386"/>
      <c r="PWF76" s="386"/>
      <c r="PWG76" s="386"/>
      <c r="PWH76" s="386"/>
      <c r="PWI76" s="386"/>
      <c r="PWJ76" s="386"/>
      <c r="PWK76" s="385"/>
      <c r="PWL76" s="386"/>
      <c r="PWM76" s="386"/>
      <c r="PWN76" s="386"/>
      <c r="PWO76" s="386"/>
      <c r="PWP76" s="386"/>
      <c r="PWQ76" s="386"/>
      <c r="PWR76" s="386"/>
      <c r="PWS76" s="386"/>
      <c r="PWT76" s="386"/>
      <c r="PWU76" s="386"/>
      <c r="PWV76" s="386"/>
      <c r="PWW76" s="386"/>
      <c r="PWX76" s="386"/>
      <c r="PWY76" s="386"/>
      <c r="PWZ76" s="386"/>
      <c r="PXA76" s="385"/>
      <c r="PXB76" s="386"/>
      <c r="PXC76" s="386"/>
      <c r="PXD76" s="386"/>
      <c r="PXE76" s="386"/>
      <c r="PXF76" s="386"/>
      <c r="PXG76" s="386"/>
      <c r="PXH76" s="386"/>
      <c r="PXI76" s="386"/>
      <c r="PXJ76" s="386"/>
      <c r="PXK76" s="386"/>
      <c r="PXL76" s="386"/>
      <c r="PXM76" s="386"/>
      <c r="PXN76" s="386"/>
      <c r="PXO76" s="386"/>
      <c r="PXP76" s="386"/>
      <c r="PXQ76" s="385"/>
      <c r="PXR76" s="386"/>
      <c r="PXS76" s="386"/>
      <c r="PXT76" s="386"/>
      <c r="PXU76" s="386"/>
      <c r="PXV76" s="386"/>
      <c r="PXW76" s="386"/>
      <c r="PXX76" s="386"/>
      <c r="PXY76" s="386"/>
      <c r="PXZ76" s="386"/>
      <c r="PYA76" s="386"/>
      <c r="PYB76" s="386"/>
      <c r="PYC76" s="386"/>
      <c r="PYD76" s="386"/>
      <c r="PYE76" s="386"/>
      <c r="PYF76" s="386"/>
      <c r="PYG76" s="385"/>
      <c r="PYH76" s="386"/>
      <c r="PYI76" s="386"/>
      <c r="PYJ76" s="386"/>
      <c r="PYK76" s="386"/>
      <c r="PYL76" s="386"/>
      <c r="PYM76" s="386"/>
      <c r="PYN76" s="386"/>
      <c r="PYO76" s="386"/>
      <c r="PYP76" s="386"/>
      <c r="PYQ76" s="386"/>
      <c r="PYR76" s="386"/>
      <c r="PYS76" s="386"/>
      <c r="PYT76" s="386"/>
      <c r="PYU76" s="386"/>
      <c r="PYV76" s="386"/>
      <c r="PYW76" s="385"/>
      <c r="PYX76" s="386"/>
      <c r="PYY76" s="386"/>
      <c r="PYZ76" s="386"/>
      <c r="PZA76" s="386"/>
      <c r="PZB76" s="386"/>
      <c r="PZC76" s="386"/>
      <c r="PZD76" s="386"/>
      <c r="PZE76" s="386"/>
      <c r="PZF76" s="386"/>
      <c r="PZG76" s="386"/>
      <c r="PZH76" s="386"/>
      <c r="PZI76" s="386"/>
      <c r="PZJ76" s="386"/>
      <c r="PZK76" s="386"/>
      <c r="PZL76" s="386"/>
      <c r="PZM76" s="385"/>
      <c r="PZN76" s="386"/>
      <c r="PZO76" s="386"/>
      <c r="PZP76" s="386"/>
      <c r="PZQ76" s="386"/>
      <c r="PZR76" s="386"/>
      <c r="PZS76" s="386"/>
      <c r="PZT76" s="386"/>
      <c r="PZU76" s="386"/>
      <c r="PZV76" s="386"/>
      <c r="PZW76" s="386"/>
      <c r="PZX76" s="386"/>
      <c r="PZY76" s="386"/>
      <c r="PZZ76" s="386"/>
      <c r="QAA76" s="386"/>
      <c r="QAB76" s="386"/>
      <c r="QAC76" s="385"/>
      <c r="QAD76" s="386"/>
      <c r="QAE76" s="386"/>
      <c r="QAF76" s="386"/>
      <c r="QAG76" s="386"/>
      <c r="QAH76" s="386"/>
      <c r="QAI76" s="386"/>
      <c r="QAJ76" s="386"/>
      <c r="QAK76" s="386"/>
      <c r="QAL76" s="386"/>
      <c r="QAM76" s="386"/>
      <c r="QAN76" s="386"/>
      <c r="QAO76" s="386"/>
      <c r="QAP76" s="386"/>
      <c r="QAQ76" s="386"/>
      <c r="QAR76" s="386"/>
      <c r="QAS76" s="385"/>
      <c r="QAT76" s="386"/>
      <c r="QAU76" s="386"/>
      <c r="QAV76" s="386"/>
      <c r="QAW76" s="386"/>
      <c r="QAX76" s="386"/>
      <c r="QAY76" s="386"/>
      <c r="QAZ76" s="386"/>
      <c r="QBA76" s="386"/>
      <c r="QBB76" s="386"/>
      <c r="QBC76" s="386"/>
      <c r="QBD76" s="386"/>
      <c r="QBE76" s="386"/>
      <c r="QBF76" s="386"/>
      <c r="QBG76" s="386"/>
      <c r="QBH76" s="386"/>
      <c r="QBI76" s="385"/>
      <c r="QBJ76" s="386"/>
      <c r="QBK76" s="386"/>
      <c r="QBL76" s="386"/>
      <c r="QBM76" s="386"/>
      <c r="QBN76" s="386"/>
      <c r="QBO76" s="386"/>
      <c r="QBP76" s="386"/>
      <c r="QBQ76" s="386"/>
      <c r="QBR76" s="386"/>
      <c r="QBS76" s="386"/>
      <c r="QBT76" s="386"/>
      <c r="QBU76" s="386"/>
      <c r="QBV76" s="386"/>
      <c r="QBW76" s="386"/>
      <c r="QBX76" s="386"/>
      <c r="QBY76" s="385"/>
      <c r="QBZ76" s="386"/>
      <c r="QCA76" s="386"/>
      <c r="QCB76" s="386"/>
      <c r="QCC76" s="386"/>
      <c r="QCD76" s="386"/>
      <c r="QCE76" s="386"/>
      <c r="QCF76" s="386"/>
      <c r="QCG76" s="386"/>
      <c r="QCH76" s="386"/>
      <c r="QCI76" s="386"/>
      <c r="QCJ76" s="386"/>
      <c r="QCK76" s="386"/>
      <c r="QCL76" s="386"/>
      <c r="QCM76" s="386"/>
      <c r="QCN76" s="386"/>
      <c r="QCO76" s="385"/>
      <c r="QCP76" s="386"/>
      <c r="QCQ76" s="386"/>
      <c r="QCR76" s="386"/>
      <c r="QCS76" s="386"/>
      <c r="QCT76" s="386"/>
      <c r="QCU76" s="386"/>
      <c r="QCV76" s="386"/>
      <c r="QCW76" s="386"/>
      <c r="QCX76" s="386"/>
      <c r="QCY76" s="386"/>
      <c r="QCZ76" s="386"/>
      <c r="QDA76" s="386"/>
      <c r="QDB76" s="386"/>
      <c r="QDC76" s="386"/>
      <c r="QDD76" s="386"/>
      <c r="QDE76" s="385"/>
      <c r="QDF76" s="386"/>
      <c r="QDG76" s="386"/>
      <c r="QDH76" s="386"/>
      <c r="QDI76" s="386"/>
      <c r="QDJ76" s="386"/>
      <c r="QDK76" s="386"/>
      <c r="QDL76" s="386"/>
      <c r="QDM76" s="386"/>
      <c r="QDN76" s="386"/>
      <c r="QDO76" s="386"/>
      <c r="QDP76" s="386"/>
      <c r="QDQ76" s="386"/>
      <c r="QDR76" s="386"/>
      <c r="QDS76" s="386"/>
      <c r="QDT76" s="386"/>
      <c r="QDU76" s="385"/>
      <c r="QDV76" s="386"/>
      <c r="QDW76" s="386"/>
      <c r="QDX76" s="386"/>
      <c r="QDY76" s="386"/>
      <c r="QDZ76" s="386"/>
      <c r="QEA76" s="386"/>
      <c r="QEB76" s="386"/>
      <c r="QEC76" s="386"/>
      <c r="QED76" s="386"/>
      <c r="QEE76" s="386"/>
      <c r="QEF76" s="386"/>
      <c r="QEG76" s="386"/>
      <c r="QEH76" s="386"/>
      <c r="QEI76" s="386"/>
      <c r="QEJ76" s="386"/>
      <c r="QEK76" s="385"/>
      <c r="QEL76" s="386"/>
      <c r="QEM76" s="386"/>
      <c r="QEN76" s="386"/>
      <c r="QEO76" s="386"/>
      <c r="QEP76" s="386"/>
      <c r="QEQ76" s="386"/>
      <c r="QER76" s="386"/>
      <c r="QES76" s="386"/>
      <c r="QET76" s="386"/>
      <c r="QEU76" s="386"/>
      <c r="QEV76" s="386"/>
      <c r="QEW76" s="386"/>
      <c r="QEX76" s="386"/>
      <c r="QEY76" s="386"/>
      <c r="QEZ76" s="386"/>
      <c r="QFA76" s="385"/>
      <c r="QFB76" s="386"/>
      <c r="QFC76" s="386"/>
      <c r="QFD76" s="386"/>
      <c r="QFE76" s="386"/>
      <c r="QFF76" s="386"/>
      <c r="QFG76" s="386"/>
      <c r="QFH76" s="386"/>
      <c r="QFI76" s="386"/>
      <c r="QFJ76" s="386"/>
      <c r="QFK76" s="386"/>
      <c r="QFL76" s="386"/>
      <c r="QFM76" s="386"/>
      <c r="QFN76" s="386"/>
      <c r="QFO76" s="386"/>
      <c r="QFP76" s="386"/>
      <c r="QFQ76" s="385"/>
      <c r="QFR76" s="386"/>
      <c r="QFS76" s="386"/>
      <c r="QFT76" s="386"/>
      <c r="QFU76" s="386"/>
      <c r="QFV76" s="386"/>
      <c r="QFW76" s="386"/>
      <c r="QFX76" s="386"/>
      <c r="QFY76" s="386"/>
      <c r="QFZ76" s="386"/>
      <c r="QGA76" s="386"/>
      <c r="QGB76" s="386"/>
      <c r="QGC76" s="386"/>
      <c r="QGD76" s="386"/>
      <c r="QGE76" s="386"/>
      <c r="QGF76" s="386"/>
      <c r="QGG76" s="385"/>
      <c r="QGH76" s="386"/>
      <c r="QGI76" s="386"/>
      <c r="QGJ76" s="386"/>
      <c r="QGK76" s="386"/>
      <c r="QGL76" s="386"/>
      <c r="QGM76" s="386"/>
      <c r="QGN76" s="386"/>
      <c r="QGO76" s="386"/>
      <c r="QGP76" s="386"/>
      <c r="QGQ76" s="386"/>
      <c r="QGR76" s="386"/>
      <c r="QGS76" s="386"/>
      <c r="QGT76" s="386"/>
      <c r="QGU76" s="386"/>
      <c r="QGV76" s="386"/>
      <c r="QGW76" s="385"/>
      <c r="QGX76" s="386"/>
      <c r="QGY76" s="386"/>
      <c r="QGZ76" s="386"/>
      <c r="QHA76" s="386"/>
      <c r="QHB76" s="386"/>
      <c r="QHC76" s="386"/>
      <c r="QHD76" s="386"/>
      <c r="QHE76" s="386"/>
      <c r="QHF76" s="386"/>
      <c r="QHG76" s="386"/>
      <c r="QHH76" s="386"/>
      <c r="QHI76" s="386"/>
      <c r="QHJ76" s="386"/>
      <c r="QHK76" s="386"/>
      <c r="QHL76" s="386"/>
      <c r="QHM76" s="385"/>
      <c r="QHN76" s="386"/>
      <c r="QHO76" s="386"/>
      <c r="QHP76" s="386"/>
      <c r="QHQ76" s="386"/>
      <c r="QHR76" s="386"/>
      <c r="QHS76" s="386"/>
      <c r="QHT76" s="386"/>
      <c r="QHU76" s="386"/>
      <c r="QHV76" s="386"/>
      <c r="QHW76" s="386"/>
      <c r="QHX76" s="386"/>
      <c r="QHY76" s="386"/>
      <c r="QHZ76" s="386"/>
      <c r="QIA76" s="386"/>
      <c r="QIB76" s="386"/>
      <c r="QIC76" s="385"/>
      <c r="QID76" s="386"/>
      <c r="QIE76" s="386"/>
      <c r="QIF76" s="386"/>
      <c r="QIG76" s="386"/>
      <c r="QIH76" s="386"/>
      <c r="QII76" s="386"/>
      <c r="QIJ76" s="386"/>
      <c r="QIK76" s="386"/>
      <c r="QIL76" s="386"/>
      <c r="QIM76" s="386"/>
      <c r="QIN76" s="386"/>
      <c r="QIO76" s="386"/>
      <c r="QIP76" s="386"/>
      <c r="QIQ76" s="386"/>
      <c r="QIR76" s="386"/>
      <c r="QIS76" s="385"/>
      <c r="QIT76" s="386"/>
      <c r="QIU76" s="386"/>
      <c r="QIV76" s="386"/>
      <c r="QIW76" s="386"/>
      <c r="QIX76" s="386"/>
      <c r="QIY76" s="386"/>
      <c r="QIZ76" s="386"/>
      <c r="QJA76" s="386"/>
      <c r="QJB76" s="386"/>
      <c r="QJC76" s="386"/>
      <c r="QJD76" s="386"/>
      <c r="QJE76" s="386"/>
      <c r="QJF76" s="386"/>
      <c r="QJG76" s="386"/>
      <c r="QJH76" s="386"/>
      <c r="QJI76" s="385"/>
      <c r="QJJ76" s="386"/>
      <c r="QJK76" s="386"/>
      <c r="QJL76" s="386"/>
      <c r="QJM76" s="386"/>
      <c r="QJN76" s="386"/>
      <c r="QJO76" s="386"/>
      <c r="QJP76" s="386"/>
      <c r="QJQ76" s="386"/>
      <c r="QJR76" s="386"/>
      <c r="QJS76" s="386"/>
      <c r="QJT76" s="386"/>
      <c r="QJU76" s="386"/>
      <c r="QJV76" s="386"/>
      <c r="QJW76" s="386"/>
      <c r="QJX76" s="386"/>
      <c r="QJY76" s="385"/>
      <c r="QJZ76" s="386"/>
      <c r="QKA76" s="386"/>
      <c r="QKB76" s="386"/>
      <c r="QKC76" s="386"/>
      <c r="QKD76" s="386"/>
      <c r="QKE76" s="386"/>
      <c r="QKF76" s="386"/>
      <c r="QKG76" s="386"/>
      <c r="QKH76" s="386"/>
      <c r="QKI76" s="386"/>
      <c r="QKJ76" s="386"/>
      <c r="QKK76" s="386"/>
      <c r="QKL76" s="386"/>
      <c r="QKM76" s="386"/>
      <c r="QKN76" s="386"/>
      <c r="QKO76" s="385"/>
      <c r="QKP76" s="386"/>
      <c r="QKQ76" s="386"/>
      <c r="QKR76" s="386"/>
      <c r="QKS76" s="386"/>
      <c r="QKT76" s="386"/>
      <c r="QKU76" s="386"/>
      <c r="QKV76" s="386"/>
      <c r="QKW76" s="386"/>
      <c r="QKX76" s="386"/>
      <c r="QKY76" s="386"/>
      <c r="QKZ76" s="386"/>
      <c r="QLA76" s="386"/>
      <c r="QLB76" s="386"/>
      <c r="QLC76" s="386"/>
      <c r="QLD76" s="386"/>
      <c r="QLE76" s="385"/>
      <c r="QLF76" s="386"/>
      <c r="QLG76" s="386"/>
      <c r="QLH76" s="386"/>
      <c r="QLI76" s="386"/>
      <c r="QLJ76" s="386"/>
      <c r="QLK76" s="386"/>
      <c r="QLL76" s="386"/>
      <c r="QLM76" s="386"/>
      <c r="QLN76" s="386"/>
      <c r="QLO76" s="386"/>
      <c r="QLP76" s="386"/>
      <c r="QLQ76" s="386"/>
      <c r="QLR76" s="386"/>
      <c r="QLS76" s="386"/>
      <c r="QLT76" s="386"/>
      <c r="QLU76" s="385"/>
      <c r="QLV76" s="386"/>
      <c r="QLW76" s="386"/>
      <c r="QLX76" s="386"/>
      <c r="QLY76" s="386"/>
      <c r="QLZ76" s="386"/>
      <c r="QMA76" s="386"/>
      <c r="QMB76" s="386"/>
      <c r="QMC76" s="386"/>
      <c r="QMD76" s="386"/>
      <c r="QME76" s="386"/>
      <c r="QMF76" s="386"/>
      <c r="QMG76" s="386"/>
      <c r="QMH76" s="386"/>
      <c r="QMI76" s="386"/>
      <c r="QMJ76" s="386"/>
      <c r="QMK76" s="385"/>
      <c r="QML76" s="386"/>
      <c r="QMM76" s="386"/>
      <c r="QMN76" s="386"/>
      <c r="QMO76" s="386"/>
      <c r="QMP76" s="386"/>
      <c r="QMQ76" s="386"/>
      <c r="QMR76" s="386"/>
      <c r="QMS76" s="386"/>
      <c r="QMT76" s="386"/>
      <c r="QMU76" s="386"/>
      <c r="QMV76" s="386"/>
      <c r="QMW76" s="386"/>
      <c r="QMX76" s="386"/>
      <c r="QMY76" s="386"/>
      <c r="QMZ76" s="386"/>
      <c r="QNA76" s="385"/>
      <c r="QNB76" s="386"/>
      <c r="QNC76" s="386"/>
      <c r="QND76" s="386"/>
      <c r="QNE76" s="386"/>
      <c r="QNF76" s="386"/>
      <c r="QNG76" s="386"/>
      <c r="QNH76" s="386"/>
      <c r="QNI76" s="386"/>
      <c r="QNJ76" s="386"/>
      <c r="QNK76" s="386"/>
      <c r="QNL76" s="386"/>
      <c r="QNM76" s="386"/>
      <c r="QNN76" s="386"/>
      <c r="QNO76" s="386"/>
      <c r="QNP76" s="386"/>
      <c r="QNQ76" s="385"/>
      <c r="QNR76" s="386"/>
      <c r="QNS76" s="386"/>
      <c r="QNT76" s="386"/>
      <c r="QNU76" s="386"/>
      <c r="QNV76" s="386"/>
      <c r="QNW76" s="386"/>
      <c r="QNX76" s="386"/>
      <c r="QNY76" s="386"/>
      <c r="QNZ76" s="386"/>
      <c r="QOA76" s="386"/>
      <c r="QOB76" s="386"/>
      <c r="QOC76" s="386"/>
      <c r="QOD76" s="386"/>
      <c r="QOE76" s="386"/>
      <c r="QOF76" s="386"/>
      <c r="QOG76" s="385"/>
      <c r="QOH76" s="386"/>
      <c r="QOI76" s="386"/>
      <c r="QOJ76" s="386"/>
      <c r="QOK76" s="386"/>
      <c r="QOL76" s="386"/>
      <c r="QOM76" s="386"/>
      <c r="QON76" s="386"/>
      <c r="QOO76" s="386"/>
      <c r="QOP76" s="386"/>
      <c r="QOQ76" s="386"/>
      <c r="QOR76" s="386"/>
      <c r="QOS76" s="386"/>
      <c r="QOT76" s="386"/>
      <c r="QOU76" s="386"/>
      <c r="QOV76" s="386"/>
      <c r="QOW76" s="385"/>
      <c r="QOX76" s="386"/>
      <c r="QOY76" s="386"/>
      <c r="QOZ76" s="386"/>
      <c r="QPA76" s="386"/>
      <c r="QPB76" s="386"/>
      <c r="QPC76" s="386"/>
      <c r="QPD76" s="386"/>
      <c r="QPE76" s="386"/>
      <c r="QPF76" s="386"/>
      <c r="QPG76" s="386"/>
      <c r="QPH76" s="386"/>
      <c r="QPI76" s="386"/>
      <c r="QPJ76" s="386"/>
      <c r="QPK76" s="386"/>
      <c r="QPL76" s="386"/>
      <c r="QPM76" s="385"/>
      <c r="QPN76" s="386"/>
      <c r="QPO76" s="386"/>
      <c r="QPP76" s="386"/>
      <c r="QPQ76" s="386"/>
      <c r="QPR76" s="386"/>
      <c r="QPS76" s="386"/>
      <c r="QPT76" s="386"/>
      <c r="QPU76" s="386"/>
      <c r="QPV76" s="386"/>
      <c r="QPW76" s="386"/>
      <c r="QPX76" s="386"/>
      <c r="QPY76" s="386"/>
      <c r="QPZ76" s="386"/>
      <c r="QQA76" s="386"/>
      <c r="QQB76" s="386"/>
      <c r="QQC76" s="385"/>
      <c r="QQD76" s="386"/>
      <c r="QQE76" s="386"/>
      <c r="QQF76" s="386"/>
      <c r="QQG76" s="386"/>
      <c r="QQH76" s="386"/>
      <c r="QQI76" s="386"/>
      <c r="QQJ76" s="386"/>
      <c r="QQK76" s="386"/>
      <c r="QQL76" s="386"/>
      <c r="QQM76" s="386"/>
      <c r="QQN76" s="386"/>
      <c r="QQO76" s="386"/>
      <c r="QQP76" s="386"/>
      <c r="QQQ76" s="386"/>
      <c r="QQR76" s="386"/>
      <c r="QQS76" s="385"/>
      <c r="QQT76" s="386"/>
      <c r="QQU76" s="386"/>
      <c r="QQV76" s="386"/>
      <c r="QQW76" s="386"/>
      <c r="QQX76" s="386"/>
      <c r="QQY76" s="386"/>
      <c r="QQZ76" s="386"/>
      <c r="QRA76" s="386"/>
      <c r="QRB76" s="386"/>
      <c r="QRC76" s="386"/>
      <c r="QRD76" s="386"/>
      <c r="QRE76" s="386"/>
      <c r="QRF76" s="386"/>
      <c r="QRG76" s="386"/>
      <c r="QRH76" s="386"/>
      <c r="QRI76" s="385"/>
      <c r="QRJ76" s="386"/>
      <c r="QRK76" s="386"/>
      <c r="QRL76" s="386"/>
      <c r="QRM76" s="386"/>
      <c r="QRN76" s="386"/>
      <c r="QRO76" s="386"/>
      <c r="QRP76" s="386"/>
      <c r="QRQ76" s="386"/>
      <c r="QRR76" s="386"/>
      <c r="QRS76" s="386"/>
      <c r="QRT76" s="386"/>
      <c r="QRU76" s="386"/>
      <c r="QRV76" s="386"/>
      <c r="QRW76" s="386"/>
      <c r="QRX76" s="386"/>
      <c r="QRY76" s="385"/>
      <c r="QRZ76" s="386"/>
      <c r="QSA76" s="386"/>
      <c r="QSB76" s="386"/>
      <c r="QSC76" s="386"/>
      <c r="QSD76" s="386"/>
      <c r="QSE76" s="386"/>
      <c r="QSF76" s="386"/>
      <c r="QSG76" s="386"/>
      <c r="QSH76" s="386"/>
      <c r="QSI76" s="386"/>
      <c r="QSJ76" s="386"/>
      <c r="QSK76" s="386"/>
      <c r="QSL76" s="386"/>
      <c r="QSM76" s="386"/>
      <c r="QSN76" s="386"/>
      <c r="QSO76" s="385"/>
      <c r="QSP76" s="386"/>
      <c r="QSQ76" s="386"/>
      <c r="QSR76" s="386"/>
      <c r="QSS76" s="386"/>
      <c r="QST76" s="386"/>
      <c r="QSU76" s="386"/>
      <c r="QSV76" s="386"/>
      <c r="QSW76" s="386"/>
      <c r="QSX76" s="386"/>
      <c r="QSY76" s="386"/>
      <c r="QSZ76" s="386"/>
      <c r="QTA76" s="386"/>
      <c r="QTB76" s="386"/>
      <c r="QTC76" s="386"/>
      <c r="QTD76" s="386"/>
      <c r="QTE76" s="385"/>
      <c r="QTF76" s="386"/>
      <c r="QTG76" s="386"/>
      <c r="QTH76" s="386"/>
      <c r="QTI76" s="386"/>
      <c r="QTJ76" s="386"/>
      <c r="QTK76" s="386"/>
      <c r="QTL76" s="386"/>
      <c r="QTM76" s="386"/>
      <c r="QTN76" s="386"/>
      <c r="QTO76" s="386"/>
      <c r="QTP76" s="386"/>
      <c r="QTQ76" s="386"/>
      <c r="QTR76" s="386"/>
      <c r="QTS76" s="386"/>
      <c r="QTT76" s="386"/>
      <c r="QTU76" s="385"/>
      <c r="QTV76" s="386"/>
      <c r="QTW76" s="386"/>
      <c r="QTX76" s="386"/>
      <c r="QTY76" s="386"/>
      <c r="QTZ76" s="386"/>
      <c r="QUA76" s="386"/>
      <c r="QUB76" s="386"/>
      <c r="QUC76" s="386"/>
      <c r="QUD76" s="386"/>
      <c r="QUE76" s="386"/>
      <c r="QUF76" s="386"/>
      <c r="QUG76" s="386"/>
      <c r="QUH76" s="386"/>
      <c r="QUI76" s="386"/>
      <c r="QUJ76" s="386"/>
      <c r="QUK76" s="385"/>
      <c r="QUL76" s="386"/>
      <c r="QUM76" s="386"/>
      <c r="QUN76" s="386"/>
      <c r="QUO76" s="386"/>
      <c r="QUP76" s="386"/>
      <c r="QUQ76" s="386"/>
      <c r="QUR76" s="386"/>
      <c r="QUS76" s="386"/>
      <c r="QUT76" s="386"/>
      <c r="QUU76" s="386"/>
      <c r="QUV76" s="386"/>
      <c r="QUW76" s="386"/>
      <c r="QUX76" s="386"/>
      <c r="QUY76" s="386"/>
      <c r="QUZ76" s="386"/>
      <c r="QVA76" s="385"/>
      <c r="QVB76" s="386"/>
      <c r="QVC76" s="386"/>
      <c r="QVD76" s="386"/>
      <c r="QVE76" s="386"/>
      <c r="QVF76" s="386"/>
      <c r="QVG76" s="386"/>
      <c r="QVH76" s="386"/>
      <c r="QVI76" s="386"/>
      <c r="QVJ76" s="386"/>
      <c r="QVK76" s="386"/>
      <c r="QVL76" s="386"/>
      <c r="QVM76" s="386"/>
      <c r="QVN76" s="386"/>
      <c r="QVO76" s="386"/>
      <c r="QVP76" s="386"/>
      <c r="QVQ76" s="385"/>
      <c r="QVR76" s="386"/>
      <c r="QVS76" s="386"/>
      <c r="QVT76" s="386"/>
      <c r="QVU76" s="386"/>
      <c r="QVV76" s="386"/>
      <c r="QVW76" s="386"/>
      <c r="QVX76" s="386"/>
      <c r="QVY76" s="386"/>
      <c r="QVZ76" s="386"/>
      <c r="QWA76" s="386"/>
      <c r="QWB76" s="386"/>
      <c r="QWC76" s="386"/>
      <c r="QWD76" s="386"/>
      <c r="QWE76" s="386"/>
      <c r="QWF76" s="386"/>
      <c r="QWG76" s="385"/>
      <c r="QWH76" s="386"/>
      <c r="QWI76" s="386"/>
      <c r="QWJ76" s="386"/>
      <c r="QWK76" s="386"/>
      <c r="QWL76" s="386"/>
      <c r="QWM76" s="386"/>
      <c r="QWN76" s="386"/>
      <c r="QWO76" s="386"/>
      <c r="QWP76" s="386"/>
      <c r="QWQ76" s="386"/>
      <c r="QWR76" s="386"/>
      <c r="QWS76" s="386"/>
      <c r="QWT76" s="386"/>
      <c r="QWU76" s="386"/>
      <c r="QWV76" s="386"/>
      <c r="QWW76" s="385"/>
      <c r="QWX76" s="386"/>
      <c r="QWY76" s="386"/>
      <c r="QWZ76" s="386"/>
      <c r="QXA76" s="386"/>
      <c r="QXB76" s="386"/>
      <c r="QXC76" s="386"/>
      <c r="QXD76" s="386"/>
      <c r="QXE76" s="386"/>
      <c r="QXF76" s="386"/>
      <c r="QXG76" s="386"/>
      <c r="QXH76" s="386"/>
      <c r="QXI76" s="386"/>
      <c r="QXJ76" s="386"/>
      <c r="QXK76" s="386"/>
      <c r="QXL76" s="386"/>
      <c r="QXM76" s="385"/>
      <c r="QXN76" s="386"/>
      <c r="QXO76" s="386"/>
      <c r="QXP76" s="386"/>
      <c r="QXQ76" s="386"/>
      <c r="QXR76" s="386"/>
      <c r="QXS76" s="386"/>
      <c r="QXT76" s="386"/>
      <c r="QXU76" s="386"/>
      <c r="QXV76" s="386"/>
      <c r="QXW76" s="386"/>
      <c r="QXX76" s="386"/>
      <c r="QXY76" s="386"/>
      <c r="QXZ76" s="386"/>
      <c r="QYA76" s="386"/>
      <c r="QYB76" s="386"/>
      <c r="QYC76" s="385"/>
      <c r="QYD76" s="386"/>
      <c r="QYE76" s="386"/>
      <c r="QYF76" s="386"/>
      <c r="QYG76" s="386"/>
      <c r="QYH76" s="386"/>
      <c r="QYI76" s="386"/>
      <c r="QYJ76" s="386"/>
      <c r="QYK76" s="386"/>
      <c r="QYL76" s="386"/>
      <c r="QYM76" s="386"/>
      <c r="QYN76" s="386"/>
      <c r="QYO76" s="386"/>
      <c r="QYP76" s="386"/>
      <c r="QYQ76" s="386"/>
      <c r="QYR76" s="386"/>
      <c r="QYS76" s="385"/>
      <c r="QYT76" s="386"/>
      <c r="QYU76" s="386"/>
      <c r="QYV76" s="386"/>
      <c r="QYW76" s="386"/>
      <c r="QYX76" s="386"/>
      <c r="QYY76" s="386"/>
      <c r="QYZ76" s="386"/>
      <c r="QZA76" s="386"/>
      <c r="QZB76" s="386"/>
      <c r="QZC76" s="386"/>
      <c r="QZD76" s="386"/>
      <c r="QZE76" s="386"/>
      <c r="QZF76" s="386"/>
      <c r="QZG76" s="386"/>
      <c r="QZH76" s="386"/>
      <c r="QZI76" s="385"/>
      <c r="QZJ76" s="386"/>
      <c r="QZK76" s="386"/>
      <c r="QZL76" s="386"/>
      <c r="QZM76" s="386"/>
      <c r="QZN76" s="386"/>
      <c r="QZO76" s="386"/>
      <c r="QZP76" s="386"/>
      <c r="QZQ76" s="386"/>
      <c r="QZR76" s="386"/>
      <c r="QZS76" s="386"/>
      <c r="QZT76" s="386"/>
      <c r="QZU76" s="386"/>
      <c r="QZV76" s="386"/>
      <c r="QZW76" s="386"/>
      <c r="QZX76" s="386"/>
      <c r="QZY76" s="385"/>
      <c r="QZZ76" s="386"/>
      <c r="RAA76" s="386"/>
      <c r="RAB76" s="386"/>
      <c r="RAC76" s="386"/>
      <c r="RAD76" s="386"/>
      <c r="RAE76" s="386"/>
      <c r="RAF76" s="386"/>
      <c r="RAG76" s="386"/>
      <c r="RAH76" s="386"/>
      <c r="RAI76" s="386"/>
      <c r="RAJ76" s="386"/>
      <c r="RAK76" s="386"/>
      <c r="RAL76" s="386"/>
      <c r="RAM76" s="386"/>
      <c r="RAN76" s="386"/>
      <c r="RAO76" s="385"/>
      <c r="RAP76" s="386"/>
      <c r="RAQ76" s="386"/>
      <c r="RAR76" s="386"/>
      <c r="RAS76" s="386"/>
      <c r="RAT76" s="386"/>
      <c r="RAU76" s="386"/>
      <c r="RAV76" s="386"/>
      <c r="RAW76" s="386"/>
      <c r="RAX76" s="386"/>
      <c r="RAY76" s="386"/>
      <c r="RAZ76" s="386"/>
      <c r="RBA76" s="386"/>
      <c r="RBB76" s="386"/>
      <c r="RBC76" s="386"/>
      <c r="RBD76" s="386"/>
      <c r="RBE76" s="385"/>
      <c r="RBF76" s="386"/>
      <c r="RBG76" s="386"/>
      <c r="RBH76" s="386"/>
      <c r="RBI76" s="386"/>
      <c r="RBJ76" s="386"/>
      <c r="RBK76" s="386"/>
      <c r="RBL76" s="386"/>
      <c r="RBM76" s="386"/>
      <c r="RBN76" s="386"/>
      <c r="RBO76" s="386"/>
      <c r="RBP76" s="386"/>
      <c r="RBQ76" s="386"/>
      <c r="RBR76" s="386"/>
      <c r="RBS76" s="386"/>
      <c r="RBT76" s="386"/>
      <c r="RBU76" s="385"/>
      <c r="RBV76" s="386"/>
      <c r="RBW76" s="386"/>
      <c r="RBX76" s="386"/>
      <c r="RBY76" s="386"/>
      <c r="RBZ76" s="386"/>
      <c r="RCA76" s="386"/>
      <c r="RCB76" s="386"/>
      <c r="RCC76" s="386"/>
      <c r="RCD76" s="386"/>
      <c r="RCE76" s="386"/>
      <c r="RCF76" s="386"/>
      <c r="RCG76" s="386"/>
      <c r="RCH76" s="386"/>
      <c r="RCI76" s="386"/>
      <c r="RCJ76" s="386"/>
      <c r="RCK76" s="385"/>
      <c r="RCL76" s="386"/>
      <c r="RCM76" s="386"/>
      <c r="RCN76" s="386"/>
      <c r="RCO76" s="386"/>
      <c r="RCP76" s="386"/>
      <c r="RCQ76" s="386"/>
      <c r="RCR76" s="386"/>
      <c r="RCS76" s="386"/>
      <c r="RCT76" s="386"/>
      <c r="RCU76" s="386"/>
      <c r="RCV76" s="386"/>
      <c r="RCW76" s="386"/>
      <c r="RCX76" s="386"/>
      <c r="RCY76" s="386"/>
      <c r="RCZ76" s="386"/>
      <c r="RDA76" s="385"/>
      <c r="RDB76" s="386"/>
      <c r="RDC76" s="386"/>
      <c r="RDD76" s="386"/>
      <c r="RDE76" s="386"/>
      <c r="RDF76" s="386"/>
      <c r="RDG76" s="386"/>
      <c r="RDH76" s="386"/>
      <c r="RDI76" s="386"/>
      <c r="RDJ76" s="386"/>
      <c r="RDK76" s="386"/>
      <c r="RDL76" s="386"/>
      <c r="RDM76" s="386"/>
      <c r="RDN76" s="386"/>
      <c r="RDO76" s="386"/>
      <c r="RDP76" s="386"/>
      <c r="RDQ76" s="385"/>
      <c r="RDR76" s="386"/>
      <c r="RDS76" s="386"/>
      <c r="RDT76" s="386"/>
      <c r="RDU76" s="386"/>
      <c r="RDV76" s="386"/>
      <c r="RDW76" s="386"/>
      <c r="RDX76" s="386"/>
      <c r="RDY76" s="386"/>
      <c r="RDZ76" s="386"/>
      <c r="REA76" s="386"/>
      <c r="REB76" s="386"/>
      <c r="REC76" s="386"/>
      <c r="RED76" s="386"/>
      <c r="REE76" s="386"/>
      <c r="REF76" s="386"/>
      <c r="REG76" s="385"/>
      <c r="REH76" s="386"/>
      <c r="REI76" s="386"/>
      <c r="REJ76" s="386"/>
      <c r="REK76" s="386"/>
      <c r="REL76" s="386"/>
      <c r="REM76" s="386"/>
      <c r="REN76" s="386"/>
      <c r="REO76" s="386"/>
      <c r="REP76" s="386"/>
      <c r="REQ76" s="386"/>
      <c r="RER76" s="386"/>
      <c r="RES76" s="386"/>
      <c r="RET76" s="386"/>
      <c r="REU76" s="386"/>
      <c r="REV76" s="386"/>
      <c r="REW76" s="385"/>
      <c r="REX76" s="386"/>
      <c r="REY76" s="386"/>
      <c r="REZ76" s="386"/>
      <c r="RFA76" s="386"/>
      <c r="RFB76" s="386"/>
      <c r="RFC76" s="386"/>
      <c r="RFD76" s="386"/>
      <c r="RFE76" s="386"/>
      <c r="RFF76" s="386"/>
      <c r="RFG76" s="386"/>
      <c r="RFH76" s="386"/>
      <c r="RFI76" s="386"/>
      <c r="RFJ76" s="386"/>
      <c r="RFK76" s="386"/>
      <c r="RFL76" s="386"/>
      <c r="RFM76" s="385"/>
      <c r="RFN76" s="386"/>
      <c r="RFO76" s="386"/>
      <c r="RFP76" s="386"/>
      <c r="RFQ76" s="386"/>
      <c r="RFR76" s="386"/>
      <c r="RFS76" s="386"/>
      <c r="RFT76" s="386"/>
      <c r="RFU76" s="386"/>
      <c r="RFV76" s="386"/>
      <c r="RFW76" s="386"/>
      <c r="RFX76" s="386"/>
      <c r="RFY76" s="386"/>
      <c r="RFZ76" s="386"/>
      <c r="RGA76" s="386"/>
      <c r="RGB76" s="386"/>
      <c r="RGC76" s="385"/>
      <c r="RGD76" s="386"/>
      <c r="RGE76" s="386"/>
      <c r="RGF76" s="386"/>
      <c r="RGG76" s="386"/>
      <c r="RGH76" s="386"/>
      <c r="RGI76" s="386"/>
      <c r="RGJ76" s="386"/>
      <c r="RGK76" s="386"/>
      <c r="RGL76" s="386"/>
      <c r="RGM76" s="386"/>
      <c r="RGN76" s="386"/>
      <c r="RGO76" s="386"/>
      <c r="RGP76" s="386"/>
      <c r="RGQ76" s="386"/>
      <c r="RGR76" s="386"/>
      <c r="RGS76" s="385"/>
      <c r="RGT76" s="386"/>
      <c r="RGU76" s="386"/>
      <c r="RGV76" s="386"/>
      <c r="RGW76" s="386"/>
      <c r="RGX76" s="386"/>
      <c r="RGY76" s="386"/>
      <c r="RGZ76" s="386"/>
      <c r="RHA76" s="386"/>
      <c r="RHB76" s="386"/>
      <c r="RHC76" s="386"/>
      <c r="RHD76" s="386"/>
      <c r="RHE76" s="386"/>
      <c r="RHF76" s="386"/>
      <c r="RHG76" s="386"/>
      <c r="RHH76" s="386"/>
      <c r="RHI76" s="385"/>
      <c r="RHJ76" s="386"/>
      <c r="RHK76" s="386"/>
      <c r="RHL76" s="386"/>
      <c r="RHM76" s="386"/>
      <c r="RHN76" s="386"/>
      <c r="RHO76" s="386"/>
      <c r="RHP76" s="386"/>
      <c r="RHQ76" s="386"/>
      <c r="RHR76" s="386"/>
      <c r="RHS76" s="386"/>
      <c r="RHT76" s="386"/>
      <c r="RHU76" s="386"/>
      <c r="RHV76" s="386"/>
      <c r="RHW76" s="386"/>
      <c r="RHX76" s="386"/>
      <c r="RHY76" s="385"/>
      <c r="RHZ76" s="386"/>
      <c r="RIA76" s="386"/>
      <c r="RIB76" s="386"/>
      <c r="RIC76" s="386"/>
      <c r="RID76" s="386"/>
      <c r="RIE76" s="386"/>
      <c r="RIF76" s="386"/>
      <c r="RIG76" s="386"/>
      <c r="RIH76" s="386"/>
      <c r="RII76" s="386"/>
      <c r="RIJ76" s="386"/>
      <c r="RIK76" s="386"/>
      <c r="RIL76" s="386"/>
      <c r="RIM76" s="386"/>
      <c r="RIN76" s="386"/>
      <c r="RIO76" s="385"/>
      <c r="RIP76" s="386"/>
      <c r="RIQ76" s="386"/>
      <c r="RIR76" s="386"/>
      <c r="RIS76" s="386"/>
      <c r="RIT76" s="386"/>
      <c r="RIU76" s="386"/>
      <c r="RIV76" s="386"/>
      <c r="RIW76" s="386"/>
      <c r="RIX76" s="386"/>
      <c r="RIY76" s="386"/>
      <c r="RIZ76" s="386"/>
      <c r="RJA76" s="386"/>
      <c r="RJB76" s="386"/>
      <c r="RJC76" s="386"/>
      <c r="RJD76" s="386"/>
      <c r="RJE76" s="385"/>
      <c r="RJF76" s="386"/>
      <c r="RJG76" s="386"/>
      <c r="RJH76" s="386"/>
      <c r="RJI76" s="386"/>
      <c r="RJJ76" s="386"/>
      <c r="RJK76" s="386"/>
      <c r="RJL76" s="386"/>
      <c r="RJM76" s="386"/>
      <c r="RJN76" s="386"/>
      <c r="RJO76" s="386"/>
      <c r="RJP76" s="386"/>
      <c r="RJQ76" s="386"/>
      <c r="RJR76" s="386"/>
      <c r="RJS76" s="386"/>
      <c r="RJT76" s="386"/>
      <c r="RJU76" s="385"/>
      <c r="RJV76" s="386"/>
      <c r="RJW76" s="386"/>
      <c r="RJX76" s="386"/>
      <c r="RJY76" s="386"/>
      <c r="RJZ76" s="386"/>
      <c r="RKA76" s="386"/>
      <c r="RKB76" s="386"/>
      <c r="RKC76" s="386"/>
      <c r="RKD76" s="386"/>
      <c r="RKE76" s="386"/>
      <c r="RKF76" s="386"/>
      <c r="RKG76" s="386"/>
      <c r="RKH76" s="386"/>
      <c r="RKI76" s="386"/>
      <c r="RKJ76" s="386"/>
      <c r="RKK76" s="385"/>
      <c r="RKL76" s="386"/>
      <c r="RKM76" s="386"/>
      <c r="RKN76" s="386"/>
      <c r="RKO76" s="386"/>
      <c r="RKP76" s="386"/>
      <c r="RKQ76" s="386"/>
      <c r="RKR76" s="386"/>
      <c r="RKS76" s="386"/>
      <c r="RKT76" s="386"/>
      <c r="RKU76" s="386"/>
      <c r="RKV76" s="386"/>
      <c r="RKW76" s="386"/>
      <c r="RKX76" s="386"/>
      <c r="RKY76" s="386"/>
      <c r="RKZ76" s="386"/>
      <c r="RLA76" s="385"/>
      <c r="RLB76" s="386"/>
      <c r="RLC76" s="386"/>
      <c r="RLD76" s="386"/>
      <c r="RLE76" s="386"/>
      <c r="RLF76" s="386"/>
      <c r="RLG76" s="386"/>
      <c r="RLH76" s="386"/>
      <c r="RLI76" s="386"/>
      <c r="RLJ76" s="386"/>
      <c r="RLK76" s="386"/>
      <c r="RLL76" s="386"/>
      <c r="RLM76" s="386"/>
      <c r="RLN76" s="386"/>
      <c r="RLO76" s="386"/>
      <c r="RLP76" s="386"/>
      <c r="RLQ76" s="385"/>
      <c r="RLR76" s="386"/>
      <c r="RLS76" s="386"/>
      <c r="RLT76" s="386"/>
      <c r="RLU76" s="386"/>
      <c r="RLV76" s="386"/>
      <c r="RLW76" s="386"/>
      <c r="RLX76" s="386"/>
      <c r="RLY76" s="386"/>
      <c r="RLZ76" s="386"/>
      <c r="RMA76" s="386"/>
      <c r="RMB76" s="386"/>
      <c r="RMC76" s="386"/>
      <c r="RMD76" s="386"/>
      <c r="RME76" s="386"/>
      <c r="RMF76" s="386"/>
      <c r="RMG76" s="385"/>
      <c r="RMH76" s="386"/>
      <c r="RMI76" s="386"/>
      <c r="RMJ76" s="386"/>
      <c r="RMK76" s="386"/>
      <c r="RML76" s="386"/>
      <c r="RMM76" s="386"/>
      <c r="RMN76" s="386"/>
      <c r="RMO76" s="386"/>
      <c r="RMP76" s="386"/>
      <c r="RMQ76" s="386"/>
      <c r="RMR76" s="386"/>
      <c r="RMS76" s="386"/>
      <c r="RMT76" s="386"/>
      <c r="RMU76" s="386"/>
      <c r="RMV76" s="386"/>
      <c r="RMW76" s="385"/>
      <c r="RMX76" s="386"/>
      <c r="RMY76" s="386"/>
      <c r="RMZ76" s="386"/>
      <c r="RNA76" s="386"/>
      <c r="RNB76" s="386"/>
      <c r="RNC76" s="386"/>
      <c r="RND76" s="386"/>
      <c r="RNE76" s="386"/>
      <c r="RNF76" s="386"/>
      <c r="RNG76" s="386"/>
      <c r="RNH76" s="386"/>
      <c r="RNI76" s="386"/>
      <c r="RNJ76" s="386"/>
      <c r="RNK76" s="386"/>
      <c r="RNL76" s="386"/>
      <c r="RNM76" s="385"/>
      <c r="RNN76" s="386"/>
      <c r="RNO76" s="386"/>
      <c r="RNP76" s="386"/>
      <c r="RNQ76" s="386"/>
      <c r="RNR76" s="386"/>
      <c r="RNS76" s="386"/>
      <c r="RNT76" s="386"/>
      <c r="RNU76" s="386"/>
      <c r="RNV76" s="386"/>
      <c r="RNW76" s="386"/>
      <c r="RNX76" s="386"/>
      <c r="RNY76" s="386"/>
      <c r="RNZ76" s="386"/>
      <c r="ROA76" s="386"/>
      <c r="ROB76" s="386"/>
      <c r="ROC76" s="385"/>
      <c r="ROD76" s="386"/>
      <c r="ROE76" s="386"/>
      <c r="ROF76" s="386"/>
      <c r="ROG76" s="386"/>
      <c r="ROH76" s="386"/>
      <c r="ROI76" s="386"/>
      <c r="ROJ76" s="386"/>
      <c r="ROK76" s="386"/>
      <c r="ROL76" s="386"/>
      <c r="ROM76" s="386"/>
      <c r="RON76" s="386"/>
      <c r="ROO76" s="386"/>
      <c r="ROP76" s="386"/>
      <c r="ROQ76" s="386"/>
      <c r="ROR76" s="386"/>
      <c r="ROS76" s="385"/>
      <c r="ROT76" s="386"/>
      <c r="ROU76" s="386"/>
      <c r="ROV76" s="386"/>
      <c r="ROW76" s="386"/>
      <c r="ROX76" s="386"/>
      <c r="ROY76" s="386"/>
      <c r="ROZ76" s="386"/>
      <c r="RPA76" s="386"/>
      <c r="RPB76" s="386"/>
      <c r="RPC76" s="386"/>
      <c r="RPD76" s="386"/>
      <c r="RPE76" s="386"/>
      <c r="RPF76" s="386"/>
      <c r="RPG76" s="386"/>
      <c r="RPH76" s="386"/>
      <c r="RPI76" s="385"/>
      <c r="RPJ76" s="386"/>
      <c r="RPK76" s="386"/>
      <c r="RPL76" s="386"/>
      <c r="RPM76" s="386"/>
      <c r="RPN76" s="386"/>
      <c r="RPO76" s="386"/>
      <c r="RPP76" s="386"/>
      <c r="RPQ76" s="386"/>
      <c r="RPR76" s="386"/>
      <c r="RPS76" s="386"/>
      <c r="RPT76" s="386"/>
      <c r="RPU76" s="386"/>
      <c r="RPV76" s="386"/>
      <c r="RPW76" s="386"/>
      <c r="RPX76" s="386"/>
      <c r="RPY76" s="385"/>
      <c r="RPZ76" s="386"/>
      <c r="RQA76" s="386"/>
      <c r="RQB76" s="386"/>
      <c r="RQC76" s="386"/>
      <c r="RQD76" s="386"/>
      <c r="RQE76" s="386"/>
      <c r="RQF76" s="386"/>
      <c r="RQG76" s="386"/>
      <c r="RQH76" s="386"/>
      <c r="RQI76" s="386"/>
      <c r="RQJ76" s="386"/>
      <c r="RQK76" s="386"/>
      <c r="RQL76" s="386"/>
      <c r="RQM76" s="386"/>
      <c r="RQN76" s="386"/>
      <c r="RQO76" s="385"/>
      <c r="RQP76" s="386"/>
      <c r="RQQ76" s="386"/>
      <c r="RQR76" s="386"/>
      <c r="RQS76" s="386"/>
      <c r="RQT76" s="386"/>
      <c r="RQU76" s="386"/>
      <c r="RQV76" s="386"/>
      <c r="RQW76" s="386"/>
      <c r="RQX76" s="386"/>
      <c r="RQY76" s="386"/>
      <c r="RQZ76" s="386"/>
      <c r="RRA76" s="386"/>
      <c r="RRB76" s="386"/>
      <c r="RRC76" s="386"/>
      <c r="RRD76" s="386"/>
      <c r="RRE76" s="385"/>
      <c r="RRF76" s="386"/>
      <c r="RRG76" s="386"/>
      <c r="RRH76" s="386"/>
      <c r="RRI76" s="386"/>
      <c r="RRJ76" s="386"/>
      <c r="RRK76" s="386"/>
      <c r="RRL76" s="386"/>
      <c r="RRM76" s="386"/>
      <c r="RRN76" s="386"/>
      <c r="RRO76" s="386"/>
      <c r="RRP76" s="386"/>
      <c r="RRQ76" s="386"/>
      <c r="RRR76" s="386"/>
      <c r="RRS76" s="386"/>
      <c r="RRT76" s="386"/>
      <c r="RRU76" s="385"/>
      <c r="RRV76" s="386"/>
      <c r="RRW76" s="386"/>
      <c r="RRX76" s="386"/>
      <c r="RRY76" s="386"/>
      <c r="RRZ76" s="386"/>
      <c r="RSA76" s="386"/>
      <c r="RSB76" s="386"/>
      <c r="RSC76" s="386"/>
      <c r="RSD76" s="386"/>
      <c r="RSE76" s="386"/>
      <c r="RSF76" s="386"/>
      <c r="RSG76" s="386"/>
      <c r="RSH76" s="386"/>
      <c r="RSI76" s="386"/>
      <c r="RSJ76" s="386"/>
      <c r="RSK76" s="385"/>
      <c r="RSL76" s="386"/>
      <c r="RSM76" s="386"/>
      <c r="RSN76" s="386"/>
      <c r="RSO76" s="386"/>
      <c r="RSP76" s="386"/>
      <c r="RSQ76" s="386"/>
      <c r="RSR76" s="386"/>
      <c r="RSS76" s="386"/>
      <c r="RST76" s="386"/>
      <c r="RSU76" s="386"/>
      <c r="RSV76" s="386"/>
      <c r="RSW76" s="386"/>
      <c r="RSX76" s="386"/>
      <c r="RSY76" s="386"/>
      <c r="RSZ76" s="386"/>
      <c r="RTA76" s="385"/>
      <c r="RTB76" s="386"/>
      <c r="RTC76" s="386"/>
      <c r="RTD76" s="386"/>
      <c r="RTE76" s="386"/>
      <c r="RTF76" s="386"/>
      <c r="RTG76" s="386"/>
      <c r="RTH76" s="386"/>
      <c r="RTI76" s="386"/>
      <c r="RTJ76" s="386"/>
      <c r="RTK76" s="386"/>
      <c r="RTL76" s="386"/>
      <c r="RTM76" s="386"/>
      <c r="RTN76" s="386"/>
      <c r="RTO76" s="386"/>
      <c r="RTP76" s="386"/>
      <c r="RTQ76" s="385"/>
      <c r="RTR76" s="386"/>
      <c r="RTS76" s="386"/>
      <c r="RTT76" s="386"/>
      <c r="RTU76" s="386"/>
      <c r="RTV76" s="386"/>
      <c r="RTW76" s="386"/>
      <c r="RTX76" s="386"/>
      <c r="RTY76" s="386"/>
      <c r="RTZ76" s="386"/>
      <c r="RUA76" s="386"/>
      <c r="RUB76" s="386"/>
      <c r="RUC76" s="386"/>
      <c r="RUD76" s="386"/>
      <c r="RUE76" s="386"/>
      <c r="RUF76" s="386"/>
      <c r="RUG76" s="385"/>
      <c r="RUH76" s="386"/>
      <c r="RUI76" s="386"/>
      <c r="RUJ76" s="386"/>
      <c r="RUK76" s="386"/>
      <c r="RUL76" s="386"/>
      <c r="RUM76" s="386"/>
      <c r="RUN76" s="386"/>
      <c r="RUO76" s="386"/>
      <c r="RUP76" s="386"/>
      <c r="RUQ76" s="386"/>
      <c r="RUR76" s="386"/>
      <c r="RUS76" s="386"/>
      <c r="RUT76" s="386"/>
      <c r="RUU76" s="386"/>
      <c r="RUV76" s="386"/>
      <c r="RUW76" s="385"/>
      <c r="RUX76" s="386"/>
      <c r="RUY76" s="386"/>
      <c r="RUZ76" s="386"/>
      <c r="RVA76" s="386"/>
      <c r="RVB76" s="386"/>
      <c r="RVC76" s="386"/>
      <c r="RVD76" s="386"/>
      <c r="RVE76" s="386"/>
      <c r="RVF76" s="386"/>
      <c r="RVG76" s="386"/>
      <c r="RVH76" s="386"/>
      <c r="RVI76" s="386"/>
      <c r="RVJ76" s="386"/>
      <c r="RVK76" s="386"/>
      <c r="RVL76" s="386"/>
      <c r="RVM76" s="385"/>
      <c r="RVN76" s="386"/>
      <c r="RVO76" s="386"/>
      <c r="RVP76" s="386"/>
      <c r="RVQ76" s="386"/>
      <c r="RVR76" s="386"/>
      <c r="RVS76" s="386"/>
      <c r="RVT76" s="386"/>
      <c r="RVU76" s="386"/>
      <c r="RVV76" s="386"/>
      <c r="RVW76" s="386"/>
      <c r="RVX76" s="386"/>
      <c r="RVY76" s="386"/>
      <c r="RVZ76" s="386"/>
      <c r="RWA76" s="386"/>
      <c r="RWB76" s="386"/>
      <c r="RWC76" s="385"/>
      <c r="RWD76" s="386"/>
      <c r="RWE76" s="386"/>
      <c r="RWF76" s="386"/>
      <c r="RWG76" s="386"/>
      <c r="RWH76" s="386"/>
      <c r="RWI76" s="386"/>
      <c r="RWJ76" s="386"/>
      <c r="RWK76" s="386"/>
      <c r="RWL76" s="386"/>
      <c r="RWM76" s="386"/>
      <c r="RWN76" s="386"/>
      <c r="RWO76" s="386"/>
      <c r="RWP76" s="386"/>
      <c r="RWQ76" s="386"/>
      <c r="RWR76" s="386"/>
      <c r="RWS76" s="385"/>
      <c r="RWT76" s="386"/>
      <c r="RWU76" s="386"/>
      <c r="RWV76" s="386"/>
      <c r="RWW76" s="386"/>
      <c r="RWX76" s="386"/>
      <c r="RWY76" s="386"/>
      <c r="RWZ76" s="386"/>
      <c r="RXA76" s="386"/>
      <c r="RXB76" s="386"/>
      <c r="RXC76" s="386"/>
      <c r="RXD76" s="386"/>
      <c r="RXE76" s="386"/>
      <c r="RXF76" s="386"/>
      <c r="RXG76" s="386"/>
      <c r="RXH76" s="386"/>
      <c r="RXI76" s="385"/>
      <c r="RXJ76" s="386"/>
      <c r="RXK76" s="386"/>
      <c r="RXL76" s="386"/>
      <c r="RXM76" s="386"/>
      <c r="RXN76" s="386"/>
      <c r="RXO76" s="386"/>
      <c r="RXP76" s="386"/>
      <c r="RXQ76" s="386"/>
      <c r="RXR76" s="386"/>
      <c r="RXS76" s="386"/>
      <c r="RXT76" s="386"/>
      <c r="RXU76" s="386"/>
      <c r="RXV76" s="386"/>
      <c r="RXW76" s="386"/>
      <c r="RXX76" s="386"/>
      <c r="RXY76" s="385"/>
      <c r="RXZ76" s="386"/>
      <c r="RYA76" s="386"/>
      <c r="RYB76" s="386"/>
      <c r="RYC76" s="386"/>
      <c r="RYD76" s="386"/>
      <c r="RYE76" s="386"/>
      <c r="RYF76" s="386"/>
      <c r="RYG76" s="386"/>
      <c r="RYH76" s="386"/>
      <c r="RYI76" s="386"/>
      <c r="RYJ76" s="386"/>
      <c r="RYK76" s="386"/>
      <c r="RYL76" s="386"/>
      <c r="RYM76" s="386"/>
      <c r="RYN76" s="386"/>
      <c r="RYO76" s="385"/>
      <c r="RYP76" s="386"/>
      <c r="RYQ76" s="386"/>
      <c r="RYR76" s="386"/>
      <c r="RYS76" s="386"/>
      <c r="RYT76" s="386"/>
      <c r="RYU76" s="386"/>
      <c r="RYV76" s="386"/>
      <c r="RYW76" s="386"/>
      <c r="RYX76" s="386"/>
      <c r="RYY76" s="386"/>
      <c r="RYZ76" s="386"/>
      <c r="RZA76" s="386"/>
      <c r="RZB76" s="386"/>
      <c r="RZC76" s="386"/>
      <c r="RZD76" s="386"/>
      <c r="RZE76" s="385"/>
      <c r="RZF76" s="386"/>
      <c r="RZG76" s="386"/>
      <c r="RZH76" s="386"/>
      <c r="RZI76" s="386"/>
      <c r="RZJ76" s="386"/>
      <c r="RZK76" s="386"/>
      <c r="RZL76" s="386"/>
      <c r="RZM76" s="386"/>
      <c r="RZN76" s="386"/>
      <c r="RZO76" s="386"/>
      <c r="RZP76" s="386"/>
      <c r="RZQ76" s="386"/>
      <c r="RZR76" s="386"/>
      <c r="RZS76" s="386"/>
      <c r="RZT76" s="386"/>
      <c r="RZU76" s="385"/>
      <c r="RZV76" s="386"/>
      <c r="RZW76" s="386"/>
      <c r="RZX76" s="386"/>
      <c r="RZY76" s="386"/>
      <c r="RZZ76" s="386"/>
      <c r="SAA76" s="386"/>
      <c r="SAB76" s="386"/>
      <c r="SAC76" s="386"/>
      <c r="SAD76" s="386"/>
      <c r="SAE76" s="386"/>
      <c r="SAF76" s="386"/>
      <c r="SAG76" s="386"/>
      <c r="SAH76" s="386"/>
      <c r="SAI76" s="386"/>
      <c r="SAJ76" s="386"/>
      <c r="SAK76" s="385"/>
      <c r="SAL76" s="386"/>
      <c r="SAM76" s="386"/>
      <c r="SAN76" s="386"/>
      <c r="SAO76" s="386"/>
      <c r="SAP76" s="386"/>
      <c r="SAQ76" s="386"/>
      <c r="SAR76" s="386"/>
      <c r="SAS76" s="386"/>
      <c r="SAT76" s="386"/>
      <c r="SAU76" s="386"/>
      <c r="SAV76" s="386"/>
      <c r="SAW76" s="386"/>
      <c r="SAX76" s="386"/>
      <c r="SAY76" s="386"/>
      <c r="SAZ76" s="386"/>
      <c r="SBA76" s="385"/>
      <c r="SBB76" s="386"/>
      <c r="SBC76" s="386"/>
      <c r="SBD76" s="386"/>
      <c r="SBE76" s="386"/>
      <c r="SBF76" s="386"/>
      <c r="SBG76" s="386"/>
      <c r="SBH76" s="386"/>
      <c r="SBI76" s="386"/>
      <c r="SBJ76" s="386"/>
      <c r="SBK76" s="386"/>
      <c r="SBL76" s="386"/>
      <c r="SBM76" s="386"/>
      <c r="SBN76" s="386"/>
      <c r="SBO76" s="386"/>
      <c r="SBP76" s="386"/>
      <c r="SBQ76" s="385"/>
      <c r="SBR76" s="386"/>
      <c r="SBS76" s="386"/>
      <c r="SBT76" s="386"/>
      <c r="SBU76" s="386"/>
      <c r="SBV76" s="386"/>
      <c r="SBW76" s="386"/>
      <c r="SBX76" s="386"/>
      <c r="SBY76" s="386"/>
      <c r="SBZ76" s="386"/>
      <c r="SCA76" s="386"/>
      <c r="SCB76" s="386"/>
      <c r="SCC76" s="386"/>
      <c r="SCD76" s="386"/>
      <c r="SCE76" s="386"/>
      <c r="SCF76" s="386"/>
      <c r="SCG76" s="385"/>
      <c r="SCH76" s="386"/>
      <c r="SCI76" s="386"/>
      <c r="SCJ76" s="386"/>
      <c r="SCK76" s="386"/>
      <c r="SCL76" s="386"/>
      <c r="SCM76" s="386"/>
      <c r="SCN76" s="386"/>
      <c r="SCO76" s="386"/>
      <c r="SCP76" s="386"/>
      <c r="SCQ76" s="386"/>
      <c r="SCR76" s="386"/>
      <c r="SCS76" s="386"/>
      <c r="SCT76" s="386"/>
      <c r="SCU76" s="386"/>
      <c r="SCV76" s="386"/>
      <c r="SCW76" s="385"/>
      <c r="SCX76" s="386"/>
      <c r="SCY76" s="386"/>
      <c r="SCZ76" s="386"/>
      <c r="SDA76" s="386"/>
      <c r="SDB76" s="386"/>
      <c r="SDC76" s="386"/>
      <c r="SDD76" s="386"/>
      <c r="SDE76" s="386"/>
      <c r="SDF76" s="386"/>
      <c r="SDG76" s="386"/>
      <c r="SDH76" s="386"/>
      <c r="SDI76" s="386"/>
      <c r="SDJ76" s="386"/>
      <c r="SDK76" s="386"/>
      <c r="SDL76" s="386"/>
      <c r="SDM76" s="385"/>
      <c r="SDN76" s="386"/>
      <c r="SDO76" s="386"/>
      <c r="SDP76" s="386"/>
      <c r="SDQ76" s="386"/>
      <c r="SDR76" s="386"/>
      <c r="SDS76" s="386"/>
      <c r="SDT76" s="386"/>
      <c r="SDU76" s="386"/>
      <c r="SDV76" s="386"/>
      <c r="SDW76" s="386"/>
      <c r="SDX76" s="386"/>
      <c r="SDY76" s="386"/>
      <c r="SDZ76" s="386"/>
      <c r="SEA76" s="386"/>
      <c r="SEB76" s="386"/>
      <c r="SEC76" s="385"/>
      <c r="SED76" s="386"/>
      <c r="SEE76" s="386"/>
      <c r="SEF76" s="386"/>
      <c r="SEG76" s="386"/>
      <c r="SEH76" s="386"/>
      <c r="SEI76" s="386"/>
      <c r="SEJ76" s="386"/>
      <c r="SEK76" s="386"/>
      <c r="SEL76" s="386"/>
      <c r="SEM76" s="386"/>
      <c r="SEN76" s="386"/>
      <c r="SEO76" s="386"/>
      <c r="SEP76" s="386"/>
      <c r="SEQ76" s="386"/>
      <c r="SER76" s="386"/>
      <c r="SES76" s="385"/>
      <c r="SET76" s="386"/>
      <c r="SEU76" s="386"/>
      <c r="SEV76" s="386"/>
      <c r="SEW76" s="386"/>
      <c r="SEX76" s="386"/>
      <c r="SEY76" s="386"/>
      <c r="SEZ76" s="386"/>
      <c r="SFA76" s="386"/>
      <c r="SFB76" s="386"/>
      <c r="SFC76" s="386"/>
      <c r="SFD76" s="386"/>
      <c r="SFE76" s="386"/>
      <c r="SFF76" s="386"/>
      <c r="SFG76" s="386"/>
      <c r="SFH76" s="386"/>
      <c r="SFI76" s="385"/>
      <c r="SFJ76" s="386"/>
      <c r="SFK76" s="386"/>
      <c r="SFL76" s="386"/>
      <c r="SFM76" s="386"/>
      <c r="SFN76" s="386"/>
      <c r="SFO76" s="386"/>
      <c r="SFP76" s="386"/>
      <c r="SFQ76" s="386"/>
      <c r="SFR76" s="386"/>
      <c r="SFS76" s="386"/>
      <c r="SFT76" s="386"/>
      <c r="SFU76" s="386"/>
      <c r="SFV76" s="386"/>
      <c r="SFW76" s="386"/>
      <c r="SFX76" s="386"/>
      <c r="SFY76" s="385"/>
      <c r="SFZ76" s="386"/>
      <c r="SGA76" s="386"/>
      <c r="SGB76" s="386"/>
      <c r="SGC76" s="386"/>
      <c r="SGD76" s="386"/>
      <c r="SGE76" s="386"/>
      <c r="SGF76" s="386"/>
      <c r="SGG76" s="386"/>
      <c r="SGH76" s="386"/>
      <c r="SGI76" s="386"/>
      <c r="SGJ76" s="386"/>
      <c r="SGK76" s="386"/>
      <c r="SGL76" s="386"/>
      <c r="SGM76" s="386"/>
      <c r="SGN76" s="386"/>
      <c r="SGO76" s="385"/>
      <c r="SGP76" s="386"/>
      <c r="SGQ76" s="386"/>
      <c r="SGR76" s="386"/>
      <c r="SGS76" s="386"/>
      <c r="SGT76" s="386"/>
      <c r="SGU76" s="386"/>
      <c r="SGV76" s="386"/>
      <c r="SGW76" s="386"/>
      <c r="SGX76" s="386"/>
      <c r="SGY76" s="386"/>
      <c r="SGZ76" s="386"/>
      <c r="SHA76" s="386"/>
      <c r="SHB76" s="386"/>
      <c r="SHC76" s="386"/>
      <c r="SHD76" s="386"/>
      <c r="SHE76" s="385"/>
      <c r="SHF76" s="386"/>
      <c r="SHG76" s="386"/>
      <c r="SHH76" s="386"/>
      <c r="SHI76" s="386"/>
      <c r="SHJ76" s="386"/>
      <c r="SHK76" s="386"/>
      <c r="SHL76" s="386"/>
      <c r="SHM76" s="386"/>
      <c r="SHN76" s="386"/>
      <c r="SHO76" s="386"/>
      <c r="SHP76" s="386"/>
      <c r="SHQ76" s="386"/>
      <c r="SHR76" s="386"/>
      <c r="SHS76" s="386"/>
      <c r="SHT76" s="386"/>
      <c r="SHU76" s="385"/>
      <c r="SHV76" s="386"/>
      <c r="SHW76" s="386"/>
      <c r="SHX76" s="386"/>
      <c r="SHY76" s="386"/>
      <c r="SHZ76" s="386"/>
      <c r="SIA76" s="386"/>
      <c r="SIB76" s="386"/>
      <c r="SIC76" s="386"/>
      <c r="SID76" s="386"/>
      <c r="SIE76" s="386"/>
      <c r="SIF76" s="386"/>
      <c r="SIG76" s="386"/>
      <c r="SIH76" s="386"/>
      <c r="SII76" s="386"/>
      <c r="SIJ76" s="386"/>
      <c r="SIK76" s="385"/>
      <c r="SIL76" s="386"/>
      <c r="SIM76" s="386"/>
      <c r="SIN76" s="386"/>
      <c r="SIO76" s="386"/>
      <c r="SIP76" s="386"/>
      <c r="SIQ76" s="386"/>
      <c r="SIR76" s="386"/>
      <c r="SIS76" s="386"/>
      <c r="SIT76" s="386"/>
      <c r="SIU76" s="386"/>
      <c r="SIV76" s="386"/>
      <c r="SIW76" s="386"/>
      <c r="SIX76" s="386"/>
      <c r="SIY76" s="386"/>
      <c r="SIZ76" s="386"/>
      <c r="SJA76" s="385"/>
      <c r="SJB76" s="386"/>
      <c r="SJC76" s="386"/>
      <c r="SJD76" s="386"/>
      <c r="SJE76" s="386"/>
      <c r="SJF76" s="386"/>
      <c r="SJG76" s="386"/>
      <c r="SJH76" s="386"/>
      <c r="SJI76" s="386"/>
      <c r="SJJ76" s="386"/>
      <c r="SJK76" s="386"/>
      <c r="SJL76" s="386"/>
      <c r="SJM76" s="386"/>
      <c r="SJN76" s="386"/>
      <c r="SJO76" s="386"/>
      <c r="SJP76" s="386"/>
      <c r="SJQ76" s="385"/>
      <c r="SJR76" s="386"/>
      <c r="SJS76" s="386"/>
      <c r="SJT76" s="386"/>
      <c r="SJU76" s="386"/>
      <c r="SJV76" s="386"/>
      <c r="SJW76" s="386"/>
      <c r="SJX76" s="386"/>
      <c r="SJY76" s="386"/>
      <c r="SJZ76" s="386"/>
      <c r="SKA76" s="386"/>
      <c r="SKB76" s="386"/>
      <c r="SKC76" s="386"/>
      <c r="SKD76" s="386"/>
      <c r="SKE76" s="386"/>
      <c r="SKF76" s="386"/>
      <c r="SKG76" s="385"/>
      <c r="SKH76" s="386"/>
      <c r="SKI76" s="386"/>
      <c r="SKJ76" s="386"/>
      <c r="SKK76" s="386"/>
      <c r="SKL76" s="386"/>
      <c r="SKM76" s="386"/>
      <c r="SKN76" s="386"/>
      <c r="SKO76" s="386"/>
      <c r="SKP76" s="386"/>
      <c r="SKQ76" s="386"/>
      <c r="SKR76" s="386"/>
      <c r="SKS76" s="386"/>
      <c r="SKT76" s="386"/>
      <c r="SKU76" s="386"/>
      <c r="SKV76" s="386"/>
      <c r="SKW76" s="385"/>
      <c r="SKX76" s="386"/>
      <c r="SKY76" s="386"/>
      <c r="SKZ76" s="386"/>
      <c r="SLA76" s="386"/>
      <c r="SLB76" s="386"/>
      <c r="SLC76" s="386"/>
      <c r="SLD76" s="386"/>
      <c r="SLE76" s="386"/>
      <c r="SLF76" s="386"/>
      <c r="SLG76" s="386"/>
      <c r="SLH76" s="386"/>
      <c r="SLI76" s="386"/>
      <c r="SLJ76" s="386"/>
      <c r="SLK76" s="386"/>
      <c r="SLL76" s="386"/>
      <c r="SLM76" s="385"/>
      <c r="SLN76" s="386"/>
      <c r="SLO76" s="386"/>
      <c r="SLP76" s="386"/>
      <c r="SLQ76" s="386"/>
      <c r="SLR76" s="386"/>
      <c r="SLS76" s="386"/>
      <c r="SLT76" s="386"/>
      <c r="SLU76" s="386"/>
      <c r="SLV76" s="386"/>
      <c r="SLW76" s="386"/>
      <c r="SLX76" s="386"/>
      <c r="SLY76" s="386"/>
      <c r="SLZ76" s="386"/>
      <c r="SMA76" s="386"/>
      <c r="SMB76" s="386"/>
      <c r="SMC76" s="385"/>
      <c r="SMD76" s="386"/>
      <c r="SME76" s="386"/>
      <c r="SMF76" s="386"/>
      <c r="SMG76" s="386"/>
      <c r="SMH76" s="386"/>
      <c r="SMI76" s="386"/>
      <c r="SMJ76" s="386"/>
      <c r="SMK76" s="386"/>
      <c r="SML76" s="386"/>
      <c r="SMM76" s="386"/>
      <c r="SMN76" s="386"/>
      <c r="SMO76" s="386"/>
      <c r="SMP76" s="386"/>
      <c r="SMQ76" s="386"/>
      <c r="SMR76" s="386"/>
      <c r="SMS76" s="385"/>
      <c r="SMT76" s="386"/>
      <c r="SMU76" s="386"/>
      <c r="SMV76" s="386"/>
      <c r="SMW76" s="386"/>
      <c r="SMX76" s="386"/>
      <c r="SMY76" s="386"/>
      <c r="SMZ76" s="386"/>
      <c r="SNA76" s="386"/>
      <c r="SNB76" s="386"/>
      <c r="SNC76" s="386"/>
      <c r="SND76" s="386"/>
      <c r="SNE76" s="386"/>
      <c r="SNF76" s="386"/>
      <c r="SNG76" s="386"/>
      <c r="SNH76" s="386"/>
      <c r="SNI76" s="385"/>
      <c r="SNJ76" s="386"/>
      <c r="SNK76" s="386"/>
      <c r="SNL76" s="386"/>
      <c r="SNM76" s="386"/>
      <c r="SNN76" s="386"/>
      <c r="SNO76" s="386"/>
      <c r="SNP76" s="386"/>
      <c r="SNQ76" s="386"/>
      <c r="SNR76" s="386"/>
      <c r="SNS76" s="386"/>
      <c r="SNT76" s="386"/>
      <c r="SNU76" s="386"/>
      <c r="SNV76" s="386"/>
      <c r="SNW76" s="386"/>
      <c r="SNX76" s="386"/>
      <c r="SNY76" s="385"/>
      <c r="SNZ76" s="386"/>
      <c r="SOA76" s="386"/>
      <c r="SOB76" s="386"/>
      <c r="SOC76" s="386"/>
      <c r="SOD76" s="386"/>
      <c r="SOE76" s="386"/>
      <c r="SOF76" s="386"/>
      <c r="SOG76" s="386"/>
      <c r="SOH76" s="386"/>
      <c r="SOI76" s="386"/>
      <c r="SOJ76" s="386"/>
      <c r="SOK76" s="386"/>
      <c r="SOL76" s="386"/>
      <c r="SOM76" s="386"/>
      <c r="SON76" s="386"/>
      <c r="SOO76" s="385"/>
      <c r="SOP76" s="386"/>
      <c r="SOQ76" s="386"/>
      <c r="SOR76" s="386"/>
      <c r="SOS76" s="386"/>
      <c r="SOT76" s="386"/>
      <c r="SOU76" s="386"/>
      <c r="SOV76" s="386"/>
      <c r="SOW76" s="386"/>
      <c r="SOX76" s="386"/>
      <c r="SOY76" s="386"/>
      <c r="SOZ76" s="386"/>
      <c r="SPA76" s="386"/>
      <c r="SPB76" s="386"/>
      <c r="SPC76" s="386"/>
      <c r="SPD76" s="386"/>
      <c r="SPE76" s="385"/>
      <c r="SPF76" s="386"/>
      <c r="SPG76" s="386"/>
      <c r="SPH76" s="386"/>
      <c r="SPI76" s="386"/>
      <c r="SPJ76" s="386"/>
      <c r="SPK76" s="386"/>
      <c r="SPL76" s="386"/>
      <c r="SPM76" s="386"/>
      <c r="SPN76" s="386"/>
      <c r="SPO76" s="386"/>
      <c r="SPP76" s="386"/>
      <c r="SPQ76" s="386"/>
      <c r="SPR76" s="386"/>
      <c r="SPS76" s="386"/>
      <c r="SPT76" s="386"/>
      <c r="SPU76" s="385"/>
      <c r="SPV76" s="386"/>
      <c r="SPW76" s="386"/>
      <c r="SPX76" s="386"/>
      <c r="SPY76" s="386"/>
      <c r="SPZ76" s="386"/>
      <c r="SQA76" s="386"/>
      <c r="SQB76" s="386"/>
      <c r="SQC76" s="386"/>
      <c r="SQD76" s="386"/>
      <c r="SQE76" s="386"/>
      <c r="SQF76" s="386"/>
      <c r="SQG76" s="386"/>
      <c r="SQH76" s="386"/>
      <c r="SQI76" s="386"/>
      <c r="SQJ76" s="386"/>
      <c r="SQK76" s="385"/>
      <c r="SQL76" s="386"/>
      <c r="SQM76" s="386"/>
      <c r="SQN76" s="386"/>
      <c r="SQO76" s="386"/>
      <c r="SQP76" s="386"/>
      <c r="SQQ76" s="386"/>
      <c r="SQR76" s="386"/>
      <c r="SQS76" s="386"/>
      <c r="SQT76" s="386"/>
      <c r="SQU76" s="386"/>
      <c r="SQV76" s="386"/>
      <c r="SQW76" s="386"/>
      <c r="SQX76" s="386"/>
      <c r="SQY76" s="386"/>
      <c r="SQZ76" s="386"/>
      <c r="SRA76" s="385"/>
      <c r="SRB76" s="386"/>
      <c r="SRC76" s="386"/>
      <c r="SRD76" s="386"/>
      <c r="SRE76" s="386"/>
      <c r="SRF76" s="386"/>
      <c r="SRG76" s="386"/>
      <c r="SRH76" s="386"/>
      <c r="SRI76" s="386"/>
      <c r="SRJ76" s="386"/>
      <c r="SRK76" s="386"/>
      <c r="SRL76" s="386"/>
      <c r="SRM76" s="386"/>
      <c r="SRN76" s="386"/>
      <c r="SRO76" s="386"/>
      <c r="SRP76" s="386"/>
      <c r="SRQ76" s="385"/>
      <c r="SRR76" s="386"/>
      <c r="SRS76" s="386"/>
      <c r="SRT76" s="386"/>
      <c r="SRU76" s="386"/>
      <c r="SRV76" s="386"/>
      <c r="SRW76" s="386"/>
      <c r="SRX76" s="386"/>
      <c r="SRY76" s="386"/>
      <c r="SRZ76" s="386"/>
      <c r="SSA76" s="386"/>
      <c r="SSB76" s="386"/>
      <c r="SSC76" s="386"/>
      <c r="SSD76" s="386"/>
      <c r="SSE76" s="386"/>
      <c r="SSF76" s="386"/>
      <c r="SSG76" s="385"/>
      <c r="SSH76" s="386"/>
      <c r="SSI76" s="386"/>
      <c r="SSJ76" s="386"/>
      <c r="SSK76" s="386"/>
      <c r="SSL76" s="386"/>
      <c r="SSM76" s="386"/>
      <c r="SSN76" s="386"/>
      <c r="SSO76" s="386"/>
      <c r="SSP76" s="386"/>
      <c r="SSQ76" s="386"/>
      <c r="SSR76" s="386"/>
      <c r="SSS76" s="386"/>
      <c r="SST76" s="386"/>
      <c r="SSU76" s="386"/>
      <c r="SSV76" s="386"/>
      <c r="SSW76" s="385"/>
      <c r="SSX76" s="386"/>
      <c r="SSY76" s="386"/>
      <c r="SSZ76" s="386"/>
      <c r="STA76" s="386"/>
      <c r="STB76" s="386"/>
      <c r="STC76" s="386"/>
      <c r="STD76" s="386"/>
      <c r="STE76" s="386"/>
      <c r="STF76" s="386"/>
      <c r="STG76" s="386"/>
      <c r="STH76" s="386"/>
      <c r="STI76" s="386"/>
      <c r="STJ76" s="386"/>
      <c r="STK76" s="386"/>
      <c r="STL76" s="386"/>
      <c r="STM76" s="385"/>
      <c r="STN76" s="386"/>
      <c r="STO76" s="386"/>
      <c r="STP76" s="386"/>
      <c r="STQ76" s="386"/>
      <c r="STR76" s="386"/>
      <c r="STS76" s="386"/>
      <c r="STT76" s="386"/>
      <c r="STU76" s="386"/>
      <c r="STV76" s="386"/>
      <c r="STW76" s="386"/>
      <c r="STX76" s="386"/>
      <c r="STY76" s="386"/>
      <c r="STZ76" s="386"/>
      <c r="SUA76" s="386"/>
      <c r="SUB76" s="386"/>
      <c r="SUC76" s="385"/>
      <c r="SUD76" s="386"/>
      <c r="SUE76" s="386"/>
      <c r="SUF76" s="386"/>
      <c r="SUG76" s="386"/>
      <c r="SUH76" s="386"/>
      <c r="SUI76" s="386"/>
      <c r="SUJ76" s="386"/>
      <c r="SUK76" s="386"/>
      <c r="SUL76" s="386"/>
      <c r="SUM76" s="386"/>
      <c r="SUN76" s="386"/>
      <c r="SUO76" s="386"/>
      <c r="SUP76" s="386"/>
      <c r="SUQ76" s="386"/>
      <c r="SUR76" s="386"/>
      <c r="SUS76" s="385"/>
      <c r="SUT76" s="386"/>
      <c r="SUU76" s="386"/>
      <c r="SUV76" s="386"/>
      <c r="SUW76" s="386"/>
      <c r="SUX76" s="386"/>
      <c r="SUY76" s="386"/>
      <c r="SUZ76" s="386"/>
      <c r="SVA76" s="386"/>
      <c r="SVB76" s="386"/>
      <c r="SVC76" s="386"/>
      <c r="SVD76" s="386"/>
      <c r="SVE76" s="386"/>
      <c r="SVF76" s="386"/>
      <c r="SVG76" s="386"/>
      <c r="SVH76" s="386"/>
      <c r="SVI76" s="385"/>
      <c r="SVJ76" s="386"/>
      <c r="SVK76" s="386"/>
      <c r="SVL76" s="386"/>
      <c r="SVM76" s="386"/>
      <c r="SVN76" s="386"/>
      <c r="SVO76" s="386"/>
      <c r="SVP76" s="386"/>
      <c r="SVQ76" s="386"/>
      <c r="SVR76" s="386"/>
      <c r="SVS76" s="386"/>
      <c r="SVT76" s="386"/>
      <c r="SVU76" s="386"/>
      <c r="SVV76" s="386"/>
      <c r="SVW76" s="386"/>
      <c r="SVX76" s="386"/>
      <c r="SVY76" s="385"/>
      <c r="SVZ76" s="386"/>
      <c r="SWA76" s="386"/>
      <c r="SWB76" s="386"/>
      <c r="SWC76" s="386"/>
      <c r="SWD76" s="386"/>
      <c r="SWE76" s="386"/>
      <c r="SWF76" s="386"/>
      <c r="SWG76" s="386"/>
      <c r="SWH76" s="386"/>
      <c r="SWI76" s="386"/>
      <c r="SWJ76" s="386"/>
      <c r="SWK76" s="386"/>
      <c r="SWL76" s="386"/>
      <c r="SWM76" s="386"/>
      <c r="SWN76" s="386"/>
      <c r="SWO76" s="385"/>
      <c r="SWP76" s="386"/>
      <c r="SWQ76" s="386"/>
      <c r="SWR76" s="386"/>
      <c r="SWS76" s="386"/>
      <c r="SWT76" s="386"/>
      <c r="SWU76" s="386"/>
      <c r="SWV76" s="386"/>
      <c r="SWW76" s="386"/>
      <c r="SWX76" s="386"/>
      <c r="SWY76" s="386"/>
      <c r="SWZ76" s="386"/>
      <c r="SXA76" s="386"/>
      <c r="SXB76" s="386"/>
      <c r="SXC76" s="386"/>
      <c r="SXD76" s="386"/>
      <c r="SXE76" s="385"/>
      <c r="SXF76" s="386"/>
      <c r="SXG76" s="386"/>
      <c r="SXH76" s="386"/>
      <c r="SXI76" s="386"/>
      <c r="SXJ76" s="386"/>
      <c r="SXK76" s="386"/>
      <c r="SXL76" s="386"/>
      <c r="SXM76" s="386"/>
      <c r="SXN76" s="386"/>
      <c r="SXO76" s="386"/>
      <c r="SXP76" s="386"/>
      <c r="SXQ76" s="386"/>
      <c r="SXR76" s="386"/>
      <c r="SXS76" s="386"/>
      <c r="SXT76" s="386"/>
      <c r="SXU76" s="385"/>
      <c r="SXV76" s="386"/>
      <c r="SXW76" s="386"/>
      <c r="SXX76" s="386"/>
      <c r="SXY76" s="386"/>
      <c r="SXZ76" s="386"/>
      <c r="SYA76" s="386"/>
      <c r="SYB76" s="386"/>
      <c r="SYC76" s="386"/>
      <c r="SYD76" s="386"/>
      <c r="SYE76" s="386"/>
      <c r="SYF76" s="386"/>
      <c r="SYG76" s="386"/>
      <c r="SYH76" s="386"/>
      <c r="SYI76" s="386"/>
      <c r="SYJ76" s="386"/>
      <c r="SYK76" s="385"/>
      <c r="SYL76" s="386"/>
      <c r="SYM76" s="386"/>
      <c r="SYN76" s="386"/>
      <c r="SYO76" s="386"/>
      <c r="SYP76" s="386"/>
      <c r="SYQ76" s="386"/>
      <c r="SYR76" s="386"/>
      <c r="SYS76" s="386"/>
      <c r="SYT76" s="386"/>
      <c r="SYU76" s="386"/>
      <c r="SYV76" s="386"/>
      <c r="SYW76" s="386"/>
      <c r="SYX76" s="386"/>
      <c r="SYY76" s="386"/>
      <c r="SYZ76" s="386"/>
      <c r="SZA76" s="385"/>
      <c r="SZB76" s="386"/>
      <c r="SZC76" s="386"/>
      <c r="SZD76" s="386"/>
      <c r="SZE76" s="386"/>
      <c r="SZF76" s="386"/>
      <c r="SZG76" s="386"/>
      <c r="SZH76" s="386"/>
      <c r="SZI76" s="386"/>
      <c r="SZJ76" s="386"/>
      <c r="SZK76" s="386"/>
      <c r="SZL76" s="386"/>
      <c r="SZM76" s="386"/>
      <c r="SZN76" s="386"/>
      <c r="SZO76" s="386"/>
      <c r="SZP76" s="386"/>
      <c r="SZQ76" s="385"/>
      <c r="SZR76" s="386"/>
      <c r="SZS76" s="386"/>
      <c r="SZT76" s="386"/>
      <c r="SZU76" s="386"/>
      <c r="SZV76" s="386"/>
      <c r="SZW76" s="386"/>
      <c r="SZX76" s="386"/>
      <c r="SZY76" s="386"/>
      <c r="SZZ76" s="386"/>
      <c r="TAA76" s="386"/>
      <c r="TAB76" s="386"/>
      <c r="TAC76" s="386"/>
      <c r="TAD76" s="386"/>
      <c r="TAE76" s="386"/>
      <c r="TAF76" s="386"/>
      <c r="TAG76" s="385"/>
      <c r="TAH76" s="386"/>
      <c r="TAI76" s="386"/>
      <c r="TAJ76" s="386"/>
      <c r="TAK76" s="386"/>
      <c r="TAL76" s="386"/>
      <c r="TAM76" s="386"/>
      <c r="TAN76" s="386"/>
      <c r="TAO76" s="386"/>
      <c r="TAP76" s="386"/>
      <c r="TAQ76" s="386"/>
      <c r="TAR76" s="386"/>
      <c r="TAS76" s="386"/>
      <c r="TAT76" s="386"/>
      <c r="TAU76" s="386"/>
      <c r="TAV76" s="386"/>
      <c r="TAW76" s="385"/>
      <c r="TAX76" s="386"/>
      <c r="TAY76" s="386"/>
      <c r="TAZ76" s="386"/>
      <c r="TBA76" s="386"/>
      <c r="TBB76" s="386"/>
      <c r="TBC76" s="386"/>
      <c r="TBD76" s="386"/>
      <c r="TBE76" s="386"/>
      <c r="TBF76" s="386"/>
      <c r="TBG76" s="386"/>
      <c r="TBH76" s="386"/>
      <c r="TBI76" s="386"/>
      <c r="TBJ76" s="386"/>
      <c r="TBK76" s="386"/>
      <c r="TBL76" s="386"/>
      <c r="TBM76" s="385"/>
      <c r="TBN76" s="386"/>
      <c r="TBO76" s="386"/>
      <c r="TBP76" s="386"/>
      <c r="TBQ76" s="386"/>
      <c r="TBR76" s="386"/>
      <c r="TBS76" s="386"/>
      <c r="TBT76" s="386"/>
      <c r="TBU76" s="386"/>
      <c r="TBV76" s="386"/>
      <c r="TBW76" s="386"/>
      <c r="TBX76" s="386"/>
      <c r="TBY76" s="386"/>
      <c r="TBZ76" s="386"/>
      <c r="TCA76" s="386"/>
      <c r="TCB76" s="386"/>
      <c r="TCC76" s="385"/>
      <c r="TCD76" s="386"/>
      <c r="TCE76" s="386"/>
      <c r="TCF76" s="386"/>
      <c r="TCG76" s="386"/>
      <c r="TCH76" s="386"/>
      <c r="TCI76" s="386"/>
      <c r="TCJ76" s="386"/>
      <c r="TCK76" s="386"/>
      <c r="TCL76" s="386"/>
      <c r="TCM76" s="386"/>
      <c r="TCN76" s="386"/>
      <c r="TCO76" s="386"/>
      <c r="TCP76" s="386"/>
      <c r="TCQ76" s="386"/>
      <c r="TCR76" s="386"/>
      <c r="TCS76" s="385"/>
      <c r="TCT76" s="386"/>
      <c r="TCU76" s="386"/>
      <c r="TCV76" s="386"/>
      <c r="TCW76" s="386"/>
      <c r="TCX76" s="386"/>
      <c r="TCY76" s="386"/>
      <c r="TCZ76" s="386"/>
      <c r="TDA76" s="386"/>
      <c r="TDB76" s="386"/>
      <c r="TDC76" s="386"/>
      <c r="TDD76" s="386"/>
      <c r="TDE76" s="386"/>
      <c r="TDF76" s="386"/>
      <c r="TDG76" s="386"/>
      <c r="TDH76" s="386"/>
      <c r="TDI76" s="385"/>
      <c r="TDJ76" s="386"/>
      <c r="TDK76" s="386"/>
      <c r="TDL76" s="386"/>
      <c r="TDM76" s="386"/>
      <c r="TDN76" s="386"/>
      <c r="TDO76" s="386"/>
      <c r="TDP76" s="386"/>
      <c r="TDQ76" s="386"/>
      <c r="TDR76" s="386"/>
      <c r="TDS76" s="386"/>
      <c r="TDT76" s="386"/>
      <c r="TDU76" s="386"/>
      <c r="TDV76" s="386"/>
      <c r="TDW76" s="386"/>
      <c r="TDX76" s="386"/>
      <c r="TDY76" s="385"/>
      <c r="TDZ76" s="386"/>
      <c r="TEA76" s="386"/>
      <c r="TEB76" s="386"/>
      <c r="TEC76" s="386"/>
      <c r="TED76" s="386"/>
      <c r="TEE76" s="386"/>
      <c r="TEF76" s="386"/>
      <c r="TEG76" s="386"/>
      <c r="TEH76" s="386"/>
      <c r="TEI76" s="386"/>
      <c r="TEJ76" s="386"/>
      <c r="TEK76" s="386"/>
      <c r="TEL76" s="386"/>
      <c r="TEM76" s="386"/>
      <c r="TEN76" s="386"/>
      <c r="TEO76" s="385"/>
      <c r="TEP76" s="386"/>
      <c r="TEQ76" s="386"/>
      <c r="TER76" s="386"/>
      <c r="TES76" s="386"/>
      <c r="TET76" s="386"/>
      <c r="TEU76" s="386"/>
      <c r="TEV76" s="386"/>
      <c r="TEW76" s="386"/>
      <c r="TEX76" s="386"/>
      <c r="TEY76" s="386"/>
      <c r="TEZ76" s="386"/>
      <c r="TFA76" s="386"/>
      <c r="TFB76" s="386"/>
      <c r="TFC76" s="386"/>
      <c r="TFD76" s="386"/>
      <c r="TFE76" s="385"/>
      <c r="TFF76" s="386"/>
      <c r="TFG76" s="386"/>
      <c r="TFH76" s="386"/>
      <c r="TFI76" s="386"/>
      <c r="TFJ76" s="386"/>
      <c r="TFK76" s="386"/>
      <c r="TFL76" s="386"/>
      <c r="TFM76" s="386"/>
      <c r="TFN76" s="386"/>
      <c r="TFO76" s="386"/>
      <c r="TFP76" s="386"/>
      <c r="TFQ76" s="386"/>
      <c r="TFR76" s="386"/>
      <c r="TFS76" s="386"/>
      <c r="TFT76" s="386"/>
      <c r="TFU76" s="385"/>
      <c r="TFV76" s="386"/>
      <c r="TFW76" s="386"/>
      <c r="TFX76" s="386"/>
      <c r="TFY76" s="386"/>
      <c r="TFZ76" s="386"/>
      <c r="TGA76" s="386"/>
      <c r="TGB76" s="386"/>
      <c r="TGC76" s="386"/>
      <c r="TGD76" s="386"/>
      <c r="TGE76" s="386"/>
      <c r="TGF76" s="386"/>
      <c r="TGG76" s="386"/>
      <c r="TGH76" s="386"/>
      <c r="TGI76" s="386"/>
      <c r="TGJ76" s="386"/>
      <c r="TGK76" s="385"/>
      <c r="TGL76" s="386"/>
      <c r="TGM76" s="386"/>
      <c r="TGN76" s="386"/>
      <c r="TGO76" s="386"/>
      <c r="TGP76" s="386"/>
      <c r="TGQ76" s="386"/>
      <c r="TGR76" s="386"/>
      <c r="TGS76" s="386"/>
      <c r="TGT76" s="386"/>
      <c r="TGU76" s="386"/>
      <c r="TGV76" s="386"/>
      <c r="TGW76" s="386"/>
      <c r="TGX76" s="386"/>
      <c r="TGY76" s="386"/>
      <c r="TGZ76" s="386"/>
      <c r="THA76" s="385"/>
      <c r="THB76" s="386"/>
      <c r="THC76" s="386"/>
      <c r="THD76" s="386"/>
      <c r="THE76" s="386"/>
      <c r="THF76" s="386"/>
      <c r="THG76" s="386"/>
      <c r="THH76" s="386"/>
      <c r="THI76" s="386"/>
      <c r="THJ76" s="386"/>
      <c r="THK76" s="386"/>
      <c r="THL76" s="386"/>
      <c r="THM76" s="386"/>
      <c r="THN76" s="386"/>
      <c r="THO76" s="386"/>
      <c r="THP76" s="386"/>
      <c r="THQ76" s="385"/>
      <c r="THR76" s="386"/>
      <c r="THS76" s="386"/>
      <c r="THT76" s="386"/>
      <c r="THU76" s="386"/>
      <c r="THV76" s="386"/>
      <c r="THW76" s="386"/>
      <c r="THX76" s="386"/>
      <c r="THY76" s="386"/>
      <c r="THZ76" s="386"/>
      <c r="TIA76" s="386"/>
      <c r="TIB76" s="386"/>
      <c r="TIC76" s="386"/>
      <c r="TID76" s="386"/>
      <c r="TIE76" s="386"/>
      <c r="TIF76" s="386"/>
      <c r="TIG76" s="385"/>
      <c r="TIH76" s="386"/>
      <c r="TII76" s="386"/>
      <c r="TIJ76" s="386"/>
      <c r="TIK76" s="386"/>
      <c r="TIL76" s="386"/>
      <c r="TIM76" s="386"/>
      <c r="TIN76" s="386"/>
      <c r="TIO76" s="386"/>
      <c r="TIP76" s="386"/>
      <c r="TIQ76" s="386"/>
      <c r="TIR76" s="386"/>
      <c r="TIS76" s="386"/>
      <c r="TIT76" s="386"/>
      <c r="TIU76" s="386"/>
      <c r="TIV76" s="386"/>
      <c r="TIW76" s="385"/>
      <c r="TIX76" s="386"/>
      <c r="TIY76" s="386"/>
      <c r="TIZ76" s="386"/>
      <c r="TJA76" s="386"/>
      <c r="TJB76" s="386"/>
      <c r="TJC76" s="386"/>
      <c r="TJD76" s="386"/>
      <c r="TJE76" s="386"/>
      <c r="TJF76" s="386"/>
      <c r="TJG76" s="386"/>
      <c r="TJH76" s="386"/>
      <c r="TJI76" s="386"/>
      <c r="TJJ76" s="386"/>
      <c r="TJK76" s="386"/>
      <c r="TJL76" s="386"/>
      <c r="TJM76" s="385"/>
      <c r="TJN76" s="386"/>
      <c r="TJO76" s="386"/>
      <c r="TJP76" s="386"/>
      <c r="TJQ76" s="386"/>
      <c r="TJR76" s="386"/>
      <c r="TJS76" s="386"/>
      <c r="TJT76" s="386"/>
      <c r="TJU76" s="386"/>
      <c r="TJV76" s="386"/>
      <c r="TJW76" s="386"/>
      <c r="TJX76" s="386"/>
      <c r="TJY76" s="386"/>
      <c r="TJZ76" s="386"/>
      <c r="TKA76" s="386"/>
      <c r="TKB76" s="386"/>
      <c r="TKC76" s="385"/>
      <c r="TKD76" s="386"/>
      <c r="TKE76" s="386"/>
      <c r="TKF76" s="386"/>
      <c r="TKG76" s="386"/>
      <c r="TKH76" s="386"/>
      <c r="TKI76" s="386"/>
      <c r="TKJ76" s="386"/>
      <c r="TKK76" s="386"/>
      <c r="TKL76" s="386"/>
      <c r="TKM76" s="386"/>
      <c r="TKN76" s="386"/>
      <c r="TKO76" s="386"/>
      <c r="TKP76" s="386"/>
      <c r="TKQ76" s="386"/>
      <c r="TKR76" s="386"/>
      <c r="TKS76" s="385"/>
      <c r="TKT76" s="386"/>
      <c r="TKU76" s="386"/>
      <c r="TKV76" s="386"/>
      <c r="TKW76" s="386"/>
      <c r="TKX76" s="386"/>
      <c r="TKY76" s="386"/>
      <c r="TKZ76" s="386"/>
      <c r="TLA76" s="386"/>
      <c r="TLB76" s="386"/>
      <c r="TLC76" s="386"/>
      <c r="TLD76" s="386"/>
      <c r="TLE76" s="386"/>
      <c r="TLF76" s="386"/>
      <c r="TLG76" s="386"/>
      <c r="TLH76" s="386"/>
      <c r="TLI76" s="385"/>
      <c r="TLJ76" s="386"/>
      <c r="TLK76" s="386"/>
      <c r="TLL76" s="386"/>
      <c r="TLM76" s="386"/>
      <c r="TLN76" s="386"/>
      <c r="TLO76" s="386"/>
      <c r="TLP76" s="386"/>
      <c r="TLQ76" s="386"/>
      <c r="TLR76" s="386"/>
      <c r="TLS76" s="386"/>
      <c r="TLT76" s="386"/>
      <c r="TLU76" s="386"/>
      <c r="TLV76" s="386"/>
      <c r="TLW76" s="386"/>
      <c r="TLX76" s="386"/>
      <c r="TLY76" s="385"/>
      <c r="TLZ76" s="386"/>
      <c r="TMA76" s="386"/>
      <c r="TMB76" s="386"/>
      <c r="TMC76" s="386"/>
      <c r="TMD76" s="386"/>
      <c r="TME76" s="386"/>
      <c r="TMF76" s="386"/>
      <c r="TMG76" s="386"/>
      <c r="TMH76" s="386"/>
      <c r="TMI76" s="386"/>
      <c r="TMJ76" s="386"/>
      <c r="TMK76" s="386"/>
      <c r="TML76" s="386"/>
      <c r="TMM76" s="386"/>
      <c r="TMN76" s="386"/>
      <c r="TMO76" s="385"/>
      <c r="TMP76" s="386"/>
      <c r="TMQ76" s="386"/>
      <c r="TMR76" s="386"/>
      <c r="TMS76" s="386"/>
      <c r="TMT76" s="386"/>
      <c r="TMU76" s="386"/>
      <c r="TMV76" s="386"/>
      <c r="TMW76" s="386"/>
      <c r="TMX76" s="386"/>
      <c r="TMY76" s="386"/>
      <c r="TMZ76" s="386"/>
      <c r="TNA76" s="386"/>
      <c r="TNB76" s="386"/>
      <c r="TNC76" s="386"/>
      <c r="TND76" s="386"/>
      <c r="TNE76" s="385"/>
      <c r="TNF76" s="386"/>
      <c r="TNG76" s="386"/>
      <c r="TNH76" s="386"/>
      <c r="TNI76" s="386"/>
      <c r="TNJ76" s="386"/>
      <c r="TNK76" s="386"/>
      <c r="TNL76" s="386"/>
      <c r="TNM76" s="386"/>
      <c r="TNN76" s="386"/>
      <c r="TNO76" s="386"/>
      <c r="TNP76" s="386"/>
      <c r="TNQ76" s="386"/>
      <c r="TNR76" s="386"/>
      <c r="TNS76" s="386"/>
      <c r="TNT76" s="386"/>
      <c r="TNU76" s="385"/>
      <c r="TNV76" s="386"/>
      <c r="TNW76" s="386"/>
      <c r="TNX76" s="386"/>
      <c r="TNY76" s="386"/>
      <c r="TNZ76" s="386"/>
      <c r="TOA76" s="386"/>
      <c r="TOB76" s="386"/>
      <c r="TOC76" s="386"/>
      <c r="TOD76" s="386"/>
      <c r="TOE76" s="386"/>
      <c r="TOF76" s="386"/>
      <c r="TOG76" s="386"/>
      <c r="TOH76" s="386"/>
      <c r="TOI76" s="386"/>
      <c r="TOJ76" s="386"/>
      <c r="TOK76" s="385"/>
      <c r="TOL76" s="386"/>
      <c r="TOM76" s="386"/>
      <c r="TON76" s="386"/>
      <c r="TOO76" s="386"/>
      <c r="TOP76" s="386"/>
      <c r="TOQ76" s="386"/>
      <c r="TOR76" s="386"/>
      <c r="TOS76" s="386"/>
      <c r="TOT76" s="386"/>
      <c r="TOU76" s="386"/>
      <c r="TOV76" s="386"/>
      <c r="TOW76" s="386"/>
      <c r="TOX76" s="386"/>
      <c r="TOY76" s="386"/>
      <c r="TOZ76" s="386"/>
      <c r="TPA76" s="385"/>
      <c r="TPB76" s="386"/>
      <c r="TPC76" s="386"/>
      <c r="TPD76" s="386"/>
      <c r="TPE76" s="386"/>
      <c r="TPF76" s="386"/>
      <c r="TPG76" s="386"/>
      <c r="TPH76" s="386"/>
      <c r="TPI76" s="386"/>
      <c r="TPJ76" s="386"/>
      <c r="TPK76" s="386"/>
      <c r="TPL76" s="386"/>
      <c r="TPM76" s="386"/>
      <c r="TPN76" s="386"/>
      <c r="TPO76" s="386"/>
      <c r="TPP76" s="386"/>
      <c r="TPQ76" s="385"/>
      <c r="TPR76" s="386"/>
      <c r="TPS76" s="386"/>
      <c r="TPT76" s="386"/>
      <c r="TPU76" s="386"/>
      <c r="TPV76" s="386"/>
      <c r="TPW76" s="386"/>
      <c r="TPX76" s="386"/>
      <c r="TPY76" s="386"/>
      <c r="TPZ76" s="386"/>
      <c r="TQA76" s="386"/>
      <c r="TQB76" s="386"/>
      <c r="TQC76" s="386"/>
      <c r="TQD76" s="386"/>
      <c r="TQE76" s="386"/>
      <c r="TQF76" s="386"/>
      <c r="TQG76" s="385"/>
      <c r="TQH76" s="386"/>
      <c r="TQI76" s="386"/>
      <c r="TQJ76" s="386"/>
      <c r="TQK76" s="386"/>
      <c r="TQL76" s="386"/>
      <c r="TQM76" s="386"/>
      <c r="TQN76" s="386"/>
      <c r="TQO76" s="386"/>
      <c r="TQP76" s="386"/>
      <c r="TQQ76" s="386"/>
      <c r="TQR76" s="386"/>
      <c r="TQS76" s="386"/>
      <c r="TQT76" s="386"/>
      <c r="TQU76" s="386"/>
      <c r="TQV76" s="386"/>
      <c r="TQW76" s="385"/>
      <c r="TQX76" s="386"/>
      <c r="TQY76" s="386"/>
      <c r="TQZ76" s="386"/>
      <c r="TRA76" s="386"/>
      <c r="TRB76" s="386"/>
      <c r="TRC76" s="386"/>
      <c r="TRD76" s="386"/>
      <c r="TRE76" s="386"/>
      <c r="TRF76" s="386"/>
      <c r="TRG76" s="386"/>
      <c r="TRH76" s="386"/>
      <c r="TRI76" s="386"/>
      <c r="TRJ76" s="386"/>
      <c r="TRK76" s="386"/>
      <c r="TRL76" s="386"/>
      <c r="TRM76" s="385"/>
      <c r="TRN76" s="386"/>
      <c r="TRO76" s="386"/>
      <c r="TRP76" s="386"/>
      <c r="TRQ76" s="386"/>
      <c r="TRR76" s="386"/>
      <c r="TRS76" s="386"/>
      <c r="TRT76" s="386"/>
      <c r="TRU76" s="386"/>
      <c r="TRV76" s="386"/>
      <c r="TRW76" s="386"/>
      <c r="TRX76" s="386"/>
      <c r="TRY76" s="386"/>
      <c r="TRZ76" s="386"/>
      <c r="TSA76" s="386"/>
      <c r="TSB76" s="386"/>
      <c r="TSC76" s="385"/>
      <c r="TSD76" s="386"/>
      <c r="TSE76" s="386"/>
      <c r="TSF76" s="386"/>
      <c r="TSG76" s="386"/>
      <c r="TSH76" s="386"/>
      <c r="TSI76" s="386"/>
      <c r="TSJ76" s="386"/>
      <c r="TSK76" s="386"/>
      <c r="TSL76" s="386"/>
      <c r="TSM76" s="386"/>
      <c r="TSN76" s="386"/>
      <c r="TSO76" s="386"/>
      <c r="TSP76" s="386"/>
      <c r="TSQ76" s="386"/>
      <c r="TSR76" s="386"/>
      <c r="TSS76" s="385"/>
      <c r="TST76" s="386"/>
      <c r="TSU76" s="386"/>
      <c r="TSV76" s="386"/>
      <c r="TSW76" s="386"/>
      <c r="TSX76" s="386"/>
      <c r="TSY76" s="386"/>
      <c r="TSZ76" s="386"/>
      <c r="TTA76" s="386"/>
      <c r="TTB76" s="386"/>
      <c r="TTC76" s="386"/>
      <c r="TTD76" s="386"/>
      <c r="TTE76" s="386"/>
      <c r="TTF76" s="386"/>
      <c r="TTG76" s="386"/>
      <c r="TTH76" s="386"/>
      <c r="TTI76" s="385"/>
      <c r="TTJ76" s="386"/>
      <c r="TTK76" s="386"/>
      <c r="TTL76" s="386"/>
      <c r="TTM76" s="386"/>
      <c r="TTN76" s="386"/>
      <c r="TTO76" s="386"/>
      <c r="TTP76" s="386"/>
      <c r="TTQ76" s="386"/>
      <c r="TTR76" s="386"/>
      <c r="TTS76" s="386"/>
      <c r="TTT76" s="386"/>
      <c r="TTU76" s="386"/>
      <c r="TTV76" s="386"/>
      <c r="TTW76" s="386"/>
      <c r="TTX76" s="386"/>
      <c r="TTY76" s="385"/>
      <c r="TTZ76" s="386"/>
      <c r="TUA76" s="386"/>
      <c r="TUB76" s="386"/>
      <c r="TUC76" s="386"/>
      <c r="TUD76" s="386"/>
      <c r="TUE76" s="386"/>
      <c r="TUF76" s="386"/>
      <c r="TUG76" s="386"/>
      <c r="TUH76" s="386"/>
      <c r="TUI76" s="386"/>
      <c r="TUJ76" s="386"/>
      <c r="TUK76" s="386"/>
      <c r="TUL76" s="386"/>
      <c r="TUM76" s="386"/>
      <c r="TUN76" s="386"/>
      <c r="TUO76" s="385"/>
      <c r="TUP76" s="386"/>
      <c r="TUQ76" s="386"/>
      <c r="TUR76" s="386"/>
      <c r="TUS76" s="386"/>
      <c r="TUT76" s="386"/>
      <c r="TUU76" s="386"/>
      <c r="TUV76" s="386"/>
      <c r="TUW76" s="386"/>
      <c r="TUX76" s="386"/>
      <c r="TUY76" s="386"/>
      <c r="TUZ76" s="386"/>
      <c r="TVA76" s="386"/>
      <c r="TVB76" s="386"/>
      <c r="TVC76" s="386"/>
      <c r="TVD76" s="386"/>
      <c r="TVE76" s="385"/>
      <c r="TVF76" s="386"/>
      <c r="TVG76" s="386"/>
      <c r="TVH76" s="386"/>
      <c r="TVI76" s="386"/>
      <c r="TVJ76" s="386"/>
      <c r="TVK76" s="386"/>
      <c r="TVL76" s="386"/>
      <c r="TVM76" s="386"/>
      <c r="TVN76" s="386"/>
      <c r="TVO76" s="386"/>
      <c r="TVP76" s="386"/>
      <c r="TVQ76" s="386"/>
      <c r="TVR76" s="386"/>
      <c r="TVS76" s="386"/>
      <c r="TVT76" s="386"/>
      <c r="TVU76" s="385"/>
      <c r="TVV76" s="386"/>
      <c r="TVW76" s="386"/>
      <c r="TVX76" s="386"/>
      <c r="TVY76" s="386"/>
      <c r="TVZ76" s="386"/>
      <c r="TWA76" s="386"/>
      <c r="TWB76" s="386"/>
      <c r="TWC76" s="386"/>
      <c r="TWD76" s="386"/>
      <c r="TWE76" s="386"/>
      <c r="TWF76" s="386"/>
      <c r="TWG76" s="386"/>
      <c r="TWH76" s="386"/>
      <c r="TWI76" s="386"/>
      <c r="TWJ76" s="386"/>
      <c r="TWK76" s="385"/>
      <c r="TWL76" s="386"/>
      <c r="TWM76" s="386"/>
      <c r="TWN76" s="386"/>
      <c r="TWO76" s="386"/>
      <c r="TWP76" s="386"/>
      <c r="TWQ76" s="386"/>
      <c r="TWR76" s="386"/>
      <c r="TWS76" s="386"/>
      <c r="TWT76" s="386"/>
      <c r="TWU76" s="386"/>
      <c r="TWV76" s="386"/>
      <c r="TWW76" s="386"/>
      <c r="TWX76" s="386"/>
      <c r="TWY76" s="386"/>
      <c r="TWZ76" s="386"/>
      <c r="TXA76" s="385"/>
      <c r="TXB76" s="386"/>
      <c r="TXC76" s="386"/>
      <c r="TXD76" s="386"/>
      <c r="TXE76" s="386"/>
      <c r="TXF76" s="386"/>
      <c r="TXG76" s="386"/>
      <c r="TXH76" s="386"/>
      <c r="TXI76" s="386"/>
      <c r="TXJ76" s="386"/>
      <c r="TXK76" s="386"/>
      <c r="TXL76" s="386"/>
      <c r="TXM76" s="386"/>
      <c r="TXN76" s="386"/>
      <c r="TXO76" s="386"/>
      <c r="TXP76" s="386"/>
      <c r="TXQ76" s="385"/>
      <c r="TXR76" s="386"/>
      <c r="TXS76" s="386"/>
      <c r="TXT76" s="386"/>
      <c r="TXU76" s="386"/>
      <c r="TXV76" s="386"/>
      <c r="TXW76" s="386"/>
      <c r="TXX76" s="386"/>
      <c r="TXY76" s="386"/>
      <c r="TXZ76" s="386"/>
      <c r="TYA76" s="386"/>
      <c r="TYB76" s="386"/>
      <c r="TYC76" s="386"/>
      <c r="TYD76" s="386"/>
      <c r="TYE76" s="386"/>
      <c r="TYF76" s="386"/>
      <c r="TYG76" s="385"/>
      <c r="TYH76" s="386"/>
      <c r="TYI76" s="386"/>
      <c r="TYJ76" s="386"/>
      <c r="TYK76" s="386"/>
      <c r="TYL76" s="386"/>
      <c r="TYM76" s="386"/>
      <c r="TYN76" s="386"/>
      <c r="TYO76" s="386"/>
      <c r="TYP76" s="386"/>
      <c r="TYQ76" s="386"/>
      <c r="TYR76" s="386"/>
      <c r="TYS76" s="386"/>
      <c r="TYT76" s="386"/>
      <c r="TYU76" s="386"/>
      <c r="TYV76" s="386"/>
      <c r="TYW76" s="385"/>
      <c r="TYX76" s="386"/>
      <c r="TYY76" s="386"/>
      <c r="TYZ76" s="386"/>
      <c r="TZA76" s="386"/>
      <c r="TZB76" s="386"/>
      <c r="TZC76" s="386"/>
      <c r="TZD76" s="386"/>
      <c r="TZE76" s="386"/>
      <c r="TZF76" s="386"/>
      <c r="TZG76" s="386"/>
      <c r="TZH76" s="386"/>
      <c r="TZI76" s="386"/>
      <c r="TZJ76" s="386"/>
      <c r="TZK76" s="386"/>
      <c r="TZL76" s="386"/>
      <c r="TZM76" s="385"/>
      <c r="TZN76" s="386"/>
      <c r="TZO76" s="386"/>
      <c r="TZP76" s="386"/>
      <c r="TZQ76" s="386"/>
      <c r="TZR76" s="386"/>
      <c r="TZS76" s="386"/>
      <c r="TZT76" s="386"/>
      <c r="TZU76" s="386"/>
      <c r="TZV76" s="386"/>
      <c r="TZW76" s="386"/>
      <c r="TZX76" s="386"/>
      <c r="TZY76" s="386"/>
      <c r="TZZ76" s="386"/>
      <c r="UAA76" s="386"/>
      <c r="UAB76" s="386"/>
      <c r="UAC76" s="385"/>
      <c r="UAD76" s="386"/>
      <c r="UAE76" s="386"/>
      <c r="UAF76" s="386"/>
      <c r="UAG76" s="386"/>
      <c r="UAH76" s="386"/>
      <c r="UAI76" s="386"/>
      <c r="UAJ76" s="386"/>
      <c r="UAK76" s="386"/>
      <c r="UAL76" s="386"/>
      <c r="UAM76" s="386"/>
      <c r="UAN76" s="386"/>
      <c r="UAO76" s="386"/>
      <c r="UAP76" s="386"/>
      <c r="UAQ76" s="386"/>
      <c r="UAR76" s="386"/>
      <c r="UAS76" s="385"/>
      <c r="UAT76" s="386"/>
      <c r="UAU76" s="386"/>
      <c r="UAV76" s="386"/>
      <c r="UAW76" s="386"/>
      <c r="UAX76" s="386"/>
      <c r="UAY76" s="386"/>
      <c r="UAZ76" s="386"/>
      <c r="UBA76" s="386"/>
      <c r="UBB76" s="386"/>
      <c r="UBC76" s="386"/>
      <c r="UBD76" s="386"/>
      <c r="UBE76" s="386"/>
      <c r="UBF76" s="386"/>
      <c r="UBG76" s="386"/>
      <c r="UBH76" s="386"/>
      <c r="UBI76" s="385"/>
      <c r="UBJ76" s="386"/>
      <c r="UBK76" s="386"/>
      <c r="UBL76" s="386"/>
      <c r="UBM76" s="386"/>
      <c r="UBN76" s="386"/>
      <c r="UBO76" s="386"/>
      <c r="UBP76" s="386"/>
      <c r="UBQ76" s="386"/>
      <c r="UBR76" s="386"/>
      <c r="UBS76" s="386"/>
      <c r="UBT76" s="386"/>
      <c r="UBU76" s="386"/>
      <c r="UBV76" s="386"/>
      <c r="UBW76" s="386"/>
      <c r="UBX76" s="386"/>
      <c r="UBY76" s="385"/>
      <c r="UBZ76" s="386"/>
      <c r="UCA76" s="386"/>
      <c r="UCB76" s="386"/>
      <c r="UCC76" s="386"/>
      <c r="UCD76" s="386"/>
      <c r="UCE76" s="386"/>
      <c r="UCF76" s="386"/>
      <c r="UCG76" s="386"/>
      <c r="UCH76" s="386"/>
      <c r="UCI76" s="386"/>
      <c r="UCJ76" s="386"/>
      <c r="UCK76" s="386"/>
      <c r="UCL76" s="386"/>
      <c r="UCM76" s="386"/>
      <c r="UCN76" s="386"/>
      <c r="UCO76" s="385"/>
      <c r="UCP76" s="386"/>
      <c r="UCQ76" s="386"/>
      <c r="UCR76" s="386"/>
      <c r="UCS76" s="386"/>
      <c r="UCT76" s="386"/>
      <c r="UCU76" s="386"/>
      <c r="UCV76" s="386"/>
      <c r="UCW76" s="386"/>
      <c r="UCX76" s="386"/>
      <c r="UCY76" s="386"/>
      <c r="UCZ76" s="386"/>
      <c r="UDA76" s="386"/>
      <c r="UDB76" s="386"/>
      <c r="UDC76" s="386"/>
      <c r="UDD76" s="386"/>
      <c r="UDE76" s="385"/>
      <c r="UDF76" s="386"/>
      <c r="UDG76" s="386"/>
      <c r="UDH76" s="386"/>
      <c r="UDI76" s="386"/>
      <c r="UDJ76" s="386"/>
      <c r="UDK76" s="386"/>
      <c r="UDL76" s="386"/>
      <c r="UDM76" s="386"/>
      <c r="UDN76" s="386"/>
      <c r="UDO76" s="386"/>
      <c r="UDP76" s="386"/>
      <c r="UDQ76" s="386"/>
      <c r="UDR76" s="386"/>
      <c r="UDS76" s="386"/>
      <c r="UDT76" s="386"/>
      <c r="UDU76" s="385"/>
      <c r="UDV76" s="386"/>
      <c r="UDW76" s="386"/>
      <c r="UDX76" s="386"/>
      <c r="UDY76" s="386"/>
      <c r="UDZ76" s="386"/>
      <c r="UEA76" s="386"/>
      <c r="UEB76" s="386"/>
      <c r="UEC76" s="386"/>
      <c r="UED76" s="386"/>
      <c r="UEE76" s="386"/>
      <c r="UEF76" s="386"/>
      <c r="UEG76" s="386"/>
      <c r="UEH76" s="386"/>
      <c r="UEI76" s="386"/>
      <c r="UEJ76" s="386"/>
      <c r="UEK76" s="385"/>
      <c r="UEL76" s="386"/>
      <c r="UEM76" s="386"/>
      <c r="UEN76" s="386"/>
      <c r="UEO76" s="386"/>
      <c r="UEP76" s="386"/>
      <c r="UEQ76" s="386"/>
      <c r="UER76" s="386"/>
      <c r="UES76" s="386"/>
      <c r="UET76" s="386"/>
      <c r="UEU76" s="386"/>
      <c r="UEV76" s="386"/>
      <c r="UEW76" s="386"/>
      <c r="UEX76" s="386"/>
      <c r="UEY76" s="386"/>
      <c r="UEZ76" s="386"/>
      <c r="UFA76" s="385"/>
      <c r="UFB76" s="386"/>
      <c r="UFC76" s="386"/>
      <c r="UFD76" s="386"/>
      <c r="UFE76" s="386"/>
      <c r="UFF76" s="386"/>
      <c r="UFG76" s="386"/>
      <c r="UFH76" s="386"/>
      <c r="UFI76" s="386"/>
      <c r="UFJ76" s="386"/>
      <c r="UFK76" s="386"/>
      <c r="UFL76" s="386"/>
      <c r="UFM76" s="386"/>
      <c r="UFN76" s="386"/>
      <c r="UFO76" s="386"/>
      <c r="UFP76" s="386"/>
      <c r="UFQ76" s="385"/>
      <c r="UFR76" s="386"/>
      <c r="UFS76" s="386"/>
      <c r="UFT76" s="386"/>
      <c r="UFU76" s="386"/>
      <c r="UFV76" s="386"/>
      <c r="UFW76" s="386"/>
      <c r="UFX76" s="386"/>
      <c r="UFY76" s="386"/>
      <c r="UFZ76" s="386"/>
      <c r="UGA76" s="386"/>
      <c r="UGB76" s="386"/>
      <c r="UGC76" s="386"/>
      <c r="UGD76" s="386"/>
      <c r="UGE76" s="386"/>
      <c r="UGF76" s="386"/>
      <c r="UGG76" s="385"/>
      <c r="UGH76" s="386"/>
      <c r="UGI76" s="386"/>
      <c r="UGJ76" s="386"/>
      <c r="UGK76" s="386"/>
      <c r="UGL76" s="386"/>
      <c r="UGM76" s="386"/>
      <c r="UGN76" s="386"/>
      <c r="UGO76" s="386"/>
      <c r="UGP76" s="386"/>
      <c r="UGQ76" s="386"/>
      <c r="UGR76" s="386"/>
      <c r="UGS76" s="386"/>
      <c r="UGT76" s="386"/>
      <c r="UGU76" s="386"/>
      <c r="UGV76" s="386"/>
      <c r="UGW76" s="385"/>
      <c r="UGX76" s="386"/>
      <c r="UGY76" s="386"/>
      <c r="UGZ76" s="386"/>
      <c r="UHA76" s="386"/>
      <c r="UHB76" s="386"/>
      <c r="UHC76" s="386"/>
      <c r="UHD76" s="386"/>
      <c r="UHE76" s="386"/>
      <c r="UHF76" s="386"/>
      <c r="UHG76" s="386"/>
      <c r="UHH76" s="386"/>
      <c r="UHI76" s="386"/>
      <c r="UHJ76" s="386"/>
      <c r="UHK76" s="386"/>
      <c r="UHL76" s="386"/>
      <c r="UHM76" s="385"/>
      <c r="UHN76" s="386"/>
      <c r="UHO76" s="386"/>
      <c r="UHP76" s="386"/>
      <c r="UHQ76" s="386"/>
      <c r="UHR76" s="386"/>
      <c r="UHS76" s="386"/>
      <c r="UHT76" s="386"/>
      <c r="UHU76" s="386"/>
      <c r="UHV76" s="386"/>
      <c r="UHW76" s="386"/>
      <c r="UHX76" s="386"/>
      <c r="UHY76" s="386"/>
      <c r="UHZ76" s="386"/>
      <c r="UIA76" s="386"/>
      <c r="UIB76" s="386"/>
      <c r="UIC76" s="385"/>
      <c r="UID76" s="386"/>
      <c r="UIE76" s="386"/>
      <c r="UIF76" s="386"/>
      <c r="UIG76" s="386"/>
      <c r="UIH76" s="386"/>
      <c r="UII76" s="386"/>
      <c r="UIJ76" s="386"/>
      <c r="UIK76" s="386"/>
      <c r="UIL76" s="386"/>
      <c r="UIM76" s="386"/>
      <c r="UIN76" s="386"/>
      <c r="UIO76" s="386"/>
      <c r="UIP76" s="386"/>
      <c r="UIQ76" s="386"/>
      <c r="UIR76" s="386"/>
      <c r="UIS76" s="385"/>
      <c r="UIT76" s="386"/>
      <c r="UIU76" s="386"/>
      <c r="UIV76" s="386"/>
      <c r="UIW76" s="386"/>
      <c r="UIX76" s="386"/>
      <c r="UIY76" s="386"/>
      <c r="UIZ76" s="386"/>
      <c r="UJA76" s="386"/>
      <c r="UJB76" s="386"/>
      <c r="UJC76" s="386"/>
      <c r="UJD76" s="386"/>
      <c r="UJE76" s="386"/>
      <c r="UJF76" s="386"/>
      <c r="UJG76" s="386"/>
      <c r="UJH76" s="386"/>
      <c r="UJI76" s="385"/>
      <c r="UJJ76" s="386"/>
      <c r="UJK76" s="386"/>
      <c r="UJL76" s="386"/>
      <c r="UJM76" s="386"/>
      <c r="UJN76" s="386"/>
      <c r="UJO76" s="386"/>
      <c r="UJP76" s="386"/>
      <c r="UJQ76" s="386"/>
      <c r="UJR76" s="386"/>
      <c r="UJS76" s="386"/>
      <c r="UJT76" s="386"/>
      <c r="UJU76" s="386"/>
      <c r="UJV76" s="386"/>
      <c r="UJW76" s="386"/>
      <c r="UJX76" s="386"/>
      <c r="UJY76" s="385"/>
      <c r="UJZ76" s="386"/>
      <c r="UKA76" s="386"/>
      <c r="UKB76" s="386"/>
      <c r="UKC76" s="386"/>
      <c r="UKD76" s="386"/>
      <c r="UKE76" s="386"/>
      <c r="UKF76" s="386"/>
      <c r="UKG76" s="386"/>
      <c r="UKH76" s="386"/>
      <c r="UKI76" s="386"/>
      <c r="UKJ76" s="386"/>
      <c r="UKK76" s="386"/>
      <c r="UKL76" s="386"/>
      <c r="UKM76" s="386"/>
      <c r="UKN76" s="386"/>
      <c r="UKO76" s="385"/>
      <c r="UKP76" s="386"/>
      <c r="UKQ76" s="386"/>
      <c r="UKR76" s="386"/>
      <c r="UKS76" s="386"/>
      <c r="UKT76" s="386"/>
      <c r="UKU76" s="386"/>
      <c r="UKV76" s="386"/>
      <c r="UKW76" s="386"/>
      <c r="UKX76" s="386"/>
      <c r="UKY76" s="386"/>
      <c r="UKZ76" s="386"/>
      <c r="ULA76" s="386"/>
      <c r="ULB76" s="386"/>
      <c r="ULC76" s="386"/>
      <c r="ULD76" s="386"/>
      <c r="ULE76" s="385"/>
      <c r="ULF76" s="386"/>
      <c r="ULG76" s="386"/>
      <c r="ULH76" s="386"/>
      <c r="ULI76" s="386"/>
      <c r="ULJ76" s="386"/>
      <c r="ULK76" s="386"/>
      <c r="ULL76" s="386"/>
      <c r="ULM76" s="386"/>
      <c r="ULN76" s="386"/>
      <c r="ULO76" s="386"/>
      <c r="ULP76" s="386"/>
      <c r="ULQ76" s="386"/>
      <c r="ULR76" s="386"/>
      <c r="ULS76" s="386"/>
      <c r="ULT76" s="386"/>
      <c r="ULU76" s="385"/>
      <c r="ULV76" s="386"/>
      <c r="ULW76" s="386"/>
      <c r="ULX76" s="386"/>
      <c r="ULY76" s="386"/>
      <c r="ULZ76" s="386"/>
      <c r="UMA76" s="386"/>
      <c r="UMB76" s="386"/>
      <c r="UMC76" s="386"/>
      <c r="UMD76" s="386"/>
      <c r="UME76" s="386"/>
      <c r="UMF76" s="386"/>
      <c r="UMG76" s="386"/>
      <c r="UMH76" s="386"/>
      <c r="UMI76" s="386"/>
      <c r="UMJ76" s="386"/>
      <c r="UMK76" s="385"/>
      <c r="UML76" s="386"/>
      <c r="UMM76" s="386"/>
      <c r="UMN76" s="386"/>
      <c r="UMO76" s="386"/>
      <c r="UMP76" s="386"/>
      <c r="UMQ76" s="386"/>
      <c r="UMR76" s="386"/>
      <c r="UMS76" s="386"/>
      <c r="UMT76" s="386"/>
      <c r="UMU76" s="386"/>
      <c r="UMV76" s="386"/>
      <c r="UMW76" s="386"/>
      <c r="UMX76" s="386"/>
      <c r="UMY76" s="386"/>
      <c r="UMZ76" s="386"/>
      <c r="UNA76" s="385"/>
      <c r="UNB76" s="386"/>
      <c r="UNC76" s="386"/>
      <c r="UND76" s="386"/>
      <c r="UNE76" s="386"/>
      <c r="UNF76" s="386"/>
      <c r="UNG76" s="386"/>
      <c r="UNH76" s="386"/>
      <c r="UNI76" s="386"/>
      <c r="UNJ76" s="386"/>
      <c r="UNK76" s="386"/>
      <c r="UNL76" s="386"/>
      <c r="UNM76" s="386"/>
      <c r="UNN76" s="386"/>
      <c r="UNO76" s="386"/>
      <c r="UNP76" s="386"/>
      <c r="UNQ76" s="385"/>
      <c r="UNR76" s="386"/>
      <c r="UNS76" s="386"/>
      <c r="UNT76" s="386"/>
      <c r="UNU76" s="386"/>
      <c r="UNV76" s="386"/>
      <c r="UNW76" s="386"/>
      <c r="UNX76" s="386"/>
      <c r="UNY76" s="386"/>
      <c r="UNZ76" s="386"/>
      <c r="UOA76" s="386"/>
      <c r="UOB76" s="386"/>
      <c r="UOC76" s="386"/>
      <c r="UOD76" s="386"/>
      <c r="UOE76" s="386"/>
      <c r="UOF76" s="386"/>
      <c r="UOG76" s="385"/>
      <c r="UOH76" s="386"/>
      <c r="UOI76" s="386"/>
      <c r="UOJ76" s="386"/>
      <c r="UOK76" s="386"/>
      <c r="UOL76" s="386"/>
      <c r="UOM76" s="386"/>
      <c r="UON76" s="386"/>
      <c r="UOO76" s="386"/>
      <c r="UOP76" s="386"/>
      <c r="UOQ76" s="386"/>
      <c r="UOR76" s="386"/>
      <c r="UOS76" s="386"/>
      <c r="UOT76" s="386"/>
      <c r="UOU76" s="386"/>
      <c r="UOV76" s="386"/>
      <c r="UOW76" s="385"/>
      <c r="UOX76" s="386"/>
      <c r="UOY76" s="386"/>
      <c r="UOZ76" s="386"/>
      <c r="UPA76" s="386"/>
      <c r="UPB76" s="386"/>
      <c r="UPC76" s="386"/>
      <c r="UPD76" s="386"/>
      <c r="UPE76" s="386"/>
      <c r="UPF76" s="386"/>
      <c r="UPG76" s="386"/>
      <c r="UPH76" s="386"/>
      <c r="UPI76" s="386"/>
      <c r="UPJ76" s="386"/>
      <c r="UPK76" s="386"/>
      <c r="UPL76" s="386"/>
      <c r="UPM76" s="385"/>
      <c r="UPN76" s="386"/>
      <c r="UPO76" s="386"/>
      <c r="UPP76" s="386"/>
      <c r="UPQ76" s="386"/>
      <c r="UPR76" s="386"/>
      <c r="UPS76" s="386"/>
      <c r="UPT76" s="386"/>
      <c r="UPU76" s="386"/>
      <c r="UPV76" s="386"/>
      <c r="UPW76" s="386"/>
      <c r="UPX76" s="386"/>
      <c r="UPY76" s="386"/>
      <c r="UPZ76" s="386"/>
      <c r="UQA76" s="386"/>
      <c r="UQB76" s="386"/>
      <c r="UQC76" s="385"/>
      <c r="UQD76" s="386"/>
      <c r="UQE76" s="386"/>
      <c r="UQF76" s="386"/>
      <c r="UQG76" s="386"/>
      <c r="UQH76" s="386"/>
      <c r="UQI76" s="386"/>
      <c r="UQJ76" s="386"/>
      <c r="UQK76" s="386"/>
      <c r="UQL76" s="386"/>
      <c r="UQM76" s="386"/>
      <c r="UQN76" s="386"/>
      <c r="UQO76" s="386"/>
      <c r="UQP76" s="386"/>
      <c r="UQQ76" s="386"/>
      <c r="UQR76" s="386"/>
      <c r="UQS76" s="385"/>
      <c r="UQT76" s="386"/>
      <c r="UQU76" s="386"/>
      <c r="UQV76" s="386"/>
      <c r="UQW76" s="386"/>
      <c r="UQX76" s="386"/>
      <c r="UQY76" s="386"/>
      <c r="UQZ76" s="386"/>
      <c r="URA76" s="386"/>
      <c r="URB76" s="386"/>
      <c r="URC76" s="386"/>
      <c r="URD76" s="386"/>
      <c r="URE76" s="386"/>
      <c r="URF76" s="386"/>
      <c r="URG76" s="386"/>
      <c r="URH76" s="386"/>
      <c r="URI76" s="385"/>
      <c r="URJ76" s="386"/>
      <c r="URK76" s="386"/>
      <c r="URL76" s="386"/>
      <c r="URM76" s="386"/>
      <c r="URN76" s="386"/>
      <c r="URO76" s="386"/>
      <c r="URP76" s="386"/>
      <c r="URQ76" s="386"/>
      <c r="URR76" s="386"/>
      <c r="URS76" s="386"/>
      <c r="URT76" s="386"/>
      <c r="URU76" s="386"/>
      <c r="URV76" s="386"/>
      <c r="URW76" s="386"/>
      <c r="URX76" s="386"/>
      <c r="URY76" s="385"/>
      <c r="URZ76" s="386"/>
      <c r="USA76" s="386"/>
      <c r="USB76" s="386"/>
      <c r="USC76" s="386"/>
      <c r="USD76" s="386"/>
      <c r="USE76" s="386"/>
      <c r="USF76" s="386"/>
      <c r="USG76" s="386"/>
      <c r="USH76" s="386"/>
      <c r="USI76" s="386"/>
      <c r="USJ76" s="386"/>
      <c r="USK76" s="386"/>
      <c r="USL76" s="386"/>
      <c r="USM76" s="386"/>
      <c r="USN76" s="386"/>
      <c r="USO76" s="385"/>
      <c r="USP76" s="386"/>
      <c r="USQ76" s="386"/>
      <c r="USR76" s="386"/>
      <c r="USS76" s="386"/>
      <c r="UST76" s="386"/>
      <c r="USU76" s="386"/>
      <c r="USV76" s="386"/>
      <c r="USW76" s="386"/>
      <c r="USX76" s="386"/>
      <c r="USY76" s="386"/>
      <c r="USZ76" s="386"/>
      <c r="UTA76" s="386"/>
      <c r="UTB76" s="386"/>
      <c r="UTC76" s="386"/>
      <c r="UTD76" s="386"/>
      <c r="UTE76" s="385"/>
      <c r="UTF76" s="386"/>
      <c r="UTG76" s="386"/>
      <c r="UTH76" s="386"/>
      <c r="UTI76" s="386"/>
      <c r="UTJ76" s="386"/>
      <c r="UTK76" s="386"/>
      <c r="UTL76" s="386"/>
      <c r="UTM76" s="386"/>
      <c r="UTN76" s="386"/>
      <c r="UTO76" s="386"/>
      <c r="UTP76" s="386"/>
      <c r="UTQ76" s="386"/>
      <c r="UTR76" s="386"/>
      <c r="UTS76" s="386"/>
      <c r="UTT76" s="386"/>
      <c r="UTU76" s="385"/>
      <c r="UTV76" s="386"/>
      <c r="UTW76" s="386"/>
      <c r="UTX76" s="386"/>
      <c r="UTY76" s="386"/>
      <c r="UTZ76" s="386"/>
      <c r="UUA76" s="386"/>
      <c r="UUB76" s="386"/>
      <c r="UUC76" s="386"/>
      <c r="UUD76" s="386"/>
      <c r="UUE76" s="386"/>
      <c r="UUF76" s="386"/>
      <c r="UUG76" s="386"/>
      <c r="UUH76" s="386"/>
      <c r="UUI76" s="386"/>
      <c r="UUJ76" s="386"/>
      <c r="UUK76" s="385"/>
      <c r="UUL76" s="386"/>
      <c r="UUM76" s="386"/>
      <c r="UUN76" s="386"/>
      <c r="UUO76" s="386"/>
      <c r="UUP76" s="386"/>
      <c r="UUQ76" s="386"/>
      <c r="UUR76" s="386"/>
      <c r="UUS76" s="386"/>
      <c r="UUT76" s="386"/>
      <c r="UUU76" s="386"/>
      <c r="UUV76" s="386"/>
      <c r="UUW76" s="386"/>
      <c r="UUX76" s="386"/>
      <c r="UUY76" s="386"/>
      <c r="UUZ76" s="386"/>
      <c r="UVA76" s="385"/>
      <c r="UVB76" s="386"/>
      <c r="UVC76" s="386"/>
      <c r="UVD76" s="386"/>
      <c r="UVE76" s="386"/>
      <c r="UVF76" s="386"/>
      <c r="UVG76" s="386"/>
      <c r="UVH76" s="386"/>
      <c r="UVI76" s="386"/>
      <c r="UVJ76" s="386"/>
      <c r="UVK76" s="386"/>
      <c r="UVL76" s="386"/>
      <c r="UVM76" s="386"/>
      <c r="UVN76" s="386"/>
      <c r="UVO76" s="386"/>
      <c r="UVP76" s="386"/>
      <c r="UVQ76" s="385"/>
      <c r="UVR76" s="386"/>
      <c r="UVS76" s="386"/>
      <c r="UVT76" s="386"/>
      <c r="UVU76" s="386"/>
      <c r="UVV76" s="386"/>
      <c r="UVW76" s="386"/>
      <c r="UVX76" s="386"/>
      <c r="UVY76" s="386"/>
      <c r="UVZ76" s="386"/>
      <c r="UWA76" s="386"/>
      <c r="UWB76" s="386"/>
      <c r="UWC76" s="386"/>
      <c r="UWD76" s="386"/>
      <c r="UWE76" s="386"/>
      <c r="UWF76" s="386"/>
      <c r="UWG76" s="385"/>
      <c r="UWH76" s="386"/>
      <c r="UWI76" s="386"/>
      <c r="UWJ76" s="386"/>
      <c r="UWK76" s="386"/>
      <c r="UWL76" s="386"/>
      <c r="UWM76" s="386"/>
      <c r="UWN76" s="386"/>
      <c r="UWO76" s="386"/>
      <c r="UWP76" s="386"/>
      <c r="UWQ76" s="386"/>
      <c r="UWR76" s="386"/>
      <c r="UWS76" s="386"/>
      <c r="UWT76" s="386"/>
      <c r="UWU76" s="386"/>
      <c r="UWV76" s="386"/>
      <c r="UWW76" s="385"/>
      <c r="UWX76" s="386"/>
      <c r="UWY76" s="386"/>
      <c r="UWZ76" s="386"/>
      <c r="UXA76" s="386"/>
      <c r="UXB76" s="386"/>
      <c r="UXC76" s="386"/>
      <c r="UXD76" s="386"/>
      <c r="UXE76" s="386"/>
      <c r="UXF76" s="386"/>
      <c r="UXG76" s="386"/>
      <c r="UXH76" s="386"/>
      <c r="UXI76" s="386"/>
      <c r="UXJ76" s="386"/>
      <c r="UXK76" s="386"/>
      <c r="UXL76" s="386"/>
      <c r="UXM76" s="385"/>
      <c r="UXN76" s="386"/>
      <c r="UXO76" s="386"/>
      <c r="UXP76" s="386"/>
      <c r="UXQ76" s="386"/>
      <c r="UXR76" s="386"/>
      <c r="UXS76" s="386"/>
      <c r="UXT76" s="386"/>
      <c r="UXU76" s="386"/>
      <c r="UXV76" s="386"/>
      <c r="UXW76" s="386"/>
      <c r="UXX76" s="386"/>
      <c r="UXY76" s="386"/>
      <c r="UXZ76" s="386"/>
      <c r="UYA76" s="386"/>
      <c r="UYB76" s="386"/>
      <c r="UYC76" s="385"/>
      <c r="UYD76" s="386"/>
      <c r="UYE76" s="386"/>
      <c r="UYF76" s="386"/>
      <c r="UYG76" s="386"/>
      <c r="UYH76" s="386"/>
      <c r="UYI76" s="386"/>
      <c r="UYJ76" s="386"/>
      <c r="UYK76" s="386"/>
      <c r="UYL76" s="386"/>
      <c r="UYM76" s="386"/>
      <c r="UYN76" s="386"/>
      <c r="UYO76" s="386"/>
      <c r="UYP76" s="386"/>
      <c r="UYQ76" s="386"/>
      <c r="UYR76" s="386"/>
      <c r="UYS76" s="385"/>
      <c r="UYT76" s="386"/>
      <c r="UYU76" s="386"/>
      <c r="UYV76" s="386"/>
      <c r="UYW76" s="386"/>
      <c r="UYX76" s="386"/>
      <c r="UYY76" s="386"/>
      <c r="UYZ76" s="386"/>
      <c r="UZA76" s="386"/>
      <c r="UZB76" s="386"/>
      <c r="UZC76" s="386"/>
      <c r="UZD76" s="386"/>
      <c r="UZE76" s="386"/>
      <c r="UZF76" s="386"/>
      <c r="UZG76" s="386"/>
      <c r="UZH76" s="386"/>
      <c r="UZI76" s="385"/>
      <c r="UZJ76" s="386"/>
      <c r="UZK76" s="386"/>
      <c r="UZL76" s="386"/>
      <c r="UZM76" s="386"/>
      <c r="UZN76" s="386"/>
      <c r="UZO76" s="386"/>
      <c r="UZP76" s="386"/>
      <c r="UZQ76" s="386"/>
      <c r="UZR76" s="386"/>
      <c r="UZS76" s="386"/>
      <c r="UZT76" s="386"/>
      <c r="UZU76" s="386"/>
      <c r="UZV76" s="386"/>
      <c r="UZW76" s="386"/>
      <c r="UZX76" s="386"/>
      <c r="UZY76" s="385"/>
      <c r="UZZ76" s="386"/>
      <c r="VAA76" s="386"/>
      <c r="VAB76" s="386"/>
      <c r="VAC76" s="386"/>
      <c r="VAD76" s="386"/>
      <c r="VAE76" s="386"/>
      <c r="VAF76" s="386"/>
      <c r="VAG76" s="386"/>
      <c r="VAH76" s="386"/>
      <c r="VAI76" s="386"/>
      <c r="VAJ76" s="386"/>
      <c r="VAK76" s="386"/>
      <c r="VAL76" s="386"/>
      <c r="VAM76" s="386"/>
      <c r="VAN76" s="386"/>
      <c r="VAO76" s="385"/>
      <c r="VAP76" s="386"/>
      <c r="VAQ76" s="386"/>
      <c r="VAR76" s="386"/>
      <c r="VAS76" s="386"/>
      <c r="VAT76" s="386"/>
      <c r="VAU76" s="386"/>
      <c r="VAV76" s="386"/>
      <c r="VAW76" s="386"/>
      <c r="VAX76" s="386"/>
      <c r="VAY76" s="386"/>
      <c r="VAZ76" s="386"/>
      <c r="VBA76" s="386"/>
      <c r="VBB76" s="386"/>
      <c r="VBC76" s="386"/>
      <c r="VBD76" s="386"/>
      <c r="VBE76" s="385"/>
      <c r="VBF76" s="386"/>
      <c r="VBG76" s="386"/>
      <c r="VBH76" s="386"/>
      <c r="VBI76" s="386"/>
      <c r="VBJ76" s="386"/>
      <c r="VBK76" s="386"/>
      <c r="VBL76" s="386"/>
      <c r="VBM76" s="386"/>
      <c r="VBN76" s="386"/>
      <c r="VBO76" s="386"/>
      <c r="VBP76" s="386"/>
      <c r="VBQ76" s="386"/>
      <c r="VBR76" s="386"/>
      <c r="VBS76" s="386"/>
      <c r="VBT76" s="386"/>
      <c r="VBU76" s="385"/>
      <c r="VBV76" s="386"/>
      <c r="VBW76" s="386"/>
      <c r="VBX76" s="386"/>
      <c r="VBY76" s="386"/>
      <c r="VBZ76" s="386"/>
      <c r="VCA76" s="386"/>
      <c r="VCB76" s="386"/>
      <c r="VCC76" s="386"/>
      <c r="VCD76" s="386"/>
      <c r="VCE76" s="386"/>
      <c r="VCF76" s="386"/>
      <c r="VCG76" s="386"/>
      <c r="VCH76" s="386"/>
      <c r="VCI76" s="386"/>
      <c r="VCJ76" s="386"/>
      <c r="VCK76" s="385"/>
      <c r="VCL76" s="386"/>
      <c r="VCM76" s="386"/>
      <c r="VCN76" s="386"/>
      <c r="VCO76" s="386"/>
      <c r="VCP76" s="386"/>
      <c r="VCQ76" s="386"/>
      <c r="VCR76" s="386"/>
      <c r="VCS76" s="386"/>
      <c r="VCT76" s="386"/>
      <c r="VCU76" s="386"/>
      <c r="VCV76" s="386"/>
      <c r="VCW76" s="386"/>
      <c r="VCX76" s="386"/>
      <c r="VCY76" s="386"/>
      <c r="VCZ76" s="386"/>
      <c r="VDA76" s="385"/>
      <c r="VDB76" s="386"/>
      <c r="VDC76" s="386"/>
      <c r="VDD76" s="386"/>
      <c r="VDE76" s="386"/>
      <c r="VDF76" s="386"/>
      <c r="VDG76" s="386"/>
      <c r="VDH76" s="386"/>
      <c r="VDI76" s="386"/>
      <c r="VDJ76" s="386"/>
      <c r="VDK76" s="386"/>
      <c r="VDL76" s="386"/>
      <c r="VDM76" s="386"/>
      <c r="VDN76" s="386"/>
      <c r="VDO76" s="386"/>
      <c r="VDP76" s="386"/>
      <c r="VDQ76" s="385"/>
      <c r="VDR76" s="386"/>
      <c r="VDS76" s="386"/>
      <c r="VDT76" s="386"/>
      <c r="VDU76" s="386"/>
      <c r="VDV76" s="386"/>
      <c r="VDW76" s="386"/>
      <c r="VDX76" s="386"/>
      <c r="VDY76" s="386"/>
      <c r="VDZ76" s="386"/>
      <c r="VEA76" s="386"/>
      <c r="VEB76" s="386"/>
      <c r="VEC76" s="386"/>
      <c r="VED76" s="386"/>
      <c r="VEE76" s="386"/>
      <c r="VEF76" s="386"/>
      <c r="VEG76" s="385"/>
      <c r="VEH76" s="386"/>
      <c r="VEI76" s="386"/>
      <c r="VEJ76" s="386"/>
      <c r="VEK76" s="386"/>
      <c r="VEL76" s="386"/>
      <c r="VEM76" s="386"/>
      <c r="VEN76" s="386"/>
      <c r="VEO76" s="386"/>
      <c r="VEP76" s="386"/>
      <c r="VEQ76" s="386"/>
      <c r="VER76" s="386"/>
      <c r="VES76" s="386"/>
      <c r="VET76" s="386"/>
      <c r="VEU76" s="386"/>
      <c r="VEV76" s="386"/>
      <c r="VEW76" s="385"/>
      <c r="VEX76" s="386"/>
      <c r="VEY76" s="386"/>
      <c r="VEZ76" s="386"/>
      <c r="VFA76" s="386"/>
      <c r="VFB76" s="386"/>
      <c r="VFC76" s="386"/>
      <c r="VFD76" s="386"/>
      <c r="VFE76" s="386"/>
      <c r="VFF76" s="386"/>
      <c r="VFG76" s="386"/>
      <c r="VFH76" s="386"/>
      <c r="VFI76" s="386"/>
      <c r="VFJ76" s="386"/>
      <c r="VFK76" s="386"/>
      <c r="VFL76" s="386"/>
      <c r="VFM76" s="385"/>
      <c r="VFN76" s="386"/>
      <c r="VFO76" s="386"/>
      <c r="VFP76" s="386"/>
      <c r="VFQ76" s="386"/>
      <c r="VFR76" s="386"/>
      <c r="VFS76" s="386"/>
      <c r="VFT76" s="386"/>
      <c r="VFU76" s="386"/>
      <c r="VFV76" s="386"/>
      <c r="VFW76" s="386"/>
      <c r="VFX76" s="386"/>
      <c r="VFY76" s="386"/>
      <c r="VFZ76" s="386"/>
      <c r="VGA76" s="386"/>
      <c r="VGB76" s="386"/>
      <c r="VGC76" s="385"/>
      <c r="VGD76" s="386"/>
      <c r="VGE76" s="386"/>
      <c r="VGF76" s="386"/>
      <c r="VGG76" s="386"/>
      <c r="VGH76" s="386"/>
      <c r="VGI76" s="386"/>
      <c r="VGJ76" s="386"/>
      <c r="VGK76" s="386"/>
      <c r="VGL76" s="386"/>
      <c r="VGM76" s="386"/>
      <c r="VGN76" s="386"/>
      <c r="VGO76" s="386"/>
      <c r="VGP76" s="386"/>
      <c r="VGQ76" s="386"/>
      <c r="VGR76" s="386"/>
      <c r="VGS76" s="385"/>
      <c r="VGT76" s="386"/>
      <c r="VGU76" s="386"/>
      <c r="VGV76" s="386"/>
      <c r="VGW76" s="386"/>
      <c r="VGX76" s="386"/>
      <c r="VGY76" s="386"/>
      <c r="VGZ76" s="386"/>
      <c r="VHA76" s="386"/>
      <c r="VHB76" s="386"/>
      <c r="VHC76" s="386"/>
      <c r="VHD76" s="386"/>
      <c r="VHE76" s="386"/>
      <c r="VHF76" s="386"/>
      <c r="VHG76" s="386"/>
      <c r="VHH76" s="386"/>
      <c r="VHI76" s="385"/>
      <c r="VHJ76" s="386"/>
      <c r="VHK76" s="386"/>
      <c r="VHL76" s="386"/>
      <c r="VHM76" s="386"/>
      <c r="VHN76" s="386"/>
      <c r="VHO76" s="386"/>
      <c r="VHP76" s="386"/>
      <c r="VHQ76" s="386"/>
      <c r="VHR76" s="386"/>
      <c r="VHS76" s="386"/>
      <c r="VHT76" s="386"/>
      <c r="VHU76" s="386"/>
      <c r="VHV76" s="386"/>
      <c r="VHW76" s="386"/>
      <c r="VHX76" s="386"/>
      <c r="VHY76" s="385"/>
      <c r="VHZ76" s="386"/>
      <c r="VIA76" s="386"/>
      <c r="VIB76" s="386"/>
      <c r="VIC76" s="386"/>
      <c r="VID76" s="386"/>
      <c r="VIE76" s="386"/>
      <c r="VIF76" s="386"/>
      <c r="VIG76" s="386"/>
      <c r="VIH76" s="386"/>
      <c r="VII76" s="386"/>
      <c r="VIJ76" s="386"/>
      <c r="VIK76" s="386"/>
      <c r="VIL76" s="386"/>
      <c r="VIM76" s="386"/>
      <c r="VIN76" s="386"/>
      <c r="VIO76" s="385"/>
      <c r="VIP76" s="386"/>
      <c r="VIQ76" s="386"/>
      <c r="VIR76" s="386"/>
      <c r="VIS76" s="386"/>
      <c r="VIT76" s="386"/>
      <c r="VIU76" s="386"/>
      <c r="VIV76" s="386"/>
      <c r="VIW76" s="386"/>
      <c r="VIX76" s="386"/>
      <c r="VIY76" s="386"/>
      <c r="VIZ76" s="386"/>
      <c r="VJA76" s="386"/>
      <c r="VJB76" s="386"/>
      <c r="VJC76" s="386"/>
      <c r="VJD76" s="386"/>
      <c r="VJE76" s="385"/>
      <c r="VJF76" s="386"/>
      <c r="VJG76" s="386"/>
      <c r="VJH76" s="386"/>
      <c r="VJI76" s="386"/>
      <c r="VJJ76" s="386"/>
      <c r="VJK76" s="386"/>
      <c r="VJL76" s="386"/>
      <c r="VJM76" s="386"/>
      <c r="VJN76" s="386"/>
      <c r="VJO76" s="386"/>
      <c r="VJP76" s="386"/>
      <c r="VJQ76" s="386"/>
      <c r="VJR76" s="386"/>
      <c r="VJS76" s="386"/>
      <c r="VJT76" s="386"/>
      <c r="VJU76" s="385"/>
      <c r="VJV76" s="386"/>
      <c r="VJW76" s="386"/>
      <c r="VJX76" s="386"/>
      <c r="VJY76" s="386"/>
      <c r="VJZ76" s="386"/>
      <c r="VKA76" s="386"/>
      <c r="VKB76" s="386"/>
      <c r="VKC76" s="386"/>
      <c r="VKD76" s="386"/>
      <c r="VKE76" s="386"/>
      <c r="VKF76" s="386"/>
      <c r="VKG76" s="386"/>
      <c r="VKH76" s="386"/>
      <c r="VKI76" s="386"/>
      <c r="VKJ76" s="386"/>
      <c r="VKK76" s="385"/>
      <c r="VKL76" s="386"/>
      <c r="VKM76" s="386"/>
      <c r="VKN76" s="386"/>
      <c r="VKO76" s="386"/>
      <c r="VKP76" s="386"/>
      <c r="VKQ76" s="386"/>
      <c r="VKR76" s="386"/>
      <c r="VKS76" s="386"/>
      <c r="VKT76" s="386"/>
      <c r="VKU76" s="386"/>
      <c r="VKV76" s="386"/>
      <c r="VKW76" s="386"/>
      <c r="VKX76" s="386"/>
      <c r="VKY76" s="386"/>
      <c r="VKZ76" s="386"/>
      <c r="VLA76" s="385"/>
      <c r="VLB76" s="386"/>
      <c r="VLC76" s="386"/>
      <c r="VLD76" s="386"/>
      <c r="VLE76" s="386"/>
      <c r="VLF76" s="386"/>
      <c r="VLG76" s="386"/>
      <c r="VLH76" s="386"/>
      <c r="VLI76" s="386"/>
      <c r="VLJ76" s="386"/>
      <c r="VLK76" s="386"/>
      <c r="VLL76" s="386"/>
      <c r="VLM76" s="386"/>
      <c r="VLN76" s="386"/>
      <c r="VLO76" s="386"/>
      <c r="VLP76" s="386"/>
      <c r="VLQ76" s="385"/>
      <c r="VLR76" s="386"/>
      <c r="VLS76" s="386"/>
      <c r="VLT76" s="386"/>
      <c r="VLU76" s="386"/>
      <c r="VLV76" s="386"/>
      <c r="VLW76" s="386"/>
      <c r="VLX76" s="386"/>
      <c r="VLY76" s="386"/>
      <c r="VLZ76" s="386"/>
      <c r="VMA76" s="386"/>
      <c r="VMB76" s="386"/>
      <c r="VMC76" s="386"/>
      <c r="VMD76" s="386"/>
      <c r="VME76" s="386"/>
      <c r="VMF76" s="386"/>
      <c r="VMG76" s="385"/>
      <c r="VMH76" s="386"/>
      <c r="VMI76" s="386"/>
      <c r="VMJ76" s="386"/>
      <c r="VMK76" s="386"/>
      <c r="VML76" s="386"/>
      <c r="VMM76" s="386"/>
      <c r="VMN76" s="386"/>
      <c r="VMO76" s="386"/>
      <c r="VMP76" s="386"/>
      <c r="VMQ76" s="386"/>
      <c r="VMR76" s="386"/>
      <c r="VMS76" s="386"/>
      <c r="VMT76" s="386"/>
      <c r="VMU76" s="386"/>
      <c r="VMV76" s="386"/>
      <c r="VMW76" s="385"/>
      <c r="VMX76" s="386"/>
      <c r="VMY76" s="386"/>
      <c r="VMZ76" s="386"/>
      <c r="VNA76" s="386"/>
      <c r="VNB76" s="386"/>
      <c r="VNC76" s="386"/>
      <c r="VND76" s="386"/>
      <c r="VNE76" s="386"/>
      <c r="VNF76" s="386"/>
      <c r="VNG76" s="386"/>
      <c r="VNH76" s="386"/>
      <c r="VNI76" s="386"/>
      <c r="VNJ76" s="386"/>
      <c r="VNK76" s="386"/>
      <c r="VNL76" s="386"/>
      <c r="VNM76" s="385"/>
      <c r="VNN76" s="386"/>
      <c r="VNO76" s="386"/>
      <c r="VNP76" s="386"/>
      <c r="VNQ76" s="386"/>
      <c r="VNR76" s="386"/>
      <c r="VNS76" s="386"/>
      <c r="VNT76" s="386"/>
      <c r="VNU76" s="386"/>
      <c r="VNV76" s="386"/>
      <c r="VNW76" s="386"/>
      <c r="VNX76" s="386"/>
      <c r="VNY76" s="386"/>
      <c r="VNZ76" s="386"/>
      <c r="VOA76" s="386"/>
      <c r="VOB76" s="386"/>
      <c r="VOC76" s="385"/>
      <c r="VOD76" s="386"/>
      <c r="VOE76" s="386"/>
      <c r="VOF76" s="386"/>
      <c r="VOG76" s="386"/>
      <c r="VOH76" s="386"/>
      <c r="VOI76" s="386"/>
      <c r="VOJ76" s="386"/>
      <c r="VOK76" s="386"/>
      <c r="VOL76" s="386"/>
      <c r="VOM76" s="386"/>
      <c r="VON76" s="386"/>
      <c r="VOO76" s="386"/>
      <c r="VOP76" s="386"/>
      <c r="VOQ76" s="386"/>
      <c r="VOR76" s="386"/>
      <c r="VOS76" s="385"/>
      <c r="VOT76" s="386"/>
      <c r="VOU76" s="386"/>
      <c r="VOV76" s="386"/>
      <c r="VOW76" s="386"/>
      <c r="VOX76" s="386"/>
      <c r="VOY76" s="386"/>
      <c r="VOZ76" s="386"/>
      <c r="VPA76" s="386"/>
      <c r="VPB76" s="386"/>
      <c r="VPC76" s="386"/>
      <c r="VPD76" s="386"/>
      <c r="VPE76" s="386"/>
      <c r="VPF76" s="386"/>
      <c r="VPG76" s="386"/>
      <c r="VPH76" s="386"/>
      <c r="VPI76" s="385"/>
      <c r="VPJ76" s="386"/>
      <c r="VPK76" s="386"/>
      <c r="VPL76" s="386"/>
      <c r="VPM76" s="386"/>
      <c r="VPN76" s="386"/>
      <c r="VPO76" s="386"/>
      <c r="VPP76" s="386"/>
      <c r="VPQ76" s="386"/>
      <c r="VPR76" s="386"/>
      <c r="VPS76" s="386"/>
      <c r="VPT76" s="386"/>
      <c r="VPU76" s="386"/>
      <c r="VPV76" s="386"/>
      <c r="VPW76" s="386"/>
      <c r="VPX76" s="386"/>
      <c r="VPY76" s="385"/>
      <c r="VPZ76" s="386"/>
      <c r="VQA76" s="386"/>
      <c r="VQB76" s="386"/>
      <c r="VQC76" s="386"/>
      <c r="VQD76" s="386"/>
      <c r="VQE76" s="386"/>
      <c r="VQF76" s="386"/>
      <c r="VQG76" s="386"/>
      <c r="VQH76" s="386"/>
      <c r="VQI76" s="386"/>
      <c r="VQJ76" s="386"/>
      <c r="VQK76" s="386"/>
      <c r="VQL76" s="386"/>
      <c r="VQM76" s="386"/>
      <c r="VQN76" s="386"/>
      <c r="VQO76" s="385"/>
      <c r="VQP76" s="386"/>
      <c r="VQQ76" s="386"/>
      <c r="VQR76" s="386"/>
      <c r="VQS76" s="386"/>
      <c r="VQT76" s="386"/>
      <c r="VQU76" s="386"/>
      <c r="VQV76" s="386"/>
      <c r="VQW76" s="386"/>
      <c r="VQX76" s="386"/>
      <c r="VQY76" s="386"/>
      <c r="VQZ76" s="386"/>
      <c r="VRA76" s="386"/>
      <c r="VRB76" s="386"/>
      <c r="VRC76" s="386"/>
      <c r="VRD76" s="386"/>
      <c r="VRE76" s="385"/>
      <c r="VRF76" s="386"/>
      <c r="VRG76" s="386"/>
      <c r="VRH76" s="386"/>
      <c r="VRI76" s="386"/>
      <c r="VRJ76" s="386"/>
      <c r="VRK76" s="386"/>
      <c r="VRL76" s="386"/>
      <c r="VRM76" s="386"/>
      <c r="VRN76" s="386"/>
      <c r="VRO76" s="386"/>
      <c r="VRP76" s="386"/>
      <c r="VRQ76" s="386"/>
      <c r="VRR76" s="386"/>
      <c r="VRS76" s="386"/>
      <c r="VRT76" s="386"/>
      <c r="VRU76" s="385"/>
      <c r="VRV76" s="386"/>
      <c r="VRW76" s="386"/>
      <c r="VRX76" s="386"/>
      <c r="VRY76" s="386"/>
      <c r="VRZ76" s="386"/>
      <c r="VSA76" s="386"/>
      <c r="VSB76" s="386"/>
      <c r="VSC76" s="386"/>
      <c r="VSD76" s="386"/>
      <c r="VSE76" s="386"/>
      <c r="VSF76" s="386"/>
      <c r="VSG76" s="386"/>
      <c r="VSH76" s="386"/>
      <c r="VSI76" s="386"/>
      <c r="VSJ76" s="386"/>
      <c r="VSK76" s="385"/>
      <c r="VSL76" s="386"/>
      <c r="VSM76" s="386"/>
      <c r="VSN76" s="386"/>
      <c r="VSO76" s="386"/>
      <c r="VSP76" s="386"/>
      <c r="VSQ76" s="386"/>
      <c r="VSR76" s="386"/>
      <c r="VSS76" s="386"/>
      <c r="VST76" s="386"/>
      <c r="VSU76" s="386"/>
      <c r="VSV76" s="386"/>
      <c r="VSW76" s="386"/>
      <c r="VSX76" s="386"/>
      <c r="VSY76" s="386"/>
      <c r="VSZ76" s="386"/>
      <c r="VTA76" s="385"/>
      <c r="VTB76" s="386"/>
      <c r="VTC76" s="386"/>
      <c r="VTD76" s="386"/>
      <c r="VTE76" s="386"/>
      <c r="VTF76" s="386"/>
      <c r="VTG76" s="386"/>
      <c r="VTH76" s="386"/>
      <c r="VTI76" s="386"/>
      <c r="VTJ76" s="386"/>
      <c r="VTK76" s="386"/>
      <c r="VTL76" s="386"/>
      <c r="VTM76" s="386"/>
      <c r="VTN76" s="386"/>
      <c r="VTO76" s="386"/>
      <c r="VTP76" s="386"/>
      <c r="VTQ76" s="385"/>
      <c r="VTR76" s="386"/>
      <c r="VTS76" s="386"/>
      <c r="VTT76" s="386"/>
      <c r="VTU76" s="386"/>
      <c r="VTV76" s="386"/>
      <c r="VTW76" s="386"/>
      <c r="VTX76" s="386"/>
      <c r="VTY76" s="386"/>
      <c r="VTZ76" s="386"/>
      <c r="VUA76" s="386"/>
      <c r="VUB76" s="386"/>
      <c r="VUC76" s="386"/>
      <c r="VUD76" s="386"/>
      <c r="VUE76" s="386"/>
      <c r="VUF76" s="386"/>
      <c r="VUG76" s="385"/>
      <c r="VUH76" s="386"/>
      <c r="VUI76" s="386"/>
      <c r="VUJ76" s="386"/>
      <c r="VUK76" s="386"/>
      <c r="VUL76" s="386"/>
      <c r="VUM76" s="386"/>
      <c r="VUN76" s="386"/>
      <c r="VUO76" s="386"/>
      <c r="VUP76" s="386"/>
      <c r="VUQ76" s="386"/>
      <c r="VUR76" s="386"/>
      <c r="VUS76" s="386"/>
      <c r="VUT76" s="386"/>
      <c r="VUU76" s="386"/>
      <c r="VUV76" s="386"/>
      <c r="VUW76" s="385"/>
      <c r="VUX76" s="386"/>
      <c r="VUY76" s="386"/>
      <c r="VUZ76" s="386"/>
      <c r="VVA76" s="386"/>
      <c r="VVB76" s="386"/>
      <c r="VVC76" s="386"/>
      <c r="VVD76" s="386"/>
      <c r="VVE76" s="386"/>
      <c r="VVF76" s="386"/>
      <c r="VVG76" s="386"/>
      <c r="VVH76" s="386"/>
      <c r="VVI76" s="386"/>
      <c r="VVJ76" s="386"/>
      <c r="VVK76" s="386"/>
      <c r="VVL76" s="386"/>
      <c r="VVM76" s="385"/>
      <c r="VVN76" s="386"/>
      <c r="VVO76" s="386"/>
      <c r="VVP76" s="386"/>
      <c r="VVQ76" s="386"/>
      <c r="VVR76" s="386"/>
      <c r="VVS76" s="386"/>
      <c r="VVT76" s="386"/>
      <c r="VVU76" s="386"/>
      <c r="VVV76" s="386"/>
      <c r="VVW76" s="386"/>
      <c r="VVX76" s="386"/>
      <c r="VVY76" s="386"/>
      <c r="VVZ76" s="386"/>
      <c r="VWA76" s="386"/>
      <c r="VWB76" s="386"/>
      <c r="VWC76" s="385"/>
      <c r="VWD76" s="386"/>
      <c r="VWE76" s="386"/>
      <c r="VWF76" s="386"/>
      <c r="VWG76" s="386"/>
      <c r="VWH76" s="386"/>
      <c r="VWI76" s="386"/>
      <c r="VWJ76" s="386"/>
      <c r="VWK76" s="386"/>
      <c r="VWL76" s="386"/>
      <c r="VWM76" s="386"/>
      <c r="VWN76" s="386"/>
      <c r="VWO76" s="386"/>
      <c r="VWP76" s="386"/>
      <c r="VWQ76" s="386"/>
      <c r="VWR76" s="386"/>
      <c r="VWS76" s="385"/>
      <c r="VWT76" s="386"/>
      <c r="VWU76" s="386"/>
      <c r="VWV76" s="386"/>
      <c r="VWW76" s="386"/>
      <c r="VWX76" s="386"/>
      <c r="VWY76" s="386"/>
      <c r="VWZ76" s="386"/>
      <c r="VXA76" s="386"/>
      <c r="VXB76" s="386"/>
      <c r="VXC76" s="386"/>
      <c r="VXD76" s="386"/>
      <c r="VXE76" s="386"/>
      <c r="VXF76" s="386"/>
      <c r="VXG76" s="386"/>
      <c r="VXH76" s="386"/>
      <c r="VXI76" s="385"/>
      <c r="VXJ76" s="386"/>
      <c r="VXK76" s="386"/>
      <c r="VXL76" s="386"/>
      <c r="VXM76" s="386"/>
      <c r="VXN76" s="386"/>
      <c r="VXO76" s="386"/>
      <c r="VXP76" s="386"/>
      <c r="VXQ76" s="386"/>
      <c r="VXR76" s="386"/>
      <c r="VXS76" s="386"/>
      <c r="VXT76" s="386"/>
      <c r="VXU76" s="386"/>
      <c r="VXV76" s="386"/>
      <c r="VXW76" s="386"/>
      <c r="VXX76" s="386"/>
      <c r="VXY76" s="385"/>
      <c r="VXZ76" s="386"/>
      <c r="VYA76" s="386"/>
      <c r="VYB76" s="386"/>
      <c r="VYC76" s="386"/>
      <c r="VYD76" s="386"/>
      <c r="VYE76" s="386"/>
      <c r="VYF76" s="386"/>
      <c r="VYG76" s="386"/>
      <c r="VYH76" s="386"/>
      <c r="VYI76" s="386"/>
      <c r="VYJ76" s="386"/>
      <c r="VYK76" s="386"/>
      <c r="VYL76" s="386"/>
      <c r="VYM76" s="386"/>
      <c r="VYN76" s="386"/>
      <c r="VYO76" s="385"/>
      <c r="VYP76" s="386"/>
      <c r="VYQ76" s="386"/>
      <c r="VYR76" s="386"/>
      <c r="VYS76" s="386"/>
      <c r="VYT76" s="386"/>
      <c r="VYU76" s="386"/>
      <c r="VYV76" s="386"/>
      <c r="VYW76" s="386"/>
      <c r="VYX76" s="386"/>
      <c r="VYY76" s="386"/>
      <c r="VYZ76" s="386"/>
      <c r="VZA76" s="386"/>
      <c r="VZB76" s="386"/>
      <c r="VZC76" s="386"/>
      <c r="VZD76" s="386"/>
      <c r="VZE76" s="385"/>
      <c r="VZF76" s="386"/>
      <c r="VZG76" s="386"/>
      <c r="VZH76" s="386"/>
      <c r="VZI76" s="386"/>
      <c r="VZJ76" s="386"/>
      <c r="VZK76" s="386"/>
      <c r="VZL76" s="386"/>
      <c r="VZM76" s="386"/>
      <c r="VZN76" s="386"/>
      <c r="VZO76" s="386"/>
      <c r="VZP76" s="386"/>
      <c r="VZQ76" s="386"/>
      <c r="VZR76" s="386"/>
      <c r="VZS76" s="386"/>
      <c r="VZT76" s="386"/>
      <c r="VZU76" s="385"/>
      <c r="VZV76" s="386"/>
      <c r="VZW76" s="386"/>
      <c r="VZX76" s="386"/>
      <c r="VZY76" s="386"/>
      <c r="VZZ76" s="386"/>
      <c r="WAA76" s="386"/>
      <c r="WAB76" s="386"/>
      <c r="WAC76" s="386"/>
      <c r="WAD76" s="386"/>
      <c r="WAE76" s="386"/>
      <c r="WAF76" s="386"/>
      <c r="WAG76" s="386"/>
      <c r="WAH76" s="386"/>
      <c r="WAI76" s="386"/>
      <c r="WAJ76" s="386"/>
      <c r="WAK76" s="385"/>
      <c r="WAL76" s="386"/>
      <c r="WAM76" s="386"/>
      <c r="WAN76" s="386"/>
      <c r="WAO76" s="386"/>
      <c r="WAP76" s="386"/>
      <c r="WAQ76" s="386"/>
      <c r="WAR76" s="386"/>
      <c r="WAS76" s="386"/>
      <c r="WAT76" s="386"/>
      <c r="WAU76" s="386"/>
      <c r="WAV76" s="386"/>
      <c r="WAW76" s="386"/>
      <c r="WAX76" s="386"/>
      <c r="WAY76" s="386"/>
      <c r="WAZ76" s="386"/>
      <c r="WBA76" s="385"/>
      <c r="WBB76" s="386"/>
      <c r="WBC76" s="386"/>
      <c r="WBD76" s="386"/>
      <c r="WBE76" s="386"/>
      <c r="WBF76" s="386"/>
      <c r="WBG76" s="386"/>
      <c r="WBH76" s="386"/>
      <c r="WBI76" s="386"/>
      <c r="WBJ76" s="386"/>
      <c r="WBK76" s="386"/>
      <c r="WBL76" s="386"/>
      <c r="WBM76" s="386"/>
      <c r="WBN76" s="386"/>
      <c r="WBO76" s="386"/>
      <c r="WBP76" s="386"/>
      <c r="WBQ76" s="385"/>
      <c r="WBR76" s="386"/>
      <c r="WBS76" s="386"/>
      <c r="WBT76" s="386"/>
      <c r="WBU76" s="386"/>
      <c r="WBV76" s="386"/>
      <c r="WBW76" s="386"/>
      <c r="WBX76" s="386"/>
      <c r="WBY76" s="386"/>
      <c r="WBZ76" s="386"/>
      <c r="WCA76" s="386"/>
      <c r="WCB76" s="386"/>
      <c r="WCC76" s="386"/>
      <c r="WCD76" s="386"/>
      <c r="WCE76" s="386"/>
      <c r="WCF76" s="386"/>
      <c r="WCG76" s="385"/>
      <c r="WCH76" s="386"/>
      <c r="WCI76" s="386"/>
      <c r="WCJ76" s="386"/>
      <c r="WCK76" s="386"/>
      <c r="WCL76" s="386"/>
      <c r="WCM76" s="386"/>
      <c r="WCN76" s="386"/>
      <c r="WCO76" s="386"/>
      <c r="WCP76" s="386"/>
      <c r="WCQ76" s="386"/>
      <c r="WCR76" s="386"/>
      <c r="WCS76" s="386"/>
      <c r="WCT76" s="386"/>
      <c r="WCU76" s="386"/>
      <c r="WCV76" s="386"/>
      <c r="WCW76" s="385"/>
      <c r="WCX76" s="386"/>
      <c r="WCY76" s="386"/>
      <c r="WCZ76" s="386"/>
      <c r="WDA76" s="386"/>
      <c r="WDB76" s="386"/>
      <c r="WDC76" s="386"/>
      <c r="WDD76" s="386"/>
      <c r="WDE76" s="386"/>
      <c r="WDF76" s="386"/>
      <c r="WDG76" s="386"/>
      <c r="WDH76" s="386"/>
      <c r="WDI76" s="386"/>
      <c r="WDJ76" s="386"/>
      <c r="WDK76" s="386"/>
      <c r="WDL76" s="386"/>
      <c r="WDM76" s="385"/>
      <c r="WDN76" s="386"/>
      <c r="WDO76" s="386"/>
      <c r="WDP76" s="386"/>
      <c r="WDQ76" s="386"/>
      <c r="WDR76" s="386"/>
      <c r="WDS76" s="386"/>
      <c r="WDT76" s="386"/>
      <c r="WDU76" s="386"/>
      <c r="WDV76" s="386"/>
      <c r="WDW76" s="386"/>
      <c r="WDX76" s="386"/>
      <c r="WDY76" s="386"/>
      <c r="WDZ76" s="386"/>
      <c r="WEA76" s="386"/>
      <c r="WEB76" s="386"/>
      <c r="WEC76" s="385"/>
      <c r="WED76" s="386"/>
      <c r="WEE76" s="386"/>
      <c r="WEF76" s="386"/>
      <c r="WEG76" s="386"/>
      <c r="WEH76" s="386"/>
      <c r="WEI76" s="386"/>
      <c r="WEJ76" s="386"/>
      <c r="WEK76" s="386"/>
      <c r="WEL76" s="386"/>
      <c r="WEM76" s="386"/>
      <c r="WEN76" s="386"/>
      <c r="WEO76" s="386"/>
      <c r="WEP76" s="386"/>
      <c r="WEQ76" s="386"/>
      <c r="WER76" s="386"/>
      <c r="WES76" s="385"/>
      <c r="WET76" s="386"/>
      <c r="WEU76" s="386"/>
      <c r="WEV76" s="386"/>
      <c r="WEW76" s="386"/>
      <c r="WEX76" s="386"/>
      <c r="WEY76" s="386"/>
      <c r="WEZ76" s="386"/>
      <c r="WFA76" s="386"/>
      <c r="WFB76" s="386"/>
      <c r="WFC76" s="386"/>
      <c r="WFD76" s="386"/>
      <c r="WFE76" s="386"/>
      <c r="WFF76" s="386"/>
      <c r="WFG76" s="386"/>
      <c r="WFH76" s="386"/>
      <c r="WFI76" s="385"/>
      <c r="WFJ76" s="386"/>
      <c r="WFK76" s="386"/>
      <c r="WFL76" s="386"/>
      <c r="WFM76" s="386"/>
      <c r="WFN76" s="386"/>
      <c r="WFO76" s="386"/>
      <c r="WFP76" s="386"/>
      <c r="WFQ76" s="386"/>
      <c r="WFR76" s="386"/>
      <c r="WFS76" s="386"/>
      <c r="WFT76" s="386"/>
      <c r="WFU76" s="386"/>
      <c r="WFV76" s="386"/>
      <c r="WFW76" s="386"/>
      <c r="WFX76" s="386"/>
      <c r="WFY76" s="385"/>
      <c r="WFZ76" s="386"/>
      <c r="WGA76" s="386"/>
      <c r="WGB76" s="386"/>
      <c r="WGC76" s="386"/>
      <c r="WGD76" s="386"/>
      <c r="WGE76" s="386"/>
      <c r="WGF76" s="386"/>
      <c r="WGG76" s="386"/>
      <c r="WGH76" s="386"/>
      <c r="WGI76" s="386"/>
      <c r="WGJ76" s="386"/>
      <c r="WGK76" s="386"/>
      <c r="WGL76" s="386"/>
      <c r="WGM76" s="386"/>
      <c r="WGN76" s="386"/>
      <c r="WGO76" s="385"/>
      <c r="WGP76" s="386"/>
      <c r="WGQ76" s="386"/>
      <c r="WGR76" s="386"/>
      <c r="WGS76" s="386"/>
      <c r="WGT76" s="386"/>
      <c r="WGU76" s="386"/>
      <c r="WGV76" s="386"/>
      <c r="WGW76" s="386"/>
      <c r="WGX76" s="386"/>
      <c r="WGY76" s="386"/>
      <c r="WGZ76" s="386"/>
      <c r="WHA76" s="386"/>
      <c r="WHB76" s="386"/>
      <c r="WHC76" s="386"/>
      <c r="WHD76" s="386"/>
      <c r="WHE76" s="385"/>
      <c r="WHF76" s="386"/>
      <c r="WHG76" s="386"/>
      <c r="WHH76" s="386"/>
      <c r="WHI76" s="386"/>
      <c r="WHJ76" s="386"/>
      <c r="WHK76" s="386"/>
      <c r="WHL76" s="386"/>
      <c r="WHM76" s="386"/>
      <c r="WHN76" s="386"/>
      <c r="WHO76" s="386"/>
      <c r="WHP76" s="386"/>
      <c r="WHQ76" s="386"/>
      <c r="WHR76" s="386"/>
      <c r="WHS76" s="386"/>
      <c r="WHT76" s="386"/>
      <c r="WHU76" s="385"/>
      <c r="WHV76" s="386"/>
      <c r="WHW76" s="386"/>
      <c r="WHX76" s="386"/>
      <c r="WHY76" s="386"/>
      <c r="WHZ76" s="386"/>
      <c r="WIA76" s="386"/>
      <c r="WIB76" s="386"/>
      <c r="WIC76" s="386"/>
      <c r="WID76" s="386"/>
      <c r="WIE76" s="386"/>
      <c r="WIF76" s="386"/>
      <c r="WIG76" s="386"/>
      <c r="WIH76" s="386"/>
      <c r="WII76" s="386"/>
      <c r="WIJ76" s="386"/>
      <c r="WIK76" s="385"/>
      <c r="WIL76" s="386"/>
      <c r="WIM76" s="386"/>
      <c r="WIN76" s="386"/>
      <c r="WIO76" s="386"/>
      <c r="WIP76" s="386"/>
      <c r="WIQ76" s="386"/>
      <c r="WIR76" s="386"/>
      <c r="WIS76" s="386"/>
      <c r="WIT76" s="386"/>
      <c r="WIU76" s="386"/>
      <c r="WIV76" s="386"/>
      <c r="WIW76" s="386"/>
      <c r="WIX76" s="386"/>
      <c r="WIY76" s="386"/>
      <c r="WIZ76" s="386"/>
      <c r="WJA76" s="385"/>
      <c r="WJB76" s="386"/>
      <c r="WJC76" s="386"/>
      <c r="WJD76" s="386"/>
      <c r="WJE76" s="386"/>
      <c r="WJF76" s="386"/>
      <c r="WJG76" s="386"/>
      <c r="WJH76" s="386"/>
      <c r="WJI76" s="386"/>
      <c r="WJJ76" s="386"/>
      <c r="WJK76" s="386"/>
      <c r="WJL76" s="386"/>
      <c r="WJM76" s="386"/>
      <c r="WJN76" s="386"/>
      <c r="WJO76" s="386"/>
      <c r="WJP76" s="386"/>
      <c r="WJQ76" s="385"/>
      <c r="WJR76" s="386"/>
      <c r="WJS76" s="386"/>
      <c r="WJT76" s="386"/>
      <c r="WJU76" s="386"/>
      <c r="WJV76" s="386"/>
      <c r="WJW76" s="386"/>
      <c r="WJX76" s="386"/>
      <c r="WJY76" s="386"/>
      <c r="WJZ76" s="386"/>
      <c r="WKA76" s="386"/>
      <c r="WKB76" s="386"/>
      <c r="WKC76" s="386"/>
      <c r="WKD76" s="386"/>
      <c r="WKE76" s="386"/>
      <c r="WKF76" s="386"/>
      <c r="WKG76" s="385"/>
      <c r="WKH76" s="386"/>
      <c r="WKI76" s="386"/>
      <c r="WKJ76" s="386"/>
      <c r="WKK76" s="386"/>
      <c r="WKL76" s="386"/>
      <c r="WKM76" s="386"/>
      <c r="WKN76" s="386"/>
      <c r="WKO76" s="386"/>
      <c r="WKP76" s="386"/>
      <c r="WKQ76" s="386"/>
      <c r="WKR76" s="386"/>
      <c r="WKS76" s="386"/>
      <c r="WKT76" s="386"/>
      <c r="WKU76" s="386"/>
      <c r="WKV76" s="386"/>
      <c r="WKW76" s="385"/>
      <c r="WKX76" s="386"/>
      <c r="WKY76" s="386"/>
      <c r="WKZ76" s="386"/>
      <c r="WLA76" s="386"/>
      <c r="WLB76" s="386"/>
      <c r="WLC76" s="386"/>
      <c r="WLD76" s="386"/>
      <c r="WLE76" s="386"/>
      <c r="WLF76" s="386"/>
      <c r="WLG76" s="386"/>
      <c r="WLH76" s="386"/>
      <c r="WLI76" s="386"/>
      <c r="WLJ76" s="386"/>
      <c r="WLK76" s="386"/>
      <c r="WLL76" s="386"/>
      <c r="WLM76" s="385"/>
      <c r="WLN76" s="386"/>
      <c r="WLO76" s="386"/>
      <c r="WLP76" s="386"/>
      <c r="WLQ76" s="386"/>
      <c r="WLR76" s="386"/>
      <c r="WLS76" s="386"/>
      <c r="WLT76" s="386"/>
      <c r="WLU76" s="386"/>
      <c r="WLV76" s="386"/>
      <c r="WLW76" s="386"/>
      <c r="WLX76" s="386"/>
      <c r="WLY76" s="386"/>
      <c r="WLZ76" s="386"/>
      <c r="WMA76" s="386"/>
      <c r="WMB76" s="386"/>
      <c r="WMC76" s="385"/>
      <c r="WMD76" s="386"/>
      <c r="WME76" s="386"/>
      <c r="WMF76" s="386"/>
      <c r="WMG76" s="386"/>
      <c r="WMH76" s="386"/>
      <c r="WMI76" s="386"/>
      <c r="WMJ76" s="386"/>
      <c r="WMK76" s="386"/>
      <c r="WML76" s="386"/>
      <c r="WMM76" s="386"/>
      <c r="WMN76" s="386"/>
      <c r="WMO76" s="386"/>
      <c r="WMP76" s="386"/>
      <c r="WMQ76" s="386"/>
      <c r="WMR76" s="386"/>
      <c r="WMS76" s="385"/>
      <c r="WMT76" s="386"/>
      <c r="WMU76" s="386"/>
      <c r="WMV76" s="386"/>
      <c r="WMW76" s="386"/>
      <c r="WMX76" s="386"/>
      <c r="WMY76" s="386"/>
      <c r="WMZ76" s="386"/>
      <c r="WNA76" s="386"/>
      <c r="WNB76" s="386"/>
      <c r="WNC76" s="386"/>
      <c r="WND76" s="386"/>
      <c r="WNE76" s="386"/>
      <c r="WNF76" s="386"/>
      <c r="WNG76" s="386"/>
      <c r="WNH76" s="386"/>
      <c r="WNI76" s="385"/>
      <c r="WNJ76" s="386"/>
      <c r="WNK76" s="386"/>
      <c r="WNL76" s="386"/>
      <c r="WNM76" s="386"/>
      <c r="WNN76" s="386"/>
      <c r="WNO76" s="386"/>
      <c r="WNP76" s="386"/>
      <c r="WNQ76" s="386"/>
      <c r="WNR76" s="386"/>
      <c r="WNS76" s="386"/>
      <c r="WNT76" s="386"/>
      <c r="WNU76" s="386"/>
      <c r="WNV76" s="386"/>
      <c r="WNW76" s="386"/>
      <c r="WNX76" s="386"/>
      <c r="WNY76" s="385"/>
      <c r="WNZ76" s="386"/>
      <c r="WOA76" s="386"/>
      <c r="WOB76" s="386"/>
      <c r="WOC76" s="386"/>
      <c r="WOD76" s="386"/>
      <c r="WOE76" s="386"/>
      <c r="WOF76" s="386"/>
      <c r="WOG76" s="386"/>
      <c r="WOH76" s="386"/>
      <c r="WOI76" s="386"/>
      <c r="WOJ76" s="386"/>
      <c r="WOK76" s="386"/>
      <c r="WOL76" s="386"/>
      <c r="WOM76" s="386"/>
      <c r="WON76" s="386"/>
      <c r="WOO76" s="385"/>
      <c r="WOP76" s="386"/>
      <c r="WOQ76" s="386"/>
      <c r="WOR76" s="386"/>
      <c r="WOS76" s="386"/>
      <c r="WOT76" s="386"/>
      <c r="WOU76" s="386"/>
      <c r="WOV76" s="386"/>
      <c r="WOW76" s="386"/>
      <c r="WOX76" s="386"/>
      <c r="WOY76" s="386"/>
      <c r="WOZ76" s="386"/>
      <c r="WPA76" s="386"/>
      <c r="WPB76" s="386"/>
      <c r="WPC76" s="386"/>
      <c r="WPD76" s="386"/>
      <c r="WPE76" s="385"/>
      <c r="WPF76" s="386"/>
      <c r="WPG76" s="386"/>
      <c r="WPH76" s="386"/>
      <c r="WPI76" s="386"/>
      <c r="WPJ76" s="386"/>
      <c r="WPK76" s="386"/>
      <c r="WPL76" s="386"/>
      <c r="WPM76" s="386"/>
      <c r="WPN76" s="386"/>
      <c r="WPO76" s="386"/>
      <c r="WPP76" s="386"/>
      <c r="WPQ76" s="386"/>
      <c r="WPR76" s="386"/>
      <c r="WPS76" s="386"/>
      <c r="WPT76" s="386"/>
      <c r="WPU76" s="385"/>
      <c r="WPV76" s="386"/>
      <c r="WPW76" s="386"/>
      <c r="WPX76" s="386"/>
      <c r="WPY76" s="386"/>
      <c r="WPZ76" s="386"/>
      <c r="WQA76" s="386"/>
      <c r="WQB76" s="386"/>
      <c r="WQC76" s="386"/>
      <c r="WQD76" s="386"/>
      <c r="WQE76" s="386"/>
      <c r="WQF76" s="386"/>
      <c r="WQG76" s="386"/>
      <c r="WQH76" s="386"/>
      <c r="WQI76" s="386"/>
      <c r="WQJ76" s="386"/>
      <c r="WQK76" s="385"/>
      <c r="WQL76" s="386"/>
      <c r="WQM76" s="386"/>
      <c r="WQN76" s="386"/>
      <c r="WQO76" s="386"/>
      <c r="WQP76" s="386"/>
      <c r="WQQ76" s="386"/>
      <c r="WQR76" s="386"/>
      <c r="WQS76" s="386"/>
      <c r="WQT76" s="386"/>
      <c r="WQU76" s="386"/>
      <c r="WQV76" s="386"/>
      <c r="WQW76" s="386"/>
      <c r="WQX76" s="386"/>
      <c r="WQY76" s="386"/>
      <c r="WQZ76" s="386"/>
      <c r="WRA76" s="385"/>
      <c r="WRB76" s="386"/>
      <c r="WRC76" s="386"/>
      <c r="WRD76" s="386"/>
      <c r="WRE76" s="386"/>
      <c r="WRF76" s="386"/>
      <c r="WRG76" s="386"/>
      <c r="WRH76" s="386"/>
      <c r="WRI76" s="386"/>
      <c r="WRJ76" s="386"/>
      <c r="WRK76" s="386"/>
      <c r="WRL76" s="386"/>
      <c r="WRM76" s="386"/>
      <c r="WRN76" s="386"/>
      <c r="WRO76" s="386"/>
      <c r="WRP76" s="386"/>
      <c r="WRQ76" s="385"/>
      <c r="WRR76" s="386"/>
      <c r="WRS76" s="386"/>
      <c r="WRT76" s="386"/>
      <c r="WRU76" s="386"/>
      <c r="WRV76" s="386"/>
      <c r="WRW76" s="386"/>
      <c r="WRX76" s="386"/>
      <c r="WRY76" s="386"/>
      <c r="WRZ76" s="386"/>
      <c r="WSA76" s="386"/>
      <c r="WSB76" s="386"/>
      <c r="WSC76" s="386"/>
      <c r="WSD76" s="386"/>
      <c r="WSE76" s="386"/>
      <c r="WSF76" s="386"/>
      <c r="WSG76" s="385"/>
      <c r="WSH76" s="386"/>
      <c r="WSI76" s="386"/>
      <c r="WSJ76" s="386"/>
      <c r="WSK76" s="386"/>
      <c r="WSL76" s="386"/>
      <c r="WSM76" s="386"/>
      <c r="WSN76" s="386"/>
      <c r="WSO76" s="386"/>
      <c r="WSP76" s="386"/>
      <c r="WSQ76" s="386"/>
      <c r="WSR76" s="386"/>
      <c r="WSS76" s="386"/>
      <c r="WST76" s="386"/>
      <c r="WSU76" s="386"/>
      <c r="WSV76" s="386"/>
      <c r="WSW76" s="385"/>
      <c r="WSX76" s="386"/>
      <c r="WSY76" s="386"/>
      <c r="WSZ76" s="386"/>
      <c r="WTA76" s="386"/>
      <c r="WTB76" s="386"/>
      <c r="WTC76" s="386"/>
      <c r="WTD76" s="386"/>
      <c r="WTE76" s="386"/>
      <c r="WTF76" s="386"/>
      <c r="WTG76" s="386"/>
      <c r="WTH76" s="386"/>
      <c r="WTI76" s="386"/>
      <c r="WTJ76" s="386"/>
      <c r="WTK76" s="386"/>
      <c r="WTL76" s="386"/>
      <c r="WTM76" s="385"/>
      <c r="WTN76" s="386"/>
      <c r="WTO76" s="386"/>
      <c r="WTP76" s="386"/>
      <c r="WTQ76" s="386"/>
      <c r="WTR76" s="386"/>
      <c r="WTS76" s="386"/>
      <c r="WTT76" s="386"/>
      <c r="WTU76" s="386"/>
      <c r="WTV76" s="386"/>
      <c r="WTW76" s="386"/>
      <c r="WTX76" s="386"/>
      <c r="WTY76" s="386"/>
      <c r="WTZ76" s="386"/>
      <c r="WUA76" s="386"/>
      <c r="WUB76" s="386"/>
      <c r="WUC76" s="385"/>
      <c r="WUD76" s="386"/>
      <c r="WUE76" s="386"/>
      <c r="WUF76" s="386"/>
      <c r="WUG76" s="386"/>
      <c r="WUH76" s="386"/>
      <c r="WUI76" s="386"/>
      <c r="WUJ76" s="386"/>
      <c r="WUK76" s="386"/>
      <c r="WUL76" s="386"/>
      <c r="WUM76" s="386"/>
      <c r="WUN76" s="386"/>
      <c r="WUO76" s="386"/>
      <c r="WUP76" s="386"/>
      <c r="WUQ76" s="386"/>
      <c r="WUR76" s="386"/>
      <c r="WUS76" s="385"/>
      <c r="WUT76" s="386"/>
      <c r="WUU76" s="386"/>
      <c r="WUV76" s="386"/>
      <c r="WUW76" s="386"/>
      <c r="WUX76" s="386"/>
      <c r="WUY76" s="386"/>
      <c r="WUZ76" s="386"/>
      <c r="WVA76" s="386"/>
      <c r="WVB76" s="386"/>
      <c r="WVC76" s="386"/>
      <c r="WVD76" s="386"/>
      <c r="WVE76" s="386"/>
      <c r="WVF76" s="386"/>
      <c r="WVG76" s="386"/>
      <c r="WVH76" s="386"/>
      <c r="WVI76" s="385"/>
      <c r="WVJ76" s="386"/>
      <c r="WVK76" s="386"/>
      <c r="WVL76" s="386"/>
      <c r="WVM76" s="386"/>
      <c r="WVN76" s="386"/>
      <c r="WVO76" s="386"/>
      <c r="WVP76" s="386"/>
      <c r="WVQ76" s="386"/>
      <c r="WVR76" s="386"/>
      <c r="WVS76" s="386"/>
      <c r="WVT76" s="386"/>
      <c r="WVU76" s="386"/>
      <c r="WVV76" s="386"/>
      <c r="WVW76" s="386"/>
      <c r="WVX76" s="386"/>
      <c r="WVY76" s="385"/>
      <c r="WVZ76" s="386"/>
      <c r="WWA76" s="386"/>
      <c r="WWB76" s="386"/>
      <c r="WWC76" s="386"/>
      <c r="WWD76" s="386"/>
      <c r="WWE76" s="386"/>
      <c r="WWF76" s="386"/>
      <c r="WWG76" s="386"/>
      <c r="WWH76" s="386"/>
      <c r="WWI76" s="386"/>
      <c r="WWJ76" s="386"/>
      <c r="WWK76" s="386"/>
      <c r="WWL76" s="386"/>
      <c r="WWM76" s="386"/>
      <c r="WWN76" s="386"/>
      <c r="WWO76" s="385"/>
      <c r="WWP76" s="386"/>
      <c r="WWQ76" s="386"/>
      <c r="WWR76" s="386"/>
      <c r="WWS76" s="386"/>
      <c r="WWT76" s="386"/>
      <c r="WWU76" s="386"/>
      <c r="WWV76" s="386"/>
      <c r="WWW76" s="386"/>
      <c r="WWX76" s="386"/>
      <c r="WWY76" s="386"/>
      <c r="WWZ76" s="386"/>
      <c r="WXA76" s="386"/>
      <c r="WXB76" s="386"/>
      <c r="WXC76" s="386"/>
      <c r="WXD76" s="386"/>
      <c r="WXE76" s="385"/>
      <c r="WXF76" s="386"/>
      <c r="WXG76" s="386"/>
      <c r="WXH76" s="386"/>
      <c r="WXI76" s="386"/>
      <c r="WXJ76" s="386"/>
      <c r="WXK76" s="386"/>
      <c r="WXL76" s="386"/>
      <c r="WXM76" s="386"/>
      <c r="WXN76" s="386"/>
      <c r="WXO76" s="386"/>
      <c r="WXP76" s="386"/>
      <c r="WXQ76" s="386"/>
      <c r="WXR76" s="386"/>
      <c r="WXS76" s="386"/>
      <c r="WXT76" s="386"/>
      <c r="WXU76" s="385"/>
      <c r="WXV76" s="386"/>
      <c r="WXW76" s="386"/>
      <c r="WXX76" s="386"/>
      <c r="WXY76" s="386"/>
      <c r="WXZ76" s="386"/>
      <c r="WYA76" s="386"/>
      <c r="WYB76" s="386"/>
      <c r="WYC76" s="386"/>
      <c r="WYD76" s="386"/>
      <c r="WYE76" s="386"/>
      <c r="WYF76" s="386"/>
      <c r="WYG76" s="386"/>
      <c r="WYH76" s="386"/>
      <c r="WYI76" s="386"/>
      <c r="WYJ76" s="386"/>
      <c r="WYK76" s="385"/>
      <c r="WYL76" s="386"/>
      <c r="WYM76" s="386"/>
      <c r="WYN76" s="386"/>
      <c r="WYO76" s="386"/>
      <c r="WYP76" s="386"/>
      <c r="WYQ76" s="386"/>
      <c r="WYR76" s="386"/>
      <c r="WYS76" s="386"/>
      <c r="WYT76" s="386"/>
      <c r="WYU76" s="386"/>
      <c r="WYV76" s="386"/>
      <c r="WYW76" s="386"/>
      <c r="WYX76" s="386"/>
      <c r="WYY76" s="386"/>
      <c r="WYZ76" s="386"/>
      <c r="WZA76" s="385"/>
      <c r="WZB76" s="386"/>
      <c r="WZC76" s="386"/>
      <c r="WZD76" s="386"/>
      <c r="WZE76" s="386"/>
      <c r="WZF76" s="386"/>
      <c r="WZG76" s="386"/>
      <c r="WZH76" s="386"/>
      <c r="WZI76" s="386"/>
      <c r="WZJ76" s="386"/>
      <c r="WZK76" s="386"/>
      <c r="WZL76" s="386"/>
      <c r="WZM76" s="386"/>
      <c r="WZN76" s="386"/>
      <c r="WZO76" s="386"/>
      <c r="WZP76" s="386"/>
      <c r="WZQ76" s="385"/>
      <c r="WZR76" s="386"/>
      <c r="WZS76" s="386"/>
      <c r="WZT76" s="386"/>
      <c r="WZU76" s="386"/>
      <c r="WZV76" s="386"/>
      <c r="WZW76" s="386"/>
      <c r="WZX76" s="386"/>
      <c r="WZY76" s="386"/>
      <c r="WZZ76" s="386"/>
      <c r="XAA76" s="386"/>
      <c r="XAB76" s="386"/>
      <c r="XAC76" s="386"/>
      <c r="XAD76" s="386"/>
      <c r="XAE76" s="386"/>
      <c r="XAF76" s="386"/>
      <c r="XAG76" s="385"/>
      <c r="XAH76" s="386"/>
      <c r="XAI76" s="386"/>
      <c r="XAJ76" s="386"/>
      <c r="XAK76" s="386"/>
      <c r="XAL76" s="386"/>
      <c r="XAM76" s="386"/>
      <c r="XAN76" s="386"/>
      <c r="XAO76" s="386"/>
      <c r="XAP76" s="386"/>
      <c r="XAQ76" s="386"/>
      <c r="XAR76" s="386"/>
      <c r="XAS76" s="386"/>
      <c r="XAT76" s="386"/>
      <c r="XAU76" s="386"/>
      <c r="XAV76" s="386"/>
      <c r="XAW76" s="385"/>
      <c r="XAX76" s="386"/>
      <c r="XAY76" s="386"/>
      <c r="XAZ76" s="386"/>
      <c r="XBA76" s="386"/>
      <c r="XBB76" s="386"/>
      <c r="XBC76" s="386"/>
      <c r="XBD76" s="386"/>
      <c r="XBE76" s="386"/>
      <c r="XBF76" s="386"/>
      <c r="XBG76" s="386"/>
      <c r="XBH76" s="386"/>
      <c r="XBI76" s="386"/>
      <c r="XBJ76" s="386"/>
      <c r="XBK76" s="386"/>
      <c r="XBL76" s="386"/>
      <c r="XBM76" s="385"/>
      <c r="XBN76" s="386"/>
      <c r="XBO76" s="386"/>
      <c r="XBP76" s="386"/>
      <c r="XBQ76" s="386"/>
      <c r="XBR76" s="386"/>
      <c r="XBS76" s="386"/>
      <c r="XBT76" s="386"/>
      <c r="XBU76" s="386"/>
      <c r="XBV76" s="386"/>
      <c r="XBW76" s="386"/>
      <c r="XBX76" s="386"/>
      <c r="XBY76" s="386"/>
      <c r="XBZ76" s="386"/>
      <c r="XCA76" s="386"/>
      <c r="XCB76" s="386"/>
      <c r="XCC76" s="385"/>
      <c r="XCD76" s="386"/>
      <c r="XCE76" s="386"/>
      <c r="XCF76" s="386"/>
      <c r="XCG76" s="386"/>
      <c r="XCH76" s="386"/>
      <c r="XCI76" s="386"/>
      <c r="XCJ76" s="386"/>
      <c r="XCK76" s="386"/>
      <c r="XCL76" s="386"/>
      <c r="XCM76" s="386"/>
      <c r="XCN76" s="386"/>
      <c r="XCO76" s="386"/>
      <c r="XCP76" s="386"/>
      <c r="XCQ76" s="386"/>
      <c r="XCR76" s="386"/>
      <c r="XCS76" s="385"/>
      <c r="XCT76" s="386"/>
      <c r="XCU76" s="386"/>
      <c r="XCV76" s="386"/>
      <c r="XCW76" s="386"/>
      <c r="XCX76" s="386"/>
      <c r="XCY76" s="386"/>
      <c r="XCZ76" s="386"/>
      <c r="XDA76" s="386"/>
      <c r="XDB76" s="386"/>
      <c r="XDC76" s="386"/>
      <c r="XDD76" s="386"/>
      <c r="XDE76" s="386"/>
      <c r="XDF76" s="386"/>
      <c r="XDG76" s="386"/>
      <c r="XDH76" s="386"/>
      <c r="XDI76" s="385"/>
      <c r="XDJ76" s="386"/>
      <c r="XDK76" s="386"/>
      <c r="XDL76" s="386"/>
      <c r="XDM76" s="386"/>
      <c r="XDN76" s="386"/>
      <c r="XDO76" s="386"/>
      <c r="XDP76" s="386"/>
      <c r="XDQ76" s="386"/>
      <c r="XDR76" s="386"/>
      <c r="XDS76" s="386"/>
      <c r="XDT76" s="386"/>
      <c r="XDU76" s="386"/>
      <c r="XDV76" s="386"/>
      <c r="XDW76" s="386"/>
      <c r="XDX76" s="386"/>
      <c r="XDY76" s="385"/>
      <c r="XDZ76" s="386"/>
      <c r="XEA76" s="386"/>
      <c r="XEB76" s="386"/>
      <c r="XEC76" s="386"/>
      <c r="XED76" s="386"/>
      <c r="XEE76" s="386"/>
      <c r="XEF76" s="386"/>
      <c r="XEG76" s="386"/>
      <c r="XEH76" s="386"/>
      <c r="XEI76" s="386"/>
      <c r="XEJ76" s="386"/>
      <c r="XEK76" s="386"/>
      <c r="XEL76" s="386"/>
      <c r="XEM76" s="386"/>
      <c r="XEN76" s="386"/>
      <c r="XEO76" s="385"/>
      <c r="XEP76" s="386"/>
      <c r="XEQ76" s="386"/>
      <c r="XER76" s="386"/>
      <c r="XES76" s="386"/>
      <c r="XET76" s="386"/>
      <c r="XEU76" s="386"/>
      <c r="XEV76" s="386"/>
      <c r="XEW76" s="386"/>
      <c r="XEX76" s="386"/>
      <c r="XEY76" s="386"/>
      <c r="XEZ76" s="386"/>
      <c r="XFA76" s="386"/>
      <c r="XFB76" s="386"/>
      <c r="XFC76" s="386"/>
      <c r="XFD76" s="386"/>
    </row>
    <row r="77" spans="1:16384" x14ac:dyDescent="0.2">
      <c r="A77" s="385" t="str">
        <f>A3</f>
        <v>COMPARISON OF ELECTRIC UTILITY ACTIVITY</v>
      </c>
      <c r="B77" s="386"/>
      <c r="C77" s="386"/>
      <c r="D77" s="386"/>
      <c r="E77" s="386"/>
      <c r="F77" s="386"/>
      <c r="G77" s="386"/>
      <c r="H77" s="386"/>
      <c r="I77" s="386"/>
      <c r="J77" s="386"/>
      <c r="K77" s="386"/>
      <c r="L77" s="386"/>
      <c r="M77" s="386"/>
      <c r="N77" s="386"/>
      <c r="O77" s="386"/>
      <c r="P77" s="386"/>
    </row>
    <row r="78" spans="1:16384" x14ac:dyDescent="0.2">
      <c r="A78" s="385" t="str">
        <f>A4</f>
        <v>FORECAST PERIOD FOR THE 12 MONTHS ENDED APRIL 30, 2020</v>
      </c>
      <c r="B78" s="386"/>
      <c r="C78" s="386"/>
      <c r="D78" s="386"/>
      <c r="E78" s="386"/>
      <c r="F78" s="386"/>
      <c r="G78" s="386"/>
      <c r="H78" s="386"/>
      <c r="I78" s="386"/>
      <c r="J78" s="386"/>
      <c r="K78" s="386"/>
      <c r="L78" s="386"/>
      <c r="M78" s="386"/>
      <c r="N78" s="386"/>
      <c r="O78" s="386"/>
      <c r="P78" s="386"/>
    </row>
    <row r="79" spans="1:16384" x14ac:dyDescent="0.2">
      <c r="A79" s="144" t="s">
        <v>118</v>
      </c>
      <c r="P79" s="145" t="s">
        <v>103</v>
      </c>
    </row>
    <row r="80" spans="1:16384" x14ac:dyDescent="0.2">
      <c r="A80" s="144" t="str">
        <f>'Rate Case Constants'!$C$29</f>
        <v>TYPE OF FILING: _____ ORIGINAL  _____ UPDATED  __X__ REVISED</v>
      </c>
      <c r="P80" s="146" t="s">
        <v>992</v>
      </c>
    </row>
    <row r="81" spans="1:16" x14ac:dyDescent="0.2">
      <c r="A81" s="144" t="s">
        <v>9</v>
      </c>
      <c r="P81" s="146" t="str">
        <f>'Rate Case Constants'!$C$36</f>
        <v>WITNESS:   C. M. GARRETT</v>
      </c>
    </row>
    <row r="82" spans="1:16" x14ac:dyDescent="0.2">
      <c r="A82" s="147" t="s">
        <v>4</v>
      </c>
      <c r="B82" s="147" t="s">
        <v>6</v>
      </c>
      <c r="C82" s="148"/>
      <c r="D82" s="147" t="s">
        <v>2</v>
      </c>
      <c r="E82" s="147" t="s">
        <v>2</v>
      </c>
      <c r="F82" s="147" t="s">
        <v>2</v>
      </c>
      <c r="G82" s="147" t="s">
        <v>2</v>
      </c>
      <c r="H82" s="147" t="s">
        <v>2</v>
      </c>
      <c r="I82" s="147" t="s">
        <v>2</v>
      </c>
      <c r="J82" s="147" t="s">
        <v>2</v>
      </c>
      <c r="K82" s="147" t="s">
        <v>2</v>
      </c>
      <c r="L82" s="147" t="s">
        <v>2</v>
      </c>
      <c r="M82" s="147" t="s">
        <v>2</v>
      </c>
      <c r="N82" s="147" t="s">
        <v>2</v>
      </c>
      <c r="O82" s="147" t="s">
        <v>2</v>
      </c>
      <c r="P82" s="148"/>
    </row>
    <row r="83" spans="1:16" x14ac:dyDescent="0.2">
      <c r="A83" s="150" t="s">
        <v>5</v>
      </c>
      <c r="B83" s="150" t="s">
        <v>5</v>
      </c>
      <c r="C83" s="151" t="s">
        <v>7</v>
      </c>
      <c r="D83" s="152">
        <f>D9</f>
        <v>43586</v>
      </c>
      <c r="E83" s="152">
        <f t="shared" ref="E83:O83" si="4">E9</f>
        <v>43617</v>
      </c>
      <c r="F83" s="152">
        <f t="shared" si="4"/>
        <v>43647</v>
      </c>
      <c r="G83" s="152">
        <f t="shared" si="4"/>
        <v>43678</v>
      </c>
      <c r="H83" s="152">
        <f t="shared" si="4"/>
        <v>43709</v>
      </c>
      <c r="I83" s="152">
        <f t="shared" si="4"/>
        <v>43739</v>
      </c>
      <c r="J83" s="152">
        <f t="shared" si="4"/>
        <v>43770</v>
      </c>
      <c r="K83" s="152">
        <f t="shared" si="4"/>
        <v>43800</v>
      </c>
      <c r="L83" s="152">
        <f t="shared" si="4"/>
        <v>43831</v>
      </c>
      <c r="M83" s="152">
        <f t="shared" si="4"/>
        <v>43862</v>
      </c>
      <c r="N83" s="152">
        <f t="shared" si="4"/>
        <v>43891</v>
      </c>
      <c r="O83" s="152">
        <f t="shared" si="4"/>
        <v>43922</v>
      </c>
      <c r="P83" s="153" t="s">
        <v>3</v>
      </c>
    </row>
    <row r="84" spans="1:16" x14ac:dyDescent="0.2">
      <c r="A84" s="178"/>
      <c r="B84" s="178"/>
      <c r="D84" s="155"/>
      <c r="E84" s="155"/>
      <c r="F84" s="155"/>
      <c r="G84" s="155"/>
      <c r="H84" s="155"/>
      <c r="I84" s="155"/>
      <c r="J84" s="155"/>
      <c r="K84" s="155"/>
      <c r="L84" s="155"/>
      <c r="M84" s="155"/>
      <c r="N84" s="155"/>
      <c r="O84" s="155"/>
      <c r="P84" s="146"/>
    </row>
    <row r="85" spans="1:16" x14ac:dyDescent="0.2">
      <c r="A85" s="154">
        <f>A74+1</f>
        <v>65</v>
      </c>
      <c r="B85" s="154">
        <v>573</v>
      </c>
      <c r="C85" s="144" t="s">
        <v>59</v>
      </c>
      <c r="D85" s="1">
        <f>SUMIFS('IS E'!T$8:T$315,'IS E'!$A$8:$A$315,'SCH C-2.2 F'!$B85)*1000</f>
        <v>17361</v>
      </c>
      <c r="E85" s="1">
        <f>SUMIFS('IS E'!U$8:U$315,'IS E'!$A$8:$A$315,'SCH C-2.2 F'!$B85)*1000</f>
        <v>27582</v>
      </c>
      <c r="F85" s="1">
        <f>SUMIFS('IS E'!V$8:V$315,'IS E'!$A$8:$A$315,'SCH C-2.2 F'!$B85)*1000</f>
        <v>15564</v>
      </c>
      <c r="G85" s="1">
        <f>SUMIFS('IS E'!W$8:W$315,'IS E'!$A$8:$A$315,'SCH C-2.2 F'!$B85)*1000</f>
        <v>15590</v>
      </c>
      <c r="H85" s="1">
        <f>SUMIFS('IS E'!X$8:X$315,'IS E'!$A$8:$A$315,'SCH C-2.2 F'!$B85)*1000</f>
        <v>35449</v>
      </c>
      <c r="I85" s="1">
        <f>SUMIFS('IS E'!Y$8:Y$315,'IS E'!$A$8:$A$315,'SCH C-2.2 F'!$B85)*1000</f>
        <v>25009</v>
      </c>
      <c r="J85" s="1">
        <f>SUMIFS('IS E'!Z$8:Z$315,'IS E'!$A$8:$A$315,'SCH C-2.2 F'!$B85)*1000</f>
        <v>17981</v>
      </c>
      <c r="K85" s="1">
        <f>SUMIFS('IS E'!AA$8:AA$315,'IS E'!$A$8:$A$315,'SCH C-2.2 F'!$B85)*1000</f>
        <v>22918</v>
      </c>
      <c r="L85" s="1">
        <f>SUMIFS('IS E'!AB$8:AB$315,'IS E'!$A$8:$A$315,'SCH C-2.2 F'!$B85)*1000</f>
        <v>15631</v>
      </c>
      <c r="M85" s="1">
        <f>SUMIFS('IS E'!AC$8:AC$315,'IS E'!$A$8:$A$315,'SCH C-2.2 F'!$B85)*1000</f>
        <v>16193.000000000002</v>
      </c>
      <c r="N85" s="1">
        <f>SUMIFS('IS E'!AD$8:AD$315,'IS E'!$A$8:$A$315,'SCH C-2.2 F'!$B85)*1000</f>
        <v>16451</v>
      </c>
      <c r="O85" s="1">
        <f>SUMIFS('IS E'!AE$8:AE$315,'IS E'!$A$8:$A$315,'SCH C-2.2 F'!$B85)*1000</f>
        <v>15698</v>
      </c>
      <c r="P85" s="158">
        <f t="shared" si="2"/>
        <v>241427</v>
      </c>
    </row>
    <row r="86" spans="1:16" x14ac:dyDescent="0.2">
      <c r="A86" s="154">
        <f>A85+1</f>
        <v>66</v>
      </c>
      <c r="B86" s="154">
        <v>575</v>
      </c>
      <c r="C86" s="144" t="s">
        <v>60</v>
      </c>
      <c r="D86" s="1">
        <f>SUMIFS('IS E'!T$8:T$315,'IS E'!$A$8:$A$315,'SCH C-2.2 F'!$B86)*1000</f>
        <v>0</v>
      </c>
      <c r="E86" s="1">
        <f>SUMIFS('IS E'!U$8:U$315,'IS E'!$A$8:$A$315,'SCH C-2.2 F'!$B86)*1000</f>
        <v>0</v>
      </c>
      <c r="F86" s="1">
        <f>SUMIFS('IS E'!V$8:V$315,'IS E'!$A$8:$A$315,'SCH C-2.2 F'!$B86)*1000</f>
        <v>0</v>
      </c>
      <c r="G86" s="1">
        <f>SUMIFS('IS E'!W$8:W$315,'IS E'!$A$8:$A$315,'SCH C-2.2 F'!$B86)*1000</f>
        <v>0</v>
      </c>
      <c r="H86" s="1">
        <f>SUMIFS('IS E'!X$8:X$315,'IS E'!$A$8:$A$315,'SCH C-2.2 F'!$B86)*1000</f>
        <v>0</v>
      </c>
      <c r="I86" s="1">
        <f>SUMIFS('IS E'!Y$8:Y$315,'IS E'!$A$8:$A$315,'SCH C-2.2 F'!$B86)*1000</f>
        <v>0</v>
      </c>
      <c r="J86" s="1">
        <f>SUMIFS('IS E'!Z$8:Z$315,'IS E'!$A$8:$A$315,'SCH C-2.2 F'!$B86)*1000</f>
        <v>0</v>
      </c>
      <c r="K86" s="1">
        <f>SUMIFS('IS E'!AA$8:AA$315,'IS E'!$A$8:$A$315,'SCH C-2.2 F'!$B86)*1000</f>
        <v>0</v>
      </c>
      <c r="L86" s="1">
        <f>SUMIFS('IS E'!AB$8:AB$315,'IS E'!$A$8:$A$315,'SCH C-2.2 F'!$B86)*1000</f>
        <v>0</v>
      </c>
      <c r="M86" s="1">
        <f>SUMIFS('IS E'!AC$8:AC$315,'IS E'!$A$8:$A$315,'SCH C-2.2 F'!$B86)*1000</f>
        <v>0</v>
      </c>
      <c r="N86" s="1">
        <f>SUMIFS('IS E'!AD$8:AD$315,'IS E'!$A$8:$A$315,'SCH C-2.2 F'!$B86)*1000</f>
        <v>0</v>
      </c>
      <c r="O86" s="1">
        <f>SUMIFS('IS E'!AE$8:AE$315,'IS E'!$A$8:$A$315,'SCH C-2.2 F'!$B86)*1000</f>
        <v>0</v>
      </c>
      <c r="P86" s="158">
        <f t="shared" si="2"/>
        <v>0</v>
      </c>
    </row>
    <row r="87" spans="1:16" x14ac:dyDescent="0.2">
      <c r="A87" s="154">
        <f t="shared" ref="A87:A132" si="5">A86+1</f>
        <v>67</v>
      </c>
      <c r="B87" s="154">
        <v>580</v>
      </c>
      <c r="C87" s="144" t="s">
        <v>61</v>
      </c>
      <c r="D87" s="1">
        <f>SUMIFS('IS E'!T$8:T$315,'IS E'!$A$8:$A$315,'SCH C-2.2 F'!$B87)*1000</f>
        <v>186601.99999999901</v>
      </c>
      <c r="E87" s="1">
        <f>SUMIFS('IS E'!U$8:U$315,'IS E'!$A$8:$A$315,'SCH C-2.2 F'!$B87)*1000</f>
        <v>217448</v>
      </c>
      <c r="F87" s="1">
        <f>SUMIFS('IS E'!V$8:V$315,'IS E'!$A$8:$A$315,'SCH C-2.2 F'!$B87)*1000</f>
        <v>258599</v>
      </c>
      <c r="G87" s="1">
        <f>SUMIFS('IS E'!W$8:W$315,'IS E'!$A$8:$A$315,'SCH C-2.2 F'!$B87)*1000</f>
        <v>203063</v>
      </c>
      <c r="H87" s="1">
        <f>SUMIFS('IS E'!X$8:X$315,'IS E'!$A$8:$A$315,'SCH C-2.2 F'!$B87)*1000</f>
        <v>173822</v>
      </c>
      <c r="I87" s="1">
        <f>SUMIFS('IS E'!Y$8:Y$315,'IS E'!$A$8:$A$315,'SCH C-2.2 F'!$B87)*1000</f>
        <v>173621</v>
      </c>
      <c r="J87" s="1">
        <f>SUMIFS('IS E'!Z$8:Z$315,'IS E'!$A$8:$A$315,'SCH C-2.2 F'!$B87)*1000</f>
        <v>156585</v>
      </c>
      <c r="K87" s="1">
        <f>SUMIFS('IS E'!AA$8:AA$315,'IS E'!$A$8:$A$315,'SCH C-2.2 F'!$B87)*1000</f>
        <v>156647</v>
      </c>
      <c r="L87" s="1">
        <f>SUMIFS('IS E'!AB$8:AB$315,'IS E'!$A$8:$A$315,'SCH C-2.2 F'!$B87)*1000</f>
        <v>159549</v>
      </c>
      <c r="M87" s="1">
        <f>SUMIFS('IS E'!AC$8:AC$315,'IS E'!$A$8:$A$315,'SCH C-2.2 F'!$B87)*1000</f>
        <v>151438</v>
      </c>
      <c r="N87" s="1">
        <f>SUMIFS('IS E'!AD$8:AD$315,'IS E'!$A$8:$A$315,'SCH C-2.2 F'!$B87)*1000</f>
        <v>177107</v>
      </c>
      <c r="O87" s="1">
        <f>SUMIFS('IS E'!AE$8:AE$315,'IS E'!$A$8:$A$315,'SCH C-2.2 F'!$B87)*1000</f>
        <v>200429</v>
      </c>
      <c r="P87" s="158">
        <f t="shared" ref="P87:P132" si="6">SUM(D87:O87)</f>
        <v>2214909.9999999991</v>
      </c>
    </row>
    <row r="88" spans="1:16" x14ac:dyDescent="0.2">
      <c r="A88" s="154">
        <f t="shared" si="5"/>
        <v>68</v>
      </c>
      <c r="B88" s="154">
        <v>581</v>
      </c>
      <c r="C88" s="144" t="s">
        <v>49</v>
      </c>
      <c r="D88" s="1">
        <f>SUMIFS('IS E'!T$8:T$315,'IS E'!$A$8:$A$315,'SCH C-2.2 F'!$B88)*1000</f>
        <v>17036</v>
      </c>
      <c r="E88" s="1">
        <f>SUMIFS('IS E'!U$8:U$315,'IS E'!$A$8:$A$315,'SCH C-2.2 F'!$B88)*1000</f>
        <v>13649</v>
      </c>
      <c r="F88" s="1">
        <f>SUMIFS('IS E'!V$8:V$315,'IS E'!$A$8:$A$315,'SCH C-2.2 F'!$B88)*1000</f>
        <v>17651</v>
      </c>
      <c r="G88" s="1">
        <f>SUMIFS('IS E'!W$8:W$315,'IS E'!$A$8:$A$315,'SCH C-2.2 F'!$B88)*1000</f>
        <v>18491</v>
      </c>
      <c r="H88" s="1">
        <f>SUMIFS('IS E'!X$8:X$315,'IS E'!$A$8:$A$315,'SCH C-2.2 F'!$B88)*1000</f>
        <v>17070</v>
      </c>
      <c r="I88" s="1">
        <f>SUMIFS('IS E'!Y$8:Y$315,'IS E'!$A$8:$A$315,'SCH C-2.2 F'!$B88)*1000</f>
        <v>19312</v>
      </c>
      <c r="J88" s="1">
        <f>SUMIFS('IS E'!Z$8:Z$315,'IS E'!$A$8:$A$315,'SCH C-2.2 F'!$B88)*1000</f>
        <v>15778</v>
      </c>
      <c r="K88" s="1">
        <f>SUMIFS('IS E'!AA$8:AA$315,'IS E'!$A$8:$A$315,'SCH C-2.2 F'!$B88)*1000</f>
        <v>14723</v>
      </c>
      <c r="L88" s="1">
        <f>SUMIFS('IS E'!AB$8:AB$315,'IS E'!$A$8:$A$315,'SCH C-2.2 F'!$B88)*1000</f>
        <v>19076</v>
      </c>
      <c r="M88" s="1">
        <f>SUMIFS('IS E'!AC$8:AC$315,'IS E'!$A$8:$A$315,'SCH C-2.2 F'!$B88)*1000</f>
        <v>16995</v>
      </c>
      <c r="N88" s="1">
        <f>SUMIFS('IS E'!AD$8:AD$315,'IS E'!$A$8:$A$315,'SCH C-2.2 F'!$B88)*1000</f>
        <v>19023.999999999902</v>
      </c>
      <c r="O88" s="1">
        <f>SUMIFS('IS E'!AE$8:AE$315,'IS E'!$A$8:$A$315,'SCH C-2.2 F'!$B88)*1000</f>
        <v>17545</v>
      </c>
      <c r="P88" s="158">
        <f t="shared" si="6"/>
        <v>206349.99999999991</v>
      </c>
    </row>
    <row r="89" spans="1:16" x14ac:dyDescent="0.2">
      <c r="A89" s="154">
        <f t="shared" si="5"/>
        <v>69</v>
      </c>
      <c r="B89" s="154">
        <v>582</v>
      </c>
      <c r="C89" s="144" t="s">
        <v>50</v>
      </c>
      <c r="D89" s="1">
        <f>SUMIFS('IS E'!T$8:T$315,'IS E'!$A$8:$A$315,'SCH C-2.2 F'!$B89)*1000</f>
        <v>136770</v>
      </c>
      <c r="E89" s="1">
        <f>SUMIFS('IS E'!U$8:U$315,'IS E'!$A$8:$A$315,'SCH C-2.2 F'!$B89)*1000</f>
        <v>141776</v>
      </c>
      <c r="F89" s="1">
        <f>SUMIFS('IS E'!V$8:V$315,'IS E'!$A$8:$A$315,'SCH C-2.2 F'!$B89)*1000</f>
        <v>147679</v>
      </c>
      <c r="G89" s="1">
        <f>SUMIFS('IS E'!W$8:W$315,'IS E'!$A$8:$A$315,'SCH C-2.2 F'!$B89)*1000</f>
        <v>148817</v>
      </c>
      <c r="H89" s="1">
        <f>SUMIFS('IS E'!X$8:X$315,'IS E'!$A$8:$A$315,'SCH C-2.2 F'!$B89)*1000</f>
        <v>134347</v>
      </c>
      <c r="I89" s="1">
        <f>SUMIFS('IS E'!Y$8:Y$315,'IS E'!$A$8:$A$315,'SCH C-2.2 F'!$B89)*1000</f>
        <v>148653</v>
      </c>
      <c r="J89" s="1">
        <f>SUMIFS('IS E'!Z$8:Z$315,'IS E'!$A$8:$A$315,'SCH C-2.2 F'!$B89)*1000</f>
        <v>133065</v>
      </c>
      <c r="K89" s="1">
        <f>SUMIFS('IS E'!AA$8:AA$315,'IS E'!$A$8:$A$315,'SCH C-2.2 F'!$B89)*1000</f>
        <v>145714</v>
      </c>
      <c r="L89" s="1">
        <f>SUMIFS('IS E'!AB$8:AB$315,'IS E'!$A$8:$A$315,'SCH C-2.2 F'!$B89)*1000</f>
        <v>143962</v>
      </c>
      <c r="M89" s="1">
        <f>SUMIFS('IS E'!AC$8:AC$315,'IS E'!$A$8:$A$315,'SCH C-2.2 F'!$B89)*1000</f>
        <v>134856</v>
      </c>
      <c r="N89" s="1">
        <f>SUMIFS('IS E'!AD$8:AD$315,'IS E'!$A$8:$A$315,'SCH C-2.2 F'!$B89)*1000</f>
        <v>150901</v>
      </c>
      <c r="O89" s="1">
        <f>SUMIFS('IS E'!AE$8:AE$315,'IS E'!$A$8:$A$315,'SCH C-2.2 F'!$B89)*1000</f>
        <v>137683</v>
      </c>
      <c r="P89" s="158">
        <f t="shared" si="6"/>
        <v>1704223</v>
      </c>
    </row>
    <row r="90" spans="1:16" x14ac:dyDescent="0.2">
      <c r="A90" s="154">
        <f t="shared" si="5"/>
        <v>70</v>
      </c>
      <c r="B90" s="154">
        <v>583</v>
      </c>
      <c r="C90" s="144" t="s">
        <v>51</v>
      </c>
      <c r="D90" s="1">
        <f>SUMIFS('IS E'!T$8:T$315,'IS E'!$A$8:$A$315,'SCH C-2.2 F'!$B90)*1000</f>
        <v>685709</v>
      </c>
      <c r="E90" s="1">
        <f>SUMIFS('IS E'!U$8:U$315,'IS E'!$A$8:$A$315,'SCH C-2.2 F'!$B90)*1000</f>
        <v>707690</v>
      </c>
      <c r="F90" s="1">
        <f>SUMIFS('IS E'!V$8:V$315,'IS E'!$A$8:$A$315,'SCH C-2.2 F'!$B90)*1000</f>
        <v>744355</v>
      </c>
      <c r="G90" s="1">
        <f>SUMIFS('IS E'!W$8:W$315,'IS E'!$A$8:$A$315,'SCH C-2.2 F'!$B90)*1000</f>
        <v>699576</v>
      </c>
      <c r="H90" s="1">
        <f>SUMIFS('IS E'!X$8:X$315,'IS E'!$A$8:$A$315,'SCH C-2.2 F'!$B90)*1000</f>
        <v>661643</v>
      </c>
      <c r="I90" s="1">
        <f>SUMIFS('IS E'!Y$8:Y$315,'IS E'!$A$8:$A$315,'SCH C-2.2 F'!$B90)*1000</f>
        <v>657831</v>
      </c>
      <c r="J90" s="1">
        <f>SUMIFS('IS E'!Z$8:Z$315,'IS E'!$A$8:$A$315,'SCH C-2.2 F'!$B90)*1000</f>
        <v>648075</v>
      </c>
      <c r="K90" s="1">
        <f>SUMIFS('IS E'!AA$8:AA$315,'IS E'!$A$8:$A$315,'SCH C-2.2 F'!$B90)*1000</f>
        <v>604677</v>
      </c>
      <c r="L90" s="1">
        <f>SUMIFS('IS E'!AB$8:AB$315,'IS E'!$A$8:$A$315,'SCH C-2.2 F'!$B90)*1000</f>
        <v>634629</v>
      </c>
      <c r="M90" s="1">
        <f>SUMIFS('IS E'!AC$8:AC$315,'IS E'!$A$8:$A$315,'SCH C-2.2 F'!$B90)*1000</f>
        <v>632400</v>
      </c>
      <c r="N90" s="1">
        <f>SUMIFS('IS E'!AD$8:AD$315,'IS E'!$A$8:$A$315,'SCH C-2.2 F'!$B90)*1000</f>
        <v>691282</v>
      </c>
      <c r="O90" s="1">
        <f>SUMIFS('IS E'!AE$8:AE$315,'IS E'!$A$8:$A$315,'SCH C-2.2 F'!$B90)*1000</f>
        <v>748175.99999999907</v>
      </c>
      <c r="P90" s="158">
        <f t="shared" si="6"/>
        <v>8116042.9999999991</v>
      </c>
    </row>
    <row r="91" spans="1:16" x14ac:dyDescent="0.2">
      <c r="A91" s="154">
        <f t="shared" si="5"/>
        <v>71</v>
      </c>
      <c r="B91" s="154">
        <v>584</v>
      </c>
      <c r="C91" s="144" t="s">
        <v>52</v>
      </c>
      <c r="D91" s="1">
        <f>SUMIFS('IS E'!T$8:T$315,'IS E'!$A$8:$A$315,'SCH C-2.2 F'!$B91)*1000</f>
        <v>43395</v>
      </c>
      <c r="E91" s="1">
        <f>SUMIFS('IS E'!U$8:U$315,'IS E'!$A$8:$A$315,'SCH C-2.2 F'!$B91)*1000</f>
        <v>45835</v>
      </c>
      <c r="F91" s="1">
        <f>SUMIFS('IS E'!V$8:V$315,'IS E'!$A$8:$A$315,'SCH C-2.2 F'!$B91)*1000</f>
        <v>46605</v>
      </c>
      <c r="G91" s="1">
        <f>SUMIFS('IS E'!W$8:W$315,'IS E'!$A$8:$A$315,'SCH C-2.2 F'!$B91)*1000</f>
        <v>43665</v>
      </c>
      <c r="H91" s="1">
        <f>SUMIFS('IS E'!X$8:X$315,'IS E'!$A$8:$A$315,'SCH C-2.2 F'!$B91)*1000</f>
        <v>49656</v>
      </c>
      <c r="I91" s="1">
        <f>SUMIFS('IS E'!Y$8:Y$315,'IS E'!$A$8:$A$315,'SCH C-2.2 F'!$B91)*1000</f>
        <v>42592</v>
      </c>
      <c r="J91" s="1">
        <f>SUMIFS('IS E'!Z$8:Z$315,'IS E'!$A$8:$A$315,'SCH C-2.2 F'!$B91)*1000</f>
        <v>41609</v>
      </c>
      <c r="K91" s="1">
        <f>SUMIFS('IS E'!AA$8:AA$315,'IS E'!$A$8:$A$315,'SCH C-2.2 F'!$B91)*1000</f>
        <v>41337</v>
      </c>
      <c r="L91" s="1">
        <f>SUMIFS('IS E'!AB$8:AB$315,'IS E'!$A$8:$A$315,'SCH C-2.2 F'!$B91)*1000</f>
        <v>45794</v>
      </c>
      <c r="M91" s="1">
        <f>SUMIFS('IS E'!AC$8:AC$315,'IS E'!$A$8:$A$315,'SCH C-2.2 F'!$B91)*1000</f>
        <v>43226</v>
      </c>
      <c r="N91" s="1">
        <f>SUMIFS('IS E'!AD$8:AD$315,'IS E'!$A$8:$A$315,'SCH C-2.2 F'!$B91)*1000</f>
        <v>47875</v>
      </c>
      <c r="O91" s="1">
        <f>SUMIFS('IS E'!AE$8:AE$315,'IS E'!$A$8:$A$315,'SCH C-2.2 F'!$B91)*1000</f>
        <v>43676</v>
      </c>
      <c r="P91" s="158">
        <f t="shared" si="6"/>
        <v>535265</v>
      </c>
    </row>
    <row r="92" spans="1:16" x14ac:dyDescent="0.2">
      <c r="A92" s="154">
        <f t="shared" si="5"/>
        <v>72</v>
      </c>
      <c r="B92" s="154">
        <v>585</v>
      </c>
      <c r="C92" s="144" t="s">
        <v>62</v>
      </c>
      <c r="D92" s="1">
        <f>SUMIFS('IS E'!T$8:T$315,'IS E'!$A$8:$A$315,'SCH C-2.2 F'!$B92)*1000</f>
        <v>0</v>
      </c>
      <c r="E92" s="1">
        <f>SUMIFS('IS E'!U$8:U$315,'IS E'!$A$8:$A$315,'SCH C-2.2 F'!$B92)*1000</f>
        <v>0</v>
      </c>
      <c r="F92" s="1">
        <f>SUMIFS('IS E'!V$8:V$315,'IS E'!$A$8:$A$315,'SCH C-2.2 F'!$B92)*1000</f>
        <v>0</v>
      </c>
      <c r="G92" s="1">
        <f>SUMIFS('IS E'!W$8:W$315,'IS E'!$A$8:$A$315,'SCH C-2.2 F'!$B92)*1000</f>
        <v>0</v>
      </c>
      <c r="H92" s="1">
        <f>SUMIFS('IS E'!X$8:X$315,'IS E'!$A$8:$A$315,'SCH C-2.2 F'!$B92)*1000</f>
        <v>0</v>
      </c>
      <c r="I92" s="1">
        <f>SUMIFS('IS E'!Y$8:Y$315,'IS E'!$A$8:$A$315,'SCH C-2.2 F'!$B92)*1000</f>
        <v>0</v>
      </c>
      <c r="J92" s="1">
        <f>SUMIFS('IS E'!Z$8:Z$315,'IS E'!$A$8:$A$315,'SCH C-2.2 F'!$B92)*1000</f>
        <v>0</v>
      </c>
      <c r="K92" s="1">
        <f>SUMIFS('IS E'!AA$8:AA$315,'IS E'!$A$8:$A$315,'SCH C-2.2 F'!$B92)*1000</f>
        <v>0</v>
      </c>
      <c r="L92" s="1">
        <f>SUMIFS('IS E'!AB$8:AB$315,'IS E'!$A$8:$A$315,'SCH C-2.2 F'!$B92)*1000</f>
        <v>0</v>
      </c>
      <c r="M92" s="1">
        <f>SUMIFS('IS E'!AC$8:AC$315,'IS E'!$A$8:$A$315,'SCH C-2.2 F'!$B92)*1000</f>
        <v>0</v>
      </c>
      <c r="N92" s="1">
        <f>SUMIFS('IS E'!AD$8:AD$315,'IS E'!$A$8:$A$315,'SCH C-2.2 F'!$B92)*1000</f>
        <v>0</v>
      </c>
      <c r="O92" s="1">
        <f>SUMIFS('IS E'!AE$8:AE$315,'IS E'!$A$8:$A$315,'SCH C-2.2 F'!$B92)*1000</f>
        <v>0</v>
      </c>
      <c r="P92" s="158">
        <f t="shared" si="6"/>
        <v>0</v>
      </c>
    </row>
    <row r="93" spans="1:16" x14ac:dyDescent="0.2">
      <c r="A93" s="154">
        <f t="shared" si="5"/>
        <v>73</v>
      </c>
      <c r="B93" s="154">
        <v>586</v>
      </c>
      <c r="C93" s="144" t="s">
        <v>63</v>
      </c>
      <c r="D93" s="1">
        <f>SUMIFS('IS E'!T$8:T$315,'IS E'!$A$8:$A$315,'SCH C-2.2 F'!$B93)*1000</f>
        <v>703767</v>
      </c>
      <c r="E93" s="1">
        <f>SUMIFS('IS E'!U$8:U$315,'IS E'!$A$8:$A$315,'SCH C-2.2 F'!$B93)*1000</f>
        <v>623035</v>
      </c>
      <c r="F93" s="1">
        <f>SUMIFS('IS E'!V$8:V$315,'IS E'!$A$8:$A$315,'SCH C-2.2 F'!$B93)*1000</f>
        <v>695023</v>
      </c>
      <c r="G93" s="1">
        <f>SUMIFS('IS E'!W$8:W$315,'IS E'!$A$8:$A$315,'SCH C-2.2 F'!$B93)*1000</f>
        <v>703057</v>
      </c>
      <c r="H93" s="1">
        <f>SUMIFS('IS E'!X$8:X$315,'IS E'!$A$8:$A$315,'SCH C-2.2 F'!$B93)*1000</f>
        <v>675697</v>
      </c>
      <c r="I93" s="1">
        <f>SUMIFS('IS E'!Y$8:Y$315,'IS E'!$A$8:$A$315,'SCH C-2.2 F'!$B93)*1000</f>
        <v>715352</v>
      </c>
      <c r="J93" s="1">
        <f>SUMIFS('IS E'!Z$8:Z$315,'IS E'!$A$8:$A$315,'SCH C-2.2 F'!$B93)*1000</f>
        <v>668736</v>
      </c>
      <c r="K93" s="1">
        <f>SUMIFS('IS E'!AA$8:AA$315,'IS E'!$A$8:$A$315,'SCH C-2.2 F'!$B93)*1000</f>
        <v>662759</v>
      </c>
      <c r="L93" s="1">
        <f>SUMIFS('IS E'!AB$8:AB$315,'IS E'!$A$8:$A$315,'SCH C-2.2 F'!$B93)*1000</f>
        <v>776317</v>
      </c>
      <c r="M93" s="1">
        <f>SUMIFS('IS E'!AC$8:AC$315,'IS E'!$A$8:$A$315,'SCH C-2.2 F'!$B93)*1000</f>
        <v>706168</v>
      </c>
      <c r="N93" s="1">
        <f>SUMIFS('IS E'!AD$8:AD$315,'IS E'!$A$8:$A$315,'SCH C-2.2 F'!$B93)*1000</f>
        <v>747524</v>
      </c>
      <c r="O93" s="1">
        <f>SUMIFS('IS E'!AE$8:AE$315,'IS E'!$A$8:$A$315,'SCH C-2.2 F'!$B93)*1000</f>
        <v>741391</v>
      </c>
      <c r="P93" s="158">
        <f t="shared" si="6"/>
        <v>8418826</v>
      </c>
    </row>
    <row r="94" spans="1:16" x14ac:dyDescent="0.2">
      <c r="A94" s="154">
        <f t="shared" si="5"/>
        <v>74</v>
      </c>
      <c r="B94" s="154">
        <v>587</v>
      </c>
      <c r="C94" s="144" t="s">
        <v>64</v>
      </c>
      <c r="D94" s="1">
        <f>SUMIFS('IS E'!T$8:T$315,'IS E'!$A$8:$A$315,'SCH C-2.2 F'!$B94)*1000</f>
        <v>0</v>
      </c>
      <c r="E94" s="1">
        <f>SUMIFS('IS E'!U$8:U$315,'IS E'!$A$8:$A$315,'SCH C-2.2 F'!$B94)*1000</f>
        <v>0</v>
      </c>
      <c r="F94" s="1">
        <f>SUMIFS('IS E'!V$8:V$315,'IS E'!$A$8:$A$315,'SCH C-2.2 F'!$B94)*1000</f>
        <v>0</v>
      </c>
      <c r="G94" s="1">
        <f>SUMIFS('IS E'!W$8:W$315,'IS E'!$A$8:$A$315,'SCH C-2.2 F'!$B94)*1000</f>
        <v>0</v>
      </c>
      <c r="H94" s="1">
        <f>SUMIFS('IS E'!X$8:X$315,'IS E'!$A$8:$A$315,'SCH C-2.2 F'!$B94)*1000</f>
        <v>0</v>
      </c>
      <c r="I94" s="1">
        <f>SUMIFS('IS E'!Y$8:Y$315,'IS E'!$A$8:$A$315,'SCH C-2.2 F'!$B94)*1000</f>
        <v>0</v>
      </c>
      <c r="J94" s="1">
        <f>SUMIFS('IS E'!Z$8:Z$315,'IS E'!$A$8:$A$315,'SCH C-2.2 F'!$B94)*1000</f>
        <v>0</v>
      </c>
      <c r="K94" s="1">
        <f>SUMIFS('IS E'!AA$8:AA$315,'IS E'!$A$8:$A$315,'SCH C-2.2 F'!$B94)*1000</f>
        <v>0</v>
      </c>
      <c r="L94" s="1">
        <f>SUMIFS('IS E'!AB$8:AB$315,'IS E'!$A$8:$A$315,'SCH C-2.2 F'!$B94)*1000</f>
        <v>0</v>
      </c>
      <c r="M94" s="1">
        <f>SUMIFS('IS E'!AC$8:AC$315,'IS E'!$A$8:$A$315,'SCH C-2.2 F'!$B94)*1000</f>
        <v>0</v>
      </c>
      <c r="N94" s="1">
        <f>SUMIFS('IS E'!AD$8:AD$315,'IS E'!$A$8:$A$315,'SCH C-2.2 F'!$B94)*1000</f>
        <v>0</v>
      </c>
      <c r="O94" s="1">
        <f>SUMIFS('IS E'!AE$8:AE$315,'IS E'!$A$8:$A$315,'SCH C-2.2 F'!$B94)*1000</f>
        <v>0</v>
      </c>
      <c r="P94" s="158">
        <f t="shared" si="6"/>
        <v>0</v>
      </c>
    </row>
    <row r="95" spans="1:16" x14ac:dyDescent="0.2">
      <c r="A95" s="154">
        <f t="shared" si="5"/>
        <v>75</v>
      </c>
      <c r="B95" s="154">
        <v>588</v>
      </c>
      <c r="C95" s="144" t="s">
        <v>65</v>
      </c>
      <c r="D95" s="1">
        <f>SUMIFS('IS E'!T$8:T$315,'IS E'!$A$8:$A$315,'SCH C-2.2 F'!$B95)*1000</f>
        <v>518741.99999999994</v>
      </c>
      <c r="E95" s="1">
        <f>SUMIFS('IS E'!U$8:U$315,'IS E'!$A$8:$A$315,'SCH C-2.2 F'!$B95)*1000</f>
        <v>518559.99999999994</v>
      </c>
      <c r="F95" s="1">
        <f>SUMIFS('IS E'!V$8:V$315,'IS E'!$A$8:$A$315,'SCH C-2.2 F'!$B95)*1000</f>
        <v>586900</v>
      </c>
      <c r="G95" s="1">
        <f>SUMIFS('IS E'!W$8:W$315,'IS E'!$A$8:$A$315,'SCH C-2.2 F'!$B95)*1000</f>
        <v>513549.99999999994</v>
      </c>
      <c r="H95" s="1">
        <f>SUMIFS('IS E'!X$8:X$315,'IS E'!$A$8:$A$315,'SCH C-2.2 F'!$B95)*1000</f>
        <v>532276</v>
      </c>
      <c r="I95" s="1">
        <f>SUMIFS('IS E'!Y$8:Y$315,'IS E'!$A$8:$A$315,'SCH C-2.2 F'!$B95)*1000</f>
        <v>565316</v>
      </c>
      <c r="J95" s="1">
        <f>SUMIFS('IS E'!Z$8:Z$315,'IS E'!$A$8:$A$315,'SCH C-2.2 F'!$B95)*1000</f>
        <v>453159</v>
      </c>
      <c r="K95" s="1">
        <f>SUMIFS('IS E'!AA$8:AA$315,'IS E'!$A$8:$A$315,'SCH C-2.2 F'!$B95)*1000</f>
        <v>450230</v>
      </c>
      <c r="L95" s="1">
        <f>SUMIFS('IS E'!AB$8:AB$315,'IS E'!$A$8:$A$315,'SCH C-2.2 F'!$B95)*1000</f>
        <v>509213</v>
      </c>
      <c r="M95" s="1">
        <f>SUMIFS('IS E'!AC$8:AC$315,'IS E'!$A$8:$A$315,'SCH C-2.2 F'!$B95)*1000</f>
        <v>459550</v>
      </c>
      <c r="N95" s="1">
        <f>SUMIFS('IS E'!AD$8:AD$315,'IS E'!$A$8:$A$315,'SCH C-2.2 F'!$B95)*1000</f>
        <v>475406</v>
      </c>
      <c r="O95" s="1">
        <f>SUMIFS('IS E'!AE$8:AE$315,'IS E'!$A$8:$A$315,'SCH C-2.2 F'!$B95)*1000</f>
        <v>579290.99999999907</v>
      </c>
      <c r="P95" s="158">
        <f t="shared" si="6"/>
        <v>6162192.9999999991</v>
      </c>
    </row>
    <row r="96" spans="1:16" x14ac:dyDescent="0.2">
      <c r="A96" s="154">
        <f t="shared" si="5"/>
        <v>76</v>
      </c>
      <c r="B96" s="154">
        <v>589</v>
      </c>
      <c r="C96" s="144" t="s">
        <v>24</v>
      </c>
      <c r="D96" s="1">
        <f>SUMIFS('IS E'!T$8:T$315,'IS E'!$A$8:$A$315,'SCH C-2.2 F'!$B96)*1000</f>
        <v>3000</v>
      </c>
      <c r="E96" s="1">
        <f>SUMIFS('IS E'!U$8:U$315,'IS E'!$A$8:$A$315,'SCH C-2.2 F'!$B96)*1000</f>
        <v>0</v>
      </c>
      <c r="F96" s="1">
        <f>SUMIFS('IS E'!V$8:V$315,'IS E'!$A$8:$A$315,'SCH C-2.2 F'!$B96)*1000</f>
        <v>6000</v>
      </c>
      <c r="G96" s="1">
        <f>SUMIFS('IS E'!W$8:W$315,'IS E'!$A$8:$A$315,'SCH C-2.2 F'!$B96)*1000</f>
        <v>2000</v>
      </c>
      <c r="H96" s="1">
        <f>SUMIFS('IS E'!X$8:X$315,'IS E'!$A$8:$A$315,'SCH C-2.2 F'!$B96)*1000</f>
        <v>0</v>
      </c>
      <c r="I96" s="1">
        <f>SUMIFS('IS E'!Y$8:Y$315,'IS E'!$A$8:$A$315,'SCH C-2.2 F'!$B96)*1000</f>
        <v>0</v>
      </c>
      <c r="J96" s="1">
        <f>SUMIFS('IS E'!Z$8:Z$315,'IS E'!$A$8:$A$315,'SCH C-2.2 F'!$B96)*1000</f>
        <v>0</v>
      </c>
      <c r="K96" s="1">
        <f>SUMIFS('IS E'!AA$8:AA$315,'IS E'!$A$8:$A$315,'SCH C-2.2 F'!$B96)*1000</f>
        <v>6000</v>
      </c>
      <c r="L96" s="1">
        <f>SUMIFS('IS E'!AB$8:AB$315,'IS E'!$A$8:$A$315,'SCH C-2.2 F'!$B96)*1000</f>
        <v>0</v>
      </c>
      <c r="M96" s="1">
        <f>SUMIFS('IS E'!AC$8:AC$315,'IS E'!$A$8:$A$315,'SCH C-2.2 F'!$B96)*1000</f>
        <v>2000</v>
      </c>
      <c r="N96" s="1">
        <f>SUMIFS('IS E'!AD$8:AD$315,'IS E'!$A$8:$A$315,'SCH C-2.2 F'!$B96)*1000</f>
        <v>1000</v>
      </c>
      <c r="O96" s="1">
        <f>SUMIFS('IS E'!AE$8:AE$315,'IS E'!$A$8:$A$315,'SCH C-2.2 F'!$B96)*1000</f>
        <v>0</v>
      </c>
      <c r="P96" s="158">
        <f t="shared" si="6"/>
        <v>20000</v>
      </c>
    </row>
    <row r="97" spans="1:16" x14ac:dyDescent="0.2">
      <c r="A97" s="154">
        <f t="shared" si="5"/>
        <v>77</v>
      </c>
      <c r="B97" s="154">
        <v>590</v>
      </c>
      <c r="C97" s="144" t="s">
        <v>66</v>
      </c>
      <c r="D97" s="1">
        <f>SUMIFS('IS E'!T$8:T$315,'IS E'!$A$8:$A$315,'SCH C-2.2 F'!$B97)*1000</f>
        <v>2324</v>
      </c>
      <c r="E97" s="1">
        <f>SUMIFS('IS E'!U$8:U$315,'IS E'!$A$8:$A$315,'SCH C-2.2 F'!$B97)*1000</f>
        <v>8386</v>
      </c>
      <c r="F97" s="1">
        <f>SUMIFS('IS E'!V$8:V$315,'IS E'!$A$8:$A$315,'SCH C-2.2 F'!$B97)*1000</f>
        <v>11553</v>
      </c>
      <c r="G97" s="1">
        <f>SUMIFS('IS E'!W$8:W$315,'IS E'!$A$8:$A$315,'SCH C-2.2 F'!$B97)*1000</f>
        <v>4991</v>
      </c>
      <c r="H97" s="1">
        <f>SUMIFS('IS E'!X$8:X$315,'IS E'!$A$8:$A$315,'SCH C-2.2 F'!$B97)*1000</f>
        <v>2703</v>
      </c>
      <c r="I97" s="1">
        <f>SUMIFS('IS E'!Y$8:Y$315,'IS E'!$A$8:$A$315,'SCH C-2.2 F'!$B97)*1000</f>
        <v>1601</v>
      </c>
      <c r="J97" s="1">
        <f>SUMIFS('IS E'!Z$8:Z$315,'IS E'!$A$8:$A$315,'SCH C-2.2 F'!$B97)*1000</f>
        <v>2073</v>
      </c>
      <c r="K97" s="1">
        <f>SUMIFS('IS E'!AA$8:AA$315,'IS E'!$A$8:$A$315,'SCH C-2.2 F'!$B97)*1000</f>
        <v>1977</v>
      </c>
      <c r="L97" s="1">
        <f>SUMIFS('IS E'!AB$8:AB$315,'IS E'!$A$8:$A$315,'SCH C-2.2 F'!$B97)*1000</f>
        <v>832</v>
      </c>
      <c r="M97" s="1">
        <f>SUMIFS('IS E'!AC$8:AC$315,'IS E'!$A$8:$A$315,'SCH C-2.2 F'!$B97)*1000</f>
        <v>1869</v>
      </c>
      <c r="N97" s="1">
        <f>SUMIFS('IS E'!AD$8:AD$315,'IS E'!$A$8:$A$315,'SCH C-2.2 F'!$B97)*1000</f>
        <v>3146</v>
      </c>
      <c r="O97" s="1">
        <f>SUMIFS('IS E'!AE$8:AE$315,'IS E'!$A$8:$A$315,'SCH C-2.2 F'!$B97)*1000</f>
        <v>6566</v>
      </c>
      <c r="P97" s="158">
        <f t="shared" si="6"/>
        <v>48021</v>
      </c>
    </row>
    <row r="98" spans="1:16" x14ac:dyDescent="0.2">
      <c r="A98" s="154">
        <f t="shared" si="5"/>
        <v>78</v>
      </c>
      <c r="B98" s="154">
        <v>591</v>
      </c>
      <c r="C98" s="144" t="s">
        <v>27</v>
      </c>
      <c r="D98" s="1">
        <f>SUMIFS('IS E'!T$8:T$315,'IS E'!$A$8:$A$315,'SCH C-2.2 F'!$B98)*1000</f>
        <v>0</v>
      </c>
      <c r="E98" s="1">
        <f>SUMIFS('IS E'!U$8:U$315,'IS E'!$A$8:$A$315,'SCH C-2.2 F'!$B98)*1000</f>
        <v>0</v>
      </c>
      <c r="F98" s="1">
        <f>SUMIFS('IS E'!V$8:V$315,'IS E'!$A$8:$A$315,'SCH C-2.2 F'!$B98)*1000</f>
        <v>0</v>
      </c>
      <c r="G98" s="1">
        <f>SUMIFS('IS E'!W$8:W$315,'IS E'!$A$8:$A$315,'SCH C-2.2 F'!$B98)*1000</f>
        <v>0</v>
      </c>
      <c r="H98" s="1">
        <f>SUMIFS('IS E'!X$8:X$315,'IS E'!$A$8:$A$315,'SCH C-2.2 F'!$B98)*1000</f>
        <v>0</v>
      </c>
      <c r="I98" s="1">
        <f>SUMIFS('IS E'!Y$8:Y$315,'IS E'!$A$8:$A$315,'SCH C-2.2 F'!$B98)*1000</f>
        <v>0</v>
      </c>
      <c r="J98" s="1">
        <f>SUMIFS('IS E'!Z$8:Z$315,'IS E'!$A$8:$A$315,'SCH C-2.2 F'!$B98)*1000</f>
        <v>0</v>
      </c>
      <c r="K98" s="1">
        <f>SUMIFS('IS E'!AA$8:AA$315,'IS E'!$A$8:$A$315,'SCH C-2.2 F'!$B98)*1000</f>
        <v>0</v>
      </c>
      <c r="L98" s="1">
        <f>SUMIFS('IS E'!AB$8:AB$315,'IS E'!$A$8:$A$315,'SCH C-2.2 F'!$B98)*1000</f>
        <v>0</v>
      </c>
      <c r="M98" s="1">
        <f>SUMIFS('IS E'!AC$8:AC$315,'IS E'!$A$8:$A$315,'SCH C-2.2 F'!$B98)*1000</f>
        <v>0</v>
      </c>
      <c r="N98" s="1">
        <f>SUMIFS('IS E'!AD$8:AD$315,'IS E'!$A$8:$A$315,'SCH C-2.2 F'!$B98)*1000</f>
        <v>0</v>
      </c>
      <c r="O98" s="1">
        <f>SUMIFS('IS E'!AE$8:AE$315,'IS E'!$A$8:$A$315,'SCH C-2.2 F'!$B98)*1000</f>
        <v>0</v>
      </c>
      <c r="P98" s="158">
        <f t="shared" si="6"/>
        <v>0</v>
      </c>
    </row>
    <row r="99" spans="1:16" x14ac:dyDescent="0.2">
      <c r="A99" s="154">
        <f t="shared" si="5"/>
        <v>79</v>
      </c>
      <c r="B99" s="154">
        <v>592</v>
      </c>
      <c r="C99" s="144" t="s">
        <v>56</v>
      </c>
      <c r="D99" s="1">
        <f>SUMIFS('IS E'!T$8:T$315,'IS E'!$A$8:$A$315,'SCH C-2.2 F'!$B99)*1000</f>
        <v>153754</v>
      </c>
      <c r="E99" s="1">
        <f>SUMIFS('IS E'!U$8:U$315,'IS E'!$A$8:$A$315,'SCH C-2.2 F'!$B99)*1000</f>
        <v>164778</v>
      </c>
      <c r="F99" s="1">
        <f>SUMIFS('IS E'!V$8:V$315,'IS E'!$A$8:$A$315,'SCH C-2.2 F'!$B99)*1000</f>
        <v>167783</v>
      </c>
      <c r="G99" s="1">
        <f>SUMIFS('IS E'!W$8:W$315,'IS E'!$A$8:$A$315,'SCH C-2.2 F'!$B99)*1000</f>
        <v>159568</v>
      </c>
      <c r="H99" s="1">
        <f>SUMIFS('IS E'!X$8:X$315,'IS E'!$A$8:$A$315,'SCH C-2.2 F'!$B99)*1000</f>
        <v>164147</v>
      </c>
      <c r="I99" s="1">
        <f>SUMIFS('IS E'!Y$8:Y$315,'IS E'!$A$8:$A$315,'SCH C-2.2 F'!$B99)*1000</f>
        <v>166755</v>
      </c>
      <c r="J99" s="1">
        <f>SUMIFS('IS E'!Z$8:Z$315,'IS E'!$A$8:$A$315,'SCH C-2.2 F'!$B99)*1000</f>
        <v>145598</v>
      </c>
      <c r="K99" s="1">
        <f>SUMIFS('IS E'!AA$8:AA$315,'IS E'!$A$8:$A$315,'SCH C-2.2 F'!$B99)*1000</f>
        <v>112890</v>
      </c>
      <c r="L99" s="1">
        <f>SUMIFS('IS E'!AB$8:AB$315,'IS E'!$A$8:$A$315,'SCH C-2.2 F'!$B99)*1000</f>
        <v>140160</v>
      </c>
      <c r="M99" s="1">
        <f>SUMIFS('IS E'!AC$8:AC$315,'IS E'!$A$8:$A$315,'SCH C-2.2 F'!$B99)*1000</f>
        <v>125568</v>
      </c>
      <c r="N99" s="1">
        <f>SUMIFS('IS E'!AD$8:AD$315,'IS E'!$A$8:$A$315,'SCH C-2.2 F'!$B99)*1000</f>
        <v>155441</v>
      </c>
      <c r="O99" s="1">
        <f>SUMIFS('IS E'!AE$8:AE$315,'IS E'!$A$8:$A$315,'SCH C-2.2 F'!$B99)*1000</f>
        <v>149040</v>
      </c>
      <c r="P99" s="158">
        <f t="shared" si="6"/>
        <v>1805482</v>
      </c>
    </row>
    <row r="100" spans="1:16" x14ac:dyDescent="0.2">
      <c r="A100" s="154">
        <f t="shared" si="5"/>
        <v>80</v>
      </c>
      <c r="B100" s="154">
        <v>593</v>
      </c>
      <c r="C100" s="144" t="s">
        <v>57</v>
      </c>
      <c r="D100" s="1">
        <f>SUMIFS('IS E'!T$8:T$315,'IS E'!$A$8:$A$315,'SCH C-2.2 F'!$B100)*1000</f>
        <v>1463375</v>
      </c>
      <c r="E100" s="1">
        <f>SUMIFS('IS E'!U$8:U$315,'IS E'!$A$8:$A$315,'SCH C-2.2 F'!$B100)*1000</f>
        <v>1740139.99999999</v>
      </c>
      <c r="F100" s="1">
        <f>SUMIFS('IS E'!V$8:V$315,'IS E'!$A$8:$A$315,'SCH C-2.2 F'!$B100)*1000</f>
        <v>1909865</v>
      </c>
      <c r="G100" s="1">
        <f>SUMIFS('IS E'!W$8:W$315,'IS E'!$A$8:$A$315,'SCH C-2.2 F'!$B100)*1000</f>
        <v>1581340</v>
      </c>
      <c r="H100" s="1">
        <f>SUMIFS('IS E'!X$8:X$315,'IS E'!$A$8:$A$315,'SCH C-2.2 F'!$B100)*1000</f>
        <v>1638345</v>
      </c>
      <c r="I100" s="1">
        <f>SUMIFS('IS E'!Y$8:Y$315,'IS E'!$A$8:$A$315,'SCH C-2.2 F'!$B100)*1000</f>
        <v>1580616</v>
      </c>
      <c r="J100" s="1">
        <f>SUMIFS('IS E'!Z$8:Z$315,'IS E'!$A$8:$A$315,'SCH C-2.2 F'!$B100)*1000</f>
        <v>1583997</v>
      </c>
      <c r="K100" s="1">
        <f>SUMIFS('IS E'!AA$8:AA$315,'IS E'!$A$8:$A$315,'SCH C-2.2 F'!$B100)*1000</f>
        <v>1614898</v>
      </c>
      <c r="L100" s="1">
        <f>SUMIFS('IS E'!AB$8:AB$315,'IS E'!$A$8:$A$315,'SCH C-2.2 F'!$B100)*1000</f>
        <v>1160512</v>
      </c>
      <c r="M100" s="1">
        <f>SUMIFS('IS E'!AC$8:AC$315,'IS E'!$A$8:$A$315,'SCH C-2.2 F'!$B100)*1000</f>
        <v>1183845</v>
      </c>
      <c r="N100" s="1">
        <f>SUMIFS('IS E'!AD$8:AD$315,'IS E'!$A$8:$A$315,'SCH C-2.2 F'!$B100)*1000</f>
        <v>1270666</v>
      </c>
      <c r="O100" s="1">
        <f>SUMIFS('IS E'!AE$8:AE$315,'IS E'!$A$8:$A$315,'SCH C-2.2 F'!$B100)*1000</f>
        <v>1434228</v>
      </c>
      <c r="P100" s="158">
        <f t="shared" si="6"/>
        <v>18161826.999999989</v>
      </c>
    </row>
    <row r="101" spans="1:16" x14ac:dyDescent="0.2">
      <c r="A101" s="154">
        <f t="shared" si="5"/>
        <v>81</v>
      </c>
      <c r="B101" s="154">
        <v>594</v>
      </c>
      <c r="C101" s="144" t="s">
        <v>58</v>
      </c>
      <c r="D101" s="1">
        <f>SUMIFS('IS E'!T$8:T$315,'IS E'!$A$8:$A$315,'SCH C-2.2 F'!$B101)*1000</f>
        <v>117404</v>
      </c>
      <c r="E101" s="1">
        <f>SUMIFS('IS E'!U$8:U$315,'IS E'!$A$8:$A$315,'SCH C-2.2 F'!$B101)*1000</f>
        <v>134813</v>
      </c>
      <c r="F101" s="1">
        <f>SUMIFS('IS E'!V$8:V$315,'IS E'!$A$8:$A$315,'SCH C-2.2 F'!$B101)*1000</f>
        <v>135392</v>
      </c>
      <c r="G101" s="1">
        <f>SUMIFS('IS E'!W$8:W$315,'IS E'!$A$8:$A$315,'SCH C-2.2 F'!$B101)*1000</f>
        <v>124640</v>
      </c>
      <c r="H101" s="1">
        <f>SUMIFS('IS E'!X$8:X$315,'IS E'!$A$8:$A$315,'SCH C-2.2 F'!$B101)*1000</f>
        <v>118586</v>
      </c>
      <c r="I101" s="1">
        <f>SUMIFS('IS E'!Y$8:Y$315,'IS E'!$A$8:$A$315,'SCH C-2.2 F'!$B101)*1000</f>
        <v>117880</v>
      </c>
      <c r="J101" s="1">
        <f>SUMIFS('IS E'!Z$8:Z$315,'IS E'!$A$8:$A$315,'SCH C-2.2 F'!$B101)*1000</f>
        <v>112178</v>
      </c>
      <c r="K101" s="1">
        <f>SUMIFS('IS E'!AA$8:AA$315,'IS E'!$A$8:$A$315,'SCH C-2.2 F'!$B101)*1000</f>
        <v>117886</v>
      </c>
      <c r="L101" s="1">
        <f>SUMIFS('IS E'!AB$8:AB$315,'IS E'!$A$8:$A$315,'SCH C-2.2 F'!$B101)*1000</f>
        <v>124578</v>
      </c>
      <c r="M101" s="1">
        <f>SUMIFS('IS E'!AC$8:AC$315,'IS E'!$A$8:$A$315,'SCH C-2.2 F'!$B101)*1000</f>
        <v>120302</v>
      </c>
      <c r="N101" s="1">
        <f>SUMIFS('IS E'!AD$8:AD$315,'IS E'!$A$8:$A$315,'SCH C-2.2 F'!$B101)*1000</f>
        <v>123150</v>
      </c>
      <c r="O101" s="1">
        <f>SUMIFS('IS E'!AE$8:AE$315,'IS E'!$A$8:$A$315,'SCH C-2.2 F'!$B101)*1000</f>
        <v>128217.00000000001</v>
      </c>
      <c r="P101" s="158">
        <f t="shared" si="6"/>
        <v>1475026</v>
      </c>
    </row>
    <row r="102" spans="1:16" x14ac:dyDescent="0.2">
      <c r="A102" s="154">
        <f t="shared" si="5"/>
        <v>82</v>
      </c>
      <c r="B102" s="154">
        <v>595</v>
      </c>
      <c r="C102" s="144" t="s">
        <v>67</v>
      </c>
      <c r="D102" s="1">
        <f>SUMIFS('IS E'!T$8:T$315,'IS E'!$A$8:$A$315,'SCH C-2.2 F'!$B102)*1000</f>
        <v>15403</v>
      </c>
      <c r="E102" s="1">
        <f>SUMIFS('IS E'!U$8:U$315,'IS E'!$A$8:$A$315,'SCH C-2.2 F'!$B102)*1000</f>
        <v>18560</v>
      </c>
      <c r="F102" s="1">
        <f>SUMIFS('IS E'!V$8:V$315,'IS E'!$A$8:$A$315,'SCH C-2.2 F'!$B102)*1000</f>
        <v>17165</v>
      </c>
      <c r="G102" s="1">
        <f>SUMIFS('IS E'!W$8:W$315,'IS E'!$A$8:$A$315,'SCH C-2.2 F'!$B102)*1000</f>
        <v>19002</v>
      </c>
      <c r="H102" s="1">
        <f>SUMIFS('IS E'!X$8:X$315,'IS E'!$A$8:$A$315,'SCH C-2.2 F'!$B102)*1000</f>
        <v>15565</v>
      </c>
      <c r="I102" s="1">
        <f>SUMIFS('IS E'!Y$8:Y$315,'IS E'!$A$8:$A$315,'SCH C-2.2 F'!$B102)*1000</f>
        <v>15355</v>
      </c>
      <c r="J102" s="1">
        <f>SUMIFS('IS E'!Z$8:Z$315,'IS E'!$A$8:$A$315,'SCH C-2.2 F'!$B102)*1000</f>
        <v>12892</v>
      </c>
      <c r="K102" s="1">
        <f>SUMIFS('IS E'!AA$8:AA$315,'IS E'!$A$8:$A$315,'SCH C-2.2 F'!$B102)*1000</f>
        <v>11783</v>
      </c>
      <c r="L102" s="1">
        <f>SUMIFS('IS E'!AB$8:AB$315,'IS E'!$A$8:$A$315,'SCH C-2.2 F'!$B102)*1000</f>
        <v>8544</v>
      </c>
      <c r="M102" s="1">
        <f>SUMIFS('IS E'!AC$8:AC$315,'IS E'!$A$8:$A$315,'SCH C-2.2 F'!$B102)*1000</f>
        <v>13822</v>
      </c>
      <c r="N102" s="1">
        <f>SUMIFS('IS E'!AD$8:AD$315,'IS E'!$A$8:$A$315,'SCH C-2.2 F'!$B102)*1000</f>
        <v>12066</v>
      </c>
      <c r="O102" s="1">
        <f>SUMIFS('IS E'!AE$8:AE$315,'IS E'!$A$8:$A$315,'SCH C-2.2 F'!$B102)*1000</f>
        <v>15719</v>
      </c>
      <c r="P102" s="158">
        <f t="shared" si="6"/>
        <v>175876</v>
      </c>
    </row>
    <row r="103" spans="1:16" x14ac:dyDescent="0.2">
      <c r="A103" s="154">
        <f t="shared" si="5"/>
        <v>83</v>
      </c>
      <c r="B103" s="154">
        <v>596</v>
      </c>
      <c r="C103" s="144" t="s">
        <v>68</v>
      </c>
      <c r="D103" s="1">
        <f>SUMIFS('IS E'!T$8:T$315,'IS E'!$A$8:$A$315,'SCH C-2.2 F'!$B103)*1000</f>
        <v>35000</v>
      </c>
      <c r="E103" s="1">
        <f>SUMIFS('IS E'!U$8:U$315,'IS E'!$A$8:$A$315,'SCH C-2.2 F'!$B103)*1000</f>
        <v>39533</v>
      </c>
      <c r="F103" s="1">
        <f>SUMIFS('IS E'!V$8:V$315,'IS E'!$A$8:$A$315,'SCH C-2.2 F'!$B103)*1000</f>
        <v>36090</v>
      </c>
      <c r="G103" s="1">
        <f>SUMIFS('IS E'!W$8:W$315,'IS E'!$A$8:$A$315,'SCH C-2.2 F'!$B103)*1000</f>
        <v>38067</v>
      </c>
      <c r="H103" s="1">
        <f>SUMIFS('IS E'!X$8:X$315,'IS E'!$A$8:$A$315,'SCH C-2.2 F'!$B103)*1000</f>
        <v>35490</v>
      </c>
      <c r="I103" s="1">
        <f>SUMIFS('IS E'!Y$8:Y$315,'IS E'!$A$8:$A$315,'SCH C-2.2 F'!$B103)*1000</f>
        <v>36533</v>
      </c>
      <c r="J103" s="1">
        <f>SUMIFS('IS E'!Z$8:Z$315,'IS E'!$A$8:$A$315,'SCH C-2.2 F'!$B103)*1000</f>
        <v>37208</v>
      </c>
      <c r="K103" s="1">
        <f>SUMIFS('IS E'!AA$8:AA$315,'IS E'!$A$8:$A$315,'SCH C-2.2 F'!$B103)*1000</f>
        <v>34594</v>
      </c>
      <c r="L103" s="1">
        <f>SUMIFS('IS E'!AB$8:AB$315,'IS E'!$A$8:$A$315,'SCH C-2.2 F'!$B103)*1000</f>
        <v>41799</v>
      </c>
      <c r="M103" s="1">
        <f>SUMIFS('IS E'!AC$8:AC$315,'IS E'!$A$8:$A$315,'SCH C-2.2 F'!$B103)*1000</f>
        <v>39080</v>
      </c>
      <c r="N103" s="1">
        <f>SUMIFS('IS E'!AD$8:AD$315,'IS E'!$A$8:$A$315,'SCH C-2.2 F'!$B103)*1000</f>
        <v>38529</v>
      </c>
      <c r="O103" s="1">
        <f>SUMIFS('IS E'!AE$8:AE$315,'IS E'!$A$8:$A$315,'SCH C-2.2 F'!$B103)*1000</f>
        <v>38000</v>
      </c>
      <c r="P103" s="158">
        <f t="shared" si="6"/>
        <v>449923</v>
      </c>
    </row>
    <row r="104" spans="1:16" x14ac:dyDescent="0.2">
      <c r="A104" s="154">
        <f t="shared" si="5"/>
        <v>84</v>
      </c>
      <c r="B104" s="154">
        <v>597</v>
      </c>
      <c r="C104" s="144" t="s">
        <v>69</v>
      </c>
      <c r="D104" s="1">
        <f>SUMIFS('IS E'!T$8:T$315,'IS E'!$A$8:$A$315,'SCH C-2.2 F'!$B104)*1000</f>
        <v>0</v>
      </c>
      <c r="E104" s="1">
        <f>SUMIFS('IS E'!U$8:U$315,'IS E'!$A$8:$A$315,'SCH C-2.2 F'!$B104)*1000</f>
        <v>0</v>
      </c>
      <c r="F104" s="1">
        <f>SUMIFS('IS E'!V$8:V$315,'IS E'!$A$8:$A$315,'SCH C-2.2 F'!$B104)*1000</f>
        <v>0</v>
      </c>
      <c r="G104" s="1">
        <f>SUMIFS('IS E'!W$8:W$315,'IS E'!$A$8:$A$315,'SCH C-2.2 F'!$B104)*1000</f>
        <v>0</v>
      </c>
      <c r="H104" s="1">
        <f>SUMIFS('IS E'!X$8:X$315,'IS E'!$A$8:$A$315,'SCH C-2.2 F'!$B104)*1000</f>
        <v>0</v>
      </c>
      <c r="I104" s="1">
        <f>SUMIFS('IS E'!Y$8:Y$315,'IS E'!$A$8:$A$315,'SCH C-2.2 F'!$B104)*1000</f>
        <v>0</v>
      </c>
      <c r="J104" s="1">
        <f>SUMIFS('IS E'!Z$8:Z$315,'IS E'!$A$8:$A$315,'SCH C-2.2 F'!$B104)*1000</f>
        <v>0</v>
      </c>
      <c r="K104" s="1">
        <f>SUMIFS('IS E'!AA$8:AA$315,'IS E'!$A$8:$A$315,'SCH C-2.2 F'!$B104)*1000</f>
        <v>0</v>
      </c>
      <c r="L104" s="1">
        <f>SUMIFS('IS E'!AB$8:AB$315,'IS E'!$A$8:$A$315,'SCH C-2.2 F'!$B104)*1000</f>
        <v>0</v>
      </c>
      <c r="M104" s="1">
        <f>SUMIFS('IS E'!AC$8:AC$315,'IS E'!$A$8:$A$315,'SCH C-2.2 F'!$B104)*1000</f>
        <v>0</v>
      </c>
      <c r="N104" s="1">
        <f>SUMIFS('IS E'!AD$8:AD$315,'IS E'!$A$8:$A$315,'SCH C-2.2 F'!$B104)*1000</f>
        <v>0</v>
      </c>
      <c r="O104" s="1">
        <f>SUMIFS('IS E'!AE$8:AE$315,'IS E'!$A$8:$A$315,'SCH C-2.2 F'!$B104)*1000</f>
        <v>0</v>
      </c>
      <c r="P104" s="158">
        <f t="shared" si="6"/>
        <v>0</v>
      </c>
    </row>
    <row r="105" spans="1:16" x14ac:dyDescent="0.2">
      <c r="A105" s="154">
        <f t="shared" si="5"/>
        <v>85</v>
      </c>
      <c r="B105" s="154">
        <v>598</v>
      </c>
      <c r="C105" s="144" t="s">
        <v>70</v>
      </c>
      <c r="D105" s="1">
        <f>SUMIFS('IS E'!T$8:T$315,'IS E'!$A$8:$A$315,'SCH C-2.2 F'!$B105)*1000</f>
        <v>48805</v>
      </c>
      <c r="E105" s="1">
        <f>SUMIFS('IS E'!U$8:U$315,'IS E'!$A$8:$A$315,'SCH C-2.2 F'!$B105)*1000</f>
        <v>58437</v>
      </c>
      <c r="F105" s="1">
        <f>SUMIFS('IS E'!V$8:V$315,'IS E'!$A$8:$A$315,'SCH C-2.2 F'!$B105)*1000</f>
        <v>61231</v>
      </c>
      <c r="G105" s="1">
        <f>SUMIFS('IS E'!W$8:W$315,'IS E'!$A$8:$A$315,'SCH C-2.2 F'!$B105)*1000</f>
        <v>50695</v>
      </c>
      <c r="H105" s="1">
        <f>SUMIFS('IS E'!X$8:X$315,'IS E'!$A$8:$A$315,'SCH C-2.2 F'!$B105)*1000</f>
        <v>51507</v>
      </c>
      <c r="I105" s="1">
        <f>SUMIFS('IS E'!Y$8:Y$315,'IS E'!$A$8:$A$315,'SCH C-2.2 F'!$B105)*1000</f>
        <v>47649</v>
      </c>
      <c r="J105" s="1">
        <f>SUMIFS('IS E'!Z$8:Z$315,'IS E'!$A$8:$A$315,'SCH C-2.2 F'!$B105)*1000</f>
        <v>47366</v>
      </c>
      <c r="K105" s="1">
        <f>SUMIFS('IS E'!AA$8:AA$315,'IS E'!$A$8:$A$315,'SCH C-2.2 F'!$B105)*1000</f>
        <v>48611</v>
      </c>
      <c r="L105" s="1">
        <f>SUMIFS('IS E'!AB$8:AB$315,'IS E'!$A$8:$A$315,'SCH C-2.2 F'!$B105)*1000</f>
        <v>42097</v>
      </c>
      <c r="M105" s="1">
        <f>SUMIFS('IS E'!AC$8:AC$315,'IS E'!$A$8:$A$315,'SCH C-2.2 F'!$B105)*1000</f>
        <v>45357</v>
      </c>
      <c r="N105" s="1">
        <f>SUMIFS('IS E'!AD$8:AD$315,'IS E'!$A$8:$A$315,'SCH C-2.2 F'!$B105)*1000</f>
        <v>51713</v>
      </c>
      <c r="O105" s="1">
        <f>SUMIFS('IS E'!AE$8:AE$315,'IS E'!$A$8:$A$315,'SCH C-2.2 F'!$B105)*1000</f>
        <v>53548</v>
      </c>
      <c r="P105" s="158">
        <f t="shared" si="6"/>
        <v>607016</v>
      </c>
    </row>
    <row r="106" spans="1:16" x14ac:dyDescent="0.2">
      <c r="A106" s="154">
        <f t="shared" si="5"/>
        <v>86</v>
      </c>
      <c r="B106" s="154">
        <v>901</v>
      </c>
      <c r="C106" s="144" t="s">
        <v>75</v>
      </c>
      <c r="D106" s="1">
        <f>SUMIFS('IS E'!T$8:T$315,'IS E'!$A$8:$A$315,'SCH C-2.2 F'!$B106)*1000</f>
        <v>144880.40000000002</v>
      </c>
      <c r="E106" s="1">
        <f>SUMIFS('IS E'!U$8:U$315,'IS E'!$A$8:$A$315,'SCH C-2.2 F'!$B106)*1000</f>
        <v>122949.12</v>
      </c>
      <c r="F106" s="1">
        <f>SUMIFS('IS E'!V$8:V$315,'IS E'!$A$8:$A$315,'SCH C-2.2 F'!$B106)*1000</f>
        <v>133460.88</v>
      </c>
      <c r="G106" s="1">
        <f>SUMIFS('IS E'!W$8:W$315,'IS E'!$A$8:$A$315,'SCH C-2.2 F'!$B106)*1000</f>
        <v>135010.96000000002</v>
      </c>
      <c r="H106" s="1">
        <f>SUMIFS('IS E'!X$8:X$315,'IS E'!$A$8:$A$315,'SCH C-2.2 F'!$B106)*1000</f>
        <v>128959.59999999999</v>
      </c>
      <c r="I106" s="1">
        <f>SUMIFS('IS E'!Y$8:Y$315,'IS E'!$A$8:$A$315,'SCH C-2.2 F'!$B106)*1000</f>
        <v>137930.23999999999</v>
      </c>
      <c r="J106" s="1">
        <f>SUMIFS('IS E'!Z$8:Z$315,'IS E'!$A$8:$A$315,'SCH C-2.2 F'!$B106)*1000</f>
        <v>114414.72</v>
      </c>
      <c r="K106" s="1">
        <f>SUMIFS('IS E'!AA$8:AA$315,'IS E'!$A$8:$A$315,'SCH C-2.2 F'!$B106)*1000</f>
        <v>104315.12</v>
      </c>
      <c r="L106" s="1">
        <f>SUMIFS('IS E'!AB$8:AB$315,'IS E'!$A$8:$A$315,'SCH C-2.2 F'!$B106)*1000</f>
        <v>142876.72</v>
      </c>
      <c r="M106" s="1">
        <f>SUMIFS('IS E'!AC$8:AC$315,'IS E'!$A$8:$A$315,'SCH C-2.2 F'!$B106)*1000</f>
        <v>120353.52</v>
      </c>
      <c r="N106" s="1">
        <f>SUMIFS('IS E'!AD$8:AD$315,'IS E'!$A$8:$A$315,'SCH C-2.2 F'!$B106)*1000</f>
        <v>135086</v>
      </c>
      <c r="O106" s="1">
        <f>SUMIFS('IS E'!AE$8:AE$315,'IS E'!$A$8:$A$315,'SCH C-2.2 F'!$B106)*1000</f>
        <v>153781.03999999998</v>
      </c>
      <c r="P106" s="158">
        <f t="shared" si="6"/>
        <v>1574018.32</v>
      </c>
    </row>
    <row r="107" spans="1:16" x14ac:dyDescent="0.2">
      <c r="A107" s="154">
        <f t="shared" si="5"/>
        <v>87</v>
      </c>
      <c r="B107" s="154">
        <v>902</v>
      </c>
      <c r="C107" s="144" t="s">
        <v>71</v>
      </c>
      <c r="D107" s="1">
        <f>SUMIFS('IS E'!T$8:T$315,'IS E'!$A$8:$A$315,'SCH C-2.2 F'!$B107)*1000</f>
        <v>220194.8</v>
      </c>
      <c r="E107" s="1">
        <f>SUMIFS('IS E'!U$8:U$315,'IS E'!$A$8:$A$315,'SCH C-2.2 F'!$B107)*1000</f>
        <v>276505.04000000004</v>
      </c>
      <c r="F107" s="1">
        <f>SUMIFS('IS E'!V$8:V$315,'IS E'!$A$8:$A$315,'SCH C-2.2 F'!$B107)*1000</f>
        <v>283090.64</v>
      </c>
      <c r="G107" s="1">
        <f>SUMIFS('IS E'!W$8:W$315,'IS E'!$A$8:$A$315,'SCH C-2.2 F'!$B107)*1000</f>
        <v>305615.52</v>
      </c>
      <c r="H107" s="1">
        <f>SUMIFS('IS E'!X$8:X$315,'IS E'!$A$8:$A$315,'SCH C-2.2 F'!$B107)*1000</f>
        <v>278526.64</v>
      </c>
      <c r="I107" s="1">
        <f>SUMIFS('IS E'!Y$8:Y$315,'IS E'!$A$8:$A$315,'SCH C-2.2 F'!$B107)*1000</f>
        <v>306626.88</v>
      </c>
      <c r="J107" s="1">
        <f>SUMIFS('IS E'!Z$8:Z$315,'IS E'!$A$8:$A$315,'SCH C-2.2 F'!$B107)*1000</f>
        <v>278719.28000000003</v>
      </c>
      <c r="K107" s="1">
        <f>SUMIFS('IS E'!AA$8:AA$315,'IS E'!$A$8:$A$315,'SCH C-2.2 F'!$B107)*1000</f>
        <v>301377.44</v>
      </c>
      <c r="L107" s="1">
        <f>SUMIFS('IS E'!AB$8:AB$315,'IS E'!$A$8:$A$315,'SCH C-2.2 F'!$B107)*1000</f>
        <v>300647.2</v>
      </c>
      <c r="M107" s="1">
        <f>SUMIFS('IS E'!AC$8:AC$315,'IS E'!$A$8:$A$315,'SCH C-2.2 F'!$B107)*1000</f>
        <v>293723.36</v>
      </c>
      <c r="N107" s="1">
        <f>SUMIFS('IS E'!AD$8:AD$315,'IS E'!$A$8:$A$315,'SCH C-2.2 F'!$B107)*1000</f>
        <v>296882.32</v>
      </c>
      <c r="O107" s="1">
        <f>SUMIFS('IS E'!AE$8:AE$315,'IS E'!$A$8:$A$315,'SCH C-2.2 F'!$B107)*1000</f>
        <v>305883.2</v>
      </c>
      <c r="P107" s="158">
        <f t="shared" si="6"/>
        <v>3447792.3200000003</v>
      </c>
    </row>
    <row r="108" spans="1:16" x14ac:dyDescent="0.2">
      <c r="A108" s="154">
        <f t="shared" si="5"/>
        <v>88</v>
      </c>
      <c r="B108" s="154">
        <v>903</v>
      </c>
      <c r="C108" s="144" t="s">
        <v>72</v>
      </c>
      <c r="D108" s="1">
        <f>SUMIFS('IS E'!T$8:T$315,'IS E'!$A$8:$A$315,'SCH C-2.2 F'!$B108)*1000</f>
        <v>638827.84000000008</v>
      </c>
      <c r="E108" s="1">
        <f>SUMIFS('IS E'!U$8:U$315,'IS E'!$A$8:$A$315,'SCH C-2.2 F'!$B108)*1000</f>
        <v>577581.76</v>
      </c>
      <c r="F108" s="1">
        <f>SUMIFS('IS E'!V$8:V$315,'IS E'!$A$8:$A$315,'SCH C-2.2 F'!$B108)*1000</f>
        <v>606837.27999999991</v>
      </c>
      <c r="G108" s="1">
        <f>SUMIFS('IS E'!W$8:W$315,'IS E'!$A$8:$A$315,'SCH C-2.2 F'!$B108)*1000</f>
        <v>634016.88</v>
      </c>
      <c r="H108" s="1">
        <f>SUMIFS('IS E'!X$8:X$315,'IS E'!$A$8:$A$315,'SCH C-2.2 F'!$B108)*1000</f>
        <v>583442.72</v>
      </c>
      <c r="I108" s="1">
        <f>SUMIFS('IS E'!Y$8:Y$315,'IS E'!$A$8:$A$315,'SCH C-2.2 F'!$B108)*1000</f>
        <v>649218.07999999996</v>
      </c>
      <c r="J108" s="1">
        <f>SUMIFS('IS E'!Z$8:Z$315,'IS E'!$A$8:$A$315,'SCH C-2.2 F'!$B108)*1000</f>
        <v>566882.39999999991</v>
      </c>
      <c r="K108" s="1">
        <f>SUMIFS('IS E'!AA$8:AA$315,'IS E'!$A$8:$A$315,'SCH C-2.2 F'!$B108)*1000</f>
        <v>563176.88</v>
      </c>
      <c r="L108" s="1">
        <f>SUMIFS('IS E'!AB$8:AB$315,'IS E'!$A$8:$A$315,'SCH C-2.2 F'!$B108)*1000</f>
        <v>581170.23999999906</v>
      </c>
      <c r="M108" s="1">
        <f>SUMIFS('IS E'!AC$8:AC$315,'IS E'!$A$8:$A$315,'SCH C-2.2 F'!$B108)*1000</f>
        <v>514536.96000000002</v>
      </c>
      <c r="N108" s="1">
        <f>SUMIFS('IS E'!AD$8:AD$315,'IS E'!$A$8:$A$315,'SCH C-2.2 F'!$B108)*1000</f>
        <v>584186.96</v>
      </c>
      <c r="O108" s="1">
        <f>SUMIFS('IS E'!AE$8:AE$315,'IS E'!$A$8:$A$315,'SCH C-2.2 F'!$B108)*1000</f>
        <v>545838.16</v>
      </c>
      <c r="P108" s="158">
        <f t="shared" si="6"/>
        <v>7045716.1599999983</v>
      </c>
    </row>
    <row r="109" spans="1:16" x14ac:dyDescent="0.2">
      <c r="A109" s="154">
        <f t="shared" si="5"/>
        <v>89</v>
      </c>
      <c r="B109" s="154">
        <v>904</v>
      </c>
      <c r="C109" s="144" t="s">
        <v>73</v>
      </c>
      <c r="D109" s="1">
        <f>SUMIFS('IS E'!T$8:T$315,'IS E'!$A$8:$A$315,'SCH C-2.2 F'!$B109)*1000</f>
        <v>19388</v>
      </c>
      <c r="E109" s="1">
        <f>SUMIFS('IS E'!U$8:U$315,'IS E'!$A$8:$A$315,'SCH C-2.2 F'!$B109)*1000</f>
        <v>113920</v>
      </c>
      <c r="F109" s="1">
        <f>SUMIFS('IS E'!V$8:V$315,'IS E'!$A$8:$A$315,'SCH C-2.2 F'!$B109)*1000</f>
        <v>193305.99999999898</v>
      </c>
      <c r="G109" s="1">
        <f>SUMIFS('IS E'!W$8:W$315,'IS E'!$A$8:$A$315,'SCH C-2.2 F'!$B109)*1000</f>
        <v>331857</v>
      </c>
      <c r="H109" s="1">
        <f>SUMIFS('IS E'!X$8:X$315,'IS E'!$A$8:$A$315,'SCH C-2.2 F'!$B109)*1000</f>
        <v>306397</v>
      </c>
      <c r="I109" s="1">
        <f>SUMIFS('IS E'!Y$8:Y$315,'IS E'!$A$8:$A$315,'SCH C-2.2 F'!$B109)*1000</f>
        <v>147378.99999999901</v>
      </c>
      <c r="J109" s="1">
        <f>SUMIFS('IS E'!Z$8:Z$315,'IS E'!$A$8:$A$315,'SCH C-2.2 F'!$B109)*1000</f>
        <v>84959.999999999898</v>
      </c>
      <c r="K109" s="1">
        <f>SUMIFS('IS E'!AA$8:AA$315,'IS E'!$A$8:$A$315,'SCH C-2.2 F'!$B109)*1000</f>
        <v>191734.149999999</v>
      </c>
      <c r="L109" s="1">
        <f>SUMIFS('IS E'!AB$8:AB$315,'IS E'!$A$8:$A$315,'SCH C-2.2 F'!$B109)*1000</f>
        <v>243624</v>
      </c>
      <c r="M109" s="1">
        <f>SUMIFS('IS E'!AC$8:AC$315,'IS E'!$A$8:$A$315,'SCH C-2.2 F'!$B109)*1000</f>
        <v>162500.99999999901</v>
      </c>
      <c r="N109" s="1">
        <f>SUMIFS('IS E'!AD$8:AD$315,'IS E'!$A$8:$A$315,'SCH C-2.2 F'!$B109)*1000</f>
        <v>179741</v>
      </c>
      <c r="O109" s="1">
        <f>SUMIFS('IS E'!AE$8:AE$315,'IS E'!$A$8:$A$315,'SCH C-2.2 F'!$B109)*1000</f>
        <v>59384.999999999898</v>
      </c>
      <c r="P109" s="158">
        <f t="shared" si="6"/>
        <v>2034192.1499999959</v>
      </c>
    </row>
    <row r="110" spans="1:16" x14ac:dyDescent="0.2">
      <c r="A110" s="154">
        <f t="shared" si="5"/>
        <v>90</v>
      </c>
      <c r="B110" s="154">
        <v>905</v>
      </c>
      <c r="C110" s="144" t="s">
        <v>74</v>
      </c>
      <c r="D110" s="1">
        <f>SUMIFS('IS E'!T$8:T$315,'IS E'!$A$8:$A$315,'SCH C-2.2 F'!$B110)*1000</f>
        <v>0</v>
      </c>
      <c r="E110" s="1">
        <f>SUMIFS('IS E'!U$8:U$315,'IS E'!$A$8:$A$315,'SCH C-2.2 F'!$B110)*1000</f>
        <v>0</v>
      </c>
      <c r="F110" s="1">
        <f>SUMIFS('IS E'!V$8:V$315,'IS E'!$A$8:$A$315,'SCH C-2.2 F'!$B110)*1000</f>
        <v>0</v>
      </c>
      <c r="G110" s="1">
        <f>SUMIFS('IS E'!W$8:W$315,'IS E'!$A$8:$A$315,'SCH C-2.2 F'!$B110)*1000</f>
        <v>0</v>
      </c>
      <c r="H110" s="1">
        <f>SUMIFS('IS E'!X$8:X$315,'IS E'!$A$8:$A$315,'SCH C-2.2 F'!$B110)*1000</f>
        <v>0</v>
      </c>
      <c r="I110" s="1">
        <f>SUMIFS('IS E'!Y$8:Y$315,'IS E'!$A$8:$A$315,'SCH C-2.2 F'!$B110)*1000</f>
        <v>0</v>
      </c>
      <c r="J110" s="1">
        <f>SUMIFS('IS E'!Z$8:Z$315,'IS E'!$A$8:$A$315,'SCH C-2.2 F'!$B110)*1000</f>
        <v>0</v>
      </c>
      <c r="K110" s="1">
        <f>SUMIFS('IS E'!AA$8:AA$315,'IS E'!$A$8:$A$315,'SCH C-2.2 F'!$B110)*1000</f>
        <v>0</v>
      </c>
      <c r="L110" s="1">
        <f>SUMIFS('IS E'!AB$8:AB$315,'IS E'!$A$8:$A$315,'SCH C-2.2 F'!$B110)*1000</f>
        <v>0</v>
      </c>
      <c r="M110" s="1">
        <f>SUMIFS('IS E'!AC$8:AC$315,'IS E'!$A$8:$A$315,'SCH C-2.2 F'!$B110)*1000</f>
        <v>0</v>
      </c>
      <c r="N110" s="1">
        <f>SUMIFS('IS E'!AD$8:AD$315,'IS E'!$A$8:$A$315,'SCH C-2.2 F'!$B110)*1000</f>
        <v>0</v>
      </c>
      <c r="O110" s="1">
        <f>SUMIFS('IS E'!AE$8:AE$315,'IS E'!$A$8:$A$315,'SCH C-2.2 F'!$B110)*1000</f>
        <v>0</v>
      </c>
      <c r="P110" s="158">
        <f t="shared" si="6"/>
        <v>0</v>
      </c>
    </row>
    <row r="111" spans="1:16" x14ac:dyDescent="0.2">
      <c r="A111" s="154">
        <f t="shared" si="5"/>
        <v>91</v>
      </c>
      <c r="B111" s="154">
        <v>907</v>
      </c>
      <c r="C111" s="144" t="s">
        <v>76</v>
      </c>
      <c r="D111" s="1">
        <f>SUMIFS('IS E'!T$8:T$315,'IS E'!$A$8:$A$315,'SCH C-2.2 F'!$B111)*1000</f>
        <v>33217.919999999998</v>
      </c>
      <c r="E111" s="1">
        <f>SUMIFS('IS E'!U$8:U$315,'IS E'!$A$8:$A$315,'SCH C-2.2 F'!$B111)*1000</f>
        <v>27331.63</v>
      </c>
      <c r="F111" s="1">
        <f>SUMIFS('IS E'!V$8:V$315,'IS E'!$A$8:$A$315,'SCH C-2.2 F'!$B111)*1000</f>
        <v>32961.96</v>
      </c>
      <c r="G111" s="1">
        <f>SUMIFS('IS E'!W$8:W$315,'IS E'!$A$8:$A$315,'SCH C-2.2 F'!$B111)*1000</f>
        <v>33578.159999999996</v>
      </c>
      <c r="H111" s="1">
        <f>SUMIFS('IS E'!X$8:X$315,'IS E'!$A$8:$A$315,'SCH C-2.2 F'!$B111)*1000</f>
        <v>31166.29</v>
      </c>
      <c r="I111" s="1">
        <f>SUMIFS('IS E'!Y$8:Y$315,'IS E'!$A$8:$A$315,'SCH C-2.2 F'!$B111)*1000</f>
        <v>37073.909999999996</v>
      </c>
      <c r="J111" s="1">
        <f>SUMIFS('IS E'!Z$8:Z$315,'IS E'!$A$8:$A$315,'SCH C-2.2 F'!$B111)*1000</f>
        <v>28168.240000000002</v>
      </c>
      <c r="K111" s="1">
        <f>SUMIFS('IS E'!AA$8:AA$315,'IS E'!$A$8:$A$315,'SCH C-2.2 F'!$B111)*1000</f>
        <v>24427.59</v>
      </c>
      <c r="L111" s="1">
        <f>SUMIFS('IS E'!AB$8:AB$315,'IS E'!$A$8:$A$315,'SCH C-2.2 F'!$B111)*1000</f>
        <v>33794.620000000003</v>
      </c>
      <c r="M111" s="1">
        <f>SUMIFS('IS E'!AC$8:AC$315,'IS E'!$A$8:$A$315,'SCH C-2.2 F'!$B111)*1000</f>
        <v>27072.510000000002</v>
      </c>
      <c r="N111" s="1">
        <f>SUMIFS('IS E'!AD$8:AD$315,'IS E'!$A$8:$A$315,'SCH C-2.2 F'!$B111)*1000</f>
        <v>31553.39</v>
      </c>
      <c r="O111" s="1">
        <f>SUMIFS('IS E'!AE$8:AE$315,'IS E'!$A$8:$A$315,'SCH C-2.2 F'!$B111)*1000</f>
        <v>31992.629999999997</v>
      </c>
      <c r="P111" s="158">
        <f t="shared" si="6"/>
        <v>372338.85000000003</v>
      </c>
    </row>
    <row r="112" spans="1:16" x14ac:dyDescent="0.2">
      <c r="A112" s="154">
        <f t="shared" si="5"/>
        <v>92</v>
      </c>
      <c r="B112" s="154">
        <v>908</v>
      </c>
      <c r="C112" s="144" t="s">
        <v>77</v>
      </c>
      <c r="D112" s="1">
        <f>SUMIFS('IS E'!T$8:T$315,'IS E'!$A$8:$A$315,'SCH C-2.2 F'!$B112)*1000</f>
        <v>448193.56</v>
      </c>
      <c r="E112" s="1">
        <f>SUMIFS('IS E'!U$8:U$315,'IS E'!$A$8:$A$315,'SCH C-2.2 F'!$B112)*1000</f>
        <v>530642.69000000006</v>
      </c>
      <c r="F112" s="1">
        <f>SUMIFS('IS E'!V$8:V$315,'IS E'!$A$8:$A$315,'SCH C-2.2 F'!$B112)*1000</f>
        <v>923966.71000000008</v>
      </c>
      <c r="G112" s="1">
        <f>SUMIFS('IS E'!W$8:W$315,'IS E'!$A$8:$A$315,'SCH C-2.2 F'!$B112)*1000</f>
        <v>584631.22</v>
      </c>
      <c r="H112" s="1">
        <f>SUMIFS('IS E'!X$8:X$315,'IS E'!$A$8:$A$315,'SCH C-2.2 F'!$B112)*1000</f>
        <v>619463.80000000005</v>
      </c>
      <c r="I112" s="1">
        <f>SUMIFS('IS E'!Y$8:Y$315,'IS E'!$A$8:$A$315,'SCH C-2.2 F'!$B112)*1000</f>
        <v>454763.01</v>
      </c>
      <c r="J112" s="1">
        <f>SUMIFS('IS E'!Z$8:Z$315,'IS E'!$A$8:$A$315,'SCH C-2.2 F'!$B112)*1000</f>
        <v>473152.04</v>
      </c>
      <c r="K112" s="1">
        <f>SUMIFS('IS E'!AA$8:AA$315,'IS E'!$A$8:$A$315,'SCH C-2.2 F'!$B112)*1000</f>
        <v>527514.04</v>
      </c>
      <c r="L112" s="1">
        <f>SUMIFS('IS E'!AB$8:AB$315,'IS E'!$A$8:$A$315,'SCH C-2.2 F'!$B112)*1000</f>
        <v>408600.01</v>
      </c>
      <c r="M112" s="1">
        <f>SUMIFS('IS E'!AC$8:AC$315,'IS E'!$A$8:$A$315,'SCH C-2.2 F'!$B112)*1000</f>
        <v>325380.06</v>
      </c>
      <c r="N112" s="1">
        <f>SUMIFS('IS E'!AD$8:AD$315,'IS E'!$A$8:$A$315,'SCH C-2.2 F'!$B112)*1000</f>
        <v>343569.73</v>
      </c>
      <c r="O112" s="1">
        <f>SUMIFS('IS E'!AE$8:AE$315,'IS E'!$A$8:$A$315,'SCH C-2.2 F'!$B112)*1000</f>
        <v>346755.89</v>
      </c>
      <c r="P112" s="158">
        <f t="shared" si="6"/>
        <v>5986632.7599999988</v>
      </c>
    </row>
    <row r="113" spans="1:16" x14ac:dyDescent="0.2">
      <c r="A113" s="154">
        <f t="shared" si="5"/>
        <v>93</v>
      </c>
      <c r="B113" s="154">
        <v>909</v>
      </c>
      <c r="C113" s="144" t="s">
        <v>78</v>
      </c>
      <c r="D113" s="1">
        <f>SUMIFS('IS E'!T$8:T$315,'IS E'!$A$8:$A$315,'SCH C-2.2 F'!$B113)*1000</f>
        <v>108169.709999999</v>
      </c>
      <c r="E113" s="1">
        <f>SUMIFS('IS E'!U$8:U$315,'IS E'!$A$8:$A$315,'SCH C-2.2 F'!$B113)*1000</f>
        <v>106387.46999999999</v>
      </c>
      <c r="F113" s="1">
        <f>SUMIFS('IS E'!V$8:V$315,'IS E'!$A$8:$A$315,'SCH C-2.2 F'!$B113)*1000</f>
        <v>107092.939999999</v>
      </c>
      <c r="G113" s="1">
        <f>SUMIFS('IS E'!W$8:W$315,'IS E'!$A$8:$A$315,'SCH C-2.2 F'!$B113)*1000</f>
        <v>112172.64</v>
      </c>
      <c r="H113" s="1">
        <f>SUMIFS('IS E'!X$8:X$315,'IS E'!$A$8:$A$315,'SCH C-2.2 F'!$B113)*1000</f>
        <v>107835.54</v>
      </c>
      <c r="I113" s="1">
        <f>SUMIFS('IS E'!Y$8:Y$315,'IS E'!$A$8:$A$315,'SCH C-2.2 F'!$B113)*1000</f>
        <v>95544.72</v>
      </c>
      <c r="J113" s="1">
        <f>SUMIFS('IS E'!Z$8:Z$315,'IS E'!$A$8:$A$315,'SCH C-2.2 F'!$B113)*1000</f>
        <v>94745.239999999991</v>
      </c>
      <c r="K113" s="1">
        <f>SUMIFS('IS E'!AA$8:AA$315,'IS E'!$A$8:$A$315,'SCH C-2.2 F'!$B113)*1000</f>
        <v>95487.839999999909</v>
      </c>
      <c r="L113" s="1">
        <f>SUMIFS('IS E'!AB$8:AB$315,'IS E'!$A$8:$A$315,'SCH C-2.2 F'!$B113)*1000</f>
        <v>104839.85999999901</v>
      </c>
      <c r="M113" s="1">
        <f>SUMIFS('IS E'!AC$8:AC$315,'IS E'!$A$8:$A$315,'SCH C-2.2 F'!$B113)*1000</f>
        <v>93631.34</v>
      </c>
      <c r="N113" s="1">
        <f>SUMIFS('IS E'!AD$8:AD$315,'IS E'!$A$8:$A$315,'SCH C-2.2 F'!$B113)*1000</f>
        <v>94076.9</v>
      </c>
      <c r="O113" s="1">
        <f>SUMIFS('IS E'!AE$8:AE$315,'IS E'!$A$8:$A$315,'SCH C-2.2 F'!$B113)*1000</f>
        <v>111430.03999999899</v>
      </c>
      <c r="P113" s="158">
        <f t="shared" si="6"/>
        <v>1231414.239999996</v>
      </c>
    </row>
    <row r="114" spans="1:16" x14ac:dyDescent="0.2">
      <c r="A114" s="154">
        <f t="shared" si="5"/>
        <v>94</v>
      </c>
      <c r="B114" s="154">
        <v>910</v>
      </c>
      <c r="C114" s="144" t="s">
        <v>79</v>
      </c>
      <c r="D114" s="1">
        <f>SUMIFS('IS E'!T$8:T$315,'IS E'!$A$8:$A$315,'SCH C-2.2 F'!$B114)*1000</f>
        <v>47997.24</v>
      </c>
      <c r="E114" s="1">
        <f>SUMIFS('IS E'!U$8:U$315,'IS E'!$A$8:$A$315,'SCH C-2.2 F'!$B114)*1000</f>
        <v>64982.240000000005</v>
      </c>
      <c r="F114" s="1">
        <f>SUMIFS('IS E'!V$8:V$315,'IS E'!$A$8:$A$315,'SCH C-2.2 F'!$B114)*1000</f>
        <v>86628.24</v>
      </c>
      <c r="G114" s="1">
        <f>SUMIFS('IS E'!W$8:W$315,'IS E'!$A$8:$A$315,'SCH C-2.2 F'!$B114)*1000</f>
        <v>60005.24</v>
      </c>
      <c r="H114" s="1">
        <f>SUMIFS('IS E'!X$8:X$315,'IS E'!$A$8:$A$315,'SCH C-2.2 F'!$B114)*1000</f>
        <v>81825.040000000008</v>
      </c>
      <c r="I114" s="1">
        <f>SUMIFS('IS E'!Y$8:Y$315,'IS E'!$A$8:$A$315,'SCH C-2.2 F'!$B114)*1000</f>
        <v>61032.240000000005</v>
      </c>
      <c r="J114" s="1">
        <f>SUMIFS('IS E'!Z$8:Z$315,'IS E'!$A$8:$A$315,'SCH C-2.2 F'!$B114)*1000</f>
        <v>58966.39</v>
      </c>
      <c r="K114" s="1">
        <f>SUMIFS('IS E'!AA$8:AA$315,'IS E'!$A$8:$A$315,'SCH C-2.2 F'!$B114)*1000</f>
        <v>68110.64</v>
      </c>
      <c r="L114" s="1">
        <f>SUMIFS('IS E'!AB$8:AB$315,'IS E'!$A$8:$A$315,'SCH C-2.2 F'!$B114)*1000</f>
        <v>54408.880000000005</v>
      </c>
      <c r="M114" s="1">
        <f>SUMIFS('IS E'!AC$8:AC$315,'IS E'!$A$8:$A$315,'SCH C-2.2 F'!$B114)*1000</f>
        <v>43506.880000000005</v>
      </c>
      <c r="N114" s="1">
        <f>SUMIFS('IS E'!AD$8:AD$315,'IS E'!$A$8:$A$315,'SCH C-2.2 F'!$B114)*1000</f>
        <v>55167.28</v>
      </c>
      <c r="O114" s="1">
        <f>SUMIFS('IS E'!AE$8:AE$315,'IS E'!$A$8:$A$315,'SCH C-2.2 F'!$B114)*1000</f>
        <v>43506.880000000005</v>
      </c>
      <c r="P114" s="158">
        <f t="shared" si="6"/>
        <v>726137.19000000006</v>
      </c>
    </row>
    <row r="115" spans="1:16" x14ac:dyDescent="0.2">
      <c r="A115" s="154">
        <f t="shared" si="5"/>
        <v>95</v>
      </c>
      <c r="B115" s="154">
        <v>911</v>
      </c>
      <c r="C115" s="144" t="s">
        <v>80</v>
      </c>
      <c r="D115" s="1">
        <f>SUMIFS('IS E'!T$8:T$315,'IS E'!$A$8:$A$315,'SCH C-2.2 F'!$B115)*1000</f>
        <v>0</v>
      </c>
      <c r="E115" s="1">
        <f>SUMIFS('IS E'!U$8:U$315,'IS E'!$A$8:$A$315,'SCH C-2.2 F'!$B115)*1000</f>
        <v>0</v>
      </c>
      <c r="F115" s="1">
        <f>SUMIFS('IS E'!V$8:V$315,'IS E'!$A$8:$A$315,'SCH C-2.2 F'!$B115)*1000</f>
        <v>0</v>
      </c>
      <c r="G115" s="1">
        <f>SUMIFS('IS E'!W$8:W$315,'IS E'!$A$8:$A$315,'SCH C-2.2 F'!$B115)*1000</f>
        <v>0</v>
      </c>
      <c r="H115" s="1">
        <f>SUMIFS('IS E'!X$8:X$315,'IS E'!$A$8:$A$315,'SCH C-2.2 F'!$B115)*1000</f>
        <v>0</v>
      </c>
      <c r="I115" s="1">
        <f>SUMIFS('IS E'!Y$8:Y$315,'IS E'!$A$8:$A$315,'SCH C-2.2 F'!$B115)*1000</f>
        <v>0</v>
      </c>
      <c r="J115" s="1">
        <f>SUMIFS('IS E'!Z$8:Z$315,'IS E'!$A$8:$A$315,'SCH C-2.2 F'!$B115)*1000</f>
        <v>0</v>
      </c>
      <c r="K115" s="1">
        <f>SUMIFS('IS E'!AA$8:AA$315,'IS E'!$A$8:$A$315,'SCH C-2.2 F'!$B115)*1000</f>
        <v>0</v>
      </c>
      <c r="L115" s="1">
        <f>SUMIFS('IS E'!AB$8:AB$315,'IS E'!$A$8:$A$315,'SCH C-2.2 F'!$B115)*1000</f>
        <v>0</v>
      </c>
      <c r="M115" s="1">
        <f>SUMIFS('IS E'!AC$8:AC$315,'IS E'!$A$8:$A$315,'SCH C-2.2 F'!$B115)*1000</f>
        <v>0</v>
      </c>
      <c r="N115" s="1">
        <f>SUMIFS('IS E'!AD$8:AD$315,'IS E'!$A$8:$A$315,'SCH C-2.2 F'!$B115)*1000</f>
        <v>0</v>
      </c>
      <c r="O115" s="1">
        <f>SUMIFS('IS E'!AE$8:AE$315,'IS E'!$A$8:$A$315,'SCH C-2.2 F'!$B115)*1000</f>
        <v>0</v>
      </c>
      <c r="P115" s="158">
        <f t="shared" si="6"/>
        <v>0</v>
      </c>
    </row>
    <row r="116" spans="1:16" x14ac:dyDescent="0.2">
      <c r="A116" s="154">
        <f t="shared" si="5"/>
        <v>96</v>
      </c>
      <c r="B116" s="154">
        <v>912</v>
      </c>
      <c r="C116" s="144" t="s">
        <v>81</v>
      </c>
      <c r="D116" s="1">
        <f>SUMIFS('IS E'!T$8:T$315,'IS E'!$A$8:$A$315,'SCH C-2.2 F'!$B116)*1000</f>
        <v>0</v>
      </c>
      <c r="E116" s="1">
        <f>SUMIFS('IS E'!U$8:U$315,'IS E'!$A$8:$A$315,'SCH C-2.2 F'!$B116)*1000</f>
        <v>0</v>
      </c>
      <c r="F116" s="1">
        <f>SUMIFS('IS E'!V$8:V$315,'IS E'!$A$8:$A$315,'SCH C-2.2 F'!$B116)*1000</f>
        <v>0</v>
      </c>
      <c r="G116" s="1">
        <f>SUMIFS('IS E'!W$8:W$315,'IS E'!$A$8:$A$315,'SCH C-2.2 F'!$B116)*1000</f>
        <v>0</v>
      </c>
      <c r="H116" s="1">
        <f>SUMIFS('IS E'!X$8:X$315,'IS E'!$A$8:$A$315,'SCH C-2.2 F'!$B116)*1000</f>
        <v>0</v>
      </c>
      <c r="I116" s="1">
        <f>SUMIFS('IS E'!Y$8:Y$315,'IS E'!$A$8:$A$315,'SCH C-2.2 F'!$B116)*1000</f>
        <v>0</v>
      </c>
      <c r="J116" s="1">
        <f>SUMIFS('IS E'!Z$8:Z$315,'IS E'!$A$8:$A$315,'SCH C-2.2 F'!$B116)*1000</f>
        <v>0</v>
      </c>
      <c r="K116" s="1">
        <f>SUMIFS('IS E'!AA$8:AA$315,'IS E'!$A$8:$A$315,'SCH C-2.2 F'!$B116)*1000</f>
        <v>0</v>
      </c>
      <c r="L116" s="1">
        <f>SUMIFS('IS E'!AB$8:AB$315,'IS E'!$A$8:$A$315,'SCH C-2.2 F'!$B116)*1000</f>
        <v>0</v>
      </c>
      <c r="M116" s="1">
        <f>SUMIFS('IS E'!AC$8:AC$315,'IS E'!$A$8:$A$315,'SCH C-2.2 F'!$B116)*1000</f>
        <v>0</v>
      </c>
      <c r="N116" s="1">
        <f>SUMIFS('IS E'!AD$8:AD$315,'IS E'!$A$8:$A$315,'SCH C-2.2 F'!$B116)*1000</f>
        <v>0</v>
      </c>
      <c r="O116" s="1">
        <f>SUMIFS('IS E'!AE$8:AE$315,'IS E'!$A$8:$A$315,'SCH C-2.2 F'!$B116)*1000</f>
        <v>0</v>
      </c>
      <c r="P116" s="158">
        <f t="shared" si="6"/>
        <v>0</v>
      </c>
    </row>
    <row r="117" spans="1:16" x14ac:dyDescent="0.2">
      <c r="A117" s="154">
        <f t="shared" si="5"/>
        <v>97</v>
      </c>
      <c r="B117" s="154">
        <v>913</v>
      </c>
      <c r="C117" s="144" t="s">
        <v>82</v>
      </c>
      <c r="D117" s="1">
        <f>SUMIFS('IS E'!T$8:T$315,'IS E'!$A$8:$A$315,'SCH C-2.2 F'!$B117)*1000</f>
        <v>49442.15</v>
      </c>
      <c r="E117" s="1">
        <f>SUMIFS('IS E'!U$8:U$315,'IS E'!$A$8:$A$315,'SCH C-2.2 F'!$B117)*1000</f>
        <v>185634.99</v>
      </c>
      <c r="F117" s="1">
        <f>SUMIFS('IS E'!V$8:V$315,'IS E'!$A$8:$A$315,'SCH C-2.2 F'!$B117)*1000</f>
        <v>55090.649999999994</v>
      </c>
      <c r="G117" s="1">
        <f>SUMIFS('IS E'!W$8:W$315,'IS E'!$A$8:$A$315,'SCH C-2.2 F'!$B117)*1000</f>
        <v>54743.049999999996</v>
      </c>
      <c r="H117" s="1">
        <f>SUMIFS('IS E'!X$8:X$315,'IS E'!$A$8:$A$315,'SCH C-2.2 F'!$B117)*1000</f>
        <v>55090.649999999994</v>
      </c>
      <c r="I117" s="1">
        <f>SUMIFS('IS E'!Y$8:Y$315,'IS E'!$A$8:$A$315,'SCH C-2.2 F'!$B117)*1000</f>
        <v>54743.049999999996</v>
      </c>
      <c r="J117" s="1">
        <f>SUMIFS('IS E'!Z$8:Z$315,'IS E'!$A$8:$A$315,'SCH C-2.2 F'!$B117)*1000</f>
        <v>49442.15</v>
      </c>
      <c r="K117" s="1">
        <f>SUMIFS('IS E'!AA$8:AA$315,'IS E'!$A$8:$A$315,'SCH C-2.2 F'!$B117)*1000</f>
        <v>49442.15</v>
      </c>
      <c r="L117" s="1">
        <f>SUMIFS('IS E'!AB$8:AB$315,'IS E'!$A$8:$A$315,'SCH C-2.2 F'!$B117)*1000</f>
        <v>49687.840000000004</v>
      </c>
      <c r="M117" s="1">
        <f>SUMIFS('IS E'!AC$8:AC$315,'IS E'!$A$8:$A$315,'SCH C-2.2 F'!$B117)*1000</f>
        <v>261414.15999999997</v>
      </c>
      <c r="N117" s="1">
        <f>SUMIFS('IS E'!AD$8:AD$315,'IS E'!$A$8:$A$315,'SCH C-2.2 F'!$B117)*1000</f>
        <v>82425.439999999988</v>
      </c>
      <c r="O117" s="1">
        <f>SUMIFS('IS E'!AE$8:AE$315,'IS E'!$A$8:$A$315,'SCH C-2.2 F'!$B117)*1000</f>
        <v>101385.44</v>
      </c>
      <c r="P117" s="158">
        <f t="shared" si="6"/>
        <v>1048541.7199999997</v>
      </c>
    </row>
    <row r="118" spans="1:16" x14ac:dyDescent="0.2">
      <c r="A118" s="154">
        <f t="shared" si="5"/>
        <v>98</v>
      </c>
      <c r="B118" s="154">
        <v>916</v>
      </c>
      <c r="C118" s="144" t="s">
        <v>83</v>
      </c>
      <c r="D118" s="1">
        <f>SUMIFS('IS E'!T$8:T$315,'IS E'!$A$8:$A$315,'SCH C-2.2 F'!$B118)*1000</f>
        <v>0</v>
      </c>
      <c r="E118" s="1">
        <f>SUMIFS('IS E'!U$8:U$315,'IS E'!$A$8:$A$315,'SCH C-2.2 F'!$B118)*1000</f>
        <v>0</v>
      </c>
      <c r="F118" s="1">
        <f>SUMIFS('IS E'!V$8:V$315,'IS E'!$A$8:$A$315,'SCH C-2.2 F'!$B118)*1000</f>
        <v>0</v>
      </c>
      <c r="G118" s="1">
        <f>SUMIFS('IS E'!W$8:W$315,'IS E'!$A$8:$A$315,'SCH C-2.2 F'!$B118)*1000</f>
        <v>0</v>
      </c>
      <c r="H118" s="1">
        <f>SUMIFS('IS E'!X$8:X$315,'IS E'!$A$8:$A$315,'SCH C-2.2 F'!$B118)*1000</f>
        <v>0</v>
      </c>
      <c r="I118" s="1">
        <f>SUMIFS('IS E'!Y$8:Y$315,'IS E'!$A$8:$A$315,'SCH C-2.2 F'!$B118)*1000</f>
        <v>0</v>
      </c>
      <c r="J118" s="1">
        <f>SUMIFS('IS E'!Z$8:Z$315,'IS E'!$A$8:$A$315,'SCH C-2.2 F'!$B118)*1000</f>
        <v>0</v>
      </c>
      <c r="K118" s="1">
        <f>SUMIFS('IS E'!AA$8:AA$315,'IS E'!$A$8:$A$315,'SCH C-2.2 F'!$B118)*1000</f>
        <v>0</v>
      </c>
      <c r="L118" s="1">
        <f>SUMIFS('IS E'!AB$8:AB$315,'IS E'!$A$8:$A$315,'SCH C-2.2 F'!$B118)*1000</f>
        <v>0</v>
      </c>
      <c r="M118" s="1">
        <f>SUMIFS('IS E'!AC$8:AC$315,'IS E'!$A$8:$A$315,'SCH C-2.2 F'!$B118)*1000</f>
        <v>0</v>
      </c>
      <c r="N118" s="1">
        <f>SUMIFS('IS E'!AD$8:AD$315,'IS E'!$A$8:$A$315,'SCH C-2.2 F'!$B118)*1000</f>
        <v>0</v>
      </c>
      <c r="O118" s="1">
        <f>SUMIFS('IS E'!AE$8:AE$315,'IS E'!$A$8:$A$315,'SCH C-2.2 F'!$B118)*1000</f>
        <v>0</v>
      </c>
      <c r="P118" s="158">
        <f t="shared" si="6"/>
        <v>0</v>
      </c>
    </row>
    <row r="119" spans="1:16" x14ac:dyDescent="0.2">
      <c r="A119" s="154">
        <f t="shared" si="5"/>
        <v>99</v>
      </c>
      <c r="B119" s="154">
        <v>920</v>
      </c>
      <c r="C119" s="144" t="s">
        <v>84</v>
      </c>
      <c r="D119" s="1">
        <f>SUMIFS('IS E'!T$8:T$315,'IS E'!$A$8:$A$315,'SCH C-2.2 F'!$B119)*1000</f>
        <v>2485145.2043689103</v>
      </c>
      <c r="E119" s="1">
        <f>SUMIFS('IS E'!U$8:U$315,'IS E'!$A$8:$A$315,'SCH C-2.2 F'!$B119)*1000</f>
        <v>1907477.0747032801</v>
      </c>
      <c r="F119" s="1">
        <f>SUMIFS('IS E'!V$8:V$315,'IS E'!$A$8:$A$315,'SCH C-2.2 F'!$B119)*1000</f>
        <v>2319518.71649175</v>
      </c>
      <c r="G119" s="1">
        <f>SUMIFS('IS E'!W$8:W$315,'IS E'!$A$8:$A$315,'SCH C-2.2 F'!$B119)*1000</f>
        <v>2330616.2841545101</v>
      </c>
      <c r="H119" s="1">
        <f>SUMIFS('IS E'!X$8:X$315,'IS E'!$A$8:$A$315,'SCH C-2.2 F'!$B119)*1000</f>
        <v>2033761.32</v>
      </c>
      <c r="I119" s="1">
        <f>SUMIFS('IS E'!Y$8:Y$315,'IS E'!$A$8:$A$315,'SCH C-2.2 F'!$B119)*1000</f>
        <v>2445728.2845946602</v>
      </c>
      <c r="J119" s="1">
        <f>SUMIFS('IS E'!Z$8:Z$315,'IS E'!$A$8:$A$315,'SCH C-2.2 F'!$B119)*1000</f>
        <v>1955513.6799999899</v>
      </c>
      <c r="K119" s="1">
        <f>SUMIFS('IS E'!AA$8:AA$315,'IS E'!$A$8:$A$315,'SCH C-2.2 F'!$B119)*1000</f>
        <v>1828682.3599999901</v>
      </c>
      <c r="L119" s="1">
        <f>SUMIFS('IS E'!AB$8:AB$315,'IS E'!$A$8:$A$315,'SCH C-2.2 F'!$B119)*1000</f>
        <v>2618089.4400000004</v>
      </c>
      <c r="M119" s="1">
        <f>SUMIFS('IS E'!AC$8:AC$315,'IS E'!$A$8:$A$315,'SCH C-2.2 F'!$B119)*1000</f>
        <v>2134773.2452713898</v>
      </c>
      <c r="N119" s="1">
        <f>SUMIFS('IS E'!AD$8:AD$315,'IS E'!$A$8:$A$315,'SCH C-2.2 F'!$B119)*1000</f>
        <v>2314876.2703099702</v>
      </c>
      <c r="O119" s="1">
        <f>SUMIFS('IS E'!AE$8:AE$315,'IS E'!$A$8:$A$315,'SCH C-2.2 F'!$B119)*1000</f>
        <v>2231779.04</v>
      </c>
      <c r="P119" s="158">
        <f t="shared" si="6"/>
        <v>26605960.919894449</v>
      </c>
    </row>
    <row r="120" spans="1:16" x14ac:dyDescent="0.2">
      <c r="A120" s="154">
        <f t="shared" si="5"/>
        <v>100</v>
      </c>
      <c r="B120" s="154">
        <v>921</v>
      </c>
      <c r="C120" s="144" t="s">
        <v>85</v>
      </c>
      <c r="D120" s="1">
        <f>SUMIFS('IS E'!T$8:T$315,'IS E'!$A$8:$A$315,'SCH C-2.2 F'!$B120)*1000</f>
        <v>588064.94883637398</v>
      </c>
      <c r="E120" s="1">
        <f>SUMIFS('IS E'!U$8:U$315,'IS E'!$A$8:$A$315,'SCH C-2.2 F'!$B120)*1000</f>
        <v>685442.99999999895</v>
      </c>
      <c r="F120" s="1">
        <f>SUMIFS('IS E'!V$8:V$315,'IS E'!$A$8:$A$315,'SCH C-2.2 F'!$B120)*1000</f>
        <v>611981.51078885596</v>
      </c>
      <c r="G120" s="1">
        <f>SUMIFS('IS E'!W$8:W$315,'IS E'!$A$8:$A$315,'SCH C-2.2 F'!$B120)*1000</f>
        <v>559802.15999999992</v>
      </c>
      <c r="H120" s="1">
        <f>SUMIFS('IS E'!X$8:X$315,'IS E'!$A$8:$A$315,'SCH C-2.2 F'!$B120)*1000</f>
        <v>617162.88</v>
      </c>
      <c r="I120" s="1">
        <f>SUMIFS('IS E'!Y$8:Y$315,'IS E'!$A$8:$A$315,'SCH C-2.2 F'!$B120)*1000</f>
        <v>615289.08569656196</v>
      </c>
      <c r="J120" s="1">
        <f>SUMIFS('IS E'!Z$8:Z$315,'IS E'!$A$8:$A$315,'SCH C-2.2 F'!$B120)*1000</f>
        <v>561762.2227331429</v>
      </c>
      <c r="K120" s="1">
        <f>SUMIFS('IS E'!AA$8:AA$315,'IS E'!$A$8:$A$315,'SCH C-2.2 F'!$B120)*1000</f>
        <v>590907.65032744501</v>
      </c>
      <c r="L120" s="1">
        <f>SUMIFS('IS E'!AB$8:AB$315,'IS E'!$A$8:$A$315,'SCH C-2.2 F'!$B120)*1000</f>
        <v>591458.15999999898</v>
      </c>
      <c r="M120" s="1">
        <f>SUMIFS('IS E'!AC$8:AC$315,'IS E'!$A$8:$A$315,'SCH C-2.2 F'!$B120)*1000</f>
        <v>628815.76</v>
      </c>
      <c r="N120" s="1">
        <f>SUMIFS('IS E'!AD$8:AD$315,'IS E'!$A$8:$A$315,'SCH C-2.2 F'!$B120)*1000</f>
        <v>649922.12</v>
      </c>
      <c r="O120" s="1">
        <f>SUMIFS('IS E'!AE$8:AE$315,'IS E'!$A$8:$A$315,'SCH C-2.2 F'!$B120)*1000</f>
        <v>593500.31999999902</v>
      </c>
      <c r="P120" s="158">
        <f t="shared" si="6"/>
        <v>7294109.8183823768</v>
      </c>
    </row>
    <row r="121" spans="1:16" x14ac:dyDescent="0.2">
      <c r="A121" s="154">
        <f t="shared" si="5"/>
        <v>101</v>
      </c>
      <c r="B121" s="154">
        <v>922</v>
      </c>
      <c r="C121" s="144" t="s">
        <v>86</v>
      </c>
      <c r="D121" s="1">
        <f>SUMIFS('IS E'!T$8:T$315,'IS E'!$A$8:$A$315,'SCH C-2.2 F'!$B121)*1000</f>
        <v>-394559.48315160401</v>
      </c>
      <c r="E121" s="1">
        <f>SUMIFS('IS E'!U$8:U$315,'IS E'!$A$8:$A$315,'SCH C-2.2 F'!$B121)*1000</f>
        <v>-344989.99756145204</v>
      </c>
      <c r="F121" s="1">
        <f>SUMIFS('IS E'!V$8:V$315,'IS E'!$A$8:$A$315,'SCH C-2.2 F'!$B121)*1000</f>
        <v>-379665.76163312601</v>
      </c>
      <c r="G121" s="1">
        <f>SUMIFS('IS E'!W$8:W$315,'IS E'!$A$8:$A$315,'SCH C-2.2 F'!$B121)*1000</f>
        <v>-375922.001231545</v>
      </c>
      <c r="H121" s="1">
        <f>SUMIFS('IS E'!X$8:X$315,'IS E'!$A$8:$A$315,'SCH C-2.2 F'!$B121)*1000</f>
        <v>-349511.99814076396</v>
      </c>
      <c r="I121" s="1">
        <f>SUMIFS('IS E'!Y$8:Y$315,'IS E'!$A$8:$A$315,'SCH C-2.2 F'!$B121)*1000</f>
        <v>-391177.48281743797</v>
      </c>
      <c r="J121" s="1">
        <f>SUMIFS('IS E'!Z$8:Z$315,'IS E'!$A$8:$A$315,'SCH C-2.2 F'!$B121)*1000</f>
        <v>-333887.15606865997</v>
      </c>
      <c r="K121" s="1">
        <f>SUMIFS('IS E'!AA$8:AA$315,'IS E'!$A$8:$A$315,'SCH C-2.2 F'!$B121)*1000</f>
        <v>-323525.31457754201</v>
      </c>
      <c r="L121" s="1">
        <f>SUMIFS('IS E'!AB$8:AB$315,'IS E'!$A$8:$A$315,'SCH C-2.2 F'!$B121)*1000</f>
        <v>-406490.07999999996</v>
      </c>
      <c r="M121" s="1">
        <f>SUMIFS('IS E'!AC$8:AC$315,'IS E'!$A$8:$A$315,'SCH C-2.2 F'!$B121)*1000</f>
        <v>-360691.72</v>
      </c>
      <c r="N121" s="1">
        <f>SUMIFS('IS E'!AD$8:AD$315,'IS E'!$A$8:$A$315,'SCH C-2.2 F'!$B121)*1000</f>
        <v>-384966.12</v>
      </c>
      <c r="O121" s="1">
        <f>SUMIFS('IS E'!AE$8:AE$315,'IS E'!$A$8:$A$315,'SCH C-2.2 F'!$B121)*1000</f>
        <v>-371662.31999999902</v>
      </c>
      <c r="P121" s="158">
        <f t="shared" si="6"/>
        <v>-4417049.43518213</v>
      </c>
    </row>
    <row r="122" spans="1:16" x14ac:dyDescent="0.2">
      <c r="A122" s="154">
        <f t="shared" si="5"/>
        <v>102</v>
      </c>
      <c r="B122" s="154">
        <v>923</v>
      </c>
      <c r="C122" s="144" t="s">
        <v>87</v>
      </c>
      <c r="D122" s="1">
        <f>SUMIFS('IS E'!T$8:T$315,'IS E'!$A$8:$A$315,'SCH C-2.2 F'!$B122)*1000</f>
        <v>1317218.3199999998</v>
      </c>
      <c r="E122" s="1">
        <f>SUMIFS('IS E'!U$8:U$315,'IS E'!$A$8:$A$315,'SCH C-2.2 F'!$B122)*1000</f>
        <v>1459785.2</v>
      </c>
      <c r="F122" s="1">
        <f>SUMIFS('IS E'!V$8:V$315,'IS E'!$A$8:$A$315,'SCH C-2.2 F'!$B122)*1000</f>
        <v>1186185.2</v>
      </c>
      <c r="G122" s="1">
        <f>SUMIFS('IS E'!W$8:W$315,'IS E'!$A$8:$A$315,'SCH C-2.2 F'!$B122)*1000</f>
        <v>1310502.96</v>
      </c>
      <c r="H122" s="1">
        <f>SUMIFS('IS E'!X$8:X$315,'IS E'!$A$8:$A$315,'SCH C-2.2 F'!$B122)*1000</f>
        <v>1506184.72</v>
      </c>
      <c r="I122" s="1">
        <f>SUMIFS('IS E'!Y$8:Y$315,'IS E'!$A$8:$A$315,'SCH C-2.2 F'!$B122)*1000</f>
        <v>1239802.44</v>
      </c>
      <c r="J122" s="1">
        <f>SUMIFS('IS E'!Z$8:Z$315,'IS E'!$A$8:$A$315,'SCH C-2.2 F'!$B122)*1000</f>
        <v>1218801.3599999999</v>
      </c>
      <c r="K122" s="1">
        <f>SUMIFS('IS E'!AA$8:AA$315,'IS E'!$A$8:$A$315,'SCH C-2.2 F'!$B122)*1000</f>
        <v>1457988.56</v>
      </c>
      <c r="L122" s="1">
        <f>SUMIFS('IS E'!AB$8:AB$315,'IS E'!$A$8:$A$315,'SCH C-2.2 F'!$B122)*1000</f>
        <v>1123166.75999999</v>
      </c>
      <c r="M122" s="1">
        <f>SUMIFS('IS E'!AC$8:AC$315,'IS E'!$A$8:$A$315,'SCH C-2.2 F'!$B122)*1000</f>
        <v>1233105.3199999998</v>
      </c>
      <c r="N122" s="1">
        <f>SUMIFS('IS E'!AD$8:AD$315,'IS E'!$A$8:$A$315,'SCH C-2.2 F'!$B122)*1000</f>
        <v>1442207.16</v>
      </c>
      <c r="O122" s="1">
        <f>SUMIFS('IS E'!AE$8:AE$315,'IS E'!$A$8:$A$315,'SCH C-2.2 F'!$B122)*1000</f>
        <v>1384822.5999999999</v>
      </c>
      <c r="P122" s="158">
        <f t="shared" si="6"/>
        <v>15879770.59999999</v>
      </c>
    </row>
    <row r="123" spans="1:16" x14ac:dyDescent="0.2">
      <c r="A123" s="154">
        <f t="shared" si="5"/>
        <v>103</v>
      </c>
      <c r="B123" s="154">
        <v>924</v>
      </c>
      <c r="C123" s="144" t="s">
        <v>0</v>
      </c>
      <c r="D123" s="1">
        <f>SUMIFS('IS E'!T$8:T$315,'IS E'!$A$8:$A$315,'SCH C-2.2 F'!$B123)*1000</f>
        <v>380196.32</v>
      </c>
      <c r="E123" s="1">
        <f>SUMIFS('IS E'!U$8:U$315,'IS E'!$A$8:$A$315,'SCH C-2.2 F'!$B123)*1000</f>
        <v>380196.32</v>
      </c>
      <c r="F123" s="1">
        <f>SUMIFS('IS E'!V$8:V$315,'IS E'!$A$8:$A$315,'SCH C-2.2 F'!$B123)*1000</f>
        <v>409456.31999999896</v>
      </c>
      <c r="G123" s="1">
        <f>SUMIFS('IS E'!W$8:W$315,'IS E'!$A$8:$A$315,'SCH C-2.2 F'!$B123)*1000</f>
        <v>381140.24</v>
      </c>
      <c r="H123" s="1">
        <f>SUMIFS('IS E'!X$8:X$315,'IS E'!$A$8:$A$315,'SCH C-2.2 F'!$B123)*1000</f>
        <v>380196.32</v>
      </c>
      <c r="I123" s="1">
        <f>SUMIFS('IS E'!Y$8:Y$315,'IS E'!$A$8:$A$315,'SCH C-2.2 F'!$B123)*1000</f>
        <v>409620.47999999899</v>
      </c>
      <c r="J123" s="1">
        <f>SUMIFS('IS E'!Z$8:Z$315,'IS E'!$A$8:$A$315,'SCH C-2.2 F'!$B123)*1000</f>
        <v>380360.47999999899</v>
      </c>
      <c r="K123" s="1">
        <f>SUMIFS('IS E'!AA$8:AA$315,'IS E'!$A$8:$A$315,'SCH C-2.2 F'!$B123)*1000</f>
        <v>380360.47999999899</v>
      </c>
      <c r="L123" s="1">
        <f>SUMIFS('IS E'!AB$8:AB$315,'IS E'!$A$8:$A$315,'SCH C-2.2 F'!$B123)*1000</f>
        <v>509751.99999999901</v>
      </c>
      <c r="M123" s="1">
        <f>SUMIFS('IS E'!AC$8:AC$315,'IS E'!$A$8:$A$315,'SCH C-2.2 F'!$B123)*1000</f>
        <v>380360.47999999899</v>
      </c>
      <c r="N123" s="1">
        <f>SUMIFS('IS E'!AD$8:AD$315,'IS E'!$A$8:$A$315,'SCH C-2.2 F'!$B123)*1000</f>
        <v>380360.47999999899</v>
      </c>
      <c r="O123" s="1">
        <f>SUMIFS('IS E'!AE$8:AE$315,'IS E'!$A$8:$A$315,'SCH C-2.2 F'!$B123)*1000</f>
        <v>519049.44</v>
      </c>
      <c r="P123" s="158">
        <f t="shared" si="6"/>
        <v>4891049.3599999938</v>
      </c>
    </row>
    <row r="124" spans="1:16" x14ac:dyDescent="0.2">
      <c r="A124" s="154">
        <f t="shared" si="5"/>
        <v>104</v>
      </c>
      <c r="B124" s="154">
        <v>925</v>
      </c>
      <c r="C124" s="144" t="s">
        <v>88</v>
      </c>
      <c r="D124" s="1">
        <f>SUMIFS('IS E'!T$8:T$315,'IS E'!$A$8:$A$315,'SCH C-2.2 F'!$B124)*1000</f>
        <v>200017.2</v>
      </c>
      <c r="E124" s="1">
        <f>SUMIFS('IS E'!U$8:U$315,'IS E'!$A$8:$A$315,'SCH C-2.2 F'!$B124)*1000</f>
        <v>216930.03999999899</v>
      </c>
      <c r="F124" s="1">
        <f>SUMIFS('IS E'!V$8:V$315,'IS E'!$A$8:$A$315,'SCH C-2.2 F'!$B124)*1000</f>
        <v>243302.959999999</v>
      </c>
      <c r="G124" s="1">
        <f>SUMIFS('IS E'!W$8:W$315,'IS E'!$A$8:$A$315,'SCH C-2.2 F'!$B124)*1000</f>
        <v>203320.32000000001</v>
      </c>
      <c r="H124" s="1">
        <f>SUMIFS('IS E'!X$8:X$315,'IS E'!$A$8:$A$315,'SCH C-2.2 F'!$B124)*1000</f>
        <v>215563.91999999899</v>
      </c>
      <c r="I124" s="1">
        <f>SUMIFS('IS E'!Y$8:Y$315,'IS E'!$A$8:$A$315,'SCH C-2.2 F'!$B124)*1000</f>
        <v>236403.04</v>
      </c>
      <c r="J124" s="1">
        <f>SUMIFS('IS E'!Z$8:Z$315,'IS E'!$A$8:$A$315,'SCH C-2.2 F'!$B124)*1000</f>
        <v>202411.91999999899</v>
      </c>
      <c r="K124" s="1">
        <f>SUMIFS('IS E'!AA$8:AA$315,'IS E'!$A$8:$A$315,'SCH C-2.2 F'!$B124)*1000</f>
        <v>215057.96000000002</v>
      </c>
      <c r="L124" s="1">
        <f>SUMIFS('IS E'!AB$8:AB$315,'IS E'!$A$8:$A$315,'SCH C-2.2 F'!$B124)*1000</f>
        <v>275539.799999999</v>
      </c>
      <c r="M124" s="1">
        <f>SUMIFS('IS E'!AC$8:AC$315,'IS E'!$A$8:$A$315,'SCH C-2.2 F'!$B124)*1000</f>
        <v>203593.31999999902</v>
      </c>
      <c r="N124" s="1">
        <f>SUMIFS('IS E'!AD$8:AD$315,'IS E'!$A$8:$A$315,'SCH C-2.2 F'!$B124)*1000</f>
        <v>214226.64</v>
      </c>
      <c r="O124" s="1">
        <f>SUMIFS('IS E'!AE$8:AE$315,'IS E'!$A$8:$A$315,'SCH C-2.2 F'!$B124)*1000</f>
        <v>240600.28</v>
      </c>
      <c r="P124" s="158">
        <f t="shared" si="6"/>
        <v>2666967.3999999939</v>
      </c>
    </row>
    <row r="125" spans="1:16" x14ac:dyDescent="0.2">
      <c r="A125" s="154">
        <f t="shared" si="5"/>
        <v>105</v>
      </c>
      <c r="B125" s="154">
        <v>926</v>
      </c>
      <c r="C125" s="144" t="s">
        <v>89</v>
      </c>
      <c r="D125" s="1">
        <f>SUMIFS('IS E'!T$8:T$315,'IS E'!$A$8:$A$315,'SCH C-2.2 F'!$B125)*1000</f>
        <v>1722165.24</v>
      </c>
      <c r="E125" s="1">
        <f>SUMIFS('IS E'!U$8:U$315,'IS E'!$A$8:$A$315,'SCH C-2.2 F'!$B125)*1000</f>
        <v>1791859.52</v>
      </c>
      <c r="F125" s="1">
        <f>SUMIFS('IS E'!V$8:V$315,'IS E'!$A$8:$A$315,'SCH C-2.2 F'!$B125)*1000</f>
        <v>1720107.5999999901</v>
      </c>
      <c r="G125" s="1">
        <f>SUMIFS('IS E'!W$8:W$315,'IS E'!$A$8:$A$315,'SCH C-2.2 F'!$B125)*1000</f>
        <v>1699875.76</v>
      </c>
      <c r="H125" s="1">
        <f>SUMIFS('IS E'!X$8:X$315,'IS E'!$A$8:$A$315,'SCH C-2.2 F'!$B125)*1000</f>
        <v>1761714.44</v>
      </c>
      <c r="I125" s="1">
        <f>SUMIFS('IS E'!Y$8:Y$315,'IS E'!$A$8:$A$315,'SCH C-2.2 F'!$B125)*1000</f>
        <v>1697799.1199999899</v>
      </c>
      <c r="J125" s="1">
        <f>SUMIFS('IS E'!Z$8:Z$315,'IS E'!$A$8:$A$315,'SCH C-2.2 F'!$B125)*1000</f>
        <v>1777489.0799999901</v>
      </c>
      <c r="K125" s="1">
        <f>SUMIFS('IS E'!AA$8:AA$315,'IS E'!$A$8:$A$315,'SCH C-2.2 F'!$B125)*1000</f>
        <v>1820844.27999999</v>
      </c>
      <c r="L125" s="1">
        <f>SUMIFS('IS E'!AB$8:AB$315,'IS E'!$A$8:$A$315,'SCH C-2.2 F'!$B125)*1000</f>
        <v>1700918.5999999999</v>
      </c>
      <c r="M125" s="1">
        <f>SUMIFS('IS E'!AC$8:AC$315,'IS E'!$A$8:$A$315,'SCH C-2.2 F'!$B125)*1000</f>
        <v>1763158.16</v>
      </c>
      <c r="N125" s="1">
        <f>SUMIFS('IS E'!AD$8:AD$315,'IS E'!$A$8:$A$315,'SCH C-2.2 F'!$B125)*1000</f>
        <v>1722453.0799999901</v>
      </c>
      <c r="O125" s="1">
        <f>SUMIFS('IS E'!AE$8:AE$315,'IS E'!$A$8:$A$315,'SCH C-2.2 F'!$B125)*1000</f>
        <v>1742775.52</v>
      </c>
      <c r="P125" s="158">
        <f t="shared" si="6"/>
        <v>20921160.39999995</v>
      </c>
    </row>
    <row r="126" spans="1:16" x14ac:dyDescent="0.2">
      <c r="A126" s="154">
        <f t="shared" si="5"/>
        <v>106</v>
      </c>
      <c r="B126" s="154">
        <v>927</v>
      </c>
      <c r="C126" s="144" t="s">
        <v>90</v>
      </c>
      <c r="D126" s="1">
        <f>SUMIFS('IS E'!T$8:T$315,'IS E'!$A$8:$A$315,'SCH C-2.2 F'!$B126)*1000</f>
        <v>0</v>
      </c>
      <c r="E126" s="1">
        <f>SUMIFS('IS E'!U$8:U$315,'IS E'!$A$8:$A$315,'SCH C-2.2 F'!$B126)*1000</f>
        <v>0</v>
      </c>
      <c r="F126" s="1">
        <f>SUMIFS('IS E'!V$8:V$315,'IS E'!$A$8:$A$315,'SCH C-2.2 F'!$B126)*1000</f>
        <v>0</v>
      </c>
      <c r="G126" s="1">
        <f>SUMIFS('IS E'!W$8:W$315,'IS E'!$A$8:$A$315,'SCH C-2.2 F'!$B126)*1000</f>
        <v>0</v>
      </c>
      <c r="H126" s="1">
        <f>SUMIFS('IS E'!X$8:X$315,'IS E'!$A$8:$A$315,'SCH C-2.2 F'!$B126)*1000</f>
        <v>0</v>
      </c>
      <c r="I126" s="1">
        <f>SUMIFS('IS E'!Y$8:Y$315,'IS E'!$A$8:$A$315,'SCH C-2.2 F'!$B126)*1000</f>
        <v>0</v>
      </c>
      <c r="J126" s="1">
        <f>SUMIFS('IS E'!Z$8:Z$315,'IS E'!$A$8:$A$315,'SCH C-2.2 F'!$B126)*1000</f>
        <v>0</v>
      </c>
      <c r="K126" s="1">
        <f>SUMIFS('IS E'!AA$8:AA$315,'IS E'!$A$8:$A$315,'SCH C-2.2 F'!$B126)*1000</f>
        <v>0</v>
      </c>
      <c r="L126" s="1">
        <f>SUMIFS('IS E'!AB$8:AB$315,'IS E'!$A$8:$A$315,'SCH C-2.2 F'!$B126)*1000</f>
        <v>0</v>
      </c>
      <c r="M126" s="1">
        <f>SUMIFS('IS E'!AC$8:AC$315,'IS E'!$A$8:$A$315,'SCH C-2.2 F'!$B126)*1000</f>
        <v>0</v>
      </c>
      <c r="N126" s="1">
        <f>SUMIFS('IS E'!AD$8:AD$315,'IS E'!$A$8:$A$315,'SCH C-2.2 F'!$B126)*1000</f>
        <v>0</v>
      </c>
      <c r="O126" s="1">
        <f>SUMIFS('IS E'!AE$8:AE$315,'IS E'!$A$8:$A$315,'SCH C-2.2 F'!$B126)*1000</f>
        <v>0</v>
      </c>
      <c r="P126" s="158">
        <f t="shared" si="6"/>
        <v>0</v>
      </c>
    </row>
    <row r="127" spans="1:16" x14ac:dyDescent="0.2">
      <c r="A127" s="154">
        <f t="shared" si="5"/>
        <v>107</v>
      </c>
      <c r="B127" s="154">
        <v>928</v>
      </c>
      <c r="C127" s="144" t="s">
        <v>91</v>
      </c>
      <c r="D127" s="1">
        <f>SUMIFS('IS E'!T$8:T$315,'IS E'!$A$8:$A$315,'SCH C-2.2 F'!$B127)*1000</f>
        <v>123909.9999999998</v>
      </c>
      <c r="E127" s="1">
        <f>SUMIFS('IS E'!U$8:U$315,'IS E'!$A$8:$A$315,'SCH C-2.2 F'!$B127)*1000</f>
        <v>123909.9999999998</v>
      </c>
      <c r="F127" s="1">
        <f>SUMIFS('IS E'!V$8:V$315,'IS E'!$A$8:$A$315,'SCH C-2.2 F'!$B127)*1000</f>
        <v>182677.49999999921</v>
      </c>
      <c r="G127" s="1">
        <f>SUMIFS('IS E'!W$8:W$315,'IS E'!$A$8:$A$315,'SCH C-2.2 F'!$B127)*1000</f>
        <v>122357.4999999999</v>
      </c>
      <c r="H127" s="1">
        <f>SUMIFS('IS E'!X$8:X$315,'IS E'!$A$8:$A$315,'SCH C-2.2 F'!$B127)*1000</f>
        <v>122357.4999999999</v>
      </c>
      <c r="I127" s="1">
        <f>SUMIFS('IS E'!Y$8:Y$315,'IS E'!$A$8:$A$315,'SCH C-2.2 F'!$B127)*1000</f>
        <v>124220.4999999998</v>
      </c>
      <c r="J127" s="1">
        <f>SUMIFS('IS E'!Z$8:Z$315,'IS E'!$A$8:$A$315,'SCH C-2.2 F'!$B127)*1000</f>
        <v>122357.4999999999</v>
      </c>
      <c r="K127" s="1">
        <f>SUMIFS('IS E'!AA$8:AA$315,'IS E'!$A$8:$A$315,'SCH C-2.2 F'!$B127)*1000</f>
        <v>123909.9999999998</v>
      </c>
      <c r="L127" s="1">
        <f>SUMIFS('IS E'!AB$8:AB$315,'IS E'!$A$8:$A$315,'SCH C-2.2 F'!$B127)*1000</f>
        <v>122130.9999999998</v>
      </c>
      <c r="M127" s="1">
        <f>SUMIFS('IS E'!AC$8:AC$315,'IS E'!$A$8:$A$315,'SCH C-2.2 F'!$B127)*1000</f>
        <v>122130.9999999998</v>
      </c>
      <c r="N127" s="1">
        <f>SUMIFS('IS E'!AD$8:AD$315,'IS E'!$A$8:$A$315,'SCH C-2.2 F'!$B127)*1000</f>
        <v>122130.9999999998</v>
      </c>
      <c r="O127" s="1">
        <f>SUMIFS('IS E'!AE$8:AE$315,'IS E'!$A$8:$A$315,'SCH C-2.2 F'!$B127)*1000</f>
        <v>125857</v>
      </c>
      <c r="P127" s="158">
        <f t="shared" si="6"/>
        <v>1537950.4999999974</v>
      </c>
    </row>
    <row r="128" spans="1:16" x14ac:dyDescent="0.2">
      <c r="A128" s="154">
        <f t="shared" si="5"/>
        <v>108</v>
      </c>
      <c r="B128" s="154">
        <v>929</v>
      </c>
      <c r="C128" s="144" t="s">
        <v>92</v>
      </c>
      <c r="D128" s="1">
        <f>SUMIFS('IS E'!T$8:T$315,'IS E'!$A$8:$A$315,'SCH C-2.2 F'!$B128)*1000</f>
        <v>-18150</v>
      </c>
      <c r="E128" s="1">
        <f>SUMIFS('IS E'!U$8:U$315,'IS E'!$A$8:$A$315,'SCH C-2.2 F'!$B128)*1000</f>
        <v>-13494</v>
      </c>
      <c r="F128" s="1">
        <f>SUMIFS('IS E'!V$8:V$315,'IS E'!$A$8:$A$315,'SCH C-2.2 F'!$B128)*1000</f>
        <v>-12686</v>
      </c>
      <c r="G128" s="1">
        <f>SUMIFS('IS E'!W$8:W$315,'IS E'!$A$8:$A$315,'SCH C-2.2 F'!$B128)*1000</f>
        <v>-12823</v>
      </c>
      <c r="H128" s="1">
        <f>SUMIFS('IS E'!X$8:X$315,'IS E'!$A$8:$A$315,'SCH C-2.2 F'!$B128)*1000</f>
        <v>-12864</v>
      </c>
      <c r="I128" s="1">
        <f>SUMIFS('IS E'!Y$8:Y$315,'IS E'!$A$8:$A$315,'SCH C-2.2 F'!$B128)*1000</f>
        <v>-13774</v>
      </c>
      <c r="J128" s="1">
        <f>SUMIFS('IS E'!Z$8:Z$315,'IS E'!$A$8:$A$315,'SCH C-2.2 F'!$B128)*1000</f>
        <v>-18374</v>
      </c>
      <c r="K128" s="1">
        <f>SUMIFS('IS E'!AA$8:AA$315,'IS E'!$A$8:$A$315,'SCH C-2.2 F'!$B128)*1000</f>
        <v>-25915</v>
      </c>
      <c r="L128" s="1">
        <f>SUMIFS('IS E'!AB$8:AB$315,'IS E'!$A$8:$A$315,'SCH C-2.2 F'!$B128)*1000</f>
        <v>-24323</v>
      </c>
      <c r="M128" s="1">
        <f>SUMIFS('IS E'!AC$8:AC$315,'IS E'!$A$8:$A$315,'SCH C-2.2 F'!$B128)*1000</f>
        <v>-21286</v>
      </c>
      <c r="N128" s="1">
        <f>SUMIFS('IS E'!AD$8:AD$315,'IS E'!$A$8:$A$315,'SCH C-2.2 F'!$B128)*1000</f>
        <v>-22888</v>
      </c>
      <c r="O128" s="1">
        <f>SUMIFS('IS E'!AE$8:AE$315,'IS E'!$A$8:$A$315,'SCH C-2.2 F'!$B128)*1000</f>
        <v>-19616</v>
      </c>
      <c r="P128" s="158">
        <f t="shared" si="6"/>
        <v>-216193</v>
      </c>
    </row>
    <row r="129" spans="1:16" x14ac:dyDescent="0.2">
      <c r="A129" s="154">
        <f t="shared" si="5"/>
        <v>109</v>
      </c>
      <c r="B129" s="154">
        <v>930.1</v>
      </c>
      <c r="C129" s="144" t="s">
        <v>93</v>
      </c>
      <c r="D129" s="1">
        <f>SUMIFS('IS E'!T$8:T$315,'IS E'!$A$8:$A$315,'SCH C-2.2 F'!$B129)*1000</f>
        <v>563</v>
      </c>
      <c r="E129" s="1">
        <f>SUMIFS('IS E'!U$8:U$315,'IS E'!$A$8:$A$315,'SCH C-2.2 F'!$B129)*1000</f>
        <v>1302.49999999999</v>
      </c>
      <c r="F129" s="1">
        <f>SUMIFS('IS E'!V$8:V$315,'IS E'!$A$8:$A$315,'SCH C-2.2 F'!$B129)*1000</f>
        <v>1082</v>
      </c>
      <c r="G129" s="1">
        <f>SUMIFS('IS E'!W$8:W$315,'IS E'!$A$8:$A$315,'SCH C-2.2 F'!$B129)*1000</f>
        <v>467</v>
      </c>
      <c r="H129" s="1">
        <f>SUMIFS('IS E'!X$8:X$315,'IS E'!$A$8:$A$315,'SCH C-2.2 F'!$B129)*1000</f>
        <v>598</v>
      </c>
      <c r="I129" s="1">
        <f>SUMIFS('IS E'!Y$8:Y$315,'IS E'!$A$8:$A$315,'SCH C-2.2 F'!$B129)*1000</f>
        <v>150</v>
      </c>
      <c r="J129" s="1">
        <f>SUMIFS('IS E'!Z$8:Z$315,'IS E'!$A$8:$A$315,'SCH C-2.2 F'!$B129)*1000</f>
        <v>194</v>
      </c>
      <c r="K129" s="1">
        <f>SUMIFS('IS E'!AA$8:AA$315,'IS E'!$A$8:$A$315,'SCH C-2.2 F'!$B129)*1000</f>
        <v>185</v>
      </c>
      <c r="L129" s="1">
        <f>SUMIFS('IS E'!AB$8:AB$315,'IS E'!$A$8:$A$315,'SCH C-2.2 F'!$B129)*1000</f>
        <v>595.5</v>
      </c>
      <c r="M129" s="1">
        <f>SUMIFS('IS E'!AC$8:AC$315,'IS E'!$A$8:$A$315,'SCH C-2.2 F'!$B129)*1000</f>
        <v>175</v>
      </c>
      <c r="N129" s="1">
        <f>SUMIFS('IS E'!AD$8:AD$315,'IS E'!$A$8:$A$315,'SCH C-2.2 F'!$B129)*1000</f>
        <v>295</v>
      </c>
      <c r="O129" s="1">
        <f>SUMIFS('IS E'!AE$8:AE$315,'IS E'!$A$8:$A$315,'SCH C-2.2 F'!$B129)*1000</f>
        <v>615</v>
      </c>
      <c r="P129" s="158">
        <f t="shared" si="6"/>
        <v>6221.99999999999</v>
      </c>
    </row>
    <row r="130" spans="1:16" x14ac:dyDescent="0.2">
      <c r="A130" s="154">
        <f t="shared" si="5"/>
        <v>110</v>
      </c>
      <c r="B130" s="154">
        <v>930.2</v>
      </c>
      <c r="C130" s="144" t="s">
        <v>94</v>
      </c>
      <c r="D130" s="1">
        <f>SUMIFS('IS E'!T$8:T$315,'IS E'!$A$8:$A$315,'SCH C-2.2 F'!$B130)*1000</f>
        <v>198186.329999999</v>
      </c>
      <c r="E130" s="1">
        <f>SUMIFS('IS E'!U$8:U$315,'IS E'!$A$8:$A$315,'SCH C-2.2 F'!$B130)*1000</f>
        <v>200994.649999999</v>
      </c>
      <c r="F130" s="1">
        <f>SUMIFS('IS E'!V$8:V$315,'IS E'!$A$8:$A$315,'SCH C-2.2 F'!$B130)*1000</f>
        <v>206133.21</v>
      </c>
      <c r="G130" s="1">
        <f>SUMIFS('IS E'!W$8:W$315,'IS E'!$A$8:$A$315,'SCH C-2.2 F'!$B130)*1000</f>
        <v>216465.37</v>
      </c>
      <c r="H130" s="1">
        <f>SUMIFS('IS E'!X$8:X$315,'IS E'!$A$8:$A$315,'SCH C-2.2 F'!$B130)*1000</f>
        <v>197739.65999999997</v>
      </c>
      <c r="I130" s="1">
        <f>SUMIFS('IS E'!Y$8:Y$315,'IS E'!$A$8:$A$315,'SCH C-2.2 F'!$B130)*1000</f>
        <v>214648.66</v>
      </c>
      <c r="J130" s="1">
        <f>SUMIFS('IS E'!Z$8:Z$315,'IS E'!$A$8:$A$315,'SCH C-2.2 F'!$B130)*1000</f>
        <v>194486.62999999899</v>
      </c>
      <c r="K130" s="1">
        <f>SUMIFS('IS E'!AA$8:AA$315,'IS E'!$A$8:$A$315,'SCH C-2.2 F'!$B130)*1000</f>
        <v>201494.76</v>
      </c>
      <c r="L130" s="1">
        <f>SUMIFS('IS E'!AB$8:AB$315,'IS E'!$A$8:$A$315,'SCH C-2.2 F'!$B130)*1000</f>
        <v>269194.95999999903</v>
      </c>
      <c r="M130" s="1">
        <f>SUMIFS('IS E'!AC$8:AC$315,'IS E'!$A$8:$A$315,'SCH C-2.2 F'!$B130)*1000</f>
        <v>234754.3</v>
      </c>
      <c r="N130" s="1">
        <f>SUMIFS('IS E'!AD$8:AD$315,'IS E'!$A$8:$A$315,'SCH C-2.2 F'!$B130)*1000</f>
        <v>229831.42</v>
      </c>
      <c r="O130" s="1">
        <f>SUMIFS('IS E'!AE$8:AE$315,'IS E'!$A$8:$A$315,'SCH C-2.2 F'!$B130)*1000</f>
        <v>198425.109999999</v>
      </c>
      <c r="P130" s="158">
        <f t="shared" si="6"/>
        <v>2562355.0599999945</v>
      </c>
    </row>
    <row r="131" spans="1:16" x14ac:dyDescent="0.2">
      <c r="A131" s="154">
        <f t="shared" si="5"/>
        <v>111</v>
      </c>
      <c r="B131" s="154">
        <v>931</v>
      </c>
      <c r="C131" s="144" t="s">
        <v>24</v>
      </c>
      <c r="D131" s="1">
        <f>SUMIFS('IS E'!T$8:T$315,'IS E'!$A$8:$A$315,'SCH C-2.2 F'!$B131)*1000</f>
        <v>143634.68</v>
      </c>
      <c r="E131" s="1">
        <f>SUMIFS('IS E'!U$8:U$315,'IS E'!$A$8:$A$315,'SCH C-2.2 F'!$B131)*1000</f>
        <v>161875.44</v>
      </c>
      <c r="F131" s="1">
        <f>SUMIFS('IS E'!V$8:V$315,'IS E'!$A$8:$A$315,'SCH C-2.2 F'!$B131)*1000</f>
        <v>161874.68000000002</v>
      </c>
      <c r="G131" s="1">
        <f>SUMIFS('IS E'!W$8:W$315,'IS E'!$A$8:$A$315,'SCH C-2.2 F'!$B131)*1000</f>
        <v>143636.96</v>
      </c>
      <c r="H131" s="1">
        <f>SUMIFS('IS E'!X$8:X$315,'IS E'!$A$8:$A$315,'SCH C-2.2 F'!$B131)*1000</f>
        <v>161876.20000000001</v>
      </c>
      <c r="I131" s="1">
        <f>SUMIFS('IS E'!Y$8:Y$315,'IS E'!$A$8:$A$315,'SCH C-2.2 F'!$B131)*1000</f>
        <v>161876.96</v>
      </c>
      <c r="J131" s="1">
        <f>SUMIFS('IS E'!Z$8:Z$315,'IS E'!$A$8:$A$315,'SCH C-2.2 F'!$B131)*1000</f>
        <v>145477.68</v>
      </c>
      <c r="K131" s="1">
        <f>SUMIFS('IS E'!AA$8:AA$315,'IS E'!$A$8:$A$315,'SCH C-2.2 F'!$B131)*1000</f>
        <v>161876.96</v>
      </c>
      <c r="L131" s="1">
        <f>SUMIFS('IS E'!AB$8:AB$315,'IS E'!$A$8:$A$315,'SCH C-2.2 F'!$B131)*1000</f>
        <v>159543.75999999998</v>
      </c>
      <c r="M131" s="1">
        <f>SUMIFS('IS E'!AC$8:AC$315,'IS E'!$A$8:$A$315,'SCH C-2.2 F'!$B131)*1000</f>
        <v>141304.51999999999</v>
      </c>
      <c r="N131" s="1">
        <f>SUMIFS('IS E'!AD$8:AD$315,'IS E'!$A$8:$A$315,'SCH C-2.2 F'!$B131)*1000</f>
        <v>159543.75999999998</v>
      </c>
      <c r="O131" s="1">
        <f>SUMIFS('IS E'!AE$8:AE$315,'IS E'!$A$8:$A$315,'SCH C-2.2 F'!$B131)*1000</f>
        <v>159544.52000000002</v>
      </c>
      <c r="P131" s="158">
        <f t="shared" si="6"/>
        <v>1862066.1199999999</v>
      </c>
    </row>
    <row r="132" spans="1:16" x14ac:dyDescent="0.2">
      <c r="A132" s="154">
        <f t="shared" si="5"/>
        <v>112</v>
      </c>
      <c r="B132" s="154">
        <v>935</v>
      </c>
      <c r="C132" s="144" t="s">
        <v>95</v>
      </c>
      <c r="D132" s="1">
        <f>SUMIFS('IS E'!T$8:T$315,'IS E'!$A$8:$A$315,'SCH C-2.2 F'!$B132)*1000</f>
        <v>90831.599999999991</v>
      </c>
      <c r="E132" s="1">
        <f>SUMIFS('IS E'!U$8:U$315,'IS E'!$A$8:$A$315,'SCH C-2.2 F'!$B132)*1000</f>
        <v>9880.11</v>
      </c>
      <c r="F132" s="1">
        <f>SUMIFS('IS E'!V$8:V$315,'IS E'!$A$8:$A$315,'SCH C-2.2 F'!$B132)*1000</f>
        <v>61079.49</v>
      </c>
      <c r="G132" s="1">
        <f>SUMIFS('IS E'!W$8:W$315,'IS E'!$A$8:$A$315,'SCH C-2.2 F'!$B132)*1000</f>
        <v>64016.130000000005</v>
      </c>
      <c r="H132" s="1">
        <f>SUMIFS('IS E'!X$8:X$315,'IS E'!$A$8:$A$315,'SCH C-2.2 F'!$B132)*1000</f>
        <v>57577.05</v>
      </c>
      <c r="I132" s="1">
        <f>SUMIFS('IS E'!Y$8:Y$315,'IS E'!$A$8:$A$315,'SCH C-2.2 F'!$B132)*1000</f>
        <v>67441.289999999994</v>
      </c>
      <c r="J132" s="1">
        <f>SUMIFS('IS E'!Z$8:Z$315,'IS E'!$A$8:$A$315,'SCH C-2.2 F'!$B132)*1000</f>
        <v>34873.980000000003</v>
      </c>
      <c r="K132" s="1">
        <f>SUMIFS('IS E'!AA$8:AA$315,'IS E'!$A$8:$A$315,'SCH C-2.2 F'!$B132)*1000</f>
        <v>43065.66</v>
      </c>
      <c r="L132" s="1">
        <f>SUMIFS('IS E'!AB$8:AB$315,'IS E'!$A$8:$A$315,'SCH C-2.2 F'!$B132)*1000</f>
        <v>98333.28</v>
      </c>
      <c r="M132" s="1">
        <f>SUMIFS('IS E'!AC$8:AC$315,'IS E'!$A$8:$A$315,'SCH C-2.2 F'!$B132)*1000</f>
        <v>82485.36</v>
      </c>
      <c r="N132" s="1">
        <f>SUMIFS('IS E'!AD$8:AD$315,'IS E'!$A$8:$A$315,'SCH C-2.2 F'!$B132)*1000</f>
        <v>86752.319999999992</v>
      </c>
      <c r="O132" s="1">
        <f>SUMIFS('IS E'!AE$8:AE$315,'IS E'!$A$8:$A$315,'SCH C-2.2 F'!$B132)*1000</f>
        <v>87844.59</v>
      </c>
      <c r="P132" s="158">
        <f t="shared" si="6"/>
        <v>784180.85999999987</v>
      </c>
    </row>
    <row r="133" spans="1:16" x14ac:dyDescent="0.2">
      <c r="A133" s="154"/>
      <c r="B133" s="154"/>
    </row>
    <row r="134" spans="1:16" x14ac:dyDescent="0.2">
      <c r="A134" s="154">
        <f>A132+1</f>
        <v>113</v>
      </c>
      <c r="C134" s="157" t="s">
        <v>96</v>
      </c>
      <c r="D134" s="1">
        <f>SUM(D11:D74,D85:D132)</f>
        <v>-24150329.243375372</v>
      </c>
      <c r="E134" s="1">
        <f t="shared" ref="E134:P134" si="7">SUM(E11:E74,E85:E132)</f>
        <v>-30105532.065857586</v>
      </c>
      <c r="F134" s="1">
        <f t="shared" si="7"/>
        <v>-37786754.334638573</v>
      </c>
      <c r="G134" s="1">
        <f t="shared" si="7"/>
        <v>-39350207.364524633</v>
      </c>
      <c r="H134" s="1">
        <f t="shared" si="7"/>
        <v>-29022524.329274718</v>
      </c>
      <c r="I134" s="1">
        <f t="shared" si="7"/>
        <v>-16851323.786268711</v>
      </c>
      <c r="J134" s="1">
        <f t="shared" si="7"/>
        <v>-19086875.967245877</v>
      </c>
      <c r="K134" s="1">
        <f t="shared" si="7"/>
        <v>-23496814.743549455</v>
      </c>
      <c r="L134" s="1">
        <f t="shared" si="7"/>
        <v>-26090584.442048263</v>
      </c>
      <c r="M134" s="1">
        <f t="shared" si="7"/>
        <v>-23192461.006557725</v>
      </c>
      <c r="N134" s="1">
        <f t="shared" si="7"/>
        <v>-20495103.170622017</v>
      </c>
      <c r="O134" s="1">
        <f t="shared" si="7"/>
        <v>-14806451.208448973</v>
      </c>
      <c r="P134" s="1">
        <f t="shared" si="7"/>
        <v>-304434961.66241205</v>
      </c>
    </row>
    <row r="135" spans="1:16" x14ac:dyDescent="0.2">
      <c r="D135" s="207"/>
      <c r="E135" s="207"/>
      <c r="F135" s="207"/>
      <c r="G135" s="207"/>
      <c r="H135" s="207"/>
      <c r="I135" s="207"/>
      <c r="J135" s="207"/>
      <c r="K135" s="207"/>
      <c r="L135" s="207"/>
      <c r="M135" s="207"/>
      <c r="N135" s="207"/>
      <c r="O135" s="207"/>
      <c r="P135" s="208"/>
    </row>
    <row r="136" spans="1:16" x14ac:dyDescent="0.2">
      <c r="C136" s="157" t="s">
        <v>102</v>
      </c>
      <c r="D136" s="1">
        <f>-'IS E'!T296*1000</f>
        <v>-24150329.243375503</v>
      </c>
      <c r="E136" s="1">
        <f>-'IS E'!U296*1000</f>
        <v>-30105532.065857701</v>
      </c>
      <c r="F136" s="1">
        <f>-'IS E'!V296*1000</f>
        <v>-37786754.334638499</v>
      </c>
      <c r="G136" s="1">
        <f>-'IS E'!W296*1000</f>
        <v>-39350207.364524499</v>
      </c>
      <c r="H136" s="1">
        <f>-'IS E'!X296*1000</f>
        <v>-29022524.329274699</v>
      </c>
      <c r="I136" s="1">
        <f>-'IS E'!Y296*1000</f>
        <v>-16851323.7862688</v>
      </c>
      <c r="J136" s="1">
        <f>-'IS E'!Z296*1000</f>
        <v>-19086875.967245799</v>
      </c>
      <c r="K136" s="1">
        <f>-'IS E'!AA296*1000</f>
        <v>-23496814.7435495</v>
      </c>
      <c r="L136" s="1">
        <f>-'IS E'!AB296*1000</f>
        <v>-26090584.4420483</v>
      </c>
      <c r="M136" s="1">
        <f>-'IS E'!AC296*1000</f>
        <v>-23192461.006557699</v>
      </c>
      <c r="N136" s="1">
        <f>-'IS E'!AD296*1000</f>
        <v>-20495103.170621902</v>
      </c>
      <c r="O136" s="1">
        <f>-'IS E'!AE296*1000</f>
        <v>-14806451.208449</v>
      </c>
    </row>
    <row r="137" spans="1:16" x14ac:dyDescent="0.2">
      <c r="C137" s="157" t="s">
        <v>164</v>
      </c>
      <c r="D137" s="1">
        <f>D134-D136</f>
        <v>1.3038516044616699E-7</v>
      </c>
      <c r="E137" s="1">
        <f t="shared" ref="E137:O137" si="8">E134-E136</f>
        <v>1.1548399925231934E-7</v>
      </c>
      <c r="F137" s="1">
        <f t="shared" si="8"/>
        <v>-7.4505805969238281E-8</v>
      </c>
      <c r="G137" s="1">
        <f t="shared" si="8"/>
        <v>-1.3411045074462891E-7</v>
      </c>
      <c r="H137" s="1">
        <f t="shared" si="8"/>
        <v>0</v>
      </c>
      <c r="I137" s="1">
        <f t="shared" si="8"/>
        <v>8.9406967163085938E-8</v>
      </c>
      <c r="J137" s="1">
        <f t="shared" si="8"/>
        <v>-7.8231096267700195E-8</v>
      </c>
      <c r="K137" s="1">
        <f t="shared" si="8"/>
        <v>4.4703483581542969E-8</v>
      </c>
      <c r="L137" s="1">
        <f t="shared" si="8"/>
        <v>3.7252902984619141E-8</v>
      </c>
      <c r="M137" s="1">
        <f t="shared" si="8"/>
        <v>0</v>
      </c>
      <c r="N137" s="1">
        <f t="shared" si="8"/>
        <v>-1.1548399925231934E-7</v>
      </c>
      <c r="O137" s="1">
        <f t="shared" si="8"/>
        <v>2.7939677238464355E-8</v>
      </c>
    </row>
    <row r="138" spans="1:16" x14ac:dyDescent="0.2">
      <c r="D138" s="1"/>
      <c r="E138" s="1"/>
      <c r="F138" s="1"/>
      <c r="G138" s="1"/>
      <c r="H138" s="1"/>
    </row>
    <row r="139" spans="1:16" x14ac:dyDescent="0.2">
      <c r="D139" s="1"/>
      <c r="E139" s="1"/>
      <c r="F139" s="1"/>
      <c r="G139" s="1"/>
      <c r="H139" s="1"/>
    </row>
    <row r="140" spans="1:16" x14ac:dyDescent="0.2">
      <c r="D140" s="1"/>
      <c r="E140" s="1"/>
      <c r="F140" s="1"/>
      <c r="G140" s="1"/>
      <c r="H140" s="1"/>
    </row>
    <row r="141" spans="1:16" x14ac:dyDescent="0.2">
      <c r="D141" s="1"/>
      <c r="E141" s="1"/>
      <c r="F141" s="1"/>
      <c r="G141" s="1"/>
      <c r="H141" s="1"/>
    </row>
    <row r="142" spans="1:16" x14ac:dyDescent="0.2">
      <c r="D142" s="1"/>
      <c r="E142" s="1"/>
      <c r="F142" s="1"/>
      <c r="G142" s="1"/>
      <c r="H142" s="1"/>
    </row>
  </sheetData>
  <mergeCells count="2054">
    <mergeCell ref="Q75:AF75"/>
    <mergeCell ref="AG75:AV75"/>
    <mergeCell ref="AW75:BL75"/>
    <mergeCell ref="BM75:CB75"/>
    <mergeCell ref="CC75:CR75"/>
    <mergeCell ref="A1:P1"/>
    <mergeCell ref="A2:P2"/>
    <mergeCell ref="A3:P3"/>
    <mergeCell ref="A4:P4"/>
    <mergeCell ref="A75:P75"/>
    <mergeCell ref="LY75:MN75"/>
    <mergeCell ref="MO75:ND75"/>
    <mergeCell ref="NE75:NT75"/>
    <mergeCell ref="NU75:OJ75"/>
    <mergeCell ref="OK75:OZ75"/>
    <mergeCell ref="IW75:JL75"/>
    <mergeCell ref="JM75:KB75"/>
    <mergeCell ref="KC75:KR75"/>
    <mergeCell ref="KS75:LH75"/>
    <mergeCell ref="LI75:LX75"/>
    <mergeCell ref="FU75:GJ75"/>
    <mergeCell ref="GK75:GZ75"/>
    <mergeCell ref="HA75:HP75"/>
    <mergeCell ref="HQ75:IF75"/>
    <mergeCell ref="IG75:IV75"/>
    <mergeCell ref="CS75:DH75"/>
    <mergeCell ref="DI75:DX75"/>
    <mergeCell ref="DY75:EN75"/>
    <mergeCell ref="EO75:FD75"/>
    <mergeCell ref="FE75:FT75"/>
    <mergeCell ref="YG75:YV75"/>
    <mergeCell ref="YW75:ZL75"/>
    <mergeCell ref="ZM75:AAB75"/>
    <mergeCell ref="AAC75:AAR75"/>
    <mergeCell ref="AAS75:ABH75"/>
    <mergeCell ref="VE75:VT75"/>
    <mergeCell ref="VU75:WJ75"/>
    <mergeCell ref="WK75:WZ75"/>
    <mergeCell ref="XA75:XP75"/>
    <mergeCell ref="XQ75:YF75"/>
    <mergeCell ref="SC75:SR75"/>
    <mergeCell ref="SS75:TH75"/>
    <mergeCell ref="TI75:TX75"/>
    <mergeCell ref="TY75:UN75"/>
    <mergeCell ref="UO75:VD75"/>
    <mergeCell ref="PA75:PP75"/>
    <mergeCell ref="PQ75:QF75"/>
    <mergeCell ref="QG75:QV75"/>
    <mergeCell ref="QW75:RL75"/>
    <mergeCell ref="RM75:SB75"/>
    <mergeCell ref="AKO75:ALD75"/>
    <mergeCell ref="ALE75:ALT75"/>
    <mergeCell ref="ALU75:AMJ75"/>
    <mergeCell ref="AMK75:AMZ75"/>
    <mergeCell ref="ANA75:ANP75"/>
    <mergeCell ref="AHM75:AIB75"/>
    <mergeCell ref="AIC75:AIR75"/>
    <mergeCell ref="AIS75:AJH75"/>
    <mergeCell ref="AJI75:AJX75"/>
    <mergeCell ref="AJY75:AKN75"/>
    <mergeCell ref="AEK75:AEZ75"/>
    <mergeCell ref="AFA75:AFP75"/>
    <mergeCell ref="AFQ75:AGF75"/>
    <mergeCell ref="AGG75:AGV75"/>
    <mergeCell ref="AGW75:AHL75"/>
    <mergeCell ref="ABI75:ABX75"/>
    <mergeCell ref="ABY75:ACN75"/>
    <mergeCell ref="ACO75:ADD75"/>
    <mergeCell ref="ADE75:ADT75"/>
    <mergeCell ref="ADU75:AEJ75"/>
    <mergeCell ref="AWW75:AXL75"/>
    <mergeCell ref="AXM75:AYB75"/>
    <mergeCell ref="AYC75:AYR75"/>
    <mergeCell ref="AYS75:AZH75"/>
    <mergeCell ref="AZI75:AZX75"/>
    <mergeCell ref="ATU75:AUJ75"/>
    <mergeCell ref="AUK75:AUZ75"/>
    <mergeCell ref="AVA75:AVP75"/>
    <mergeCell ref="AVQ75:AWF75"/>
    <mergeCell ref="AWG75:AWV75"/>
    <mergeCell ref="AQS75:ARH75"/>
    <mergeCell ref="ARI75:ARX75"/>
    <mergeCell ref="ARY75:ASN75"/>
    <mergeCell ref="ASO75:ATD75"/>
    <mergeCell ref="ATE75:ATT75"/>
    <mergeCell ref="ANQ75:AOF75"/>
    <mergeCell ref="AOG75:AOV75"/>
    <mergeCell ref="AOW75:APL75"/>
    <mergeCell ref="APM75:AQB75"/>
    <mergeCell ref="AQC75:AQR75"/>
    <mergeCell ref="BJE75:BJT75"/>
    <mergeCell ref="BJU75:BKJ75"/>
    <mergeCell ref="BKK75:BKZ75"/>
    <mergeCell ref="BLA75:BLP75"/>
    <mergeCell ref="BLQ75:BMF75"/>
    <mergeCell ref="BGC75:BGR75"/>
    <mergeCell ref="BGS75:BHH75"/>
    <mergeCell ref="BHI75:BHX75"/>
    <mergeCell ref="BHY75:BIN75"/>
    <mergeCell ref="BIO75:BJD75"/>
    <mergeCell ref="BDA75:BDP75"/>
    <mergeCell ref="BDQ75:BEF75"/>
    <mergeCell ref="BEG75:BEV75"/>
    <mergeCell ref="BEW75:BFL75"/>
    <mergeCell ref="BFM75:BGB75"/>
    <mergeCell ref="AZY75:BAN75"/>
    <mergeCell ref="BAO75:BBD75"/>
    <mergeCell ref="BBE75:BBT75"/>
    <mergeCell ref="BBU75:BCJ75"/>
    <mergeCell ref="BCK75:BCZ75"/>
    <mergeCell ref="BVM75:BWB75"/>
    <mergeCell ref="BWC75:BWR75"/>
    <mergeCell ref="BWS75:BXH75"/>
    <mergeCell ref="BXI75:BXX75"/>
    <mergeCell ref="BXY75:BYN75"/>
    <mergeCell ref="BSK75:BSZ75"/>
    <mergeCell ref="BTA75:BTP75"/>
    <mergeCell ref="BTQ75:BUF75"/>
    <mergeCell ref="BUG75:BUV75"/>
    <mergeCell ref="BUW75:BVL75"/>
    <mergeCell ref="BPI75:BPX75"/>
    <mergeCell ref="BPY75:BQN75"/>
    <mergeCell ref="BQO75:BRD75"/>
    <mergeCell ref="BRE75:BRT75"/>
    <mergeCell ref="BRU75:BSJ75"/>
    <mergeCell ref="BMG75:BMV75"/>
    <mergeCell ref="BMW75:BNL75"/>
    <mergeCell ref="BNM75:BOB75"/>
    <mergeCell ref="BOC75:BOR75"/>
    <mergeCell ref="BOS75:BPH75"/>
    <mergeCell ref="CHU75:CIJ75"/>
    <mergeCell ref="CIK75:CIZ75"/>
    <mergeCell ref="CJA75:CJP75"/>
    <mergeCell ref="CJQ75:CKF75"/>
    <mergeCell ref="CKG75:CKV75"/>
    <mergeCell ref="CES75:CFH75"/>
    <mergeCell ref="CFI75:CFX75"/>
    <mergeCell ref="CFY75:CGN75"/>
    <mergeCell ref="CGO75:CHD75"/>
    <mergeCell ref="CHE75:CHT75"/>
    <mergeCell ref="CBQ75:CCF75"/>
    <mergeCell ref="CCG75:CCV75"/>
    <mergeCell ref="CCW75:CDL75"/>
    <mergeCell ref="CDM75:CEB75"/>
    <mergeCell ref="CEC75:CER75"/>
    <mergeCell ref="BYO75:BZD75"/>
    <mergeCell ref="BZE75:BZT75"/>
    <mergeCell ref="BZU75:CAJ75"/>
    <mergeCell ref="CAK75:CAZ75"/>
    <mergeCell ref="CBA75:CBP75"/>
    <mergeCell ref="CUC75:CUR75"/>
    <mergeCell ref="CUS75:CVH75"/>
    <mergeCell ref="CVI75:CVX75"/>
    <mergeCell ref="CVY75:CWN75"/>
    <mergeCell ref="CWO75:CXD75"/>
    <mergeCell ref="CRA75:CRP75"/>
    <mergeCell ref="CRQ75:CSF75"/>
    <mergeCell ref="CSG75:CSV75"/>
    <mergeCell ref="CSW75:CTL75"/>
    <mergeCell ref="CTM75:CUB75"/>
    <mergeCell ref="CNY75:CON75"/>
    <mergeCell ref="COO75:CPD75"/>
    <mergeCell ref="CPE75:CPT75"/>
    <mergeCell ref="CPU75:CQJ75"/>
    <mergeCell ref="CQK75:CQZ75"/>
    <mergeCell ref="CKW75:CLL75"/>
    <mergeCell ref="CLM75:CMB75"/>
    <mergeCell ref="CMC75:CMR75"/>
    <mergeCell ref="CMS75:CNH75"/>
    <mergeCell ref="CNI75:CNX75"/>
    <mergeCell ref="DGK75:DGZ75"/>
    <mergeCell ref="DHA75:DHP75"/>
    <mergeCell ref="DHQ75:DIF75"/>
    <mergeCell ref="DIG75:DIV75"/>
    <mergeCell ref="DIW75:DJL75"/>
    <mergeCell ref="DDI75:DDX75"/>
    <mergeCell ref="DDY75:DEN75"/>
    <mergeCell ref="DEO75:DFD75"/>
    <mergeCell ref="DFE75:DFT75"/>
    <mergeCell ref="DFU75:DGJ75"/>
    <mergeCell ref="DAG75:DAV75"/>
    <mergeCell ref="DAW75:DBL75"/>
    <mergeCell ref="DBM75:DCB75"/>
    <mergeCell ref="DCC75:DCR75"/>
    <mergeCell ref="DCS75:DDH75"/>
    <mergeCell ref="CXE75:CXT75"/>
    <mergeCell ref="CXU75:CYJ75"/>
    <mergeCell ref="CYK75:CYZ75"/>
    <mergeCell ref="CZA75:CZP75"/>
    <mergeCell ref="CZQ75:DAF75"/>
    <mergeCell ref="DSS75:DTH75"/>
    <mergeCell ref="DTI75:DTX75"/>
    <mergeCell ref="DTY75:DUN75"/>
    <mergeCell ref="DUO75:DVD75"/>
    <mergeCell ref="DVE75:DVT75"/>
    <mergeCell ref="DPQ75:DQF75"/>
    <mergeCell ref="DQG75:DQV75"/>
    <mergeCell ref="DQW75:DRL75"/>
    <mergeCell ref="DRM75:DSB75"/>
    <mergeCell ref="DSC75:DSR75"/>
    <mergeCell ref="DMO75:DND75"/>
    <mergeCell ref="DNE75:DNT75"/>
    <mergeCell ref="DNU75:DOJ75"/>
    <mergeCell ref="DOK75:DOZ75"/>
    <mergeCell ref="DPA75:DPP75"/>
    <mergeCell ref="DJM75:DKB75"/>
    <mergeCell ref="DKC75:DKR75"/>
    <mergeCell ref="DKS75:DLH75"/>
    <mergeCell ref="DLI75:DLX75"/>
    <mergeCell ref="DLY75:DMN75"/>
    <mergeCell ref="EFA75:EFP75"/>
    <mergeCell ref="EFQ75:EGF75"/>
    <mergeCell ref="EGG75:EGV75"/>
    <mergeCell ref="EGW75:EHL75"/>
    <mergeCell ref="EHM75:EIB75"/>
    <mergeCell ref="EBY75:ECN75"/>
    <mergeCell ref="ECO75:EDD75"/>
    <mergeCell ref="EDE75:EDT75"/>
    <mergeCell ref="EDU75:EEJ75"/>
    <mergeCell ref="EEK75:EEZ75"/>
    <mergeCell ref="DYW75:DZL75"/>
    <mergeCell ref="DZM75:EAB75"/>
    <mergeCell ref="EAC75:EAR75"/>
    <mergeCell ref="EAS75:EBH75"/>
    <mergeCell ref="EBI75:EBX75"/>
    <mergeCell ref="DVU75:DWJ75"/>
    <mergeCell ref="DWK75:DWZ75"/>
    <mergeCell ref="DXA75:DXP75"/>
    <mergeCell ref="DXQ75:DYF75"/>
    <mergeCell ref="DYG75:DYV75"/>
    <mergeCell ref="ERI75:ERX75"/>
    <mergeCell ref="ERY75:ESN75"/>
    <mergeCell ref="ESO75:ETD75"/>
    <mergeCell ref="ETE75:ETT75"/>
    <mergeCell ref="ETU75:EUJ75"/>
    <mergeCell ref="EOG75:EOV75"/>
    <mergeCell ref="EOW75:EPL75"/>
    <mergeCell ref="EPM75:EQB75"/>
    <mergeCell ref="EQC75:EQR75"/>
    <mergeCell ref="EQS75:ERH75"/>
    <mergeCell ref="ELE75:ELT75"/>
    <mergeCell ref="ELU75:EMJ75"/>
    <mergeCell ref="EMK75:EMZ75"/>
    <mergeCell ref="ENA75:ENP75"/>
    <mergeCell ref="ENQ75:EOF75"/>
    <mergeCell ref="EIC75:EIR75"/>
    <mergeCell ref="EIS75:EJH75"/>
    <mergeCell ref="EJI75:EJX75"/>
    <mergeCell ref="EJY75:EKN75"/>
    <mergeCell ref="EKO75:ELD75"/>
    <mergeCell ref="FDQ75:FEF75"/>
    <mergeCell ref="FEG75:FEV75"/>
    <mergeCell ref="FEW75:FFL75"/>
    <mergeCell ref="FFM75:FGB75"/>
    <mergeCell ref="FGC75:FGR75"/>
    <mergeCell ref="FAO75:FBD75"/>
    <mergeCell ref="FBE75:FBT75"/>
    <mergeCell ref="FBU75:FCJ75"/>
    <mergeCell ref="FCK75:FCZ75"/>
    <mergeCell ref="FDA75:FDP75"/>
    <mergeCell ref="EXM75:EYB75"/>
    <mergeCell ref="EYC75:EYR75"/>
    <mergeCell ref="EYS75:EZH75"/>
    <mergeCell ref="EZI75:EZX75"/>
    <mergeCell ref="EZY75:FAN75"/>
    <mergeCell ref="EUK75:EUZ75"/>
    <mergeCell ref="EVA75:EVP75"/>
    <mergeCell ref="EVQ75:EWF75"/>
    <mergeCell ref="EWG75:EWV75"/>
    <mergeCell ref="EWW75:EXL75"/>
    <mergeCell ref="FPY75:FQN75"/>
    <mergeCell ref="FQO75:FRD75"/>
    <mergeCell ref="FRE75:FRT75"/>
    <mergeCell ref="FRU75:FSJ75"/>
    <mergeCell ref="FSK75:FSZ75"/>
    <mergeCell ref="FMW75:FNL75"/>
    <mergeCell ref="FNM75:FOB75"/>
    <mergeCell ref="FOC75:FOR75"/>
    <mergeCell ref="FOS75:FPH75"/>
    <mergeCell ref="FPI75:FPX75"/>
    <mergeCell ref="FJU75:FKJ75"/>
    <mergeCell ref="FKK75:FKZ75"/>
    <mergeCell ref="FLA75:FLP75"/>
    <mergeCell ref="FLQ75:FMF75"/>
    <mergeCell ref="FMG75:FMV75"/>
    <mergeCell ref="FGS75:FHH75"/>
    <mergeCell ref="FHI75:FHX75"/>
    <mergeCell ref="FHY75:FIN75"/>
    <mergeCell ref="FIO75:FJD75"/>
    <mergeCell ref="FJE75:FJT75"/>
    <mergeCell ref="GCG75:GCV75"/>
    <mergeCell ref="GCW75:GDL75"/>
    <mergeCell ref="GDM75:GEB75"/>
    <mergeCell ref="GEC75:GER75"/>
    <mergeCell ref="GES75:GFH75"/>
    <mergeCell ref="FZE75:FZT75"/>
    <mergeCell ref="FZU75:GAJ75"/>
    <mergeCell ref="GAK75:GAZ75"/>
    <mergeCell ref="GBA75:GBP75"/>
    <mergeCell ref="GBQ75:GCF75"/>
    <mergeCell ref="FWC75:FWR75"/>
    <mergeCell ref="FWS75:FXH75"/>
    <mergeCell ref="FXI75:FXX75"/>
    <mergeCell ref="FXY75:FYN75"/>
    <mergeCell ref="FYO75:FZD75"/>
    <mergeCell ref="FTA75:FTP75"/>
    <mergeCell ref="FTQ75:FUF75"/>
    <mergeCell ref="FUG75:FUV75"/>
    <mergeCell ref="FUW75:FVL75"/>
    <mergeCell ref="FVM75:FWB75"/>
    <mergeCell ref="GOO75:GPD75"/>
    <mergeCell ref="GPE75:GPT75"/>
    <mergeCell ref="GPU75:GQJ75"/>
    <mergeCell ref="GQK75:GQZ75"/>
    <mergeCell ref="GRA75:GRP75"/>
    <mergeCell ref="GLM75:GMB75"/>
    <mergeCell ref="GMC75:GMR75"/>
    <mergeCell ref="GMS75:GNH75"/>
    <mergeCell ref="GNI75:GNX75"/>
    <mergeCell ref="GNY75:GON75"/>
    <mergeCell ref="GIK75:GIZ75"/>
    <mergeCell ref="GJA75:GJP75"/>
    <mergeCell ref="GJQ75:GKF75"/>
    <mergeCell ref="GKG75:GKV75"/>
    <mergeCell ref="GKW75:GLL75"/>
    <mergeCell ref="GFI75:GFX75"/>
    <mergeCell ref="GFY75:GGN75"/>
    <mergeCell ref="GGO75:GHD75"/>
    <mergeCell ref="GHE75:GHT75"/>
    <mergeCell ref="GHU75:GIJ75"/>
    <mergeCell ref="HAW75:HBL75"/>
    <mergeCell ref="HBM75:HCB75"/>
    <mergeCell ref="HCC75:HCR75"/>
    <mergeCell ref="HCS75:HDH75"/>
    <mergeCell ref="HDI75:HDX75"/>
    <mergeCell ref="GXU75:GYJ75"/>
    <mergeCell ref="GYK75:GYZ75"/>
    <mergeCell ref="GZA75:GZP75"/>
    <mergeCell ref="GZQ75:HAF75"/>
    <mergeCell ref="HAG75:HAV75"/>
    <mergeCell ref="GUS75:GVH75"/>
    <mergeCell ref="GVI75:GVX75"/>
    <mergeCell ref="GVY75:GWN75"/>
    <mergeCell ref="GWO75:GXD75"/>
    <mergeCell ref="GXE75:GXT75"/>
    <mergeCell ref="GRQ75:GSF75"/>
    <mergeCell ref="GSG75:GSV75"/>
    <mergeCell ref="GSW75:GTL75"/>
    <mergeCell ref="GTM75:GUB75"/>
    <mergeCell ref="GUC75:GUR75"/>
    <mergeCell ref="HNE75:HNT75"/>
    <mergeCell ref="HNU75:HOJ75"/>
    <mergeCell ref="HOK75:HOZ75"/>
    <mergeCell ref="HPA75:HPP75"/>
    <mergeCell ref="HPQ75:HQF75"/>
    <mergeCell ref="HKC75:HKR75"/>
    <mergeCell ref="HKS75:HLH75"/>
    <mergeCell ref="HLI75:HLX75"/>
    <mergeCell ref="HLY75:HMN75"/>
    <mergeCell ref="HMO75:HND75"/>
    <mergeCell ref="HHA75:HHP75"/>
    <mergeCell ref="HHQ75:HIF75"/>
    <mergeCell ref="HIG75:HIV75"/>
    <mergeCell ref="HIW75:HJL75"/>
    <mergeCell ref="HJM75:HKB75"/>
    <mergeCell ref="HDY75:HEN75"/>
    <mergeCell ref="HEO75:HFD75"/>
    <mergeCell ref="HFE75:HFT75"/>
    <mergeCell ref="HFU75:HGJ75"/>
    <mergeCell ref="HGK75:HGZ75"/>
    <mergeCell ref="HZM75:IAB75"/>
    <mergeCell ref="IAC75:IAR75"/>
    <mergeCell ref="IAS75:IBH75"/>
    <mergeCell ref="IBI75:IBX75"/>
    <mergeCell ref="IBY75:ICN75"/>
    <mergeCell ref="HWK75:HWZ75"/>
    <mergeCell ref="HXA75:HXP75"/>
    <mergeCell ref="HXQ75:HYF75"/>
    <mergeCell ref="HYG75:HYV75"/>
    <mergeCell ref="HYW75:HZL75"/>
    <mergeCell ref="HTI75:HTX75"/>
    <mergeCell ref="HTY75:HUN75"/>
    <mergeCell ref="HUO75:HVD75"/>
    <mergeCell ref="HVE75:HVT75"/>
    <mergeCell ref="HVU75:HWJ75"/>
    <mergeCell ref="HQG75:HQV75"/>
    <mergeCell ref="HQW75:HRL75"/>
    <mergeCell ref="HRM75:HSB75"/>
    <mergeCell ref="HSC75:HSR75"/>
    <mergeCell ref="HSS75:HTH75"/>
    <mergeCell ref="ILU75:IMJ75"/>
    <mergeCell ref="IMK75:IMZ75"/>
    <mergeCell ref="INA75:INP75"/>
    <mergeCell ref="INQ75:IOF75"/>
    <mergeCell ref="IOG75:IOV75"/>
    <mergeCell ref="IIS75:IJH75"/>
    <mergeCell ref="IJI75:IJX75"/>
    <mergeCell ref="IJY75:IKN75"/>
    <mergeCell ref="IKO75:ILD75"/>
    <mergeCell ref="ILE75:ILT75"/>
    <mergeCell ref="IFQ75:IGF75"/>
    <mergeCell ref="IGG75:IGV75"/>
    <mergeCell ref="IGW75:IHL75"/>
    <mergeCell ref="IHM75:IIB75"/>
    <mergeCell ref="IIC75:IIR75"/>
    <mergeCell ref="ICO75:IDD75"/>
    <mergeCell ref="IDE75:IDT75"/>
    <mergeCell ref="IDU75:IEJ75"/>
    <mergeCell ref="IEK75:IEZ75"/>
    <mergeCell ref="IFA75:IFP75"/>
    <mergeCell ref="IYC75:IYR75"/>
    <mergeCell ref="IYS75:IZH75"/>
    <mergeCell ref="IZI75:IZX75"/>
    <mergeCell ref="IZY75:JAN75"/>
    <mergeCell ref="JAO75:JBD75"/>
    <mergeCell ref="IVA75:IVP75"/>
    <mergeCell ref="IVQ75:IWF75"/>
    <mergeCell ref="IWG75:IWV75"/>
    <mergeCell ref="IWW75:IXL75"/>
    <mergeCell ref="IXM75:IYB75"/>
    <mergeCell ref="IRY75:ISN75"/>
    <mergeCell ref="ISO75:ITD75"/>
    <mergeCell ref="ITE75:ITT75"/>
    <mergeCell ref="ITU75:IUJ75"/>
    <mergeCell ref="IUK75:IUZ75"/>
    <mergeCell ref="IOW75:IPL75"/>
    <mergeCell ref="IPM75:IQB75"/>
    <mergeCell ref="IQC75:IQR75"/>
    <mergeCell ref="IQS75:IRH75"/>
    <mergeCell ref="IRI75:IRX75"/>
    <mergeCell ref="JKK75:JKZ75"/>
    <mergeCell ref="JLA75:JLP75"/>
    <mergeCell ref="JLQ75:JMF75"/>
    <mergeCell ref="JMG75:JMV75"/>
    <mergeCell ref="JMW75:JNL75"/>
    <mergeCell ref="JHI75:JHX75"/>
    <mergeCell ref="JHY75:JIN75"/>
    <mergeCell ref="JIO75:JJD75"/>
    <mergeCell ref="JJE75:JJT75"/>
    <mergeCell ref="JJU75:JKJ75"/>
    <mergeCell ref="JEG75:JEV75"/>
    <mergeCell ref="JEW75:JFL75"/>
    <mergeCell ref="JFM75:JGB75"/>
    <mergeCell ref="JGC75:JGR75"/>
    <mergeCell ref="JGS75:JHH75"/>
    <mergeCell ref="JBE75:JBT75"/>
    <mergeCell ref="JBU75:JCJ75"/>
    <mergeCell ref="JCK75:JCZ75"/>
    <mergeCell ref="JDA75:JDP75"/>
    <mergeCell ref="JDQ75:JEF75"/>
    <mergeCell ref="JWS75:JXH75"/>
    <mergeCell ref="JXI75:JXX75"/>
    <mergeCell ref="JXY75:JYN75"/>
    <mergeCell ref="JYO75:JZD75"/>
    <mergeCell ref="JZE75:JZT75"/>
    <mergeCell ref="JTQ75:JUF75"/>
    <mergeCell ref="JUG75:JUV75"/>
    <mergeCell ref="JUW75:JVL75"/>
    <mergeCell ref="JVM75:JWB75"/>
    <mergeCell ref="JWC75:JWR75"/>
    <mergeCell ref="JQO75:JRD75"/>
    <mergeCell ref="JRE75:JRT75"/>
    <mergeCell ref="JRU75:JSJ75"/>
    <mergeCell ref="JSK75:JSZ75"/>
    <mergeCell ref="JTA75:JTP75"/>
    <mergeCell ref="JNM75:JOB75"/>
    <mergeCell ref="JOC75:JOR75"/>
    <mergeCell ref="JOS75:JPH75"/>
    <mergeCell ref="JPI75:JPX75"/>
    <mergeCell ref="JPY75:JQN75"/>
    <mergeCell ref="KJA75:KJP75"/>
    <mergeCell ref="KJQ75:KKF75"/>
    <mergeCell ref="KKG75:KKV75"/>
    <mergeCell ref="KKW75:KLL75"/>
    <mergeCell ref="KLM75:KMB75"/>
    <mergeCell ref="KFY75:KGN75"/>
    <mergeCell ref="KGO75:KHD75"/>
    <mergeCell ref="KHE75:KHT75"/>
    <mergeCell ref="KHU75:KIJ75"/>
    <mergeCell ref="KIK75:KIZ75"/>
    <mergeCell ref="KCW75:KDL75"/>
    <mergeCell ref="KDM75:KEB75"/>
    <mergeCell ref="KEC75:KER75"/>
    <mergeCell ref="KES75:KFH75"/>
    <mergeCell ref="KFI75:KFX75"/>
    <mergeCell ref="JZU75:KAJ75"/>
    <mergeCell ref="KAK75:KAZ75"/>
    <mergeCell ref="KBA75:KBP75"/>
    <mergeCell ref="KBQ75:KCF75"/>
    <mergeCell ref="KCG75:KCV75"/>
    <mergeCell ref="KVI75:KVX75"/>
    <mergeCell ref="KVY75:KWN75"/>
    <mergeCell ref="KWO75:KXD75"/>
    <mergeCell ref="KXE75:KXT75"/>
    <mergeCell ref="KXU75:KYJ75"/>
    <mergeCell ref="KSG75:KSV75"/>
    <mergeCell ref="KSW75:KTL75"/>
    <mergeCell ref="KTM75:KUB75"/>
    <mergeCell ref="KUC75:KUR75"/>
    <mergeCell ref="KUS75:KVH75"/>
    <mergeCell ref="KPE75:KPT75"/>
    <mergeCell ref="KPU75:KQJ75"/>
    <mergeCell ref="KQK75:KQZ75"/>
    <mergeCell ref="KRA75:KRP75"/>
    <mergeCell ref="KRQ75:KSF75"/>
    <mergeCell ref="KMC75:KMR75"/>
    <mergeCell ref="KMS75:KNH75"/>
    <mergeCell ref="KNI75:KNX75"/>
    <mergeCell ref="KNY75:KON75"/>
    <mergeCell ref="KOO75:KPD75"/>
    <mergeCell ref="LHQ75:LIF75"/>
    <mergeCell ref="LIG75:LIV75"/>
    <mergeCell ref="LIW75:LJL75"/>
    <mergeCell ref="LJM75:LKB75"/>
    <mergeCell ref="LKC75:LKR75"/>
    <mergeCell ref="LEO75:LFD75"/>
    <mergeCell ref="LFE75:LFT75"/>
    <mergeCell ref="LFU75:LGJ75"/>
    <mergeCell ref="LGK75:LGZ75"/>
    <mergeCell ref="LHA75:LHP75"/>
    <mergeCell ref="LBM75:LCB75"/>
    <mergeCell ref="LCC75:LCR75"/>
    <mergeCell ref="LCS75:LDH75"/>
    <mergeCell ref="LDI75:LDX75"/>
    <mergeCell ref="LDY75:LEN75"/>
    <mergeCell ref="KYK75:KYZ75"/>
    <mergeCell ref="KZA75:KZP75"/>
    <mergeCell ref="KZQ75:LAF75"/>
    <mergeCell ref="LAG75:LAV75"/>
    <mergeCell ref="LAW75:LBL75"/>
    <mergeCell ref="LTY75:LUN75"/>
    <mergeCell ref="LUO75:LVD75"/>
    <mergeCell ref="LVE75:LVT75"/>
    <mergeCell ref="LVU75:LWJ75"/>
    <mergeCell ref="LWK75:LWZ75"/>
    <mergeCell ref="LQW75:LRL75"/>
    <mergeCell ref="LRM75:LSB75"/>
    <mergeCell ref="LSC75:LSR75"/>
    <mergeCell ref="LSS75:LTH75"/>
    <mergeCell ref="LTI75:LTX75"/>
    <mergeCell ref="LNU75:LOJ75"/>
    <mergeCell ref="LOK75:LOZ75"/>
    <mergeCell ref="LPA75:LPP75"/>
    <mergeCell ref="LPQ75:LQF75"/>
    <mergeCell ref="LQG75:LQV75"/>
    <mergeCell ref="LKS75:LLH75"/>
    <mergeCell ref="LLI75:LLX75"/>
    <mergeCell ref="LLY75:LMN75"/>
    <mergeCell ref="LMO75:LND75"/>
    <mergeCell ref="LNE75:LNT75"/>
    <mergeCell ref="MGG75:MGV75"/>
    <mergeCell ref="MGW75:MHL75"/>
    <mergeCell ref="MHM75:MIB75"/>
    <mergeCell ref="MIC75:MIR75"/>
    <mergeCell ref="MIS75:MJH75"/>
    <mergeCell ref="MDE75:MDT75"/>
    <mergeCell ref="MDU75:MEJ75"/>
    <mergeCell ref="MEK75:MEZ75"/>
    <mergeCell ref="MFA75:MFP75"/>
    <mergeCell ref="MFQ75:MGF75"/>
    <mergeCell ref="MAC75:MAR75"/>
    <mergeCell ref="MAS75:MBH75"/>
    <mergeCell ref="MBI75:MBX75"/>
    <mergeCell ref="MBY75:MCN75"/>
    <mergeCell ref="MCO75:MDD75"/>
    <mergeCell ref="LXA75:LXP75"/>
    <mergeCell ref="LXQ75:LYF75"/>
    <mergeCell ref="LYG75:LYV75"/>
    <mergeCell ref="LYW75:LZL75"/>
    <mergeCell ref="LZM75:MAB75"/>
    <mergeCell ref="MSO75:MTD75"/>
    <mergeCell ref="MTE75:MTT75"/>
    <mergeCell ref="MTU75:MUJ75"/>
    <mergeCell ref="MUK75:MUZ75"/>
    <mergeCell ref="MVA75:MVP75"/>
    <mergeCell ref="MPM75:MQB75"/>
    <mergeCell ref="MQC75:MQR75"/>
    <mergeCell ref="MQS75:MRH75"/>
    <mergeCell ref="MRI75:MRX75"/>
    <mergeCell ref="MRY75:MSN75"/>
    <mergeCell ref="MMK75:MMZ75"/>
    <mergeCell ref="MNA75:MNP75"/>
    <mergeCell ref="MNQ75:MOF75"/>
    <mergeCell ref="MOG75:MOV75"/>
    <mergeCell ref="MOW75:MPL75"/>
    <mergeCell ref="MJI75:MJX75"/>
    <mergeCell ref="MJY75:MKN75"/>
    <mergeCell ref="MKO75:MLD75"/>
    <mergeCell ref="MLE75:MLT75"/>
    <mergeCell ref="MLU75:MMJ75"/>
    <mergeCell ref="NEW75:NFL75"/>
    <mergeCell ref="NFM75:NGB75"/>
    <mergeCell ref="NGC75:NGR75"/>
    <mergeCell ref="NGS75:NHH75"/>
    <mergeCell ref="NHI75:NHX75"/>
    <mergeCell ref="NBU75:NCJ75"/>
    <mergeCell ref="NCK75:NCZ75"/>
    <mergeCell ref="NDA75:NDP75"/>
    <mergeCell ref="NDQ75:NEF75"/>
    <mergeCell ref="NEG75:NEV75"/>
    <mergeCell ref="MYS75:MZH75"/>
    <mergeCell ref="MZI75:MZX75"/>
    <mergeCell ref="MZY75:NAN75"/>
    <mergeCell ref="NAO75:NBD75"/>
    <mergeCell ref="NBE75:NBT75"/>
    <mergeCell ref="MVQ75:MWF75"/>
    <mergeCell ref="MWG75:MWV75"/>
    <mergeCell ref="MWW75:MXL75"/>
    <mergeCell ref="MXM75:MYB75"/>
    <mergeCell ref="MYC75:MYR75"/>
    <mergeCell ref="NRE75:NRT75"/>
    <mergeCell ref="NRU75:NSJ75"/>
    <mergeCell ref="NSK75:NSZ75"/>
    <mergeCell ref="NTA75:NTP75"/>
    <mergeCell ref="NTQ75:NUF75"/>
    <mergeCell ref="NOC75:NOR75"/>
    <mergeCell ref="NOS75:NPH75"/>
    <mergeCell ref="NPI75:NPX75"/>
    <mergeCell ref="NPY75:NQN75"/>
    <mergeCell ref="NQO75:NRD75"/>
    <mergeCell ref="NLA75:NLP75"/>
    <mergeCell ref="NLQ75:NMF75"/>
    <mergeCell ref="NMG75:NMV75"/>
    <mergeCell ref="NMW75:NNL75"/>
    <mergeCell ref="NNM75:NOB75"/>
    <mergeCell ref="NHY75:NIN75"/>
    <mergeCell ref="NIO75:NJD75"/>
    <mergeCell ref="NJE75:NJT75"/>
    <mergeCell ref="NJU75:NKJ75"/>
    <mergeCell ref="NKK75:NKZ75"/>
    <mergeCell ref="ODM75:OEB75"/>
    <mergeCell ref="OEC75:OER75"/>
    <mergeCell ref="OES75:OFH75"/>
    <mergeCell ref="OFI75:OFX75"/>
    <mergeCell ref="OFY75:OGN75"/>
    <mergeCell ref="OAK75:OAZ75"/>
    <mergeCell ref="OBA75:OBP75"/>
    <mergeCell ref="OBQ75:OCF75"/>
    <mergeCell ref="OCG75:OCV75"/>
    <mergeCell ref="OCW75:ODL75"/>
    <mergeCell ref="NXI75:NXX75"/>
    <mergeCell ref="NXY75:NYN75"/>
    <mergeCell ref="NYO75:NZD75"/>
    <mergeCell ref="NZE75:NZT75"/>
    <mergeCell ref="NZU75:OAJ75"/>
    <mergeCell ref="NUG75:NUV75"/>
    <mergeCell ref="NUW75:NVL75"/>
    <mergeCell ref="NVM75:NWB75"/>
    <mergeCell ref="NWC75:NWR75"/>
    <mergeCell ref="NWS75:NXH75"/>
    <mergeCell ref="OPU75:OQJ75"/>
    <mergeCell ref="OQK75:OQZ75"/>
    <mergeCell ref="ORA75:ORP75"/>
    <mergeCell ref="ORQ75:OSF75"/>
    <mergeCell ref="OSG75:OSV75"/>
    <mergeCell ref="OMS75:ONH75"/>
    <mergeCell ref="ONI75:ONX75"/>
    <mergeCell ref="ONY75:OON75"/>
    <mergeCell ref="OOO75:OPD75"/>
    <mergeCell ref="OPE75:OPT75"/>
    <mergeCell ref="OJQ75:OKF75"/>
    <mergeCell ref="OKG75:OKV75"/>
    <mergeCell ref="OKW75:OLL75"/>
    <mergeCell ref="OLM75:OMB75"/>
    <mergeCell ref="OMC75:OMR75"/>
    <mergeCell ref="OGO75:OHD75"/>
    <mergeCell ref="OHE75:OHT75"/>
    <mergeCell ref="OHU75:OIJ75"/>
    <mergeCell ref="OIK75:OIZ75"/>
    <mergeCell ref="OJA75:OJP75"/>
    <mergeCell ref="PCC75:PCR75"/>
    <mergeCell ref="PCS75:PDH75"/>
    <mergeCell ref="PDI75:PDX75"/>
    <mergeCell ref="PDY75:PEN75"/>
    <mergeCell ref="PEO75:PFD75"/>
    <mergeCell ref="OZA75:OZP75"/>
    <mergeCell ref="OZQ75:PAF75"/>
    <mergeCell ref="PAG75:PAV75"/>
    <mergeCell ref="PAW75:PBL75"/>
    <mergeCell ref="PBM75:PCB75"/>
    <mergeCell ref="OVY75:OWN75"/>
    <mergeCell ref="OWO75:OXD75"/>
    <mergeCell ref="OXE75:OXT75"/>
    <mergeCell ref="OXU75:OYJ75"/>
    <mergeCell ref="OYK75:OYZ75"/>
    <mergeCell ref="OSW75:OTL75"/>
    <mergeCell ref="OTM75:OUB75"/>
    <mergeCell ref="OUC75:OUR75"/>
    <mergeCell ref="OUS75:OVH75"/>
    <mergeCell ref="OVI75:OVX75"/>
    <mergeCell ref="POK75:POZ75"/>
    <mergeCell ref="PPA75:PPP75"/>
    <mergeCell ref="PPQ75:PQF75"/>
    <mergeCell ref="PQG75:PQV75"/>
    <mergeCell ref="PQW75:PRL75"/>
    <mergeCell ref="PLI75:PLX75"/>
    <mergeCell ref="PLY75:PMN75"/>
    <mergeCell ref="PMO75:PND75"/>
    <mergeCell ref="PNE75:PNT75"/>
    <mergeCell ref="PNU75:POJ75"/>
    <mergeCell ref="PIG75:PIV75"/>
    <mergeCell ref="PIW75:PJL75"/>
    <mergeCell ref="PJM75:PKB75"/>
    <mergeCell ref="PKC75:PKR75"/>
    <mergeCell ref="PKS75:PLH75"/>
    <mergeCell ref="PFE75:PFT75"/>
    <mergeCell ref="PFU75:PGJ75"/>
    <mergeCell ref="PGK75:PGZ75"/>
    <mergeCell ref="PHA75:PHP75"/>
    <mergeCell ref="PHQ75:PIF75"/>
    <mergeCell ref="QAS75:QBH75"/>
    <mergeCell ref="QBI75:QBX75"/>
    <mergeCell ref="QBY75:QCN75"/>
    <mergeCell ref="QCO75:QDD75"/>
    <mergeCell ref="QDE75:QDT75"/>
    <mergeCell ref="PXQ75:PYF75"/>
    <mergeCell ref="PYG75:PYV75"/>
    <mergeCell ref="PYW75:PZL75"/>
    <mergeCell ref="PZM75:QAB75"/>
    <mergeCell ref="QAC75:QAR75"/>
    <mergeCell ref="PUO75:PVD75"/>
    <mergeCell ref="PVE75:PVT75"/>
    <mergeCell ref="PVU75:PWJ75"/>
    <mergeCell ref="PWK75:PWZ75"/>
    <mergeCell ref="PXA75:PXP75"/>
    <mergeCell ref="PRM75:PSB75"/>
    <mergeCell ref="PSC75:PSR75"/>
    <mergeCell ref="PSS75:PTH75"/>
    <mergeCell ref="PTI75:PTX75"/>
    <mergeCell ref="PTY75:PUN75"/>
    <mergeCell ref="QNA75:QNP75"/>
    <mergeCell ref="QNQ75:QOF75"/>
    <mergeCell ref="QOG75:QOV75"/>
    <mergeCell ref="QOW75:QPL75"/>
    <mergeCell ref="QPM75:QQB75"/>
    <mergeCell ref="QJY75:QKN75"/>
    <mergeCell ref="QKO75:QLD75"/>
    <mergeCell ref="QLE75:QLT75"/>
    <mergeCell ref="QLU75:QMJ75"/>
    <mergeCell ref="QMK75:QMZ75"/>
    <mergeCell ref="QGW75:QHL75"/>
    <mergeCell ref="QHM75:QIB75"/>
    <mergeCell ref="QIC75:QIR75"/>
    <mergeCell ref="QIS75:QJH75"/>
    <mergeCell ref="QJI75:QJX75"/>
    <mergeCell ref="QDU75:QEJ75"/>
    <mergeCell ref="QEK75:QEZ75"/>
    <mergeCell ref="QFA75:QFP75"/>
    <mergeCell ref="QFQ75:QGF75"/>
    <mergeCell ref="QGG75:QGV75"/>
    <mergeCell ref="QZI75:QZX75"/>
    <mergeCell ref="QZY75:RAN75"/>
    <mergeCell ref="RAO75:RBD75"/>
    <mergeCell ref="RBE75:RBT75"/>
    <mergeCell ref="RBU75:RCJ75"/>
    <mergeCell ref="QWG75:QWV75"/>
    <mergeCell ref="QWW75:QXL75"/>
    <mergeCell ref="QXM75:QYB75"/>
    <mergeCell ref="QYC75:QYR75"/>
    <mergeCell ref="QYS75:QZH75"/>
    <mergeCell ref="QTE75:QTT75"/>
    <mergeCell ref="QTU75:QUJ75"/>
    <mergeCell ref="QUK75:QUZ75"/>
    <mergeCell ref="QVA75:QVP75"/>
    <mergeCell ref="QVQ75:QWF75"/>
    <mergeCell ref="QQC75:QQR75"/>
    <mergeCell ref="QQS75:QRH75"/>
    <mergeCell ref="QRI75:QRX75"/>
    <mergeCell ref="QRY75:QSN75"/>
    <mergeCell ref="QSO75:QTD75"/>
    <mergeCell ref="RLQ75:RMF75"/>
    <mergeCell ref="RMG75:RMV75"/>
    <mergeCell ref="RMW75:RNL75"/>
    <mergeCell ref="RNM75:ROB75"/>
    <mergeCell ref="ROC75:ROR75"/>
    <mergeCell ref="RIO75:RJD75"/>
    <mergeCell ref="RJE75:RJT75"/>
    <mergeCell ref="RJU75:RKJ75"/>
    <mergeCell ref="RKK75:RKZ75"/>
    <mergeCell ref="RLA75:RLP75"/>
    <mergeCell ref="RFM75:RGB75"/>
    <mergeCell ref="RGC75:RGR75"/>
    <mergeCell ref="RGS75:RHH75"/>
    <mergeCell ref="RHI75:RHX75"/>
    <mergeCell ref="RHY75:RIN75"/>
    <mergeCell ref="RCK75:RCZ75"/>
    <mergeCell ref="RDA75:RDP75"/>
    <mergeCell ref="RDQ75:REF75"/>
    <mergeCell ref="REG75:REV75"/>
    <mergeCell ref="REW75:RFL75"/>
    <mergeCell ref="RXY75:RYN75"/>
    <mergeCell ref="RYO75:RZD75"/>
    <mergeCell ref="RZE75:RZT75"/>
    <mergeCell ref="RZU75:SAJ75"/>
    <mergeCell ref="SAK75:SAZ75"/>
    <mergeCell ref="RUW75:RVL75"/>
    <mergeCell ref="RVM75:RWB75"/>
    <mergeCell ref="RWC75:RWR75"/>
    <mergeCell ref="RWS75:RXH75"/>
    <mergeCell ref="RXI75:RXX75"/>
    <mergeCell ref="RRU75:RSJ75"/>
    <mergeCell ref="RSK75:RSZ75"/>
    <mergeCell ref="RTA75:RTP75"/>
    <mergeCell ref="RTQ75:RUF75"/>
    <mergeCell ref="RUG75:RUV75"/>
    <mergeCell ref="ROS75:RPH75"/>
    <mergeCell ref="RPI75:RPX75"/>
    <mergeCell ref="RPY75:RQN75"/>
    <mergeCell ref="RQO75:RRD75"/>
    <mergeCell ref="RRE75:RRT75"/>
    <mergeCell ref="SKG75:SKV75"/>
    <mergeCell ref="SKW75:SLL75"/>
    <mergeCell ref="SLM75:SMB75"/>
    <mergeCell ref="SMC75:SMR75"/>
    <mergeCell ref="SMS75:SNH75"/>
    <mergeCell ref="SHE75:SHT75"/>
    <mergeCell ref="SHU75:SIJ75"/>
    <mergeCell ref="SIK75:SIZ75"/>
    <mergeCell ref="SJA75:SJP75"/>
    <mergeCell ref="SJQ75:SKF75"/>
    <mergeCell ref="SEC75:SER75"/>
    <mergeCell ref="SES75:SFH75"/>
    <mergeCell ref="SFI75:SFX75"/>
    <mergeCell ref="SFY75:SGN75"/>
    <mergeCell ref="SGO75:SHD75"/>
    <mergeCell ref="SBA75:SBP75"/>
    <mergeCell ref="SBQ75:SCF75"/>
    <mergeCell ref="SCG75:SCV75"/>
    <mergeCell ref="SCW75:SDL75"/>
    <mergeCell ref="SDM75:SEB75"/>
    <mergeCell ref="SWO75:SXD75"/>
    <mergeCell ref="SXE75:SXT75"/>
    <mergeCell ref="SXU75:SYJ75"/>
    <mergeCell ref="SYK75:SYZ75"/>
    <mergeCell ref="SZA75:SZP75"/>
    <mergeCell ref="STM75:SUB75"/>
    <mergeCell ref="SUC75:SUR75"/>
    <mergeCell ref="SUS75:SVH75"/>
    <mergeCell ref="SVI75:SVX75"/>
    <mergeCell ref="SVY75:SWN75"/>
    <mergeCell ref="SQK75:SQZ75"/>
    <mergeCell ref="SRA75:SRP75"/>
    <mergeCell ref="SRQ75:SSF75"/>
    <mergeCell ref="SSG75:SSV75"/>
    <mergeCell ref="SSW75:STL75"/>
    <mergeCell ref="SNI75:SNX75"/>
    <mergeCell ref="SNY75:SON75"/>
    <mergeCell ref="SOO75:SPD75"/>
    <mergeCell ref="SPE75:SPT75"/>
    <mergeCell ref="SPU75:SQJ75"/>
    <mergeCell ref="TIW75:TJL75"/>
    <mergeCell ref="TJM75:TKB75"/>
    <mergeCell ref="TKC75:TKR75"/>
    <mergeCell ref="TKS75:TLH75"/>
    <mergeCell ref="TLI75:TLX75"/>
    <mergeCell ref="TFU75:TGJ75"/>
    <mergeCell ref="TGK75:TGZ75"/>
    <mergeCell ref="THA75:THP75"/>
    <mergeCell ref="THQ75:TIF75"/>
    <mergeCell ref="TIG75:TIV75"/>
    <mergeCell ref="TCS75:TDH75"/>
    <mergeCell ref="TDI75:TDX75"/>
    <mergeCell ref="TDY75:TEN75"/>
    <mergeCell ref="TEO75:TFD75"/>
    <mergeCell ref="TFE75:TFT75"/>
    <mergeCell ref="SZQ75:TAF75"/>
    <mergeCell ref="TAG75:TAV75"/>
    <mergeCell ref="TAW75:TBL75"/>
    <mergeCell ref="TBM75:TCB75"/>
    <mergeCell ref="TCC75:TCR75"/>
    <mergeCell ref="TVE75:TVT75"/>
    <mergeCell ref="TVU75:TWJ75"/>
    <mergeCell ref="TWK75:TWZ75"/>
    <mergeCell ref="TXA75:TXP75"/>
    <mergeCell ref="TXQ75:TYF75"/>
    <mergeCell ref="TSC75:TSR75"/>
    <mergeCell ref="TSS75:TTH75"/>
    <mergeCell ref="TTI75:TTX75"/>
    <mergeCell ref="TTY75:TUN75"/>
    <mergeCell ref="TUO75:TVD75"/>
    <mergeCell ref="TPA75:TPP75"/>
    <mergeCell ref="TPQ75:TQF75"/>
    <mergeCell ref="TQG75:TQV75"/>
    <mergeCell ref="TQW75:TRL75"/>
    <mergeCell ref="TRM75:TSB75"/>
    <mergeCell ref="TLY75:TMN75"/>
    <mergeCell ref="TMO75:TND75"/>
    <mergeCell ref="TNE75:TNT75"/>
    <mergeCell ref="TNU75:TOJ75"/>
    <mergeCell ref="TOK75:TOZ75"/>
    <mergeCell ref="UHM75:UIB75"/>
    <mergeCell ref="UIC75:UIR75"/>
    <mergeCell ref="UIS75:UJH75"/>
    <mergeCell ref="UJI75:UJX75"/>
    <mergeCell ref="UJY75:UKN75"/>
    <mergeCell ref="UEK75:UEZ75"/>
    <mergeCell ref="UFA75:UFP75"/>
    <mergeCell ref="UFQ75:UGF75"/>
    <mergeCell ref="UGG75:UGV75"/>
    <mergeCell ref="UGW75:UHL75"/>
    <mergeCell ref="UBI75:UBX75"/>
    <mergeCell ref="UBY75:UCN75"/>
    <mergeCell ref="UCO75:UDD75"/>
    <mergeCell ref="UDE75:UDT75"/>
    <mergeCell ref="UDU75:UEJ75"/>
    <mergeCell ref="TYG75:TYV75"/>
    <mergeCell ref="TYW75:TZL75"/>
    <mergeCell ref="TZM75:UAB75"/>
    <mergeCell ref="UAC75:UAR75"/>
    <mergeCell ref="UAS75:UBH75"/>
    <mergeCell ref="UTU75:UUJ75"/>
    <mergeCell ref="UUK75:UUZ75"/>
    <mergeCell ref="UVA75:UVP75"/>
    <mergeCell ref="UVQ75:UWF75"/>
    <mergeCell ref="UWG75:UWV75"/>
    <mergeCell ref="UQS75:URH75"/>
    <mergeCell ref="URI75:URX75"/>
    <mergeCell ref="URY75:USN75"/>
    <mergeCell ref="USO75:UTD75"/>
    <mergeCell ref="UTE75:UTT75"/>
    <mergeCell ref="UNQ75:UOF75"/>
    <mergeCell ref="UOG75:UOV75"/>
    <mergeCell ref="UOW75:UPL75"/>
    <mergeCell ref="UPM75:UQB75"/>
    <mergeCell ref="UQC75:UQR75"/>
    <mergeCell ref="UKO75:ULD75"/>
    <mergeCell ref="ULE75:ULT75"/>
    <mergeCell ref="ULU75:UMJ75"/>
    <mergeCell ref="UMK75:UMZ75"/>
    <mergeCell ref="UNA75:UNP75"/>
    <mergeCell ref="VGC75:VGR75"/>
    <mergeCell ref="VGS75:VHH75"/>
    <mergeCell ref="VHI75:VHX75"/>
    <mergeCell ref="VHY75:VIN75"/>
    <mergeCell ref="VIO75:VJD75"/>
    <mergeCell ref="VDA75:VDP75"/>
    <mergeCell ref="VDQ75:VEF75"/>
    <mergeCell ref="VEG75:VEV75"/>
    <mergeCell ref="VEW75:VFL75"/>
    <mergeCell ref="VFM75:VGB75"/>
    <mergeCell ref="UZY75:VAN75"/>
    <mergeCell ref="VAO75:VBD75"/>
    <mergeCell ref="VBE75:VBT75"/>
    <mergeCell ref="VBU75:VCJ75"/>
    <mergeCell ref="VCK75:VCZ75"/>
    <mergeCell ref="UWW75:UXL75"/>
    <mergeCell ref="UXM75:UYB75"/>
    <mergeCell ref="UYC75:UYR75"/>
    <mergeCell ref="UYS75:UZH75"/>
    <mergeCell ref="UZI75:UZX75"/>
    <mergeCell ref="VSK75:VSZ75"/>
    <mergeCell ref="VTA75:VTP75"/>
    <mergeCell ref="VTQ75:VUF75"/>
    <mergeCell ref="VUG75:VUV75"/>
    <mergeCell ref="VUW75:VVL75"/>
    <mergeCell ref="VPI75:VPX75"/>
    <mergeCell ref="VPY75:VQN75"/>
    <mergeCell ref="VQO75:VRD75"/>
    <mergeCell ref="VRE75:VRT75"/>
    <mergeCell ref="VRU75:VSJ75"/>
    <mergeCell ref="VMG75:VMV75"/>
    <mergeCell ref="VMW75:VNL75"/>
    <mergeCell ref="VNM75:VOB75"/>
    <mergeCell ref="VOC75:VOR75"/>
    <mergeCell ref="VOS75:VPH75"/>
    <mergeCell ref="VJE75:VJT75"/>
    <mergeCell ref="VJU75:VKJ75"/>
    <mergeCell ref="VKK75:VKZ75"/>
    <mergeCell ref="VLA75:VLP75"/>
    <mergeCell ref="VLQ75:VMF75"/>
    <mergeCell ref="WES75:WFH75"/>
    <mergeCell ref="WFI75:WFX75"/>
    <mergeCell ref="WFY75:WGN75"/>
    <mergeCell ref="WGO75:WHD75"/>
    <mergeCell ref="WHE75:WHT75"/>
    <mergeCell ref="WBQ75:WCF75"/>
    <mergeCell ref="WCG75:WCV75"/>
    <mergeCell ref="WCW75:WDL75"/>
    <mergeCell ref="WDM75:WEB75"/>
    <mergeCell ref="WEC75:WER75"/>
    <mergeCell ref="VYO75:VZD75"/>
    <mergeCell ref="VZE75:VZT75"/>
    <mergeCell ref="VZU75:WAJ75"/>
    <mergeCell ref="WAK75:WAZ75"/>
    <mergeCell ref="WBA75:WBP75"/>
    <mergeCell ref="VVM75:VWB75"/>
    <mergeCell ref="VWC75:VWR75"/>
    <mergeCell ref="VWS75:VXH75"/>
    <mergeCell ref="VXI75:VXX75"/>
    <mergeCell ref="VXY75:VYN75"/>
    <mergeCell ref="WRQ75:WSF75"/>
    <mergeCell ref="WSG75:WSV75"/>
    <mergeCell ref="WSW75:WTL75"/>
    <mergeCell ref="WTM75:WUB75"/>
    <mergeCell ref="WNY75:WON75"/>
    <mergeCell ref="WOO75:WPD75"/>
    <mergeCell ref="WPE75:WPT75"/>
    <mergeCell ref="WPU75:WQJ75"/>
    <mergeCell ref="WQK75:WQZ75"/>
    <mergeCell ref="WKW75:WLL75"/>
    <mergeCell ref="WLM75:WMB75"/>
    <mergeCell ref="WMC75:WMR75"/>
    <mergeCell ref="WMS75:WNH75"/>
    <mergeCell ref="WNI75:WNX75"/>
    <mergeCell ref="WHU75:WIJ75"/>
    <mergeCell ref="WIK75:WIZ75"/>
    <mergeCell ref="WJA75:WJP75"/>
    <mergeCell ref="WJQ75:WKF75"/>
    <mergeCell ref="WKG75:WKV75"/>
    <mergeCell ref="XDI75:XDX75"/>
    <mergeCell ref="XDY75:XEN75"/>
    <mergeCell ref="XEO75:XFD75"/>
    <mergeCell ref="A76:P76"/>
    <mergeCell ref="Q76:AF76"/>
    <mergeCell ref="AG76:AV76"/>
    <mergeCell ref="AW76:BL76"/>
    <mergeCell ref="BM76:CB76"/>
    <mergeCell ref="CC76:CR76"/>
    <mergeCell ref="CS76:DH76"/>
    <mergeCell ref="DI76:DX76"/>
    <mergeCell ref="DY76:EN76"/>
    <mergeCell ref="EO76:FD76"/>
    <mergeCell ref="FE76:FT76"/>
    <mergeCell ref="FU76:GJ76"/>
    <mergeCell ref="GK76:GZ76"/>
    <mergeCell ref="XAG75:XAV75"/>
    <mergeCell ref="XAW75:XBL75"/>
    <mergeCell ref="XBM75:XCB75"/>
    <mergeCell ref="XCC75:XCR75"/>
    <mergeCell ref="XCS75:XDH75"/>
    <mergeCell ref="WXE75:WXT75"/>
    <mergeCell ref="WXU75:WYJ75"/>
    <mergeCell ref="WYK75:WYZ75"/>
    <mergeCell ref="WZA75:WZP75"/>
    <mergeCell ref="WZQ75:XAF75"/>
    <mergeCell ref="WUC75:WUR75"/>
    <mergeCell ref="WUS75:WVH75"/>
    <mergeCell ref="WVI75:WVX75"/>
    <mergeCell ref="WVY75:WWN75"/>
    <mergeCell ref="WWO75:WXD75"/>
    <mergeCell ref="WRA75:WRP75"/>
    <mergeCell ref="QG76:QV76"/>
    <mergeCell ref="QW76:RL76"/>
    <mergeCell ref="RM76:SB76"/>
    <mergeCell ref="SC76:SR76"/>
    <mergeCell ref="SS76:TH76"/>
    <mergeCell ref="NE76:NT76"/>
    <mergeCell ref="NU76:OJ76"/>
    <mergeCell ref="OK76:OZ76"/>
    <mergeCell ref="PA76:PP76"/>
    <mergeCell ref="PQ76:QF76"/>
    <mergeCell ref="KC76:KR76"/>
    <mergeCell ref="KS76:LH76"/>
    <mergeCell ref="LI76:LX76"/>
    <mergeCell ref="LY76:MN76"/>
    <mergeCell ref="MO76:ND76"/>
    <mergeCell ref="HA76:HP76"/>
    <mergeCell ref="HQ76:IF76"/>
    <mergeCell ref="IG76:IV76"/>
    <mergeCell ref="IW76:JL76"/>
    <mergeCell ref="JM76:KB76"/>
    <mergeCell ref="ACO76:ADD76"/>
    <mergeCell ref="ADE76:ADT76"/>
    <mergeCell ref="ADU76:AEJ76"/>
    <mergeCell ref="AEK76:AEZ76"/>
    <mergeCell ref="AFA76:AFP76"/>
    <mergeCell ref="ZM76:AAB76"/>
    <mergeCell ref="AAC76:AAR76"/>
    <mergeCell ref="AAS76:ABH76"/>
    <mergeCell ref="ABI76:ABX76"/>
    <mergeCell ref="ABY76:ACN76"/>
    <mergeCell ref="WK76:WZ76"/>
    <mergeCell ref="XA76:XP76"/>
    <mergeCell ref="XQ76:YF76"/>
    <mergeCell ref="YG76:YV76"/>
    <mergeCell ref="YW76:ZL76"/>
    <mergeCell ref="TI76:TX76"/>
    <mergeCell ref="TY76:UN76"/>
    <mergeCell ref="UO76:VD76"/>
    <mergeCell ref="VE76:VT76"/>
    <mergeCell ref="VU76:WJ76"/>
    <mergeCell ref="AOW76:APL76"/>
    <mergeCell ref="APM76:AQB76"/>
    <mergeCell ref="AQC76:AQR76"/>
    <mergeCell ref="AQS76:ARH76"/>
    <mergeCell ref="ARI76:ARX76"/>
    <mergeCell ref="ALU76:AMJ76"/>
    <mergeCell ref="AMK76:AMZ76"/>
    <mergeCell ref="ANA76:ANP76"/>
    <mergeCell ref="ANQ76:AOF76"/>
    <mergeCell ref="AOG76:AOV76"/>
    <mergeCell ref="AIS76:AJH76"/>
    <mergeCell ref="AJI76:AJX76"/>
    <mergeCell ref="AJY76:AKN76"/>
    <mergeCell ref="AKO76:ALD76"/>
    <mergeCell ref="ALE76:ALT76"/>
    <mergeCell ref="AFQ76:AGF76"/>
    <mergeCell ref="AGG76:AGV76"/>
    <mergeCell ref="AGW76:AHL76"/>
    <mergeCell ref="AHM76:AIB76"/>
    <mergeCell ref="AIC76:AIR76"/>
    <mergeCell ref="BBE76:BBT76"/>
    <mergeCell ref="BBU76:BCJ76"/>
    <mergeCell ref="BCK76:BCZ76"/>
    <mergeCell ref="BDA76:BDP76"/>
    <mergeCell ref="BDQ76:BEF76"/>
    <mergeCell ref="AYC76:AYR76"/>
    <mergeCell ref="AYS76:AZH76"/>
    <mergeCell ref="AZI76:AZX76"/>
    <mergeCell ref="AZY76:BAN76"/>
    <mergeCell ref="BAO76:BBD76"/>
    <mergeCell ref="AVA76:AVP76"/>
    <mergeCell ref="AVQ76:AWF76"/>
    <mergeCell ref="AWG76:AWV76"/>
    <mergeCell ref="AWW76:AXL76"/>
    <mergeCell ref="AXM76:AYB76"/>
    <mergeCell ref="ARY76:ASN76"/>
    <mergeCell ref="ASO76:ATD76"/>
    <mergeCell ref="ATE76:ATT76"/>
    <mergeCell ref="ATU76:AUJ76"/>
    <mergeCell ref="AUK76:AUZ76"/>
    <mergeCell ref="BNM76:BOB76"/>
    <mergeCell ref="BOC76:BOR76"/>
    <mergeCell ref="BOS76:BPH76"/>
    <mergeCell ref="BPI76:BPX76"/>
    <mergeCell ref="BPY76:BQN76"/>
    <mergeCell ref="BKK76:BKZ76"/>
    <mergeCell ref="BLA76:BLP76"/>
    <mergeCell ref="BLQ76:BMF76"/>
    <mergeCell ref="BMG76:BMV76"/>
    <mergeCell ref="BMW76:BNL76"/>
    <mergeCell ref="BHI76:BHX76"/>
    <mergeCell ref="BHY76:BIN76"/>
    <mergeCell ref="BIO76:BJD76"/>
    <mergeCell ref="BJE76:BJT76"/>
    <mergeCell ref="BJU76:BKJ76"/>
    <mergeCell ref="BEG76:BEV76"/>
    <mergeCell ref="BEW76:BFL76"/>
    <mergeCell ref="BFM76:BGB76"/>
    <mergeCell ref="BGC76:BGR76"/>
    <mergeCell ref="BGS76:BHH76"/>
    <mergeCell ref="BZU76:CAJ76"/>
    <mergeCell ref="CAK76:CAZ76"/>
    <mergeCell ref="CBA76:CBP76"/>
    <mergeCell ref="CBQ76:CCF76"/>
    <mergeCell ref="CCG76:CCV76"/>
    <mergeCell ref="BWS76:BXH76"/>
    <mergeCell ref="BXI76:BXX76"/>
    <mergeCell ref="BXY76:BYN76"/>
    <mergeCell ref="BYO76:BZD76"/>
    <mergeCell ref="BZE76:BZT76"/>
    <mergeCell ref="BTQ76:BUF76"/>
    <mergeCell ref="BUG76:BUV76"/>
    <mergeCell ref="BUW76:BVL76"/>
    <mergeCell ref="BVM76:BWB76"/>
    <mergeCell ref="BWC76:BWR76"/>
    <mergeCell ref="BQO76:BRD76"/>
    <mergeCell ref="BRE76:BRT76"/>
    <mergeCell ref="BRU76:BSJ76"/>
    <mergeCell ref="BSK76:BSZ76"/>
    <mergeCell ref="BTA76:BTP76"/>
    <mergeCell ref="CMC76:CMR76"/>
    <mergeCell ref="CMS76:CNH76"/>
    <mergeCell ref="CNI76:CNX76"/>
    <mergeCell ref="CNY76:CON76"/>
    <mergeCell ref="COO76:CPD76"/>
    <mergeCell ref="CJA76:CJP76"/>
    <mergeCell ref="CJQ76:CKF76"/>
    <mergeCell ref="CKG76:CKV76"/>
    <mergeCell ref="CKW76:CLL76"/>
    <mergeCell ref="CLM76:CMB76"/>
    <mergeCell ref="CFY76:CGN76"/>
    <mergeCell ref="CGO76:CHD76"/>
    <mergeCell ref="CHE76:CHT76"/>
    <mergeCell ref="CHU76:CIJ76"/>
    <mergeCell ref="CIK76:CIZ76"/>
    <mergeCell ref="CCW76:CDL76"/>
    <mergeCell ref="CDM76:CEB76"/>
    <mergeCell ref="CEC76:CER76"/>
    <mergeCell ref="CES76:CFH76"/>
    <mergeCell ref="CFI76:CFX76"/>
    <mergeCell ref="CYK76:CYZ76"/>
    <mergeCell ref="CZA76:CZP76"/>
    <mergeCell ref="CZQ76:DAF76"/>
    <mergeCell ref="DAG76:DAV76"/>
    <mergeCell ref="DAW76:DBL76"/>
    <mergeCell ref="CVI76:CVX76"/>
    <mergeCell ref="CVY76:CWN76"/>
    <mergeCell ref="CWO76:CXD76"/>
    <mergeCell ref="CXE76:CXT76"/>
    <mergeCell ref="CXU76:CYJ76"/>
    <mergeCell ref="CSG76:CSV76"/>
    <mergeCell ref="CSW76:CTL76"/>
    <mergeCell ref="CTM76:CUB76"/>
    <mergeCell ref="CUC76:CUR76"/>
    <mergeCell ref="CUS76:CVH76"/>
    <mergeCell ref="CPE76:CPT76"/>
    <mergeCell ref="CPU76:CQJ76"/>
    <mergeCell ref="CQK76:CQZ76"/>
    <mergeCell ref="CRA76:CRP76"/>
    <mergeCell ref="CRQ76:CSF76"/>
    <mergeCell ref="DKS76:DLH76"/>
    <mergeCell ref="DLI76:DLX76"/>
    <mergeCell ref="DLY76:DMN76"/>
    <mergeCell ref="DMO76:DND76"/>
    <mergeCell ref="DNE76:DNT76"/>
    <mergeCell ref="DHQ76:DIF76"/>
    <mergeCell ref="DIG76:DIV76"/>
    <mergeCell ref="DIW76:DJL76"/>
    <mergeCell ref="DJM76:DKB76"/>
    <mergeCell ref="DKC76:DKR76"/>
    <mergeCell ref="DEO76:DFD76"/>
    <mergeCell ref="DFE76:DFT76"/>
    <mergeCell ref="DFU76:DGJ76"/>
    <mergeCell ref="DGK76:DGZ76"/>
    <mergeCell ref="DHA76:DHP76"/>
    <mergeCell ref="DBM76:DCB76"/>
    <mergeCell ref="DCC76:DCR76"/>
    <mergeCell ref="DCS76:DDH76"/>
    <mergeCell ref="DDI76:DDX76"/>
    <mergeCell ref="DDY76:DEN76"/>
    <mergeCell ref="DXA76:DXP76"/>
    <mergeCell ref="DXQ76:DYF76"/>
    <mergeCell ref="DYG76:DYV76"/>
    <mergeCell ref="DYW76:DZL76"/>
    <mergeCell ref="DZM76:EAB76"/>
    <mergeCell ref="DTY76:DUN76"/>
    <mergeCell ref="DUO76:DVD76"/>
    <mergeCell ref="DVE76:DVT76"/>
    <mergeCell ref="DVU76:DWJ76"/>
    <mergeCell ref="DWK76:DWZ76"/>
    <mergeCell ref="DQW76:DRL76"/>
    <mergeCell ref="DRM76:DSB76"/>
    <mergeCell ref="DSC76:DSR76"/>
    <mergeCell ref="DSS76:DTH76"/>
    <mergeCell ref="DTI76:DTX76"/>
    <mergeCell ref="DNU76:DOJ76"/>
    <mergeCell ref="DOK76:DOZ76"/>
    <mergeCell ref="DPA76:DPP76"/>
    <mergeCell ref="DPQ76:DQF76"/>
    <mergeCell ref="DQG76:DQV76"/>
    <mergeCell ref="EJI76:EJX76"/>
    <mergeCell ref="EJY76:EKN76"/>
    <mergeCell ref="EKO76:ELD76"/>
    <mergeCell ref="ELE76:ELT76"/>
    <mergeCell ref="ELU76:EMJ76"/>
    <mergeCell ref="EGG76:EGV76"/>
    <mergeCell ref="EGW76:EHL76"/>
    <mergeCell ref="EHM76:EIB76"/>
    <mergeCell ref="EIC76:EIR76"/>
    <mergeCell ref="EIS76:EJH76"/>
    <mergeCell ref="EDE76:EDT76"/>
    <mergeCell ref="EDU76:EEJ76"/>
    <mergeCell ref="EEK76:EEZ76"/>
    <mergeCell ref="EFA76:EFP76"/>
    <mergeCell ref="EFQ76:EGF76"/>
    <mergeCell ref="EAC76:EAR76"/>
    <mergeCell ref="EAS76:EBH76"/>
    <mergeCell ref="EBI76:EBX76"/>
    <mergeCell ref="EBY76:ECN76"/>
    <mergeCell ref="ECO76:EDD76"/>
    <mergeCell ref="EVQ76:EWF76"/>
    <mergeCell ref="EWG76:EWV76"/>
    <mergeCell ref="EWW76:EXL76"/>
    <mergeCell ref="EXM76:EYB76"/>
    <mergeCell ref="EYC76:EYR76"/>
    <mergeCell ref="ESO76:ETD76"/>
    <mergeCell ref="ETE76:ETT76"/>
    <mergeCell ref="ETU76:EUJ76"/>
    <mergeCell ref="EUK76:EUZ76"/>
    <mergeCell ref="EVA76:EVP76"/>
    <mergeCell ref="EPM76:EQB76"/>
    <mergeCell ref="EQC76:EQR76"/>
    <mergeCell ref="EQS76:ERH76"/>
    <mergeCell ref="ERI76:ERX76"/>
    <mergeCell ref="ERY76:ESN76"/>
    <mergeCell ref="EMK76:EMZ76"/>
    <mergeCell ref="ENA76:ENP76"/>
    <mergeCell ref="ENQ76:EOF76"/>
    <mergeCell ref="EOG76:EOV76"/>
    <mergeCell ref="EOW76:EPL76"/>
    <mergeCell ref="FHY76:FIN76"/>
    <mergeCell ref="FIO76:FJD76"/>
    <mergeCell ref="FJE76:FJT76"/>
    <mergeCell ref="FJU76:FKJ76"/>
    <mergeCell ref="FKK76:FKZ76"/>
    <mergeCell ref="FEW76:FFL76"/>
    <mergeCell ref="FFM76:FGB76"/>
    <mergeCell ref="FGC76:FGR76"/>
    <mergeCell ref="FGS76:FHH76"/>
    <mergeCell ref="FHI76:FHX76"/>
    <mergeCell ref="FBU76:FCJ76"/>
    <mergeCell ref="FCK76:FCZ76"/>
    <mergeCell ref="FDA76:FDP76"/>
    <mergeCell ref="FDQ76:FEF76"/>
    <mergeCell ref="FEG76:FEV76"/>
    <mergeCell ref="EYS76:EZH76"/>
    <mergeCell ref="EZI76:EZX76"/>
    <mergeCell ref="EZY76:FAN76"/>
    <mergeCell ref="FAO76:FBD76"/>
    <mergeCell ref="FBE76:FBT76"/>
    <mergeCell ref="FUG76:FUV76"/>
    <mergeCell ref="FUW76:FVL76"/>
    <mergeCell ref="FVM76:FWB76"/>
    <mergeCell ref="FWC76:FWR76"/>
    <mergeCell ref="FWS76:FXH76"/>
    <mergeCell ref="FRE76:FRT76"/>
    <mergeCell ref="FRU76:FSJ76"/>
    <mergeCell ref="FSK76:FSZ76"/>
    <mergeCell ref="FTA76:FTP76"/>
    <mergeCell ref="FTQ76:FUF76"/>
    <mergeCell ref="FOC76:FOR76"/>
    <mergeCell ref="FOS76:FPH76"/>
    <mergeCell ref="FPI76:FPX76"/>
    <mergeCell ref="FPY76:FQN76"/>
    <mergeCell ref="FQO76:FRD76"/>
    <mergeCell ref="FLA76:FLP76"/>
    <mergeCell ref="FLQ76:FMF76"/>
    <mergeCell ref="FMG76:FMV76"/>
    <mergeCell ref="FMW76:FNL76"/>
    <mergeCell ref="FNM76:FOB76"/>
    <mergeCell ref="GGO76:GHD76"/>
    <mergeCell ref="GHE76:GHT76"/>
    <mergeCell ref="GHU76:GIJ76"/>
    <mergeCell ref="GIK76:GIZ76"/>
    <mergeCell ref="GJA76:GJP76"/>
    <mergeCell ref="GDM76:GEB76"/>
    <mergeCell ref="GEC76:GER76"/>
    <mergeCell ref="GES76:GFH76"/>
    <mergeCell ref="GFI76:GFX76"/>
    <mergeCell ref="GFY76:GGN76"/>
    <mergeCell ref="GAK76:GAZ76"/>
    <mergeCell ref="GBA76:GBP76"/>
    <mergeCell ref="GBQ76:GCF76"/>
    <mergeCell ref="GCG76:GCV76"/>
    <mergeCell ref="GCW76:GDL76"/>
    <mergeCell ref="FXI76:FXX76"/>
    <mergeCell ref="FXY76:FYN76"/>
    <mergeCell ref="FYO76:FZD76"/>
    <mergeCell ref="FZE76:FZT76"/>
    <mergeCell ref="FZU76:GAJ76"/>
    <mergeCell ref="GSW76:GTL76"/>
    <mergeCell ref="GTM76:GUB76"/>
    <mergeCell ref="GUC76:GUR76"/>
    <mergeCell ref="GUS76:GVH76"/>
    <mergeCell ref="GVI76:GVX76"/>
    <mergeCell ref="GPU76:GQJ76"/>
    <mergeCell ref="GQK76:GQZ76"/>
    <mergeCell ref="GRA76:GRP76"/>
    <mergeCell ref="GRQ76:GSF76"/>
    <mergeCell ref="GSG76:GSV76"/>
    <mergeCell ref="GMS76:GNH76"/>
    <mergeCell ref="GNI76:GNX76"/>
    <mergeCell ref="GNY76:GON76"/>
    <mergeCell ref="GOO76:GPD76"/>
    <mergeCell ref="GPE76:GPT76"/>
    <mergeCell ref="GJQ76:GKF76"/>
    <mergeCell ref="GKG76:GKV76"/>
    <mergeCell ref="GKW76:GLL76"/>
    <mergeCell ref="GLM76:GMB76"/>
    <mergeCell ref="GMC76:GMR76"/>
    <mergeCell ref="HFE76:HFT76"/>
    <mergeCell ref="HFU76:HGJ76"/>
    <mergeCell ref="HGK76:HGZ76"/>
    <mergeCell ref="HHA76:HHP76"/>
    <mergeCell ref="HHQ76:HIF76"/>
    <mergeCell ref="HCC76:HCR76"/>
    <mergeCell ref="HCS76:HDH76"/>
    <mergeCell ref="HDI76:HDX76"/>
    <mergeCell ref="HDY76:HEN76"/>
    <mergeCell ref="HEO76:HFD76"/>
    <mergeCell ref="GZA76:GZP76"/>
    <mergeCell ref="GZQ76:HAF76"/>
    <mergeCell ref="HAG76:HAV76"/>
    <mergeCell ref="HAW76:HBL76"/>
    <mergeCell ref="HBM76:HCB76"/>
    <mergeCell ref="GVY76:GWN76"/>
    <mergeCell ref="GWO76:GXD76"/>
    <mergeCell ref="GXE76:GXT76"/>
    <mergeCell ref="GXU76:GYJ76"/>
    <mergeCell ref="GYK76:GYZ76"/>
    <mergeCell ref="HRM76:HSB76"/>
    <mergeCell ref="HSC76:HSR76"/>
    <mergeCell ref="HSS76:HTH76"/>
    <mergeCell ref="HTI76:HTX76"/>
    <mergeCell ref="HTY76:HUN76"/>
    <mergeCell ref="HOK76:HOZ76"/>
    <mergeCell ref="HPA76:HPP76"/>
    <mergeCell ref="HPQ76:HQF76"/>
    <mergeCell ref="HQG76:HQV76"/>
    <mergeCell ref="HQW76:HRL76"/>
    <mergeCell ref="HLI76:HLX76"/>
    <mergeCell ref="HLY76:HMN76"/>
    <mergeCell ref="HMO76:HND76"/>
    <mergeCell ref="HNE76:HNT76"/>
    <mergeCell ref="HNU76:HOJ76"/>
    <mergeCell ref="HIG76:HIV76"/>
    <mergeCell ref="HIW76:HJL76"/>
    <mergeCell ref="HJM76:HKB76"/>
    <mergeCell ref="HKC76:HKR76"/>
    <mergeCell ref="HKS76:HLH76"/>
    <mergeCell ref="IDU76:IEJ76"/>
    <mergeCell ref="IEK76:IEZ76"/>
    <mergeCell ref="IFA76:IFP76"/>
    <mergeCell ref="IFQ76:IGF76"/>
    <mergeCell ref="IGG76:IGV76"/>
    <mergeCell ref="IAS76:IBH76"/>
    <mergeCell ref="IBI76:IBX76"/>
    <mergeCell ref="IBY76:ICN76"/>
    <mergeCell ref="ICO76:IDD76"/>
    <mergeCell ref="IDE76:IDT76"/>
    <mergeCell ref="HXQ76:HYF76"/>
    <mergeCell ref="HYG76:HYV76"/>
    <mergeCell ref="HYW76:HZL76"/>
    <mergeCell ref="HZM76:IAB76"/>
    <mergeCell ref="IAC76:IAR76"/>
    <mergeCell ref="HUO76:HVD76"/>
    <mergeCell ref="HVE76:HVT76"/>
    <mergeCell ref="HVU76:HWJ76"/>
    <mergeCell ref="HWK76:HWZ76"/>
    <mergeCell ref="HXA76:HXP76"/>
    <mergeCell ref="IQC76:IQR76"/>
    <mergeCell ref="IQS76:IRH76"/>
    <mergeCell ref="IRI76:IRX76"/>
    <mergeCell ref="IRY76:ISN76"/>
    <mergeCell ref="ISO76:ITD76"/>
    <mergeCell ref="INA76:INP76"/>
    <mergeCell ref="INQ76:IOF76"/>
    <mergeCell ref="IOG76:IOV76"/>
    <mergeCell ref="IOW76:IPL76"/>
    <mergeCell ref="IPM76:IQB76"/>
    <mergeCell ref="IJY76:IKN76"/>
    <mergeCell ref="IKO76:ILD76"/>
    <mergeCell ref="ILE76:ILT76"/>
    <mergeCell ref="ILU76:IMJ76"/>
    <mergeCell ref="IMK76:IMZ76"/>
    <mergeCell ref="IGW76:IHL76"/>
    <mergeCell ref="IHM76:IIB76"/>
    <mergeCell ref="IIC76:IIR76"/>
    <mergeCell ref="IIS76:IJH76"/>
    <mergeCell ref="IJI76:IJX76"/>
    <mergeCell ref="JCK76:JCZ76"/>
    <mergeCell ref="JDA76:JDP76"/>
    <mergeCell ref="JDQ76:JEF76"/>
    <mergeCell ref="JEG76:JEV76"/>
    <mergeCell ref="JEW76:JFL76"/>
    <mergeCell ref="IZI76:IZX76"/>
    <mergeCell ref="IZY76:JAN76"/>
    <mergeCell ref="JAO76:JBD76"/>
    <mergeCell ref="JBE76:JBT76"/>
    <mergeCell ref="JBU76:JCJ76"/>
    <mergeCell ref="IWG76:IWV76"/>
    <mergeCell ref="IWW76:IXL76"/>
    <mergeCell ref="IXM76:IYB76"/>
    <mergeCell ref="IYC76:IYR76"/>
    <mergeCell ref="IYS76:IZH76"/>
    <mergeCell ref="ITE76:ITT76"/>
    <mergeCell ref="ITU76:IUJ76"/>
    <mergeCell ref="IUK76:IUZ76"/>
    <mergeCell ref="IVA76:IVP76"/>
    <mergeCell ref="IVQ76:IWF76"/>
    <mergeCell ref="JOS76:JPH76"/>
    <mergeCell ref="JPI76:JPX76"/>
    <mergeCell ref="JPY76:JQN76"/>
    <mergeCell ref="JQO76:JRD76"/>
    <mergeCell ref="JRE76:JRT76"/>
    <mergeCell ref="JLQ76:JMF76"/>
    <mergeCell ref="JMG76:JMV76"/>
    <mergeCell ref="JMW76:JNL76"/>
    <mergeCell ref="JNM76:JOB76"/>
    <mergeCell ref="JOC76:JOR76"/>
    <mergeCell ref="JIO76:JJD76"/>
    <mergeCell ref="JJE76:JJT76"/>
    <mergeCell ref="JJU76:JKJ76"/>
    <mergeCell ref="JKK76:JKZ76"/>
    <mergeCell ref="JLA76:JLP76"/>
    <mergeCell ref="JFM76:JGB76"/>
    <mergeCell ref="JGC76:JGR76"/>
    <mergeCell ref="JGS76:JHH76"/>
    <mergeCell ref="JHI76:JHX76"/>
    <mergeCell ref="JHY76:JIN76"/>
    <mergeCell ref="KBA76:KBP76"/>
    <mergeCell ref="KBQ76:KCF76"/>
    <mergeCell ref="KCG76:KCV76"/>
    <mergeCell ref="KCW76:KDL76"/>
    <mergeCell ref="KDM76:KEB76"/>
    <mergeCell ref="JXY76:JYN76"/>
    <mergeCell ref="JYO76:JZD76"/>
    <mergeCell ref="JZE76:JZT76"/>
    <mergeCell ref="JZU76:KAJ76"/>
    <mergeCell ref="KAK76:KAZ76"/>
    <mergeCell ref="JUW76:JVL76"/>
    <mergeCell ref="JVM76:JWB76"/>
    <mergeCell ref="JWC76:JWR76"/>
    <mergeCell ref="JWS76:JXH76"/>
    <mergeCell ref="JXI76:JXX76"/>
    <mergeCell ref="JRU76:JSJ76"/>
    <mergeCell ref="JSK76:JSZ76"/>
    <mergeCell ref="JTA76:JTP76"/>
    <mergeCell ref="JTQ76:JUF76"/>
    <mergeCell ref="JUG76:JUV76"/>
    <mergeCell ref="KNI76:KNX76"/>
    <mergeCell ref="KNY76:KON76"/>
    <mergeCell ref="KOO76:KPD76"/>
    <mergeCell ref="KPE76:KPT76"/>
    <mergeCell ref="KPU76:KQJ76"/>
    <mergeCell ref="KKG76:KKV76"/>
    <mergeCell ref="KKW76:KLL76"/>
    <mergeCell ref="KLM76:KMB76"/>
    <mergeCell ref="KMC76:KMR76"/>
    <mergeCell ref="KMS76:KNH76"/>
    <mergeCell ref="KHE76:KHT76"/>
    <mergeCell ref="KHU76:KIJ76"/>
    <mergeCell ref="KIK76:KIZ76"/>
    <mergeCell ref="KJA76:KJP76"/>
    <mergeCell ref="KJQ76:KKF76"/>
    <mergeCell ref="KEC76:KER76"/>
    <mergeCell ref="KES76:KFH76"/>
    <mergeCell ref="KFI76:KFX76"/>
    <mergeCell ref="KFY76:KGN76"/>
    <mergeCell ref="KGO76:KHD76"/>
    <mergeCell ref="KZQ76:LAF76"/>
    <mergeCell ref="LAG76:LAV76"/>
    <mergeCell ref="LAW76:LBL76"/>
    <mergeCell ref="LBM76:LCB76"/>
    <mergeCell ref="LCC76:LCR76"/>
    <mergeCell ref="KWO76:KXD76"/>
    <mergeCell ref="KXE76:KXT76"/>
    <mergeCell ref="KXU76:KYJ76"/>
    <mergeCell ref="KYK76:KYZ76"/>
    <mergeCell ref="KZA76:KZP76"/>
    <mergeCell ref="KTM76:KUB76"/>
    <mergeCell ref="KUC76:KUR76"/>
    <mergeCell ref="KUS76:KVH76"/>
    <mergeCell ref="KVI76:KVX76"/>
    <mergeCell ref="KVY76:KWN76"/>
    <mergeCell ref="KQK76:KQZ76"/>
    <mergeCell ref="KRA76:KRP76"/>
    <mergeCell ref="KRQ76:KSF76"/>
    <mergeCell ref="KSG76:KSV76"/>
    <mergeCell ref="KSW76:KTL76"/>
    <mergeCell ref="LLY76:LMN76"/>
    <mergeCell ref="LMO76:LND76"/>
    <mergeCell ref="LNE76:LNT76"/>
    <mergeCell ref="LNU76:LOJ76"/>
    <mergeCell ref="LOK76:LOZ76"/>
    <mergeCell ref="LIW76:LJL76"/>
    <mergeCell ref="LJM76:LKB76"/>
    <mergeCell ref="LKC76:LKR76"/>
    <mergeCell ref="LKS76:LLH76"/>
    <mergeCell ref="LLI76:LLX76"/>
    <mergeCell ref="LFU76:LGJ76"/>
    <mergeCell ref="LGK76:LGZ76"/>
    <mergeCell ref="LHA76:LHP76"/>
    <mergeCell ref="LHQ76:LIF76"/>
    <mergeCell ref="LIG76:LIV76"/>
    <mergeCell ref="LCS76:LDH76"/>
    <mergeCell ref="LDI76:LDX76"/>
    <mergeCell ref="LDY76:LEN76"/>
    <mergeCell ref="LEO76:LFD76"/>
    <mergeCell ref="LFE76:LFT76"/>
    <mergeCell ref="LYG76:LYV76"/>
    <mergeCell ref="LYW76:LZL76"/>
    <mergeCell ref="LZM76:MAB76"/>
    <mergeCell ref="MAC76:MAR76"/>
    <mergeCell ref="MAS76:MBH76"/>
    <mergeCell ref="LVE76:LVT76"/>
    <mergeCell ref="LVU76:LWJ76"/>
    <mergeCell ref="LWK76:LWZ76"/>
    <mergeCell ref="LXA76:LXP76"/>
    <mergeCell ref="LXQ76:LYF76"/>
    <mergeCell ref="LSC76:LSR76"/>
    <mergeCell ref="LSS76:LTH76"/>
    <mergeCell ref="LTI76:LTX76"/>
    <mergeCell ref="LTY76:LUN76"/>
    <mergeCell ref="LUO76:LVD76"/>
    <mergeCell ref="LPA76:LPP76"/>
    <mergeCell ref="LPQ76:LQF76"/>
    <mergeCell ref="LQG76:LQV76"/>
    <mergeCell ref="LQW76:LRL76"/>
    <mergeCell ref="LRM76:LSB76"/>
    <mergeCell ref="MKO76:MLD76"/>
    <mergeCell ref="MLE76:MLT76"/>
    <mergeCell ref="MLU76:MMJ76"/>
    <mergeCell ref="MMK76:MMZ76"/>
    <mergeCell ref="MNA76:MNP76"/>
    <mergeCell ref="MHM76:MIB76"/>
    <mergeCell ref="MIC76:MIR76"/>
    <mergeCell ref="MIS76:MJH76"/>
    <mergeCell ref="MJI76:MJX76"/>
    <mergeCell ref="MJY76:MKN76"/>
    <mergeCell ref="MEK76:MEZ76"/>
    <mergeCell ref="MFA76:MFP76"/>
    <mergeCell ref="MFQ76:MGF76"/>
    <mergeCell ref="MGG76:MGV76"/>
    <mergeCell ref="MGW76:MHL76"/>
    <mergeCell ref="MBI76:MBX76"/>
    <mergeCell ref="MBY76:MCN76"/>
    <mergeCell ref="MCO76:MDD76"/>
    <mergeCell ref="MDE76:MDT76"/>
    <mergeCell ref="MDU76:MEJ76"/>
    <mergeCell ref="MWW76:MXL76"/>
    <mergeCell ref="MXM76:MYB76"/>
    <mergeCell ref="MYC76:MYR76"/>
    <mergeCell ref="MYS76:MZH76"/>
    <mergeCell ref="MZI76:MZX76"/>
    <mergeCell ref="MTU76:MUJ76"/>
    <mergeCell ref="MUK76:MUZ76"/>
    <mergeCell ref="MVA76:MVP76"/>
    <mergeCell ref="MVQ76:MWF76"/>
    <mergeCell ref="MWG76:MWV76"/>
    <mergeCell ref="MQS76:MRH76"/>
    <mergeCell ref="MRI76:MRX76"/>
    <mergeCell ref="MRY76:MSN76"/>
    <mergeCell ref="MSO76:MTD76"/>
    <mergeCell ref="MTE76:MTT76"/>
    <mergeCell ref="MNQ76:MOF76"/>
    <mergeCell ref="MOG76:MOV76"/>
    <mergeCell ref="MOW76:MPL76"/>
    <mergeCell ref="MPM76:MQB76"/>
    <mergeCell ref="MQC76:MQR76"/>
    <mergeCell ref="NJE76:NJT76"/>
    <mergeCell ref="NJU76:NKJ76"/>
    <mergeCell ref="NKK76:NKZ76"/>
    <mergeCell ref="NLA76:NLP76"/>
    <mergeCell ref="NLQ76:NMF76"/>
    <mergeCell ref="NGC76:NGR76"/>
    <mergeCell ref="NGS76:NHH76"/>
    <mergeCell ref="NHI76:NHX76"/>
    <mergeCell ref="NHY76:NIN76"/>
    <mergeCell ref="NIO76:NJD76"/>
    <mergeCell ref="NDA76:NDP76"/>
    <mergeCell ref="NDQ76:NEF76"/>
    <mergeCell ref="NEG76:NEV76"/>
    <mergeCell ref="NEW76:NFL76"/>
    <mergeCell ref="NFM76:NGB76"/>
    <mergeCell ref="MZY76:NAN76"/>
    <mergeCell ref="NAO76:NBD76"/>
    <mergeCell ref="NBE76:NBT76"/>
    <mergeCell ref="NBU76:NCJ76"/>
    <mergeCell ref="NCK76:NCZ76"/>
    <mergeCell ref="NVM76:NWB76"/>
    <mergeCell ref="NWC76:NWR76"/>
    <mergeCell ref="NWS76:NXH76"/>
    <mergeCell ref="NXI76:NXX76"/>
    <mergeCell ref="NXY76:NYN76"/>
    <mergeCell ref="NSK76:NSZ76"/>
    <mergeCell ref="NTA76:NTP76"/>
    <mergeCell ref="NTQ76:NUF76"/>
    <mergeCell ref="NUG76:NUV76"/>
    <mergeCell ref="NUW76:NVL76"/>
    <mergeCell ref="NPI76:NPX76"/>
    <mergeCell ref="NPY76:NQN76"/>
    <mergeCell ref="NQO76:NRD76"/>
    <mergeCell ref="NRE76:NRT76"/>
    <mergeCell ref="NRU76:NSJ76"/>
    <mergeCell ref="NMG76:NMV76"/>
    <mergeCell ref="NMW76:NNL76"/>
    <mergeCell ref="NNM76:NOB76"/>
    <mergeCell ref="NOC76:NOR76"/>
    <mergeCell ref="NOS76:NPH76"/>
    <mergeCell ref="OHU76:OIJ76"/>
    <mergeCell ref="OIK76:OIZ76"/>
    <mergeCell ref="OJA76:OJP76"/>
    <mergeCell ref="OJQ76:OKF76"/>
    <mergeCell ref="OKG76:OKV76"/>
    <mergeCell ref="OES76:OFH76"/>
    <mergeCell ref="OFI76:OFX76"/>
    <mergeCell ref="OFY76:OGN76"/>
    <mergeCell ref="OGO76:OHD76"/>
    <mergeCell ref="OHE76:OHT76"/>
    <mergeCell ref="OBQ76:OCF76"/>
    <mergeCell ref="OCG76:OCV76"/>
    <mergeCell ref="OCW76:ODL76"/>
    <mergeCell ref="ODM76:OEB76"/>
    <mergeCell ref="OEC76:OER76"/>
    <mergeCell ref="NYO76:NZD76"/>
    <mergeCell ref="NZE76:NZT76"/>
    <mergeCell ref="NZU76:OAJ76"/>
    <mergeCell ref="OAK76:OAZ76"/>
    <mergeCell ref="OBA76:OBP76"/>
    <mergeCell ref="OUC76:OUR76"/>
    <mergeCell ref="OUS76:OVH76"/>
    <mergeCell ref="OVI76:OVX76"/>
    <mergeCell ref="OVY76:OWN76"/>
    <mergeCell ref="OWO76:OXD76"/>
    <mergeCell ref="ORA76:ORP76"/>
    <mergeCell ref="ORQ76:OSF76"/>
    <mergeCell ref="OSG76:OSV76"/>
    <mergeCell ref="OSW76:OTL76"/>
    <mergeCell ref="OTM76:OUB76"/>
    <mergeCell ref="ONY76:OON76"/>
    <mergeCell ref="OOO76:OPD76"/>
    <mergeCell ref="OPE76:OPT76"/>
    <mergeCell ref="OPU76:OQJ76"/>
    <mergeCell ref="OQK76:OQZ76"/>
    <mergeCell ref="OKW76:OLL76"/>
    <mergeCell ref="OLM76:OMB76"/>
    <mergeCell ref="OMC76:OMR76"/>
    <mergeCell ref="OMS76:ONH76"/>
    <mergeCell ref="ONI76:ONX76"/>
    <mergeCell ref="PGK76:PGZ76"/>
    <mergeCell ref="PHA76:PHP76"/>
    <mergeCell ref="PHQ76:PIF76"/>
    <mergeCell ref="PIG76:PIV76"/>
    <mergeCell ref="PIW76:PJL76"/>
    <mergeCell ref="PDI76:PDX76"/>
    <mergeCell ref="PDY76:PEN76"/>
    <mergeCell ref="PEO76:PFD76"/>
    <mergeCell ref="PFE76:PFT76"/>
    <mergeCell ref="PFU76:PGJ76"/>
    <mergeCell ref="PAG76:PAV76"/>
    <mergeCell ref="PAW76:PBL76"/>
    <mergeCell ref="PBM76:PCB76"/>
    <mergeCell ref="PCC76:PCR76"/>
    <mergeCell ref="PCS76:PDH76"/>
    <mergeCell ref="OXE76:OXT76"/>
    <mergeCell ref="OXU76:OYJ76"/>
    <mergeCell ref="OYK76:OYZ76"/>
    <mergeCell ref="OZA76:OZP76"/>
    <mergeCell ref="OZQ76:PAF76"/>
    <mergeCell ref="PSS76:PTH76"/>
    <mergeCell ref="PTI76:PTX76"/>
    <mergeCell ref="PTY76:PUN76"/>
    <mergeCell ref="PUO76:PVD76"/>
    <mergeCell ref="PVE76:PVT76"/>
    <mergeCell ref="PPQ76:PQF76"/>
    <mergeCell ref="PQG76:PQV76"/>
    <mergeCell ref="PQW76:PRL76"/>
    <mergeCell ref="PRM76:PSB76"/>
    <mergeCell ref="PSC76:PSR76"/>
    <mergeCell ref="PMO76:PND76"/>
    <mergeCell ref="PNE76:PNT76"/>
    <mergeCell ref="PNU76:POJ76"/>
    <mergeCell ref="POK76:POZ76"/>
    <mergeCell ref="PPA76:PPP76"/>
    <mergeCell ref="PJM76:PKB76"/>
    <mergeCell ref="PKC76:PKR76"/>
    <mergeCell ref="PKS76:PLH76"/>
    <mergeCell ref="PLI76:PLX76"/>
    <mergeCell ref="PLY76:PMN76"/>
    <mergeCell ref="QFA76:QFP76"/>
    <mergeCell ref="QFQ76:QGF76"/>
    <mergeCell ref="QGG76:QGV76"/>
    <mergeCell ref="QGW76:QHL76"/>
    <mergeCell ref="QHM76:QIB76"/>
    <mergeCell ref="QBY76:QCN76"/>
    <mergeCell ref="QCO76:QDD76"/>
    <mergeCell ref="QDE76:QDT76"/>
    <mergeCell ref="QDU76:QEJ76"/>
    <mergeCell ref="QEK76:QEZ76"/>
    <mergeCell ref="PYW76:PZL76"/>
    <mergeCell ref="PZM76:QAB76"/>
    <mergeCell ref="QAC76:QAR76"/>
    <mergeCell ref="QAS76:QBH76"/>
    <mergeCell ref="QBI76:QBX76"/>
    <mergeCell ref="PVU76:PWJ76"/>
    <mergeCell ref="PWK76:PWZ76"/>
    <mergeCell ref="PXA76:PXP76"/>
    <mergeCell ref="PXQ76:PYF76"/>
    <mergeCell ref="PYG76:PYV76"/>
    <mergeCell ref="QRI76:QRX76"/>
    <mergeCell ref="QRY76:QSN76"/>
    <mergeCell ref="QSO76:QTD76"/>
    <mergeCell ref="QTE76:QTT76"/>
    <mergeCell ref="QTU76:QUJ76"/>
    <mergeCell ref="QOG76:QOV76"/>
    <mergeCell ref="QOW76:QPL76"/>
    <mergeCell ref="QPM76:QQB76"/>
    <mergeCell ref="QQC76:QQR76"/>
    <mergeCell ref="QQS76:QRH76"/>
    <mergeCell ref="QLE76:QLT76"/>
    <mergeCell ref="QLU76:QMJ76"/>
    <mergeCell ref="QMK76:QMZ76"/>
    <mergeCell ref="QNA76:QNP76"/>
    <mergeCell ref="QNQ76:QOF76"/>
    <mergeCell ref="QIC76:QIR76"/>
    <mergeCell ref="QIS76:QJH76"/>
    <mergeCell ref="QJI76:QJX76"/>
    <mergeCell ref="QJY76:QKN76"/>
    <mergeCell ref="QKO76:QLD76"/>
    <mergeCell ref="RDQ76:REF76"/>
    <mergeCell ref="REG76:REV76"/>
    <mergeCell ref="REW76:RFL76"/>
    <mergeCell ref="RFM76:RGB76"/>
    <mergeCell ref="RGC76:RGR76"/>
    <mergeCell ref="RAO76:RBD76"/>
    <mergeCell ref="RBE76:RBT76"/>
    <mergeCell ref="RBU76:RCJ76"/>
    <mergeCell ref="RCK76:RCZ76"/>
    <mergeCell ref="RDA76:RDP76"/>
    <mergeCell ref="QXM76:QYB76"/>
    <mergeCell ref="QYC76:QYR76"/>
    <mergeCell ref="QYS76:QZH76"/>
    <mergeCell ref="QZI76:QZX76"/>
    <mergeCell ref="QZY76:RAN76"/>
    <mergeCell ref="QUK76:QUZ76"/>
    <mergeCell ref="QVA76:QVP76"/>
    <mergeCell ref="QVQ76:QWF76"/>
    <mergeCell ref="QWG76:QWV76"/>
    <mergeCell ref="QWW76:QXL76"/>
    <mergeCell ref="RPY76:RQN76"/>
    <mergeCell ref="RQO76:RRD76"/>
    <mergeCell ref="RRE76:RRT76"/>
    <mergeCell ref="RRU76:RSJ76"/>
    <mergeCell ref="RSK76:RSZ76"/>
    <mergeCell ref="RMW76:RNL76"/>
    <mergeCell ref="RNM76:ROB76"/>
    <mergeCell ref="ROC76:ROR76"/>
    <mergeCell ref="ROS76:RPH76"/>
    <mergeCell ref="RPI76:RPX76"/>
    <mergeCell ref="RJU76:RKJ76"/>
    <mergeCell ref="RKK76:RKZ76"/>
    <mergeCell ref="RLA76:RLP76"/>
    <mergeCell ref="RLQ76:RMF76"/>
    <mergeCell ref="RMG76:RMV76"/>
    <mergeCell ref="RGS76:RHH76"/>
    <mergeCell ref="RHI76:RHX76"/>
    <mergeCell ref="RHY76:RIN76"/>
    <mergeCell ref="RIO76:RJD76"/>
    <mergeCell ref="RJE76:RJT76"/>
    <mergeCell ref="SCG76:SCV76"/>
    <mergeCell ref="SCW76:SDL76"/>
    <mergeCell ref="SDM76:SEB76"/>
    <mergeCell ref="SEC76:SER76"/>
    <mergeCell ref="SES76:SFH76"/>
    <mergeCell ref="RZE76:RZT76"/>
    <mergeCell ref="RZU76:SAJ76"/>
    <mergeCell ref="SAK76:SAZ76"/>
    <mergeCell ref="SBA76:SBP76"/>
    <mergeCell ref="SBQ76:SCF76"/>
    <mergeCell ref="RWC76:RWR76"/>
    <mergeCell ref="RWS76:RXH76"/>
    <mergeCell ref="RXI76:RXX76"/>
    <mergeCell ref="RXY76:RYN76"/>
    <mergeCell ref="RYO76:RZD76"/>
    <mergeCell ref="RTA76:RTP76"/>
    <mergeCell ref="RTQ76:RUF76"/>
    <mergeCell ref="RUG76:RUV76"/>
    <mergeCell ref="RUW76:RVL76"/>
    <mergeCell ref="RVM76:RWB76"/>
    <mergeCell ref="SOO76:SPD76"/>
    <mergeCell ref="SPE76:SPT76"/>
    <mergeCell ref="SPU76:SQJ76"/>
    <mergeCell ref="SQK76:SQZ76"/>
    <mergeCell ref="SRA76:SRP76"/>
    <mergeCell ref="SLM76:SMB76"/>
    <mergeCell ref="SMC76:SMR76"/>
    <mergeCell ref="SMS76:SNH76"/>
    <mergeCell ref="SNI76:SNX76"/>
    <mergeCell ref="SNY76:SON76"/>
    <mergeCell ref="SIK76:SIZ76"/>
    <mergeCell ref="SJA76:SJP76"/>
    <mergeCell ref="SJQ76:SKF76"/>
    <mergeCell ref="SKG76:SKV76"/>
    <mergeCell ref="SKW76:SLL76"/>
    <mergeCell ref="SFI76:SFX76"/>
    <mergeCell ref="SFY76:SGN76"/>
    <mergeCell ref="SGO76:SHD76"/>
    <mergeCell ref="SHE76:SHT76"/>
    <mergeCell ref="SHU76:SIJ76"/>
    <mergeCell ref="TAW76:TBL76"/>
    <mergeCell ref="TBM76:TCB76"/>
    <mergeCell ref="TCC76:TCR76"/>
    <mergeCell ref="TCS76:TDH76"/>
    <mergeCell ref="TDI76:TDX76"/>
    <mergeCell ref="SXU76:SYJ76"/>
    <mergeCell ref="SYK76:SYZ76"/>
    <mergeCell ref="SZA76:SZP76"/>
    <mergeCell ref="SZQ76:TAF76"/>
    <mergeCell ref="TAG76:TAV76"/>
    <mergeCell ref="SUS76:SVH76"/>
    <mergeCell ref="SVI76:SVX76"/>
    <mergeCell ref="SVY76:SWN76"/>
    <mergeCell ref="SWO76:SXD76"/>
    <mergeCell ref="SXE76:SXT76"/>
    <mergeCell ref="SRQ76:SSF76"/>
    <mergeCell ref="SSG76:SSV76"/>
    <mergeCell ref="SSW76:STL76"/>
    <mergeCell ref="STM76:SUB76"/>
    <mergeCell ref="SUC76:SUR76"/>
    <mergeCell ref="TNE76:TNT76"/>
    <mergeCell ref="TNU76:TOJ76"/>
    <mergeCell ref="TOK76:TOZ76"/>
    <mergeCell ref="TPA76:TPP76"/>
    <mergeCell ref="TPQ76:TQF76"/>
    <mergeCell ref="TKC76:TKR76"/>
    <mergeCell ref="TKS76:TLH76"/>
    <mergeCell ref="TLI76:TLX76"/>
    <mergeCell ref="TLY76:TMN76"/>
    <mergeCell ref="TMO76:TND76"/>
    <mergeCell ref="THA76:THP76"/>
    <mergeCell ref="THQ76:TIF76"/>
    <mergeCell ref="TIG76:TIV76"/>
    <mergeCell ref="TIW76:TJL76"/>
    <mergeCell ref="TJM76:TKB76"/>
    <mergeCell ref="TDY76:TEN76"/>
    <mergeCell ref="TEO76:TFD76"/>
    <mergeCell ref="TFE76:TFT76"/>
    <mergeCell ref="TFU76:TGJ76"/>
    <mergeCell ref="TGK76:TGZ76"/>
    <mergeCell ref="TZM76:UAB76"/>
    <mergeCell ref="UAC76:UAR76"/>
    <mergeCell ref="UAS76:UBH76"/>
    <mergeCell ref="UBI76:UBX76"/>
    <mergeCell ref="UBY76:UCN76"/>
    <mergeCell ref="TWK76:TWZ76"/>
    <mergeCell ref="TXA76:TXP76"/>
    <mergeCell ref="TXQ76:TYF76"/>
    <mergeCell ref="TYG76:TYV76"/>
    <mergeCell ref="TYW76:TZL76"/>
    <mergeCell ref="TTI76:TTX76"/>
    <mergeCell ref="TTY76:TUN76"/>
    <mergeCell ref="TUO76:TVD76"/>
    <mergeCell ref="TVE76:TVT76"/>
    <mergeCell ref="TVU76:TWJ76"/>
    <mergeCell ref="TQG76:TQV76"/>
    <mergeCell ref="TQW76:TRL76"/>
    <mergeCell ref="TRM76:TSB76"/>
    <mergeCell ref="TSC76:TSR76"/>
    <mergeCell ref="TSS76:TTH76"/>
    <mergeCell ref="ULU76:UMJ76"/>
    <mergeCell ref="UMK76:UMZ76"/>
    <mergeCell ref="UNA76:UNP76"/>
    <mergeCell ref="UNQ76:UOF76"/>
    <mergeCell ref="UOG76:UOV76"/>
    <mergeCell ref="UIS76:UJH76"/>
    <mergeCell ref="UJI76:UJX76"/>
    <mergeCell ref="UJY76:UKN76"/>
    <mergeCell ref="UKO76:ULD76"/>
    <mergeCell ref="ULE76:ULT76"/>
    <mergeCell ref="UFQ76:UGF76"/>
    <mergeCell ref="UGG76:UGV76"/>
    <mergeCell ref="UGW76:UHL76"/>
    <mergeCell ref="UHM76:UIB76"/>
    <mergeCell ref="UIC76:UIR76"/>
    <mergeCell ref="UCO76:UDD76"/>
    <mergeCell ref="UDE76:UDT76"/>
    <mergeCell ref="UDU76:UEJ76"/>
    <mergeCell ref="UEK76:UEZ76"/>
    <mergeCell ref="UFA76:UFP76"/>
    <mergeCell ref="UYC76:UYR76"/>
    <mergeCell ref="UYS76:UZH76"/>
    <mergeCell ref="UZI76:UZX76"/>
    <mergeCell ref="UZY76:VAN76"/>
    <mergeCell ref="VAO76:VBD76"/>
    <mergeCell ref="UVA76:UVP76"/>
    <mergeCell ref="UVQ76:UWF76"/>
    <mergeCell ref="UWG76:UWV76"/>
    <mergeCell ref="UWW76:UXL76"/>
    <mergeCell ref="UXM76:UYB76"/>
    <mergeCell ref="URY76:USN76"/>
    <mergeCell ref="USO76:UTD76"/>
    <mergeCell ref="UTE76:UTT76"/>
    <mergeCell ref="UTU76:UUJ76"/>
    <mergeCell ref="UUK76:UUZ76"/>
    <mergeCell ref="UOW76:UPL76"/>
    <mergeCell ref="UPM76:UQB76"/>
    <mergeCell ref="UQC76:UQR76"/>
    <mergeCell ref="UQS76:URH76"/>
    <mergeCell ref="URI76:URX76"/>
    <mergeCell ref="VKK76:VKZ76"/>
    <mergeCell ref="VLA76:VLP76"/>
    <mergeCell ref="VLQ76:VMF76"/>
    <mergeCell ref="VMG76:VMV76"/>
    <mergeCell ref="VMW76:VNL76"/>
    <mergeCell ref="VHI76:VHX76"/>
    <mergeCell ref="VHY76:VIN76"/>
    <mergeCell ref="VIO76:VJD76"/>
    <mergeCell ref="VJE76:VJT76"/>
    <mergeCell ref="VJU76:VKJ76"/>
    <mergeCell ref="VEG76:VEV76"/>
    <mergeCell ref="VEW76:VFL76"/>
    <mergeCell ref="VFM76:VGB76"/>
    <mergeCell ref="VGC76:VGR76"/>
    <mergeCell ref="VGS76:VHH76"/>
    <mergeCell ref="VBE76:VBT76"/>
    <mergeCell ref="VBU76:VCJ76"/>
    <mergeCell ref="VCK76:VCZ76"/>
    <mergeCell ref="VDA76:VDP76"/>
    <mergeCell ref="VDQ76:VEF76"/>
    <mergeCell ref="VWS76:VXH76"/>
    <mergeCell ref="VXI76:VXX76"/>
    <mergeCell ref="VXY76:VYN76"/>
    <mergeCell ref="VYO76:VZD76"/>
    <mergeCell ref="VZE76:VZT76"/>
    <mergeCell ref="VTQ76:VUF76"/>
    <mergeCell ref="VUG76:VUV76"/>
    <mergeCell ref="VUW76:VVL76"/>
    <mergeCell ref="VVM76:VWB76"/>
    <mergeCell ref="VWC76:VWR76"/>
    <mergeCell ref="VQO76:VRD76"/>
    <mergeCell ref="VRE76:VRT76"/>
    <mergeCell ref="VRU76:VSJ76"/>
    <mergeCell ref="VSK76:VSZ76"/>
    <mergeCell ref="VTA76:VTP76"/>
    <mergeCell ref="VNM76:VOB76"/>
    <mergeCell ref="VOC76:VOR76"/>
    <mergeCell ref="VOS76:VPH76"/>
    <mergeCell ref="VPI76:VPX76"/>
    <mergeCell ref="VPY76:VQN76"/>
    <mergeCell ref="WOO76:WPD76"/>
    <mergeCell ref="WJA76:WJP76"/>
    <mergeCell ref="WJQ76:WKF76"/>
    <mergeCell ref="WKG76:WKV76"/>
    <mergeCell ref="WKW76:WLL76"/>
    <mergeCell ref="WLM76:WMB76"/>
    <mergeCell ref="WFY76:WGN76"/>
    <mergeCell ref="WGO76:WHD76"/>
    <mergeCell ref="WHE76:WHT76"/>
    <mergeCell ref="WHU76:WIJ76"/>
    <mergeCell ref="WIK76:WIZ76"/>
    <mergeCell ref="WCW76:WDL76"/>
    <mergeCell ref="WDM76:WEB76"/>
    <mergeCell ref="WEC76:WER76"/>
    <mergeCell ref="WES76:WFH76"/>
    <mergeCell ref="WFI76:WFX76"/>
    <mergeCell ref="VZU76:WAJ76"/>
    <mergeCell ref="WAK76:WAZ76"/>
    <mergeCell ref="WBA76:WBP76"/>
    <mergeCell ref="WBQ76:WCF76"/>
    <mergeCell ref="WCG76:WCV76"/>
    <mergeCell ref="XEO76:XFD76"/>
    <mergeCell ref="A77:P77"/>
    <mergeCell ref="A78:P78"/>
    <mergeCell ref="XBM76:XCB76"/>
    <mergeCell ref="XCC76:XCR76"/>
    <mergeCell ref="XCS76:XDH76"/>
    <mergeCell ref="XDI76:XDX76"/>
    <mergeCell ref="XDY76:XEN76"/>
    <mergeCell ref="WYK76:WYZ76"/>
    <mergeCell ref="WZA76:WZP76"/>
    <mergeCell ref="WZQ76:XAF76"/>
    <mergeCell ref="XAG76:XAV76"/>
    <mergeCell ref="XAW76:XBL76"/>
    <mergeCell ref="WVI76:WVX76"/>
    <mergeCell ref="WVY76:WWN76"/>
    <mergeCell ref="WWO76:WXD76"/>
    <mergeCell ref="WXE76:WXT76"/>
    <mergeCell ref="WXU76:WYJ76"/>
    <mergeCell ref="WSG76:WSV76"/>
    <mergeCell ref="WSW76:WTL76"/>
    <mergeCell ref="WTM76:WUB76"/>
    <mergeCell ref="WUC76:WUR76"/>
    <mergeCell ref="WUS76:WVH76"/>
    <mergeCell ref="WPE76:WPT76"/>
    <mergeCell ref="WPU76:WQJ76"/>
    <mergeCell ref="WQK76:WQZ76"/>
    <mergeCell ref="WRA76:WRP76"/>
    <mergeCell ref="WRQ76:WSF76"/>
    <mergeCell ref="WMC76:WMR76"/>
    <mergeCell ref="WMS76:WNH76"/>
    <mergeCell ref="WNI76:WNX76"/>
    <mergeCell ref="WNY76:WON76"/>
  </mergeCells>
  <pageMargins left="0.7" right="0.7" top="1" bottom="0.7" header="0.3" footer="0.3"/>
  <pageSetup scale="52" fitToHeight="0" orientation="landscape" r:id="rId1"/>
  <rowBreaks count="1" manualBreakCount="1">
    <brk id="74"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4">
    <pageSetUpPr fitToPage="1"/>
  </sheetPr>
  <dimension ref="A1:I30"/>
  <sheetViews>
    <sheetView zoomScaleNormal="100" workbookViewId="0">
      <selection activeCell="A27" sqref="A2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83" t="s">
        <v>355</v>
      </c>
      <c r="B5" s="383"/>
      <c r="C5" s="383"/>
    </row>
    <row r="6" spans="1:3" ht="18.95" customHeight="1" x14ac:dyDescent="0.2">
      <c r="A6" s="53"/>
      <c r="B6" s="53"/>
      <c r="C6" s="53"/>
    </row>
    <row r="7" spans="1:3" ht="18.95" customHeight="1" x14ac:dyDescent="0.2">
      <c r="A7" s="383" t="s">
        <v>356</v>
      </c>
      <c r="B7" s="383"/>
      <c r="C7" s="383"/>
    </row>
    <row r="8" spans="1:3" ht="18.95" customHeight="1" x14ac:dyDescent="0.2">
      <c r="A8" s="53"/>
      <c r="B8" s="53"/>
      <c r="C8" s="53"/>
    </row>
    <row r="9" spans="1:3" ht="18.95" customHeight="1" x14ac:dyDescent="0.2">
      <c r="A9" s="384" t="str">
        <f>'Rate Case Constants'!C9</f>
        <v>LOUISVILLE GAS AND ELECTRIC COMPANY</v>
      </c>
      <c r="B9" s="383"/>
      <c r="C9" s="383"/>
    </row>
    <row r="10" spans="1:3" ht="18.95" customHeight="1" x14ac:dyDescent="0.2">
      <c r="A10" s="53"/>
      <c r="B10" s="53"/>
      <c r="C10" s="53"/>
    </row>
    <row r="11" spans="1:3" ht="18.95" customHeight="1" x14ac:dyDescent="0.2">
      <c r="A11" s="384" t="str">
        <f>'Rate Case Constants'!C10</f>
        <v>CASE NO. 2018-00295 - ELECTRIC OPERATIONS - RESPONSE TO PSC 2-75 (SLIPPAGE FACTOR 97.153%)</v>
      </c>
      <c r="B11" s="383"/>
      <c r="C11" s="38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261</v>
      </c>
      <c r="B15" s="53"/>
      <c r="C15" s="62" t="str">
        <f>'Rate Case Constants'!C16</f>
        <v>FOR THE 12 MONTHS ENDED DECEMBER 31, 2018</v>
      </c>
    </row>
    <row r="16" spans="1:3" ht="18.95" customHeight="1" x14ac:dyDescent="0.2">
      <c r="A16" s="53"/>
      <c r="B16" s="53"/>
      <c r="C16" s="53"/>
    </row>
    <row r="17" spans="1:9" ht="18.95" customHeight="1" x14ac:dyDescent="0.2">
      <c r="A17" s="55" t="s">
        <v>995</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116</v>
      </c>
      <c r="B20" s="57"/>
      <c r="C20" s="56" t="s">
        <v>117</v>
      </c>
      <c r="D20" s="58"/>
      <c r="E20" s="58"/>
      <c r="F20" s="58"/>
      <c r="G20" s="58"/>
      <c r="H20" s="58"/>
      <c r="I20" s="58"/>
    </row>
    <row r="21" spans="1:9" ht="18.95" customHeight="1" x14ac:dyDescent="0.2">
      <c r="A21" s="53"/>
      <c r="B21" s="53"/>
      <c r="C21" s="53"/>
    </row>
    <row r="22" spans="1:9" ht="18.95" customHeight="1" x14ac:dyDescent="0.2">
      <c r="A22" s="59" t="s">
        <v>357</v>
      </c>
      <c r="B22" s="60"/>
      <c r="C22" s="59" t="s">
        <v>361</v>
      </c>
    </row>
    <row r="23" spans="1:9" ht="18.95" customHeight="1" x14ac:dyDescent="0.2">
      <c r="A23" s="59" t="s">
        <v>358</v>
      </c>
      <c r="B23" s="60"/>
      <c r="C23" s="59" t="s">
        <v>324</v>
      </c>
    </row>
    <row r="24" spans="1:9" ht="18.95" customHeight="1" x14ac:dyDescent="0.2">
      <c r="A24" s="59" t="s">
        <v>359</v>
      </c>
      <c r="B24" s="60"/>
      <c r="C24" s="59" t="s">
        <v>360</v>
      </c>
      <c r="D24" s="61"/>
    </row>
    <row r="25" spans="1:9" ht="18.95" customHeight="1" x14ac:dyDescent="0.2">
      <c r="A25" s="59" t="s">
        <v>998</v>
      </c>
      <c r="B25" s="60"/>
      <c r="C25" s="59" t="s">
        <v>996</v>
      </c>
    </row>
    <row r="26" spans="1:9" ht="18.95" customHeight="1" x14ac:dyDescent="0.2">
      <c r="A26" s="59" t="s">
        <v>1171</v>
      </c>
      <c r="B26" s="60"/>
      <c r="C26" s="59" t="s">
        <v>999</v>
      </c>
      <c r="D26" s="61"/>
    </row>
    <row r="27" spans="1:9" ht="18.95" customHeight="1" x14ac:dyDescent="0.2">
      <c r="A27" s="59"/>
      <c r="B27" s="60"/>
      <c r="C27" s="59"/>
      <c r="D27" s="61"/>
    </row>
    <row r="28" spans="1:9" ht="18.95" customHeight="1" x14ac:dyDescent="0.2"/>
    <row r="29" spans="1:9" ht="18.95" customHeight="1" x14ac:dyDescent="0.2"/>
    <row r="30"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K438"/>
  <sheetViews>
    <sheetView zoomScaleNormal="100" zoomScaleSheetLayoutView="96" workbookViewId="0">
      <selection sqref="A1:I1"/>
    </sheetView>
  </sheetViews>
  <sheetFormatPr defaultColWidth="9.140625" defaultRowHeight="12.75" x14ac:dyDescent="0.2"/>
  <cols>
    <col min="1" max="1" width="6.85546875" style="21" customWidth="1"/>
    <col min="2" max="2" width="11.85546875" style="21" customWidth="1"/>
    <col min="3" max="3" width="57.7109375" style="21" customWidth="1"/>
    <col min="4" max="4" width="18.7109375" style="21" customWidth="1"/>
    <col min="5" max="6" width="20.140625" style="21" customWidth="1"/>
    <col min="7" max="7" width="18.42578125" style="21" customWidth="1"/>
    <col min="8" max="8" width="19.42578125" style="21" customWidth="1"/>
    <col min="9" max="9" width="55.7109375" style="21" customWidth="1"/>
    <col min="10" max="10" width="1.85546875" style="21" customWidth="1"/>
    <col min="11" max="11" width="27.140625" style="21" customWidth="1"/>
    <col min="12" max="16384" width="9.140625" style="21"/>
  </cols>
  <sheetData>
    <row r="1" spans="1:9" s="16" customFormat="1" ht="20.100000000000001" customHeight="1" x14ac:dyDescent="0.2">
      <c r="A1" s="380" t="str">
        <f>'Rate Case Constants'!C9</f>
        <v>LOUISVILLE GAS AND ELECTRIC COMPANY</v>
      </c>
      <c r="B1" s="379"/>
      <c r="C1" s="379"/>
      <c r="D1" s="379"/>
      <c r="E1" s="379"/>
      <c r="F1" s="379"/>
      <c r="G1" s="379"/>
      <c r="H1" s="379"/>
      <c r="I1" s="379"/>
    </row>
    <row r="2" spans="1:9" s="16" customFormat="1" ht="20.100000000000001" customHeight="1" x14ac:dyDescent="0.2">
      <c r="A2" s="380" t="str">
        <f>'Rate Case Constants'!C10</f>
        <v>CASE NO. 2018-00295 - ELECTRIC OPERATIONS - RESPONSE TO PSC 2-75 (SLIPPAGE FACTOR 97.153%)</v>
      </c>
      <c r="B2" s="379"/>
      <c r="C2" s="379"/>
      <c r="D2" s="379"/>
      <c r="E2" s="379"/>
      <c r="F2" s="379"/>
      <c r="G2" s="379"/>
      <c r="H2" s="379"/>
      <c r="I2" s="379"/>
    </row>
    <row r="3" spans="1:9" s="16" customFormat="1" ht="20.100000000000001" customHeight="1" x14ac:dyDescent="0.2">
      <c r="A3" s="379" t="s">
        <v>317</v>
      </c>
      <c r="B3" s="379"/>
      <c r="C3" s="379"/>
      <c r="D3" s="379"/>
      <c r="E3" s="379"/>
      <c r="F3" s="379"/>
      <c r="G3" s="379"/>
      <c r="H3" s="379"/>
      <c r="I3" s="379"/>
    </row>
    <row r="4" spans="1:9" s="16" customFormat="1" ht="20.100000000000001" customHeight="1" x14ac:dyDescent="0.2">
      <c r="A4" s="379" t="str">
        <f>CONCATENATE('Rate Case Constants'!C16," AND ",'Rate Case Constants'!C22)</f>
        <v>FOR THE 12 MONTHS ENDED DECEMBER 31, 2018 AND FOR THE 12 MONTHS ENDED APRIL 30, 2020</v>
      </c>
      <c r="B4" s="379"/>
      <c r="C4" s="379"/>
      <c r="D4" s="379"/>
      <c r="E4" s="379"/>
      <c r="F4" s="379"/>
      <c r="G4" s="379"/>
      <c r="H4" s="379"/>
      <c r="I4" s="379"/>
    </row>
    <row r="5" spans="1:9" s="16" customFormat="1" ht="20.100000000000001" customHeight="1" x14ac:dyDescent="0.2">
      <c r="A5" s="312"/>
      <c r="B5" s="312"/>
      <c r="C5" s="312"/>
      <c r="D5" s="312"/>
      <c r="E5" s="312"/>
      <c r="F5" s="312"/>
      <c r="G5" s="312"/>
      <c r="H5" s="312"/>
      <c r="I5" s="312"/>
    </row>
    <row r="6" spans="1:9" s="16" customFormat="1" ht="20.100000000000001" customHeight="1" x14ac:dyDescent="0.2">
      <c r="A6" s="18" t="s">
        <v>207</v>
      </c>
      <c r="B6" s="18"/>
      <c r="I6" s="19" t="s">
        <v>362</v>
      </c>
    </row>
    <row r="7" spans="1:9" s="16" customFormat="1" ht="20.100000000000001" customHeight="1" x14ac:dyDescent="0.2">
      <c r="A7" s="16" t="str">
        <f>'Rate Case Constants'!C29</f>
        <v>TYPE OF FILING: _____ ORIGINAL  _____ UPDATED  __X__ REVISED</v>
      </c>
      <c r="I7" s="19" t="s">
        <v>1004</v>
      </c>
    </row>
    <row r="8" spans="1:9" s="16" customFormat="1" ht="20.100000000000001" customHeight="1" x14ac:dyDescent="0.2">
      <c r="A8" s="18" t="s">
        <v>151</v>
      </c>
      <c r="B8" s="18"/>
      <c r="D8" s="18"/>
      <c r="E8" s="18"/>
      <c r="F8" s="18"/>
      <c r="G8" s="18"/>
      <c r="H8" s="18"/>
      <c r="I8" s="20" t="str">
        <f>'Rate Case Constants'!C36</f>
        <v>WITNESS:   C. M. GARRETT</v>
      </c>
    </row>
    <row r="9" spans="1:9" s="16" customFormat="1" ht="18.95" customHeight="1" x14ac:dyDescent="0.2"/>
    <row r="10" spans="1:9" ht="75" customHeight="1" x14ac:dyDescent="0.2">
      <c r="A10" s="31" t="s">
        <v>152</v>
      </c>
      <c r="B10" s="31" t="s">
        <v>153</v>
      </c>
      <c r="C10" s="31" t="s">
        <v>157</v>
      </c>
      <c r="D10" s="31" t="s">
        <v>211</v>
      </c>
      <c r="E10" s="31" t="s">
        <v>212</v>
      </c>
      <c r="F10" s="31" t="s">
        <v>219</v>
      </c>
      <c r="G10" s="31" t="s">
        <v>1013</v>
      </c>
      <c r="H10" s="31" t="s">
        <v>221</v>
      </c>
      <c r="I10" s="31" t="s">
        <v>1014</v>
      </c>
    </row>
    <row r="11" spans="1:9" ht="18.95" customHeight="1" x14ac:dyDescent="0.2">
      <c r="A11" s="27"/>
      <c r="B11" s="27"/>
      <c r="C11" s="23"/>
      <c r="D11" s="33" t="s">
        <v>120</v>
      </c>
      <c r="E11" s="33" t="s">
        <v>121</v>
      </c>
      <c r="F11" s="33" t="s">
        <v>162</v>
      </c>
      <c r="G11" s="33" t="s">
        <v>163</v>
      </c>
      <c r="H11" s="33" t="s">
        <v>316</v>
      </c>
      <c r="I11" s="33" t="s">
        <v>122</v>
      </c>
    </row>
    <row r="12" spans="1:9" ht="18.95" customHeight="1" x14ac:dyDescent="0.2">
      <c r="A12" s="22"/>
      <c r="B12" s="22"/>
      <c r="C12" s="29"/>
      <c r="D12" s="30" t="s">
        <v>155</v>
      </c>
      <c r="E12" s="30" t="s">
        <v>155</v>
      </c>
      <c r="F12" s="30" t="s">
        <v>155</v>
      </c>
      <c r="G12" s="30" t="s">
        <v>155</v>
      </c>
      <c r="H12" s="30" t="s">
        <v>155</v>
      </c>
      <c r="I12" s="30"/>
    </row>
    <row r="13" spans="1:9" ht="18.95" customHeight="1" x14ac:dyDescent="0.2">
      <c r="A13" s="22">
        <v>1</v>
      </c>
      <c r="B13" s="22"/>
      <c r="C13" s="41" t="s">
        <v>123</v>
      </c>
      <c r="D13" s="24"/>
      <c r="E13" s="24"/>
      <c r="F13" s="24"/>
      <c r="G13" s="24"/>
      <c r="H13" s="24"/>
      <c r="I13" s="24"/>
    </row>
    <row r="14" spans="1:9" ht="18.95" customHeight="1" x14ac:dyDescent="0.2">
      <c r="A14" s="26">
        <f>A13+1</f>
        <v>2</v>
      </c>
      <c r="B14" s="27"/>
      <c r="C14" s="34" t="s">
        <v>165</v>
      </c>
      <c r="D14" s="24"/>
      <c r="E14" s="24"/>
      <c r="F14" s="24"/>
      <c r="G14" s="24"/>
      <c r="H14" s="24"/>
      <c r="I14" s="24"/>
    </row>
    <row r="15" spans="1:9" ht="45.75" customHeight="1" x14ac:dyDescent="0.2">
      <c r="A15" s="26">
        <f t="shared" ref="A15:A23" si="0">A14+1</f>
        <v>3</v>
      </c>
      <c r="B15" s="27">
        <v>440</v>
      </c>
      <c r="C15" s="23" t="s">
        <v>166</v>
      </c>
      <c r="D15" s="24">
        <f>'SCH C-2.1 B'!H15</f>
        <v>385737426.16432369</v>
      </c>
      <c r="E15" s="24">
        <f>F15-D15</f>
        <v>3105479.1293873191</v>
      </c>
      <c r="F15" s="24">
        <f>'SCH C-2.1 F'!H15</f>
        <v>388842905.29371101</v>
      </c>
      <c r="G15" s="24">
        <f>'SCH D-2.1'!H16</f>
        <v>0</v>
      </c>
      <c r="H15" s="24">
        <f>SUM(F15:G15)</f>
        <v>388842905.29371101</v>
      </c>
      <c r="I15" s="180" t="s">
        <v>1328</v>
      </c>
    </row>
    <row r="16" spans="1:9" ht="45.75" customHeight="1" x14ac:dyDescent="0.2">
      <c r="A16" s="26">
        <f t="shared" si="0"/>
        <v>4</v>
      </c>
      <c r="B16" s="27">
        <v>442.2</v>
      </c>
      <c r="C16" s="23" t="s">
        <v>167</v>
      </c>
      <c r="D16" s="24">
        <f>'SCH C-2.1 B'!H16</f>
        <v>321323792.30249387</v>
      </c>
      <c r="E16" s="24">
        <f t="shared" ref="E16:E19" si="1">F16-D16</f>
        <v>11480966.926534653</v>
      </c>
      <c r="F16" s="24">
        <f>'SCH C-2.1 F'!H16</f>
        <v>332804759.22902852</v>
      </c>
      <c r="G16" s="24">
        <f>'SCH D-2.1'!H17</f>
        <v>0</v>
      </c>
      <c r="H16" s="24">
        <f t="shared" ref="H16:H19" si="2">SUM(F16:G16)</f>
        <v>332804759.22902852</v>
      </c>
      <c r="I16" s="180" t="s">
        <v>1328</v>
      </c>
    </row>
    <row r="17" spans="1:9" ht="37.5" customHeight="1" x14ac:dyDescent="0.2">
      <c r="A17" s="26">
        <f t="shared" si="0"/>
        <v>5</v>
      </c>
      <c r="B17" s="27">
        <v>442.3</v>
      </c>
      <c r="C17" s="23" t="s">
        <v>168</v>
      </c>
      <c r="D17" s="24">
        <f>'SCH C-2.1 B'!H17</f>
        <v>149259117.80426216</v>
      </c>
      <c r="E17" s="24">
        <f t="shared" si="1"/>
        <v>9767520.6279388368</v>
      </c>
      <c r="F17" s="24">
        <f>'SCH C-2.1 F'!H17</f>
        <v>159026638.432201</v>
      </c>
      <c r="G17" s="24">
        <f>'SCH D-2.1'!H18</f>
        <v>0</v>
      </c>
      <c r="H17" s="24">
        <f t="shared" si="2"/>
        <v>159026638.432201</v>
      </c>
      <c r="I17" s="313" t="s">
        <v>1310</v>
      </c>
    </row>
    <row r="18" spans="1:9" ht="45.75" customHeight="1" x14ac:dyDescent="0.2">
      <c r="A18" s="26">
        <f t="shared" si="0"/>
        <v>6</v>
      </c>
      <c r="B18" s="26">
        <v>444</v>
      </c>
      <c r="C18" s="314" t="s">
        <v>170</v>
      </c>
      <c r="D18" s="24">
        <f>'SCH C-2.1 B'!H18</f>
        <v>2796788.508947623</v>
      </c>
      <c r="E18" s="24">
        <f t="shared" si="1"/>
        <v>214245.56847353652</v>
      </c>
      <c r="F18" s="24">
        <f>'SCH C-2.1 F'!H18</f>
        <v>3011034.0774211595</v>
      </c>
      <c r="G18" s="24">
        <f>'SCH D-2.1'!H19</f>
        <v>0</v>
      </c>
      <c r="H18" s="24">
        <f t="shared" si="2"/>
        <v>3011034.0774211595</v>
      </c>
      <c r="I18" s="313" t="s">
        <v>1310</v>
      </c>
    </row>
    <row r="19" spans="1:9" ht="45.75" customHeight="1" x14ac:dyDescent="0.2">
      <c r="A19" s="26">
        <f t="shared" si="0"/>
        <v>7</v>
      </c>
      <c r="B19" s="26">
        <v>445</v>
      </c>
      <c r="C19" s="314" t="s">
        <v>169</v>
      </c>
      <c r="D19" s="35">
        <f>'SCH C-2.1 B'!H19</f>
        <v>81372888.330930993</v>
      </c>
      <c r="E19" s="35">
        <f t="shared" si="1"/>
        <v>-2410676.1623384356</v>
      </c>
      <c r="F19" s="35">
        <f>'SCH C-2.1 F'!H19</f>
        <v>78962212.168592557</v>
      </c>
      <c r="G19" s="35">
        <f>'SCH D-2.1'!H20</f>
        <v>0</v>
      </c>
      <c r="H19" s="35">
        <f t="shared" si="2"/>
        <v>78962212.168592557</v>
      </c>
      <c r="I19" s="180" t="s">
        <v>1328</v>
      </c>
    </row>
    <row r="20" spans="1:9" ht="18.95" customHeight="1" x14ac:dyDescent="0.2">
      <c r="A20" s="26">
        <f t="shared" si="0"/>
        <v>8</v>
      </c>
      <c r="B20" s="26"/>
      <c r="C20" s="23" t="s">
        <v>171</v>
      </c>
      <c r="D20" s="24">
        <f>SUM(D15:D19)</f>
        <v>940490013.11095834</v>
      </c>
      <c r="E20" s="24">
        <f>SUM(E15:E19)</f>
        <v>22157536.089995909</v>
      </c>
      <c r="F20" s="24">
        <f>SUM(F15:F19)</f>
        <v>962647549.20095432</v>
      </c>
      <c r="G20" s="24">
        <f>SUM(G15:G19)</f>
        <v>0</v>
      </c>
      <c r="H20" s="24">
        <f>SUM(H15:H19)</f>
        <v>962647549.20095432</v>
      </c>
      <c r="I20" s="131"/>
    </row>
    <row r="21" spans="1:9" ht="39.75" customHeight="1" x14ac:dyDescent="0.2">
      <c r="A21" s="26">
        <f t="shared" si="0"/>
        <v>9</v>
      </c>
      <c r="B21" s="26">
        <v>447</v>
      </c>
      <c r="C21" s="23" t="s">
        <v>172</v>
      </c>
      <c r="D21" s="24">
        <f>'SCH C-2.1 B'!H21</f>
        <v>32654260.579999994</v>
      </c>
      <c r="E21" s="24">
        <f t="shared" ref="E21:E22" si="3">F21-D21</f>
        <v>4908131.3199999444</v>
      </c>
      <c r="F21" s="24">
        <f>'SCH C-2.1 F'!H21</f>
        <v>37562391.899999939</v>
      </c>
      <c r="G21" s="24">
        <f>'SCH D-2.1'!H22</f>
        <v>-8262747.3396496885</v>
      </c>
      <c r="H21" s="24">
        <f t="shared" ref="H21:H22" si="4">SUM(F21:G21)</f>
        <v>29299644.56035025</v>
      </c>
      <c r="I21" s="315" t="s">
        <v>1300</v>
      </c>
    </row>
    <row r="22" spans="1:9" ht="18.95" customHeight="1" x14ac:dyDescent="0.2">
      <c r="A22" s="26">
        <f t="shared" si="0"/>
        <v>10</v>
      </c>
      <c r="B22" s="27">
        <v>449.1</v>
      </c>
      <c r="C22" s="23" t="s">
        <v>173</v>
      </c>
      <c r="D22" s="35">
        <f>'SCH C-2.1 B'!H22</f>
        <v>0</v>
      </c>
      <c r="E22" s="35">
        <f t="shared" si="3"/>
        <v>0</v>
      </c>
      <c r="F22" s="35">
        <f>'SCH C-2.1 F'!H22</f>
        <v>0</v>
      </c>
      <c r="G22" s="35">
        <f>'SCH D-2.1'!H23</f>
        <v>0</v>
      </c>
      <c r="H22" s="35">
        <f t="shared" si="4"/>
        <v>0</v>
      </c>
      <c r="I22" s="132"/>
    </row>
    <row r="23" spans="1:9" ht="18.95" customHeight="1" x14ac:dyDescent="0.2">
      <c r="A23" s="26">
        <f t="shared" si="0"/>
        <v>11</v>
      </c>
      <c r="C23" s="23" t="s">
        <v>174</v>
      </c>
      <c r="D23" s="36">
        <f>SUM(D20:D22)</f>
        <v>973144273.69095838</v>
      </c>
      <c r="E23" s="36">
        <f>SUM(E20:E22)</f>
        <v>27065667.409995854</v>
      </c>
      <c r="F23" s="36">
        <f>SUM(F20:F22)</f>
        <v>1000209941.1009543</v>
      </c>
      <c r="G23" s="36">
        <f>SUM(G20:G22)</f>
        <v>-8262747.3396496885</v>
      </c>
      <c r="H23" s="36">
        <f>SUM(H20:H22)</f>
        <v>991947193.76130462</v>
      </c>
      <c r="I23" s="131"/>
    </row>
    <row r="24" spans="1:9" ht="18.95" customHeight="1" x14ac:dyDescent="0.2">
      <c r="I24" s="131"/>
    </row>
    <row r="25" spans="1:9" ht="18.95" customHeight="1" x14ac:dyDescent="0.2">
      <c r="A25" s="26">
        <f>A23+1</f>
        <v>12</v>
      </c>
      <c r="B25" s="26"/>
      <c r="C25" s="34" t="s">
        <v>175</v>
      </c>
      <c r="I25" s="131"/>
    </row>
    <row r="26" spans="1:9" ht="35.1" customHeight="1" x14ac:dyDescent="0.2">
      <c r="A26" s="26">
        <f>A25+1</f>
        <v>13</v>
      </c>
      <c r="B26" s="26">
        <v>450</v>
      </c>
      <c r="C26" s="23" t="s">
        <v>177</v>
      </c>
      <c r="D26" s="24">
        <f>'SCH C-2.1 B'!H26</f>
        <v>2827112.2566666673</v>
      </c>
      <c r="E26" s="24">
        <f t="shared" ref="E26:E29" si="5">F26-D26</f>
        <v>-116986.22333333455</v>
      </c>
      <c r="F26" s="24">
        <f>'SCH C-2.1 F'!H26</f>
        <v>2710126.0333333327</v>
      </c>
      <c r="G26" s="24">
        <f>'SCH D-2.1'!H27</f>
        <v>0</v>
      </c>
      <c r="H26" s="24">
        <f t="shared" ref="H26:H29" si="6">SUM(F26:G26)</f>
        <v>2710126.0333333327</v>
      </c>
      <c r="I26" s="179" t="s">
        <v>1015</v>
      </c>
    </row>
    <row r="27" spans="1:9" ht="35.1" customHeight="1" x14ac:dyDescent="0.2">
      <c r="A27" s="26">
        <f t="shared" ref="A27:A30" si="7">A26+1</f>
        <v>14</v>
      </c>
      <c r="B27" s="26">
        <v>451</v>
      </c>
      <c r="C27" s="314" t="s">
        <v>176</v>
      </c>
      <c r="D27" s="24">
        <f>'SCH C-2.1 B'!H27</f>
        <v>1655459.103333333</v>
      </c>
      <c r="E27" s="24">
        <f t="shared" si="5"/>
        <v>-182359.78666666662</v>
      </c>
      <c r="F27" s="24">
        <f>'SCH C-2.1 F'!H27</f>
        <v>1473099.3166666664</v>
      </c>
      <c r="G27" s="24">
        <f>'SCH D-2.1'!H28</f>
        <v>0</v>
      </c>
      <c r="H27" s="24">
        <f t="shared" si="6"/>
        <v>1473099.3166666664</v>
      </c>
      <c r="I27" s="179" t="s">
        <v>1015</v>
      </c>
    </row>
    <row r="28" spans="1:9" ht="35.1" customHeight="1" x14ac:dyDescent="0.2">
      <c r="A28" s="26">
        <f t="shared" si="7"/>
        <v>15</v>
      </c>
      <c r="B28" s="26">
        <v>454</v>
      </c>
      <c r="C28" s="316" t="s">
        <v>17</v>
      </c>
      <c r="D28" s="24">
        <f>'SCH C-2.1 B'!H28</f>
        <v>4252215.835</v>
      </c>
      <c r="E28" s="24">
        <f t="shared" si="5"/>
        <v>-39943.564999998547</v>
      </c>
      <c r="F28" s="24">
        <f>'SCH C-2.1 F'!H28</f>
        <v>4212272.2700000014</v>
      </c>
      <c r="G28" s="24">
        <f>'SCH D-2.1'!H29</f>
        <v>0</v>
      </c>
      <c r="H28" s="24">
        <f t="shared" si="6"/>
        <v>4212272.2700000014</v>
      </c>
      <c r="I28" s="179" t="s">
        <v>1015</v>
      </c>
    </row>
    <row r="29" spans="1:9" ht="45.75" customHeight="1" x14ac:dyDescent="0.2">
      <c r="A29" s="26">
        <f t="shared" si="7"/>
        <v>16</v>
      </c>
      <c r="B29" s="26">
        <v>456</v>
      </c>
      <c r="C29" s="316" t="s">
        <v>18</v>
      </c>
      <c r="D29" s="35">
        <f>'SCH C-2.1 B'!H29</f>
        <v>13525443.958488369</v>
      </c>
      <c r="E29" s="35">
        <f t="shared" si="5"/>
        <v>-146684.85245437175</v>
      </c>
      <c r="F29" s="35">
        <f>'SCH C-2.1 F'!H29</f>
        <v>13378759.106033998</v>
      </c>
      <c r="G29" s="35">
        <f>'SCH D-2.1'!H30</f>
        <v>0</v>
      </c>
      <c r="H29" s="35">
        <f t="shared" si="6"/>
        <v>13378759.106033998</v>
      </c>
      <c r="I29" s="317" t="s">
        <v>1325</v>
      </c>
    </row>
    <row r="30" spans="1:9" ht="18.95" customHeight="1" x14ac:dyDescent="0.2">
      <c r="A30" s="26">
        <f t="shared" si="7"/>
        <v>17</v>
      </c>
      <c r="B30" s="26"/>
      <c r="C30" s="23" t="s">
        <v>201</v>
      </c>
      <c r="D30" s="36">
        <f>SUM(D26:D29)</f>
        <v>22260231.153488368</v>
      </c>
      <c r="E30" s="36">
        <f>SUM(E26:E29)</f>
        <v>-485974.42745437147</v>
      </c>
      <c r="F30" s="36">
        <f>SUM(F26:F29)</f>
        <v>21774256.726034001</v>
      </c>
      <c r="G30" s="36">
        <f>SUM(G26:G29)</f>
        <v>0</v>
      </c>
      <c r="H30" s="36">
        <f>SUM(H26:H29)</f>
        <v>21774256.726034001</v>
      </c>
    </row>
    <row r="31" spans="1:9" ht="18.95" customHeight="1" x14ac:dyDescent="0.2">
      <c r="A31" s="26"/>
      <c r="B31" s="26"/>
      <c r="C31" s="23"/>
    </row>
    <row r="32" spans="1:9" ht="18.95" customHeight="1" x14ac:dyDescent="0.2">
      <c r="A32" s="26">
        <f>A30+1</f>
        <v>18</v>
      </c>
      <c r="B32" s="26"/>
      <c r="C32" s="42" t="s">
        <v>127</v>
      </c>
      <c r="D32" s="35">
        <f>D23+D30</f>
        <v>995404504.84444678</v>
      </c>
      <c r="E32" s="35">
        <f>E23+E30</f>
        <v>26579692.982541483</v>
      </c>
      <c r="F32" s="35">
        <f>F23+F30</f>
        <v>1021984197.8269883</v>
      </c>
      <c r="G32" s="35">
        <f>G23+G30</f>
        <v>-8262747.3396496885</v>
      </c>
      <c r="H32" s="35">
        <f>H23+H30</f>
        <v>1013721450.4873387</v>
      </c>
    </row>
    <row r="33" spans="1:9" ht="18.95" customHeight="1" x14ac:dyDescent="0.2">
      <c r="B33" s="26"/>
      <c r="C33" s="23"/>
    </row>
    <row r="34" spans="1:9" s="16" customFormat="1" ht="20.100000000000001" customHeight="1" x14ac:dyDescent="0.2">
      <c r="A34" s="379" t="str">
        <f>$A$1</f>
        <v>LOUISVILLE GAS AND ELECTRIC COMPANY</v>
      </c>
      <c r="B34" s="379"/>
      <c r="C34" s="379"/>
      <c r="D34" s="379"/>
      <c r="E34" s="379"/>
      <c r="F34" s="379"/>
      <c r="G34" s="379"/>
      <c r="H34" s="379"/>
      <c r="I34" s="379"/>
    </row>
    <row r="35" spans="1:9" s="16" customFormat="1" ht="20.100000000000001" customHeight="1" x14ac:dyDescent="0.2">
      <c r="A35" s="379" t="str">
        <f>$A$2</f>
        <v>CASE NO. 2018-00295 - ELECTRIC OPERATIONS - RESPONSE TO PSC 2-75 (SLIPPAGE FACTOR 97.153%)</v>
      </c>
      <c r="B35" s="379"/>
      <c r="C35" s="379"/>
      <c r="D35" s="379"/>
      <c r="E35" s="379"/>
      <c r="F35" s="379"/>
      <c r="G35" s="379"/>
      <c r="H35" s="379"/>
      <c r="I35" s="379"/>
    </row>
    <row r="36" spans="1:9" s="16" customFormat="1" ht="20.100000000000001" customHeight="1" x14ac:dyDescent="0.2">
      <c r="A36" s="379" t="s">
        <v>317</v>
      </c>
      <c r="B36" s="379"/>
      <c r="C36" s="379"/>
      <c r="D36" s="379"/>
      <c r="E36" s="379"/>
      <c r="F36" s="379"/>
      <c r="G36" s="379"/>
      <c r="H36" s="379"/>
      <c r="I36" s="379"/>
    </row>
    <row r="37" spans="1:9" s="16" customFormat="1" ht="20.100000000000001" customHeight="1" x14ac:dyDescent="0.2">
      <c r="A37" s="379" t="str">
        <f>$A$4</f>
        <v>FOR THE 12 MONTHS ENDED DECEMBER 31, 2018 AND FOR THE 12 MONTHS ENDED APRIL 30, 2020</v>
      </c>
      <c r="B37" s="379"/>
      <c r="C37" s="379"/>
      <c r="D37" s="379"/>
      <c r="E37" s="379"/>
      <c r="F37" s="379"/>
      <c r="G37" s="379"/>
      <c r="H37" s="379"/>
      <c r="I37" s="379"/>
    </row>
    <row r="38" spans="1:9" s="16" customFormat="1" ht="20.100000000000001" customHeight="1" x14ac:dyDescent="0.2">
      <c r="A38" s="312"/>
      <c r="B38" s="312"/>
      <c r="C38" s="312"/>
      <c r="D38" s="312"/>
      <c r="E38" s="312"/>
      <c r="F38" s="312"/>
      <c r="G38" s="312"/>
      <c r="H38" s="312"/>
      <c r="I38" s="312"/>
    </row>
    <row r="39" spans="1:9" s="16" customFormat="1" ht="20.100000000000001" customHeight="1" x14ac:dyDescent="0.2">
      <c r="A39" s="16" t="str">
        <f>$A$6</f>
        <v>DATA:__X__BASE  PERIOD__X__FORECASTED  PERIOD</v>
      </c>
      <c r="B39" s="18"/>
      <c r="I39" s="19" t="s">
        <v>362</v>
      </c>
    </row>
    <row r="40" spans="1:9" s="16" customFormat="1" ht="20.100000000000001" customHeight="1" x14ac:dyDescent="0.2">
      <c r="A40" s="16" t="str">
        <f>$A$7</f>
        <v>TYPE OF FILING: _____ ORIGINAL  _____ UPDATED  __X__ REVISED</v>
      </c>
      <c r="I40" s="19" t="s">
        <v>1005</v>
      </c>
    </row>
    <row r="41" spans="1:9" s="16" customFormat="1" ht="20.100000000000001" customHeight="1" x14ac:dyDescent="0.2">
      <c r="A41" s="18" t="s">
        <v>151</v>
      </c>
      <c r="B41" s="18"/>
      <c r="D41" s="18"/>
      <c r="E41" s="18"/>
      <c r="F41" s="18"/>
      <c r="G41" s="18"/>
      <c r="H41" s="18"/>
      <c r="I41" s="20" t="str">
        <f>$I$8</f>
        <v>WITNESS:   C. M. GARRETT</v>
      </c>
    </row>
    <row r="42" spans="1:9" s="16" customFormat="1" ht="20.100000000000001" customHeight="1" x14ac:dyDescent="0.2"/>
    <row r="43" spans="1:9" ht="74.25" customHeight="1" x14ac:dyDescent="0.2">
      <c r="A43" s="31" t="s">
        <v>152</v>
      </c>
      <c r="B43" s="31" t="s">
        <v>153</v>
      </c>
      <c r="C43" s="32" t="s">
        <v>157</v>
      </c>
      <c r="D43" s="31" t="s">
        <v>211</v>
      </c>
      <c r="E43" s="31" t="s">
        <v>212</v>
      </c>
      <c r="F43" s="31" t="s">
        <v>219</v>
      </c>
      <c r="G43" s="31" t="s">
        <v>1013</v>
      </c>
      <c r="H43" s="31" t="s">
        <v>221</v>
      </c>
      <c r="I43" s="31" t="s">
        <v>1014</v>
      </c>
    </row>
    <row r="44" spans="1:9" ht="18.95" customHeight="1" x14ac:dyDescent="0.2">
      <c r="A44" s="27"/>
      <c r="B44" s="27"/>
      <c r="C44" s="23"/>
      <c r="D44" s="33" t="s">
        <v>120</v>
      </c>
      <c r="E44" s="33" t="s">
        <v>121</v>
      </c>
      <c r="F44" s="33" t="s">
        <v>162</v>
      </c>
      <c r="G44" s="33" t="s">
        <v>163</v>
      </c>
      <c r="H44" s="33" t="s">
        <v>316</v>
      </c>
      <c r="I44" s="33" t="s">
        <v>122</v>
      </c>
    </row>
    <row r="45" spans="1:9" ht="23.1" customHeight="1" x14ac:dyDescent="0.2">
      <c r="A45" s="22"/>
      <c r="B45" s="22"/>
      <c r="C45" s="29"/>
      <c r="D45" s="30" t="s">
        <v>155</v>
      </c>
      <c r="E45" s="30" t="s">
        <v>155</v>
      </c>
      <c r="F45" s="30" t="s">
        <v>155</v>
      </c>
      <c r="G45" s="30" t="s">
        <v>155</v>
      </c>
      <c r="H45" s="30" t="s">
        <v>155</v>
      </c>
      <c r="I45" s="30"/>
    </row>
    <row r="46" spans="1:9" ht="18.95" customHeight="1" x14ac:dyDescent="0.2">
      <c r="A46" s="26">
        <f>A32+1</f>
        <v>19</v>
      </c>
      <c r="B46" s="26"/>
      <c r="C46" s="41" t="s">
        <v>124</v>
      </c>
    </row>
    <row r="47" spans="1:9" ht="18.95" customHeight="1" x14ac:dyDescent="0.2">
      <c r="A47" s="26">
        <f>A46+1</f>
        <v>20</v>
      </c>
      <c r="B47" s="26"/>
      <c r="C47" s="34" t="s">
        <v>194</v>
      </c>
    </row>
    <row r="48" spans="1:9" ht="18.95" customHeight="1" x14ac:dyDescent="0.2">
      <c r="A48" s="26">
        <f t="shared" ref="A48:A62" si="8">A47+1</f>
        <v>21</v>
      </c>
      <c r="B48" s="26"/>
      <c r="C48" s="34" t="s">
        <v>178</v>
      </c>
    </row>
    <row r="49" spans="1:9" ht="35.1" customHeight="1" x14ac:dyDescent="0.2">
      <c r="A49" s="26">
        <f t="shared" si="8"/>
        <v>22</v>
      </c>
      <c r="B49" s="318">
        <v>500</v>
      </c>
      <c r="C49" s="316" t="s">
        <v>31</v>
      </c>
      <c r="D49" s="24">
        <f>'SCH C-2.1 B'!H37</f>
        <v>5077718.2899999991</v>
      </c>
      <c r="E49" s="24">
        <f t="shared" ref="E49:E61" si="9">F49-D49</f>
        <v>167614.71000000089</v>
      </c>
      <c r="F49" s="24">
        <f>'SCH C-2.1 F'!H37</f>
        <v>5245333</v>
      </c>
      <c r="G49" s="24">
        <f>'SCH D-2.1'!H38</f>
        <v>0</v>
      </c>
      <c r="H49" s="24">
        <f t="shared" ref="H49:H61" si="10">SUM(F49:G49)</f>
        <v>5245333</v>
      </c>
      <c r="I49" s="179" t="s">
        <v>1017</v>
      </c>
    </row>
    <row r="50" spans="1:9" ht="35.1" customHeight="1" x14ac:dyDescent="0.2">
      <c r="A50" s="26">
        <f t="shared" si="8"/>
        <v>23</v>
      </c>
      <c r="B50" s="318">
        <v>501</v>
      </c>
      <c r="C50" s="316" t="s">
        <v>19</v>
      </c>
      <c r="D50" s="24">
        <f ca="1">'SCH C-2.1 B'!H38</f>
        <v>252648967.95673507</v>
      </c>
      <c r="E50" s="24">
        <f t="shared" ca="1" si="9"/>
        <v>2500804.3498970568</v>
      </c>
      <c r="F50" s="24">
        <f>'SCH C-2.1 F'!H38</f>
        <v>255149772.30663213</v>
      </c>
      <c r="G50" s="24">
        <f>'SCH D-2.1'!H39</f>
        <v>0</v>
      </c>
      <c r="H50" s="24">
        <f t="shared" si="10"/>
        <v>255149772.30663213</v>
      </c>
      <c r="I50" s="180" t="s">
        <v>1329</v>
      </c>
    </row>
    <row r="51" spans="1:9" ht="32.25" customHeight="1" x14ac:dyDescent="0.2">
      <c r="A51" s="26">
        <f t="shared" si="8"/>
        <v>24</v>
      </c>
      <c r="B51" s="318">
        <v>502</v>
      </c>
      <c r="C51" s="316" t="s">
        <v>20</v>
      </c>
      <c r="D51" s="24">
        <f ca="1">'SCH C-2.1 B'!H39</f>
        <v>16898083.790869724</v>
      </c>
      <c r="E51" s="24">
        <f t="shared" ca="1" si="9"/>
        <v>4822895.7880790681</v>
      </c>
      <c r="F51" s="24">
        <f>'SCH C-2.1 F'!H39</f>
        <v>21720979.578948792</v>
      </c>
      <c r="G51" s="24">
        <f>'SCH D-2.1'!H40</f>
        <v>0</v>
      </c>
      <c r="H51" s="24">
        <f t="shared" si="10"/>
        <v>21720979.578948792</v>
      </c>
      <c r="I51" s="317" t="s">
        <v>1313</v>
      </c>
    </row>
    <row r="52" spans="1:9" ht="18.95" customHeight="1" x14ac:dyDescent="0.2">
      <c r="A52" s="26">
        <f t="shared" si="8"/>
        <v>25</v>
      </c>
      <c r="B52" s="318">
        <v>504</v>
      </c>
      <c r="C52" s="316" t="s">
        <v>21</v>
      </c>
      <c r="D52" s="24">
        <f>'SCH C-2.1 B'!H40</f>
        <v>0</v>
      </c>
      <c r="E52" s="24">
        <f t="shared" si="9"/>
        <v>0</v>
      </c>
      <c r="F52" s="24">
        <f>'SCH C-2.1 F'!H40</f>
        <v>0</v>
      </c>
      <c r="G52" s="24">
        <f>'SCH D-2.1'!H41</f>
        <v>0</v>
      </c>
      <c r="H52" s="24">
        <f t="shared" si="10"/>
        <v>0</v>
      </c>
      <c r="I52" s="40"/>
    </row>
    <row r="53" spans="1:9" ht="33" customHeight="1" x14ac:dyDescent="0.2">
      <c r="A53" s="26">
        <f t="shared" si="8"/>
        <v>26</v>
      </c>
      <c r="B53" s="318">
        <v>505</v>
      </c>
      <c r="C53" s="316" t="s">
        <v>22</v>
      </c>
      <c r="D53" s="24">
        <f>'SCH C-2.1 B'!H53</f>
        <v>2545928.2299999967</v>
      </c>
      <c r="E53" s="24">
        <f t="shared" si="9"/>
        <v>-279043.22999999672</v>
      </c>
      <c r="F53" s="24">
        <f>'SCH C-2.1 F'!H53</f>
        <v>2266885</v>
      </c>
      <c r="G53" s="24">
        <f>'SCH D-2.1'!H54</f>
        <v>0</v>
      </c>
      <c r="H53" s="24">
        <f t="shared" si="10"/>
        <v>2266885</v>
      </c>
      <c r="I53" s="180" t="s">
        <v>1314</v>
      </c>
    </row>
    <row r="54" spans="1:9" ht="25.5" customHeight="1" x14ac:dyDescent="0.2">
      <c r="A54" s="26">
        <f t="shared" si="8"/>
        <v>27</v>
      </c>
      <c r="B54" s="318">
        <v>506</v>
      </c>
      <c r="C54" s="316" t="s">
        <v>23</v>
      </c>
      <c r="D54" s="24">
        <f ca="1">'SCH C-2.1 B'!H54</f>
        <v>9860727.5299999546</v>
      </c>
      <c r="E54" s="24">
        <f t="shared" ca="1" si="9"/>
        <v>-625405.52999996208</v>
      </c>
      <c r="F54" s="24">
        <f>'SCH C-2.1 F'!H54</f>
        <v>9235321.9999999925</v>
      </c>
      <c r="G54" s="24">
        <f>'SCH D-2.1'!H55</f>
        <v>0</v>
      </c>
      <c r="H54" s="24">
        <f t="shared" si="10"/>
        <v>9235321.9999999925</v>
      </c>
      <c r="I54" s="319" t="s">
        <v>1017</v>
      </c>
    </row>
    <row r="55" spans="1:9" ht="27" customHeight="1" x14ac:dyDescent="0.2">
      <c r="A55" s="26">
        <f t="shared" si="8"/>
        <v>28</v>
      </c>
      <c r="B55" s="318">
        <v>507</v>
      </c>
      <c r="C55" s="316" t="s">
        <v>24</v>
      </c>
      <c r="D55" s="24">
        <f>'SCH C-2.1 B'!H55</f>
        <v>18000</v>
      </c>
      <c r="E55" s="24">
        <f t="shared" si="9"/>
        <v>-18000</v>
      </c>
      <c r="F55" s="24">
        <f>'SCH C-2.1 F'!H55</f>
        <v>0</v>
      </c>
      <c r="G55" s="24">
        <f>'SCH D-2.1'!H56</f>
        <v>0</v>
      </c>
      <c r="H55" s="24">
        <f t="shared" si="10"/>
        <v>0</v>
      </c>
      <c r="I55" s="317" t="s">
        <v>1016</v>
      </c>
    </row>
    <row r="56" spans="1:9" ht="24.95" customHeight="1" x14ac:dyDescent="0.2">
      <c r="A56" s="26">
        <f t="shared" si="8"/>
        <v>29</v>
      </c>
      <c r="B56" s="318">
        <v>509</v>
      </c>
      <c r="C56" s="316" t="s">
        <v>25</v>
      </c>
      <c r="D56" s="24">
        <f ca="1">'SCH C-2.1 B'!H56</f>
        <v>1.6100000000001273</v>
      </c>
      <c r="E56" s="24">
        <f t="shared" ca="1" si="9"/>
        <v>-1.6100000000001273</v>
      </c>
      <c r="F56" s="24">
        <f>'SCH C-2.1 F'!H56</f>
        <v>0</v>
      </c>
      <c r="G56" s="24">
        <f>'SCH D-2.1'!H57</f>
        <v>0</v>
      </c>
      <c r="H56" s="24">
        <f t="shared" si="10"/>
        <v>0</v>
      </c>
      <c r="I56" s="180" t="s">
        <v>1016</v>
      </c>
    </row>
    <row r="57" spans="1:9" ht="32.25" customHeight="1" x14ac:dyDescent="0.2">
      <c r="A57" s="26">
        <f t="shared" si="8"/>
        <v>30</v>
      </c>
      <c r="B57" s="318">
        <v>510</v>
      </c>
      <c r="C57" s="316" t="s">
        <v>26</v>
      </c>
      <c r="D57" s="24">
        <f>'SCH C-2.1 B'!H57</f>
        <v>5321803.1799999988</v>
      </c>
      <c r="E57" s="24">
        <f t="shared" si="9"/>
        <v>290773.81999999937</v>
      </c>
      <c r="F57" s="24">
        <f>'SCH C-2.1 F'!H57</f>
        <v>5612576.9999999981</v>
      </c>
      <c r="G57" s="24">
        <f>'SCH D-2.1'!H58</f>
        <v>0</v>
      </c>
      <c r="H57" s="24">
        <f t="shared" si="10"/>
        <v>5612576.9999999981</v>
      </c>
      <c r="I57" s="179" t="s">
        <v>1017</v>
      </c>
    </row>
    <row r="58" spans="1:9" ht="27" customHeight="1" x14ac:dyDescent="0.2">
      <c r="A58" s="26">
        <f t="shared" si="8"/>
        <v>31</v>
      </c>
      <c r="B58" s="318">
        <v>511</v>
      </c>
      <c r="C58" s="316" t="s">
        <v>27</v>
      </c>
      <c r="D58" s="24">
        <f>'SCH C-2.1 B'!H58</f>
        <v>2861539.79</v>
      </c>
      <c r="E58" s="24">
        <f t="shared" si="9"/>
        <v>19540.209999999963</v>
      </c>
      <c r="F58" s="24">
        <f>'SCH C-2.1 F'!H58</f>
        <v>2881080</v>
      </c>
      <c r="G58" s="24">
        <f>'SCH D-2.1'!H59</f>
        <v>0</v>
      </c>
      <c r="H58" s="24">
        <f t="shared" si="10"/>
        <v>2881080</v>
      </c>
      <c r="I58" s="179" t="s">
        <v>1017</v>
      </c>
    </row>
    <row r="59" spans="1:9" ht="45" customHeight="1" x14ac:dyDescent="0.2">
      <c r="A59" s="26">
        <f t="shared" si="8"/>
        <v>32</v>
      </c>
      <c r="B59" s="318">
        <v>512</v>
      </c>
      <c r="C59" s="316" t="s">
        <v>28</v>
      </c>
      <c r="D59" s="24">
        <f ca="1">'SCH C-2.1 B'!H59</f>
        <v>28950388.809999987</v>
      </c>
      <c r="E59" s="24">
        <f t="shared" ca="1" si="9"/>
        <v>2396350.1900000162</v>
      </c>
      <c r="F59" s="24">
        <f>'SCH C-2.1 F'!H59</f>
        <v>31346739.000000004</v>
      </c>
      <c r="G59" s="24">
        <f>'SCH D-2.1'!H60</f>
        <v>0</v>
      </c>
      <c r="H59" s="24">
        <f t="shared" si="10"/>
        <v>31346739.000000004</v>
      </c>
      <c r="I59" s="180" t="s">
        <v>1326</v>
      </c>
    </row>
    <row r="60" spans="1:9" ht="36.75" customHeight="1" x14ac:dyDescent="0.2">
      <c r="A60" s="26">
        <f>A59+1</f>
        <v>33</v>
      </c>
      <c r="B60" s="318">
        <v>513</v>
      </c>
      <c r="C60" s="316" t="s">
        <v>29</v>
      </c>
      <c r="D60" s="24">
        <f>'SCH C-2.1 B'!H60</f>
        <v>10054476.52</v>
      </c>
      <c r="E60" s="24">
        <f t="shared" si="9"/>
        <v>2162034.4799999893</v>
      </c>
      <c r="F60" s="24">
        <f>'SCH C-2.1 F'!H60</f>
        <v>12216510.999999989</v>
      </c>
      <c r="G60" s="24">
        <f>'SCH D-2.1'!H61</f>
        <v>0</v>
      </c>
      <c r="H60" s="24">
        <f t="shared" si="10"/>
        <v>12216510.999999989</v>
      </c>
      <c r="I60" s="180" t="s">
        <v>1312</v>
      </c>
    </row>
    <row r="61" spans="1:9" ht="38.25" x14ac:dyDescent="0.2">
      <c r="A61" s="26">
        <f t="shared" si="8"/>
        <v>34</v>
      </c>
      <c r="B61" s="318">
        <v>514</v>
      </c>
      <c r="C61" s="316" t="s">
        <v>30</v>
      </c>
      <c r="D61" s="24">
        <f>'SCH C-2.1 B'!H61</f>
        <v>2141358.3099999987</v>
      </c>
      <c r="E61" s="24">
        <f t="shared" si="9"/>
        <v>-513076.30999999866</v>
      </c>
      <c r="F61" s="24">
        <f>'SCH C-2.1 F'!H61</f>
        <v>1628282</v>
      </c>
      <c r="G61" s="24">
        <f>'SCH D-2.1'!H62</f>
        <v>0</v>
      </c>
      <c r="H61" s="24">
        <f t="shared" si="10"/>
        <v>1628282</v>
      </c>
      <c r="I61" s="317" t="s">
        <v>1315</v>
      </c>
    </row>
    <row r="62" spans="1:9" ht="18.95" customHeight="1" x14ac:dyDescent="0.2">
      <c r="A62" s="26">
        <f t="shared" si="8"/>
        <v>35</v>
      </c>
      <c r="B62" s="318"/>
      <c r="C62" s="320" t="s">
        <v>128</v>
      </c>
      <c r="D62" s="36">
        <f ca="1">SUM(D49:D61)</f>
        <v>336378994.01760483</v>
      </c>
      <c r="E62" s="36">
        <f ca="1">SUM(E49:E61)</f>
        <v>10924486.867976174</v>
      </c>
      <c r="F62" s="36">
        <f>SUM(F49:F61)</f>
        <v>347303480.8855809</v>
      </c>
      <c r="G62" s="36">
        <f>SUM(G49:G61)</f>
        <v>0</v>
      </c>
      <c r="H62" s="36">
        <f>SUM(H49:H61)</f>
        <v>347303480.8855809</v>
      </c>
      <c r="I62" s="40"/>
    </row>
    <row r="63" spans="1:9" ht="18.95" customHeight="1" x14ac:dyDescent="0.2">
      <c r="B63" s="318"/>
      <c r="C63" s="320"/>
      <c r="I63" s="40"/>
    </row>
    <row r="64" spans="1:9" ht="18.95" customHeight="1" x14ac:dyDescent="0.2">
      <c r="A64" s="26">
        <f>A62+1</f>
        <v>36</v>
      </c>
      <c r="B64" s="318"/>
      <c r="C64" s="321" t="s">
        <v>179</v>
      </c>
    </row>
    <row r="65" spans="1:9" ht="24.95" customHeight="1" x14ac:dyDescent="0.2">
      <c r="A65" s="26">
        <f>A64+1</f>
        <v>37</v>
      </c>
      <c r="B65" s="318">
        <v>535</v>
      </c>
      <c r="C65" s="316" t="s">
        <v>32</v>
      </c>
      <c r="D65" s="24">
        <f>'SCH C-2.1 B'!H65</f>
        <v>121490.93</v>
      </c>
      <c r="E65" s="24">
        <f t="shared" ref="E65:E87" si="11">F65-D65</f>
        <v>9091.070000000007</v>
      </c>
      <c r="F65" s="24">
        <f>'SCH C-2.1 F'!H65</f>
        <v>130582</v>
      </c>
      <c r="G65" s="24">
        <f>'SCH D-2.1'!H66</f>
        <v>0</v>
      </c>
      <c r="H65" s="24">
        <f t="shared" ref="H65:H87" si="12">SUM(F65:G65)</f>
        <v>130582</v>
      </c>
      <c r="I65" s="179" t="s">
        <v>1017</v>
      </c>
    </row>
    <row r="66" spans="1:9" ht="24.95" customHeight="1" x14ac:dyDescent="0.2">
      <c r="A66" s="26">
        <f t="shared" ref="A66:A119" si="13">A65+1</f>
        <v>38</v>
      </c>
      <c r="B66" s="318">
        <v>536</v>
      </c>
      <c r="C66" s="316" t="s">
        <v>33</v>
      </c>
      <c r="D66" s="24">
        <f>'SCH C-2.1 B'!H66</f>
        <v>40410.92</v>
      </c>
      <c r="E66" s="24">
        <f t="shared" si="11"/>
        <v>1425.0800000000017</v>
      </c>
      <c r="F66" s="24">
        <f>'SCH C-2.1 F'!H66</f>
        <v>41836</v>
      </c>
      <c r="G66" s="24">
        <f>'SCH D-2.1'!H67</f>
        <v>0</v>
      </c>
      <c r="H66" s="24">
        <f t="shared" si="12"/>
        <v>41836</v>
      </c>
      <c r="I66" s="179" t="s">
        <v>1017</v>
      </c>
    </row>
    <row r="67" spans="1:9" ht="18.95" customHeight="1" x14ac:dyDescent="0.2">
      <c r="A67" s="26">
        <f t="shared" si="13"/>
        <v>39</v>
      </c>
      <c r="B67" s="318">
        <v>537</v>
      </c>
      <c r="C67" s="316" t="s">
        <v>34</v>
      </c>
      <c r="D67" s="24">
        <f>'SCH C-2.1 B'!H67</f>
        <v>0</v>
      </c>
      <c r="E67" s="24">
        <f t="shared" si="11"/>
        <v>0</v>
      </c>
      <c r="F67" s="24">
        <f>'SCH C-2.1 F'!H67</f>
        <v>0</v>
      </c>
      <c r="G67" s="24">
        <f>'SCH D-2.1'!H68</f>
        <v>0</v>
      </c>
      <c r="H67" s="24">
        <f t="shared" si="12"/>
        <v>0</v>
      </c>
      <c r="I67" s="179"/>
    </row>
    <row r="68" spans="1:9" s="16" customFormat="1" ht="20.100000000000001" customHeight="1" x14ac:dyDescent="0.2">
      <c r="A68" s="379" t="str">
        <f>$A$1</f>
        <v>LOUISVILLE GAS AND ELECTRIC COMPANY</v>
      </c>
      <c r="B68" s="379"/>
      <c r="C68" s="379"/>
      <c r="D68" s="379"/>
      <c r="E68" s="379"/>
      <c r="F68" s="379"/>
      <c r="G68" s="379"/>
      <c r="H68" s="379"/>
      <c r="I68" s="379"/>
    </row>
    <row r="69" spans="1:9" s="16" customFormat="1" ht="20.100000000000001" customHeight="1" x14ac:dyDescent="0.2">
      <c r="A69" s="379" t="str">
        <f>$A$2</f>
        <v>CASE NO. 2018-00295 - ELECTRIC OPERATIONS - RESPONSE TO PSC 2-75 (SLIPPAGE FACTOR 97.153%)</v>
      </c>
      <c r="B69" s="379"/>
      <c r="C69" s="379"/>
      <c r="D69" s="379"/>
      <c r="E69" s="379"/>
      <c r="F69" s="379"/>
      <c r="G69" s="379"/>
      <c r="H69" s="379"/>
      <c r="I69" s="379"/>
    </row>
    <row r="70" spans="1:9" s="16" customFormat="1" ht="20.100000000000001" customHeight="1" x14ac:dyDescent="0.2">
      <c r="A70" s="379" t="s">
        <v>317</v>
      </c>
      <c r="B70" s="379"/>
      <c r="C70" s="379"/>
      <c r="D70" s="379"/>
      <c r="E70" s="379"/>
      <c r="F70" s="379"/>
      <c r="G70" s="379"/>
      <c r="H70" s="379"/>
      <c r="I70" s="379"/>
    </row>
    <row r="71" spans="1:9" s="16" customFormat="1" ht="20.100000000000001" customHeight="1" x14ac:dyDescent="0.2">
      <c r="A71" s="379" t="str">
        <f>$A$4</f>
        <v>FOR THE 12 MONTHS ENDED DECEMBER 31, 2018 AND FOR THE 12 MONTHS ENDED APRIL 30, 2020</v>
      </c>
      <c r="B71" s="379"/>
      <c r="C71" s="379"/>
      <c r="D71" s="379"/>
      <c r="E71" s="379"/>
      <c r="F71" s="379"/>
      <c r="G71" s="379"/>
      <c r="H71" s="379"/>
      <c r="I71" s="379"/>
    </row>
    <row r="72" spans="1:9" s="16" customFormat="1" ht="20.100000000000001" customHeight="1" x14ac:dyDescent="0.2">
      <c r="A72" s="312"/>
      <c r="B72" s="312"/>
      <c r="C72" s="312"/>
      <c r="D72" s="312"/>
      <c r="E72" s="312"/>
      <c r="F72" s="312"/>
      <c r="G72" s="312"/>
      <c r="H72" s="312"/>
      <c r="I72" s="312"/>
    </row>
    <row r="73" spans="1:9" s="16" customFormat="1" ht="20.100000000000001" customHeight="1" x14ac:dyDescent="0.2">
      <c r="A73" s="16" t="str">
        <f>$A$6</f>
        <v>DATA:__X__BASE  PERIOD__X__FORECASTED  PERIOD</v>
      </c>
      <c r="B73" s="18"/>
      <c r="I73" s="19" t="s">
        <v>362</v>
      </c>
    </row>
    <row r="74" spans="1:9" s="16" customFormat="1" ht="20.100000000000001" customHeight="1" x14ac:dyDescent="0.2">
      <c r="A74" s="16" t="str">
        <f>$A$7</f>
        <v>TYPE OF FILING: _____ ORIGINAL  _____ UPDATED  __X__ REVISED</v>
      </c>
      <c r="I74" s="19" t="s">
        <v>1006</v>
      </c>
    </row>
    <row r="75" spans="1:9" s="16" customFormat="1" ht="20.100000000000001" customHeight="1" x14ac:dyDescent="0.2">
      <c r="A75" s="18" t="s">
        <v>151</v>
      </c>
      <c r="B75" s="18"/>
      <c r="D75" s="18"/>
      <c r="E75" s="18"/>
      <c r="F75" s="18"/>
      <c r="G75" s="18"/>
      <c r="H75" s="18"/>
      <c r="I75" s="20" t="str">
        <f>$I$8</f>
        <v>WITNESS:   C. M. GARRETT</v>
      </c>
    </row>
    <row r="76" spans="1:9" s="16" customFormat="1" ht="20.100000000000001" customHeight="1" x14ac:dyDescent="0.2"/>
    <row r="77" spans="1:9" ht="72.75" customHeight="1" x14ac:dyDescent="0.2">
      <c r="A77" s="31" t="s">
        <v>152</v>
      </c>
      <c r="B77" s="31" t="s">
        <v>153</v>
      </c>
      <c r="C77" s="32" t="s">
        <v>157</v>
      </c>
      <c r="D77" s="31" t="s">
        <v>211</v>
      </c>
      <c r="E77" s="31" t="s">
        <v>212</v>
      </c>
      <c r="F77" s="31" t="s">
        <v>219</v>
      </c>
      <c r="G77" s="31" t="s">
        <v>1013</v>
      </c>
      <c r="H77" s="31" t="s">
        <v>221</v>
      </c>
      <c r="I77" s="31" t="s">
        <v>1014</v>
      </c>
    </row>
    <row r="78" spans="1:9" ht="18.95" customHeight="1" x14ac:dyDescent="0.2">
      <c r="A78" s="27"/>
      <c r="B78" s="27"/>
      <c r="C78" s="23"/>
      <c r="D78" s="33" t="s">
        <v>120</v>
      </c>
      <c r="E78" s="33" t="s">
        <v>121</v>
      </c>
      <c r="F78" s="33" t="s">
        <v>162</v>
      </c>
      <c r="G78" s="33" t="s">
        <v>163</v>
      </c>
      <c r="H78" s="33" t="s">
        <v>316</v>
      </c>
      <c r="I78" s="33" t="s">
        <v>122</v>
      </c>
    </row>
    <row r="79" spans="1:9" ht="23.1" customHeight="1" x14ac:dyDescent="0.2">
      <c r="A79" s="22"/>
      <c r="B79" s="22"/>
      <c r="C79" s="29"/>
      <c r="D79" s="30" t="s">
        <v>155</v>
      </c>
      <c r="E79" s="30" t="s">
        <v>155</v>
      </c>
      <c r="F79" s="30" t="s">
        <v>155</v>
      </c>
      <c r="G79" s="30" t="s">
        <v>155</v>
      </c>
      <c r="H79" s="30" t="s">
        <v>155</v>
      </c>
      <c r="I79" s="30"/>
    </row>
    <row r="80" spans="1:9" ht="24.95" customHeight="1" x14ac:dyDescent="0.2">
      <c r="A80" s="26">
        <f>A67+1</f>
        <v>40</v>
      </c>
      <c r="B80" s="318">
        <v>538</v>
      </c>
      <c r="C80" s="316" t="s">
        <v>22</v>
      </c>
      <c r="D80" s="24">
        <f>'SCH C-2.1 B'!H68</f>
        <v>401675.56000000006</v>
      </c>
      <c r="E80" s="24">
        <f t="shared" si="11"/>
        <v>-60453.560000000056</v>
      </c>
      <c r="F80" s="24">
        <f>'SCH C-2.1 F'!H68</f>
        <v>341222</v>
      </c>
      <c r="G80" s="24">
        <f>'SCH D-2.1'!H69</f>
        <v>0</v>
      </c>
      <c r="H80" s="24">
        <f t="shared" si="12"/>
        <v>341222</v>
      </c>
      <c r="I80" s="179" t="s">
        <v>1017</v>
      </c>
    </row>
    <row r="81" spans="1:9" ht="27" customHeight="1" x14ac:dyDescent="0.2">
      <c r="A81" s="26">
        <f>A80+1</f>
        <v>41</v>
      </c>
      <c r="B81" s="318">
        <v>539</v>
      </c>
      <c r="C81" s="316" t="s">
        <v>35</v>
      </c>
      <c r="D81" s="24">
        <f>'SCH C-2.1 B'!H69</f>
        <v>251491.49</v>
      </c>
      <c r="E81" s="24">
        <f t="shared" si="11"/>
        <v>-68686.489999999991</v>
      </c>
      <c r="F81" s="24">
        <f>'SCH C-2.1 F'!H69</f>
        <v>182805</v>
      </c>
      <c r="G81" s="24">
        <f>'SCH D-2.1'!H70</f>
        <v>0</v>
      </c>
      <c r="H81" s="24">
        <f t="shared" si="12"/>
        <v>182805</v>
      </c>
      <c r="I81" s="179" t="s">
        <v>1017</v>
      </c>
    </row>
    <row r="82" spans="1:9" ht="24.95" customHeight="1" x14ac:dyDescent="0.2">
      <c r="A82" s="26">
        <f t="shared" si="13"/>
        <v>42</v>
      </c>
      <c r="B82" s="318">
        <v>540</v>
      </c>
      <c r="C82" s="316" t="s">
        <v>24</v>
      </c>
      <c r="D82" s="24">
        <f>'SCH C-2.1 B'!H70</f>
        <v>475122.25</v>
      </c>
      <c r="E82" s="24">
        <f t="shared" si="11"/>
        <v>75717.75</v>
      </c>
      <c r="F82" s="24">
        <f>'SCH C-2.1 F'!H70</f>
        <v>550840</v>
      </c>
      <c r="G82" s="24">
        <f>'SCH D-2.1'!H71</f>
        <v>0</v>
      </c>
      <c r="H82" s="24">
        <f t="shared" si="12"/>
        <v>550840</v>
      </c>
      <c r="I82" s="179" t="s">
        <v>1017</v>
      </c>
    </row>
    <row r="83" spans="1:9" ht="18.95" customHeight="1" x14ac:dyDescent="0.2">
      <c r="A83" s="26">
        <f t="shared" si="13"/>
        <v>43</v>
      </c>
      <c r="B83" s="318">
        <v>541</v>
      </c>
      <c r="C83" s="316" t="s">
        <v>36</v>
      </c>
      <c r="D83" s="24">
        <f>'SCH C-2.1 B'!H71</f>
        <v>0</v>
      </c>
      <c r="E83" s="24">
        <f t="shared" si="11"/>
        <v>0</v>
      </c>
      <c r="F83" s="24">
        <f>'SCH C-2.1 F'!H71</f>
        <v>0</v>
      </c>
      <c r="G83" s="24">
        <f>'SCH D-2.1'!H72</f>
        <v>0</v>
      </c>
      <c r="H83" s="24">
        <f t="shared" si="12"/>
        <v>0</v>
      </c>
      <c r="I83" s="179"/>
    </row>
    <row r="84" spans="1:9" ht="24.95" customHeight="1" x14ac:dyDescent="0.2">
      <c r="A84" s="26">
        <f t="shared" si="13"/>
        <v>44</v>
      </c>
      <c r="B84" s="318">
        <v>542</v>
      </c>
      <c r="C84" s="316" t="s">
        <v>27</v>
      </c>
      <c r="D84" s="24">
        <f>'SCH C-2.1 B'!H72</f>
        <v>369748.17999999993</v>
      </c>
      <c r="E84" s="24">
        <f t="shared" si="11"/>
        <v>-23405.179999999935</v>
      </c>
      <c r="F84" s="24">
        <f>'SCH C-2.1 F'!H72</f>
        <v>346343</v>
      </c>
      <c r="G84" s="24">
        <f>'SCH D-2.1'!H73</f>
        <v>0</v>
      </c>
      <c r="H84" s="24">
        <f t="shared" si="12"/>
        <v>346343</v>
      </c>
      <c r="I84" s="179" t="s">
        <v>1017</v>
      </c>
    </row>
    <row r="85" spans="1:9" ht="24.75" customHeight="1" x14ac:dyDescent="0.2">
      <c r="A85" s="26">
        <f t="shared" si="13"/>
        <v>45</v>
      </c>
      <c r="B85" s="318">
        <v>543</v>
      </c>
      <c r="C85" s="316" t="s">
        <v>37</v>
      </c>
      <c r="D85" s="24">
        <f>'SCH C-2.1 B'!H73</f>
        <v>120788.58</v>
      </c>
      <c r="E85" s="24">
        <f t="shared" si="11"/>
        <v>90156.42</v>
      </c>
      <c r="F85" s="24">
        <f>'SCH C-2.1 F'!H73</f>
        <v>210945</v>
      </c>
      <c r="G85" s="24">
        <f>'SCH D-2.1'!H74</f>
        <v>0</v>
      </c>
      <c r="H85" s="24">
        <f t="shared" si="12"/>
        <v>210945</v>
      </c>
      <c r="I85" s="179" t="s">
        <v>1017</v>
      </c>
    </row>
    <row r="86" spans="1:9" ht="32.25" customHeight="1" x14ac:dyDescent="0.2">
      <c r="A86" s="26">
        <f t="shared" si="13"/>
        <v>46</v>
      </c>
      <c r="B86" s="318">
        <v>544</v>
      </c>
      <c r="C86" s="316" t="s">
        <v>29</v>
      </c>
      <c r="D86" s="24">
        <f>'SCH C-2.1 B'!H74</f>
        <v>428855.6</v>
      </c>
      <c r="E86" s="24">
        <f t="shared" si="11"/>
        <v>-163927.59999999998</v>
      </c>
      <c r="F86" s="24">
        <f>'SCH C-2.1 F'!H74</f>
        <v>264928</v>
      </c>
      <c r="G86" s="24">
        <f>'SCH D-2.1'!H75</f>
        <v>0</v>
      </c>
      <c r="H86" s="24">
        <f t="shared" si="12"/>
        <v>264928</v>
      </c>
      <c r="I86" s="180" t="s">
        <v>1330</v>
      </c>
    </row>
    <row r="87" spans="1:9" ht="26.25" customHeight="1" x14ac:dyDescent="0.2">
      <c r="A87" s="26">
        <f t="shared" si="13"/>
        <v>47</v>
      </c>
      <c r="B87" s="318">
        <v>545</v>
      </c>
      <c r="C87" s="316" t="s">
        <v>38</v>
      </c>
      <c r="D87" s="24">
        <f>'SCH C-2.1 B'!H75</f>
        <v>71738.76999999999</v>
      </c>
      <c r="E87" s="24">
        <f t="shared" si="11"/>
        <v>3989.2300000000105</v>
      </c>
      <c r="F87" s="24">
        <f>'SCH C-2.1 F'!H75</f>
        <v>75728</v>
      </c>
      <c r="G87" s="24">
        <f>'SCH D-2.1'!H76</f>
        <v>0</v>
      </c>
      <c r="H87" s="24">
        <f t="shared" si="12"/>
        <v>75728</v>
      </c>
      <c r="I87" s="179" t="s">
        <v>1017</v>
      </c>
    </row>
    <row r="88" spans="1:9" ht="18.95" customHeight="1" x14ac:dyDescent="0.2">
      <c r="A88" s="26">
        <f t="shared" si="13"/>
        <v>48</v>
      </c>
      <c r="B88" s="318"/>
      <c r="C88" s="314" t="s">
        <v>180</v>
      </c>
      <c r="D88" s="36">
        <f>SUM(D65:D87)</f>
        <v>2281322.2799999998</v>
      </c>
      <c r="E88" s="36">
        <f>SUM(E65:E87)</f>
        <v>-136093.27999999994</v>
      </c>
      <c r="F88" s="36">
        <f>SUM(F65:F87)</f>
        <v>2145229</v>
      </c>
      <c r="G88" s="36">
        <f>SUM(G65:G87)</f>
        <v>0</v>
      </c>
      <c r="H88" s="36">
        <f>SUM(H65:H87)</f>
        <v>2145229</v>
      </c>
    </row>
    <row r="89" spans="1:9" ht="18.95" customHeight="1" x14ac:dyDescent="0.2">
      <c r="A89" s="26"/>
      <c r="B89" s="318"/>
      <c r="C89" s="320"/>
    </row>
    <row r="90" spans="1:9" ht="18.95" customHeight="1" x14ac:dyDescent="0.2">
      <c r="A90" s="26">
        <f>A88+1</f>
        <v>49</v>
      </c>
      <c r="B90" s="318"/>
      <c r="C90" s="321" t="s">
        <v>181</v>
      </c>
    </row>
    <row r="91" spans="1:9" ht="27.75" customHeight="1" x14ac:dyDescent="0.2">
      <c r="A91" s="26">
        <f>A90+1</f>
        <v>50</v>
      </c>
      <c r="B91" s="318">
        <v>546</v>
      </c>
      <c r="C91" s="316" t="s">
        <v>39</v>
      </c>
      <c r="D91" s="24">
        <f>'SCH C-2.1 B'!H79</f>
        <v>404362.48</v>
      </c>
      <c r="E91" s="24">
        <f t="shared" ref="E91:E99" si="14">F91-D91</f>
        <v>-41899.480000000214</v>
      </c>
      <c r="F91" s="24">
        <f>'SCH C-2.1 F'!H79</f>
        <v>362462.99999999977</v>
      </c>
      <c r="G91" s="24">
        <f>'SCH D-2.1'!H80</f>
        <v>0</v>
      </c>
      <c r="H91" s="24">
        <f t="shared" ref="H91:H99" si="15">SUM(F91:G91)</f>
        <v>362462.99999999977</v>
      </c>
      <c r="I91" s="179" t="s">
        <v>1017</v>
      </c>
    </row>
    <row r="92" spans="1:9" ht="35.1" customHeight="1" x14ac:dyDescent="0.2">
      <c r="A92" s="26">
        <f t="shared" si="13"/>
        <v>51</v>
      </c>
      <c r="B92" s="318">
        <v>547</v>
      </c>
      <c r="C92" s="316" t="s">
        <v>40</v>
      </c>
      <c r="D92" s="24">
        <f>'SCH C-2.1 B'!H80</f>
        <v>54013019.530812018</v>
      </c>
      <c r="E92" s="24">
        <f t="shared" si="14"/>
        <v>-4120345.8337786347</v>
      </c>
      <c r="F92" s="24">
        <f>'SCH C-2.1 F'!H80</f>
        <v>49892673.697033383</v>
      </c>
      <c r="G92" s="24">
        <f>'SCH D-2.1'!H81</f>
        <v>0</v>
      </c>
      <c r="H92" s="24">
        <f t="shared" si="15"/>
        <v>49892673.697033383</v>
      </c>
      <c r="I92" s="180" t="s">
        <v>1337</v>
      </c>
    </row>
    <row r="93" spans="1:9" ht="23.25" customHeight="1" x14ac:dyDescent="0.2">
      <c r="A93" s="26">
        <f t="shared" si="13"/>
        <v>52</v>
      </c>
      <c r="B93" s="318">
        <v>548</v>
      </c>
      <c r="C93" s="316" t="s">
        <v>41</v>
      </c>
      <c r="D93" s="24">
        <f>'SCH C-2.1 B'!H81</f>
        <v>232901.6599999998</v>
      </c>
      <c r="E93" s="24">
        <f t="shared" si="14"/>
        <v>23400.3400000002</v>
      </c>
      <c r="F93" s="24">
        <f>'SCH C-2.1 F'!H81</f>
        <v>256302</v>
      </c>
      <c r="G93" s="24">
        <f>'SCH D-2.1'!H82</f>
        <v>0</v>
      </c>
      <c r="H93" s="24">
        <f t="shared" si="15"/>
        <v>256302</v>
      </c>
      <c r="I93" s="179" t="s">
        <v>1017</v>
      </c>
    </row>
    <row r="94" spans="1:9" ht="35.1" customHeight="1" x14ac:dyDescent="0.2">
      <c r="A94" s="26">
        <f t="shared" si="13"/>
        <v>53</v>
      </c>
      <c r="B94" s="318">
        <v>549</v>
      </c>
      <c r="C94" s="316" t="s">
        <v>42</v>
      </c>
      <c r="D94" s="24">
        <f>'SCH C-2.1 B'!H94</f>
        <v>1213475.06</v>
      </c>
      <c r="E94" s="24">
        <f t="shared" si="14"/>
        <v>163852.93999999994</v>
      </c>
      <c r="F94" s="24">
        <f>'SCH C-2.1 F'!H94</f>
        <v>1377328</v>
      </c>
      <c r="G94" s="24">
        <f>'SCH D-2.1'!H95</f>
        <v>0</v>
      </c>
      <c r="H94" s="24">
        <f t="shared" si="15"/>
        <v>1377328</v>
      </c>
      <c r="I94" s="179" t="s">
        <v>1309</v>
      </c>
    </row>
    <row r="95" spans="1:9" ht="24.95" customHeight="1" x14ac:dyDescent="0.2">
      <c r="A95" s="26">
        <f t="shared" si="13"/>
        <v>54</v>
      </c>
      <c r="B95" s="318">
        <v>550</v>
      </c>
      <c r="C95" s="316" t="s">
        <v>24</v>
      </c>
      <c r="D95" s="24">
        <f>'SCH C-2.1 B'!H95</f>
        <v>13682.5</v>
      </c>
      <c r="E95" s="24">
        <f t="shared" si="14"/>
        <v>-2406.5</v>
      </c>
      <c r="F95" s="24">
        <f>'SCH C-2.1 F'!H95</f>
        <v>11276</v>
      </c>
      <c r="G95" s="24">
        <f>'SCH D-2.1'!H96</f>
        <v>0</v>
      </c>
      <c r="H95" s="24">
        <f t="shared" si="15"/>
        <v>11276</v>
      </c>
      <c r="I95" s="179" t="s">
        <v>1017</v>
      </c>
    </row>
    <row r="96" spans="1:9" ht="24.75" customHeight="1" x14ac:dyDescent="0.2">
      <c r="A96" s="26">
        <f t="shared" si="13"/>
        <v>55</v>
      </c>
      <c r="B96" s="318">
        <v>551</v>
      </c>
      <c r="C96" s="316" t="s">
        <v>26</v>
      </c>
      <c r="D96" s="24">
        <f>'SCH C-2.1 B'!H96</f>
        <v>144346.02999999991</v>
      </c>
      <c r="E96" s="24">
        <f t="shared" si="14"/>
        <v>-24669.029999999926</v>
      </c>
      <c r="F96" s="24">
        <f>'SCH C-2.1 F'!H96</f>
        <v>119676.99999999999</v>
      </c>
      <c r="G96" s="24">
        <f>'SCH D-2.1'!H97</f>
        <v>0</v>
      </c>
      <c r="H96" s="24">
        <f t="shared" si="15"/>
        <v>119676.99999999999</v>
      </c>
      <c r="I96" s="179" t="s">
        <v>1017</v>
      </c>
    </row>
    <row r="97" spans="1:9" ht="58.5" customHeight="1" x14ac:dyDescent="0.2">
      <c r="A97" s="26">
        <f t="shared" si="13"/>
        <v>56</v>
      </c>
      <c r="B97" s="318">
        <v>552</v>
      </c>
      <c r="C97" s="316" t="s">
        <v>27</v>
      </c>
      <c r="D97" s="24">
        <f>'SCH C-2.1 B'!H97</f>
        <v>379036.44</v>
      </c>
      <c r="E97" s="24">
        <f t="shared" si="14"/>
        <v>-162750.44</v>
      </c>
      <c r="F97" s="24">
        <f>'SCH C-2.1 F'!H97</f>
        <v>216286</v>
      </c>
      <c r="G97" s="24">
        <f>'SCH D-2.1'!H98</f>
        <v>0</v>
      </c>
      <c r="H97" s="24">
        <f t="shared" si="15"/>
        <v>216286</v>
      </c>
      <c r="I97" s="319" t="s">
        <v>1345</v>
      </c>
    </row>
    <row r="98" spans="1:9" ht="35.1" customHeight="1" x14ac:dyDescent="0.2">
      <c r="A98" s="26">
        <f t="shared" si="13"/>
        <v>57</v>
      </c>
      <c r="B98" s="318">
        <v>553</v>
      </c>
      <c r="C98" s="316" t="s">
        <v>43</v>
      </c>
      <c r="D98" s="24">
        <f>'SCH C-2.1 B'!H98</f>
        <v>1978773.38</v>
      </c>
      <c r="E98" s="24">
        <f t="shared" si="14"/>
        <v>477795.62000000011</v>
      </c>
      <c r="F98" s="24">
        <f>'SCH C-2.1 F'!H98</f>
        <v>2456569</v>
      </c>
      <c r="G98" s="24">
        <f>'SCH D-2.1'!H99</f>
        <v>0</v>
      </c>
      <c r="H98" s="24">
        <f t="shared" si="15"/>
        <v>2456569</v>
      </c>
      <c r="I98" s="179" t="s">
        <v>1340</v>
      </c>
    </row>
    <row r="99" spans="1:9" ht="64.5" customHeight="1" x14ac:dyDescent="0.2">
      <c r="A99" s="26">
        <f t="shared" si="13"/>
        <v>58</v>
      </c>
      <c r="B99" s="318">
        <v>554</v>
      </c>
      <c r="C99" s="316" t="s">
        <v>44</v>
      </c>
      <c r="D99" s="24">
        <f>'SCH C-2.1 B'!H99</f>
        <v>1050984.1099999999</v>
      </c>
      <c r="E99" s="24">
        <f t="shared" si="14"/>
        <v>669592.89000000013</v>
      </c>
      <c r="F99" s="24">
        <f>'SCH C-2.1 F'!H99</f>
        <v>1720577</v>
      </c>
      <c r="G99" s="24">
        <f>'SCH D-2.1'!H100</f>
        <v>0</v>
      </c>
      <c r="H99" s="24">
        <f t="shared" si="15"/>
        <v>1720577</v>
      </c>
      <c r="I99" s="179" t="s">
        <v>1341</v>
      </c>
    </row>
    <row r="100" spans="1:9" ht="18.95" customHeight="1" x14ac:dyDescent="0.2">
      <c r="A100" s="26">
        <f t="shared" si="13"/>
        <v>59</v>
      </c>
      <c r="B100" s="318"/>
      <c r="C100" s="314" t="s">
        <v>130</v>
      </c>
      <c r="D100" s="36">
        <f>SUM(D91:D99)</f>
        <v>59430581.190812014</v>
      </c>
      <c r="E100" s="36">
        <f>SUM(E91:E99)</f>
        <v>-3017429.4937786344</v>
      </c>
      <c r="F100" s="36">
        <f>SUM(F91:F99)</f>
        <v>56413151.697033383</v>
      </c>
      <c r="G100" s="36">
        <f>SUM(G91:G99)</f>
        <v>0</v>
      </c>
      <c r="H100" s="36">
        <f>SUM(H91:H99)</f>
        <v>56413151.697033383</v>
      </c>
    </row>
    <row r="101" spans="1:9" ht="18.95" customHeight="1" x14ac:dyDescent="0.2">
      <c r="A101" s="26"/>
      <c r="B101" s="318"/>
      <c r="C101" s="314"/>
    </row>
    <row r="102" spans="1:9" s="16" customFormat="1" ht="20.100000000000001" customHeight="1" x14ac:dyDescent="0.2">
      <c r="A102" s="379" t="str">
        <f>$A$1</f>
        <v>LOUISVILLE GAS AND ELECTRIC COMPANY</v>
      </c>
      <c r="B102" s="379"/>
      <c r="C102" s="379"/>
      <c r="D102" s="379"/>
      <c r="E102" s="379"/>
      <c r="F102" s="379"/>
      <c r="G102" s="379"/>
      <c r="H102" s="379"/>
      <c r="I102" s="379"/>
    </row>
    <row r="103" spans="1:9" s="16" customFormat="1" ht="20.100000000000001" customHeight="1" x14ac:dyDescent="0.2">
      <c r="A103" s="379" t="str">
        <f>$A$2</f>
        <v>CASE NO. 2018-00295 - ELECTRIC OPERATIONS - RESPONSE TO PSC 2-75 (SLIPPAGE FACTOR 97.153%)</v>
      </c>
      <c r="B103" s="379"/>
      <c r="C103" s="379"/>
      <c r="D103" s="379"/>
      <c r="E103" s="379"/>
      <c r="F103" s="379"/>
      <c r="G103" s="379"/>
      <c r="H103" s="379"/>
      <c r="I103" s="379"/>
    </row>
    <row r="104" spans="1:9" s="16" customFormat="1" ht="20.100000000000001" customHeight="1" x14ac:dyDescent="0.2">
      <c r="A104" s="379" t="s">
        <v>317</v>
      </c>
      <c r="B104" s="379"/>
      <c r="C104" s="379"/>
      <c r="D104" s="379"/>
      <c r="E104" s="379"/>
      <c r="F104" s="379"/>
      <c r="G104" s="379"/>
      <c r="H104" s="379"/>
      <c r="I104" s="379"/>
    </row>
    <row r="105" spans="1:9" s="16" customFormat="1" ht="20.100000000000001" customHeight="1" x14ac:dyDescent="0.2">
      <c r="A105" s="379" t="str">
        <f>$A$4</f>
        <v>FOR THE 12 MONTHS ENDED DECEMBER 31, 2018 AND FOR THE 12 MONTHS ENDED APRIL 30, 2020</v>
      </c>
      <c r="B105" s="379"/>
      <c r="C105" s="379"/>
      <c r="D105" s="379"/>
      <c r="E105" s="379"/>
      <c r="F105" s="379"/>
      <c r="G105" s="379"/>
      <c r="H105" s="379"/>
      <c r="I105" s="379"/>
    </row>
    <row r="106" spans="1:9" s="16" customFormat="1" ht="20.100000000000001" customHeight="1" x14ac:dyDescent="0.2">
      <c r="A106" s="312"/>
      <c r="B106" s="312"/>
      <c r="C106" s="312"/>
      <c r="D106" s="312"/>
      <c r="E106" s="312"/>
      <c r="F106" s="312"/>
      <c r="G106" s="312"/>
      <c r="H106" s="312"/>
      <c r="I106" s="312"/>
    </row>
    <row r="107" spans="1:9" s="16" customFormat="1" ht="20.100000000000001" customHeight="1" x14ac:dyDescent="0.2">
      <c r="A107" s="16" t="str">
        <f>$A$6</f>
        <v>DATA:__X__BASE  PERIOD__X__FORECASTED  PERIOD</v>
      </c>
      <c r="B107" s="18"/>
      <c r="I107" s="19" t="s">
        <v>362</v>
      </c>
    </row>
    <row r="108" spans="1:9" s="16" customFormat="1" ht="20.100000000000001" customHeight="1" x14ac:dyDescent="0.2">
      <c r="A108" s="16" t="str">
        <f>$A$7</f>
        <v>TYPE OF FILING: _____ ORIGINAL  _____ UPDATED  __X__ REVISED</v>
      </c>
      <c r="I108" s="19" t="s">
        <v>1007</v>
      </c>
    </row>
    <row r="109" spans="1:9" s="16" customFormat="1" ht="20.100000000000001" customHeight="1" x14ac:dyDescent="0.2">
      <c r="A109" s="18" t="s">
        <v>151</v>
      </c>
      <c r="B109" s="18"/>
      <c r="D109" s="18"/>
      <c r="E109" s="18"/>
      <c r="F109" s="18"/>
      <c r="G109" s="18"/>
      <c r="H109" s="18"/>
      <c r="I109" s="20" t="str">
        <f>$I$8</f>
        <v>WITNESS:   C. M. GARRETT</v>
      </c>
    </row>
    <row r="110" spans="1:9" s="16" customFormat="1" ht="20.100000000000001" customHeight="1" x14ac:dyDescent="0.2"/>
    <row r="111" spans="1:9" ht="72.75" customHeight="1" x14ac:dyDescent="0.2">
      <c r="A111" s="31" t="s">
        <v>152</v>
      </c>
      <c r="B111" s="31" t="s">
        <v>153</v>
      </c>
      <c r="C111" s="32" t="s">
        <v>157</v>
      </c>
      <c r="D111" s="31" t="s">
        <v>211</v>
      </c>
      <c r="E111" s="31" t="s">
        <v>212</v>
      </c>
      <c r="F111" s="31" t="s">
        <v>219</v>
      </c>
      <c r="G111" s="31" t="s">
        <v>1013</v>
      </c>
      <c r="H111" s="31" t="s">
        <v>221</v>
      </c>
      <c r="I111" s="31" t="s">
        <v>1014</v>
      </c>
    </row>
    <row r="112" spans="1:9" ht="18.95" customHeight="1" x14ac:dyDescent="0.2">
      <c r="A112" s="27"/>
      <c r="B112" s="27"/>
      <c r="C112" s="23"/>
      <c r="D112" s="33" t="s">
        <v>120</v>
      </c>
      <c r="E112" s="33" t="s">
        <v>121</v>
      </c>
      <c r="F112" s="33" t="s">
        <v>162</v>
      </c>
      <c r="G112" s="33" t="s">
        <v>163</v>
      </c>
      <c r="H112" s="33" t="s">
        <v>316</v>
      </c>
      <c r="I112" s="33" t="s">
        <v>122</v>
      </c>
    </row>
    <row r="113" spans="1:9" ht="23.1" customHeight="1" x14ac:dyDescent="0.2">
      <c r="A113" s="22"/>
      <c r="B113" s="22"/>
      <c r="C113" s="29"/>
      <c r="D113" s="30" t="s">
        <v>155</v>
      </c>
      <c r="E113" s="30" t="s">
        <v>155</v>
      </c>
      <c r="F113" s="30" t="s">
        <v>155</v>
      </c>
      <c r="G113" s="30" t="s">
        <v>155</v>
      </c>
      <c r="H113" s="30" t="s">
        <v>155</v>
      </c>
      <c r="I113" s="30"/>
    </row>
    <row r="114" spans="1:9" ht="18.95" customHeight="1" x14ac:dyDescent="0.2">
      <c r="A114" s="26">
        <f>A100+1</f>
        <v>60</v>
      </c>
      <c r="B114" s="318"/>
      <c r="C114" s="321" t="s">
        <v>182</v>
      </c>
    </row>
    <row r="115" spans="1:9" ht="42.75" customHeight="1" x14ac:dyDescent="0.2">
      <c r="A115" s="26">
        <f>A114+1</f>
        <v>61</v>
      </c>
      <c r="B115" s="318">
        <v>555</v>
      </c>
      <c r="C115" s="316" t="s">
        <v>45</v>
      </c>
      <c r="D115" s="24">
        <f>'SCH C-2.1 B'!H103</f>
        <v>52172891.562985368</v>
      </c>
      <c r="E115" s="24">
        <f t="shared" ref="E115:E117" si="16">F115-D115</f>
        <v>-3109916.7101571113</v>
      </c>
      <c r="F115" s="24">
        <f>'SCH C-2.1 F'!H103</f>
        <v>49062974.852828257</v>
      </c>
      <c r="G115" s="24">
        <f>'SCH D-2.1'!H104</f>
        <v>0</v>
      </c>
      <c r="H115" s="24">
        <f t="shared" ref="H115:H117" si="17">SUM(F115:G115)</f>
        <v>49062974.852828257</v>
      </c>
      <c r="I115" s="179" t="s">
        <v>1321</v>
      </c>
    </row>
    <row r="116" spans="1:9" ht="24" customHeight="1" x14ac:dyDescent="0.2">
      <c r="A116" s="26">
        <f>A115+1</f>
        <v>62</v>
      </c>
      <c r="B116" s="318">
        <v>556</v>
      </c>
      <c r="C116" s="316" t="s">
        <v>46</v>
      </c>
      <c r="D116" s="24">
        <f>'SCH C-2.1 B'!H104</f>
        <v>1163759.4899999998</v>
      </c>
      <c r="E116" s="24">
        <f t="shared" si="16"/>
        <v>57757.510000000242</v>
      </c>
      <c r="F116" s="24">
        <f>'SCH C-2.1 F'!H104</f>
        <v>1221517</v>
      </c>
      <c r="G116" s="24">
        <f>'SCH D-2.1'!H105</f>
        <v>0</v>
      </c>
      <c r="H116" s="24">
        <f t="shared" si="17"/>
        <v>1221517</v>
      </c>
      <c r="I116" s="179" t="s">
        <v>1017</v>
      </c>
    </row>
    <row r="117" spans="1:9" ht="35.1" customHeight="1" x14ac:dyDescent="0.2">
      <c r="A117" s="26">
        <f t="shared" si="13"/>
        <v>63</v>
      </c>
      <c r="B117" s="318">
        <v>557</v>
      </c>
      <c r="C117" s="316" t="s">
        <v>47</v>
      </c>
      <c r="D117" s="24">
        <f>'SCH C-2.1 B'!H105</f>
        <v>76558.75</v>
      </c>
      <c r="E117" s="24">
        <f t="shared" si="16"/>
        <v>20931.24999999968</v>
      </c>
      <c r="F117" s="24">
        <f>'SCH C-2.1 F'!H105</f>
        <v>97489.99999999968</v>
      </c>
      <c r="G117" s="24">
        <f>'SCH D-2.1'!H106</f>
        <v>0</v>
      </c>
      <c r="H117" s="24">
        <f t="shared" si="17"/>
        <v>97489.99999999968</v>
      </c>
      <c r="I117" s="179" t="s">
        <v>1017</v>
      </c>
    </row>
    <row r="118" spans="1:9" ht="18.95" customHeight="1" x14ac:dyDescent="0.2">
      <c r="A118" s="26">
        <f t="shared" si="13"/>
        <v>64</v>
      </c>
      <c r="B118" s="318"/>
      <c r="C118" s="314" t="s">
        <v>183</v>
      </c>
      <c r="D118" s="36">
        <f>SUM(D115:D117)</f>
        <v>53413209.80298537</v>
      </c>
      <c r="E118" s="36">
        <f>SUM(E115:E117)</f>
        <v>-3031227.9501571115</v>
      </c>
      <c r="F118" s="36">
        <f>SUM(F115:F117)</f>
        <v>50381981.852828257</v>
      </c>
      <c r="G118" s="36">
        <f>SUM(G115:G117)</f>
        <v>0</v>
      </c>
      <c r="H118" s="36">
        <f>SUM(H115:H117)</f>
        <v>50381981.852828257</v>
      </c>
      <c r="I118" s="40"/>
    </row>
    <row r="119" spans="1:9" ht="18.95" customHeight="1" x14ac:dyDescent="0.2">
      <c r="A119" s="26">
        <f t="shared" si="13"/>
        <v>65</v>
      </c>
      <c r="B119" s="318"/>
      <c r="C119" s="314" t="s">
        <v>133</v>
      </c>
      <c r="D119" s="36">
        <f ca="1">SUM(D62,D88,D100,D118)</f>
        <v>451504107.29140216</v>
      </c>
      <c r="E119" s="36">
        <f ca="1">SUM(E62,E88,E100,E118)</f>
        <v>4739736.1440404281</v>
      </c>
      <c r="F119" s="36">
        <f>SUM(F62,F88,F100,F118)</f>
        <v>456243843.43544257</v>
      </c>
      <c r="G119" s="36">
        <f>SUM(G62,G88,G100,G118)</f>
        <v>0</v>
      </c>
      <c r="H119" s="36">
        <f>SUM(H62,H88,H100,H118)</f>
        <v>456243843.43544257</v>
      </c>
      <c r="I119" s="40"/>
    </row>
    <row r="120" spans="1:9" ht="18.95" customHeight="1" x14ac:dyDescent="0.2">
      <c r="B120" s="318"/>
      <c r="C120" s="314"/>
      <c r="I120" s="40"/>
    </row>
    <row r="121" spans="1:9" ht="18.95" customHeight="1" x14ac:dyDescent="0.2">
      <c r="A121" s="26">
        <f>A119+1</f>
        <v>66</v>
      </c>
      <c r="B121" s="318"/>
      <c r="C121" s="321" t="s">
        <v>184</v>
      </c>
      <c r="I121" s="40"/>
    </row>
    <row r="122" spans="1:9" ht="54" customHeight="1" x14ac:dyDescent="0.2">
      <c r="A122" s="26">
        <f>A121+1</f>
        <v>67</v>
      </c>
      <c r="B122" s="318">
        <v>560</v>
      </c>
      <c r="C122" s="316" t="s">
        <v>48</v>
      </c>
      <c r="D122" s="24">
        <f>'SCH C-2.1 B'!H110</f>
        <v>948356.7</v>
      </c>
      <c r="E122" s="24">
        <f t="shared" ref="E122:E148" si="18">F122-D122</f>
        <v>189472.30000000005</v>
      </c>
      <c r="F122" s="24">
        <f>'SCH C-2.1 F'!H110</f>
        <v>1137829</v>
      </c>
      <c r="G122" s="24">
        <f>'SCH D-2.1'!H111</f>
        <v>0</v>
      </c>
      <c r="H122" s="24">
        <f t="shared" ref="H122:H148" si="19">SUM(F122:G122)</f>
        <v>1137829</v>
      </c>
      <c r="I122" s="315" t="s">
        <v>1331</v>
      </c>
    </row>
    <row r="123" spans="1:9" ht="60" customHeight="1" x14ac:dyDescent="0.2">
      <c r="A123" s="26">
        <f t="shared" ref="A123:A149" si="20">A122+1</f>
        <v>68</v>
      </c>
      <c r="B123" s="318">
        <v>561</v>
      </c>
      <c r="C123" s="316" t="s">
        <v>49</v>
      </c>
      <c r="D123" s="24">
        <f>'SCH C-2.1 B'!H111</f>
        <v>2521720.0999999992</v>
      </c>
      <c r="E123" s="24">
        <f t="shared" si="18"/>
        <v>299226.89999999898</v>
      </c>
      <c r="F123" s="24">
        <f>'SCH C-2.1 F'!H111</f>
        <v>2820946.9999999981</v>
      </c>
      <c r="G123" s="24">
        <f>'SCH D-2.1'!H112</f>
        <v>0</v>
      </c>
      <c r="H123" s="24">
        <f t="shared" si="19"/>
        <v>2820946.9999999981</v>
      </c>
      <c r="I123" s="322" t="s">
        <v>1342</v>
      </c>
    </row>
    <row r="124" spans="1:9" ht="19.5" customHeight="1" x14ac:dyDescent="0.2">
      <c r="A124" s="26">
        <f t="shared" si="20"/>
        <v>69</v>
      </c>
      <c r="B124" s="318">
        <v>562</v>
      </c>
      <c r="C124" s="316" t="s">
        <v>50</v>
      </c>
      <c r="D124" s="24">
        <f>'SCH C-2.1 B'!H112</f>
        <v>935681.82999999984</v>
      </c>
      <c r="E124" s="24">
        <f t="shared" si="18"/>
        <v>-56077.829999999842</v>
      </c>
      <c r="F124" s="24">
        <f>'SCH C-2.1 F'!H112</f>
        <v>879604</v>
      </c>
      <c r="G124" s="24">
        <f>'SCH D-2.1'!H113</f>
        <v>0</v>
      </c>
      <c r="H124" s="24">
        <f t="shared" si="19"/>
        <v>879604</v>
      </c>
      <c r="I124" s="317" t="s">
        <v>1017</v>
      </c>
    </row>
    <row r="125" spans="1:9" ht="21.75" customHeight="1" x14ac:dyDescent="0.2">
      <c r="A125" s="26">
        <f t="shared" si="20"/>
        <v>70</v>
      </c>
      <c r="B125" s="318">
        <v>563</v>
      </c>
      <c r="C125" s="316" t="s">
        <v>51</v>
      </c>
      <c r="D125" s="24">
        <f>'SCH C-2.1 B'!H113</f>
        <v>337078.42999999993</v>
      </c>
      <c r="E125" s="24">
        <f t="shared" si="18"/>
        <v>-54242.429999999935</v>
      </c>
      <c r="F125" s="24">
        <f>'SCH C-2.1 F'!H113</f>
        <v>282836</v>
      </c>
      <c r="G125" s="24">
        <f>'SCH D-2.1'!H114</f>
        <v>0</v>
      </c>
      <c r="H125" s="24">
        <f t="shared" si="19"/>
        <v>282836</v>
      </c>
      <c r="I125" s="317" t="s">
        <v>1017</v>
      </c>
    </row>
    <row r="126" spans="1:9" ht="18.95" customHeight="1" x14ac:dyDescent="0.2">
      <c r="A126" s="26">
        <f t="shared" si="20"/>
        <v>71</v>
      </c>
      <c r="B126" s="318">
        <v>564</v>
      </c>
      <c r="C126" s="316" t="s">
        <v>52</v>
      </c>
      <c r="D126" s="24">
        <f>'SCH C-2.1 B'!H114</f>
        <v>0</v>
      </c>
      <c r="E126" s="24">
        <f t="shared" si="18"/>
        <v>0</v>
      </c>
      <c r="F126" s="24">
        <f>'SCH C-2.1 F'!H114</f>
        <v>0</v>
      </c>
      <c r="G126" s="24">
        <f>'SCH D-2.1'!H115</f>
        <v>0</v>
      </c>
      <c r="H126" s="24">
        <f t="shared" si="19"/>
        <v>0</v>
      </c>
      <c r="I126" s="40"/>
    </row>
    <row r="127" spans="1:9" ht="36" customHeight="1" x14ac:dyDescent="0.2">
      <c r="A127" s="26">
        <f t="shared" si="20"/>
        <v>72</v>
      </c>
      <c r="B127" s="318">
        <v>565</v>
      </c>
      <c r="C127" s="316" t="s">
        <v>53</v>
      </c>
      <c r="D127" s="24">
        <f>'SCH C-2.1 B'!H115</f>
        <v>-422346.98</v>
      </c>
      <c r="E127" s="24">
        <f t="shared" si="18"/>
        <v>496828.97999999975</v>
      </c>
      <c r="F127" s="24">
        <f>'SCH C-2.1 F'!H115</f>
        <v>74481.999999999767</v>
      </c>
      <c r="G127" s="24">
        <f>'SCH D-2.1'!H116</f>
        <v>0</v>
      </c>
      <c r="H127" s="24">
        <f t="shared" si="19"/>
        <v>74481.999999999767</v>
      </c>
      <c r="I127" s="317" t="s">
        <v>1343</v>
      </c>
    </row>
    <row r="128" spans="1:9" ht="20.25" customHeight="1" x14ac:dyDescent="0.2">
      <c r="A128" s="26">
        <f t="shared" si="20"/>
        <v>73</v>
      </c>
      <c r="B128" s="318">
        <v>566</v>
      </c>
      <c r="C128" s="316" t="s">
        <v>54</v>
      </c>
      <c r="D128" s="24">
        <f>'SCH C-2.1 B'!H116</f>
        <v>8964626.75</v>
      </c>
      <c r="E128" s="24">
        <f t="shared" si="18"/>
        <v>3519285.25</v>
      </c>
      <c r="F128" s="24">
        <f>'SCH C-2.1 F'!H116</f>
        <v>12483912</v>
      </c>
      <c r="G128" s="24">
        <f>'SCH D-2.1'!H117</f>
        <v>0</v>
      </c>
      <c r="H128" s="24">
        <f t="shared" si="19"/>
        <v>12483912</v>
      </c>
      <c r="I128" s="180" t="s">
        <v>1320</v>
      </c>
    </row>
    <row r="129" spans="1:9" ht="21" customHeight="1" x14ac:dyDescent="0.2">
      <c r="A129" s="26">
        <f t="shared" si="20"/>
        <v>74</v>
      </c>
      <c r="B129" s="318">
        <v>567</v>
      </c>
      <c r="C129" s="316" t="s">
        <v>24</v>
      </c>
      <c r="D129" s="24">
        <f>'SCH C-2.1 B'!H117</f>
        <v>95748.819999999978</v>
      </c>
      <c r="E129" s="24">
        <f t="shared" si="18"/>
        <v>10487.179999999978</v>
      </c>
      <c r="F129" s="24">
        <f>'SCH C-2.1 F'!H117</f>
        <v>106235.99999999996</v>
      </c>
      <c r="G129" s="24">
        <f>'SCH D-2.1'!H118</f>
        <v>0</v>
      </c>
      <c r="H129" s="24">
        <f t="shared" si="19"/>
        <v>106235.99999999996</v>
      </c>
      <c r="I129" s="180" t="s">
        <v>1017</v>
      </c>
    </row>
    <row r="130" spans="1:9" ht="18.95" customHeight="1" x14ac:dyDescent="0.2">
      <c r="A130" s="26">
        <f t="shared" si="20"/>
        <v>75</v>
      </c>
      <c r="B130" s="318">
        <v>568</v>
      </c>
      <c r="C130" s="316" t="s">
        <v>55</v>
      </c>
      <c r="D130" s="24">
        <f>'SCH C-2.1 B'!H118</f>
        <v>0</v>
      </c>
      <c r="E130" s="24">
        <f t="shared" si="18"/>
        <v>0</v>
      </c>
      <c r="F130" s="24">
        <f>'SCH C-2.1 F'!H118</f>
        <v>0</v>
      </c>
      <c r="G130" s="24">
        <f>'SCH D-2.1'!H119</f>
        <v>0</v>
      </c>
      <c r="H130" s="24">
        <f t="shared" si="19"/>
        <v>0</v>
      </c>
      <c r="I130" s="40"/>
    </row>
    <row r="131" spans="1:9" s="16" customFormat="1" ht="20.100000000000001" customHeight="1" x14ac:dyDescent="0.2">
      <c r="A131" s="379" t="str">
        <f>$A$1</f>
        <v>LOUISVILLE GAS AND ELECTRIC COMPANY</v>
      </c>
      <c r="B131" s="379"/>
      <c r="C131" s="379"/>
      <c r="D131" s="379"/>
      <c r="E131" s="379"/>
      <c r="F131" s="379"/>
      <c r="G131" s="379"/>
      <c r="H131" s="379"/>
      <c r="I131" s="379"/>
    </row>
    <row r="132" spans="1:9" s="16" customFormat="1" ht="20.100000000000001" customHeight="1" x14ac:dyDescent="0.2">
      <c r="A132" s="379" t="str">
        <f>$A$2</f>
        <v>CASE NO. 2018-00295 - ELECTRIC OPERATIONS - RESPONSE TO PSC 2-75 (SLIPPAGE FACTOR 97.153%)</v>
      </c>
      <c r="B132" s="379"/>
      <c r="C132" s="379"/>
      <c r="D132" s="379"/>
      <c r="E132" s="379"/>
      <c r="F132" s="379"/>
      <c r="G132" s="379"/>
      <c r="H132" s="379"/>
      <c r="I132" s="379"/>
    </row>
    <row r="133" spans="1:9" s="16" customFormat="1" ht="20.100000000000001" customHeight="1" x14ac:dyDescent="0.2">
      <c r="A133" s="379" t="s">
        <v>317</v>
      </c>
      <c r="B133" s="379"/>
      <c r="C133" s="379"/>
      <c r="D133" s="379"/>
      <c r="E133" s="379"/>
      <c r="F133" s="379"/>
      <c r="G133" s="379"/>
      <c r="H133" s="379"/>
      <c r="I133" s="379"/>
    </row>
    <row r="134" spans="1:9" s="16" customFormat="1" ht="20.100000000000001" customHeight="1" x14ac:dyDescent="0.2">
      <c r="A134" s="379" t="str">
        <f>$A$4</f>
        <v>FOR THE 12 MONTHS ENDED DECEMBER 31, 2018 AND FOR THE 12 MONTHS ENDED APRIL 30, 2020</v>
      </c>
      <c r="B134" s="379"/>
      <c r="C134" s="379"/>
      <c r="D134" s="379"/>
      <c r="E134" s="379"/>
      <c r="F134" s="379"/>
      <c r="G134" s="379"/>
      <c r="H134" s="379"/>
      <c r="I134" s="379"/>
    </row>
    <row r="135" spans="1:9" s="16" customFormat="1" ht="20.100000000000001" customHeight="1" x14ac:dyDescent="0.2">
      <c r="A135" s="312"/>
      <c r="B135" s="312"/>
      <c r="C135" s="312"/>
      <c r="D135" s="312"/>
      <c r="E135" s="312"/>
      <c r="F135" s="312"/>
      <c r="G135" s="312"/>
      <c r="H135" s="312"/>
      <c r="I135" s="312"/>
    </row>
    <row r="136" spans="1:9" s="16" customFormat="1" ht="20.100000000000001" customHeight="1" x14ac:dyDescent="0.2">
      <c r="A136" s="16" t="str">
        <f>$A$6</f>
        <v>DATA:__X__BASE  PERIOD__X__FORECASTED  PERIOD</v>
      </c>
      <c r="B136" s="18"/>
      <c r="I136" s="19" t="s">
        <v>362</v>
      </c>
    </row>
    <row r="137" spans="1:9" s="16" customFormat="1" ht="20.100000000000001" customHeight="1" x14ac:dyDescent="0.2">
      <c r="A137" s="16" t="str">
        <f>$A$7</f>
        <v>TYPE OF FILING: _____ ORIGINAL  _____ UPDATED  __X__ REVISED</v>
      </c>
      <c r="I137" s="19" t="s">
        <v>1008</v>
      </c>
    </row>
    <row r="138" spans="1:9" s="16" customFormat="1" ht="20.100000000000001" customHeight="1" x14ac:dyDescent="0.2">
      <c r="A138" s="18" t="s">
        <v>151</v>
      </c>
      <c r="B138" s="18"/>
      <c r="D138" s="18"/>
      <c r="E138" s="18"/>
      <c r="F138" s="18"/>
      <c r="G138" s="18"/>
      <c r="H138" s="18"/>
      <c r="I138" s="20" t="str">
        <f>$I$8</f>
        <v>WITNESS:   C. M. GARRETT</v>
      </c>
    </row>
    <row r="139" spans="1:9" s="16" customFormat="1" ht="20.100000000000001" customHeight="1" x14ac:dyDescent="0.2"/>
    <row r="140" spans="1:9" ht="74.25" customHeight="1" x14ac:dyDescent="0.2">
      <c r="A140" s="31" t="s">
        <v>152</v>
      </c>
      <c r="B140" s="31" t="s">
        <v>153</v>
      </c>
      <c r="C140" s="32" t="s">
        <v>157</v>
      </c>
      <c r="D140" s="31" t="s">
        <v>211</v>
      </c>
      <c r="E140" s="31" t="s">
        <v>212</v>
      </c>
      <c r="F140" s="31" t="s">
        <v>219</v>
      </c>
      <c r="G140" s="31" t="s">
        <v>1013</v>
      </c>
      <c r="H140" s="31" t="s">
        <v>221</v>
      </c>
      <c r="I140" s="31" t="s">
        <v>1014</v>
      </c>
    </row>
    <row r="141" spans="1:9" ht="18.95" customHeight="1" x14ac:dyDescent="0.2">
      <c r="A141" s="27"/>
      <c r="B141" s="27"/>
      <c r="C141" s="23"/>
      <c r="D141" s="33" t="s">
        <v>120</v>
      </c>
      <c r="E141" s="33" t="s">
        <v>121</v>
      </c>
      <c r="F141" s="33" t="s">
        <v>162</v>
      </c>
      <c r="G141" s="33" t="s">
        <v>163</v>
      </c>
      <c r="H141" s="33" t="s">
        <v>316</v>
      </c>
      <c r="I141" s="33" t="s">
        <v>122</v>
      </c>
    </row>
    <row r="142" spans="1:9" ht="23.1" customHeight="1" x14ac:dyDescent="0.2">
      <c r="A142" s="22"/>
      <c r="B142" s="22"/>
      <c r="C142" s="29"/>
      <c r="D142" s="30" t="s">
        <v>155</v>
      </c>
      <c r="E142" s="30" t="s">
        <v>155</v>
      </c>
      <c r="F142" s="30" t="s">
        <v>155</v>
      </c>
      <c r="G142" s="30" t="s">
        <v>155</v>
      </c>
      <c r="H142" s="30" t="s">
        <v>155</v>
      </c>
      <c r="I142" s="30"/>
    </row>
    <row r="143" spans="1:9" ht="60" customHeight="1" x14ac:dyDescent="0.2">
      <c r="A143" s="26">
        <f>A130+1</f>
        <v>76</v>
      </c>
      <c r="B143" s="318">
        <v>569</v>
      </c>
      <c r="C143" s="316" t="s">
        <v>27</v>
      </c>
      <c r="D143" s="24">
        <f>'SCH C-2.1 B'!H119</f>
        <v>0</v>
      </c>
      <c r="E143" s="24">
        <f t="shared" si="18"/>
        <v>0</v>
      </c>
      <c r="F143" s="24">
        <f>'SCH C-2.1 F'!H119</f>
        <v>0</v>
      </c>
      <c r="G143" s="24">
        <f>'SCH D-2.1'!H120</f>
        <v>0</v>
      </c>
      <c r="H143" s="24">
        <f t="shared" si="19"/>
        <v>0</v>
      </c>
      <c r="I143" s="179"/>
    </row>
    <row r="144" spans="1:9" ht="35.25" customHeight="1" x14ac:dyDescent="0.2">
      <c r="A144" s="26">
        <f t="shared" si="20"/>
        <v>77</v>
      </c>
      <c r="B144" s="318">
        <v>570</v>
      </c>
      <c r="C144" s="316" t="s">
        <v>56</v>
      </c>
      <c r="D144" s="24">
        <f>'SCH C-2.1 B'!H120</f>
        <v>1859166.31</v>
      </c>
      <c r="E144" s="24">
        <f t="shared" si="18"/>
        <v>-232319.31000000006</v>
      </c>
      <c r="F144" s="24">
        <f>'SCH C-2.1 F'!H120</f>
        <v>1626847</v>
      </c>
      <c r="G144" s="24">
        <f>'SCH D-2.1'!H121</f>
        <v>0</v>
      </c>
      <c r="H144" s="24">
        <f t="shared" si="19"/>
        <v>1626847</v>
      </c>
      <c r="I144" s="180" t="s">
        <v>1307</v>
      </c>
    </row>
    <row r="145" spans="1:9" ht="63" customHeight="1" x14ac:dyDescent="0.2">
      <c r="A145" s="26">
        <f t="shared" si="20"/>
        <v>78</v>
      </c>
      <c r="B145" s="318">
        <v>571</v>
      </c>
      <c r="C145" s="316" t="s">
        <v>57</v>
      </c>
      <c r="D145" s="24">
        <f>'SCH C-2.1 B'!H121</f>
        <v>3580798.55</v>
      </c>
      <c r="E145" s="24">
        <f t="shared" si="18"/>
        <v>455239.45000000019</v>
      </c>
      <c r="F145" s="24">
        <f>'SCH C-2.1 F'!H121</f>
        <v>4036038</v>
      </c>
      <c r="G145" s="24">
        <f>'SCH D-2.1'!H122</f>
        <v>0</v>
      </c>
      <c r="H145" s="24">
        <f t="shared" si="19"/>
        <v>4036038</v>
      </c>
      <c r="I145" s="322" t="s">
        <v>1316</v>
      </c>
    </row>
    <row r="146" spans="1:9" ht="18.95" customHeight="1" x14ac:dyDescent="0.2">
      <c r="A146" s="26">
        <f t="shared" si="20"/>
        <v>79</v>
      </c>
      <c r="B146" s="318">
        <v>572</v>
      </c>
      <c r="C146" s="316" t="s">
        <v>58</v>
      </c>
      <c r="D146" s="24">
        <f>'SCH C-2.1 B'!H122</f>
        <v>0</v>
      </c>
      <c r="E146" s="24">
        <f t="shared" si="18"/>
        <v>0</v>
      </c>
      <c r="F146" s="24">
        <f>'SCH C-2.1 F'!H122</f>
        <v>0</v>
      </c>
      <c r="G146" s="24">
        <f>'SCH D-2.1'!H123</f>
        <v>0</v>
      </c>
      <c r="H146" s="24">
        <f t="shared" si="19"/>
        <v>0</v>
      </c>
      <c r="I146" s="40"/>
    </row>
    <row r="147" spans="1:9" ht="24.95" customHeight="1" x14ac:dyDescent="0.2">
      <c r="A147" s="26">
        <f t="shared" si="20"/>
        <v>80</v>
      </c>
      <c r="B147" s="318">
        <v>573</v>
      </c>
      <c r="C147" s="316" t="s">
        <v>59</v>
      </c>
      <c r="D147" s="24">
        <f>'SCH C-2.1 B'!H135</f>
        <v>245251.54999999978</v>
      </c>
      <c r="E147" s="24">
        <f t="shared" si="18"/>
        <v>-3824.5499999997846</v>
      </c>
      <c r="F147" s="24">
        <f>'SCH C-2.1 F'!H135</f>
        <v>241427</v>
      </c>
      <c r="G147" s="24">
        <f>'SCH D-2.1'!H136</f>
        <v>0</v>
      </c>
      <c r="H147" s="24">
        <f t="shared" si="19"/>
        <v>241427</v>
      </c>
      <c r="I147" s="180" t="s">
        <v>1017</v>
      </c>
    </row>
    <row r="148" spans="1:9" ht="21.75" customHeight="1" x14ac:dyDescent="0.2">
      <c r="A148" s="26">
        <f>A147+1</f>
        <v>81</v>
      </c>
      <c r="B148" s="318">
        <v>575</v>
      </c>
      <c r="C148" s="316" t="s">
        <v>60</v>
      </c>
      <c r="D148" s="24">
        <f>'SCH C-2.1 B'!H136</f>
        <v>4609.5999999999894</v>
      </c>
      <c r="E148" s="24">
        <f t="shared" si="18"/>
        <v>-4609.5999999999894</v>
      </c>
      <c r="F148" s="24">
        <f>'SCH C-2.1 F'!H136</f>
        <v>0</v>
      </c>
      <c r="G148" s="24">
        <f>'SCH D-2.1'!H137</f>
        <v>0</v>
      </c>
      <c r="H148" s="24">
        <f t="shared" si="19"/>
        <v>0</v>
      </c>
      <c r="I148" s="317" t="s">
        <v>1016</v>
      </c>
    </row>
    <row r="149" spans="1:9" ht="18.95" customHeight="1" x14ac:dyDescent="0.2">
      <c r="A149" s="26">
        <f t="shared" si="20"/>
        <v>82</v>
      </c>
      <c r="B149" s="318"/>
      <c r="C149" s="314" t="s">
        <v>134</v>
      </c>
      <c r="D149" s="36">
        <f>SUM(D122:D130,D143:D148)</f>
        <v>19070691.66</v>
      </c>
      <c r="E149" s="36">
        <f t="shared" ref="E149:H149" si="21">SUM(E122:E130,E143:E148)</f>
        <v>4619466.3399999989</v>
      </c>
      <c r="F149" s="36">
        <f t="shared" si="21"/>
        <v>23690158</v>
      </c>
      <c r="G149" s="36">
        <f t="shared" si="21"/>
        <v>0</v>
      </c>
      <c r="H149" s="36">
        <f t="shared" si="21"/>
        <v>23690158</v>
      </c>
      <c r="I149" s="40"/>
    </row>
    <row r="150" spans="1:9" ht="18.95" customHeight="1" x14ac:dyDescent="0.2">
      <c r="B150" s="318"/>
      <c r="C150" s="316"/>
      <c r="I150" s="40"/>
    </row>
    <row r="151" spans="1:9" ht="18.95" customHeight="1" x14ac:dyDescent="0.2">
      <c r="A151" s="26">
        <f>A149+1</f>
        <v>83</v>
      </c>
      <c r="B151" s="318"/>
      <c r="C151" s="321" t="s">
        <v>185</v>
      </c>
      <c r="I151" s="40"/>
    </row>
    <row r="152" spans="1:9" ht="47.25" customHeight="1" x14ac:dyDescent="0.2">
      <c r="A152" s="26">
        <f>A151+1</f>
        <v>84</v>
      </c>
      <c r="B152" s="318">
        <v>580</v>
      </c>
      <c r="C152" s="316" t="s">
        <v>61</v>
      </c>
      <c r="D152" s="24">
        <f>'SCH C-2.1 B'!H140</f>
        <v>2519488.83</v>
      </c>
      <c r="E152" s="24">
        <f t="shared" ref="E152:E178" si="22">F152-D152</f>
        <v>-304578.83000000101</v>
      </c>
      <c r="F152" s="24">
        <f>'SCH C-2.1 F'!H140</f>
        <v>2214909.9999999991</v>
      </c>
      <c r="G152" s="24">
        <f>'SCH D-2.1'!H141</f>
        <v>0</v>
      </c>
      <c r="H152" s="24">
        <f t="shared" ref="H152:H178" si="23">SUM(F152:G152)</f>
        <v>2214909.9999999991</v>
      </c>
      <c r="I152" s="180" t="s">
        <v>1301</v>
      </c>
    </row>
    <row r="153" spans="1:9" ht="46.5" customHeight="1" x14ac:dyDescent="0.2">
      <c r="A153" s="26">
        <f t="shared" ref="A153:A183" si="24">A152+1</f>
        <v>85</v>
      </c>
      <c r="B153" s="318">
        <v>581</v>
      </c>
      <c r="C153" s="316" t="s">
        <v>49</v>
      </c>
      <c r="D153" s="24">
        <f>'SCH C-2.1 B'!H141</f>
        <v>321790.92999999993</v>
      </c>
      <c r="E153" s="24">
        <f t="shared" si="22"/>
        <v>-115440.93000000002</v>
      </c>
      <c r="F153" s="24">
        <f>'SCH C-2.1 F'!H141</f>
        <v>206349.99999999991</v>
      </c>
      <c r="G153" s="24">
        <f>'SCH D-2.1'!H142</f>
        <v>0</v>
      </c>
      <c r="H153" s="24">
        <f t="shared" si="23"/>
        <v>206349.99999999991</v>
      </c>
      <c r="I153" s="322" t="s">
        <v>1344</v>
      </c>
    </row>
    <row r="154" spans="1:9" ht="22.5" customHeight="1" x14ac:dyDescent="0.2">
      <c r="A154" s="26">
        <f t="shared" si="24"/>
        <v>86</v>
      </c>
      <c r="B154" s="318">
        <v>582</v>
      </c>
      <c r="C154" s="316" t="s">
        <v>50</v>
      </c>
      <c r="D154" s="24">
        <f>'SCH C-2.1 B'!H142</f>
        <v>1612170.17</v>
      </c>
      <c r="E154" s="24">
        <f t="shared" si="22"/>
        <v>92052.830000000075</v>
      </c>
      <c r="F154" s="24">
        <f>'SCH C-2.1 F'!H142</f>
        <v>1704223</v>
      </c>
      <c r="G154" s="24">
        <f>'SCH D-2.1'!H143</f>
        <v>0</v>
      </c>
      <c r="H154" s="24">
        <f t="shared" si="23"/>
        <v>1704223</v>
      </c>
      <c r="I154" s="180" t="s">
        <v>1017</v>
      </c>
    </row>
    <row r="155" spans="1:9" ht="45" customHeight="1" x14ac:dyDescent="0.2">
      <c r="A155" s="26">
        <f t="shared" si="24"/>
        <v>87</v>
      </c>
      <c r="B155" s="318">
        <v>583</v>
      </c>
      <c r="C155" s="316" t="s">
        <v>51</v>
      </c>
      <c r="D155" s="24">
        <f>'SCH C-2.1 B'!H143</f>
        <v>7003985.1699999971</v>
      </c>
      <c r="E155" s="24">
        <f t="shared" si="22"/>
        <v>1112057.8300000019</v>
      </c>
      <c r="F155" s="24">
        <f>'SCH C-2.1 F'!H143</f>
        <v>8116042.9999999991</v>
      </c>
      <c r="G155" s="24">
        <f>'SCH D-2.1'!H144</f>
        <v>0</v>
      </c>
      <c r="H155" s="24">
        <f t="shared" si="23"/>
        <v>8116042.9999999991</v>
      </c>
      <c r="I155" s="180" t="s">
        <v>1302</v>
      </c>
    </row>
    <row r="156" spans="1:9" ht="21" customHeight="1" x14ac:dyDescent="0.2">
      <c r="A156" s="26">
        <f t="shared" si="24"/>
        <v>88</v>
      </c>
      <c r="B156" s="318">
        <v>584</v>
      </c>
      <c r="C156" s="316" t="s">
        <v>52</v>
      </c>
      <c r="D156" s="24">
        <f>'SCH C-2.1 B'!H144</f>
        <v>482966.52999999997</v>
      </c>
      <c r="E156" s="24">
        <f t="shared" si="22"/>
        <v>52298.47000000003</v>
      </c>
      <c r="F156" s="24">
        <f>'SCH C-2.1 F'!H144</f>
        <v>535265</v>
      </c>
      <c r="G156" s="24">
        <f>'SCH D-2.1'!H145</f>
        <v>0</v>
      </c>
      <c r="H156" s="24">
        <f t="shared" si="23"/>
        <v>535265</v>
      </c>
      <c r="I156" s="180" t="s">
        <v>1017</v>
      </c>
    </row>
    <row r="157" spans="1:9" ht="24.75" customHeight="1" x14ac:dyDescent="0.2">
      <c r="A157" s="26">
        <f t="shared" si="24"/>
        <v>89</v>
      </c>
      <c r="B157" s="318">
        <v>585</v>
      </c>
      <c r="C157" s="316" t="s">
        <v>62</v>
      </c>
      <c r="D157" s="24">
        <f>'SCH C-2.1 B'!H145</f>
        <v>0</v>
      </c>
      <c r="E157" s="24">
        <f t="shared" si="22"/>
        <v>0</v>
      </c>
      <c r="F157" s="24">
        <f>'SCH C-2.1 F'!H145</f>
        <v>0</v>
      </c>
      <c r="G157" s="24">
        <f>'SCH D-2.1'!H146</f>
        <v>0</v>
      </c>
      <c r="H157" s="24">
        <f t="shared" si="23"/>
        <v>0</v>
      </c>
      <c r="I157" s="180"/>
    </row>
    <row r="158" spans="1:9" ht="57" customHeight="1" x14ac:dyDescent="0.2">
      <c r="A158" s="26">
        <f t="shared" si="24"/>
        <v>90</v>
      </c>
      <c r="B158" s="318">
        <v>586</v>
      </c>
      <c r="C158" s="316" t="s">
        <v>63</v>
      </c>
      <c r="D158" s="24">
        <f>'SCH C-2.1 B'!H146</f>
        <v>6904663.3299999991</v>
      </c>
      <c r="E158" s="24">
        <f t="shared" si="22"/>
        <v>1514162.6700000009</v>
      </c>
      <c r="F158" s="24">
        <f>'SCH C-2.1 F'!H146</f>
        <v>8418826</v>
      </c>
      <c r="G158" s="24">
        <f>'SCH D-2.1'!H147</f>
        <v>0</v>
      </c>
      <c r="H158" s="24">
        <f t="shared" si="23"/>
        <v>8418826</v>
      </c>
      <c r="I158" s="180" t="s">
        <v>1322</v>
      </c>
    </row>
    <row r="159" spans="1:9" ht="24.95" customHeight="1" x14ac:dyDescent="0.2">
      <c r="A159" s="26">
        <f t="shared" si="24"/>
        <v>91</v>
      </c>
      <c r="B159" s="318">
        <v>587</v>
      </c>
      <c r="C159" s="316" t="s">
        <v>64</v>
      </c>
      <c r="D159" s="24">
        <f>'SCH C-2.1 B'!H147</f>
        <v>354.16</v>
      </c>
      <c r="E159" s="24">
        <f t="shared" si="22"/>
        <v>-354.16</v>
      </c>
      <c r="F159" s="24">
        <f>'SCH C-2.1 F'!H147</f>
        <v>0</v>
      </c>
      <c r="G159" s="24">
        <f>'SCH D-2.1'!H148</f>
        <v>0</v>
      </c>
      <c r="H159" s="24">
        <f t="shared" si="23"/>
        <v>0</v>
      </c>
      <c r="I159" s="317" t="s">
        <v>1016</v>
      </c>
    </row>
    <row r="160" spans="1:9" s="16" customFormat="1" ht="20.100000000000001" customHeight="1" x14ac:dyDescent="0.2">
      <c r="A160" s="379" t="str">
        <f>$A$1</f>
        <v>LOUISVILLE GAS AND ELECTRIC COMPANY</v>
      </c>
      <c r="B160" s="379"/>
      <c r="C160" s="379"/>
      <c r="D160" s="379"/>
      <c r="E160" s="379"/>
      <c r="F160" s="379"/>
      <c r="G160" s="379"/>
      <c r="H160" s="379"/>
      <c r="I160" s="379"/>
    </row>
    <row r="161" spans="1:9" s="16" customFormat="1" ht="20.100000000000001" customHeight="1" x14ac:dyDescent="0.2">
      <c r="A161" s="379" t="str">
        <f>$A$2</f>
        <v>CASE NO. 2018-00295 - ELECTRIC OPERATIONS - RESPONSE TO PSC 2-75 (SLIPPAGE FACTOR 97.153%)</v>
      </c>
      <c r="B161" s="379"/>
      <c r="C161" s="379"/>
      <c r="D161" s="379"/>
      <c r="E161" s="379"/>
      <c r="F161" s="379"/>
      <c r="G161" s="379"/>
      <c r="H161" s="379"/>
      <c r="I161" s="379"/>
    </row>
    <row r="162" spans="1:9" s="16" customFormat="1" ht="20.100000000000001" customHeight="1" x14ac:dyDescent="0.2">
      <c r="A162" s="379" t="s">
        <v>317</v>
      </c>
      <c r="B162" s="379"/>
      <c r="C162" s="379"/>
      <c r="D162" s="379"/>
      <c r="E162" s="379"/>
      <c r="F162" s="379"/>
      <c r="G162" s="379"/>
      <c r="H162" s="379"/>
      <c r="I162" s="379"/>
    </row>
    <row r="163" spans="1:9" s="16" customFormat="1" ht="20.100000000000001" customHeight="1" x14ac:dyDescent="0.2">
      <c r="A163" s="379" t="str">
        <f>$A$4</f>
        <v>FOR THE 12 MONTHS ENDED DECEMBER 31, 2018 AND FOR THE 12 MONTHS ENDED APRIL 30, 2020</v>
      </c>
      <c r="B163" s="379"/>
      <c r="C163" s="379"/>
      <c r="D163" s="379"/>
      <c r="E163" s="379"/>
      <c r="F163" s="379"/>
      <c r="G163" s="379"/>
      <c r="H163" s="379"/>
      <c r="I163" s="379"/>
    </row>
    <row r="164" spans="1:9" s="16" customFormat="1" ht="20.100000000000001" customHeight="1" x14ac:dyDescent="0.2">
      <c r="A164" s="312"/>
      <c r="B164" s="312"/>
      <c r="C164" s="312"/>
      <c r="D164" s="312"/>
      <c r="E164" s="312"/>
      <c r="F164" s="312"/>
      <c r="G164" s="312"/>
      <c r="H164" s="312"/>
      <c r="I164" s="312"/>
    </row>
    <row r="165" spans="1:9" s="16" customFormat="1" ht="20.100000000000001" customHeight="1" x14ac:dyDescent="0.2">
      <c r="A165" s="16" t="str">
        <f>$A$6</f>
        <v>DATA:__X__BASE  PERIOD__X__FORECASTED  PERIOD</v>
      </c>
      <c r="B165" s="18"/>
      <c r="I165" s="19" t="s">
        <v>362</v>
      </c>
    </row>
    <row r="166" spans="1:9" s="16" customFormat="1" ht="20.100000000000001" customHeight="1" x14ac:dyDescent="0.2">
      <c r="A166" s="16" t="str">
        <f>$A$7</f>
        <v>TYPE OF FILING: _____ ORIGINAL  _____ UPDATED  __X__ REVISED</v>
      </c>
      <c r="I166" s="19" t="s">
        <v>1009</v>
      </c>
    </row>
    <row r="167" spans="1:9" s="16" customFormat="1" ht="20.100000000000001" customHeight="1" x14ac:dyDescent="0.2">
      <c r="A167" s="18" t="s">
        <v>151</v>
      </c>
      <c r="B167" s="18"/>
      <c r="D167" s="18"/>
      <c r="E167" s="18"/>
      <c r="F167" s="18"/>
      <c r="G167" s="18"/>
      <c r="H167" s="18"/>
      <c r="I167" s="20" t="str">
        <f>$I$8</f>
        <v>WITNESS:   C. M. GARRETT</v>
      </c>
    </row>
    <row r="168" spans="1:9" s="16" customFormat="1" ht="20.100000000000001" customHeight="1" x14ac:dyDescent="0.2"/>
    <row r="169" spans="1:9" ht="74.25" customHeight="1" x14ac:dyDescent="0.2">
      <c r="A169" s="31" t="s">
        <v>152</v>
      </c>
      <c r="B169" s="31" t="s">
        <v>153</v>
      </c>
      <c r="C169" s="32" t="s">
        <v>157</v>
      </c>
      <c r="D169" s="31" t="s">
        <v>211</v>
      </c>
      <c r="E169" s="31" t="s">
        <v>212</v>
      </c>
      <c r="F169" s="31" t="s">
        <v>219</v>
      </c>
      <c r="G169" s="31" t="s">
        <v>1013</v>
      </c>
      <c r="H169" s="31" t="s">
        <v>221</v>
      </c>
      <c r="I169" s="31" t="s">
        <v>1014</v>
      </c>
    </row>
    <row r="170" spans="1:9" ht="18.95" customHeight="1" x14ac:dyDescent="0.2">
      <c r="A170" s="27"/>
      <c r="B170" s="27"/>
      <c r="C170" s="23"/>
      <c r="D170" s="33" t="s">
        <v>120</v>
      </c>
      <c r="E170" s="33" t="s">
        <v>121</v>
      </c>
      <c r="F170" s="33" t="s">
        <v>162</v>
      </c>
      <c r="G170" s="33" t="s">
        <v>163</v>
      </c>
      <c r="H170" s="33" t="s">
        <v>316</v>
      </c>
      <c r="I170" s="33" t="s">
        <v>122</v>
      </c>
    </row>
    <row r="171" spans="1:9" ht="23.1" customHeight="1" x14ac:dyDescent="0.2">
      <c r="A171" s="22"/>
      <c r="B171" s="22"/>
      <c r="C171" s="29"/>
      <c r="D171" s="30" t="s">
        <v>155</v>
      </c>
      <c r="E171" s="30" t="s">
        <v>155</v>
      </c>
      <c r="F171" s="30" t="s">
        <v>155</v>
      </c>
      <c r="G171" s="30" t="s">
        <v>155</v>
      </c>
      <c r="H171" s="30" t="s">
        <v>155</v>
      </c>
      <c r="I171" s="30"/>
    </row>
    <row r="172" spans="1:9" ht="33" customHeight="1" x14ac:dyDescent="0.2">
      <c r="A172" s="26">
        <f>A159+1</f>
        <v>92</v>
      </c>
      <c r="B172" s="318">
        <v>588</v>
      </c>
      <c r="C172" s="316" t="s">
        <v>65</v>
      </c>
      <c r="D172" s="24">
        <f>'SCH C-2.1 B'!H148</f>
        <v>5948855.3599999975</v>
      </c>
      <c r="E172" s="24">
        <f t="shared" si="22"/>
        <v>213337.64000000153</v>
      </c>
      <c r="F172" s="24">
        <f>'SCH C-2.1 F'!H148</f>
        <v>6162192.9999999991</v>
      </c>
      <c r="G172" s="24">
        <f>'SCH D-2.1'!H149</f>
        <v>0</v>
      </c>
      <c r="H172" s="24">
        <f t="shared" si="23"/>
        <v>6162192.9999999991</v>
      </c>
      <c r="I172" s="323" t="s">
        <v>1318</v>
      </c>
    </row>
    <row r="173" spans="1:9" ht="24.95" customHeight="1" x14ac:dyDescent="0.2">
      <c r="A173" s="26">
        <f t="shared" si="24"/>
        <v>93</v>
      </c>
      <c r="B173" s="318">
        <v>589</v>
      </c>
      <c r="C173" s="316" t="s">
        <v>24</v>
      </c>
      <c r="D173" s="24">
        <f>'SCH C-2.1 B'!H149</f>
        <v>20022.690000000002</v>
      </c>
      <c r="E173" s="24">
        <f t="shared" si="22"/>
        <v>-22.690000000002328</v>
      </c>
      <c r="F173" s="24">
        <f>'SCH C-2.1 F'!H149</f>
        <v>20000</v>
      </c>
      <c r="G173" s="24">
        <f>'SCH D-2.1'!H150</f>
        <v>0</v>
      </c>
      <c r="H173" s="24">
        <f t="shared" si="23"/>
        <v>20000</v>
      </c>
      <c r="I173" s="180" t="s">
        <v>1017</v>
      </c>
    </row>
    <row r="174" spans="1:9" ht="24.95" customHeight="1" x14ac:dyDescent="0.2">
      <c r="A174" s="26">
        <f t="shared" si="24"/>
        <v>94</v>
      </c>
      <c r="B174" s="318">
        <v>590</v>
      </c>
      <c r="C174" s="316" t="s">
        <v>66</v>
      </c>
      <c r="D174" s="24">
        <f>'SCH C-2.1 B'!H150</f>
        <v>61447.939999999988</v>
      </c>
      <c r="E174" s="24">
        <f t="shared" si="22"/>
        <v>-13426.939999999988</v>
      </c>
      <c r="F174" s="24">
        <f>'SCH C-2.1 F'!H150</f>
        <v>48021</v>
      </c>
      <c r="G174" s="24">
        <f>'SCH D-2.1'!H151</f>
        <v>0</v>
      </c>
      <c r="H174" s="24">
        <f t="shared" si="23"/>
        <v>48021</v>
      </c>
      <c r="I174" s="180" t="s">
        <v>1017</v>
      </c>
    </row>
    <row r="175" spans="1:9" ht="24.95" customHeight="1" x14ac:dyDescent="0.2">
      <c r="A175" s="26">
        <f t="shared" si="24"/>
        <v>95</v>
      </c>
      <c r="B175" s="318">
        <v>591</v>
      </c>
      <c r="C175" s="316" t="s">
        <v>27</v>
      </c>
      <c r="D175" s="24">
        <f>'SCH C-2.1 B'!H151</f>
        <v>1411.93</v>
      </c>
      <c r="E175" s="24">
        <f t="shared" si="22"/>
        <v>-1411.93</v>
      </c>
      <c r="F175" s="24">
        <f>'SCH C-2.1 F'!H151</f>
        <v>0</v>
      </c>
      <c r="G175" s="24">
        <f>'SCH D-2.1'!H152</f>
        <v>0</v>
      </c>
      <c r="H175" s="24">
        <f t="shared" si="23"/>
        <v>0</v>
      </c>
      <c r="I175" s="317" t="s">
        <v>1016</v>
      </c>
    </row>
    <row r="176" spans="1:9" ht="45" customHeight="1" x14ac:dyDescent="0.2">
      <c r="A176" s="26">
        <f t="shared" si="24"/>
        <v>96</v>
      </c>
      <c r="B176" s="318">
        <v>592</v>
      </c>
      <c r="C176" s="316" t="s">
        <v>56</v>
      </c>
      <c r="D176" s="24">
        <f>'SCH C-2.1 B'!H152</f>
        <v>1561142.0499999998</v>
      </c>
      <c r="E176" s="24">
        <f t="shared" si="22"/>
        <v>244339.95000000019</v>
      </c>
      <c r="F176" s="24">
        <f>'SCH C-2.1 F'!H152</f>
        <v>1805482</v>
      </c>
      <c r="G176" s="24">
        <f>'SCH D-2.1'!H153</f>
        <v>0</v>
      </c>
      <c r="H176" s="24">
        <f t="shared" si="23"/>
        <v>1805482</v>
      </c>
      <c r="I176" s="180" t="s">
        <v>1334</v>
      </c>
    </row>
    <row r="177" spans="1:11" ht="89.25" x14ac:dyDescent="0.2">
      <c r="A177" s="26">
        <f t="shared" si="24"/>
        <v>97</v>
      </c>
      <c r="B177" s="318">
        <v>593</v>
      </c>
      <c r="C177" s="316" t="s">
        <v>57</v>
      </c>
      <c r="D177" s="24">
        <f>'SCH C-2.1 B'!H153</f>
        <v>22792433.73999998</v>
      </c>
      <c r="E177" s="24">
        <f t="shared" si="22"/>
        <v>-4630606.7399999909</v>
      </c>
      <c r="F177" s="24">
        <f>'SCH C-2.1 F'!H153</f>
        <v>18161826.999999989</v>
      </c>
      <c r="G177" s="24">
        <f>'SCH D-2.1'!H154</f>
        <v>0</v>
      </c>
      <c r="H177" s="24">
        <f t="shared" si="23"/>
        <v>18161826.999999989</v>
      </c>
      <c r="I177" s="329" t="s">
        <v>1346</v>
      </c>
      <c r="K177" s="330"/>
    </row>
    <row r="178" spans="1:11" ht="30.75" customHeight="1" x14ac:dyDescent="0.2">
      <c r="A178" s="26">
        <f t="shared" si="24"/>
        <v>98</v>
      </c>
      <c r="B178" s="318">
        <v>594</v>
      </c>
      <c r="C178" s="316" t="s">
        <v>58</v>
      </c>
      <c r="D178" s="24">
        <f>'SCH C-2.1 B'!H154</f>
        <v>1347662.08</v>
      </c>
      <c r="E178" s="24">
        <f t="shared" si="22"/>
        <v>127363.91999999993</v>
      </c>
      <c r="F178" s="24">
        <f>'SCH C-2.1 F'!H154</f>
        <v>1475026</v>
      </c>
      <c r="G178" s="24">
        <f>'SCH D-2.1'!H155</f>
        <v>0</v>
      </c>
      <c r="H178" s="24">
        <f t="shared" si="23"/>
        <v>1475026</v>
      </c>
      <c r="I178" s="328" t="s">
        <v>1303</v>
      </c>
    </row>
    <row r="179" spans="1:11" ht="23.25" customHeight="1" x14ac:dyDescent="0.2">
      <c r="A179" s="26">
        <f>A178+1</f>
        <v>99</v>
      </c>
      <c r="B179" s="318">
        <v>595</v>
      </c>
      <c r="C179" s="316" t="s">
        <v>67</v>
      </c>
      <c r="D179" s="24">
        <f>'SCH C-2.1 B'!H155</f>
        <v>199014.5</v>
      </c>
      <c r="E179" s="24">
        <f t="shared" ref="E179:E182" si="25">F179-D179</f>
        <v>-23138.5</v>
      </c>
      <c r="F179" s="24">
        <f>'SCH C-2.1 F'!H155</f>
        <v>175876</v>
      </c>
      <c r="G179" s="24">
        <f>'SCH D-2.1'!H156</f>
        <v>0</v>
      </c>
      <c r="H179" s="24">
        <f t="shared" ref="H179:H182" si="26">SUM(F179:G179)</f>
        <v>175876</v>
      </c>
      <c r="I179" s="180" t="s">
        <v>1017</v>
      </c>
    </row>
    <row r="180" spans="1:11" ht="34.5" customHeight="1" x14ac:dyDescent="0.2">
      <c r="A180" s="26">
        <f>A179+1</f>
        <v>100</v>
      </c>
      <c r="B180" s="318">
        <v>596</v>
      </c>
      <c r="C180" s="316" t="s">
        <v>68</v>
      </c>
      <c r="D180" s="24">
        <f>'SCH C-2.1 B'!H156</f>
        <v>327769.14</v>
      </c>
      <c r="E180" s="24">
        <f t="shared" si="25"/>
        <v>122153.85999999999</v>
      </c>
      <c r="F180" s="24">
        <f>'SCH C-2.1 F'!H156</f>
        <v>449923</v>
      </c>
      <c r="G180" s="24">
        <f>'SCH D-2.1'!H157</f>
        <v>0</v>
      </c>
      <c r="H180" s="24">
        <f t="shared" si="26"/>
        <v>449923</v>
      </c>
      <c r="I180" s="180" t="s">
        <v>1317</v>
      </c>
    </row>
    <row r="181" spans="1:11" ht="21" customHeight="1" x14ac:dyDescent="0.2">
      <c r="A181" s="26">
        <f t="shared" si="24"/>
        <v>101</v>
      </c>
      <c r="B181" s="318">
        <v>597</v>
      </c>
      <c r="C181" s="316" t="s">
        <v>69</v>
      </c>
      <c r="D181" s="24">
        <f>'SCH C-2.1 B'!H157</f>
        <v>0</v>
      </c>
      <c r="E181" s="24">
        <f t="shared" si="25"/>
        <v>0</v>
      </c>
      <c r="F181" s="24">
        <f>'SCH C-2.1 F'!H157</f>
        <v>0</v>
      </c>
      <c r="G181" s="24">
        <f>'SCH D-2.1'!H158</f>
        <v>0</v>
      </c>
      <c r="H181" s="24">
        <f t="shared" si="26"/>
        <v>0</v>
      </c>
      <c r="I181" s="180"/>
    </row>
    <row r="182" spans="1:11" ht="23.25" customHeight="1" x14ac:dyDescent="0.2">
      <c r="A182" s="26">
        <f t="shared" si="24"/>
        <v>102</v>
      </c>
      <c r="B182" s="318">
        <v>598</v>
      </c>
      <c r="C182" s="316" t="s">
        <v>70</v>
      </c>
      <c r="D182" s="24">
        <f>'SCH C-2.1 B'!H158</f>
        <v>642298.46</v>
      </c>
      <c r="E182" s="24">
        <f t="shared" si="25"/>
        <v>-35282.459999999963</v>
      </c>
      <c r="F182" s="24">
        <f>'SCH C-2.1 F'!H158</f>
        <v>607016</v>
      </c>
      <c r="G182" s="24">
        <f>'SCH D-2.1'!H159</f>
        <v>0</v>
      </c>
      <c r="H182" s="24">
        <f t="shared" si="26"/>
        <v>607016</v>
      </c>
      <c r="I182" s="180" t="s">
        <v>1017</v>
      </c>
    </row>
    <row r="183" spans="1:11" ht="18.95" customHeight="1" x14ac:dyDescent="0.2">
      <c r="A183" s="26">
        <f t="shared" si="24"/>
        <v>103</v>
      </c>
      <c r="B183" s="318"/>
      <c r="C183" s="314" t="s">
        <v>135</v>
      </c>
      <c r="D183" s="36">
        <f>SUM(D152:D159,D172:D182)</f>
        <v>51747477.009999983</v>
      </c>
      <c r="E183" s="36">
        <f t="shared" ref="E183:H183" si="27">SUM(E152:E159,E172:E182)</f>
        <v>-1646496.0099999877</v>
      </c>
      <c r="F183" s="36">
        <f t="shared" si="27"/>
        <v>50100980.999999985</v>
      </c>
      <c r="G183" s="36">
        <f t="shared" si="27"/>
        <v>0</v>
      </c>
      <c r="H183" s="36">
        <f t="shared" si="27"/>
        <v>50100980.999999985</v>
      </c>
      <c r="I183" s="179"/>
    </row>
    <row r="184" spans="1:11" ht="18.95" customHeight="1" x14ac:dyDescent="0.2">
      <c r="B184" s="318"/>
      <c r="C184" s="316"/>
      <c r="I184" s="179"/>
    </row>
    <row r="185" spans="1:11" ht="18.95" customHeight="1" x14ac:dyDescent="0.2">
      <c r="A185" s="26">
        <f>A183+1</f>
        <v>104</v>
      </c>
      <c r="B185" s="318"/>
      <c r="C185" s="321" t="s">
        <v>186</v>
      </c>
      <c r="I185" s="179"/>
    </row>
    <row r="186" spans="1:11" ht="32.25" customHeight="1" x14ac:dyDescent="0.2">
      <c r="A186" s="26">
        <f>A185+1</f>
        <v>105</v>
      </c>
      <c r="B186" s="318">
        <v>901</v>
      </c>
      <c r="C186" s="316" t="s">
        <v>75</v>
      </c>
      <c r="D186" s="24">
        <f>'SCH C-2.1 B'!H162</f>
        <v>1428254.9999999998</v>
      </c>
      <c r="E186" s="24">
        <f t="shared" ref="E186:E202" si="28">F186-D186</f>
        <v>145763.3200000003</v>
      </c>
      <c r="F186" s="24">
        <f>'SCH C-2.1 F'!H162</f>
        <v>1574018.32</v>
      </c>
      <c r="G186" s="24">
        <f>'SCH D-2.1'!H163</f>
        <v>0</v>
      </c>
      <c r="H186" s="24">
        <f t="shared" ref="H186:H202" si="29">SUM(F186:G186)</f>
        <v>1574018.32</v>
      </c>
      <c r="I186" s="180" t="s">
        <v>1327</v>
      </c>
    </row>
    <row r="187" spans="1:11" ht="33" customHeight="1" x14ac:dyDescent="0.2">
      <c r="A187" s="26">
        <f t="shared" ref="A187:A203" si="30">A186+1</f>
        <v>106</v>
      </c>
      <c r="B187" s="318">
        <v>902</v>
      </c>
      <c r="C187" s="316" t="s">
        <v>71</v>
      </c>
      <c r="D187" s="24">
        <f>'SCH C-2.1 B'!H163</f>
        <v>2514154.4999999981</v>
      </c>
      <c r="E187" s="24">
        <f t="shared" si="28"/>
        <v>933637.82000000216</v>
      </c>
      <c r="F187" s="24">
        <f>'SCH C-2.1 F'!H163</f>
        <v>3447792.3200000003</v>
      </c>
      <c r="G187" s="24">
        <f>'SCH D-2.1'!H164</f>
        <v>0</v>
      </c>
      <c r="H187" s="24">
        <f t="shared" si="29"/>
        <v>3447792.3200000003</v>
      </c>
      <c r="I187" s="180" t="s">
        <v>1332</v>
      </c>
    </row>
    <row r="188" spans="1:11" ht="21" customHeight="1" x14ac:dyDescent="0.2">
      <c r="A188" s="26">
        <f t="shared" si="30"/>
        <v>107</v>
      </c>
      <c r="B188" s="318">
        <v>903</v>
      </c>
      <c r="C188" s="316" t="s">
        <v>72</v>
      </c>
      <c r="D188" s="24">
        <f>'SCH C-2.1 B'!H176</f>
        <v>7098799.9199999981</v>
      </c>
      <c r="E188" s="24">
        <f t="shared" si="28"/>
        <v>-53083.759999999776</v>
      </c>
      <c r="F188" s="24">
        <f>'SCH C-2.1 F'!H176</f>
        <v>7045716.1599999983</v>
      </c>
      <c r="G188" s="24">
        <f>'SCH D-2.1'!H177</f>
        <v>0</v>
      </c>
      <c r="H188" s="24">
        <f t="shared" si="29"/>
        <v>7045716.1599999983</v>
      </c>
      <c r="I188" s="180" t="s">
        <v>1017</v>
      </c>
    </row>
    <row r="189" spans="1:11" ht="34.5" customHeight="1" x14ac:dyDescent="0.2">
      <c r="A189" s="26">
        <f t="shared" si="30"/>
        <v>108</v>
      </c>
      <c r="B189" s="318">
        <v>904</v>
      </c>
      <c r="C189" s="316" t="s">
        <v>73</v>
      </c>
      <c r="D189" s="24">
        <f>'SCH C-2.1 B'!H177</f>
        <v>2515453.6099999971</v>
      </c>
      <c r="E189" s="24">
        <f t="shared" si="28"/>
        <v>-481261.46000000113</v>
      </c>
      <c r="F189" s="24">
        <f>'SCH C-2.1 F'!H177</f>
        <v>2034192.1499999959</v>
      </c>
      <c r="G189" s="24">
        <f>'SCH D-2.1'!H178</f>
        <v>0</v>
      </c>
      <c r="H189" s="24">
        <f t="shared" si="29"/>
        <v>2034192.1499999959</v>
      </c>
      <c r="I189" s="180" t="s">
        <v>1323</v>
      </c>
    </row>
    <row r="190" spans="1:11" s="16" customFormat="1" ht="20.100000000000001" customHeight="1" x14ac:dyDescent="0.2">
      <c r="A190" s="379" t="str">
        <f>$A$1</f>
        <v>LOUISVILLE GAS AND ELECTRIC COMPANY</v>
      </c>
      <c r="B190" s="379"/>
      <c r="C190" s="379"/>
      <c r="D190" s="379"/>
      <c r="E190" s="379"/>
      <c r="F190" s="379"/>
      <c r="G190" s="379"/>
      <c r="H190" s="379"/>
      <c r="I190" s="379"/>
    </row>
    <row r="191" spans="1:11" s="16" customFormat="1" ht="20.100000000000001" customHeight="1" x14ac:dyDescent="0.2">
      <c r="A191" s="379" t="str">
        <f>$A$2</f>
        <v>CASE NO. 2018-00295 - ELECTRIC OPERATIONS - RESPONSE TO PSC 2-75 (SLIPPAGE FACTOR 97.153%)</v>
      </c>
      <c r="B191" s="379"/>
      <c r="C191" s="379"/>
      <c r="D191" s="379"/>
      <c r="E191" s="379"/>
      <c r="F191" s="379"/>
      <c r="G191" s="379"/>
      <c r="H191" s="379"/>
      <c r="I191" s="379"/>
    </row>
    <row r="192" spans="1:11" s="16" customFormat="1" ht="20.100000000000001" customHeight="1" x14ac:dyDescent="0.2">
      <c r="A192" s="379" t="s">
        <v>317</v>
      </c>
      <c r="B192" s="379"/>
      <c r="C192" s="379"/>
      <c r="D192" s="379"/>
      <c r="E192" s="379"/>
      <c r="F192" s="379"/>
      <c r="G192" s="379"/>
      <c r="H192" s="379"/>
      <c r="I192" s="379"/>
    </row>
    <row r="193" spans="1:9" s="16" customFormat="1" ht="20.100000000000001" customHeight="1" x14ac:dyDescent="0.2">
      <c r="A193" s="379" t="str">
        <f>$A$4</f>
        <v>FOR THE 12 MONTHS ENDED DECEMBER 31, 2018 AND FOR THE 12 MONTHS ENDED APRIL 30, 2020</v>
      </c>
      <c r="B193" s="379"/>
      <c r="C193" s="379"/>
      <c r="D193" s="379"/>
      <c r="E193" s="379"/>
      <c r="F193" s="379"/>
      <c r="G193" s="379"/>
      <c r="H193" s="379"/>
      <c r="I193" s="379"/>
    </row>
    <row r="194" spans="1:9" s="16" customFormat="1" ht="20.100000000000001" customHeight="1" x14ac:dyDescent="0.2">
      <c r="A194" s="312"/>
      <c r="B194" s="312"/>
      <c r="C194" s="312"/>
      <c r="D194" s="312"/>
      <c r="E194" s="312"/>
      <c r="F194" s="312"/>
      <c r="G194" s="312"/>
      <c r="H194" s="312"/>
      <c r="I194" s="312"/>
    </row>
    <row r="195" spans="1:9" s="16" customFormat="1" ht="20.100000000000001" customHeight="1" x14ac:dyDescent="0.2">
      <c r="A195" s="16" t="str">
        <f>$A$6</f>
        <v>DATA:__X__BASE  PERIOD__X__FORECASTED  PERIOD</v>
      </c>
      <c r="B195" s="18"/>
      <c r="I195" s="19" t="s">
        <v>362</v>
      </c>
    </row>
    <row r="196" spans="1:9" s="16" customFormat="1" ht="20.100000000000001" customHeight="1" x14ac:dyDescent="0.2">
      <c r="A196" s="16" t="str">
        <f>$A$7</f>
        <v>TYPE OF FILING: _____ ORIGINAL  _____ UPDATED  __X__ REVISED</v>
      </c>
      <c r="I196" s="19" t="s">
        <v>1010</v>
      </c>
    </row>
    <row r="197" spans="1:9" s="16" customFormat="1" ht="20.100000000000001" customHeight="1" x14ac:dyDescent="0.2">
      <c r="A197" s="18" t="s">
        <v>151</v>
      </c>
      <c r="B197" s="18"/>
      <c r="D197" s="18"/>
      <c r="E197" s="18"/>
      <c r="F197" s="18"/>
      <c r="G197" s="18"/>
      <c r="H197" s="18"/>
      <c r="I197" s="20" t="str">
        <f>$I$8</f>
        <v>WITNESS:   C. M. GARRETT</v>
      </c>
    </row>
    <row r="198" spans="1:9" s="16" customFormat="1" ht="20.100000000000001" customHeight="1" x14ac:dyDescent="0.2"/>
    <row r="199" spans="1:9" ht="74.25" customHeight="1" x14ac:dyDescent="0.2">
      <c r="A199" s="31" t="s">
        <v>152</v>
      </c>
      <c r="B199" s="31" t="s">
        <v>153</v>
      </c>
      <c r="C199" s="32" t="s">
        <v>157</v>
      </c>
      <c r="D199" s="31" t="s">
        <v>211</v>
      </c>
      <c r="E199" s="31" t="s">
        <v>212</v>
      </c>
      <c r="F199" s="31" t="s">
        <v>219</v>
      </c>
      <c r="G199" s="31" t="s">
        <v>1013</v>
      </c>
      <c r="H199" s="31" t="s">
        <v>221</v>
      </c>
      <c r="I199" s="31" t="s">
        <v>1014</v>
      </c>
    </row>
    <row r="200" spans="1:9" ht="18.95" customHeight="1" x14ac:dyDescent="0.2">
      <c r="A200" s="27"/>
      <c r="B200" s="27"/>
      <c r="C200" s="23"/>
      <c r="D200" s="33" t="s">
        <v>120</v>
      </c>
      <c r="E200" s="33" t="s">
        <v>121</v>
      </c>
      <c r="F200" s="33" t="s">
        <v>162</v>
      </c>
      <c r="G200" s="33" t="s">
        <v>163</v>
      </c>
      <c r="H200" s="33" t="s">
        <v>316</v>
      </c>
      <c r="I200" s="33" t="s">
        <v>122</v>
      </c>
    </row>
    <row r="201" spans="1:9" ht="23.1" customHeight="1" x14ac:dyDescent="0.2">
      <c r="A201" s="22"/>
      <c r="B201" s="22"/>
      <c r="C201" s="29"/>
      <c r="D201" s="30" t="s">
        <v>155</v>
      </c>
      <c r="E201" s="30" t="s">
        <v>155</v>
      </c>
      <c r="F201" s="30" t="s">
        <v>155</v>
      </c>
      <c r="G201" s="30" t="s">
        <v>155</v>
      </c>
      <c r="H201" s="30" t="s">
        <v>155</v>
      </c>
      <c r="I201" s="30"/>
    </row>
    <row r="202" spans="1:9" ht="24.95" customHeight="1" x14ac:dyDescent="0.2">
      <c r="A202" s="26">
        <f>A189+1</f>
        <v>109</v>
      </c>
      <c r="B202" s="318">
        <v>905</v>
      </c>
      <c r="C202" s="316" t="s">
        <v>74</v>
      </c>
      <c r="D202" s="24">
        <f>'SCH C-2.1 B'!H178</f>
        <v>25636.93</v>
      </c>
      <c r="E202" s="24">
        <f t="shared" si="28"/>
        <v>-25636.93</v>
      </c>
      <c r="F202" s="24">
        <f>'SCH C-2.1 F'!H178</f>
        <v>0</v>
      </c>
      <c r="G202" s="24">
        <f>'SCH D-2.1'!H179</f>
        <v>0</v>
      </c>
      <c r="H202" s="24">
        <f t="shared" si="29"/>
        <v>0</v>
      </c>
      <c r="I202" s="317" t="s">
        <v>1016</v>
      </c>
    </row>
    <row r="203" spans="1:9" ht="18.95" customHeight="1" x14ac:dyDescent="0.2">
      <c r="A203" s="26">
        <f t="shared" si="30"/>
        <v>110</v>
      </c>
      <c r="B203" s="318"/>
      <c r="C203" s="314" t="s">
        <v>187</v>
      </c>
      <c r="D203" s="36">
        <f>SUM(D186:D189,D202)</f>
        <v>13582299.959999993</v>
      </c>
      <c r="E203" s="36">
        <f t="shared" ref="E203:H203" si="31">SUM(E186:E189,E202)</f>
        <v>519418.99000000156</v>
      </c>
      <c r="F203" s="36">
        <f t="shared" si="31"/>
        <v>14101718.949999996</v>
      </c>
      <c r="G203" s="36">
        <f t="shared" si="31"/>
        <v>0</v>
      </c>
      <c r="H203" s="36">
        <f t="shared" si="31"/>
        <v>14101718.949999996</v>
      </c>
      <c r="I203" s="179"/>
    </row>
    <row r="204" spans="1:9" ht="18.95" customHeight="1" x14ac:dyDescent="0.2">
      <c r="B204" s="318"/>
      <c r="C204" s="316"/>
      <c r="I204" s="179"/>
    </row>
    <row r="205" spans="1:9" ht="18.95" customHeight="1" x14ac:dyDescent="0.2">
      <c r="A205" s="26">
        <f>A203+1</f>
        <v>111</v>
      </c>
      <c r="B205" s="318"/>
      <c r="C205" s="321" t="s">
        <v>188</v>
      </c>
      <c r="I205" s="179"/>
    </row>
    <row r="206" spans="1:9" ht="24.95" customHeight="1" x14ac:dyDescent="0.2">
      <c r="A206" s="26">
        <f>A205+1</f>
        <v>112</v>
      </c>
      <c r="B206" s="318">
        <v>907</v>
      </c>
      <c r="C206" s="316" t="s">
        <v>76</v>
      </c>
      <c r="D206" s="24">
        <f>'SCH C-2.1 B'!H182</f>
        <v>343542.0400000001</v>
      </c>
      <c r="E206" s="24">
        <f t="shared" ref="E206:E209" si="32">F206-D206</f>
        <v>28796.809999999939</v>
      </c>
      <c r="F206" s="24">
        <f>'SCH C-2.1 F'!H182</f>
        <v>372338.85000000003</v>
      </c>
      <c r="G206" s="24">
        <f>'SCH D-2.1'!H183</f>
        <v>0</v>
      </c>
      <c r="H206" s="24">
        <f t="shared" ref="H206:H209" si="33">SUM(F206:G206)</f>
        <v>372338.85000000003</v>
      </c>
      <c r="I206" s="180" t="s">
        <v>1017</v>
      </c>
    </row>
    <row r="207" spans="1:9" x14ac:dyDescent="0.2">
      <c r="A207" s="26">
        <f t="shared" ref="A207:A210" si="34">A206+1</f>
        <v>113</v>
      </c>
      <c r="B207" s="318">
        <v>908</v>
      </c>
      <c r="C207" s="316" t="s">
        <v>77</v>
      </c>
      <c r="D207" s="24">
        <f>'SCH C-2.1 B'!H183</f>
        <v>248526.47000000067</v>
      </c>
      <c r="E207" s="24">
        <f t="shared" si="32"/>
        <v>205047.28999999817</v>
      </c>
      <c r="F207" s="24">
        <f>'SCH C-2.1 F'!H183</f>
        <v>453573.75999999885</v>
      </c>
      <c r="G207" s="24">
        <f>'SCH D-2.1'!H184</f>
        <v>0</v>
      </c>
      <c r="H207" s="24">
        <f t="shared" si="33"/>
        <v>453573.75999999885</v>
      </c>
      <c r="I207" s="324" t="s">
        <v>1338</v>
      </c>
    </row>
    <row r="208" spans="1:9" ht="34.5" customHeight="1" x14ac:dyDescent="0.2">
      <c r="A208" s="26">
        <f t="shared" si="34"/>
        <v>114</v>
      </c>
      <c r="B208" s="318">
        <v>909</v>
      </c>
      <c r="C208" s="316" t="s">
        <v>78</v>
      </c>
      <c r="D208" s="24">
        <f>'SCH C-2.1 B'!H184</f>
        <v>426145.31999999995</v>
      </c>
      <c r="E208" s="24">
        <f t="shared" si="32"/>
        <v>805268.91999999608</v>
      </c>
      <c r="F208" s="24">
        <f>'SCH C-2.1 F'!H184</f>
        <v>1231414.239999996</v>
      </c>
      <c r="G208" s="24">
        <f>'SCH D-2.1'!H185</f>
        <v>0</v>
      </c>
      <c r="H208" s="24">
        <f t="shared" si="33"/>
        <v>1231414.239999996</v>
      </c>
      <c r="I208" s="180" t="s">
        <v>1324</v>
      </c>
    </row>
    <row r="209" spans="1:9" ht="24" customHeight="1" x14ac:dyDescent="0.2">
      <c r="A209" s="26">
        <f t="shared" si="34"/>
        <v>115</v>
      </c>
      <c r="B209" s="318">
        <v>910</v>
      </c>
      <c r="C209" s="316" t="s">
        <v>79</v>
      </c>
      <c r="D209" s="24">
        <f>'SCH C-2.1 B'!H185</f>
        <v>688547.20999999973</v>
      </c>
      <c r="E209" s="24">
        <f t="shared" si="32"/>
        <v>37589.980000000331</v>
      </c>
      <c r="F209" s="24">
        <f>'SCH C-2.1 F'!H185</f>
        <v>726137.19000000006</v>
      </c>
      <c r="G209" s="24">
        <f>'SCH D-2.1'!H186</f>
        <v>0</v>
      </c>
      <c r="H209" s="24">
        <f t="shared" si="33"/>
        <v>726137.19000000006</v>
      </c>
      <c r="I209" s="180" t="s">
        <v>1017</v>
      </c>
    </row>
    <row r="210" spans="1:9" ht="18.95" customHeight="1" x14ac:dyDescent="0.2">
      <c r="A210" s="26">
        <f t="shared" si="34"/>
        <v>116</v>
      </c>
      <c r="B210" s="318"/>
      <c r="C210" s="314" t="s">
        <v>189</v>
      </c>
      <c r="D210" s="36">
        <f>SUM(D206:D209)</f>
        <v>1706761.0400000005</v>
      </c>
      <c r="E210" s="36">
        <f>SUM(E206:E209)</f>
        <v>1076702.9999999944</v>
      </c>
      <c r="F210" s="36">
        <f>SUM(F206:F209)</f>
        <v>2783464.0399999949</v>
      </c>
      <c r="G210" s="36">
        <f>SUM(G206:G209)</f>
        <v>0</v>
      </c>
      <c r="H210" s="36">
        <f>SUM(H206:H209)</f>
        <v>2783464.0399999949</v>
      </c>
      <c r="I210" s="179"/>
    </row>
    <row r="211" spans="1:9" ht="18.95" customHeight="1" x14ac:dyDescent="0.2">
      <c r="A211" s="26"/>
      <c r="B211" s="318"/>
      <c r="C211" s="316"/>
      <c r="I211" s="179"/>
    </row>
    <row r="212" spans="1:9" ht="18.95" customHeight="1" x14ac:dyDescent="0.2">
      <c r="A212" s="26">
        <f>A210+1</f>
        <v>117</v>
      </c>
      <c r="B212" s="318"/>
      <c r="C212" s="321" t="s">
        <v>190</v>
      </c>
      <c r="I212" s="179"/>
    </row>
    <row r="213" spans="1:9" ht="18.95" customHeight="1" x14ac:dyDescent="0.2">
      <c r="A213" s="26">
        <f>A212+1</f>
        <v>118</v>
      </c>
      <c r="B213" s="318">
        <v>911</v>
      </c>
      <c r="C213" s="316" t="s">
        <v>80</v>
      </c>
      <c r="D213" s="24">
        <f>'SCH C-2.1 B'!H189</f>
        <v>0</v>
      </c>
      <c r="E213" s="24">
        <f t="shared" ref="E213:E216" si="35">F213-D213</f>
        <v>0</v>
      </c>
      <c r="F213" s="24">
        <f>'SCH C-2.1 F'!H189</f>
        <v>0</v>
      </c>
      <c r="G213" s="24">
        <f>'SCH D-2.1'!H190</f>
        <v>0</v>
      </c>
      <c r="H213" s="24">
        <f t="shared" ref="H213:H216" si="36">SUM(F213:G213)</f>
        <v>0</v>
      </c>
      <c r="I213" s="179"/>
    </row>
    <row r="214" spans="1:9" ht="18.95" customHeight="1" x14ac:dyDescent="0.2">
      <c r="A214" s="26">
        <f>A213+1</f>
        <v>119</v>
      </c>
      <c r="B214" s="318">
        <v>912</v>
      </c>
      <c r="C214" s="316" t="s">
        <v>81</v>
      </c>
      <c r="D214" s="24">
        <f>'SCH C-2.1 B'!H190</f>
        <v>0</v>
      </c>
      <c r="E214" s="24">
        <f t="shared" si="35"/>
        <v>0</v>
      </c>
      <c r="F214" s="24">
        <f>'SCH C-2.1 F'!H190</f>
        <v>0</v>
      </c>
      <c r="G214" s="24">
        <f>'SCH D-2.1'!H191</f>
        <v>0</v>
      </c>
      <c r="H214" s="24">
        <f t="shared" si="36"/>
        <v>0</v>
      </c>
      <c r="I214" s="179"/>
    </row>
    <row r="215" spans="1:9" ht="35.1" customHeight="1" x14ac:dyDescent="0.2">
      <c r="A215" s="26">
        <f t="shared" ref="A215:A217" si="37">A214+1</f>
        <v>120</v>
      </c>
      <c r="B215" s="318">
        <v>913</v>
      </c>
      <c r="C215" s="316" t="s">
        <v>82</v>
      </c>
      <c r="D215" s="24">
        <f>'SCH C-2.1 B'!H191</f>
        <v>1071475.0699999989</v>
      </c>
      <c r="E215" s="24">
        <f t="shared" si="35"/>
        <v>-22933.349999999162</v>
      </c>
      <c r="F215" s="24">
        <f>'SCH C-2.1 F'!H191</f>
        <v>1048541.7199999997</v>
      </c>
      <c r="G215" s="24">
        <f>'SCH D-2.1'!H192</f>
        <v>-1048541.72</v>
      </c>
      <c r="H215" s="24">
        <f t="shared" si="36"/>
        <v>0</v>
      </c>
      <c r="I215" s="180" t="s">
        <v>1018</v>
      </c>
    </row>
    <row r="216" spans="1:9" ht="18.95" customHeight="1" x14ac:dyDescent="0.2">
      <c r="A216" s="26">
        <f t="shared" si="37"/>
        <v>121</v>
      </c>
      <c r="B216" s="318">
        <v>916</v>
      </c>
      <c r="C216" s="316" t="s">
        <v>83</v>
      </c>
      <c r="D216" s="24">
        <f>'SCH C-2.1 B'!H192</f>
        <v>0</v>
      </c>
      <c r="E216" s="24">
        <f t="shared" si="35"/>
        <v>0</v>
      </c>
      <c r="F216" s="24">
        <f>'SCH C-2.1 F'!H192</f>
        <v>0</v>
      </c>
      <c r="G216" s="24">
        <f>'SCH D-2.1'!H193</f>
        <v>0</v>
      </c>
      <c r="H216" s="24">
        <f t="shared" si="36"/>
        <v>0</v>
      </c>
      <c r="I216" s="179"/>
    </row>
    <row r="217" spans="1:9" ht="18.95" customHeight="1" x14ac:dyDescent="0.2">
      <c r="A217" s="26">
        <f t="shared" si="37"/>
        <v>122</v>
      </c>
      <c r="B217" s="318"/>
      <c r="C217" s="320" t="s">
        <v>191</v>
      </c>
      <c r="D217" s="36">
        <f>SUM(D213:D216)</f>
        <v>1071475.0699999989</v>
      </c>
      <c r="E217" s="36">
        <f>SUM(E213:E216)</f>
        <v>-22933.349999999162</v>
      </c>
      <c r="F217" s="36">
        <f>SUM(F213:F216)</f>
        <v>1048541.7199999997</v>
      </c>
      <c r="G217" s="36">
        <f>SUM(G213:G216)</f>
        <v>-1048541.72</v>
      </c>
      <c r="H217" s="36">
        <f>SUM(H213:H216)</f>
        <v>0</v>
      </c>
      <c r="I217" s="179"/>
    </row>
    <row r="218" spans="1:9" ht="18.95" customHeight="1" x14ac:dyDescent="0.2">
      <c r="B218" s="318"/>
      <c r="C218" s="316"/>
      <c r="I218" s="179"/>
    </row>
    <row r="219" spans="1:9" ht="18.95" customHeight="1" x14ac:dyDescent="0.2">
      <c r="A219" s="26">
        <f>A217+1</f>
        <v>123</v>
      </c>
      <c r="B219" s="318"/>
      <c r="C219" s="321" t="s">
        <v>192</v>
      </c>
      <c r="I219" s="179"/>
    </row>
    <row r="220" spans="1:9" ht="35.1" customHeight="1" x14ac:dyDescent="0.2">
      <c r="A220" s="26">
        <f>A219+1</f>
        <v>124</v>
      </c>
      <c r="B220" s="318">
        <v>920</v>
      </c>
      <c r="C220" s="316" t="s">
        <v>84</v>
      </c>
      <c r="D220" s="24">
        <f>'SCH C-2.1 B'!H196</f>
        <v>25159047.21115157</v>
      </c>
      <c r="E220" s="24">
        <f t="shared" ref="E220:E245" si="38">F220-D220</f>
        <v>1446913.7087428793</v>
      </c>
      <c r="F220" s="24">
        <f>'SCH C-2.1 F'!H196</f>
        <v>26605960.919894449</v>
      </c>
      <c r="G220" s="24">
        <f>'SCH D-2.1'!H197</f>
        <v>0</v>
      </c>
      <c r="H220" s="24">
        <f t="shared" ref="H220:H245" si="39">SUM(F220:G220)</f>
        <v>26605960.919894449</v>
      </c>
      <c r="I220" s="180" t="s">
        <v>1304</v>
      </c>
    </row>
    <row r="221" spans="1:9" ht="24.95" customHeight="1" x14ac:dyDescent="0.2">
      <c r="A221" s="26">
        <f t="shared" ref="A221:A268" si="40">A220+1</f>
        <v>125</v>
      </c>
      <c r="B221" s="318">
        <v>921</v>
      </c>
      <c r="C221" s="316" t="s">
        <v>85</v>
      </c>
      <c r="D221" s="24">
        <f>'SCH C-2.1 B'!H197</f>
        <v>6980264.9715230828</v>
      </c>
      <c r="E221" s="24">
        <f t="shared" si="38"/>
        <v>313844.84685929399</v>
      </c>
      <c r="F221" s="24">
        <f>'SCH C-2.1 F'!H197</f>
        <v>7294109.8183823768</v>
      </c>
      <c r="G221" s="24">
        <f>'SCH D-2.1'!H198</f>
        <v>0</v>
      </c>
      <c r="H221" s="24">
        <f t="shared" si="39"/>
        <v>7294109.8183823768</v>
      </c>
      <c r="I221" s="317" t="s">
        <v>1333</v>
      </c>
    </row>
    <row r="222" spans="1:9" ht="24.95" customHeight="1" x14ac:dyDescent="0.2">
      <c r="A222" s="26">
        <f t="shared" si="40"/>
        <v>126</v>
      </c>
      <c r="B222" s="318">
        <v>922</v>
      </c>
      <c r="C222" s="316" t="s">
        <v>86</v>
      </c>
      <c r="D222" s="24">
        <f>'SCH C-2.1 B'!H198</f>
        <v>-4497295.7299999967</v>
      </c>
      <c r="E222" s="24">
        <f t="shared" si="38"/>
        <v>80246.294817866758</v>
      </c>
      <c r="F222" s="24">
        <f>'SCH C-2.1 F'!H198</f>
        <v>-4417049.43518213</v>
      </c>
      <c r="G222" s="24">
        <f>'SCH D-2.1'!H199</f>
        <v>0</v>
      </c>
      <c r="H222" s="24">
        <f t="shared" si="39"/>
        <v>-4417049.43518213</v>
      </c>
      <c r="I222" s="180" t="s">
        <v>1017</v>
      </c>
    </row>
    <row r="223" spans="1:9" ht="47.25" customHeight="1" x14ac:dyDescent="0.2">
      <c r="A223" s="26">
        <f>A222+1</f>
        <v>127</v>
      </c>
      <c r="B223" s="318">
        <v>923</v>
      </c>
      <c r="C223" s="316" t="s">
        <v>87</v>
      </c>
      <c r="D223" s="24">
        <f>'SCH C-2.1 B'!H199</f>
        <v>14632882.470000001</v>
      </c>
      <c r="E223" s="24">
        <f t="shared" si="38"/>
        <v>1246888.1299999896</v>
      </c>
      <c r="F223" s="24">
        <f>'SCH C-2.1 F'!H199</f>
        <v>15879770.59999999</v>
      </c>
      <c r="G223" s="24">
        <f>'SCH D-2.1'!H200</f>
        <v>0</v>
      </c>
      <c r="H223" s="24">
        <f t="shared" si="39"/>
        <v>15879770.59999999</v>
      </c>
      <c r="I223" s="180" t="s">
        <v>1305</v>
      </c>
    </row>
    <row r="224" spans="1:9" s="16" customFormat="1" ht="20.100000000000001" customHeight="1" x14ac:dyDescent="0.2">
      <c r="A224" s="379" t="str">
        <f>$A$1</f>
        <v>LOUISVILLE GAS AND ELECTRIC COMPANY</v>
      </c>
      <c r="B224" s="379"/>
      <c r="C224" s="379"/>
      <c r="D224" s="379"/>
      <c r="E224" s="379"/>
      <c r="F224" s="379"/>
      <c r="G224" s="379"/>
      <c r="H224" s="379"/>
      <c r="I224" s="379"/>
    </row>
    <row r="225" spans="1:9" s="16" customFormat="1" ht="20.100000000000001" customHeight="1" x14ac:dyDescent="0.2">
      <c r="A225" s="379" t="str">
        <f>$A$2</f>
        <v>CASE NO. 2018-00295 - ELECTRIC OPERATIONS - RESPONSE TO PSC 2-75 (SLIPPAGE FACTOR 97.153%)</v>
      </c>
      <c r="B225" s="379"/>
      <c r="C225" s="379"/>
      <c r="D225" s="379"/>
      <c r="E225" s="379"/>
      <c r="F225" s="379"/>
      <c r="G225" s="379"/>
      <c r="H225" s="379"/>
      <c r="I225" s="379"/>
    </row>
    <row r="226" spans="1:9" s="16" customFormat="1" ht="20.100000000000001" customHeight="1" x14ac:dyDescent="0.2">
      <c r="A226" s="379" t="s">
        <v>317</v>
      </c>
      <c r="B226" s="379"/>
      <c r="C226" s="379"/>
      <c r="D226" s="379"/>
      <c r="E226" s="379"/>
      <c r="F226" s="379"/>
      <c r="G226" s="379"/>
      <c r="H226" s="379"/>
      <c r="I226" s="379"/>
    </row>
    <row r="227" spans="1:9" s="16" customFormat="1" ht="20.100000000000001" customHeight="1" x14ac:dyDescent="0.2">
      <c r="A227" s="379" t="str">
        <f>$A$4</f>
        <v>FOR THE 12 MONTHS ENDED DECEMBER 31, 2018 AND FOR THE 12 MONTHS ENDED APRIL 30, 2020</v>
      </c>
      <c r="B227" s="379"/>
      <c r="C227" s="379"/>
      <c r="D227" s="379"/>
      <c r="E227" s="379"/>
      <c r="F227" s="379"/>
      <c r="G227" s="379"/>
      <c r="H227" s="379"/>
      <c r="I227" s="379"/>
    </row>
    <row r="228" spans="1:9" s="16" customFormat="1" ht="20.100000000000001" customHeight="1" x14ac:dyDescent="0.2">
      <c r="A228" s="312"/>
      <c r="B228" s="312"/>
      <c r="C228" s="312"/>
      <c r="D228" s="312"/>
      <c r="E228" s="312"/>
      <c r="F228" s="312"/>
      <c r="G228" s="312"/>
      <c r="H228" s="312"/>
      <c r="I228" s="312"/>
    </row>
    <row r="229" spans="1:9" s="16" customFormat="1" ht="20.100000000000001" customHeight="1" x14ac:dyDescent="0.2">
      <c r="A229" s="16" t="str">
        <f>$A$6</f>
        <v>DATA:__X__BASE  PERIOD__X__FORECASTED  PERIOD</v>
      </c>
      <c r="B229" s="18"/>
      <c r="I229" s="19" t="s">
        <v>362</v>
      </c>
    </row>
    <row r="230" spans="1:9" s="16" customFormat="1" ht="20.100000000000001" customHeight="1" x14ac:dyDescent="0.2">
      <c r="A230" s="16" t="str">
        <f>$A$7</f>
        <v>TYPE OF FILING: _____ ORIGINAL  _____ UPDATED  __X__ REVISED</v>
      </c>
      <c r="I230" s="19" t="s">
        <v>1011</v>
      </c>
    </row>
    <row r="231" spans="1:9" s="16" customFormat="1" ht="20.100000000000001" customHeight="1" x14ac:dyDescent="0.2">
      <c r="A231" s="18" t="s">
        <v>151</v>
      </c>
      <c r="B231" s="18"/>
      <c r="D231" s="18"/>
      <c r="E231" s="18"/>
      <c r="F231" s="18"/>
      <c r="G231" s="18"/>
      <c r="H231" s="18"/>
      <c r="I231" s="20" t="str">
        <f>$I$8</f>
        <v>WITNESS:   C. M. GARRETT</v>
      </c>
    </row>
    <row r="232" spans="1:9" s="16" customFormat="1" ht="20.100000000000001" customHeight="1" x14ac:dyDescent="0.2"/>
    <row r="233" spans="1:9" ht="74.25" customHeight="1" x14ac:dyDescent="0.2">
      <c r="A233" s="31" t="s">
        <v>152</v>
      </c>
      <c r="B233" s="31" t="s">
        <v>153</v>
      </c>
      <c r="C233" s="32" t="s">
        <v>157</v>
      </c>
      <c r="D233" s="31" t="s">
        <v>211</v>
      </c>
      <c r="E233" s="31" t="s">
        <v>212</v>
      </c>
      <c r="F233" s="31" t="s">
        <v>219</v>
      </c>
      <c r="G233" s="31" t="s">
        <v>1013</v>
      </c>
      <c r="H233" s="31" t="s">
        <v>221</v>
      </c>
      <c r="I233" s="31" t="s">
        <v>1014</v>
      </c>
    </row>
    <row r="234" spans="1:9" ht="18.95" customHeight="1" x14ac:dyDescent="0.2">
      <c r="A234" s="27"/>
      <c r="B234" s="27"/>
      <c r="C234" s="23"/>
      <c r="D234" s="33" t="s">
        <v>120</v>
      </c>
      <c r="E234" s="33" t="s">
        <v>121</v>
      </c>
      <c r="F234" s="33" t="s">
        <v>162</v>
      </c>
      <c r="G234" s="33" t="s">
        <v>163</v>
      </c>
      <c r="H234" s="33" t="s">
        <v>316</v>
      </c>
      <c r="I234" s="33" t="s">
        <v>122</v>
      </c>
    </row>
    <row r="235" spans="1:9" ht="23.1" customHeight="1" x14ac:dyDescent="0.2">
      <c r="A235" s="22"/>
      <c r="B235" s="22"/>
      <c r="C235" s="29"/>
      <c r="D235" s="30" t="s">
        <v>155</v>
      </c>
      <c r="E235" s="30" t="s">
        <v>155</v>
      </c>
      <c r="F235" s="30" t="s">
        <v>155</v>
      </c>
      <c r="G235" s="30" t="s">
        <v>155</v>
      </c>
      <c r="H235" s="30" t="s">
        <v>155</v>
      </c>
      <c r="I235" s="30"/>
    </row>
    <row r="236" spans="1:9" ht="48" customHeight="1" x14ac:dyDescent="0.2">
      <c r="A236" s="26">
        <f>A223+1</f>
        <v>128</v>
      </c>
      <c r="B236" s="318">
        <v>924</v>
      </c>
      <c r="C236" s="316" t="s">
        <v>0</v>
      </c>
      <c r="D236" s="24">
        <f>'SCH C-2.1 B'!H200</f>
        <v>3800351.1199999969</v>
      </c>
      <c r="E236" s="24">
        <f t="shared" si="38"/>
        <v>1090698.239999997</v>
      </c>
      <c r="F236" s="24">
        <f>'SCH C-2.1 F'!H200</f>
        <v>4891049.3599999938</v>
      </c>
      <c r="G236" s="24">
        <f>'SCH D-2.1'!H201</f>
        <v>0</v>
      </c>
      <c r="H236" s="24">
        <f t="shared" si="39"/>
        <v>4891049.3599999938</v>
      </c>
      <c r="I236" s="180" t="s">
        <v>1306</v>
      </c>
    </row>
    <row r="237" spans="1:9" ht="48" customHeight="1" x14ac:dyDescent="0.2">
      <c r="A237" s="26">
        <f t="shared" si="40"/>
        <v>129</v>
      </c>
      <c r="B237" s="318">
        <v>925</v>
      </c>
      <c r="C237" s="316" t="s">
        <v>88</v>
      </c>
      <c r="D237" s="24">
        <f>'SCH C-2.1 B'!H201</f>
        <v>2108031.4199999948</v>
      </c>
      <c r="E237" s="24">
        <f t="shared" si="38"/>
        <v>558935.97999999905</v>
      </c>
      <c r="F237" s="24">
        <f>'SCH C-2.1 F'!H201</f>
        <v>2666967.3999999939</v>
      </c>
      <c r="G237" s="24">
        <f>'SCH D-2.1'!H202</f>
        <v>0</v>
      </c>
      <c r="H237" s="24">
        <f t="shared" si="39"/>
        <v>2666967.3999999939</v>
      </c>
      <c r="I237" s="180" t="s">
        <v>1335</v>
      </c>
    </row>
    <row r="238" spans="1:9" ht="102.75" customHeight="1" x14ac:dyDescent="0.2">
      <c r="A238" s="26">
        <f t="shared" si="40"/>
        <v>130</v>
      </c>
      <c r="B238" s="318">
        <v>926</v>
      </c>
      <c r="C238" s="316" t="s">
        <v>89</v>
      </c>
      <c r="D238" s="24">
        <f>'SCH C-2.1 B'!H202</f>
        <v>22451217.499999937</v>
      </c>
      <c r="E238" s="24">
        <f t="shared" si="38"/>
        <v>-1530057.0999999866</v>
      </c>
      <c r="F238" s="24">
        <f>'SCH C-2.1 F'!H202</f>
        <v>20921160.39999995</v>
      </c>
      <c r="G238" s="24">
        <f>'SCH D-2.1'!H203</f>
        <v>0</v>
      </c>
      <c r="H238" s="24">
        <f t="shared" si="39"/>
        <v>20921160.39999995</v>
      </c>
      <c r="I238" s="325" t="s">
        <v>1336</v>
      </c>
    </row>
    <row r="239" spans="1:9" ht="24.95" customHeight="1" x14ac:dyDescent="0.2">
      <c r="A239" s="26">
        <f t="shared" si="40"/>
        <v>131</v>
      </c>
      <c r="B239" s="318">
        <v>927</v>
      </c>
      <c r="C239" s="316" t="s">
        <v>90</v>
      </c>
      <c r="D239" s="24">
        <f>'SCH C-2.1 B'!H203</f>
        <v>18026.45</v>
      </c>
      <c r="E239" s="24">
        <f t="shared" si="38"/>
        <v>-18026.45</v>
      </c>
      <c r="F239" s="24">
        <f>'SCH C-2.1 F'!H203</f>
        <v>0</v>
      </c>
      <c r="G239" s="24">
        <f>'SCH D-2.1'!H204</f>
        <v>0</v>
      </c>
      <c r="H239" s="24">
        <f t="shared" si="39"/>
        <v>0</v>
      </c>
      <c r="I239" s="179" t="s">
        <v>1016</v>
      </c>
    </row>
    <row r="240" spans="1:9" ht="35.1" customHeight="1" x14ac:dyDescent="0.2">
      <c r="A240" s="26">
        <f t="shared" si="40"/>
        <v>132</v>
      </c>
      <c r="B240" s="318">
        <v>928</v>
      </c>
      <c r="C240" s="316" t="s">
        <v>91</v>
      </c>
      <c r="D240" s="24">
        <f>'SCH C-2.1 B'!H204</f>
        <v>1441639.2099999986</v>
      </c>
      <c r="E240" s="24">
        <f t="shared" si="38"/>
        <v>96311.289999998873</v>
      </c>
      <c r="F240" s="24">
        <f>'SCH C-2.1 F'!H204</f>
        <v>1537950.4999999974</v>
      </c>
      <c r="G240" s="24">
        <f>'SCH D-2.1'!H205</f>
        <v>0</v>
      </c>
      <c r="H240" s="24">
        <f t="shared" si="39"/>
        <v>1537950.4999999974</v>
      </c>
      <c r="I240" s="180" t="s">
        <v>1319</v>
      </c>
    </row>
    <row r="241" spans="1:11" ht="27.75" customHeight="1" x14ac:dyDescent="0.2">
      <c r="A241" s="26">
        <f>A240+1</f>
        <v>133</v>
      </c>
      <c r="B241" s="318">
        <v>929</v>
      </c>
      <c r="C241" s="316" t="s">
        <v>92</v>
      </c>
      <c r="D241" s="24">
        <f>'SCH C-2.1 B'!H217</f>
        <v>-241882.32</v>
      </c>
      <c r="E241" s="24">
        <f t="shared" si="38"/>
        <v>25689.320000000007</v>
      </c>
      <c r="F241" s="24">
        <f>'SCH C-2.1 F'!H217</f>
        <v>-216193</v>
      </c>
      <c r="G241" s="24">
        <f>'SCH D-2.1'!H218</f>
        <v>0</v>
      </c>
      <c r="H241" s="24">
        <f t="shared" si="39"/>
        <v>-216193</v>
      </c>
      <c r="I241" s="180" t="s">
        <v>1017</v>
      </c>
    </row>
    <row r="242" spans="1:11" ht="35.1" customHeight="1" x14ac:dyDescent="0.2">
      <c r="A242" s="26">
        <f t="shared" si="40"/>
        <v>134</v>
      </c>
      <c r="B242" s="318">
        <v>930.1</v>
      </c>
      <c r="C242" s="316" t="s">
        <v>93</v>
      </c>
      <c r="D242" s="24">
        <f>'SCH C-2.1 B'!H218</f>
        <v>31408.919999999991</v>
      </c>
      <c r="E242" s="24">
        <f t="shared" si="38"/>
        <v>-25186.920000000002</v>
      </c>
      <c r="F242" s="24">
        <f>'SCH C-2.1 F'!H218</f>
        <v>6221.99999999999</v>
      </c>
      <c r="G242" s="24">
        <f>'SCH D-2.1'!H219</f>
        <v>-6221.9999999999909</v>
      </c>
      <c r="H242" s="24">
        <f t="shared" si="39"/>
        <v>0</v>
      </c>
      <c r="I242" s="180" t="s">
        <v>1017</v>
      </c>
    </row>
    <row r="243" spans="1:11" ht="51" x14ac:dyDescent="0.2">
      <c r="A243" s="26">
        <f t="shared" si="40"/>
        <v>135</v>
      </c>
      <c r="B243" s="318">
        <v>930.2</v>
      </c>
      <c r="C243" s="316" t="s">
        <v>94</v>
      </c>
      <c r="D243" s="24">
        <f>'SCH C-2.1 B'!H219</f>
        <v>3166949.3899999936</v>
      </c>
      <c r="E243" s="24">
        <f t="shared" si="38"/>
        <v>-604594.32999999914</v>
      </c>
      <c r="F243" s="24">
        <f>'SCH C-2.1 F'!H219</f>
        <v>2562355.0599999945</v>
      </c>
      <c r="G243" s="24">
        <f>'SCH D-2.1'!H220</f>
        <v>0</v>
      </c>
      <c r="H243" s="24">
        <f t="shared" si="39"/>
        <v>2562355.0599999945</v>
      </c>
      <c r="I243" s="323" t="s">
        <v>1339</v>
      </c>
    </row>
    <row r="244" spans="1:11" ht="24.95" customHeight="1" x14ac:dyDescent="0.2">
      <c r="A244" s="26">
        <f t="shared" si="40"/>
        <v>136</v>
      </c>
      <c r="B244" s="318">
        <v>931</v>
      </c>
      <c r="C244" s="316" t="s">
        <v>24</v>
      </c>
      <c r="D244" s="24">
        <f>'SCH C-2.1 B'!H220</f>
        <v>1741509.4399999997</v>
      </c>
      <c r="E244" s="24">
        <f t="shared" si="38"/>
        <v>120556.68000000017</v>
      </c>
      <c r="F244" s="24">
        <f>'SCH C-2.1 F'!H220</f>
        <v>1862066.1199999999</v>
      </c>
      <c r="G244" s="24">
        <f>'SCH D-2.1'!H221</f>
        <v>0</v>
      </c>
      <c r="H244" s="24">
        <f t="shared" si="39"/>
        <v>1862066.1199999999</v>
      </c>
      <c r="I244" s="180" t="s">
        <v>1017</v>
      </c>
    </row>
    <row r="245" spans="1:11" ht="24.95" customHeight="1" x14ac:dyDescent="0.2">
      <c r="A245" s="26">
        <f t="shared" si="40"/>
        <v>137</v>
      </c>
      <c r="B245" s="318">
        <v>935</v>
      </c>
      <c r="C245" s="316" t="s">
        <v>95</v>
      </c>
      <c r="D245" s="24">
        <f>'SCH C-2.1 B'!H221</f>
        <v>827796.29257189645</v>
      </c>
      <c r="E245" s="24">
        <f t="shared" si="38"/>
        <v>-43615.432571896585</v>
      </c>
      <c r="F245" s="24">
        <f>'SCH C-2.1 F'!H221</f>
        <v>784180.85999999987</v>
      </c>
      <c r="G245" s="24">
        <f>'SCH D-2.1'!H222</f>
        <v>0</v>
      </c>
      <c r="H245" s="24">
        <f t="shared" si="39"/>
        <v>784180.85999999987</v>
      </c>
      <c r="I245" s="180" t="s">
        <v>1017</v>
      </c>
    </row>
    <row r="246" spans="1:11" ht="18.95" customHeight="1" x14ac:dyDescent="0.2">
      <c r="A246" s="26">
        <f t="shared" si="40"/>
        <v>138</v>
      </c>
      <c r="C246" s="314" t="s">
        <v>193</v>
      </c>
      <c r="D246" s="36">
        <f>SUM(D220:D245)</f>
        <v>77619946.345246494</v>
      </c>
      <c r="E246" s="36">
        <f>SUM(E220:E245)</f>
        <v>2758604.2578481426</v>
      </c>
      <c r="F246" s="36">
        <f>SUM(F220:F245)</f>
        <v>80378550.603094608</v>
      </c>
      <c r="G246" s="36">
        <f>SUM(G220:G245)</f>
        <v>-6221.9999999999909</v>
      </c>
      <c r="H246" s="36">
        <f>SUM(H220:H245)</f>
        <v>80372328.603094608</v>
      </c>
      <c r="I246" s="179"/>
    </row>
    <row r="247" spans="1:11" ht="18.95" customHeight="1" x14ac:dyDescent="0.2">
      <c r="A247" s="26"/>
      <c r="I247" s="179"/>
    </row>
    <row r="248" spans="1:11" ht="18.95" customHeight="1" x14ac:dyDescent="0.2">
      <c r="A248" s="26">
        <f>A246+1</f>
        <v>139</v>
      </c>
      <c r="C248" s="314" t="s">
        <v>195</v>
      </c>
      <c r="D248" s="35">
        <f ca="1">SUM(D119,D149,D183,D203,D210,D217,D246)</f>
        <v>616302758.37664866</v>
      </c>
      <c r="E248" s="35">
        <f ca="1">SUM(E119,E149,E183,E203,E210,E217,E246)</f>
        <v>12044499.371888578</v>
      </c>
      <c r="F248" s="35">
        <f>SUM(F119,F149,F183,F203,F210,F217,F246)</f>
        <v>628347257.74853718</v>
      </c>
      <c r="G248" s="35">
        <f>SUM(G119,G149,G183,G203,G210,G217,G246)</f>
        <v>-1054763.72</v>
      </c>
      <c r="H248" s="35">
        <f>SUM(H119,H149,H183,H203,H210,H217,H246)</f>
        <v>627292494.02853715</v>
      </c>
      <c r="I248" s="179"/>
    </row>
    <row r="249" spans="1:11" ht="18.95" customHeight="1" x14ac:dyDescent="0.2">
      <c r="A249" s="26"/>
      <c r="C249" s="314"/>
      <c r="I249" s="40"/>
    </row>
    <row r="250" spans="1:11" ht="35.1" customHeight="1" x14ac:dyDescent="0.2">
      <c r="A250" s="26">
        <f>A248+1</f>
        <v>140</v>
      </c>
      <c r="B250" s="326" t="s">
        <v>196</v>
      </c>
      <c r="C250" s="314" t="s">
        <v>197</v>
      </c>
      <c r="D250" s="24">
        <f>'SCH C-2.1 B'!H226</f>
        <v>129274098.52316996</v>
      </c>
      <c r="E250" s="24">
        <f t="shared" ref="E250:E268" si="41">F250-D250</f>
        <v>26205484.002580106</v>
      </c>
      <c r="F250" s="24">
        <f>'SCH C-2.1 F'!H226</f>
        <v>155479582.52575007</v>
      </c>
      <c r="G250" s="24">
        <f>'SCH D-2.1'!H227</f>
        <v>0</v>
      </c>
      <c r="H250" s="24">
        <f t="shared" ref="H250:H268" si="42">SUM(F250:G250)</f>
        <v>155479582.52575007</v>
      </c>
      <c r="I250" s="180" t="s">
        <v>1175</v>
      </c>
    </row>
    <row r="251" spans="1:11" ht="35.1" customHeight="1" x14ac:dyDescent="0.2">
      <c r="A251" s="26">
        <f t="shared" si="40"/>
        <v>141</v>
      </c>
      <c r="B251" s="318">
        <v>407.3</v>
      </c>
      <c r="C251" s="314" t="s">
        <v>1080</v>
      </c>
      <c r="D251" s="24">
        <f ca="1">'SCH C-2.1 B'!H227</f>
        <v>0</v>
      </c>
      <c r="E251" s="24">
        <f t="shared" ref="E251" ca="1" si="43">F251-D251</f>
        <v>0</v>
      </c>
      <c r="F251" s="252">
        <f>'SCH C-2.1 F'!H227</f>
        <v>0</v>
      </c>
      <c r="G251" s="24">
        <f>'SCH D-2.1'!H228</f>
        <v>0</v>
      </c>
      <c r="H251" s="24">
        <f t="shared" ref="H251" si="44">SUM(F251:G251)</f>
        <v>0</v>
      </c>
      <c r="I251" s="180"/>
    </row>
    <row r="252" spans="1:11" ht="31.5" customHeight="1" x14ac:dyDescent="0.2">
      <c r="A252" s="26">
        <f t="shared" si="40"/>
        <v>142</v>
      </c>
      <c r="B252" s="318">
        <v>408</v>
      </c>
      <c r="C252" s="314" t="s">
        <v>10</v>
      </c>
      <c r="D252" s="24">
        <f ca="1">'SCH C-2.1 B'!H228</f>
        <v>32704150.593305718</v>
      </c>
      <c r="E252" s="24">
        <f t="shared" ca="1" si="41"/>
        <v>2165606.0162968971</v>
      </c>
      <c r="F252" s="24">
        <f>'SCH C-2.1 F'!H228</f>
        <v>34869756.609602615</v>
      </c>
      <c r="G252" s="24">
        <f>'SCH D-2.1'!H229</f>
        <v>0</v>
      </c>
      <c r="H252" s="24">
        <f t="shared" si="42"/>
        <v>34869756.609602615</v>
      </c>
      <c r="I252" s="180" t="s">
        <v>1311</v>
      </c>
    </row>
    <row r="253" spans="1:11" ht="32.25" customHeight="1" x14ac:dyDescent="0.2">
      <c r="A253" s="26">
        <f t="shared" si="40"/>
        <v>143</v>
      </c>
      <c r="B253" s="326" t="s">
        <v>198</v>
      </c>
      <c r="C253" s="314" t="s">
        <v>199</v>
      </c>
      <c r="D253" s="24">
        <f ca="1">'SCH C-2.1 B'!H229</f>
        <v>27388567.776246898</v>
      </c>
      <c r="E253" s="24">
        <f t="shared" ca="1" si="41"/>
        <v>-6355498.1821424812</v>
      </c>
      <c r="F253" s="24">
        <f>'SCH C-2.1 F'!H229</f>
        <v>21033069.594104417</v>
      </c>
      <c r="G253" s="24">
        <f>'SCH D-2.1'!H230</f>
        <v>-1437992.7321201125</v>
      </c>
      <c r="H253" s="24">
        <f t="shared" si="42"/>
        <v>19595076.861984305</v>
      </c>
      <c r="I253" s="180" t="s">
        <v>1308</v>
      </c>
      <c r="K253" s="24"/>
    </row>
    <row r="254" spans="1:11" ht="33" customHeight="1" x14ac:dyDescent="0.2">
      <c r="A254" s="26">
        <f t="shared" si="40"/>
        <v>144</v>
      </c>
      <c r="B254" s="326" t="s">
        <v>198</v>
      </c>
      <c r="C254" s="314" t="s">
        <v>200</v>
      </c>
      <c r="D254" s="24">
        <f ca="1">'SCH C-2.1 B'!H230</f>
        <v>7539127.6957197441</v>
      </c>
      <c r="E254" s="24">
        <f t="shared" ca="1" si="41"/>
        <v>-1350071.3304589009</v>
      </c>
      <c r="F254" s="24">
        <f>'SCH C-2.1 F'!H230</f>
        <v>6189056.3652608432</v>
      </c>
      <c r="G254" s="24">
        <f>'SCH D-2.1'!H231</f>
        <v>-360399.18098248448</v>
      </c>
      <c r="H254" s="24">
        <f t="shared" si="42"/>
        <v>5828657.1842783587</v>
      </c>
      <c r="I254" s="180" t="s">
        <v>1308</v>
      </c>
      <c r="K254" s="24"/>
    </row>
    <row r="255" spans="1:11" s="16" customFormat="1" ht="20.100000000000001" customHeight="1" x14ac:dyDescent="0.2">
      <c r="A255" s="379" t="str">
        <f>$A$1</f>
        <v>LOUISVILLE GAS AND ELECTRIC COMPANY</v>
      </c>
      <c r="B255" s="379"/>
      <c r="C255" s="379"/>
      <c r="D255" s="379"/>
      <c r="E255" s="379"/>
      <c r="F255" s="379"/>
      <c r="G255" s="379"/>
      <c r="H255" s="379"/>
      <c r="I255" s="379"/>
    </row>
    <row r="256" spans="1:11" s="16" customFormat="1" ht="20.100000000000001" customHeight="1" x14ac:dyDescent="0.2">
      <c r="A256" s="379" t="str">
        <f>$A$2</f>
        <v>CASE NO. 2018-00295 - ELECTRIC OPERATIONS - RESPONSE TO PSC 2-75 (SLIPPAGE FACTOR 97.153%)</v>
      </c>
      <c r="B256" s="379"/>
      <c r="C256" s="379"/>
      <c r="D256" s="379"/>
      <c r="E256" s="379"/>
      <c r="F256" s="379"/>
      <c r="G256" s="379"/>
      <c r="H256" s="379"/>
      <c r="I256" s="379"/>
    </row>
    <row r="257" spans="1:9" s="16" customFormat="1" ht="20.100000000000001" customHeight="1" x14ac:dyDescent="0.2">
      <c r="A257" s="379" t="s">
        <v>317</v>
      </c>
      <c r="B257" s="379"/>
      <c r="C257" s="379"/>
      <c r="D257" s="379"/>
      <c r="E257" s="379"/>
      <c r="F257" s="379"/>
      <c r="G257" s="379"/>
      <c r="H257" s="379"/>
      <c r="I257" s="379"/>
    </row>
    <row r="258" spans="1:9" s="16" customFormat="1" ht="20.100000000000001" customHeight="1" x14ac:dyDescent="0.2">
      <c r="A258" s="379" t="str">
        <f>$A$4</f>
        <v>FOR THE 12 MONTHS ENDED DECEMBER 31, 2018 AND FOR THE 12 MONTHS ENDED APRIL 30, 2020</v>
      </c>
      <c r="B258" s="379"/>
      <c r="C258" s="379"/>
      <c r="D258" s="379"/>
      <c r="E258" s="379"/>
      <c r="F258" s="379"/>
      <c r="G258" s="379"/>
      <c r="H258" s="379"/>
      <c r="I258" s="379"/>
    </row>
    <row r="259" spans="1:9" s="16" customFormat="1" ht="20.100000000000001" customHeight="1" x14ac:dyDescent="0.2">
      <c r="A259" s="312"/>
      <c r="B259" s="312"/>
      <c r="C259" s="312"/>
      <c r="D259" s="312"/>
      <c r="E259" s="312"/>
      <c r="F259" s="312"/>
      <c r="G259" s="312"/>
      <c r="H259" s="312"/>
      <c r="I259" s="312"/>
    </row>
    <row r="260" spans="1:9" s="16" customFormat="1" ht="20.100000000000001" customHeight="1" x14ac:dyDescent="0.2">
      <c r="A260" s="16" t="str">
        <f>$A$6</f>
        <v>DATA:__X__BASE  PERIOD__X__FORECASTED  PERIOD</v>
      </c>
      <c r="B260" s="18"/>
      <c r="I260" s="19" t="s">
        <v>362</v>
      </c>
    </row>
    <row r="261" spans="1:9" s="16" customFormat="1" ht="20.100000000000001" customHeight="1" x14ac:dyDescent="0.2">
      <c r="A261" s="16" t="str">
        <f>$A$7</f>
        <v>TYPE OF FILING: _____ ORIGINAL  _____ UPDATED  __X__ REVISED</v>
      </c>
      <c r="I261" s="19" t="s">
        <v>1012</v>
      </c>
    </row>
    <row r="262" spans="1:9" s="16" customFormat="1" ht="20.100000000000001" customHeight="1" x14ac:dyDescent="0.2">
      <c r="A262" s="18" t="s">
        <v>151</v>
      </c>
      <c r="B262" s="18"/>
      <c r="D262" s="18"/>
      <c r="E262" s="18"/>
      <c r="F262" s="18"/>
      <c r="G262" s="18"/>
      <c r="H262" s="18"/>
      <c r="I262" s="20" t="str">
        <f>$I$8</f>
        <v>WITNESS:   C. M. GARRETT</v>
      </c>
    </row>
    <row r="263" spans="1:9" s="16" customFormat="1" ht="20.100000000000001" customHeight="1" x14ac:dyDescent="0.2"/>
    <row r="264" spans="1:9" ht="74.25" customHeight="1" x14ac:dyDescent="0.2">
      <c r="A264" s="31" t="s">
        <v>152</v>
      </c>
      <c r="B264" s="31" t="s">
        <v>153</v>
      </c>
      <c r="C264" s="32" t="s">
        <v>157</v>
      </c>
      <c r="D264" s="31" t="s">
        <v>211</v>
      </c>
      <c r="E264" s="31" t="s">
        <v>212</v>
      </c>
      <c r="F264" s="31" t="s">
        <v>219</v>
      </c>
      <c r="G264" s="31" t="s">
        <v>1013</v>
      </c>
      <c r="H264" s="31" t="s">
        <v>221</v>
      </c>
      <c r="I264" s="31" t="s">
        <v>1014</v>
      </c>
    </row>
    <row r="265" spans="1:9" ht="18.95" customHeight="1" x14ac:dyDescent="0.2">
      <c r="A265" s="27"/>
      <c r="B265" s="27"/>
      <c r="C265" s="23"/>
      <c r="D265" s="33" t="s">
        <v>120</v>
      </c>
      <c r="E265" s="33" t="s">
        <v>121</v>
      </c>
      <c r="F265" s="33" t="s">
        <v>162</v>
      </c>
      <c r="G265" s="33" t="s">
        <v>163</v>
      </c>
      <c r="H265" s="33" t="s">
        <v>316</v>
      </c>
      <c r="I265" s="33" t="s">
        <v>122</v>
      </c>
    </row>
    <row r="266" spans="1:9" ht="23.1" customHeight="1" x14ac:dyDescent="0.2">
      <c r="A266" s="22"/>
      <c r="B266" s="22"/>
      <c r="C266" s="29"/>
      <c r="D266" s="30" t="s">
        <v>155</v>
      </c>
      <c r="E266" s="30" t="s">
        <v>155</v>
      </c>
      <c r="F266" s="30" t="s">
        <v>155</v>
      </c>
      <c r="G266" s="30" t="s">
        <v>155</v>
      </c>
      <c r="H266" s="30" t="s">
        <v>155</v>
      </c>
      <c r="I266" s="30"/>
    </row>
    <row r="267" spans="1:9" ht="24.95" customHeight="1" x14ac:dyDescent="0.2">
      <c r="A267" s="26">
        <f>A254+1</f>
        <v>145</v>
      </c>
      <c r="B267" s="326">
        <v>411.4</v>
      </c>
      <c r="C267" s="314" t="s">
        <v>203</v>
      </c>
      <c r="D267" s="24">
        <f>'SCH C-2.1 B'!H231</f>
        <v>-1102488</v>
      </c>
      <c r="E267" s="24">
        <f t="shared" si="41"/>
        <v>98367.30736980855</v>
      </c>
      <c r="F267" s="24">
        <f>'SCH C-2.1 F'!H231</f>
        <v>-1004120.6926301915</v>
      </c>
      <c r="G267" s="24">
        <f>'SCH D-2.1'!H232</f>
        <v>0</v>
      </c>
      <c r="H267" s="24">
        <f t="shared" si="42"/>
        <v>-1004120.6926301915</v>
      </c>
      <c r="I267" s="179" t="s">
        <v>1176</v>
      </c>
    </row>
    <row r="268" spans="1:9" ht="18.95" customHeight="1" x14ac:dyDescent="0.2">
      <c r="A268" s="26">
        <f t="shared" si="40"/>
        <v>146</v>
      </c>
      <c r="B268" s="326">
        <v>411.8</v>
      </c>
      <c r="C268" s="314" t="s">
        <v>204</v>
      </c>
      <c r="D268" s="35">
        <f ca="1">'SCH C-2.1 B'!H232</f>
        <v>-17792.759999999998</v>
      </c>
      <c r="E268" s="35">
        <f t="shared" ca="1" si="41"/>
        <v>17792.759999999998</v>
      </c>
      <c r="F268" s="35">
        <f>'SCH C-2.1 F'!H232</f>
        <v>0</v>
      </c>
      <c r="G268" s="35">
        <f>'SCH D-2.1'!H233</f>
        <v>0</v>
      </c>
      <c r="H268" s="35">
        <f t="shared" si="42"/>
        <v>0</v>
      </c>
      <c r="I268" s="317" t="s">
        <v>1016</v>
      </c>
    </row>
    <row r="269" spans="1:9" ht="18.95" customHeight="1" x14ac:dyDescent="0.2">
      <c r="B269" s="318"/>
      <c r="C269" s="314"/>
      <c r="I269" s="40"/>
    </row>
    <row r="270" spans="1:9" ht="21" customHeight="1" thickBot="1" x14ac:dyDescent="0.25">
      <c r="A270" s="26">
        <f>A268+1</f>
        <v>147</v>
      </c>
      <c r="B270" s="318"/>
      <c r="C270" s="327" t="s">
        <v>100</v>
      </c>
      <c r="D270" s="39">
        <f ca="1">SUM(D248:D268)</f>
        <v>812088422.205091</v>
      </c>
      <c r="E270" s="39">
        <f ca="1">SUM(E248:E268)</f>
        <v>32826179.945534006</v>
      </c>
      <c r="F270" s="39">
        <f>SUM(F248:F268)</f>
        <v>844914602.15062487</v>
      </c>
      <c r="G270" s="39">
        <f>SUM(G248:G268)</f>
        <v>-2853155.6331025967</v>
      </c>
      <c r="H270" s="39">
        <f>SUM(H248:H268)</f>
        <v>842061446.51752222</v>
      </c>
      <c r="I270" s="40"/>
    </row>
    <row r="271" spans="1:9" ht="18.95" customHeight="1" thickTop="1" x14ac:dyDescent="0.2">
      <c r="B271" s="318"/>
      <c r="C271" s="314"/>
      <c r="I271" s="40"/>
    </row>
    <row r="272" spans="1:9" ht="21" customHeight="1" thickBot="1" x14ac:dyDescent="0.25">
      <c r="A272" s="26">
        <f>A270+1</f>
        <v>148</v>
      </c>
      <c r="B272" s="318"/>
      <c r="C272" s="327" t="s">
        <v>101</v>
      </c>
      <c r="D272" s="39">
        <f ca="1">D32-D270</f>
        <v>183316082.63935578</v>
      </c>
      <c r="E272" s="39">
        <f ca="1">E32-E270</f>
        <v>-6246486.9629925229</v>
      </c>
      <c r="F272" s="39">
        <f>F32-F270</f>
        <v>177069595.67636347</v>
      </c>
      <c r="G272" s="39">
        <f>G32-G270</f>
        <v>-5409591.7065470917</v>
      </c>
      <c r="H272" s="39">
        <f>H32-H270</f>
        <v>171660003.96981645</v>
      </c>
      <c r="I272" s="40"/>
    </row>
    <row r="273" spans="2:8" ht="18.95" customHeight="1" thickTop="1" x14ac:dyDescent="0.2">
      <c r="B273" s="318"/>
    </row>
    <row r="274" spans="2:8" ht="20.100000000000001" customHeight="1" x14ac:dyDescent="0.25">
      <c r="B274" s="318"/>
      <c r="C274" s="197" t="s">
        <v>1019</v>
      </c>
      <c r="D274" s="24"/>
      <c r="E274" s="24"/>
      <c r="F274" s="130"/>
      <c r="G274" s="24"/>
      <c r="H274" s="24"/>
    </row>
    <row r="275" spans="2:8" ht="20.100000000000001" customHeight="1" x14ac:dyDescent="0.25">
      <c r="B275" s="318"/>
      <c r="C275" s="197" t="s">
        <v>1020</v>
      </c>
      <c r="G275" s="122"/>
    </row>
    <row r="276" spans="2:8" ht="18.95" customHeight="1" x14ac:dyDescent="0.2">
      <c r="B276" s="318"/>
      <c r="G276" s="24"/>
    </row>
    <row r="277" spans="2:8" ht="18.95" customHeight="1" x14ac:dyDescent="0.2">
      <c r="B277" s="318"/>
      <c r="G277" s="122"/>
    </row>
    <row r="278" spans="2:8" ht="18.95" customHeight="1" x14ac:dyDescent="0.2">
      <c r="B278" s="318"/>
      <c r="G278" s="24"/>
    </row>
    <row r="279" spans="2:8" ht="18.95" customHeight="1" x14ac:dyDescent="0.2">
      <c r="B279" s="318"/>
      <c r="G279" s="24"/>
    </row>
    <row r="280" spans="2:8" ht="18.95" customHeight="1" x14ac:dyDescent="0.2"/>
    <row r="281" spans="2:8" ht="18.95" customHeight="1" x14ac:dyDescent="0.2"/>
    <row r="282" spans="2:8" ht="18.95" customHeight="1" x14ac:dyDescent="0.2"/>
    <row r="283" spans="2:8" ht="18.95" customHeight="1" x14ac:dyDescent="0.2"/>
    <row r="284" spans="2:8" ht="18.95" customHeight="1" x14ac:dyDescent="0.2"/>
    <row r="285" spans="2:8" ht="18.95" customHeight="1" x14ac:dyDescent="0.2"/>
    <row r="286" spans="2:8" ht="18.95" customHeight="1" x14ac:dyDescent="0.2"/>
    <row r="287" spans="2:8" ht="18.95" customHeight="1" x14ac:dyDescent="0.2"/>
    <row r="288" spans="2: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row r="404" ht="18.95" customHeight="1" x14ac:dyDescent="0.2"/>
    <row r="405" ht="18.95" customHeight="1" x14ac:dyDescent="0.2"/>
    <row r="406" ht="18.95" customHeight="1" x14ac:dyDescent="0.2"/>
    <row r="407" ht="18.95" customHeight="1" x14ac:dyDescent="0.2"/>
    <row r="408" ht="18.95" customHeight="1" x14ac:dyDescent="0.2"/>
    <row r="409" ht="18.95" customHeight="1" x14ac:dyDescent="0.2"/>
    <row r="410" ht="18.95" customHeight="1" x14ac:dyDescent="0.2"/>
    <row r="411" ht="18.95" customHeight="1" x14ac:dyDescent="0.2"/>
    <row r="412" ht="18.95" customHeight="1" x14ac:dyDescent="0.2"/>
    <row r="413" ht="18.95" customHeight="1" x14ac:dyDescent="0.2"/>
    <row r="414" ht="18.95" customHeight="1" x14ac:dyDescent="0.2"/>
    <row r="415" ht="18.95" customHeight="1" x14ac:dyDescent="0.2"/>
    <row r="416" ht="18.95" customHeight="1" x14ac:dyDescent="0.2"/>
    <row r="417" ht="18.95" customHeight="1" x14ac:dyDescent="0.2"/>
    <row r="418" ht="18.95" customHeight="1" x14ac:dyDescent="0.2"/>
    <row r="419" ht="18.95" customHeight="1" x14ac:dyDescent="0.2"/>
    <row r="420" ht="18.95" customHeight="1" x14ac:dyDescent="0.2"/>
    <row r="421" ht="18.95" customHeight="1" x14ac:dyDescent="0.2"/>
    <row r="422" ht="18.95" customHeight="1" x14ac:dyDescent="0.2"/>
    <row r="423" ht="18.95" customHeight="1" x14ac:dyDescent="0.2"/>
    <row r="424" ht="18.95" customHeight="1" x14ac:dyDescent="0.2"/>
    <row r="425" ht="18.95" customHeight="1" x14ac:dyDescent="0.2"/>
    <row r="426" ht="18.95" customHeight="1" x14ac:dyDescent="0.2"/>
    <row r="427" ht="18.95" customHeight="1" x14ac:dyDescent="0.2"/>
    <row r="428" ht="18.95" customHeight="1" x14ac:dyDescent="0.2"/>
    <row r="429" ht="18.95" customHeight="1" x14ac:dyDescent="0.2"/>
    <row r="430" ht="18.95" customHeight="1" x14ac:dyDescent="0.2"/>
    <row r="431" ht="18.95" customHeight="1" x14ac:dyDescent="0.2"/>
    <row r="432" ht="18.95" customHeight="1" x14ac:dyDescent="0.2"/>
    <row r="433" ht="18.95" customHeight="1" x14ac:dyDescent="0.2"/>
    <row r="434" ht="18.95" customHeight="1" x14ac:dyDescent="0.2"/>
    <row r="435" ht="18.95" customHeight="1" x14ac:dyDescent="0.2"/>
    <row r="436" ht="18.95" customHeight="1" x14ac:dyDescent="0.2"/>
    <row r="437" ht="18.95" customHeight="1" x14ac:dyDescent="0.2"/>
    <row r="438" ht="18.95" customHeight="1" x14ac:dyDescent="0.2"/>
  </sheetData>
  <mergeCells count="36">
    <mergeCell ref="A257:I257"/>
    <mergeCell ref="A258:I258"/>
    <mergeCell ref="A224:I224"/>
    <mergeCell ref="A225:I225"/>
    <mergeCell ref="A226:I226"/>
    <mergeCell ref="A227:I227"/>
    <mergeCell ref="A255:I255"/>
    <mergeCell ref="A105:I105"/>
    <mergeCell ref="A256:I256"/>
    <mergeCell ref="A190:I190"/>
    <mergeCell ref="A191:I191"/>
    <mergeCell ref="A192:I192"/>
    <mergeCell ref="A193:I193"/>
    <mergeCell ref="A131:I131"/>
    <mergeCell ref="A132:I132"/>
    <mergeCell ref="A133:I133"/>
    <mergeCell ref="A134:I134"/>
    <mergeCell ref="A160:I160"/>
    <mergeCell ref="A161:I161"/>
    <mergeCell ref="A162:I162"/>
    <mergeCell ref="A163:I163"/>
    <mergeCell ref="A1:I1"/>
    <mergeCell ref="A2:I2"/>
    <mergeCell ref="A3:I3"/>
    <mergeCell ref="A4:I4"/>
    <mergeCell ref="A34:I34"/>
    <mergeCell ref="A102:I102"/>
    <mergeCell ref="A103:I103"/>
    <mergeCell ref="A104:I104"/>
    <mergeCell ref="A71:I71"/>
    <mergeCell ref="A35:I35"/>
    <mergeCell ref="A36:I36"/>
    <mergeCell ref="A37:I37"/>
    <mergeCell ref="A68:I68"/>
    <mergeCell ref="A69:I69"/>
    <mergeCell ref="A70:I70"/>
  </mergeCells>
  <printOptions horizontalCentered="1"/>
  <pageMargins left="0.7" right="0.7" top="1" bottom="0.6" header="0.3" footer="0.3"/>
  <pageSetup scale="52" fitToHeight="0" orientation="landscape" r:id="rId1"/>
  <rowBreaks count="8" manualBreakCount="8">
    <brk id="33" max="8" man="1"/>
    <brk id="67" max="8" man="1"/>
    <brk id="101" max="8" man="1"/>
    <brk id="130" max="8" man="1"/>
    <brk id="159" max="8" man="1"/>
    <brk id="189" max="8" man="1"/>
    <brk id="223" max="8" man="1"/>
    <brk id="254"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403"/>
  <sheetViews>
    <sheetView zoomScaleNormal="100" workbookViewId="0">
      <selection sqref="A1:K1"/>
    </sheetView>
  </sheetViews>
  <sheetFormatPr defaultColWidth="9.140625" defaultRowHeight="12.75" x14ac:dyDescent="0.2"/>
  <cols>
    <col min="1" max="1" width="6.85546875" style="21" customWidth="1"/>
    <col min="2" max="2" width="13.42578125" style="21" customWidth="1"/>
    <col min="3" max="3" width="58.7109375" style="21" customWidth="1"/>
    <col min="4" max="5" width="12.7109375" style="21" customWidth="1"/>
    <col min="6" max="7" width="12.5703125" style="21" customWidth="1"/>
    <col min="8" max="8" width="20.8554687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80" t="str">
        <f>'Rate Case Constants'!C9</f>
        <v>LOUISVILLE GAS AND ELECTRIC COMPANY</v>
      </c>
      <c r="B1" s="379"/>
      <c r="C1" s="379"/>
      <c r="D1" s="379"/>
      <c r="E1" s="379"/>
      <c r="F1" s="379"/>
      <c r="G1" s="379"/>
      <c r="H1" s="379"/>
      <c r="I1" s="379"/>
      <c r="J1" s="379"/>
      <c r="K1" s="379"/>
    </row>
    <row r="2" spans="1:11" s="16" customFormat="1" ht="20.100000000000001" customHeight="1" x14ac:dyDescent="0.2">
      <c r="A2" s="380" t="str">
        <f>'Rate Case Constants'!C10</f>
        <v>CASE NO. 2018-00295 - ELECTRIC OPERATIONS - RESPONSE TO PSC 2-75 (SLIPPAGE FACTOR 97.153%)</v>
      </c>
      <c r="B2" s="379"/>
      <c r="C2" s="379"/>
      <c r="D2" s="379"/>
      <c r="E2" s="379"/>
      <c r="F2" s="379"/>
      <c r="G2" s="379"/>
      <c r="H2" s="379"/>
      <c r="I2" s="379"/>
      <c r="J2" s="379"/>
      <c r="K2" s="379"/>
    </row>
    <row r="3" spans="1:11" s="16" customFormat="1" ht="20.100000000000001" customHeight="1" x14ac:dyDescent="0.2">
      <c r="A3" s="379" t="s">
        <v>332</v>
      </c>
      <c r="B3" s="379"/>
      <c r="C3" s="379"/>
      <c r="D3" s="379"/>
      <c r="E3" s="379"/>
      <c r="F3" s="379"/>
      <c r="G3" s="379"/>
      <c r="H3" s="379"/>
      <c r="I3" s="379"/>
      <c r="J3" s="379"/>
      <c r="K3" s="379"/>
    </row>
    <row r="4" spans="1:11" s="16" customFormat="1" ht="20.100000000000001" customHeight="1" x14ac:dyDescent="0.2">
      <c r="A4" s="380" t="str">
        <f>'Rate Case Constants'!C16</f>
        <v>FOR THE 12 MONTHS ENDED DECEMBER 31, 2018</v>
      </c>
      <c r="B4" s="379"/>
      <c r="C4" s="379"/>
      <c r="D4" s="379"/>
      <c r="E4" s="379"/>
      <c r="F4" s="379"/>
      <c r="G4" s="379"/>
      <c r="H4" s="379"/>
      <c r="I4" s="379"/>
      <c r="J4" s="379"/>
      <c r="K4" s="379"/>
    </row>
    <row r="5" spans="1:11" s="16" customFormat="1" ht="20.100000000000001" customHeight="1" x14ac:dyDescent="0.2">
      <c r="A5" s="87"/>
      <c r="B5" s="87"/>
      <c r="C5" s="87"/>
      <c r="D5" s="87"/>
      <c r="E5" s="87"/>
      <c r="F5" s="210"/>
      <c r="G5" s="210"/>
      <c r="H5" s="87"/>
      <c r="I5" s="87"/>
      <c r="J5" s="87"/>
      <c r="K5" s="87"/>
    </row>
    <row r="6" spans="1:11" s="16" customFormat="1" ht="20.100000000000001" customHeight="1" x14ac:dyDescent="0.2">
      <c r="A6" s="18" t="s">
        <v>150</v>
      </c>
      <c r="B6" s="18"/>
      <c r="K6" s="19" t="s">
        <v>318</v>
      </c>
    </row>
    <row r="7" spans="1:11" s="16" customFormat="1" ht="20.100000000000001" customHeight="1" x14ac:dyDescent="0.2">
      <c r="A7" s="16" t="str">
        <f>'Rate Case Constants'!C29</f>
        <v>TYPE OF FILING: _____ ORIGINAL  _____ UPDATED  __X__ REVISED</v>
      </c>
      <c r="K7" s="19" t="s">
        <v>326</v>
      </c>
    </row>
    <row r="8" spans="1:11" s="16" customFormat="1" ht="20.100000000000001" customHeight="1" x14ac:dyDescent="0.2">
      <c r="A8" s="18" t="s">
        <v>1163</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152</v>
      </c>
      <c r="B11" s="64" t="s">
        <v>153</v>
      </c>
      <c r="C11" s="64" t="s">
        <v>157</v>
      </c>
      <c r="D11" s="64" t="s">
        <v>336</v>
      </c>
      <c r="E11" s="64" t="s">
        <v>335</v>
      </c>
      <c r="F11" s="64" t="s">
        <v>337</v>
      </c>
      <c r="G11" s="64" t="s">
        <v>1174</v>
      </c>
      <c r="H11" s="64" t="s">
        <v>967</v>
      </c>
      <c r="I11" s="64" t="s">
        <v>334</v>
      </c>
      <c r="J11" s="64" t="s">
        <v>154</v>
      </c>
      <c r="K11" s="64" t="s">
        <v>324</v>
      </c>
    </row>
    <row r="12" spans="1:11" ht="18.95" customHeight="1" x14ac:dyDescent="0.2">
      <c r="A12" s="22"/>
      <c r="B12" s="22"/>
      <c r="C12" s="29"/>
      <c r="D12" s="30" t="s">
        <v>155</v>
      </c>
      <c r="E12" s="30" t="s">
        <v>155</v>
      </c>
      <c r="F12" s="30" t="s">
        <v>155</v>
      </c>
      <c r="G12" s="30" t="s">
        <v>155</v>
      </c>
      <c r="H12" s="30" t="s">
        <v>155</v>
      </c>
      <c r="I12" s="30" t="s">
        <v>155</v>
      </c>
      <c r="J12" s="30"/>
      <c r="K12" s="30" t="s">
        <v>155</v>
      </c>
    </row>
    <row r="13" spans="1:11" ht="18.95" hidden="1" customHeight="1" x14ac:dyDescent="0.2">
      <c r="A13" s="141" t="s">
        <v>374</v>
      </c>
      <c r="B13" s="142"/>
      <c r="C13" s="80"/>
      <c r="D13" s="132" t="s">
        <v>339</v>
      </c>
      <c r="E13" s="40" t="s">
        <v>338</v>
      </c>
      <c r="F13" s="40" t="s">
        <v>340</v>
      </c>
      <c r="G13" s="40" t="s">
        <v>365</v>
      </c>
      <c r="H13" s="40" t="s">
        <v>968</v>
      </c>
      <c r="I13" s="30"/>
      <c r="J13" s="30"/>
      <c r="K13" s="30"/>
    </row>
    <row r="14" spans="1:11" ht="18.95" customHeight="1" x14ac:dyDescent="0.2">
      <c r="A14" s="22">
        <v>1</v>
      </c>
      <c r="B14" s="22"/>
      <c r="C14" s="41" t="s">
        <v>123</v>
      </c>
      <c r="I14" s="24"/>
      <c r="J14" s="25"/>
      <c r="K14" s="24"/>
    </row>
    <row r="15" spans="1:11" ht="18.95" customHeight="1" x14ac:dyDescent="0.2">
      <c r="A15" s="26">
        <f>A14+1</f>
        <v>2</v>
      </c>
      <c r="B15" s="27"/>
      <c r="C15" s="34" t="s">
        <v>165</v>
      </c>
      <c r="D15" s="24"/>
      <c r="E15" s="24"/>
      <c r="F15" s="24"/>
      <c r="G15" s="24"/>
      <c r="H15" s="24"/>
      <c r="I15" s="24"/>
      <c r="J15" s="25"/>
      <c r="K15" s="24"/>
    </row>
    <row r="16" spans="1:11" ht="18.95" customHeight="1" x14ac:dyDescent="0.2">
      <c r="A16" s="26">
        <f t="shared" ref="A16:A24" si="1">A15+1</f>
        <v>3</v>
      </c>
      <c r="B16" s="27">
        <v>440</v>
      </c>
      <c r="C16" s="23" t="s">
        <v>166</v>
      </c>
      <c r="D16" s="24">
        <f>SUMIFS('Rider Adj B'!$P$11:$P$154,'Rider Adj B'!$A$11:$A$154,'SCH D-2 B'!D$13,'Rider Adj B'!$B$11:$B$154,'SCH D-2 B'!$B16)*-1000</f>
        <v>-14115238.294635169</v>
      </c>
      <c r="E16" s="24">
        <f>SUMIFS('Rider Adj B'!$P$11:$P$154,'Rider Adj B'!$A$11:$A$154,'SCH D-2 B'!E$13,'Rider Adj B'!$B$11:$B$154,'SCH D-2 B'!$B16)*-1000</f>
        <v>-50180607.220361173</v>
      </c>
      <c r="F16" s="24">
        <f>SUMIFS('Rider Adj B'!$P$11:$P$154,'Rider Adj B'!$A$11:$A$154,'SCH D-2 B'!F$13,'Rider Adj B'!$B$11:$B$154,'SCH D-2 B'!$B16)*-1000</f>
        <v>2349369.6609998695</v>
      </c>
      <c r="G16" s="24">
        <f>SUMIFS('Rider Adj B'!$P$11:$P$154,'Rider Adj B'!$A$11:$A$154,'SCH D-2 B'!G$13,'Rider Adj B'!$B$11:$B$154,'SCH D-2 B'!$B16)*-1000</f>
        <v>3644342.4381658314</v>
      </c>
      <c r="H16" s="24">
        <f>SUMIFS('Rider Adj B'!$P$11:$P$154,'Rider Adj B'!$A$11:$A$154,'SCH D-2 B'!H$13,'Rider Adj B'!$B$11:$B$154,'SCH D-2 B'!$B16)*-1000</f>
        <v>0</v>
      </c>
      <c r="I16" s="24">
        <f>SUM(D16:H16)</f>
        <v>-58302133.415830642</v>
      </c>
      <c r="J16" s="25">
        <v>1</v>
      </c>
      <c r="K16" s="24">
        <f>I16*J16</f>
        <v>-58302133.415830642</v>
      </c>
    </row>
    <row r="17" spans="1:11" ht="18.95" customHeight="1" x14ac:dyDescent="0.2">
      <c r="A17" s="26">
        <f t="shared" si="1"/>
        <v>4</v>
      </c>
      <c r="B17" s="27">
        <v>442.2</v>
      </c>
      <c r="C17" s="23" t="s">
        <v>167</v>
      </c>
      <c r="D17" s="24">
        <f>SUMIFS('Rider Adj B'!$P$11:$P$154,'Rider Adj B'!$A$11:$A$154,'SCH D-2 B'!D$13,'Rider Adj B'!$B$11:$B$154,'SCH D-2 B'!$B17)*-1000</f>
        <v>-1938223.7304240663</v>
      </c>
      <c r="E17" s="24">
        <f>SUMIFS('Rider Adj B'!$P$11:$P$154,'Rider Adj B'!$A$11:$A$154,'SCH D-2 B'!E$13,'Rider Adj B'!$B$11:$B$154,'SCH D-2 B'!$B17)*-1000</f>
        <v>-45749324.900174886</v>
      </c>
      <c r="F17" s="24">
        <f>SUMIFS('Rider Adj B'!$P$11:$P$154,'Rider Adj B'!$A$11:$A$154,'SCH D-2 B'!F$13,'Rider Adj B'!$B$11:$B$154,'SCH D-2 B'!$B17)*-1000</f>
        <v>2346631.1503882771</v>
      </c>
      <c r="G17" s="24">
        <f>SUMIFS('Rider Adj B'!$P$11:$P$154,'Rider Adj B'!$A$11:$A$154,'SCH D-2 B'!G$13,'Rider Adj B'!$B$11:$B$154,'SCH D-2 B'!$B17)*-1000</f>
        <v>3373678.6723560304</v>
      </c>
      <c r="H17" s="24">
        <f>SUMIFS('Rider Adj B'!$P$11:$P$154,'Rider Adj B'!$A$11:$A$154,'SCH D-2 B'!H$13,'Rider Adj B'!$B$11:$B$154,'SCH D-2 B'!$B17)*-1000</f>
        <v>0</v>
      </c>
      <c r="I17" s="24">
        <f>SUM(D17:H17)</f>
        <v>-41967238.807854645</v>
      </c>
      <c r="J17" s="25">
        <v>1</v>
      </c>
      <c r="K17" s="24">
        <f t="shared" ref="K17:K20" si="2">I17*J17</f>
        <v>-41967238.807854645</v>
      </c>
    </row>
    <row r="18" spans="1:11" ht="18.95" customHeight="1" x14ac:dyDescent="0.2">
      <c r="A18" s="26">
        <f t="shared" si="1"/>
        <v>5</v>
      </c>
      <c r="B18" s="27">
        <v>442.3</v>
      </c>
      <c r="C18" s="23" t="s">
        <v>168</v>
      </c>
      <c r="D18" s="24">
        <f>SUMIFS('Rider Adj B'!$P$11:$P$154,'Rider Adj B'!$A$11:$A$154,'SCH D-2 B'!D$13,'Rider Adj B'!$B$11:$B$154,'SCH D-2 B'!$B18)*-1000</f>
        <v>0</v>
      </c>
      <c r="E18" s="24">
        <f>SUMIFS('Rider Adj B'!$P$11:$P$154,'Rider Adj B'!$A$11:$A$154,'SCH D-2 B'!E$13,'Rider Adj B'!$B$11:$B$154,'SCH D-2 B'!$B18)*-1000</f>
        <v>-20055185.288722001</v>
      </c>
      <c r="F18" s="24">
        <f>SUMIFS('Rider Adj B'!$P$11:$P$154,'Rider Adj B'!$A$11:$A$154,'SCH D-2 B'!F$13,'Rider Adj B'!$B$11:$B$154,'SCH D-2 B'!$B18)*-1000</f>
        <v>1521789.8410597278</v>
      </c>
      <c r="G18" s="24">
        <f>SUMIFS('Rider Adj B'!$P$11:$P$154,'Rider Adj B'!$A$11:$A$154,'SCH D-2 B'!G$13,'Rider Adj B'!$B$11:$B$154,'SCH D-2 B'!$B18)*-1000</f>
        <v>2241159.3857116448</v>
      </c>
      <c r="H18" s="24">
        <f>SUMIFS('Rider Adj B'!$P$11:$P$154,'Rider Adj B'!$A$11:$A$154,'SCH D-2 B'!H$13,'Rider Adj B'!$B$11:$B$154,'SCH D-2 B'!$B18)*-1000</f>
        <v>0</v>
      </c>
      <c r="I18" s="24">
        <f>SUM(D18:H18)</f>
        <v>-16292236.061950628</v>
      </c>
      <c r="J18" s="25">
        <v>1</v>
      </c>
      <c r="K18" s="24">
        <f t="shared" si="2"/>
        <v>-16292236.061950628</v>
      </c>
    </row>
    <row r="19" spans="1:11" ht="18.95" customHeight="1" x14ac:dyDescent="0.2">
      <c r="A19" s="26">
        <f t="shared" si="1"/>
        <v>6</v>
      </c>
      <c r="B19" s="26">
        <v>444</v>
      </c>
      <c r="C19" s="10" t="s">
        <v>170</v>
      </c>
      <c r="D19" s="24">
        <f>SUMIFS('Rider Adj B'!$P$11:$P$154,'Rider Adj B'!$A$11:$A$154,'SCH D-2 B'!D$13,'Rider Adj B'!$B$11:$B$154,'SCH D-2 B'!$B19)*-1000</f>
        <v>0</v>
      </c>
      <c r="E19" s="24">
        <f>SUMIFS('Rider Adj B'!$P$11:$P$154,'Rider Adj B'!$A$11:$A$154,'SCH D-2 B'!E$13,'Rider Adj B'!$B$11:$B$154,'SCH D-2 B'!$B19)*-1000</f>
        <v>-365760.47597042529</v>
      </c>
      <c r="F19" s="24">
        <f>SUMIFS('Rider Adj B'!$P$11:$P$154,'Rider Adj B'!$A$11:$A$154,'SCH D-2 B'!F$13,'Rider Adj B'!$B$11:$B$154,'SCH D-2 B'!$B19)*-1000</f>
        <v>9987.5591486322592</v>
      </c>
      <c r="G19" s="24">
        <f>SUMIFS('Rider Adj B'!$P$11:$P$154,'Rider Adj B'!$A$11:$A$154,'SCH D-2 B'!G$13,'Rider Adj B'!$B$11:$B$154,'SCH D-2 B'!$B19)*-1000</f>
        <v>19267.186429164842</v>
      </c>
      <c r="H19" s="24">
        <f>SUMIFS('Rider Adj B'!$P$11:$P$154,'Rider Adj B'!$A$11:$A$154,'SCH D-2 B'!H$13,'Rider Adj B'!$B$11:$B$154,'SCH D-2 B'!$B19)*-1000</f>
        <v>0</v>
      </c>
      <c r="I19" s="24">
        <f>SUM(D19:H19)</f>
        <v>-336505.73039262817</v>
      </c>
      <c r="J19" s="25">
        <v>1</v>
      </c>
      <c r="K19" s="24">
        <f t="shared" si="2"/>
        <v>-336505.73039262817</v>
      </c>
    </row>
    <row r="20" spans="1:11" ht="18.95" customHeight="1" x14ac:dyDescent="0.2">
      <c r="A20" s="26">
        <f t="shared" si="1"/>
        <v>7</v>
      </c>
      <c r="B20" s="26">
        <v>445</v>
      </c>
      <c r="C20" s="10" t="s">
        <v>169</v>
      </c>
      <c r="D20" s="35">
        <f>SUMIFS('Rider Adj B'!$P$11:$P$154,'Rider Adj B'!$A$11:$A$154,'SCH D-2 B'!D$13,'Rider Adj B'!$B$11:$B$154,'SCH D-2 B'!$B20)*-1000</f>
        <v>-272855.43017076026</v>
      </c>
      <c r="E20" s="35">
        <f>SUMIFS('Rider Adj B'!$P$11:$P$154,'Rider Adj B'!$A$11:$A$154,'SCH D-2 B'!E$13,'Rider Adj B'!$B$11:$B$154,'SCH D-2 B'!$B20)*-1000</f>
        <v>-11701476.24774717</v>
      </c>
      <c r="F20" s="35">
        <f>SUMIFS('Rider Adj B'!$P$11:$P$154,'Rider Adj B'!$A$11:$A$154,'SCH D-2 B'!F$13,'Rider Adj B'!$B$11:$B$154,'SCH D-2 B'!$B20)*-1000</f>
        <v>660798.40304773615</v>
      </c>
      <c r="G20" s="35">
        <f>SUMIFS('Rider Adj B'!$P$11:$P$154,'Rider Adj B'!$A$11:$A$154,'SCH D-2 B'!G$13,'Rider Adj B'!$B$11:$B$154,'SCH D-2 B'!$B20)*-1000</f>
        <v>989732.48907937645</v>
      </c>
      <c r="H20" s="35">
        <f>SUMIFS('Rider Adj B'!$P$11:$P$154,'Rider Adj B'!$A$11:$A$154,'SCH D-2 B'!H$13,'Rider Adj B'!$B$11:$B$154,'SCH D-2 B'!$B20)*-1000</f>
        <v>0</v>
      </c>
      <c r="I20" s="35">
        <f>SUM(D20:H20)</f>
        <v>-10323800.785790816</v>
      </c>
      <c r="J20" s="25">
        <v>1</v>
      </c>
      <c r="K20" s="35">
        <f t="shared" si="2"/>
        <v>-10323800.785790816</v>
      </c>
    </row>
    <row r="21" spans="1:11" ht="18.95" customHeight="1" x14ac:dyDescent="0.2">
      <c r="A21" s="26">
        <f t="shared" si="1"/>
        <v>8</v>
      </c>
      <c r="B21" s="26"/>
      <c r="C21" s="23" t="s">
        <v>171</v>
      </c>
      <c r="D21" s="24">
        <f t="shared" ref="D21:I21" si="3">SUM(D16:D20)</f>
        <v>-16326317.455229996</v>
      </c>
      <c r="E21" s="24">
        <f t="shared" si="3"/>
        <v>-128052354.13297567</v>
      </c>
      <c r="F21" s="24">
        <f t="shared" si="3"/>
        <v>6888576.6146442415</v>
      </c>
      <c r="G21" s="24">
        <f t="shared" si="3"/>
        <v>10268180.17174205</v>
      </c>
      <c r="H21" s="24">
        <f t="shared" si="3"/>
        <v>0</v>
      </c>
      <c r="I21" s="24">
        <f t="shared" si="3"/>
        <v>-127221914.80181937</v>
      </c>
      <c r="K21" s="24">
        <f>SUM(K16:K20)</f>
        <v>-127221914.80181937</v>
      </c>
    </row>
    <row r="22" spans="1:11" ht="18.95" customHeight="1" x14ac:dyDescent="0.2">
      <c r="A22" s="26">
        <f t="shared" si="1"/>
        <v>9</v>
      </c>
      <c r="B22" s="26">
        <v>447</v>
      </c>
      <c r="C22" s="23" t="s">
        <v>172</v>
      </c>
      <c r="D22" s="24">
        <f>SUMIFS('Rider Adj B'!$P$11:$P$154,'Rider Adj B'!$A$11:$A$154,'SCH D-2 B'!D$13,'Rider Adj B'!$B$11:$B$154,'SCH D-2 B'!$B22)*-1000</f>
        <v>0</v>
      </c>
      <c r="E22" s="24">
        <f>SUMIFS('Rider Adj B'!$P$11:$P$154,'Rider Adj B'!$A$11:$A$154,'SCH D-2 B'!E$13,'Rider Adj B'!$B$11:$B$154,'SCH D-2 B'!$B22)*-1000</f>
        <v>0</v>
      </c>
      <c r="F22" s="24">
        <f>SUMIFS('Rider Adj B'!$P$11:$P$154,'Rider Adj B'!$A$11:$A$154,'SCH D-2 B'!F$13,'Rider Adj B'!$B$11:$B$154,'SCH D-2 B'!$B22)*-1000</f>
        <v>0</v>
      </c>
      <c r="G22" s="24">
        <f>SUMIFS('Rider Adj B'!$P$11:$P$154,'Rider Adj B'!$A$11:$A$154,'SCH D-2 B'!G$13,'Rider Adj B'!$B$11:$B$154,'SCH D-2 B'!$B22)*-1000</f>
        <v>-29032692.495656047</v>
      </c>
      <c r="H22" s="24">
        <f>SUMIFS('Rider Adj B'!$P$11:$P$154,'Rider Adj B'!$A$11:$A$154,'SCH D-2 B'!H$13,'Rider Adj B'!$B$11:$B$154,'SCH D-2 B'!$B22)*-1000</f>
        <v>0</v>
      </c>
      <c r="I22" s="24">
        <f>SUM(D22:H22)</f>
        <v>-29032692.495656047</v>
      </c>
      <c r="J22" s="25">
        <v>1</v>
      </c>
      <c r="K22" s="24">
        <f t="shared" ref="K22:K23" si="4">I22*J22</f>
        <v>-29032692.495656047</v>
      </c>
    </row>
    <row r="23" spans="1:11" ht="18.95" customHeight="1" x14ac:dyDescent="0.2">
      <c r="A23" s="26">
        <f t="shared" si="1"/>
        <v>10</v>
      </c>
      <c r="B23" s="27">
        <v>449.1</v>
      </c>
      <c r="C23" s="23" t="s">
        <v>173</v>
      </c>
      <c r="D23" s="35">
        <f>SUMIFS('Rider Adj B'!$P$11:$P$154,'Rider Adj B'!$A$11:$A$154,'SCH D-2 B'!D$13,'Rider Adj B'!$B$11:$B$154,'SCH D-2 B'!$B23)*-1000</f>
        <v>0</v>
      </c>
      <c r="E23" s="35">
        <f>SUMIFS('Rider Adj B'!$P$11:$P$154,'Rider Adj B'!$A$11:$A$154,'SCH D-2 B'!E$13,'Rider Adj B'!$B$11:$B$154,'SCH D-2 B'!$B23)*-1000</f>
        <v>0</v>
      </c>
      <c r="F23" s="35">
        <f>SUMIFS('Rider Adj B'!$P$11:$P$154,'Rider Adj B'!$A$11:$A$154,'SCH D-2 B'!F$13,'Rider Adj B'!$B$11:$B$154,'SCH D-2 B'!$B23)*-1000</f>
        <v>0</v>
      </c>
      <c r="G23" s="35">
        <f>SUMIFS('Rider Adj B'!$P$11:$P$154,'Rider Adj B'!$A$11:$A$154,'SCH D-2 B'!G$13,'Rider Adj B'!$B$11:$B$154,'SCH D-2 B'!$B23)*-1000</f>
        <v>0</v>
      </c>
      <c r="H23" s="35">
        <f>SUMIFS('Rider Adj B'!$P$11:$P$154,'Rider Adj B'!$A$11:$A$154,'SCH D-2 B'!H$13,'Rider Adj B'!$B$11:$B$154,'SCH D-2 B'!$B23)*-1000</f>
        <v>0</v>
      </c>
      <c r="I23" s="35">
        <f>SUM(D23:H23)</f>
        <v>0</v>
      </c>
      <c r="J23" s="25">
        <v>0</v>
      </c>
      <c r="K23" s="35">
        <f t="shared" si="4"/>
        <v>0</v>
      </c>
    </row>
    <row r="24" spans="1:11" ht="18.95" customHeight="1" x14ac:dyDescent="0.2">
      <c r="A24" s="26">
        <f t="shared" si="1"/>
        <v>11</v>
      </c>
      <c r="C24" s="23" t="s">
        <v>174</v>
      </c>
      <c r="D24" s="36">
        <f t="shared" ref="D24:I24" si="5">SUM(D21:D23)</f>
        <v>-16326317.455229996</v>
      </c>
      <c r="E24" s="36">
        <f t="shared" si="5"/>
        <v>-128052354.13297567</v>
      </c>
      <c r="F24" s="36">
        <f t="shared" si="5"/>
        <v>6888576.6146442415</v>
      </c>
      <c r="G24" s="36">
        <f t="shared" si="5"/>
        <v>-18764512.323913999</v>
      </c>
      <c r="H24" s="36">
        <f t="shared" si="5"/>
        <v>0</v>
      </c>
      <c r="I24" s="36">
        <f t="shared" si="5"/>
        <v>-156254607.29747543</v>
      </c>
      <c r="K24" s="36">
        <f>SUM(K21:K23)</f>
        <v>-156254607.29747543</v>
      </c>
    </row>
    <row r="25" spans="1:11" ht="18.95" customHeight="1" x14ac:dyDescent="0.2"/>
    <row r="26" spans="1:11" ht="18.95" customHeight="1" x14ac:dyDescent="0.2">
      <c r="A26" s="26">
        <f>A24+1</f>
        <v>12</v>
      </c>
      <c r="B26" s="26"/>
      <c r="C26" s="34" t="s">
        <v>175</v>
      </c>
    </row>
    <row r="27" spans="1:11" ht="18.95" customHeight="1" x14ac:dyDescent="0.2">
      <c r="A27" s="26">
        <f>A26+1</f>
        <v>13</v>
      </c>
      <c r="B27" s="26">
        <v>450</v>
      </c>
      <c r="C27" s="23" t="s">
        <v>177</v>
      </c>
      <c r="D27" s="24">
        <f>SUMIFS('Rider Adj B'!$P$11:$P$154,'Rider Adj B'!$A$11:$A$154,'SCH D-2 B'!D$13,'Rider Adj B'!$B$11:$B$154,'SCH D-2 B'!$B27)*-1000</f>
        <v>0</v>
      </c>
      <c r="E27" s="24">
        <f>SUMIFS('Rider Adj B'!$P$11:$P$154,'Rider Adj B'!$A$11:$A$154,'SCH D-2 B'!E$13,'Rider Adj B'!$B$11:$B$154,'SCH D-2 B'!$B27)*-1000</f>
        <v>0</v>
      </c>
      <c r="F27" s="24">
        <f>SUMIFS('Rider Adj B'!$P$11:$P$154,'Rider Adj B'!$A$11:$A$154,'SCH D-2 B'!F$13,'Rider Adj B'!$B$11:$B$154,'SCH D-2 B'!$B27)*-1000</f>
        <v>0</v>
      </c>
      <c r="G27" s="24">
        <f>SUMIFS('Rider Adj B'!$P$11:$P$154,'Rider Adj B'!$A$11:$A$154,'SCH D-2 B'!G$13,'Rider Adj B'!$B$11:$B$154,'SCH D-2 B'!$B27)*-1000</f>
        <v>0</v>
      </c>
      <c r="H27" s="24">
        <f>SUMIFS('Rider Adj B'!$P$11:$P$154,'Rider Adj B'!$A$11:$A$154,'SCH D-2 B'!H$13,'Rider Adj B'!$B$11:$B$154,'SCH D-2 B'!$B27)*-1000</f>
        <v>0</v>
      </c>
      <c r="I27" s="24">
        <f>SUM(D27:H27)</f>
        <v>0</v>
      </c>
      <c r="J27" s="25">
        <v>1</v>
      </c>
      <c r="K27" s="24">
        <f t="shared" ref="K27:K30" si="6">I27*J27</f>
        <v>0</v>
      </c>
    </row>
    <row r="28" spans="1:11" ht="18.95" customHeight="1" x14ac:dyDescent="0.2">
      <c r="A28" s="26">
        <f t="shared" ref="A28:A31" si="7">A27+1</f>
        <v>14</v>
      </c>
      <c r="B28" s="26">
        <v>451</v>
      </c>
      <c r="C28" s="10" t="s">
        <v>176</v>
      </c>
      <c r="D28" s="24">
        <f>SUMIFS('Rider Adj B'!$P$11:$P$154,'Rider Adj B'!$A$11:$A$154,'SCH D-2 B'!D$13,'Rider Adj B'!$B$11:$B$154,'SCH D-2 B'!$B28)*-1000</f>
        <v>0</v>
      </c>
      <c r="E28" s="24">
        <f>SUMIFS('Rider Adj B'!$P$11:$P$154,'Rider Adj B'!$A$11:$A$154,'SCH D-2 B'!E$13,'Rider Adj B'!$B$11:$B$154,'SCH D-2 B'!$B28)*-1000</f>
        <v>0</v>
      </c>
      <c r="F28" s="24">
        <f>SUMIFS('Rider Adj B'!$P$11:$P$154,'Rider Adj B'!$A$11:$A$154,'SCH D-2 B'!F$13,'Rider Adj B'!$B$11:$B$154,'SCH D-2 B'!$B28)*-1000</f>
        <v>0</v>
      </c>
      <c r="G28" s="24">
        <f>SUMIFS('Rider Adj B'!$P$11:$P$154,'Rider Adj B'!$A$11:$A$154,'SCH D-2 B'!G$13,'Rider Adj B'!$B$11:$B$154,'SCH D-2 B'!$B28)*-1000</f>
        <v>0</v>
      </c>
      <c r="H28" s="24">
        <f>SUMIFS('Rider Adj B'!$P$11:$P$154,'Rider Adj B'!$A$11:$A$154,'SCH D-2 B'!H$13,'Rider Adj B'!$B$11:$B$154,'SCH D-2 B'!$B28)*-1000</f>
        <v>0</v>
      </c>
      <c r="I28" s="24">
        <f>SUM(D28:H28)</f>
        <v>0</v>
      </c>
      <c r="J28" s="25">
        <v>1</v>
      </c>
      <c r="K28" s="24">
        <f t="shared" si="6"/>
        <v>0</v>
      </c>
    </row>
    <row r="29" spans="1:11" ht="18.95" customHeight="1" x14ac:dyDescent="0.2">
      <c r="A29" s="26">
        <f t="shared" si="7"/>
        <v>15</v>
      </c>
      <c r="B29" s="26">
        <v>454</v>
      </c>
      <c r="C29" s="4" t="s">
        <v>17</v>
      </c>
      <c r="D29" s="24">
        <f>SUMIFS('Rider Adj B'!$P$11:$P$154,'Rider Adj B'!$A$11:$A$154,'SCH D-2 B'!D$13,'Rider Adj B'!$B$11:$B$154,'SCH D-2 B'!$B29)*-1000</f>
        <v>0</v>
      </c>
      <c r="E29" s="24">
        <f>SUMIFS('Rider Adj B'!$P$11:$P$154,'Rider Adj B'!$A$11:$A$154,'SCH D-2 B'!E$13,'Rider Adj B'!$B$11:$B$154,'SCH D-2 B'!$B29)*-1000</f>
        <v>0</v>
      </c>
      <c r="F29" s="24">
        <f>SUMIFS('Rider Adj B'!$P$11:$P$154,'Rider Adj B'!$A$11:$A$154,'SCH D-2 B'!F$13,'Rider Adj B'!$B$11:$B$154,'SCH D-2 B'!$B29)*-1000</f>
        <v>0</v>
      </c>
      <c r="G29" s="24">
        <f>SUMIFS('Rider Adj B'!$P$11:$P$154,'Rider Adj B'!$A$11:$A$154,'SCH D-2 B'!G$13,'Rider Adj B'!$B$11:$B$154,'SCH D-2 B'!$B29)*-1000</f>
        <v>0</v>
      </c>
      <c r="H29" s="24">
        <f>SUMIFS('Rider Adj B'!$P$11:$P$154,'Rider Adj B'!$A$11:$A$154,'SCH D-2 B'!H$13,'Rider Adj B'!$B$11:$B$154,'SCH D-2 B'!$B29)*-1000</f>
        <v>0</v>
      </c>
      <c r="I29" s="24">
        <f>SUM(D29:H29)</f>
        <v>0</v>
      </c>
      <c r="J29" s="25">
        <v>1</v>
      </c>
      <c r="K29" s="24">
        <f t="shared" si="6"/>
        <v>0</v>
      </c>
    </row>
    <row r="30" spans="1:11" ht="18.95" customHeight="1" x14ac:dyDescent="0.2">
      <c r="A30" s="26">
        <f t="shared" si="7"/>
        <v>16</v>
      </c>
      <c r="B30" s="26">
        <v>456</v>
      </c>
      <c r="C30" s="4" t="s">
        <v>18</v>
      </c>
      <c r="D30" s="35">
        <f>SUMIFS('Rider Adj B'!$P$11:$P$154,'Rider Adj B'!$A$11:$A$154,'SCH D-2 B'!D$13,'Rider Adj B'!$B$11:$B$154,'SCH D-2 B'!$B30)*-1000</f>
        <v>0</v>
      </c>
      <c r="E30" s="35">
        <f>SUMIFS('Rider Adj B'!$P$11:$P$154,'Rider Adj B'!$A$11:$A$154,'SCH D-2 B'!E$13,'Rider Adj B'!$B$11:$B$154,'SCH D-2 B'!$B30)*-1000</f>
        <v>0</v>
      </c>
      <c r="F30" s="35">
        <f>SUMIFS('Rider Adj B'!$P$11:$P$154,'Rider Adj B'!$A$11:$A$154,'SCH D-2 B'!F$13,'Rider Adj B'!$B$11:$B$154,'SCH D-2 B'!$B30)*-1000</f>
        <v>0</v>
      </c>
      <c r="G30" s="35">
        <f>SUMIFS('Rider Adj B'!$P$11:$P$154,'Rider Adj B'!$A$11:$A$154,'SCH D-2 B'!G$13,'Rider Adj B'!$B$11:$B$154,'SCH D-2 B'!$B30)*-1000</f>
        <v>0</v>
      </c>
      <c r="H30" s="35">
        <f>SUMIFS('Rider Adj B'!$P$11:$P$154,'Rider Adj B'!$A$11:$A$154,'SCH D-2 B'!H$13,'Rider Adj B'!$B$11:$B$154,'SCH D-2 B'!$B30)*-1000</f>
        <v>0</v>
      </c>
      <c r="I30" s="35">
        <f>SUM(D30:H30)</f>
        <v>0</v>
      </c>
      <c r="J30" s="25">
        <v>1</v>
      </c>
      <c r="K30" s="35">
        <f t="shared" si="6"/>
        <v>0</v>
      </c>
    </row>
    <row r="31" spans="1:11" ht="18.95" customHeight="1" x14ac:dyDescent="0.2">
      <c r="A31" s="26">
        <f t="shared" si="7"/>
        <v>17</v>
      </c>
      <c r="B31" s="26"/>
      <c r="C31" s="23" t="s">
        <v>201</v>
      </c>
      <c r="D31" s="36">
        <f t="shared" ref="D31:I31" si="8">SUM(D27:D30)</f>
        <v>0</v>
      </c>
      <c r="E31" s="36">
        <f t="shared" si="8"/>
        <v>0</v>
      </c>
      <c r="F31" s="36">
        <f t="shared" si="8"/>
        <v>0</v>
      </c>
      <c r="G31" s="36">
        <f t="shared" si="8"/>
        <v>0</v>
      </c>
      <c r="H31" s="36">
        <f t="shared" si="8"/>
        <v>0</v>
      </c>
      <c r="I31" s="36">
        <f t="shared" si="8"/>
        <v>0</v>
      </c>
      <c r="K31" s="36">
        <f>SUM(K27:K30)</f>
        <v>0</v>
      </c>
    </row>
    <row r="32" spans="1:11" ht="18.95" customHeight="1" x14ac:dyDescent="0.2">
      <c r="A32" s="26"/>
      <c r="B32" s="26"/>
      <c r="C32" s="23"/>
    </row>
    <row r="33" spans="1:14" ht="18.95" customHeight="1" x14ac:dyDescent="0.2">
      <c r="A33" s="26">
        <f>A31+1</f>
        <v>18</v>
      </c>
      <c r="B33" s="26"/>
      <c r="C33" s="42" t="s">
        <v>127</v>
      </c>
      <c r="D33" s="35">
        <f t="shared" ref="D33:I33" si="9">D24+D31</f>
        <v>-16326317.455229996</v>
      </c>
      <c r="E33" s="35">
        <f t="shared" si="9"/>
        <v>-128052354.13297567</v>
      </c>
      <c r="F33" s="35">
        <f t="shared" si="9"/>
        <v>6888576.6146442415</v>
      </c>
      <c r="G33" s="35">
        <f t="shared" si="9"/>
        <v>-18764512.323913999</v>
      </c>
      <c r="H33" s="35">
        <f t="shared" si="9"/>
        <v>0</v>
      </c>
      <c r="I33" s="35">
        <f t="shared" si="9"/>
        <v>-156254607.29747543</v>
      </c>
      <c r="K33" s="35">
        <f>K24+K31</f>
        <v>-156254607.29747543</v>
      </c>
    </row>
    <row r="34" spans="1:14" ht="18.95" customHeight="1" x14ac:dyDescent="0.2">
      <c r="B34" s="26"/>
      <c r="C34" s="23"/>
    </row>
    <row r="35" spans="1:14" ht="18.95" customHeight="1" x14ac:dyDescent="0.2">
      <c r="A35" s="26">
        <f>A33+1</f>
        <v>19</v>
      </c>
      <c r="B35" s="26"/>
      <c r="C35" s="41" t="s">
        <v>124</v>
      </c>
    </row>
    <row r="36" spans="1:14" ht="18.95" customHeight="1" x14ac:dyDescent="0.2">
      <c r="A36" s="26">
        <f>A35+1</f>
        <v>20</v>
      </c>
      <c r="B36" s="26"/>
      <c r="C36" s="34" t="s">
        <v>194</v>
      </c>
    </row>
    <row r="37" spans="1:14" ht="18.95" customHeight="1" x14ac:dyDescent="0.2">
      <c r="A37" s="26">
        <f t="shared" ref="A37:A63" si="10">A36+1</f>
        <v>21</v>
      </c>
      <c r="B37" s="26"/>
      <c r="C37" s="34" t="s">
        <v>178</v>
      </c>
    </row>
    <row r="38" spans="1:14" ht="18.95" customHeight="1" x14ac:dyDescent="0.2">
      <c r="A38" s="26">
        <f t="shared" si="10"/>
        <v>22</v>
      </c>
      <c r="B38" s="88">
        <v>500</v>
      </c>
      <c r="C38" s="4" t="s">
        <v>31</v>
      </c>
      <c r="D38" s="24">
        <f>SUMIFS('Rider Adj B'!$P$11:$P$154,'Rider Adj B'!$A$11:$A$154,'SCH D-2 B'!D$13,'Rider Adj B'!$B$11:$B$154,'SCH D-2 B'!$B38)*-1000</f>
        <v>0</v>
      </c>
      <c r="E38" s="24">
        <f>SUMIFS('Rider Adj B'!$P$11:$P$154,'Rider Adj B'!$A$11:$A$154,'SCH D-2 B'!E$13,'Rider Adj B'!$B$11:$B$154,'SCH D-2 B'!$B38)*-1000</f>
        <v>0</v>
      </c>
      <c r="F38" s="24">
        <f>SUMIFS('Rider Adj B'!$P$11:$P$154,'Rider Adj B'!$A$11:$A$154,'SCH D-2 B'!F$13,'Rider Adj B'!$B$11:$B$154,'SCH D-2 B'!$B38)*-1000</f>
        <v>0</v>
      </c>
      <c r="G38" s="24">
        <f>SUMIFS('Rider Adj B'!$P$11:$P$154,'Rider Adj B'!$A$11:$A$154,'SCH D-2 B'!G$13,'Rider Adj B'!$B$11:$B$154,'SCH D-2 B'!$B38)*-1000</f>
        <v>0</v>
      </c>
      <c r="H38" s="24">
        <f>SUMIFS('Rider Adj B'!$P$11:$P$154,'Rider Adj B'!$A$11:$A$154,'SCH D-2 B'!H$13,'Rider Adj B'!$B$11:$B$154,'SCH D-2 B'!$B38)*-1000</f>
        <v>0</v>
      </c>
      <c r="I38" s="24">
        <f>SUM(D38:H38)</f>
        <v>0</v>
      </c>
      <c r="J38" s="25">
        <v>1</v>
      </c>
      <c r="K38" s="24">
        <f t="shared" ref="K38:K41" si="11">I38*J38</f>
        <v>0</v>
      </c>
    </row>
    <row r="39" spans="1:14" ht="18.95" customHeight="1" x14ac:dyDescent="0.2">
      <c r="A39" s="26">
        <f t="shared" si="10"/>
        <v>23</v>
      </c>
      <c r="B39" s="88">
        <v>501</v>
      </c>
      <c r="C39" s="4" t="s">
        <v>19</v>
      </c>
      <c r="D39" s="24">
        <f>SUMIFS('Rider Adj B'!$P$11:$P$154,'Rider Adj B'!$A$11:$A$154,'SCH D-2 B'!D$13,'Rider Adj B'!$B$11:$B$154,'SCH D-2 B'!$B39)*-1000</f>
        <v>0</v>
      </c>
      <c r="E39" s="24">
        <f ca="1">SUMIFS('Rider Adj B'!$P$11:$P$154,'Rider Adj B'!$A$11:$A$154,'SCH D-2 B'!E$13,'Rider Adj B'!$B$11:$B$154,'SCH D-2 B'!$B39)*-1000</f>
        <v>2328634.9900000007</v>
      </c>
      <c r="F39" s="24">
        <f>SUMIFS('Rider Adj B'!$P$11:$P$154,'Rider Adj B'!$A$11:$A$154,'SCH D-2 B'!F$13,'Rider Adj B'!$B$11:$B$154,'SCH D-2 B'!$B39)*-1000</f>
        <v>6410987.516144244</v>
      </c>
      <c r="G39" s="24">
        <f>SUMIFS('Rider Adj B'!$P$11:$P$154,'Rider Adj B'!$A$11:$A$154,'SCH D-2 B'!G$13,'Rider Adj B'!$B$11:$B$154,'SCH D-2 B'!$B39)*-1000</f>
        <v>-3636037.4423547965</v>
      </c>
      <c r="H39" s="24">
        <f>SUMIFS('Rider Adj B'!$P$11:$P$154,'Rider Adj B'!$A$11:$A$154,'SCH D-2 B'!H$13,'Rider Adj B'!$B$11:$B$154,'SCH D-2 B'!$B39)*-1000</f>
        <v>0</v>
      </c>
      <c r="I39" s="24">
        <f ca="1">SUM(D39:H39)</f>
        <v>5103585.0637894478</v>
      </c>
      <c r="J39" s="25">
        <v>1</v>
      </c>
      <c r="K39" s="24">
        <f ca="1">J39*I39</f>
        <v>5103585.0637894478</v>
      </c>
      <c r="N39" s="25"/>
    </row>
    <row r="40" spans="1:14" ht="18.95" customHeight="1" x14ac:dyDescent="0.2">
      <c r="A40" s="26">
        <f t="shared" si="10"/>
        <v>24</v>
      </c>
      <c r="B40" s="88">
        <v>502</v>
      </c>
      <c r="C40" s="4" t="s">
        <v>20</v>
      </c>
      <c r="D40" s="24">
        <f>SUMIFS('Rider Adj B'!$P$11:$P$154,'Rider Adj B'!$A$11:$A$154,'SCH D-2 B'!D$13,'Rider Adj B'!$B$11:$B$154,'SCH D-2 B'!$B40)*-1000</f>
        <v>0</v>
      </c>
      <c r="E40" s="24">
        <f ca="1">SUMIFS('Rider Adj B'!$P$11:$P$154,'Rider Adj B'!$A$11:$A$154,'SCH D-2 B'!E$13,'Rider Adj B'!$B$11:$B$154,'SCH D-2 B'!$B40)*-1000</f>
        <v>-342728.56</v>
      </c>
      <c r="F40" s="24">
        <f>SUMIFS('Rider Adj B'!$P$11:$P$154,'Rider Adj B'!$A$11:$A$154,'SCH D-2 B'!F$13,'Rider Adj B'!$B$11:$B$154,'SCH D-2 B'!$B40)*-1000</f>
        <v>0</v>
      </c>
      <c r="G40" s="24">
        <f>SUMIFS('Rider Adj B'!$P$11:$P$154,'Rider Adj B'!$A$11:$A$154,'SCH D-2 B'!G$13,'Rider Adj B'!$B$11:$B$154,'SCH D-2 B'!$B40)*-1000</f>
        <v>-317995.0891302356</v>
      </c>
      <c r="H40" s="24">
        <f>SUMIFS('Rider Adj B'!$P$11:$P$154,'Rider Adj B'!$A$11:$A$154,'SCH D-2 B'!H$13,'Rider Adj B'!$B$11:$B$154,'SCH D-2 B'!$B40)*-1000</f>
        <v>0</v>
      </c>
      <c r="I40" s="24">
        <f ca="1">SUM(D40:H40)</f>
        <v>-660723.64913023566</v>
      </c>
      <c r="J40" s="25">
        <v>1</v>
      </c>
      <c r="K40" s="24">
        <f t="shared" ca="1" si="11"/>
        <v>-660723.64913023566</v>
      </c>
    </row>
    <row r="41" spans="1:14" ht="18.95" customHeight="1" x14ac:dyDescent="0.2">
      <c r="A41" s="26">
        <f t="shared" si="10"/>
        <v>25</v>
      </c>
      <c r="B41" s="88">
        <v>504</v>
      </c>
      <c r="C41" s="4" t="s">
        <v>21</v>
      </c>
      <c r="D41" s="24">
        <f>SUMIFS('Rider Adj B'!$P$11:$P$154,'Rider Adj B'!$A$11:$A$154,'SCH D-2 B'!D$13,'Rider Adj B'!$B$11:$B$154,'SCH D-2 B'!$B41)*-1000</f>
        <v>0</v>
      </c>
      <c r="E41" s="24">
        <f>SUMIFS('Rider Adj B'!$P$11:$P$154,'Rider Adj B'!$A$11:$A$154,'SCH D-2 B'!E$13,'Rider Adj B'!$B$11:$B$154,'SCH D-2 B'!$B41)*-1000</f>
        <v>0</v>
      </c>
      <c r="F41" s="24">
        <f>SUMIFS('Rider Adj B'!$P$11:$P$154,'Rider Adj B'!$A$11:$A$154,'SCH D-2 B'!F$13,'Rider Adj B'!$B$11:$B$154,'SCH D-2 B'!$B41)*-1000</f>
        <v>0</v>
      </c>
      <c r="G41" s="24">
        <f>SUMIFS('Rider Adj B'!$P$11:$P$154,'Rider Adj B'!$A$11:$A$154,'SCH D-2 B'!G$13,'Rider Adj B'!$B$11:$B$154,'SCH D-2 B'!$B41)*-1000</f>
        <v>0</v>
      </c>
      <c r="H41" s="24">
        <f>SUMIFS('Rider Adj B'!$P$11:$P$154,'Rider Adj B'!$A$11:$A$154,'SCH D-2 B'!H$13,'Rider Adj B'!$B$11:$B$154,'SCH D-2 B'!$B41)*-1000</f>
        <v>0</v>
      </c>
      <c r="I41" s="24">
        <f>SUM(D41:H41)</f>
        <v>0</v>
      </c>
      <c r="J41" s="25">
        <v>1</v>
      </c>
      <c r="K41" s="24">
        <f t="shared" si="11"/>
        <v>0</v>
      </c>
    </row>
    <row r="42" spans="1:14" s="16" customFormat="1" ht="20.100000000000001" customHeight="1" x14ac:dyDescent="0.2">
      <c r="A42" s="379" t="str">
        <f>$A$1</f>
        <v>LOUISVILLE GAS AND ELECTRIC COMPANY</v>
      </c>
      <c r="B42" s="379"/>
      <c r="C42" s="379"/>
      <c r="D42" s="379"/>
      <c r="E42" s="379"/>
      <c r="F42" s="379"/>
      <c r="G42" s="379"/>
      <c r="H42" s="379"/>
      <c r="I42" s="379"/>
      <c r="J42" s="379"/>
      <c r="K42" s="379"/>
    </row>
    <row r="43" spans="1:14" s="16" customFormat="1" ht="20.100000000000001" customHeight="1" x14ac:dyDescent="0.2">
      <c r="A43" s="379" t="str">
        <f>$A$2</f>
        <v>CASE NO. 2018-00295 - ELECTRIC OPERATIONS - RESPONSE TO PSC 2-75 (SLIPPAGE FACTOR 97.153%)</v>
      </c>
      <c r="B43" s="379"/>
      <c r="C43" s="379"/>
      <c r="D43" s="379"/>
      <c r="E43" s="379"/>
      <c r="F43" s="379"/>
      <c r="G43" s="379"/>
      <c r="H43" s="379"/>
      <c r="I43" s="379"/>
      <c r="J43" s="379"/>
      <c r="K43" s="379"/>
    </row>
    <row r="44" spans="1:14" s="16" customFormat="1" ht="20.100000000000001" customHeight="1" x14ac:dyDescent="0.2">
      <c r="A44" s="379" t="s">
        <v>332</v>
      </c>
      <c r="B44" s="379"/>
      <c r="C44" s="379"/>
      <c r="D44" s="379"/>
      <c r="E44" s="379"/>
      <c r="F44" s="379"/>
      <c r="G44" s="379"/>
      <c r="H44" s="379"/>
      <c r="I44" s="379"/>
      <c r="J44" s="379"/>
      <c r="K44" s="379"/>
    </row>
    <row r="45" spans="1:14" s="16" customFormat="1" ht="20.100000000000001" customHeight="1" x14ac:dyDescent="0.2">
      <c r="A45" s="379" t="str">
        <f>$A$4</f>
        <v>FOR THE 12 MONTHS ENDED DECEMBER 31, 2018</v>
      </c>
      <c r="B45" s="379"/>
      <c r="C45" s="379"/>
      <c r="D45" s="379"/>
      <c r="E45" s="379"/>
      <c r="F45" s="379"/>
      <c r="G45" s="379"/>
      <c r="H45" s="379"/>
      <c r="I45" s="379"/>
      <c r="J45" s="379"/>
      <c r="K45" s="379"/>
    </row>
    <row r="46" spans="1:14" s="16" customFormat="1" ht="20.100000000000001" customHeight="1" x14ac:dyDescent="0.2">
      <c r="A46" s="87"/>
      <c r="B46" s="87"/>
      <c r="C46" s="87"/>
      <c r="D46" s="87"/>
      <c r="E46" s="87"/>
      <c r="F46" s="210"/>
      <c r="G46" s="210"/>
      <c r="H46" s="87"/>
      <c r="I46" s="87"/>
      <c r="J46" s="87"/>
      <c r="K46" s="87"/>
    </row>
    <row r="47" spans="1:14" s="16" customFormat="1" ht="20.100000000000001" customHeight="1" x14ac:dyDescent="0.2">
      <c r="A47" s="18" t="s">
        <v>150</v>
      </c>
      <c r="B47" s="18"/>
      <c r="K47" s="19" t="str">
        <f>$K$6</f>
        <v>SCHEDULE D-2</v>
      </c>
    </row>
    <row r="48" spans="1:14" s="16" customFormat="1" ht="20.100000000000001" customHeight="1" x14ac:dyDescent="0.2">
      <c r="A48" s="16" t="str">
        <f>$A$7</f>
        <v>TYPE OF FILING: _____ ORIGINAL  _____ UPDATED  __X__ REVISED</v>
      </c>
      <c r="K48" s="19" t="s">
        <v>327</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2">E$10</f>
        <v>ADJ 2</v>
      </c>
      <c r="F51" s="129" t="str">
        <f t="shared" si="12"/>
        <v>ADJ 3</v>
      </c>
      <c r="G51" s="129" t="str">
        <f t="shared" si="12"/>
        <v>ADJ 4</v>
      </c>
      <c r="H51" s="129" t="str">
        <f t="shared" si="12"/>
        <v>ADJ 5</v>
      </c>
      <c r="I51" s="63"/>
      <c r="J51" s="63"/>
      <c r="K51" s="63"/>
    </row>
    <row r="52" spans="1:11" ht="44.25" customHeight="1" x14ac:dyDescent="0.2">
      <c r="A52" s="64" t="s">
        <v>152</v>
      </c>
      <c r="B52" s="64" t="s">
        <v>153</v>
      </c>
      <c r="C52" s="64" t="s">
        <v>157</v>
      </c>
      <c r="D52" s="64" t="str">
        <f>D$11</f>
        <v>REMOVE DSM MECHANISM</v>
      </c>
      <c r="E52" s="64" t="str">
        <f t="shared" ref="E52:H52" si="13">E$11</f>
        <v>REMOVE ECR MECHANISM</v>
      </c>
      <c r="F52" s="64" t="str">
        <f t="shared" si="13"/>
        <v>REMOVE FAC MECHANISM</v>
      </c>
      <c r="G52" s="64" t="str">
        <f t="shared" si="13"/>
        <v>REMOVE OSS MECHANISM</v>
      </c>
      <c r="H52" s="64" t="str">
        <f t="shared" si="13"/>
        <v>INTEREST SYNCHRONIZATION</v>
      </c>
      <c r="I52" s="64" t="s">
        <v>334</v>
      </c>
      <c r="J52" s="64" t="s">
        <v>154</v>
      </c>
      <c r="K52" s="64" t="s">
        <v>324</v>
      </c>
    </row>
    <row r="53" spans="1:11" ht="23.1" customHeight="1" x14ac:dyDescent="0.2">
      <c r="A53" s="22"/>
      <c r="B53" s="22"/>
      <c r="C53" s="29"/>
      <c r="D53" s="30" t="s">
        <v>155</v>
      </c>
      <c r="E53" s="30" t="s">
        <v>155</v>
      </c>
      <c r="F53" s="30" t="s">
        <v>155</v>
      </c>
      <c r="G53" s="30" t="s">
        <v>155</v>
      </c>
      <c r="H53" s="30" t="s">
        <v>155</v>
      </c>
      <c r="I53" s="30" t="s">
        <v>155</v>
      </c>
      <c r="J53" s="30"/>
      <c r="K53" s="30" t="s">
        <v>155</v>
      </c>
    </row>
    <row r="54" spans="1:11" ht="18.95" customHeight="1" x14ac:dyDescent="0.2">
      <c r="A54" s="26">
        <f>A41+1</f>
        <v>26</v>
      </c>
      <c r="B54" s="88">
        <v>505</v>
      </c>
      <c r="C54" s="4" t="s">
        <v>22</v>
      </c>
      <c r="D54" s="24">
        <f>SUMIFS('Rider Adj B'!$P$11:$P$154,'Rider Adj B'!$A$11:$A$154,'SCH D-2 B'!D$13,'Rider Adj B'!$B$11:$B$154,'SCH D-2 B'!$B54)*-1000</f>
        <v>0</v>
      </c>
      <c r="E54" s="24">
        <f>SUMIFS('Rider Adj B'!$P$11:$P$154,'Rider Adj B'!$A$11:$A$154,'SCH D-2 B'!E$13,'Rider Adj B'!$B$11:$B$154,'SCH D-2 B'!$B54)*-1000</f>
        <v>0</v>
      </c>
      <c r="F54" s="24">
        <f>SUMIFS('Rider Adj B'!$P$11:$P$154,'Rider Adj B'!$A$11:$A$154,'SCH D-2 B'!F$13,'Rider Adj B'!$B$11:$B$154,'SCH D-2 B'!$B54)*-1000</f>
        <v>0</v>
      </c>
      <c r="G54" s="24">
        <f>SUMIFS('Rider Adj B'!$P$11:$P$154,'Rider Adj B'!$A$11:$A$154,'SCH D-2 B'!G$13,'Rider Adj B'!$B$11:$B$154,'SCH D-2 B'!$B54)*-1000</f>
        <v>0</v>
      </c>
      <c r="H54" s="24">
        <f>SUMIFS('Rider Adj B'!$P$11:$P$154,'Rider Adj B'!$A$11:$A$154,'SCH D-2 B'!H$13,'Rider Adj B'!$B$11:$B$154,'SCH D-2 B'!$B54)*-1000</f>
        <v>0</v>
      </c>
      <c r="I54" s="24">
        <f t="shared" ref="I54:I62" si="14">SUM(D54:H54)</f>
        <v>0</v>
      </c>
      <c r="J54" s="25">
        <v>1</v>
      </c>
      <c r="K54" s="24">
        <f t="shared" ref="K54:K62" si="15">I54*J54</f>
        <v>0</v>
      </c>
    </row>
    <row r="55" spans="1:11" ht="18.95" customHeight="1" x14ac:dyDescent="0.2">
      <c r="A55" s="26">
        <f t="shared" si="10"/>
        <v>27</v>
      </c>
      <c r="B55" s="88">
        <v>506</v>
      </c>
      <c r="C55" s="4" t="s">
        <v>23</v>
      </c>
      <c r="D55" s="24">
        <f>SUMIFS('Rider Adj B'!$P$11:$P$154,'Rider Adj B'!$A$11:$A$154,'SCH D-2 B'!D$13,'Rider Adj B'!$B$11:$B$154,'SCH D-2 B'!$B55)*-1000</f>
        <v>0</v>
      </c>
      <c r="E55" s="24">
        <f ca="1">SUMIFS('Rider Adj B'!$P$11:$P$154,'Rider Adj B'!$A$11:$A$154,'SCH D-2 B'!E$13,'Rider Adj B'!$B$11:$B$154,'SCH D-2 B'!$B55)*-1000</f>
        <v>-5133483.2399999974</v>
      </c>
      <c r="F55" s="24">
        <f>SUMIFS('Rider Adj B'!$P$11:$P$154,'Rider Adj B'!$A$11:$A$154,'SCH D-2 B'!F$13,'Rider Adj B'!$B$11:$B$154,'SCH D-2 B'!$B55)*-1000</f>
        <v>0</v>
      </c>
      <c r="G55" s="24">
        <f>SUMIFS('Rider Adj B'!$P$11:$P$154,'Rider Adj B'!$A$11:$A$154,'SCH D-2 B'!G$13,'Rider Adj B'!$B$11:$B$154,'SCH D-2 B'!$B55)*-1000</f>
        <v>-33346.720000000001</v>
      </c>
      <c r="H55" s="24">
        <f>SUMIFS('Rider Adj B'!$P$11:$P$154,'Rider Adj B'!$A$11:$A$154,'SCH D-2 B'!H$13,'Rider Adj B'!$B$11:$B$154,'SCH D-2 B'!$B55)*-1000</f>
        <v>0</v>
      </c>
      <c r="I55" s="24">
        <f t="shared" ca="1" si="14"/>
        <v>-5166829.9599999972</v>
      </c>
      <c r="J55" s="25">
        <v>1</v>
      </c>
      <c r="K55" s="24">
        <f t="shared" ca="1" si="15"/>
        <v>-5166829.9599999972</v>
      </c>
    </row>
    <row r="56" spans="1:11" ht="18.95" customHeight="1" x14ac:dyDescent="0.2">
      <c r="A56" s="26">
        <f t="shared" si="10"/>
        <v>28</v>
      </c>
      <c r="B56" s="88">
        <v>507</v>
      </c>
      <c r="C56" s="4" t="s">
        <v>24</v>
      </c>
      <c r="D56" s="24">
        <f>SUMIFS('Rider Adj B'!$P$11:$P$154,'Rider Adj B'!$A$11:$A$154,'SCH D-2 B'!D$13,'Rider Adj B'!$B$11:$B$154,'SCH D-2 B'!$B56)*-1000</f>
        <v>0</v>
      </c>
      <c r="E56" s="24">
        <f>SUMIFS('Rider Adj B'!$P$11:$P$154,'Rider Adj B'!$A$11:$A$154,'SCH D-2 B'!E$13,'Rider Adj B'!$B$11:$B$154,'SCH D-2 B'!$B56)*-1000</f>
        <v>0</v>
      </c>
      <c r="F56" s="24">
        <f>SUMIFS('Rider Adj B'!$P$11:$P$154,'Rider Adj B'!$A$11:$A$154,'SCH D-2 B'!F$13,'Rider Adj B'!$B$11:$B$154,'SCH D-2 B'!$B56)*-1000</f>
        <v>0</v>
      </c>
      <c r="G56" s="24">
        <f>SUMIFS('Rider Adj B'!$P$11:$P$154,'Rider Adj B'!$A$11:$A$154,'SCH D-2 B'!G$13,'Rider Adj B'!$B$11:$B$154,'SCH D-2 B'!$B56)*-1000</f>
        <v>0</v>
      </c>
      <c r="H56" s="24">
        <f>SUMIFS('Rider Adj B'!$P$11:$P$154,'Rider Adj B'!$A$11:$A$154,'SCH D-2 B'!H$13,'Rider Adj B'!$B$11:$B$154,'SCH D-2 B'!$B56)*-1000</f>
        <v>0</v>
      </c>
      <c r="I56" s="24">
        <f t="shared" si="14"/>
        <v>0</v>
      </c>
      <c r="J56" s="25">
        <v>1</v>
      </c>
      <c r="K56" s="24">
        <f t="shared" si="15"/>
        <v>0</v>
      </c>
    </row>
    <row r="57" spans="1:11" ht="18.95" customHeight="1" x14ac:dyDescent="0.2">
      <c r="A57" s="26">
        <f t="shared" si="10"/>
        <v>29</v>
      </c>
      <c r="B57" s="88">
        <v>509</v>
      </c>
      <c r="C57" s="4" t="s">
        <v>25</v>
      </c>
      <c r="D57" s="24">
        <f>SUMIFS('Rider Adj B'!$P$11:$P$154,'Rider Adj B'!$A$11:$A$154,'SCH D-2 B'!D$13,'Rider Adj B'!$B$11:$B$154,'SCH D-2 B'!$B57)*-1000</f>
        <v>0</v>
      </c>
      <c r="E57" s="24">
        <f ca="1">SUMIFS('Rider Adj B'!$P$11:$P$154,'Rider Adj B'!$A$11:$A$154,'SCH D-2 B'!E$13,'Rider Adj B'!$B$11:$B$154,'SCH D-2 B'!$B57)*-1000</f>
        <v>-2000</v>
      </c>
      <c r="F57" s="24">
        <f>SUMIFS('Rider Adj B'!$P$11:$P$154,'Rider Adj B'!$A$11:$A$154,'SCH D-2 B'!F$13,'Rider Adj B'!$B$11:$B$154,'SCH D-2 B'!$B57)*-1000</f>
        <v>0</v>
      </c>
      <c r="G57" s="24">
        <f>SUMIFS('Rider Adj B'!$P$11:$P$154,'Rider Adj B'!$A$11:$A$154,'SCH D-2 B'!G$13,'Rider Adj B'!$B$11:$B$154,'SCH D-2 B'!$B57)*-1000</f>
        <v>0</v>
      </c>
      <c r="H57" s="24">
        <f>SUMIFS('Rider Adj B'!$P$11:$P$154,'Rider Adj B'!$A$11:$A$154,'SCH D-2 B'!H$13,'Rider Adj B'!$B$11:$B$154,'SCH D-2 B'!$B57)*-1000</f>
        <v>0</v>
      </c>
      <c r="I57" s="24">
        <f t="shared" ca="1" si="14"/>
        <v>-2000</v>
      </c>
      <c r="J57" s="25">
        <v>1</v>
      </c>
      <c r="K57" s="24">
        <f t="shared" ca="1" si="15"/>
        <v>-2000</v>
      </c>
    </row>
    <row r="58" spans="1:11" ht="18.95" customHeight="1" x14ac:dyDescent="0.2">
      <c r="A58" s="26">
        <f t="shared" si="10"/>
        <v>30</v>
      </c>
      <c r="B58" s="88">
        <v>510</v>
      </c>
      <c r="C58" s="4" t="s">
        <v>26</v>
      </c>
      <c r="D58" s="24">
        <f>SUMIFS('Rider Adj B'!$P$11:$P$154,'Rider Adj B'!$A$11:$A$154,'SCH D-2 B'!D$13,'Rider Adj B'!$B$11:$B$154,'SCH D-2 B'!$B58)*-1000</f>
        <v>0</v>
      </c>
      <c r="E58" s="24">
        <f>SUMIFS('Rider Adj B'!$P$11:$P$154,'Rider Adj B'!$A$11:$A$154,'SCH D-2 B'!E$13,'Rider Adj B'!$B$11:$B$154,'SCH D-2 B'!$B58)*-1000</f>
        <v>0</v>
      </c>
      <c r="F58" s="24">
        <f>SUMIFS('Rider Adj B'!$P$11:$P$154,'Rider Adj B'!$A$11:$A$154,'SCH D-2 B'!F$13,'Rider Adj B'!$B$11:$B$154,'SCH D-2 B'!$B58)*-1000</f>
        <v>0</v>
      </c>
      <c r="G58" s="24">
        <f>SUMIFS('Rider Adj B'!$P$11:$P$154,'Rider Adj B'!$A$11:$A$154,'SCH D-2 B'!G$13,'Rider Adj B'!$B$11:$B$154,'SCH D-2 B'!$B58)*-1000</f>
        <v>0</v>
      </c>
      <c r="H58" s="24">
        <f>SUMIFS('Rider Adj B'!$P$11:$P$154,'Rider Adj B'!$A$11:$A$154,'SCH D-2 B'!H$13,'Rider Adj B'!$B$11:$B$154,'SCH D-2 B'!$B58)*-1000</f>
        <v>0</v>
      </c>
      <c r="I58" s="24">
        <f t="shared" si="14"/>
        <v>0</v>
      </c>
      <c r="J58" s="25">
        <v>1</v>
      </c>
      <c r="K58" s="24">
        <f t="shared" si="15"/>
        <v>0</v>
      </c>
    </row>
    <row r="59" spans="1:11" ht="18.95" customHeight="1" x14ac:dyDescent="0.2">
      <c r="A59" s="26">
        <f t="shared" si="10"/>
        <v>31</v>
      </c>
      <c r="B59" s="88">
        <v>511</v>
      </c>
      <c r="C59" s="4" t="s">
        <v>27</v>
      </c>
      <c r="D59" s="24">
        <f>SUMIFS('Rider Adj B'!$P$11:$P$154,'Rider Adj B'!$A$11:$A$154,'SCH D-2 B'!D$13,'Rider Adj B'!$B$11:$B$154,'SCH D-2 B'!$B59)*-1000</f>
        <v>0</v>
      </c>
      <c r="E59" s="24">
        <f>SUMIFS('Rider Adj B'!$P$11:$P$154,'Rider Adj B'!$A$11:$A$154,'SCH D-2 B'!E$13,'Rider Adj B'!$B$11:$B$154,'SCH D-2 B'!$B59)*-1000</f>
        <v>0</v>
      </c>
      <c r="F59" s="24">
        <f>SUMIFS('Rider Adj B'!$P$11:$P$154,'Rider Adj B'!$A$11:$A$154,'SCH D-2 B'!F$13,'Rider Adj B'!$B$11:$B$154,'SCH D-2 B'!$B59)*-1000</f>
        <v>0</v>
      </c>
      <c r="G59" s="24">
        <f>SUMIFS('Rider Adj B'!$P$11:$P$154,'Rider Adj B'!$A$11:$A$154,'SCH D-2 B'!G$13,'Rider Adj B'!$B$11:$B$154,'SCH D-2 B'!$B59)*-1000</f>
        <v>0</v>
      </c>
      <c r="H59" s="24">
        <f>SUMIFS('Rider Adj B'!$P$11:$P$154,'Rider Adj B'!$A$11:$A$154,'SCH D-2 B'!H$13,'Rider Adj B'!$B$11:$B$154,'SCH D-2 B'!$B59)*-1000</f>
        <v>0</v>
      </c>
      <c r="I59" s="24">
        <f t="shared" si="14"/>
        <v>0</v>
      </c>
      <c r="J59" s="25">
        <v>1</v>
      </c>
      <c r="K59" s="24">
        <f t="shared" si="15"/>
        <v>0</v>
      </c>
    </row>
    <row r="60" spans="1:11" ht="18.95" customHeight="1" x14ac:dyDescent="0.2">
      <c r="A60" s="26">
        <f t="shared" si="10"/>
        <v>32</v>
      </c>
      <c r="B60" s="88">
        <v>512</v>
      </c>
      <c r="C60" s="4" t="s">
        <v>28</v>
      </c>
      <c r="D60" s="24">
        <f>SUMIFS('Rider Adj B'!$P$11:$P$154,'Rider Adj B'!$A$11:$A$154,'SCH D-2 B'!D$13,'Rider Adj B'!$B$11:$B$154,'SCH D-2 B'!$B60)*-1000</f>
        <v>0</v>
      </c>
      <c r="E60" s="24">
        <f ca="1">SUMIFS('Rider Adj B'!$P$11:$P$154,'Rider Adj B'!$A$11:$A$154,'SCH D-2 B'!E$13,'Rider Adj B'!$B$11:$B$154,'SCH D-2 B'!$B60)*-1000</f>
        <v>-3390973.09</v>
      </c>
      <c r="F60" s="24">
        <f>SUMIFS('Rider Adj B'!$P$11:$P$154,'Rider Adj B'!$A$11:$A$154,'SCH D-2 B'!F$13,'Rider Adj B'!$B$11:$B$154,'SCH D-2 B'!$B60)*-1000</f>
        <v>0</v>
      </c>
      <c r="G60" s="24">
        <f>SUMIFS('Rider Adj B'!$P$11:$P$154,'Rider Adj B'!$A$11:$A$154,'SCH D-2 B'!G$13,'Rider Adj B'!$B$11:$B$154,'SCH D-2 B'!$B60)*-1000</f>
        <v>0</v>
      </c>
      <c r="H60" s="24">
        <f>SUMIFS('Rider Adj B'!$P$11:$P$154,'Rider Adj B'!$A$11:$A$154,'SCH D-2 B'!H$13,'Rider Adj B'!$B$11:$B$154,'SCH D-2 B'!$B60)*-1000</f>
        <v>0</v>
      </c>
      <c r="I60" s="24">
        <f t="shared" ca="1" si="14"/>
        <v>-3390973.09</v>
      </c>
      <c r="J60" s="25">
        <v>1</v>
      </c>
      <c r="K60" s="24">
        <f t="shared" ca="1" si="15"/>
        <v>-3390973.09</v>
      </c>
    </row>
    <row r="61" spans="1:11" ht="18.95" customHeight="1" x14ac:dyDescent="0.2">
      <c r="A61" s="26">
        <f t="shared" si="10"/>
        <v>33</v>
      </c>
      <c r="B61" s="88">
        <v>513</v>
      </c>
      <c r="C61" s="4" t="s">
        <v>29</v>
      </c>
      <c r="D61" s="24">
        <f>SUMIFS('Rider Adj B'!$P$11:$P$154,'Rider Adj B'!$A$11:$A$154,'SCH D-2 B'!D$13,'Rider Adj B'!$B$11:$B$154,'SCH D-2 B'!$B61)*-1000</f>
        <v>0</v>
      </c>
      <c r="E61" s="24">
        <f>SUMIFS('Rider Adj B'!$P$11:$P$154,'Rider Adj B'!$A$11:$A$154,'SCH D-2 B'!E$13,'Rider Adj B'!$B$11:$B$154,'SCH D-2 B'!$B61)*-1000</f>
        <v>0</v>
      </c>
      <c r="F61" s="24">
        <f>SUMIFS('Rider Adj B'!$P$11:$P$154,'Rider Adj B'!$A$11:$A$154,'SCH D-2 B'!F$13,'Rider Adj B'!$B$11:$B$154,'SCH D-2 B'!$B61)*-1000</f>
        <v>0</v>
      </c>
      <c r="G61" s="24">
        <f>SUMIFS('Rider Adj B'!$P$11:$P$154,'Rider Adj B'!$A$11:$A$154,'SCH D-2 B'!G$13,'Rider Adj B'!$B$11:$B$154,'SCH D-2 B'!$B61)*-1000</f>
        <v>0</v>
      </c>
      <c r="H61" s="24">
        <f>SUMIFS('Rider Adj B'!$P$11:$P$154,'Rider Adj B'!$A$11:$A$154,'SCH D-2 B'!H$13,'Rider Adj B'!$B$11:$B$154,'SCH D-2 B'!$B61)*-1000</f>
        <v>0</v>
      </c>
      <c r="I61" s="24">
        <f t="shared" si="14"/>
        <v>0</v>
      </c>
      <c r="J61" s="25">
        <v>1</v>
      </c>
      <c r="K61" s="24">
        <f t="shared" si="15"/>
        <v>0</v>
      </c>
    </row>
    <row r="62" spans="1:11" ht="18.95" customHeight="1" x14ac:dyDescent="0.2">
      <c r="A62" s="26">
        <f t="shared" si="10"/>
        <v>34</v>
      </c>
      <c r="B62" s="88">
        <v>514</v>
      </c>
      <c r="C62" s="4" t="s">
        <v>30</v>
      </c>
      <c r="D62" s="24">
        <f>SUMIFS('Rider Adj B'!$P$11:$P$154,'Rider Adj B'!$A$11:$A$154,'SCH D-2 B'!D$13,'Rider Adj B'!$B$11:$B$154,'SCH D-2 B'!$B62)*-1000</f>
        <v>0</v>
      </c>
      <c r="E62" s="24">
        <f>SUMIFS('Rider Adj B'!$P$11:$P$154,'Rider Adj B'!$A$11:$A$154,'SCH D-2 B'!E$13,'Rider Adj B'!$B$11:$B$154,'SCH D-2 B'!$B62)*-1000</f>
        <v>0</v>
      </c>
      <c r="F62" s="24">
        <f>SUMIFS('Rider Adj B'!$P$11:$P$154,'Rider Adj B'!$A$11:$A$154,'SCH D-2 B'!F$13,'Rider Adj B'!$B$11:$B$154,'SCH D-2 B'!$B62)*-1000</f>
        <v>0</v>
      </c>
      <c r="G62" s="24">
        <f>SUMIFS('Rider Adj B'!$P$11:$P$154,'Rider Adj B'!$A$11:$A$154,'SCH D-2 B'!G$13,'Rider Adj B'!$B$11:$B$154,'SCH D-2 B'!$B62)*-1000</f>
        <v>0</v>
      </c>
      <c r="H62" s="24">
        <f>SUMIFS('Rider Adj B'!$P$11:$P$154,'Rider Adj B'!$A$11:$A$154,'SCH D-2 B'!H$13,'Rider Adj B'!$B$11:$B$154,'SCH D-2 B'!$B62)*-1000</f>
        <v>0</v>
      </c>
      <c r="I62" s="24">
        <f t="shared" si="14"/>
        <v>0</v>
      </c>
      <c r="J62" s="25">
        <v>1</v>
      </c>
      <c r="K62" s="24">
        <f t="shared" si="15"/>
        <v>0</v>
      </c>
    </row>
    <row r="63" spans="1:11" ht="18.95" customHeight="1" x14ac:dyDescent="0.2">
      <c r="A63" s="26">
        <f t="shared" si="10"/>
        <v>35</v>
      </c>
      <c r="B63" s="88"/>
      <c r="C63" s="2" t="s">
        <v>128</v>
      </c>
      <c r="D63" s="36">
        <f t="shared" ref="D63:I63" si="16">SUM(D38:D62)</f>
        <v>0</v>
      </c>
      <c r="E63" s="36">
        <f t="shared" ca="1" si="16"/>
        <v>-6540549.8999999966</v>
      </c>
      <c r="F63" s="36">
        <f t="shared" si="16"/>
        <v>6410987.516144244</v>
      </c>
      <c r="G63" s="36">
        <f t="shared" si="16"/>
        <v>-3987379.2514850325</v>
      </c>
      <c r="H63" s="36">
        <f t="shared" si="16"/>
        <v>0</v>
      </c>
      <c r="I63" s="36">
        <f t="shared" ca="1" si="16"/>
        <v>-4116941.6353407847</v>
      </c>
      <c r="K63" s="36">
        <f ca="1">SUM(K38:K62)</f>
        <v>-4116941.6353407847</v>
      </c>
    </row>
    <row r="64" spans="1:11" ht="18.95" customHeight="1" x14ac:dyDescent="0.2">
      <c r="B64" s="88"/>
      <c r="C64" s="2"/>
    </row>
    <row r="65" spans="1:11" ht="18.95" customHeight="1" x14ac:dyDescent="0.2">
      <c r="A65" s="26">
        <f>A63+1</f>
        <v>36</v>
      </c>
      <c r="B65" s="88"/>
      <c r="C65" s="37" t="s">
        <v>179</v>
      </c>
    </row>
    <row r="66" spans="1:11" ht="18.95" customHeight="1" x14ac:dyDescent="0.2">
      <c r="A66" s="26">
        <f>A65+1</f>
        <v>37</v>
      </c>
      <c r="B66" s="88">
        <v>535</v>
      </c>
      <c r="C66" s="4" t="s">
        <v>32</v>
      </c>
      <c r="D66" s="24">
        <f>SUMIFS('Rider Adj B'!$P$11:$P$154,'Rider Adj B'!$A$11:$A$154,'SCH D-2 B'!D$13,'Rider Adj B'!$B$11:$B$154,'SCH D-2 B'!$B66)*-1000</f>
        <v>0</v>
      </c>
      <c r="E66" s="24">
        <f>SUMIFS('Rider Adj B'!$P$11:$P$154,'Rider Adj B'!$A$11:$A$154,'SCH D-2 B'!E$13,'Rider Adj B'!$B$11:$B$154,'SCH D-2 B'!$B66)*-1000</f>
        <v>0</v>
      </c>
      <c r="F66" s="24">
        <f>SUMIFS('Rider Adj B'!$P$11:$P$154,'Rider Adj B'!$A$11:$A$154,'SCH D-2 B'!F$13,'Rider Adj B'!$B$11:$B$154,'SCH D-2 B'!$B66)*-1000</f>
        <v>0</v>
      </c>
      <c r="G66" s="24">
        <f>SUMIFS('Rider Adj B'!$P$11:$P$154,'Rider Adj B'!$A$11:$A$154,'SCH D-2 B'!G$13,'Rider Adj B'!$B$11:$B$154,'SCH D-2 B'!$B66)*-1000</f>
        <v>0</v>
      </c>
      <c r="H66" s="24">
        <f>SUMIFS('Rider Adj B'!$P$11:$P$154,'Rider Adj B'!$A$11:$A$154,'SCH D-2 B'!H$13,'Rider Adj B'!$B$11:$B$154,'SCH D-2 B'!$B66)*-1000</f>
        <v>0</v>
      </c>
      <c r="I66" s="24">
        <f t="shared" ref="I66:I76" si="17">SUM(D66:H66)</f>
        <v>0</v>
      </c>
      <c r="J66" s="25">
        <v>1</v>
      </c>
      <c r="K66" s="24">
        <f t="shared" ref="K66:K76" si="18">I66*J66</f>
        <v>0</v>
      </c>
    </row>
    <row r="67" spans="1:11" ht="18.95" customHeight="1" x14ac:dyDescent="0.2">
      <c r="A67" s="26">
        <f t="shared" ref="A67:A108" si="19">A66+1</f>
        <v>38</v>
      </c>
      <c r="B67" s="88">
        <v>536</v>
      </c>
      <c r="C67" s="4" t="s">
        <v>33</v>
      </c>
      <c r="D67" s="24">
        <f>SUMIFS('Rider Adj B'!$P$11:$P$154,'Rider Adj B'!$A$11:$A$154,'SCH D-2 B'!D$13,'Rider Adj B'!$B$11:$B$154,'SCH D-2 B'!$B67)*-1000</f>
        <v>0</v>
      </c>
      <c r="E67" s="24">
        <f>SUMIFS('Rider Adj B'!$P$11:$P$154,'Rider Adj B'!$A$11:$A$154,'SCH D-2 B'!E$13,'Rider Adj B'!$B$11:$B$154,'SCH D-2 B'!$B67)*-1000</f>
        <v>0</v>
      </c>
      <c r="F67" s="24">
        <f>SUMIFS('Rider Adj B'!$P$11:$P$154,'Rider Adj B'!$A$11:$A$154,'SCH D-2 B'!F$13,'Rider Adj B'!$B$11:$B$154,'SCH D-2 B'!$B67)*-1000</f>
        <v>0</v>
      </c>
      <c r="G67" s="24">
        <f>SUMIFS('Rider Adj B'!$P$11:$P$154,'Rider Adj B'!$A$11:$A$154,'SCH D-2 B'!G$13,'Rider Adj B'!$B$11:$B$154,'SCH D-2 B'!$B67)*-1000</f>
        <v>0</v>
      </c>
      <c r="H67" s="24">
        <f>SUMIFS('Rider Adj B'!$P$11:$P$154,'Rider Adj B'!$A$11:$A$154,'SCH D-2 B'!H$13,'Rider Adj B'!$B$11:$B$154,'SCH D-2 B'!$B67)*-1000</f>
        <v>0</v>
      </c>
      <c r="I67" s="24">
        <f t="shared" si="17"/>
        <v>0</v>
      </c>
      <c r="J67" s="25">
        <v>1</v>
      </c>
      <c r="K67" s="24">
        <f t="shared" si="18"/>
        <v>0</v>
      </c>
    </row>
    <row r="68" spans="1:11" ht="18.95" customHeight="1" x14ac:dyDescent="0.2">
      <c r="A68" s="26">
        <f t="shared" si="19"/>
        <v>39</v>
      </c>
      <c r="B68" s="88">
        <v>537</v>
      </c>
      <c r="C68" s="4" t="s">
        <v>34</v>
      </c>
      <c r="D68" s="24">
        <f>SUMIFS('Rider Adj B'!$P$11:$P$154,'Rider Adj B'!$A$11:$A$154,'SCH D-2 B'!D$13,'Rider Adj B'!$B$11:$B$154,'SCH D-2 B'!$B68)*-1000</f>
        <v>0</v>
      </c>
      <c r="E68" s="24">
        <f>SUMIFS('Rider Adj B'!$P$11:$P$154,'Rider Adj B'!$A$11:$A$154,'SCH D-2 B'!E$13,'Rider Adj B'!$B$11:$B$154,'SCH D-2 B'!$B68)*-1000</f>
        <v>0</v>
      </c>
      <c r="F68" s="24">
        <f>SUMIFS('Rider Adj B'!$P$11:$P$154,'Rider Adj B'!$A$11:$A$154,'SCH D-2 B'!F$13,'Rider Adj B'!$B$11:$B$154,'SCH D-2 B'!$B68)*-1000</f>
        <v>0</v>
      </c>
      <c r="G68" s="24">
        <f>SUMIFS('Rider Adj B'!$P$11:$P$154,'Rider Adj B'!$A$11:$A$154,'SCH D-2 B'!G$13,'Rider Adj B'!$B$11:$B$154,'SCH D-2 B'!$B68)*-1000</f>
        <v>0</v>
      </c>
      <c r="H68" s="24">
        <f>SUMIFS('Rider Adj B'!$P$11:$P$154,'Rider Adj B'!$A$11:$A$154,'SCH D-2 B'!H$13,'Rider Adj B'!$B$11:$B$154,'SCH D-2 B'!$B68)*-1000</f>
        <v>0</v>
      </c>
      <c r="I68" s="24">
        <f t="shared" si="17"/>
        <v>0</v>
      </c>
      <c r="J68" s="25">
        <v>1</v>
      </c>
      <c r="K68" s="24">
        <f t="shared" si="18"/>
        <v>0</v>
      </c>
    </row>
    <row r="69" spans="1:11" ht="18.95" customHeight="1" x14ac:dyDescent="0.2">
      <c r="A69" s="26">
        <f t="shared" si="19"/>
        <v>40</v>
      </c>
      <c r="B69" s="88">
        <v>538</v>
      </c>
      <c r="C69" s="4" t="s">
        <v>22</v>
      </c>
      <c r="D69" s="24">
        <f>SUMIFS('Rider Adj B'!$P$11:$P$154,'Rider Adj B'!$A$11:$A$154,'SCH D-2 B'!D$13,'Rider Adj B'!$B$11:$B$154,'SCH D-2 B'!$B69)*-1000</f>
        <v>0</v>
      </c>
      <c r="E69" s="24">
        <f>SUMIFS('Rider Adj B'!$P$11:$P$154,'Rider Adj B'!$A$11:$A$154,'SCH D-2 B'!E$13,'Rider Adj B'!$B$11:$B$154,'SCH D-2 B'!$B69)*-1000</f>
        <v>0</v>
      </c>
      <c r="F69" s="24">
        <f>SUMIFS('Rider Adj B'!$P$11:$P$154,'Rider Adj B'!$A$11:$A$154,'SCH D-2 B'!F$13,'Rider Adj B'!$B$11:$B$154,'SCH D-2 B'!$B69)*-1000</f>
        <v>0</v>
      </c>
      <c r="G69" s="24">
        <f>SUMIFS('Rider Adj B'!$P$11:$P$154,'Rider Adj B'!$A$11:$A$154,'SCH D-2 B'!G$13,'Rider Adj B'!$B$11:$B$154,'SCH D-2 B'!$B69)*-1000</f>
        <v>0</v>
      </c>
      <c r="H69" s="24">
        <f>SUMIFS('Rider Adj B'!$P$11:$P$154,'Rider Adj B'!$A$11:$A$154,'SCH D-2 B'!H$13,'Rider Adj B'!$B$11:$B$154,'SCH D-2 B'!$B69)*-1000</f>
        <v>0</v>
      </c>
      <c r="I69" s="24">
        <f t="shared" si="17"/>
        <v>0</v>
      </c>
      <c r="J69" s="25">
        <v>1</v>
      </c>
      <c r="K69" s="24">
        <f t="shared" si="18"/>
        <v>0</v>
      </c>
    </row>
    <row r="70" spans="1:11" ht="18.95" customHeight="1" x14ac:dyDescent="0.2">
      <c r="A70" s="26">
        <f t="shared" si="19"/>
        <v>41</v>
      </c>
      <c r="B70" s="88">
        <v>539</v>
      </c>
      <c r="C70" s="4" t="s">
        <v>35</v>
      </c>
      <c r="D70" s="24">
        <f>SUMIFS('Rider Adj B'!$P$11:$P$154,'Rider Adj B'!$A$11:$A$154,'SCH D-2 B'!D$13,'Rider Adj B'!$B$11:$B$154,'SCH D-2 B'!$B70)*-1000</f>
        <v>0</v>
      </c>
      <c r="E70" s="24">
        <f>SUMIFS('Rider Adj B'!$P$11:$P$154,'Rider Adj B'!$A$11:$A$154,'SCH D-2 B'!E$13,'Rider Adj B'!$B$11:$B$154,'SCH D-2 B'!$B70)*-1000</f>
        <v>0</v>
      </c>
      <c r="F70" s="24">
        <f>SUMIFS('Rider Adj B'!$P$11:$P$154,'Rider Adj B'!$A$11:$A$154,'SCH D-2 B'!F$13,'Rider Adj B'!$B$11:$B$154,'SCH D-2 B'!$B70)*-1000</f>
        <v>0</v>
      </c>
      <c r="G70" s="24">
        <f>SUMIFS('Rider Adj B'!$P$11:$P$154,'Rider Adj B'!$A$11:$A$154,'SCH D-2 B'!G$13,'Rider Adj B'!$B$11:$B$154,'SCH D-2 B'!$B70)*-1000</f>
        <v>0</v>
      </c>
      <c r="H70" s="24">
        <f>SUMIFS('Rider Adj B'!$P$11:$P$154,'Rider Adj B'!$A$11:$A$154,'SCH D-2 B'!H$13,'Rider Adj B'!$B$11:$B$154,'SCH D-2 B'!$B70)*-1000</f>
        <v>0</v>
      </c>
      <c r="I70" s="24">
        <f t="shared" si="17"/>
        <v>0</v>
      </c>
      <c r="J70" s="25">
        <v>1</v>
      </c>
      <c r="K70" s="24">
        <f t="shared" si="18"/>
        <v>0</v>
      </c>
    </row>
    <row r="71" spans="1:11" ht="18.95" customHeight="1" x14ac:dyDescent="0.2">
      <c r="A71" s="26">
        <f t="shared" si="19"/>
        <v>42</v>
      </c>
      <c r="B71" s="88">
        <v>540</v>
      </c>
      <c r="C71" s="4" t="s">
        <v>24</v>
      </c>
      <c r="D71" s="24">
        <f>SUMIFS('Rider Adj B'!$P$11:$P$154,'Rider Adj B'!$A$11:$A$154,'SCH D-2 B'!D$13,'Rider Adj B'!$B$11:$B$154,'SCH D-2 B'!$B71)*-1000</f>
        <v>0</v>
      </c>
      <c r="E71" s="24">
        <f>SUMIFS('Rider Adj B'!$P$11:$P$154,'Rider Adj B'!$A$11:$A$154,'SCH D-2 B'!E$13,'Rider Adj B'!$B$11:$B$154,'SCH D-2 B'!$B71)*-1000</f>
        <v>0</v>
      </c>
      <c r="F71" s="24">
        <f>SUMIFS('Rider Adj B'!$P$11:$P$154,'Rider Adj B'!$A$11:$A$154,'SCH D-2 B'!F$13,'Rider Adj B'!$B$11:$B$154,'SCH D-2 B'!$B71)*-1000</f>
        <v>0</v>
      </c>
      <c r="G71" s="24">
        <f>SUMIFS('Rider Adj B'!$P$11:$P$154,'Rider Adj B'!$A$11:$A$154,'SCH D-2 B'!G$13,'Rider Adj B'!$B$11:$B$154,'SCH D-2 B'!$B71)*-1000</f>
        <v>0</v>
      </c>
      <c r="H71" s="24">
        <f>SUMIFS('Rider Adj B'!$P$11:$P$154,'Rider Adj B'!$A$11:$A$154,'SCH D-2 B'!H$13,'Rider Adj B'!$B$11:$B$154,'SCH D-2 B'!$B71)*-1000</f>
        <v>0</v>
      </c>
      <c r="I71" s="24">
        <f t="shared" si="17"/>
        <v>0</v>
      </c>
      <c r="J71" s="25">
        <v>1</v>
      </c>
      <c r="K71" s="24">
        <f t="shared" si="18"/>
        <v>0</v>
      </c>
    </row>
    <row r="72" spans="1:11" ht="18.95" customHeight="1" x14ac:dyDescent="0.2">
      <c r="A72" s="26">
        <f t="shared" si="19"/>
        <v>43</v>
      </c>
      <c r="B72" s="88">
        <v>541</v>
      </c>
      <c r="C72" s="4" t="s">
        <v>36</v>
      </c>
      <c r="D72" s="24">
        <f>SUMIFS('Rider Adj B'!$P$11:$P$154,'Rider Adj B'!$A$11:$A$154,'SCH D-2 B'!D$13,'Rider Adj B'!$B$11:$B$154,'SCH D-2 B'!$B72)*-1000</f>
        <v>0</v>
      </c>
      <c r="E72" s="24">
        <f>SUMIFS('Rider Adj B'!$P$11:$P$154,'Rider Adj B'!$A$11:$A$154,'SCH D-2 B'!E$13,'Rider Adj B'!$B$11:$B$154,'SCH D-2 B'!$B72)*-1000</f>
        <v>0</v>
      </c>
      <c r="F72" s="24">
        <f>SUMIFS('Rider Adj B'!$P$11:$P$154,'Rider Adj B'!$A$11:$A$154,'SCH D-2 B'!F$13,'Rider Adj B'!$B$11:$B$154,'SCH D-2 B'!$B72)*-1000</f>
        <v>0</v>
      </c>
      <c r="G72" s="24">
        <f>SUMIFS('Rider Adj B'!$P$11:$P$154,'Rider Adj B'!$A$11:$A$154,'SCH D-2 B'!G$13,'Rider Adj B'!$B$11:$B$154,'SCH D-2 B'!$B72)*-1000</f>
        <v>0</v>
      </c>
      <c r="H72" s="24">
        <f>SUMIFS('Rider Adj B'!$P$11:$P$154,'Rider Adj B'!$A$11:$A$154,'SCH D-2 B'!H$13,'Rider Adj B'!$B$11:$B$154,'SCH D-2 B'!$B72)*-1000</f>
        <v>0</v>
      </c>
      <c r="I72" s="24">
        <f t="shared" si="17"/>
        <v>0</v>
      </c>
      <c r="J72" s="25">
        <v>1</v>
      </c>
      <c r="K72" s="24">
        <f t="shared" si="18"/>
        <v>0</v>
      </c>
    </row>
    <row r="73" spans="1:11" ht="18.95" customHeight="1" x14ac:dyDescent="0.2">
      <c r="A73" s="26">
        <f t="shared" si="19"/>
        <v>44</v>
      </c>
      <c r="B73" s="88">
        <v>542</v>
      </c>
      <c r="C73" s="4" t="s">
        <v>27</v>
      </c>
      <c r="D73" s="24">
        <f>SUMIFS('Rider Adj B'!$P$11:$P$154,'Rider Adj B'!$A$11:$A$154,'SCH D-2 B'!D$13,'Rider Adj B'!$B$11:$B$154,'SCH D-2 B'!$B73)*-1000</f>
        <v>0</v>
      </c>
      <c r="E73" s="24">
        <f>SUMIFS('Rider Adj B'!$P$11:$P$154,'Rider Adj B'!$A$11:$A$154,'SCH D-2 B'!E$13,'Rider Adj B'!$B$11:$B$154,'SCH D-2 B'!$B73)*-1000</f>
        <v>0</v>
      </c>
      <c r="F73" s="24">
        <f>SUMIFS('Rider Adj B'!$P$11:$P$154,'Rider Adj B'!$A$11:$A$154,'SCH D-2 B'!F$13,'Rider Adj B'!$B$11:$B$154,'SCH D-2 B'!$B73)*-1000</f>
        <v>0</v>
      </c>
      <c r="G73" s="24">
        <f>SUMIFS('Rider Adj B'!$P$11:$P$154,'Rider Adj B'!$A$11:$A$154,'SCH D-2 B'!G$13,'Rider Adj B'!$B$11:$B$154,'SCH D-2 B'!$B73)*-1000</f>
        <v>0</v>
      </c>
      <c r="H73" s="24">
        <f>SUMIFS('Rider Adj B'!$P$11:$P$154,'Rider Adj B'!$A$11:$A$154,'SCH D-2 B'!H$13,'Rider Adj B'!$B$11:$B$154,'SCH D-2 B'!$B73)*-1000</f>
        <v>0</v>
      </c>
      <c r="I73" s="24">
        <f t="shared" si="17"/>
        <v>0</v>
      </c>
      <c r="J73" s="25">
        <v>1</v>
      </c>
      <c r="K73" s="24">
        <f t="shared" si="18"/>
        <v>0</v>
      </c>
    </row>
    <row r="74" spans="1:11" ht="18.95" customHeight="1" x14ac:dyDescent="0.2">
      <c r="A74" s="26">
        <f t="shared" si="19"/>
        <v>45</v>
      </c>
      <c r="B74" s="88">
        <v>543</v>
      </c>
      <c r="C74" s="4" t="s">
        <v>37</v>
      </c>
      <c r="D74" s="24">
        <f>SUMIFS('Rider Adj B'!$P$11:$P$154,'Rider Adj B'!$A$11:$A$154,'SCH D-2 B'!D$13,'Rider Adj B'!$B$11:$B$154,'SCH D-2 B'!$B74)*-1000</f>
        <v>0</v>
      </c>
      <c r="E74" s="24">
        <f>SUMIFS('Rider Adj B'!$P$11:$P$154,'Rider Adj B'!$A$11:$A$154,'SCH D-2 B'!E$13,'Rider Adj B'!$B$11:$B$154,'SCH D-2 B'!$B74)*-1000</f>
        <v>0</v>
      </c>
      <c r="F74" s="24">
        <f>SUMIFS('Rider Adj B'!$P$11:$P$154,'Rider Adj B'!$A$11:$A$154,'SCH D-2 B'!F$13,'Rider Adj B'!$B$11:$B$154,'SCH D-2 B'!$B74)*-1000</f>
        <v>0</v>
      </c>
      <c r="G74" s="24">
        <f>SUMIFS('Rider Adj B'!$P$11:$P$154,'Rider Adj B'!$A$11:$A$154,'SCH D-2 B'!G$13,'Rider Adj B'!$B$11:$B$154,'SCH D-2 B'!$B74)*-1000</f>
        <v>0</v>
      </c>
      <c r="H74" s="24">
        <f>SUMIFS('Rider Adj B'!$P$11:$P$154,'Rider Adj B'!$A$11:$A$154,'SCH D-2 B'!H$13,'Rider Adj B'!$B$11:$B$154,'SCH D-2 B'!$B74)*-1000</f>
        <v>0</v>
      </c>
      <c r="I74" s="24">
        <f t="shared" si="17"/>
        <v>0</v>
      </c>
      <c r="J74" s="25">
        <v>1</v>
      </c>
      <c r="K74" s="24">
        <f t="shared" si="18"/>
        <v>0</v>
      </c>
    </row>
    <row r="75" spans="1:11" ht="18.95" customHeight="1" x14ac:dyDescent="0.2">
      <c r="A75" s="26">
        <f t="shared" si="19"/>
        <v>46</v>
      </c>
      <c r="B75" s="88">
        <v>544</v>
      </c>
      <c r="C75" s="4" t="s">
        <v>29</v>
      </c>
      <c r="D75" s="24">
        <f>SUMIFS('Rider Adj B'!$P$11:$P$154,'Rider Adj B'!$A$11:$A$154,'SCH D-2 B'!D$13,'Rider Adj B'!$B$11:$B$154,'SCH D-2 B'!$B75)*-1000</f>
        <v>0</v>
      </c>
      <c r="E75" s="24">
        <f>SUMIFS('Rider Adj B'!$P$11:$P$154,'Rider Adj B'!$A$11:$A$154,'SCH D-2 B'!E$13,'Rider Adj B'!$B$11:$B$154,'SCH D-2 B'!$B75)*-1000</f>
        <v>0</v>
      </c>
      <c r="F75" s="24">
        <f>SUMIFS('Rider Adj B'!$P$11:$P$154,'Rider Adj B'!$A$11:$A$154,'SCH D-2 B'!F$13,'Rider Adj B'!$B$11:$B$154,'SCH D-2 B'!$B75)*-1000</f>
        <v>0</v>
      </c>
      <c r="G75" s="24">
        <f>SUMIFS('Rider Adj B'!$P$11:$P$154,'Rider Adj B'!$A$11:$A$154,'SCH D-2 B'!G$13,'Rider Adj B'!$B$11:$B$154,'SCH D-2 B'!$B75)*-1000</f>
        <v>0</v>
      </c>
      <c r="H75" s="24">
        <f>SUMIFS('Rider Adj B'!$P$11:$P$154,'Rider Adj B'!$A$11:$A$154,'SCH D-2 B'!H$13,'Rider Adj B'!$B$11:$B$154,'SCH D-2 B'!$B75)*-1000</f>
        <v>0</v>
      </c>
      <c r="I75" s="24">
        <f t="shared" si="17"/>
        <v>0</v>
      </c>
      <c r="J75" s="25">
        <v>1</v>
      </c>
      <c r="K75" s="24">
        <f t="shared" si="18"/>
        <v>0</v>
      </c>
    </row>
    <row r="76" spans="1:11" ht="18.95" customHeight="1" x14ac:dyDescent="0.2">
      <c r="A76" s="26">
        <f t="shared" si="19"/>
        <v>47</v>
      </c>
      <c r="B76" s="88">
        <v>545</v>
      </c>
      <c r="C76" s="4" t="s">
        <v>38</v>
      </c>
      <c r="D76" s="24">
        <f>SUMIFS('Rider Adj B'!$P$11:$P$154,'Rider Adj B'!$A$11:$A$154,'SCH D-2 B'!D$13,'Rider Adj B'!$B$11:$B$154,'SCH D-2 B'!$B76)*-1000</f>
        <v>0</v>
      </c>
      <c r="E76" s="24">
        <f>SUMIFS('Rider Adj B'!$P$11:$P$154,'Rider Adj B'!$A$11:$A$154,'SCH D-2 B'!E$13,'Rider Adj B'!$B$11:$B$154,'SCH D-2 B'!$B76)*-1000</f>
        <v>0</v>
      </c>
      <c r="F76" s="24">
        <f>SUMIFS('Rider Adj B'!$P$11:$P$154,'Rider Adj B'!$A$11:$A$154,'SCH D-2 B'!F$13,'Rider Adj B'!$B$11:$B$154,'SCH D-2 B'!$B76)*-1000</f>
        <v>0</v>
      </c>
      <c r="G76" s="24">
        <f>SUMIFS('Rider Adj B'!$P$11:$P$154,'Rider Adj B'!$A$11:$A$154,'SCH D-2 B'!G$13,'Rider Adj B'!$B$11:$B$154,'SCH D-2 B'!$B76)*-1000</f>
        <v>0</v>
      </c>
      <c r="H76" s="24">
        <f>SUMIFS('Rider Adj B'!$P$11:$P$154,'Rider Adj B'!$A$11:$A$154,'SCH D-2 B'!H$13,'Rider Adj B'!$B$11:$B$154,'SCH D-2 B'!$B76)*-1000</f>
        <v>0</v>
      </c>
      <c r="I76" s="24">
        <f t="shared" si="17"/>
        <v>0</v>
      </c>
      <c r="J76" s="25">
        <v>1</v>
      </c>
      <c r="K76" s="24">
        <f t="shared" si="18"/>
        <v>0</v>
      </c>
    </row>
    <row r="77" spans="1:11" ht="18.95" customHeight="1" x14ac:dyDescent="0.2">
      <c r="A77" s="26">
        <f t="shared" si="19"/>
        <v>48</v>
      </c>
      <c r="B77" s="88"/>
      <c r="C77" s="10" t="s">
        <v>180</v>
      </c>
      <c r="D77" s="36">
        <f t="shared" ref="D77:I77" si="20">SUM(D66:D76)</f>
        <v>0</v>
      </c>
      <c r="E77" s="36">
        <f t="shared" si="20"/>
        <v>0</v>
      </c>
      <c r="F77" s="36">
        <f t="shared" si="20"/>
        <v>0</v>
      </c>
      <c r="G77" s="36">
        <f t="shared" si="20"/>
        <v>0</v>
      </c>
      <c r="H77" s="36">
        <f t="shared" si="20"/>
        <v>0</v>
      </c>
      <c r="I77" s="36">
        <f t="shared" si="20"/>
        <v>0</v>
      </c>
      <c r="K77" s="36">
        <f>SUM(K66:K76)</f>
        <v>0</v>
      </c>
    </row>
    <row r="78" spans="1:11" ht="18.95" customHeight="1" x14ac:dyDescent="0.2">
      <c r="A78" s="26"/>
      <c r="B78" s="88"/>
      <c r="C78" s="2"/>
    </row>
    <row r="79" spans="1:11" ht="18.95" customHeight="1" x14ac:dyDescent="0.2">
      <c r="A79" s="26">
        <f>A77+1</f>
        <v>49</v>
      </c>
      <c r="B79" s="88"/>
      <c r="C79" s="37" t="s">
        <v>181</v>
      </c>
    </row>
    <row r="80" spans="1:11" ht="18.95" customHeight="1" x14ac:dyDescent="0.2">
      <c r="A80" s="26">
        <f>A79+1</f>
        <v>50</v>
      </c>
      <c r="B80" s="88">
        <v>546</v>
      </c>
      <c r="C80" s="4" t="s">
        <v>39</v>
      </c>
      <c r="D80" s="24">
        <f>SUMIFS('Rider Adj B'!$P$11:$P$154,'Rider Adj B'!$A$11:$A$154,'SCH D-2 B'!D$13,'Rider Adj B'!$B$11:$B$154,'SCH D-2 B'!$B80)*-1000</f>
        <v>0</v>
      </c>
      <c r="E80" s="24">
        <f>SUMIFS('Rider Adj B'!$P$11:$P$154,'Rider Adj B'!$A$11:$A$154,'SCH D-2 B'!E$13,'Rider Adj B'!$B$11:$B$154,'SCH D-2 B'!$B80)*-1000</f>
        <v>0</v>
      </c>
      <c r="F80" s="24">
        <f>SUMIFS('Rider Adj B'!$P$11:$P$154,'Rider Adj B'!$A$11:$A$154,'SCH D-2 B'!F$13,'Rider Adj B'!$B$11:$B$154,'SCH D-2 B'!$B80)*-1000</f>
        <v>0</v>
      </c>
      <c r="G80" s="24">
        <f>SUMIFS('Rider Adj B'!$P$11:$P$154,'Rider Adj B'!$A$11:$A$154,'SCH D-2 B'!G$13,'Rider Adj B'!$B$11:$B$154,'SCH D-2 B'!$B80)*-1000</f>
        <v>0</v>
      </c>
      <c r="H80" s="24">
        <f>SUMIFS('Rider Adj B'!$P$11:$P$154,'Rider Adj B'!$A$11:$A$154,'SCH D-2 B'!H$13,'Rider Adj B'!$B$11:$B$154,'SCH D-2 B'!$B80)*-1000</f>
        <v>0</v>
      </c>
      <c r="I80" s="24">
        <f>SUM(D80:H80)</f>
        <v>0</v>
      </c>
      <c r="J80" s="25">
        <v>1</v>
      </c>
      <c r="K80" s="24">
        <f t="shared" ref="K80:K82" si="21">I80*J80</f>
        <v>0</v>
      </c>
    </row>
    <row r="81" spans="1:11" ht="18.95" customHeight="1" x14ac:dyDescent="0.2">
      <c r="A81" s="26">
        <f t="shared" si="19"/>
        <v>51</v>
      </c>
      <c r="B81" s="88">
        <v>547</v>
      </c>
      <c r="C81" s="4" t="s">
        <v>40</v>
      </c>
      <c r="D81" s="24">
        <f>SUMIFS('Rider Adj B'!$P$11:$P$154,'Rider Adj B'!$A$11:$A$154,'SCH D-2 B'!D$13,'Rider Adj B'!$B$11:$B$154,'SCH D-2 B'!$B81)*-1000</f>
        <v>0</v>
      </c>
      <c r="E81" s="24">
        <f>SUMIFS('Rider Adj B'!$P$11:$P$154,'Rider Adj B'!$A$11:$A$154,'SCH D-2 B'!E$13,'Rider Adj B'!$B$11:$B$154,'SCH D-2 B'!$B81)*-1000</f>
        <v>0</v>
      </c>
      <c r="F81" s="24">
        <f>SUMIFS('Rider Adj B'!$P$11:$P$154,'Rider Adj B'!$A$11:$A$154,'SCH D-2 B'!F$13,'Rider Adj B'!$B$11:$B$154,'SCH D-2 B'!$B81)*-1000</f>
        <v>0</v>
      </c>
      <c r="G81" s="24">
        <f>SUMIFS('Rider Adj B'!$P$11:$P$154,'Rider Adj B'!$A$11:$A$154,'SCH D-2 B'!G$13,'Rider Adj B'!$B$11:$B$154,'SCH D-2 B'!$B81)*-1000</f>
        <v>-1408381.0299999902</v>
      </c>
      <c r="H81" s="24">
        <f>SUMIFS('Rider Adj B'!$P$11:$P$154,'Rider Adj B'!$A$11:$A$154,'SCH D-2 B'!H$13,'Rider Adj B'!$B$11:$B$154,'SCH D-2 B'!$B81)*-1000</f>
        <v>0</v>
      </c>
      <c r="I81" s="24">
        <f>SUM(D81:H81)</f>
        <v>-1408381.0299999902</v>
      </c>
      <c r="J81" s="25">
        <v>1</v>
      </c>
      <c r="K81" s="24">
        <f t="shared" si="21"/>
        <v>-1408381.0299999902</v>
      </c>
    </row>
    <row r="82" spans="1:11" ht="18.95" customHeight="1" x14ac:dyDescent="0.2">
      <c r="A82" s="26">
        <f t="shared" si="19"/>
        <v>52</v>
      </c>
      <c r="B82" s="88">
        <v>548</v>
      </c>
      <c r="C82" s="4" t="s">
        <v>41</v>
      </c>
      <c r="D82" s="24">
        <f>SUMIFS('Rider Adj B'!$P$11:$P$154,'Rider Adj B'!$A$11:$A$154,'SCH D-2 B'!D$13,'Rider Adj B'!$B$11:$B$154,'SCH D-2 B'!$B82)*-1000</f>
        <v>0</v>
      </c>
      <c r="E82" s="24">
        <f>SUMIFS('Rider Adj B'!$P$11:$P$154,'Rider Adj B'!$A$11:$A$154,'SCH D-2 B'!E$13,'Rider Adj B'!$B$11:$B$154,'SCH D-2 B'!$B82)*-1000</f>
        <v>0</v>
      </c>
      <c r="F82" s="24">
        <f>SUMIFS('Rider Adj B'!$P$11:$P$154,'Rider Adj B'!$A$11:$A$154,'SCH D-2 B'!F$13,'Rider Adj B'!$B$11:$B$154,'SCH D-2 B'!$B82)*-1000</f>
        <v>0</v>
      </c>
      <c r="G82" s="24">
        <f>SUMIFS('Rider Adj B'!$P$11:$P$154,'Rider Adj B'!$A$11:$A$154,'SCH D-2 B'!G$13,'Rider Adj B'!$B$11:$B$154,'SCH D-2 B'!$B82)*-1000</f>
        <v>0</v>
      </c>
      <c r="H82" s="24">
        <f>SUMIFS('Rider Adj B'!$P$11:$P$154,'Rider Adj B'!$A$11:$A$154,'SCH D-2 B'!H$13,'Rider Adj B'!$B$11:$B$154,'SCH D-2 B'!$B82)*-1000</f>
        <v>0</v>
      </c>
      <c r="I82" s="24">
        <f>SUM(D82:H82)</f>
        <v>0</v>
      </c>
      <c r="J82" s="25">
        <v>1</v>
      </c>
      <c r="K82" s="24">
        <f t="shared" si="21"/>
        <v>0</v>
      </c>
    </row>
    <row r="83" spans="1:11" s="16" customFormat="1" ht="20.100000000000001" customHeight="1" x14ac:dyDescent="0.2">
      <c r="A83" s="379" t="str">
        <f>$A$1</f>
        <v>LOUISVILLE GAS AND ELECTRIC COMPANY</v>
      </c>
      <c r="B83" s="379"/>
      <c r="C83" s="379"/>
      <c r="D83" s="379"/>
      <c r="E83" s="379"/>
      <c r="F83" s="379"/>
      <c r="G83" s="379"/>
      <c r="H83" s="379"/>
      <c r="I83" s="379"/>
      <c r="J83" s="379"/>
      <c r="K83" s="379"/>
    </row>
    <row r="84" spans="1:11" s="16" customFormat="1" ht="20.100000000000001" customHeight="1" x14ac:dyDescent="0.2">
      <c r="A84" s="379" t="str">
        <f>$A$2</f>
        <v>CASE NO. 2018-00295 - ELECTRIC OPERATIONS - RESPONSE TO PSC 2-75 (SLIPPAGE FACTOR 97.153%)</v>
      </c>
      <c r="B84" s="379"/>
      <c r="C84" s="379"/>
      <c r="D84" s="379"/>
      <c r="E84" s="379"/>
      <c r="F84" s="379"/>
      <c r="G84" s="379"/>
      <c r="H84" s="379"/>
      <c r="I84" s="379"/>
      <c r="J84" s="379"/>
      <c r="K84" s="379"/>
    </row>
    <row r="85" spans="1:11" s="16" customFormat="1" ht="20.100000000000001" customHeight="1" x14ac:dyDescent="0.2">
      <c r="A85" s="379" t="s">
        <v>332</v>
      </c>
      <c r="B85" s="379"/>
      <c r="C85" s="379"/>
      <c r="D85" s="379"/>
      <c r="E85" s="379"/>
      <c r="F85" s="379"/>
      <c r="G85" s="379"/>
      <c r="H85" s="379"/>
      <c r="I85" s="379"/>
      <c r="J85" s="379"/>
      <c r="K85" s="379"/>
    </row>
    <row r="86" spans="1:11" s="16" customFormat="1" ht="20.100000000000001" customHeight="1" x14ac:dyDescent="0.2">
      <c r="A86" s="379" t="str">
        <f>$A$4</f>
        <v>FOR THE 12 MONTHS ENDED DECEMBER 31, 2018</v>
      </c>
      <c r="B86" s="379"/>
      <c r="C86" s="379"/>
      <c r="D86" s="379"/>
      <c r="E86" s="379"/>
      <c r="F86" s="379"/>
      <c r="G86" s="379"/>
      <c r="H86" s="379"/>
      <c r="I86" s="379"/>
      <c r="J86" s="379"/>
      <c r="K86" s="379"/>
    </row>
    <row r="87" spans="1:11" s="16" customFormat="1" ht="20.100000000000001" customHeight="1" x14ac:dyDescent="0.2">
      <c r="A87" s="87"/>
      <c r="B87" s="87"/>
      <c r="C87" s="87"/>
      <c r="D87" s="87"/>
      <c r="E87" s="87"/>
      <c r="F87" s="210"/>
      <c r="G87" s="210"/>
      <c r="H87" s="87"/>
      <c r="I87" s="87"/>
      <c r="J87" s="87"/>
      <c r="K87" s="87"/>
    </row>
    <row r="88" spans="1:11" s="16" customFormat="1" ht="20.100000000000001" customHeight="1" x14ac:dyDescent="0.2">
      <c r="A88" s="18" t="s">
        <v>150</v>
      </c>
      <c r="B88" s="18"/>
      <c r="K88" s="19" t="str">
        <f>$K$6</f>
        <v>SCHEDULE D-2</v>
      </c>
    </row>
    <row r="89" spans="1:11" s="16" customFormat="1" ht="20.100000000000001" customHeight="1" x14ac:dyDescent="0.2">
      <c r="A89" s="16" t="str">
        <f>$A$7</f>
        <v>TYPE OF FILING: _____ ORIGINAL  _____ UPDATED  __X__ REVISED</v>
      </c>
      <c r="K89" s="19" t="s">
        <v>328</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2">E$10</f>
        <v>ADJ 2</v>
      </c>
      <c r="F92" s="129" t="str">
        <f t="shared" si="22"/>
        <v>ADJ 3</v>
      </c>
      <c r="G92" s="129" t="str">
        <f t="shared" si="22"/>
        <v>ADJ 4</v>
      </c>
      <c r="H92" s="129" t="str">
        <f t="shared" si="22"/>
        <v>ADJ 5</v>
      </c>
      <c r="I92" s="63"/>
      <c r="J92" s="63"/>
      <c r="K92" s="63"/>
    </row>
    <row r="93" spans="1:11" ht="44.25" customHeight="1" x14ac:dyDescent="0.2">
      <c r="A93" s="64" t="s">
        <v>152</v>
      </c>
      <c r="B93" s="64" t="s">
        <v>153</v>
      </c>
      <c r="C93" s="64" t="s">
        <v>157</v>
      </c>
      <c r="D93" s="64" t="str">
        <f>D$11</f>
        <v>REMOVE DSM MECHANISM</v>
      </c>
      <c r="E93" s="64" t="str">
        <f t="shared" ref="E93:H93" si="23">E$11</f>
        <v>REMOVE ECR MECHANISM</v>
      </c>
      <c r="F93" s="64" t="str">
        <f t="shared" si="23"/>
        <v>REMOVE FAC MECHANISM</v>
      </c>
      <c r="G93" s="64" t="str">
        <f t="shared" si="23"/>
        <v>REMOVE OSS MECHANISM</v>
      </c>
      <c r="H93" s="64" t="str">
        <f t="shared" si="23"/>
        <v>INTEREST SYNCHRONIZATION</v>
      </c>
      <c r="I93" s="64" t="s">
        <v>334</v>
      </c>
      <c r="J93" s="64" t="s">
        <v>154</v>
      </c>
      <c r="K93" s="64" t="s">
        <v>324</v>
      </c>
    </row>
    <row r="94" spans="1:11" ht="23.1" customHeight="1" x14ac:dyDescent="0.2">
      <c r="A94" s="22"/>
      <c r="B94" s="22"/>
      <c r="C94" s="29"/>
      <c r="D94" s="30" t="s">
        <v>155</v>
      </c>
      <c r="E94" s="30" t="s">
        <v>155</v>
      </c>
      <c r="F94" s="30" t="s">
        <v>155</v>
      </c>
      <c r="G94" s="30" t="s">
        <v>155</v>
      </c>
      <c r="H94" s="30" t="s">
        <v>155</v>
      </c>
      <c r="I94" s="30" t="s">
        <v>155</v>
      </c>
      <c r="J94" s="30"/>
      <c r="K94" s="30" t="s">
        <v>155</v>
      </c>
    </row>
    <row r="95" spans="1:11" ht="18.95" customHeight="1" x14ac:dyDescent="0.2">
      <c r="A95" s="26">
        <f>A82+1</f>
        <v>53</v>
      </c>
      <c r="B95" s="88">
        <v>549</v>
      </c>
      <c r="C95" s="4" t="s">
        <v>42</v>
      </c>
      <c r="D95" s="24">
        <f>SUMIFS('Rider Adj B'!$P$11:$P$154,'Rider Adj B'!$A$11:$A$154,'SCH D-2 B'!D$13,'Rider Adj B'!$B$11:$B$154,'SCH D-2 B'!$B95)*-1000</f>
        <v>0</v>
      </c>
      <c r="E95" s="24">
        <f>SUMIFS('Rider Adj B'!$P$11:$P$154,'Rider Adj B'!$A$11:$A$154,'SCH D-2 B'!E$13,'Rider Adj B'!$B$11:$B$154,'SCH D-2 B'!$B95)*-1000</f>
        <v>0</v>
      </c>
      <c r="F95" s="24">
        <f>SUMIFS('Rider Adj B'!$P$11:$P$154,'Rider Adj B'!$A$11:$A$154,'SCH D-2 B'!F$13,'Rider Adj B'!$B$11:$B$154,'SCH D-2 B'!$B95)*-1000</f>
        <v>0</v>
      </c>
      <c r="G95" s="24">
        <f>SUMIFS('Rider Adj B'!$P$11:$P$154,'Rider Adj B'!$A$11:$A$154,'SCH D-2 B'!G$13,'Rider Adj B'!$B$11:$B$154,'SCH D-2 B'!$B95)*-1000</f>
        <v>0</v>
      </c>
      <c r="H95" s="24">
        <f>SUMIFS('Rider Adj B'!$P$11:$P$154,'Rider Adj B'!$A$11:$A$154,'SCH D-2 B'!H$13,'Rider Adj B'!$B$11:$B$154,'SCH D-2 B'!$B95)*-1000</f>
        <v>0</v>
      </c>
      <c r="I95" s="24">
        <f t="shared" ref="I95:I100" si="24">SUM(D95:H95)</f>
        <v>0</v>
      </c>
      <c r="J95" s="25">
        <v>1</v>
      </c>
      <c r="K95" s="24">
        <f t="shared" ref="K95:K100" si="25">I95*J95</f>
        <v>0</v>
      </c>
    </row>
    <row r="96" spans="1:11" ht="18.95" customHeight="1" x14ac:dyDescent="0.2">
      <c r="A96" s="26">
        <f t="shared" si="19"/>
        <v>54</v>
      </c>
      <c r="B96" s="88">
        <v>550</v>
      </c>
      <c r="C96" s="4" t="s">
        <v>24</v>
      </c>
      <c r="D96" s="24">
        <f>SUMIFS('Rider Adj B'!$P$11:$P$154,'Rider Adj B'!$A$11:$A$154,'SCH D-2 B'!D$13,'Rider Adj B'!$B$11:$B$154,'SCH D-2 B'!$B96)*-1000</f>
        <v>0</v>
      </c>
      <c r="E96" s="24">
        <f>SUMIFS('Rider Adj B'!$P$11:$P$154,'Rider Adj B'!$A$11:$A$154,'SCH D-2 B'!E$13,'Rider Adj B'!$B$11:$B$154,'SCH D-2 B'!$B96)*-1000</f>
        <v>0</v>
      </c>
      <c r="F96" s="24">
        <f>SUMIFS('Rider Adj B'!$P$11:$P$154,'Rider Adj B'!$A$11:$A$154,'SCH D-2 B'!F$13,'Rider Adj B'!$B$11:$B$154,'SCH D-2 B'!$B96)*-1000</f>
        <v>0</v>
      </c>
      <c r="G96" s="24">
        <f>SUMIFS('Rider Adj B'!$P$11:$P$154,'Rider Adj B'!$A$11:$A$154,'SCH D-2 B'!G$13,'Rider Adj B'!$B$11:$B$154,'SCH D-2 B'!$B96)*-1000</f>
        <v>0</v>
      </c>
      <c r="H96" s="24">
        <f>SUMIFS('Rider Adj B'!$P$11:$P$154,'Rider Adj B'!$A$11:$A$154,'SCH D-2 B'!H$13,'Rider Adj B'!$B$11:$B$154,'SCH D-2 B'!$B96)*-1000</f>
        <v>0</v>
      </c>
      <c r="I96" s="24">
        <f t="shared" si="24"/>
        <v>0</v>
      </c>
      <c r="J96" s="25">
        <v>1</v>
      </c>
      <c r="K96" s="24">
        <f t="shared" si="25"/>
        <v>0</v>
      </c>
    </row>
    <row r="97" spans="1:11" ht="18.95" customHeight="1" x14ac:dyDescent="0.2">
      <c r="A97" s="26">
        <f t="shared" si="19"/>
        <v>55</v>
      </c>
      <c r="B97" s="88">
        <v>551</v>
      </c>
      <c r="C97" s="4" t="s">
        <v>26</v>
      </c>
      <c r="D97" s="24">
        <f>SUMIFS('Rider Adj B'!$P$11:$P$154,'Rider Adj B'!$A$11:$A$154,'SCH D-2 B'!D$13,'Rider Adj B'!$B$11:$B$154,'SCH D-2 B'!$B97)*-1000</f>
        <v>0</v>
      </c>
      <c r="E97" s="24">
        <f>SUMIFS('Rider Adj B'!$P$11:$P$154,'Rider Adj B'!$A$11:$A$154,'SCH D-2 B'!E$13,'Rider Adj B'!$B$11:$B$154,'SCH D-2 B'!$B97)*-1000</f>
        <v>0</v>
      </c>
      <c r="F97" s="24">
        <f>SUMIFS('Rider Adj B'!$P$11:$P$154,'Rider Adj B'!$A$11:$A$154,'SCH D-2 B'!F$13,'Rider Adj B'!$B$11:$B$154,'SCH D-2 B'!$B97)*-1000</f>
        <v>0</v>
      </c>
      <c r="G97" s="24">
        <f>SUMIFS('Rider Adj B'!$P$11:$P$154,'Rider Adj B'!$A$11:$A$154,'SCH D-2 B'!G$13,'Rider Adj B'!$B$11:$B$154,'SCH D-2 B'!$B97)*-1000</f>
        <v>0</v>
      </c>
      <c r="H97" s="24">
        <f>SUMIFS('Rider Adj B'!$P$11:$P$154,'Rider Adj B'!$A$11:$A$154,'SCH D-2 B'!H$13,'Rider Adj B'!$B$11:$B$154,'SCH D-2 B'!$B97)*-1000</f>
        <v>0</v>
      </c>
      <c r="I97" s="24">
        <f t="shared" si="24"/>
        <v>0</v>
      </c>
      <c r="J97" s="25">
        <v>1</v>
      </c>
      <c r="K97" s="24">
        <f t="shared" si="25"/>
        <v>0</v>
      </c>
    </row>
    <row r="98" spans="1:11" ht="18.95" customHeight="1" x14ac:dyDescent="0.2">
      <c r="A98" s="26">
        <f t="shared" si="19"/>
        <v>56</v>
      </c>
      <c r="B98" s="88">
        <v>552</v>
      </c>
      <c r="C98" s="4" t="s">
        <v>27</v>
      </c>
      <c r="D98" s="24">
        <f>SUMIFS('Rider Adj B'!$P$11:$P$154,'Rider Adj B'!$A$11:$A$154,'SCH D-2 B'!D$13,'Rider Adj B'!$B$11:$B$154,'SCH D-2 B'!$B98)*-1000</f>
        <v>0</v>
      </c>
      <c r="E98" s="24">
        <f>SUMIFS('Rider Adj B'!$P$11:$P$154,'Rider Adj B'!$A$11:$A$154,'SCH D-2 B'!E$13,'Rider Adj B'!$B$11:$B$154,'SCH D-2 B'!$B98)*-1000</f>
        <v>0</v>
      </c>
      <c r="F98" s="24">
        <f>SUMIFS('Rider Adj B'!$P$11:$P$154,'Rider Adj B'!$A$11:$A$154,'SCH D-2 B'!F$13,'Rider Adj B'!$B$11:$B$154,'SCH D-2 B'!$B98)*-1000</f>
        <v>0</v>
      </c>
      <c r="G98" s="24">
        <f>SUMIFS('Rider Adj B'!$P$11:$P$154,'Rider Adj B'!$A$11:$A$154,'SCH D-2 B'!G$13,'Rider Adj B'!$B$11:$B$154,'SCH D-2 B'!$B98)*-1000</f>
        <v>0</v>
      </c>
      <c r="H98" s="24">
        <f>SUMIFS('Rider Adj B'!$P$11:$P$154,'Rider Adj B'!$A$11:$A$154,'SCH D-2 B'!H$13,'Rider Adj B'!$B$11:$B$154,'SCH D-2 B'!$B98)*-1000</f>
        <v>0</v>
      </c>
      <c r="I98" s="24">
        <f t="shared" si="24"/>
        <v>0</v>
      </c>
      <c r="J98" s="25">
        <v>1</v>
      </c>
      <c r="K98" s="24">
        <f t="shared" si="25"/>
        <v>0</v>
      </c>
    </row>
    <row r="99" spans="1:11" ht="18.95" customHeight="1" x14ac:dyDescent="0.2">
      <c r="A99" s="26">
        <f t="shared" si="19"/>
        <v>57</v>
      </c>
      <c r="B99" s="88">
        <v>553</v>
      </c>
      <c r="C99" s="4" t="s">
        <v>43</v>
      </c>
      <c r="D99" s="24">
        <f>SUMIFS('Rider Adj B'!$P$11:$P$154,'Rider Adj B'!$A$11:$A$154,'SCH D-2 B'!D$13,'Rider Adj B'!$B$11:$B$154,'SCH D-2 B'!$B99)*-1000</f>
        <v>0</v>
      </c>
      <c r="E99" s="24">
        <f>SUMIFS('Rider Adj B'!$P$11:$P$154,'Rider Adj B'!$A$11:$A$154,'SCH D-2 B'!E$13,'Rider Adj B'!$B$11:$B$154,'SCH D-2 B'!$B99)*-1000</f>
        <v>0</v>
      </c>
      <c r="F99" s="24">
        <f>SUMIFS('Rider Adj B'!$P$11:$P$154,'Rider Adj B'!$A$11:$A$154,'SCH D-2 B'!F$13,'Rider Adj B'!$B$11:$B$154,'SCH D-2 B'!$B99)*-1000</f>
        <v>0</v>
      </c>
      <c r="G99" s="24">
        <f>SUMIFS('Rider Adj B'!$P$11:$P$154,'Rider Adj B'!$A$11:$A$154,'SCH D-2 B'!G$13,'Rider Adj B'!$B$11:$B$154,'SCH D-2 B'!$B99)*-1000</f>
        <v>0</v>
      </c>
      <c r="H99" s="24">
        <f>SUMIFS('Rider Adj B'!$P$11:$P$154,'Rider Adj B'!$A$11:$A$154,'SCH D-2 B'!H$13,'Rider Adj B'!$B$11:$B$154,'SCH D-2 B'!$B99)*-1000</f>
        <v>0</v>
      </c>
      <c r="I99" s="24">
        <f t="shared" si="24"/>
        <v>0</v>
      </c>
      <c r="J99" s="25">
        <v>1</v>
      </c>
      <c r="K99" s="24">
        <f t="shared" si="25"/>
        <v>0</v>
      </c>
    </row>
    <row r="100" spans="1:11" ht="18.95" customHeight="1" x14ac:dyDescent="0.2">
      <c r="A100" s="26">
        <f t="shared" si="19"/>
        <v>58</v>
      </c>
      <c r="B100" s="88">
        <v>554</v>
      </c>
      <c r="C100" s="4" t="s">
        <v>44</v>
      </c>
      <c r="D100" s="24">
        <f>SUMIFS('Rider Adj B'!$P$11:$P$154,'Rider Adj B'!$A$11:$A$154,'SCH D-2 B'!D$13,'Rider Adj B'!$B$11:$B$154,'SCH D-2 B'!$B100)*-1000</f>
        <v>0</v>
      </c>
      <c r="E100" s="24">
        <f>SUMIFS('Rider Adj B'!$P$11:$P$154,'Rider Adj B'!$A$11:$A$154,'SCH D-2 B'!E$13,'Rider Adj B'!$B$11:$B$154,'SCH D-2 B'!$B100)*-1000</f>
        <v>0</v>
      </c>
      <c r="F100" s="24">
        <f>SUMIFS('Rider Adj B'!$P$11:$P$154,'Rider Adj B'!$A$11:$A$154,'SCH D-2 B'!F$13,'Rider Adj B'!$B$11:$B$154,'SCH D-2 B'!$B100)*-1000</f>
        <v>0</v>
      </c>
      <c r="G100" s="24">
        <f>SUMIFS('Rider Adj B'!$P$11:$P$154,'Rider Adj B'!$A$11:$A$154,'SCH D-2 B'!G$13,'Rider Adj B'!$B$11:$B$154,'SCH D-2 B'!$B100)*-1000</f>
        <v>0</v>
      </c>
      <c r="H100" s="24">
        <f>SUMIFS('Rider Adj B'!$P$11:$P$154,'Rider Adj B'!$A$11:$A$154,'SCH D-2 B'!H$13,'Rider Adj B'!$B$11:$B$154,'SCH D-2 B'!$B100)*-1000</f>
        <v>0</v>
      </c>
      <c r="I100" s="24">
        <f t="shared" si="24"/>
        <v>0</v>
      </c>
      <c r="J100" s="25">
        <v>1</v>
      </c>
      <c r="K100" s="24">
        <f t="shared" si="25"/>
        <v>0</v>
      </c>
    </row>
    <row r="101" spans="1:11" ht="18.95" customHeight="1" x14ac:dyDescent="0.2">
      <c r="A101" s="26">
        <f t="shared" si="19"/>
        <v>59</v>
      </c>
      <c r="B101" s="88"/>
      <c r="C101" s="10" t="s">
        <v>130</v>
      </c>
      <c r="D101" s="36">
        <f t="shared" ref="D101:I101" si="26">SUM(D80:D100)</f>
        <v>0</v>
      </c>
      <c r="E101" s="36">
        <f t="shared" si="26"/>
        <v>0</v>
      </c>
      <c r="F101" s="36">
        <f t="shared" si="26"/>
        <v>0</v>
      </c>
      <c r="G101" s="36">
        <f t="shared" si="26"/>
        <v>-1408381.0299999902</v>
      </c>
      <c r="H101" s="36">
        <f t="shared" si="26"/>
        <v>0</v>
      </c>
      <c r="I101" s="36">
        <f t="shared" si="26"/>
        <v>-1408381.0299999902</v>
      </c>
      <c r="K101" s="36">
        <f>SUM(K80:K100)</f>
        <v>-1408381.0299999902</v>
      </c>
    </row>
    <row r="102" spans="1:11" ht="18.95" customHeight="1" x14ac:dyDescent="0.2">
      <c r="A102" s="26"/>
      <c r="B102" s="88"/>
      <c r="C102" s="10"/>
    </row>
    <row r="103" spans="1:11" ht="18.95" customHeight="1" x14ac:dyDescent="0.2">
      <c r="A103" s="26">
        <f>A101+1</f>
        <v>60</v>
      </c>
      <c r="B103" s="88"/>
      <c r="C103" s="37" t="s">
        <v>182</v>
      </c>
    </row>
    <row r="104" spans="1:11" ht="18.95" customHeight="1" x14ac:dyDescent="0.2">
      <c r="A104" s="26">
        <f>A103+1</f>
        <v>61</v>
      </c>
      <c r="B104" s="88">
        <v>555</v>
      </c>
      <c r="C104" s="4" t="s">
        <v>45</v>
      </c>
      <c r="D104" s="24">
        <f>SUMIFS('Rider Adj B'!$P$11:$P$154,'Rider Adj B'!$A$11:$A$154,'SCH D-2 B'!D$13,'Rider Adj B'!$B$11:$B$154,'SCH D-2 B'!$B104)*-1000</f>
        <v>0</v>
      </c>
      <c r="E104" s="24">
        <f>SUMIFS('Rider Adj B'!$P$11:$P$154,'Rider Adj B'!$A$11:$A$154,'SCH D-2 B'!E$13,'Rider Adj B'!$B$11:$B$154,'SCH D-2 B'!$B104)*-1000</f>
        <v>0</v>
      </c>
      <c r="F104" s="24">
        <f>SUMIFS('Rider Adj B'!$P$11:$P$154,'Rider Adj B'!$A$11:$A$154,'SCH D-2 B'!F$13,'Rider Adj B'!$B$11:$B$154,'SCH D-2 B'!$B104)*-1000</f>
        <v>0</v>
      </c>
      <c r="G104" s="24">
        <f>SUMIFS('Rider Adj B'!$P$11:$P$154,'Rider Adj B'!$A$11:$A$154,'SCH D-2 B'!G$13,'Rider Adj B'!$B$11:$B$154,'SCH D-2 B'!$B104)*-1000</f>
        <v>-7143983.2100000009</v>
      </c>
      <c r="H104" s="24">
        <f>SUMIFS('Rider Adj B'!$P$11:$P$154,'Rider Adj B'!$A$11:$A$154,'SCH D-2 B'!H$13,'Rider Adj B'!$B$11:$B$154,'SCH D-2 B'!$B104)*-1000</f>
        <v>0</v>
      </c>
      <c r="I104" s="24">
        <f>SUM(D104:H104)</f>
        <v>-7143983.2100000009</v>
      </c>
      <c r="J104" s="25">
        <v>1</v>
      </c>
      <c r="K104" s="24">
        <f t="shared" ref="K104:K106" si="27">I104*J104</f>
        <v>-7143983.2100000009</v>
      </c>
    </row>
    <row r="105" spans="1:11" ht="18.95" customHeight="1" x14ac:dyDescent="0.2">
      <c r="A105" s="26">
        <f t="shared" si="19"/>
        <v>62</v>
      </c>
      <c r="B105" s="88">
        <v>556</v>
      </c>
      <c r="C105" s="4" t="s">
        <v>46</v>
      </c>
      <c r="D105" s="24">
        <f>SUMIFS('Rider Adj B'!$P$11:$P$154,'Rider Adj B'!$A$11:$A$154,'SCH D-2 B'!D$13,'Rider Adj B'!$B$11:$B$154,'SCH D-2 B'!$B105)*-1000</f>
        <v>0</v>
      </c>
      <c r="E105" s="24">
        <f>SUMIFS('Rider Adj B'!$P$11:$P$154,'Rider Adj B'!$A$11:$A$154,'SCH D-2 B'!E$13,'Rider Adj B'!$B$11:$B$154,'SCH D-2 B'!$B105)*-1000</f>
        <v>0</v>
      </c>
      <c r="F105" s="24">
        <f>SUMIFS('Rider Adj B'!$P$11:$P$154,'Rider Adj B'!$A$11:$A$154,'SCH D-2 B'!F$13,'Rider Adj B'!$B$11:$B$154,'SCH D-2 B'!$B105)*-1000</f>
        <v>0</v>
      </c>
      <c r="G105" s="24">
        <f>SUMIFS('Rider Adj B'!$P$11:$P$154,'Rider Adj B'!$A$11:$A$154,'SCH D-2 B'!G$13,'Rider Adj B'!$B$11:$B$154,'SCH D-2 B'!$B105)*-1000</f>
        <v>0</v>
      </c>
      <c r="H105" s="24">
        <f>SUMIFS('Rider Adj B'!$P$11:$P$154,'Rider Adj B'!$A$11:$A$154,'SCH D-2 B'!H$13,'Rider Adj B'!$B$11:$B$154,'SCH D-2 B'!$B105)*-1000</f>
        <v>0</v>
      </c>
      <c r="I105" s="24">
        <f>SUM(D105:H105)</f>
        <v>0</v>
      </c>
      <c r="J105" s="25">
        <v>1</v>
      </c>
      <c r="K105" s="24">
        <f t="shared" si="27"/>
        <v>0</v>
      </c>
    </row>
    <row r="106" spans="1:11" ht="18.95" customHeight="1" x14ac:dyDescent="0.2">
      <c r="A106" s="26">
        <f t="shared" si="19"/>
        <v>63</v>
      </c>
      <c r="B106" s="88">
        <v>557</v>
      </c>
      <c r="C106" s="4" t="s">
        <v>47</v>
      </c>
      <c r="D106" s="24">
        <f>SUMIFS('Rider Adj B'!$P$11:$P$154,'Rider Adj B'!$A$11:$A$154,'SCH D-2 B'!D$13,'Rider Adj B'!$B$11:$B$154,'SCH D-2 B'!$B106)*-1000</f>
        <v>0</v>
      </c>
      <c r="E106" s="24">
        <f>SUMIFS('Rider Adj B'!$P$11:$P$154,'Rider Adj B'!$A$11:$A$154,'SCH D-2 B'!E$13,'Rider Adj B'!$B$11:$B$154,'SCH D-2 B'!$B106)*-1000</f>
        <v>0</v>
      </c>
      <c r="F106" s="24">
        <f>SUMIFS('Rider Adj B'!$P$11:$P$154,'Rider Adj B'!$A$11:$A$154,'SCH D-2 B'!F$13,'Rider Adj B'!$B$11:$B$154,'SCH D-2 B'!$B106)*-1000</f>
        <v>0</v>
      </c>
      <c r="G106" s="24">
        <f>SUMIFS('Rider Adj B'!$P$11:$P$154,'Rider Adj B'!$A$11:$A$154,'SCH D-2 B'!G$13,'Rider Adj B'!$B$11:$B$154,'SCH D-2 B'!$B106)*-1000</f>
        <v>-706895.02999999991</v>
      </c>
      <c r="H106" s="24">
        <f>SUMIFS('Rider Adj B'!$P$11:$P$154,'Rider Adj B'!$A$11:$A$154,'SCH D-2 B'!H$13,'Rider Adj B'!$B$11:$B$154,'SCH D-2 B'!$B106)*-1000</f>
        <v>0</v>
      </c>
      <c r="I106" s="24">
        <f>SUM(D106:H106)</f>
        <v>-706895.02999999991</v>
      </c>
      <c r="J106" s="25">
        <v>1</v>
      </c>
      <c r="K106" s="24">
        <f t="shared" si="27"/>
        <v>-706895.02999999991</v>
      </c>
    </row>
    <row r="107" spans="1:11" ht="18.95" customHeight="1" x14ac:dyDescent="0.2">
      <c r="A107" s="26">
        <f t="shared" si="19"/>
        <v>64</v>
      </c>
      <c r="B107" s="88"/>
      <c r="C107" s="10" t="s">
        <v>183</v>
      </c>
      <c r="D107" s="36">
        <f t="shared" ref="D107:I107" si="28">SUM(D104:D106)</f>
        <v>0</v>
      </c>
      <c r="E107" s="36">
        <f t="shared" si="28"/>
        <v>0</v>
      </c>
      <c r="F107" s="36">
        <f t="shared" si="28"/>
        <v>0</v>
      </c>
      <c r="G107" s="36">
        <f t="shared" si="28"/>
        <v>-7850878.2400000012</v>
      </c>
      <c r="H107" s="36">
        <f t="shared" si="28"/>
        <v>0</v>
      </c>
      <c r="I107" s="36">
        <f t="shared" si="28"/>
        <v>-7850878.2400000012</v>
      </c>
      <c r="K107" s="36">
        <f>SUM(K104:K106)</f>
        <v>-7850878.2400000012</v>
      </c>
    </row>
    <row r="108" spans="1:11" ht="18.95" customHeight="1" x14ac:dyDescent="0.2">
      <c r="A108" s="26">
        <f t="shared" si="19"/>
        <v>65</v>
      </c>
      <c r="B108" s="88"/>
      <c r="C108" s="10" t="s">
        <v>133</v>
      </c>
      <c r="D108" s="36">
        <f t="shared" ref="D108:I108" si="29">SUM(D63,D77,D101,D107)</f>
        <v>0</v>
      </c>
      <c r="E108" s="36">
        <f t="shared" ca="1" si="29"/>
        <v>-6540549.8999999966</v>
      </c>
      <c r="F108" s="36">
        <f t="shared" si="29"/>
        <v>6410987.516144244</v>
      </c>
      <c r="G108" s="36">
        <f t="shared" si="29"/>
        <v>-13246638.521485023</v>
      </c>
      <c r="H108" s="36">
        <f t="shared" si="29"/>
        <v>0</v>
      </c>
      <c r="I108" s="36">
        <f t="shared" ca="1" si="29"/>
        <v>-13376200.905340776</v>
      </c>
      <c r="K108" s="36">
        <f ca="1">SUM(K63,K77,K101,K107)</f>
        <v>-13376200.905340776</v>
      </c>
    </row>
    <row r="109" spans="1:11" ht="18.95" customHeight="1" x14ac:dyDescent="0.2">
      <c r="B109" s="88"/>
      <c r="C109" s="10"/>
    </row>
    <row r="110" spans="1:11" ht="18.95" customHeight="1" x14ac:dyDescent="0.2">
      <c r="A110" s="26">
        <f>A108+1</f>
        <v>66</v>
      </c>
      <c r="B110" s="88"/>
      <c r="C110" s="37" t="s">
        <v>184</v>
      </c>
    </row>
    <row r="111" spans="1:11" ht="18.95" customHeight="1" x14ac:dyDescent="0.2">
      <c r="A111" s="26">
        <f>A110+1</f>
        <v>67</v>
      </c>
      <c r="B111" s="88">
        <v>560</v>
      </c>
      <c r="C111" s="4" t="s">
        <v>48</v>
      </c>
      <c r="D111" s="24">
        <f>SUMIFS('Rider Adj B'!$P$11:$P$154,'Rider Adj B'!$A$11:$A$154,'SCH D-2 B'!D$13,'Rider Adj B'!$B$11:$B$154,'SCH D-2 B'!$B111)*-1000</f>
        <v>0</v>
      </c>
      <c r="E111" s="24">
        <f>SUMIFS('Rider Adj B'!$P$11:$P$154,'Rider Adj B'!$A$11:$A$154,'SCH D-2 B'!E$13,'Rider Adj B'!$B$11:$B$154,'SCH D-2 B'!$B111)*-1000</f>
        <v>0</v>
      </c>
      <c r="F111" s="24">
        <f>SUMIFS('Rider Adj B'!$P$11:$P$154,'Rider Adj B'!$A$11:$A$154,'SCH D-2 B'!F$13,'Rider Adj B'!$B$11:$B$154,'SCH D-2 B'!$B111)*-1000</f>
        <v>0</v>
      </c>
      <c r="G111" s="24">
        <f>SUMIFS('Rider Adj B'!$P$11:$P$154,'Rider Adj B'!$A$11:$A$154,'SCH D-2 B'!G$13,'Rider Adj B'!$B$11:$B$154,'SCH D-2 B'!$B111)*-1000</f>
        <v>0</v>
      </c>
      <c r="H111" s="24">
        <f>SUMIFS('Rider Adj B'!$P$11:$P$154,'Rider Adj B'!$A$11:$A$154,'SCH D-2 B'!H$13,'Rider Adj B'!$B$11:$B$154,'SCH D-2 B'!$B111)*-1000</f>
        <v>0</v>
      </c>
      <c r="I111" s="24">
        <f t="shared" ref="I111:I123" si="30">SUM(D111:H111)</f>
        <v>0</v>
      </c>
      <c r="J111" s="25">
        <v>1</v>
      </c>
      <c r="K111" s="24">
        <f t="shared" ref="K111:K123" si="31">I111*J111</f>
        <v>0</v>
      </c>
    </row>
    <row r="112" spans="1:11" ht="18.95" customHeight="1" x14ac:dyDescent="0.2">
      <c r="A112" s="26">
        <f t="shared" ref="A112:A138" si="32">A111+1</f>
        <v>68</v>
      </c>
      <c r="B112" s="88">
        <v>561</v>
      </c>
      <c r="C112" s="4" t="s">
        <v>49</v>
      </c>
      <c r="D112" s="24">
        <f>SUMIFS('Rider Adj B'!$P$11:$P$154,'Rider Adj B'!$A$11:$A$154,'SCH D-2 B'!D$13,'Rider Adj B'!$B$11:$B$154,'SCH D-2 B'!$B112)*-1000</f>
        <v>0</v>
      </c>
      <c r="E112" s="24">
        <f>SUMIFS('Rider Adj B'!$P$11:$P$154,'Rider Adj B'!$A$11:$A$154,'SCH D-2 B'!E$13,'Rider Adj B'!$B$11:$B$154,'SCH D-2 B'!$B112)*-1000</f>
        <v>0</v>
      </c>
      <c r="F112" s="24">
        <f>SUMIFS('Rider Adj B'!$P$11:$P$154,'Rider Adj B'!$A$11:$A$154,'SCH D-2 B'!F$13,'Rider Adj B'!$B$11:$B$154,'SCH D-2 B'!$B112)*-1000</f>
        <v>0</v>
      </c>
      <c r="G112" s="24">
        <f>SUMIFS('Rider Adj B'!$P$11:$P$154,'Rider Adj B'!$A$11:$A$154,'SCH D-2 B'!G$13,'Rider Adj B'!$B$11:$B$154,'SCH D-2 B'!$B112)*-1000</f>
        <v>0</v>
      </c>
      <c r="H112" s="24">
        <f>SUMIFS('Rider Adj B'!$P$11:$P$154,'Rider Adj B'!$A$11:$A$154,'SCH D-2 B'!H$13,'Rider Adj B'!$B$11:$B$154,'SCH D-2 B'!$B112)*-1000</f>
        <v>0</v>
      </c>
      <c r="I112" s="24">
        <f t="shared" si="30"/>
        <v>0</v>
      </c>
      <c r="J112" s="25">
        <v>1</v>
      </c>
      <c r="K112" s="24">
        <f t="shared" si="31"/>
        <v>0</v>
      </c>
    </row>
    <row r="113" spans="1:11" ht="18.95" customHeight="1" x14ac:dyDescent="0.2">
      <c r="A113" s="26">
        <f t="shared" si="32"/>
        <v>69</v>
      </c>
      <c r="B113" s="88">
        <v>562</v>
      </c>
      <c r="C113" s="4" t="s">
        <v>50</v>
      </c>
      <c r="D113" s="24">
        <f>SUMIFS('Rider Adj B'!$P$11:$P$154,'Rider Adj B'!$A$11:$A$154,'SCH D-2 B'!D$13,'Rider Adj B'!$B$11:$B$154,'SCH D-2 B'!$B113)*-1000</f>
        <v>0</v>
      </c>
      <c r="E113" s="24">
        <f>SUMIFS('Rider Adj B'!$P$11:$P$154,'Rider Adj B'!$A$11:$A$154,'SCH D-2 B'!E$13,'Rider Adj B'!$B$11:$B$154,'SCH D-2 B'!$B113)*-1000</f>
        <v>0</v>
      </c>
      <c r="F113" s="24">
        <f>SUMIFS('Rider Adj B'!$P$11:$P$154,'Rider Adj B'!$A$11:$A$154,'SCH D-2 B'!F$13,'Rider Adj B'!$B$11:$B$154,'SCH D-2 B'!$B113)*-1000</f>
        <v>0</v>
      </c>
      <c r="G113" s="24">
        <f>SUMIFS('Rider Adj B'!$P$11:$P$154,'Rider Adj B'!$A$11:$A$154,'SCH D-2 B'!G$13,'Rider Adj B'!$B$11:$B$154,'SCH D-2 B'!$B113)*-1000</f>
        <v>0</v>
      </c>
      <c r="H113" s="24">
        <f>SUMIFS('Rider Adj B'!$P$11:$P$154,'Rider Adj B'!$A$11:$A$154,'SCH D-2 B'!H$13,'Rider Adj B'!$B$11:$B$154,'SCH D-2 B'!$B113)*-1000</f>
        <v>0</v>
      </c>
      <c r="I113" s="24">
        <f t="shared" si="30"/>
        <v>0</v>
      </c>
      <c r="J113" s="25">
        <v>1</v>
      </c>
      <c r="K113" s="24">
        <f t="shared" si="31"/>
        <v>0</v>
      </c>
    </row>
    <row r="114" spans="1:11" ht="18.95" customHeight="1" x14ac:dyDescent="0.2">
      <c r="A114" s="26">
        <f t="shared" si="32"/>
        <v>70</v>
      </c>
      <c r="B114" s="88">
        <v>563</v>
      </c>
      <c r="C114" s="4" t="s">
        <v>51</v>
      </c>
      <c r="D114" s="24">
        <f>SUMIFS('Rider Adj B'!$P$11:$P$154,'Rider Adj B'!$A$11:$A$154,'SCH D-2 B'!D$13,'Rider Adj B'!$B$11:$B$154,'SCH D-2 B'!$B114)*-1000</f>
        <v>0</v>
      </c>
      <c r="E114" s="24">
        <f>SUMIFS('Rider Adj B'!$P$11:$P$154,'Rider Adj B'!$A$11:$A$154,'SCH D-2 B'!E$13,'Rider Adj B'!$B$11:$B$154,'SCH D-2 B'!$B114)*-1000</f>
        <v>0</v>
      </c>
      <c r="F114" s="24">
        <f>SUMIFS('Rider Adj B'!$P$11:$P$154,'Rider Adj B'!$A$11:$A$154,'SCH D-2 B'!F$13,'Rider Adj B'!$B$11:$B$154,'SCH D-2 B'!$B114)*-1000</f>
        <v>0</v>
      </c>
      <c r="G114" s="24">
        <f>SUMIFS('Rider Adj B'!$P$11:$P$154,'Rider Adj B'!$A$11:$A$154,'SCH D-2 B'!G$13,'Rider Adj B'!$B$11:$B$154,'SCH D-2 B'!$B114)*-1000</f>
        <v>0</v>
      </c>
      <c r="H114" s="24">
        <f>SUMIFS('Rider Adj B'!$P$11:$P$154,'Rider Adj B'!$A$11:$A$154,'SCH D-2 B'!H$13,'Rider Adj B'!$B$11:$B$154,'SCH D-2 B'!$B114)*-1000</f>
        <v>0</v>
      </c>
      <c r="I114" s="24">
        <f t="shared" si="30"/>
        <v>0</v>
      </c>
      <c r="J114" s="25">
        <v>1</v>
      </c>
      <c r="K114" s="24">
        <f t="shared" si="31"/>
        <v>0</v>
      </c>
    </row>
    <row r="115" spans="1:11" ht="18.95" customHeight="1" x14ac:dyDescent="0.2">
      <c r="A115" s="26">
        <f t="shared" si="32"/>
        <v>71</v>
      </c>
      <c r="B115" s="88">
        <v>564</v>
      </c>
      <c r="C115" s="4" t="s">
        <v>52</v>
      </c>
      <c r="D115" s="24">
        <f>SUMIFS('Rider Adj B'!$P$11:$P$154,'Rider Adj B'!$A$11:$A$154,'SCH D-2 B'!D$13,'Rider Adj B'!$B$11:$B$154,'SCH D-2 B'!$B115)*-1000</f>
        <v>0</v>
      </c>
      <c r="E115" s="24">
        <f>SUMIFS('Rider Adj B'!$P$11:$P$154,'Rider Adj B'!$A$11:$A$154,'SCH D-2 B'!E$13,'Rider Adj B'!$B$11:$B$154,'SCH D-2 B'!$B115)*-1000</f>
        <v>0</v>
      </c>
      <c r="F115" s="24">
        <f>SUMIFS('Rider Adj B'!$P$11:$P$154,'Rider Adj B'!$A$11:$A$154,'SCH D-2 B'!F$13,'Rider Adj B'!$B$11:$B$154,'SCH D-2 B'!$B115)*-1000</f>
        <v>0</v>
      </c>
      <c r="G115" s="24">
        <f>SUMIFS('Rider Adj B'!$P$11:$P$154,'Rider Adj B'!$A$11:$A$154,'SCH D-2 B'!G$13,'Rider Adj B'!$B$11:$B$154,'SCH D-2 B'!$B115)*-1000</f>
        <v>0</v>
      </c>
      <c r="H115" s="24">
        <f>SUMIFS('Rider Adj B'!$P$11:$P$154,'Rider Adj B'!$A$11:$A$154,'SCH D-2 B'!H$13,'Rider Adj B'!$B$11:$B$154,'SCH D-2 B'!$B115)*-1000</f>
        <v>0</v>
      </c>
      <c r="I115" s="24">
        <f t="shared" si="30"/>
        <v>0</v>
      </c>
      <c r="J115" s="25">
        <v>1</v>
      </c>
      <c r="K115" s="24">
        <f t="shared" si="31"/>
        <v>0</v>
      </c>
    </row>
    <row r="116" spans="1:11" ht="18.95" customHeight="1" x14ac:dyDescent="0.2">
      <c r="A116" s="26">
        <f t="shared" si="32"/>
        <v>72</v>
      </c>
      <c r="B116" s="88">
        <v>565</v>
      </c>
      <c r="C116" s="4" t="s">
        <v>53</v>
      </c>
      <c r="D116" s="24">
        <f>SUMIFS('Rider Adj B'!$P$11:$P$154,'Rider Adj B'!$A$11:$A$154,'SCH D-2 B'!D$13,'Rider Adj B'!$B$11:$B$154,'SCH D-2 B'!$B116)*-1000</f>
        <v>0</v>
      </c>
      <c r="E116" s="24">
        <f>SUMIFS('Rider Adj B'!$P$11:$P$154,'Rider Adj B'!$A$11:$A$154,'SCH D-2 B'!E$13,'Rider Adj B'!$B$11:$B$154,'SCH D-2 B'!$B116)*-1000</f>
        <v>0</v>
      </c>
      <c r="F116" s="24">
        <f>SUMIFS('Rider Adj B'!$P$11:$P$154,'Rider Adj B'!$A$11:$A$154,'SCH D-2 B'!F$13,'Rider Adj B'!$B$11:$B$154,'SCH D-2 B'!$B116)*-1000</f>
        <v>0</v>
      </c>
      <c r="G116" s="24">
        <f>SUMIFS('Rider Adj B'!$P$11:$P$154,'Rider Adj B'!$A$11:$A$154,'SCH D-2 B'!G$13,'Rider Adj B'!$B$11:$B$154,'SCH D-2 B'!$B116)*-1000</f>
        <v>-2078963.1300000001</v>
      </c>
      <c r="H116" s="24">
        <f>SUMIFS('Rider Adj B'!$P$11:$P$154,'Rider Adj B'!$A$11:$A$154,'SCH D-2 B'!H$13,'Rider Adj B'!$B$11:$B$154,'SCH D-2 B'!$B116)*-1000</f>
        <v>0</v>
      </c>
      <c r="I116" s="24">
        <f t="shared" si="30"/>
        <v>-2078963.1300000001</v>
      </c>
      <c r="J116" s="25">
        <v>1</v>
      </c>
      <c r="K116" s="24">
        <f t="shared" si="31"/>
        <v>-2078963.1300000001</v>
      </c>
    </row>
    <row r="117" spans="1:11" ht="18.95" customHeight="1" x14ac:dyDescent="0.2">
      <c r="A117" s="26">
        <f t="shared" si="32"/>
        <v>73</v>
      </c>
      <c r="B117" s="88">
        <v>566</v>
      </c>
      <c r="C117" s="4" t="s">
        <v>54</v>
      </c>
      <c r="D117" s="24">
        <f>SUMIFS('Rider Adj B'!$P$11:$P$154,'Rider Adj B'!$A$11:$A$154,'SCH D-2 B'!D$13,'Rider Adj B'!$B$11:$B$154,'SCH D-2 B'!$B117)*-1000</f>
        <v>0</v>
      </c>
      <c r="E117" s="24">
        <f>SUMIFS('Rider Adj B'!$P$11:$P$154,'Rider Adj B'!$A$11:$A$154,'SCH D-2 B'!E$13,'Rider Adj B'!$B$11:$B$154,'SCH D-2 B'!$B117)*-1000</f>
        <v>0</v>
      </c>
      <c r="F117" s="24">
        <f>SUMIFS('Rider Adj B'!$P$11:$P$154,'Rider Adj B'!$A$11:$A$154,'SCH D-2 B'!F$13,'Rider Adj B'!$B$11:$B$154,'SCH D-2 B'!$B117)*-1000</f>
        <v>0</v>
      </c>
      <c r="G117" s="24">
        <f>SUMIFS('Rider Adj B'!$P$11:$P$154,'Rider Adj B'!$A$11:$A$154,'SCH D-2 B'!G$13,'Rider Adj B'!$B$11:$B$154,'SCH D-2 B'!$B117)*-1000</f>
        <v>0</v>
      </c>
      <c r="H117" s="24">
        <f>SUMIFS('Rider Adj B'!$P$11:$P$154,'Rider Adj B'!$A$11:$A$154,'SCH D-2 B'!H$13,'Rider Adj B'!$B$11:$B$154,'SCH D-2 B'!$B117)*-1000</f>
        <v>0</v>
      </c>
      <c r="I117" s="24">
        <f t="shared" si="30"/>
        <v>0</v>
      </c>
      <c r="J117" s="25">
        <v>1</v>
      </c>
      <c r="K117" s="24">
        <f t="shared" si="31"/>
        <v>0</v>
      </c>
    </row>
    <row r="118" spans="1:11" ht="18.95" customHeight="1" x14ac:dyDescent="0.2">
      <c r="A118" s="26">
        <f t="shared" si="32"/>
        <v>74</v>
      </c>
      <c r="B118" s="88">
        <v>567</v>
      </c>
      <c r="C118" s="4" t="s">
        <v>24</v>
      </c>
      <c r="D118" s="24">
        <f>SUMIFS('Rider Adj B'!$P$11:$P$154,'Rider Adj B'!$A$11:$A$154,'SCH D-2 B'!D$13,'Rider Adj B'!$B$11:$B$154,'SCH D-2 B'!$B118)*-1000</f>
        <v>0</v>
      </c>
      <c r="E118" s="24">
        <f>SUMIFS('Rider Adj B'!$P$11:$P$154,'Rider Adj B'!$A$11:$A$154,'SCH D-2 B'!E$13,'Rider Adj B'!$B$11:$B$154,'SCH D-2 B'!$B118)*-1000</f>
        <v>0</v>
      </c>
      <c r="F118" s="24">
        <f>SUMIFS('Rider Adj B'!$P$11:$P$154,'Rider Adj B'!$A$11:$A$154,'SCH D-2 B'!F$13,'Rider Adj B'!$B$11:$B$154,'SCH D-2 B'!$B118)*-1000</f>
        <v>0</v>
      </c>
      <c r="G118" s="24">
        <f>SUMIFS('Rider Adj B'!$P$11:$P$154,'Rider Adj B'!$A$11:$A$154,'SCH D-2 B'!G$13,'Rider Adj B'!$B$11:$B$154,'SCH D-2 B'!$B118)*-1000</f>
        <v>0</v>
      </c>
      <c r="H118" s="24">
        <f>SUMIFS('Rider Adj B'!$P$11:$P$154,'Rider Adj B'!$A$11:$A$154,'SCH D-2 B'!H$13,'Rider Adj B'!$B$11:$B$154,'SCH D-2 B'!$B118)*-1000</f>
        <v>0</v>
      </c>
      <c r="I118" s="24">
        <f t="shared" si="30"/>
        <v>0</v>
      </c>
      <c r="J118" s="25">
        <v>1</v>
      </c>
      <c r="K118" s="24">
        <f t="shared" si="31"/>
        <v>0</v>
      </c>
    </row>
    <row r="119" spans="1:11" ht="18.95" customHeight="1" x14ac:dyDescent="0.2">
      <c r="A119" s="26">
        <f t="shared" si="32"/>
        <v>75</v>
      </c>
      <c r="B119" s="88">
        <v>568</v>
      </c>
      <c r="C119" s="4" t="s">
        <v>55</v>
      </c>
      <c r="D119" s="24">
        <f>SUMIFS('Rider Adj B'!$P$11:$P$154,'Rider Adj B'!$A$11:$A$154,'SCH D-2 B'!D$13,'Rider Adj B'!$B$11:$B$154,'SCH D-2 B'!$B119)*-1000</f>
        <v>0</v>
      </c>
      <c r="E119" s="24">
        <f>SUMIFS('Rider Adj B'!$P$11:$P$154,'Rider Adj B'!$A$11:$A$154,'SCH D-2 B'!E$13,'Rider Adj B'!$B$11:$B$154,'SCH D-2 B'!$B119)*-1000</f>
        <v>0</v>
      </c>
      <c r="F119" s="24">
        <f>SUMIFS('Rider Adj B'!$P$11:$P$154,'Rider Adj B'!$A$11:$A$154,'SCH D-2 B'!F$13,'Rider Adj B'!$B$11:$B$154,'SCH D-2 B'!$B119)*-1000</f>
        <v>0</v>
      </c>
      <c r="G119" s="24">
        <f>SUMIFS('Rider Adj B'!$P$11:$P$154,'Rider Adj B'!$A$11:$A$154,'SCH D-2 B'!G$13,'Rider Adj B'!$B$11:$B$154,'SCH D-2 B'!$B119)*-1000</f>
        <v>0</v>
      </c>
      <c r="H119" s="24">
        <f>SUMIFS('Rider Adj B'!$P$11:$P$154,'Rider Adj B'!$A$11:$A$154,'SCH D-2 B'!H$13,'Rider Adj B'!$B$11:$B$154,'SCH D-2 B'!$B119)*-1000</f>
        <v>0</v>
      </c>
      <c r="I119" s="24">
        <f t="shared" si="30"/>
        <v>0</v>
      </c>
      <c r="J119" s="25">
        <v>1</v>
      </c>
      <c r="K119" s="24">
        <f t="shared" si="31"/>
        <v>0</v>
      </c>
    </row>
    <row r="120" spans="1:11" ht="18.95" customHeight="1" x14ac:dyDescent="0.2">
      <c r="A120" s="26">
        <f t="shared" si="32"/>
        <v>76</v>
      </c>
      <c r="B120" s="88">
        <v>569</v>
      </c>
      <c r="C120" s="4" t="s">
        <v>27</v>
      </c>
      <c r="D120" s="24">
        <f>SUMIFS('Rider Adj B'!$P$11:$P$154,'Rider Adj B'!$A$11:$A$154,'SCH D-2 B'!D$13,'Rider Adj B'!$B$11:$B$154,'SCH D-2 B'!$B120)*-1000</f>
        <v>0</v>
      </c>
      <c r="E120" s="24">
        <f>SUMIFS('Rider Adj B'!$P$11:$P$154,'Rider Adj B'!$A$11:$A$154,'SCH D-2 B'!E$13,'Rider Adj B'!$B$11:$B$154,'SCH D-2 B'!$B120)*-1000</f>
        <v>0</v>
      </c>
      <c r="F120" s="24">
        <f>SUMIFS('Rider Adj B'!$P$11:$P$154,'Rider Adj B'!$A$11:$A$154,'SCH D-2 B'!F$13,'Rider Adj B'!$B$11:$B$154,'SCH D-2 B'!$B120)*-1000</f>
        <v>0</v>
      </c>
      <c r="G120" s="24">
        <f>SUMIFS('Rider Adj B'!$P$11:$P$154,'Rider Adj B'!$A$11:$A$154,'SCH D-2 B'!G$13,'Rider Adj B'!$B$11:$B$154,'SCH D-2 B'!$B120)*-1000</f>
        <v>0</v>
      </c>
      <c r="H120" s="24">
        <f>SUMIFS('Rider Adj B'!$P$11:$P$154,'Rider Adj B'!$A$11:$A$154,'SCH D-2 B'!H$13,'Rider Adj B'!$B$11:$B$154,'SCH D-2 B'!$B120)*-1000</f>
        <v>0</v>
      </c>
      <c r="I120" s="24">
        <f t="shared" si="30"/>
        <v>0</v>
      </c>
      <c r="J120" s="25">
        <v>1</v>
      </c>
      <c r="K120" s="24">
        <f t="shared" si="31"/>
        <v>0</v>
      </c>
    </row>
    <row r="121" spans="1:11" ht="18.95" customHeight="1" x14ac:dyDescent="0.2">
      <c r="A121" s="26">
        <f t="shared" si="32"/>
        <v>77</v>
      </c>
      <c r="B121" s="88">
        <v>570</v>
      </c>
      <c r="C121" s="4" t="s">
        <v>56</v>
      </c>
      <c r="D121" s="24">
        <f>SUMIFS('Rider Adj B'!$P$11:$P$154,'Rider Adj B'!$A$11:$A$154,'SCH D-2 B'!D$13,'Rider Adj B'!$B$11:$B$154,'SCH D-2 B'!$B121)*-1000</f>
        <v>0</v>
      </c>
      <c r="E121" s="24">
        <f>SUMIFS('Rider Adj B'!$P$11:$P$154,'Rider Adj B'!$A$11:$A$154,'SCH D-2 B'!E$13,'Rider Adj B'!$B$11:$B$154,'SCH D-2 B'!$B121)*-1000</f>
        <v>0</v>
      </c>
      <c r="F121" s="24">
        <f>SUMIFS('Rider Adj B'!$P$11:$P$154,'Rider Adj B'!$A$11:$A$154,'SCH D-2 B'!F$13,'Rider Adj B'!$B$11:$B$154,'SCH D-2 B'!$B121)*-1000</f>
        <v>0</v>
      </c>
      <c r="G121" s="24">
        <f>SUMIFS('Rider Adj B'!$P$11:$P$154,'Rider Adj B'!$A$11:$A$154,'SCH D-2 B'!G$13,'Rider Adj B'!$B$11:$B$154,'SCH D-2 B'!$B121)*-1000</f>
        <v>0</v>
      </c>
      <c r="H121" s="24">
        <f>SUMIFS('Rider Adj B'!$P$11:$P$154,'Rider Adj B'!$A$11:$A$154,'SCH D-2 B'!H$13,'Rider Adj B'!$B$11:$B$154,'SCH D-2 B'!$B121)*-1000</f>
        <v>0</v>
      </c>
      <c r="I121" s="24">
        <f t="shared" si="30"/>
        <v>0</v>
      </c>
      <c r="J121" s="25">
        <v>1</v>
      </c>
      <c r="K121" s="24">
        <f t="shared" si="31"/>
        <v>0</v>
      </c>
    </row>
    <row r="122" spans="1:11" ht="18.95" customHeight="1" x14ac:dyDescent="0.2">
      <c r="A122" s="26">
        <f t="shared" si="32"/>
        <v>78</v>
      </c>
      <c r="B122" s="88">
        <v>571</v>
      </c>
      <c r="C122" s="4" t="s">
        <v>57</v>
      </c>
      <c r="D122" s="24">
        <f>SUMIFS('Rider Adj B'!$P$11:$P$154,'Rider Adj B'!$A$11:$A$154,'SCH D-2 B'!D$13,'Rider Adj B'!$B$11:$B$154,'SCH D-2 B'!$B122)*-1000</f>
        <v>0</v>
      </c>
      <c r="E122" s="24">
        <f>SUMIFS('Rider Adj B'!$P$11:$P$154,'Rider Adj B'!$A$11:$A$154,'SCH D-2 B'!E$13,'Rider Adj B'!$B$11:$B$154,'SCH D-2 B'!$B122)*-1000</f>
        <v>0</v>
      </c>
      <c r="F122" s="24">
        <f>SUMIFS('Rider Adj B'!$P$11:$P$154,'Rider Adj B'!$A$11:$A$154,'SCH D-2 B'!F$13,'Rider Adj B'!$B$11:$B$154,'SCH D-2 B'!$B122)*-1000</f>
        <v>0</v>
      </c>
      <c r="G122" s="24">
        <f>SUMIFS('Rider Adj B'!$P$11:$P$154,'Rider Adj B'!$A$11:$A$154,'SCH D-2 B'!G$13,'Rider Adj B'!$B$11:$B$154,'SCH D-2 B'!$B122)*-1000</f>
        <v>0</v>
      </c>
      <c r="H122" s="24">
        <f>SUMIFS('Rider Adj B'!$P$11:$P$154,'Rider Adj B'!$A$11:$A$154,'SCH D-2 B'!H$13,'Rider Adj B'!$B$11:$B$154,'SCH D-2 B'!$B122)*-1000</f>
        <v>0</v>
      </c>
      <c r="I122" s="24">
        <f t="shared" si="30"/>
        <v>0</v>
      </c>
      <c r="J122" s="25">
        <v>1</v>
      </c>
      <c r="K122" s="24">
        <f t="shared" si="31"/>
        <v>0</v>
      </c>
    </row>
    <row r="123" spans="1:11" ht="18.95" customHeight="1" x14ac:dyDescent="0.2">
      <c r="A123" s="26">
        <f t="shared" si="32"/>
        <v>79</v>
      </c>
      <c r="B123" s="88">
        <v>572</v>
      </c>
      <c r="C123" s="4" t="s">
        <v>58</v>
      </c>
      <c r="D123" s="24">
        <f>SUMIFS('Rider Adj B'!$P$11:$P$154,'Rider Adj B'!$A$11:$A$154,'SCH D-2 B'!D$13,'Rider Adj B'!$B$11:$B$154,'SCH D-2 B'!$B123)*-1000</f>
        <v>0</v>
      </c>
      <c r="E123" s="24">
        <f>SUMIFS('Rider Adj B'!$P$11:$P$154,'Rider Adj B'!$A$11:$A$154,'SCH D-2 B'!E$13,'Rider Adj B'!$B$11:$B$154,'SCH D-2 B'!$B123)*-1000</f>
        <v>0</v>
      </c>
      <c r="F123" s="24">
        <f>SUMIFS('Rider Adj B'!$P$11:$P$154,'Rider Adj B'!$A$11:$A$154,'SCH D-2 B'!F$13,'Rider Adj B'!$B$11:$B$154,'SCH D-2 B'!$B123)*-1000</f>
        <v>0</v>
      </c>
      <c r="G123" s="24">
        <f>SUMIFS('Rider Adj B'!$P$11:$P$154,'Rider Adj B'!$A$11:$A$154,'SCH D-2 B'!G$13,'Rider Adj B'!$B$11:$B$154,'SCH D-2 B'!$B123)*-1000</f>
        <v>0</v>
      </c>
      <c r="H123" s="24">
        <f>SUMIFS('Rider Adj B'!$P$11:$P$154,'Rider Adj B'!$A$11:$A$154,'SCH D-2 B'!H$13,'Rider Adj B'!$B$11:$B$154,'SCH D-2 B'!$B123)*-1000</f>
        <v>0</v>
      </c>
      <c r="I123" s="24">
        <f t="shared" si="30"/>
        <v>0</v>
      </c>
      <c r="J123" s="25">
        <v>1</v>
      </c>
      <c r="K123" s="24">
        <f t="shared" si="31"/>
        <v>0</v>
      </c>
    </row>
    <row r="124" spans="1:11" s="16" customFormat="1" ht="20.100000000000001" customHeight="1" x14ac:dyDescent="0.2">
      <c r="A124" s="379" t="str">
        <f>$A$1</f>
        <v>LOUISVILLE GAS AND ELECTRIC COMPANY</v>
      </c>
      <c r="B124" s="379"/>
      <c r="C124" s="379"/>
      <c r="D124" s="379"/>
      <c r="E124" s="379"/>
      <c r="F124" s="379"/>
      <c r="G124" s="379"/>
      <c r="H124" s="379"/>
      <c r="I124" s="379"/>
      <c r="J124" s="379"/>
      <c r="K124" s="379"/>
    </row>
    <row r="125" spans="1:11" s="16" customFormat="1" ht="20.100000000000001" customHeight="1" x14ac:dyDescent="0.2">
      <c r="A125" s="379" t="str">
        <f>$A$2</f>
        <v>CASE NO. 2018-00295 - ELECTRIC OPERATIONS - RESPONSE TO PSC 2-75 (SLIPPAGE FACTOR 97.153%)</v>
      </c>
      <c r="B125" s="379"/>
      <c r="C125" s="379"/>
      <c r="D125" s="379"/>
      <c r="E125" s="379"/>
      <c r="F125" s="379"/>
      <c r="G125" s="379"/>
      <c r="H125" s="379"/>
      <c r="I125" s="379"/>
      <c r="J125" s="379"/>
      <c r="K125" s="379"/>
    </row>
    <row r="126" spans="1:11" s="16" customFormat="1" ht="20.100000000000001" customHeight="1" x14ac:dyDescent="0.2">
      <c r="A126" s="379" t="s">
        <v>332</v>
      </c>
      <c r="B126" s="379"/>
      <c r="C126" s="379"/>
      <c r="D126" s="379"/>
      <c r="E126" s="379"/>
      <c r="F126" s="379"/>
      <c r="G126" s="379"/>
      <c r="H126" s="379"/>
      <c r="I126" s="379"/>
      <c r="J126" s="379"/>
      <c r="K126" s="379"/>
    </row>
    <row r="127" spans="1:11" s="16" customFormat="1" ht="20.100000000000001" customHeight="1" x14ac:dyDescent="0.2">
      <c r="A127" s="379" t="str">
        <f>$A$4</f>
        <v>FOR THE 12 MONTHS ENDED DECEMBER 31, 2018</v>
      </c>
      <c r="B127" s="379"/>
      <c r="C127" s="379"/>
      <c r="D127" s="379"/>
      <c r="E127" s="379"/>
      <c r="F127" s="379"/>
      <c r="G127" s="379"/>
      <c r="H127" s="379"/>
      <c r="I127" s="379"/>
      <c r="J127" s="379"/>
      <c r="K127" s="379"/>
    </row>
    <row r="128" spans="1:11" s="16" customFormat="1" ht="20.100000000000001" customHeight="1" x14ac:dyDescent="0.2">
      <c r="A128" s="87"/>
      <c r="B128" s="87"/>
      <c r="C128" s="87"/>
      <c r="D128" s="87"/>
      <c r="E128" s="87"/>
      <c r="F128" s="210"/>
      <c r="G128" s="210"/>
      <c r="H128" s="87"/>
      <c r="I128" s="87"/>
      <c r="J128" s="87"/>
      <c r="K128" s="87"/>
    </row>
    <row r="129" spans="1:11" s="16" customFormat="1" ht="20.100000000000001" customHeight="1" x14ac:dyDescent="0.2">
      <c r="A129" s="18" t="s">
        <v>150</v>
      </c>
      <c r="B129" s="18"/>
      <c r="K129" s="19" t="str">
        <f>$K$6</f>
        <v>SCHEDULE D-2</v>
      </c>
    </row>
    <row r="130" spans="1:11" s="16" customFormat="1" ht="20.100000000000001" customHeight="1" x14ac:dyDescent="0.2">
      <c r="A130" s="16" t="str">
        <f>$A$7</f>
        <v>TYPE OF FILING: _____ ORIGINAL  _____ UPDATED  __X__ REVISED</v>
      </c>
      <c r="K130" s="19" t="s">
        <v>329</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3">E$10</f>
        <v>ADJ 2</v>
      </c>
      <c r="F133" s="129" t="str">
        <f t="shared" si="33"/>
        <v>ADJ 3</v>
      </c>
      <c r="G133" s="129" t="str">
        <f t="shared" si="33"/>
        <v>ADJ 4</v>
      </c>
      <c r="H133" s="129" t="str">
        <f t="shared" si="33"/>
        <v>ADJ 5</v>
      </c>
      <c r="I133" s="63"/>
      <c r="J133" s="63"/>
      <c r="K133" s="63"/>
    </row>
    <row r="134" spans="1:11" ht="44.25" customHeight="1" x14ac:dyDescent="0.2">
      <c r="A134" s="64" t="s">
        <v>152</v>
      </c>
      <c r="B134" s="64" t="s">
        <v>153</v>
      </c>
      <c r="C134" s="64" t="s">
        <v>157</v>
      </c>
      <c r="D134" s="64" t="str">
        <f>D$11</f>
        <v>REMOVE DSM MECHANISM</v>
      </c>
      <c r="E134" s="64" t="str">
        <f t="shared" ref="E134:H134" si="34">E$11</f>
        <v>REMOVE ECR MECHANISM</v>
      </c>
      <c r="F134" s="64" t="str">
        <f t="shared" si="34"/>
        <v>REMOVE FAC MECHANISM</v>
      </c>
      <c r="G134" s="64" t="str">
        <f t="shared" si="34"/>
        <v>REMOVE OSS MECHANISM</v>
      </c>
      <c r="H134" s="64" t="str">
        <f t="shared" si="34"/>
        <v>INTEREST SYNCHRONIZATION</v>
      </c>
      <c r="I134" s="64" t="s">
        <v>334</v>
      </c>
      <c r="J134" s="64" t="s">
        <v>154</v>
      </c>
      <c r="K134" s="64" t="s">
        <v>324</v>
      </c>
    </row>
    <row r="135" spans="1:11" ht="23.1" customHeight="1" x14ac:dyDescent="0.2">
      <c r="A135" s="22"/>
      <c r="B135" s="22"/>
      <c r="C135" s="29"/>
      <c r="D135" s="30" t="s">
        <v>155</v>
      </c>
      <c r="E135" s="30" t="s">
        <v>155</v>
      </c>
      <c r="F135" s="30" t="s">
        <v>155</v>
      </c>
      <c r="G135" s="30" t="s">
        <v>155</v>
      </c>
      <c r="H135" s="30" t="s">
        <v>155</v>
      </c>
      <c r="I135" s="30" t="s">
        <v>155</v>
      </c>
      <c r="J135" s="30"/>
      <c r="K135" s="30" t="s">
        <v>155</v>
      </c>
    </row>
    <row r="136" spans="1:11" ht="18.95" customHeight="1" x14ac:dyDescent="0.2">
      <c r="A136" s="26">
        <f>A123+1</f>
        <v>80</v>
      </c>
      <c r="B136" s="88">
        <v>573</v>
      </c>
      <c r="C136" s="4" t="s">
        <v>59</v>
      </c>
      <c r="D136" s="24">
        <f>SUMIFS('Rider Adj B'!$P$11:$P$154,'Rider Adj B'!$A$11:$A$154,'SCH D-2 B'!D$13,'Rider Adj B'!$B$11:$B$154,'SCH D-2 B'!$B136)*-1000</f>
        <v>0</v>
      </c>
      <c r="E136" s="24">
        <f>SUMIFS('Rider Adj B'!$P$11:$P$154,'Rider Adj B'!$A$11:$A$154,'SCH D-2 B'!E$13,'Rider Adj B'!$B$11:$B$154,'SCH D-2 B'!$B136)*-1000</f>
        <v>0</v>
      </c>
      <c r="F136" s="24">
        <f>SUMIFS('Rider Adj B'!$P$11:$P$154,'Rider Adj B'!$A$11:$A$154,'SCH D-2 B'!F$13,'Rider Adj B'!$B$11:$B$154,'SCH D-2 B'!$B136)*-1000</f>
        <v>0</v>
      </c>
      <c r="G136" s="24">
        <f>SUMIFS('Rider Adj B'!$P$11:$P$154,'Rider Adj B'!$A$11:$A$154,'SCH D-2 B'!G$13,'Rider Adj B'!$B$11:$B$154,'SCH D-2 B'!$B136)*-1000</f>
        <v>0</v>
      </c>
      <c r="H136" s="24">
        <f>SUMIFS('Rider Adj B'!$P$11:$P$154,'Rider Adj B'!$A$11:$A$154,'SCH D-2 B'!H$13,'Rider Adj B'!$B$11:$B$154,'SCH D-2 B'!$B136)*-1000</f>
        <v>0</v>
      </c>
      <c r="I136" s="24">
        <f>SUM(D136:H136)</f>
        <v>0</v>
      </c>
      <c r="J136" s="25">
        <v>1</v>
      </c>
      <c r="K136" s="24">
        <f t="shared" ref="K136:K137" si="35">I136*J136</f>
        <v>0</v>
      </c>
    </row>
    <row r="137" spans="1:11" ht="18.95" customHeight="1" x14ac:dyDescent="0.2">
      <c r="A137" s="26">
        <f t="shared" si="32"/>
        <v>81</v>
      </c>
      <c r="B137" s="88">
        <v>575</v>
      </c>
      <c r="C137" s="4" t="s">
        <v>60</v>
      </c>
      <c r="D137" s="24">
        <f>SUMIFS('Rider Adj B'!$P$11:$P$154,'Rider Adj B'!$A$11:$A$154,'SCH D-2 B'!D$13,'Rider Adj B'!$B$11:$B$154,'SCH D-2 B'!$B137)*-1000</f>
        <v>0</v>
      </c>
      <c r="E137" s="24">
        <f>SUMIFS('Rider Adj B'!$P$11:$P$154,'Rider Adj B'!$A$11:$A$154,'SCH D-2 B'!E$13,'Rider Adj B'!$B$11:$B$154,'SCH D-2 B'!$B137)*-1000</f>
        <v>0</v>
      </c>
      <c r="F137" s="24">
        <f>SUMIFS('Rider Adj B'!$P$11:$P$154,'Rider Adj B'!$A$11:$A$154,'SCH D-2 B'!F$13,'Rider Adj B'!$B$11:$B$154,'SCH D-2 B'!$B137)*-1000</f>
        <v>0</v>
      </c>
      <c r="G137" s="24">
        <f>SUMIFS('Rider Adj B'!$P$11:$P$154,'Rider Adj B'!$A$11:$A$154,'SCH D-2 B'!G$13,'Rider Adj B'!$B$11:$B$154,'SCH D-2 B'!$B137)*-1000</f>
        <v>0</v>
      </c>
      <c r="H137" s="24">
        <f>SUMIFS('Rider Adj B'!$P$11:$P$154,'Rider Adj B'!$A$11:$A$154,'SCH D-2 B'!H$13,'Rider Adj B'!$B$11:$B$154,'SCH D-2 B'!$B137)*-1000</f>
        <v>0</v>
      </c>
      <c r="I137" s="24">
        <f>SUM(D137:H137)</f>
        <v>0</v>
      </c>
      <c r="J137" s="25">
        <v>1</v>
      </c>
      <c r="K137" s="24">
        <f t="shared" si="35"/>
        <v>0</v>
      </c>
    </row>
    <row r="138" spans="1:11" ht="18.95" customHeight="1" x14ac:dyDescent="0.2">
      <c r="A138" s="26">
        <f t="shared" si="32"/>
        <v>82</v>
      </c>
      <c r="B138" s="88"/>
      <c r="C138" s="10" t="s">
        <v>134</v>
      </c>
      <c r="D138" s="36">
        <f t="shared" ref="D138:I138" si="36">SUM(D111:D137)</f>
        <v>0</v>
      </c>
      <c r="E138" s="36">
        <f t="shared" si="36"/>
        <v>0</v>
      </c>
      <c r="F138" s="36">
        <f t="shared" si="36"/>
        <v>0</v>
      </c>
      <c r="G138" s="36">
        <f t="shared" si="36"/>
        <v>-2078963.1300000001</v>
      </c>
      <c r="H138" s="36">
        <f t="shared" si="36"/>
        <v>0</v>
      </c>
      <c r="I138" s="36">
        <f t="shared" si="36"/>
        <v>-2078963.1300000001</v>
      </c>
      <c r="K138" s="36">
        <f>SUM(K111:K137)</f>
        <v>-2078963.1300000001</v>
      </c>
    </row>
    <row r="139" spans="1:11" ht="18.95" customHeight="1" x14ac:dyDescent="0.2">
      <c r="B139" s="88"/>
      <c r="C139" s="4"/>
    </row>
    <row r="140" spans="1:11" ht="18.95" customHeight="1" x14ac:dyDescent="0.2">
      <c r="A140" s="26">
        <f>A138+1</f>
        <v>83</v>
      </c>
      <c r="B140" s="88"/>
      <c r="C140" s="37" t="s">
        <v>185</v>
      </c>
    </row>
    <row r="141" spans="1:11" ht="18.95" customHeight="1" x14ac:dyDescent="0.2">
      <c r="A141" s="26">
        <f>A140+1</f>
        <v>84</v>
      </c>
      <c r="B141" s="88">
        <v>580</v>
      </c>
      <c r="C141" s="4" t="s">
        <v>61</v>
      </c>
      <c r="D141" s="24">
        <f>SUMIFS('Rider Adj B'!$P$11:$P$154,'Rider Adj B'!$A$11:$A$154,'SCH D-2 B'!D$13,'Rider Adj B'!$B$11:$B$154,'SCH D-2 B'!$B141)*-1000</f>
        <v>0</v>
      </c>
      <c r="E141" s="24">
        <f>SUMIFS('Rider Adj B'!$P$11:$P$154,'Rider Adj B'!$A$11:$A$154,'SCH D-2 B'!E$13,'Rider Adj B'!$B$11:$B$154,'SCH D-2 B'!$B141)*-1000</f>
        <v>0</v>
      </c>
      <c r="F141" s="24">
        <f>SUMIFS('Rider Adj B'!$P$11:$P$154,'Rider Adj B'!$A$11:$A$154,'SCH D-2 B'!F$13,'Rider Adj B'!$B$11:$B$154,'SCH D-2 B'!$B141)*-1000</f>
        <v>0</v>
      </c>
      <c r="G141" s="24">
        <f>SUMIFS('Rider Adj B'!$P$11:$P$154,'Rider Adj B'!$A$11:$A$154,'SCH D-2 B'!G$13,'Rider Adj B'!$B$11:$B$154,'SCH D-2 B'!$B141)*-1000</f>
        <v>0</v>
      </c>
      <c r="H141" s="24">
        <f>SUMIFS('Rider Adj B'!$P$11:$P$154,'Rider Adj B'!$A$11:$A$154,'SCH D-2 B'!H$13,'Rider Adj B'!$B$11:$B$154,'SCH D-2 B'!$B141)*-1000</f>
        <v>0</v>
      </c>
      <c r="I141" s="24">
        <f t="shared" ref="I141:I159" si="37">SUM(D141:H141)</f>
        <v>0</v>
      </c>
      <c r="J141" s="25">
        <v>1</v>
      </c>
      <c r="K141" s="24">
        <f t="shared" ref="K141:K159" si="38">I141*J141</f>
        <v>0</v>
      </c>
    </row>
    <row r="142" spans="1:11" ht="18.95" customHeight="1" x14ac:dyDescent="0.2">
      <c r="A142" s="26">
        <f t="shared" ref="A142:A160" si="39">A141+1</f>
        <v>85</v>
      </c>
      <c r="B142" s="88">
        <v>581</v>
      </c>
      <c r="C142" s="4" t="s">
        <v>49</v>
      </c>
      <c r="D142" s="24">
        <f>SUMIFS('Rider Adj B'!$P$11:$P$154,'Rider Adj B'!$A$11:$A$154,'SCH D-2 B'!D$13,'Rider Adj B'!$B$11:$B$154,'SCH D-2 B'!$B142)*-1000</f>
        <v>0</v>
      </c>
      <c r="E142" s="24">
        <f>SUMIFS('Rider Adj B'!$P$11:$P$154,'Rider Adj B'!$A$11:$A$154,'SCH D-2 B'!E$13,'Rider Adj B'!$B$11:$B$154,'SCH D-2 B'!$B142)*-1000</f>
        <v>0</v>
      </c>
      <c r="F142" s="24">
        <f>SUMIFS('Rider Adj B'!$P$11:$P$154,'Rider Adj B'!$A$11:$A$154,'SCH D-2 B'!F$13,'Rider Adj B'!$B$11:$B$154,'SCH D-2 B'!$B142)*-1000</f>
        <v>0</v>
      </c>
      <c r="G142" s="24">
        <f>SUMIFS('Rider Adj B'!$P$11:$P$154,'Rider Adj B'!$A$11:$A$154,'SCH D-2 B'!G$13,'Rider Adj B'!$B$11:$B$154,'SCH D-2 B'!$B142)*-1000</f>
        <v>0</v>
      </c>
      <c r="H142" s="24">
        <f>SUMIFS('Rider Adj B'!$P$11:$P$154,'Rider Adj B'!$A$11:$A$154,'SCH D-2 B'!H$13,'Rider Adj B'!$B$11:$B$154,'SCH D-2 B'!$B142)*-1000</f>
        <v>0</v>
      </c>
      <c r="I142" s="24">
        <f t="shared" si="37"/>
        <v>0</v>
      </c>
      <c r="J142" s="25">
        <v>1</v>
      </c>
      <c r="K142" s="24">
        <f t="shared" si="38"/>
        <v>0</v>
      </c>
    </row>
    <row r="143" spans="1:11" ht="18.95" customHeight="1" x14ac:dyDescent="0.2">
      <c r="A143" s="26">
        <f t="shared" si="39"/>
        <v>86</v>
      </c>
      <c r="B143" s="88">
        <v>582</v>
      </c>
      <c r="C143" s="4" t="s">
        <v>50</v>
      </c>
      <c r="D143" s="24">
        <f>SUMIFS('Rider Adj B'!$P$11:$P$154,'Rider Adj B'!$A$11:$A$154,'SCH D-2 B'!D$13,'Rider Adj B'!$B$11:$B$154,'SCH D-2 B'!$B143)*-1000</f>
        <v>0</v>
      </c>
      <c r="E143" s="24">
        <f>SUMIFS('Rider Adj B'!$P$11:$P$154,'Rider Adj B'!$A$11:$A$154,'SCH D-2 B'!E$13,'Rider Adj B'!$B$11:$B$154,'SCH D-2 B'!$B143)*-1000</f>
        <v>0</v>
      </c>
      <c r="F143" s="24">
        <f>SUMIFS('Rider Adj B'!$P$11:$P$154,'Rider Adj B'!$A$11:$A$154,'SCH D-2 B'!F$13,'Rider Adj B'!$B$11:$B$154,'SCH D-2 B'!$B143)*-1000</f>
        <v>0</v>
      </c>
      <c r="G143" s="24">
        <f>SUMIFS('Rider Adj B'!$P$11:$P$154,'Rider Adj B'!$A$11:$A$154,'SCH D-2 B'!G$13,'Rider Adj B'!$B$11:$B$154,'SCH D-2 B'!$B143)*-1000</f>
        <v>0</v>
      </c>
      <c r="H143" s="24">
        <f>SUMIFS('Rider Adj B'!$P$11:$P$154,'Rider Adj B'!$A$11:$A$154,'SCH D-2 B'!H$13,'Rider Adj B'!$B$11:$B$154,'SCH D-2 B'!$B143)*-1000</f>
        <v>0</v>
      </c>
      <c r="I143" s="24">
        <f t="shared" si="37"/>
        <v>0</v>
      </c>
      <c r="J143" s="25">
        <v>1</v>
      </c>
      <c r="K143" s="24">
        <f t="shared" si="38"/>
        <v>0</v>
      </c>
    </row>
    <row r="144" spans="1:11" ht="18.95" customHeight="1" x14ac:dyDescent="0.2">
      <c r="A144" s="26">
        <f t="shared" si="39"/>
        <v>87</v>
      </c>
      <c r="B144" s="88">
        <v>583</v>
      </c>
      <c r="C144" s="4" t="s">
        <v>51</v>
      </c>
      <c r="D144" s="24">
        <f>SUMIFS('Rider Adj B'!$P$11:$P$154,'Rider Adj B'!$A$11:$A$154,'SCH D-2 B'!D$13,'Rider Adj B'!$B$11:$B$154,'SCH D-2 B'!$B144)*-1000</f>
        <v>0</v>
      </c>
      <c r="E144" s="24">
        <f>SUMIFS('Rider Adj B'!$P$11:$P$154,'Rider Adj B'!$A$11:$A$154,'SCH D-2 B'!E$13,'Rider Adj B'!$B$11:$B$154,'SCH D-2 B'!$B144)*-1000</f>
        <v>0</v>
      </c>
      <c r="F144" s="24">
        <f>SUMIFS('Rider Adj B'!$P$11:$P$154,'Rider Adj B'!$A$11:$A$154,'SCH D-2 B'!F$13,'Rider Adj B'!$B$11:$B$154,'SCH D-2 B'!$B144)*-1000</f>
        <v>0</v>
      </c>
      <c r="G144" s="24">
        <f>SUMIFS('Rider Adj B'!$P$11:$P$154,'Rider Adj B'!$A$11:$A$154,'SCH D-2 B'!G$13,'Rider Adj B'!$B$11:$B$154,'SCH D-2 B'!$B144)*-1000</f>
        <v>0</v>
      </c>
      <c r="H144" s="24">
        <f>SUMIFS('Rider Adj B'!$P$11:$P$154,'Rider Adj B'!$A$11:$A$154,'SCH D-2 B'!H$13,'Rider Adj B'!$B$11:$B$154,'SCH D-2 B'!$B144)*-1000</f>
        <v>0</v>
      </c>
      <c r="I144" s="24">
        <f t="shared" si="37"/>
        <v>0</v>
      </c>
      <c r="J144" s="25">
        <v>1</v>
      </c>
      <c r="K144" s="24">
        <f t="shared" si="38"/>
        <v>0</v>
      </c>
    </row>
    <row r="145" spans="1:11" ht="18.95" customHeight="1" x14ac:dyDescent="0.2">
      <c r="A145" s="26">
        <f t="shared" si="39"/>
        <v>88</v>
      </c>
      <c r="B145" s="88">
        <v>584</v>
      </c>
      <c r="C145" s="4" t="s">
        <v>52</v>
      </c>
      <c r="D145" s="24">
        <f>SUMIFS('Rider Adj B'!$P$11:$P$154,'Rider Adj B'!$A$11:$A$154,'SCH D-2 B'!D$13,'Rider Adj B'!$B$11:$B$154,'SCH D-2 B'!$B145)*-1000</f>
        <v>0</v>
      </c>
      <c r="E145" s="24">
        <f>SUMIFS('Rider Adj B'!$P$11:$P$154,'Rider Adj B'!$A$11:$A$154,'SCH D-2 B'!E$13,'Rider Adj B'!$B$11:$B$154,'SCH D-2 B'!$B145)*-1000</f>
        <v>0</v>
      </c>
      <c r="F145" s="24">
        <f>SUMIFS('Rider Adj B'!$P$11:$P$154,'Rider Adj B'!$A$11:$A$154,'SCH D-2 B'!F$13,'Rider Adj B'!$B$11:$B$154,'SCH D-2 B'!$B145)*-1000</f>
        <v>0</v>
      </c>
      <c r="G145" s="24">
        <f>SUMIFS('Rider Adj B'!$P$11:$P$154,'Rider Adj B'!$A$11:$A$154,'SCH D-2 B'!G$13,'Rider Adj B'!$B$11:$B$154,'SCH D-2 B'!$B145)*-1000</f>
        <v>0</v>
      </c>
      <c r="H145" s="24">
        <f>SUMIFS('Rider Adj B'!$P$11:$P$154,'Rider Adj B'!$A$11:$A$154,'SCH D-2 B'!H$13,'Rider Adj B'!$B$11:$B$154,'SCH D-2 B'!$B145)*-1000</f>
        <v>0</v>
      </c>
      <c r="I145" s="24">
        <f t="shared" si="37"/>
        <v>0</v>
      </c>
      <c r="J145" s="25">
        <v>1</v>
      </c>
      <c r="K145" s="24">
        <f t="shared" si="38"/>
        <v>0</v>
      </c>
    </row>
    <row r="146" spans="1:11" ht="18.95" customHeight="1" x14ac:dyDescent="0.2">
      <c r="A146" s="26">
        <f t="shared" si="39"/>
        <v>89</v>
      </c>
      <c r="B146" s="88">
        <v>585</v>
      </c>
      <c r="C146" s="4" t="s">
        <v>62</v>
      </c>
      <c r="D146" s="24">
        <f>SUMIFS('Rider Adj B'!$P$11:$P$154,'Rider Adj B'!$A$11:$A$154,'SCH D-2 B'!D$13,'Rider Adj B'!$B$11:$B$154,'SCH D-2 B'!$B146)*-1000</f>
        <v>0</v>
      </c>
      <c r="E146" s="24">
        <f>SUMIFS('Rider Adj B'!$P$11:$P$154,'Rider Adj B'!$A$11:$A$154,'SCH D-2 B'!E$13,'Rider Adj B'!$B$11:$B$154,'SCH D-2 B'!$B146)*-1000</f>
        <v>0</v>
      </c>
      <c r="F146" s="24">
        <f>SUMIFS('Rider Adj B'!$P$11:$P$154,'Rider Adj B'!$A$11:$A$154,'SCH D-2 B'!F$13,'Rider Adj B'!$B$11:$B$154,'SCH D-2 B'!$B146)*-1000</f>
        <v>0</v>
      </c>
      <c r="G146" s="24">
        <f>SUMIFS('Rider Adj B'!$P$11:$P$154,'Rider Adj B'!$A$11:$A$154,'SCH D-2 B'!G$13,'Rider Adj B'!$B$11:$B$154,'SCH D-2 B'!$B146)*-1000</f>
        <v>0</v>
      </c>
      <c r="H146" s="24">
        <f>SUMIFS('Rider Adj B'!$P$11:$P$154,'Rider Adj B'!$A$11:$A$154,'SCH D-2 B'!H$13,'Rider Adj B'!$B$11:$B$154,'SCH D-2 B'!$B146)*-1000</f>
        <v>0</v>
      </c>
      <c r="I146" s="24">
        <f t="shared" si="37"/>
        <v>0</v>
      </c>
      <c r="J146" s="25">
        <v>1</v>
      </c>
      <c r="K146" s="24">
        <f t="shared" si="38"/>
        <v>0</v>
      </c>
    </row>
    <row r="147" spans="1:11" ht="18.95" customHeight="1" x14ac:dyDescent="0.2">
      <c r="A147" s="26">
        <f t="shared" si="39"/>
        <v>90</v>
      </c>
      <c r="B147" s="88">
        <v>586</v>
      </c>
      <c r="C147" s="4" t="s">
        <v>63</v>
      </c>
      <c r="D147" s="24">
        <f>SUMIFS('Rider Adj B'!$P$11:$P$154,'Rider Adj B'!$A$11:$A$154,'SCH D-2 B'!D$13,'Rider Adj B'!$B$11:$B$154,'SCH D-2 B'!$B147)*-1000</f>
        <v>0</v>
      </c>
      <c r="E147" s="24">
        <f>SUMIFS('Rider Adj B'!$P$11:$P$154,'Rider Adj B'!$A$11:$A$154,'SCH D-2 B'!E$13,'Rider Adj B'!$B$11:$B$154,'SCH D-2 B'!$B147)*-1000</f>
        <v>0</v>
      </c>
      <c r="F147" s="24">
        <f>SUMIFS('Rider Adj B'!$P$11:$P$154,'Rider Adj B'!$A$11:$A$154,'SCH D-2 B'!F$13,'Rider Adj B'!$B$11:$B$154,'SCH D-2 B'!$B147)*-1000</f>
        <v>0</v>
      </c>
      <c r="G147" s="24">
        <f>SUMIFS('Rider Adj B'!$P$11:$P$154,'Rider Adj B'!$A$11:$A$154,'SCH D-2 B'!G$13,'Rider Adj B'!$B$11:$B$154,'SCH D-2 B'!$B147)*-1000</f>
        <v>0</v>
      </c>
      <c r="H147" s="24">
        <f>SUMIFS('Rider Adj B'!$P$11:$P$154,'Rider Adj B'!$A$11:$A$154,'SCH D-2 B'!H$13,'Rider Adj B'!$B$11:$B$154,'SCH D-2 B'!$B147)*-1000</f>
        <v>0</v>
      </c>
      <c r="I147" s="24">
        <f t="shared" si="37"/>
        <v>0</v>
      </c>
      <c r="J147" s="25">
        <v>1</v>
      </c>
      <c r="K147" s="24">
        <f t="shared" si="38"/>
        <v>0</v>
      </c>
    </row>
    <row r="148" spans="1:11" ht="18.95" customHeight="1" x14ac:dyDescent="0.2">
      <c r="A148" s="26">
        <f t="shared" si="39"/>
        <v>91</v>
      </c>
      <c r="B148" s="88">
        <v>587</v>
      </c>
      <c r="C148" s="4" t="s">
        <v>64</v>
      </c>
      <c r="D148" s="24">
        <f>SUMIFS('Rider Adj B'!$P$11:$P$154,'Rider Adj B'!$A$11:$A$154,'SCH D-2 B'!D$13,'Rider Adj B'!$B$11:$B$154,'SCH D-2 B'!$B148)*-1000</f>
        <v>0</v>
      </c>
      <c r="E148" s="24">
        <f>SUMIFS('Rider Adj B'!$P$11:$P$154,'Rider Adj B'!$A$11:$A$154,'SCH D-2 B'!E$13,'Rider Adj B'!$B$11:$B$154,'SCH D-2 B'!$B148)*-1000</f>
        <v>0</v>
      </c>
      <c r="F148" s="24">
        <f>SUMIFS('Rider Adj B'!$P$11:$P$154,'Rider Adj B'!$A$11:$A$154,'SCH D-2 B'!F$13,'Rider Adj B'!$B$11:$B$154,'SCH D-2 B'!$B148)*-1000</f>
        <v>0</v>
      </c>
      <c r="G148" s="24">
        <f>SUMIFS('Rider Adj B'!$P$11:$P$154,'Rider Adj B'!$A$11:$A$154,'SCH D-2 B'!G$13,'Rider Adj B'!$B$11:$B$154,'SCH D-2 B'!$B148)*-1000</f>
        <v>0</v>
      </c>
      <c r="H148" s="24">
        <f>SUMIFS('Rider Adj B'!$P$11:$P$154,'Rider Adj B'!$A$11:$A$154,'SCH D-2 B'!H$13,'Rider Adj B'!$B$11:$B$154,'SCH D-2 B'!$B148)*-1000</f>
        <v>0</v>
      </c>
      <c r="I148" s="24">
        <f t="shared" si="37"/>
        <v>0</v>
      </c>
      <c r="J148" s="25">
        <v>1</v>
      </c>
      <c r="K148" s="24">
        <f t="shared" si="38"/>
        <v>0</v>
      </c>
    </row>
    <row r="149" spans="1:11" ht="18.95" customHeight="1" x14ac:dyDescent="0.2">
      <c r="A149" s="26">
        <f t="shared" si="39"/>
        <v>92</v>
      </c>
      <c r="B149" s="88">
        <v>588</v>
      </c>
      <c r="C149" s="4" t="s">
        <v>65</v>
      </c>
      <c r="D149" s="24">
        <f>SUMIFS('Rider Adj B'!$P$11:$P$154,'Rider Adj B'!$A$11:$A$154,'SCH D-2 B'!D$13,'Rider Adj B'!$B$11:$B$154,'SCH D-2 B'!$B149)*-1000</f>
        <v>0</v>
      </c>
      <c r="E149" s="24">
        <f>SUMIFS('Rider Adj B'!$P$11:$P$154,'Rider Adj B'!$A$11:$A$154,'SCH D-2 B'!E$13,'Rider Adj B'!$B$11:$B$154,'SCH D-2 B'!$B149)*-1000</f>
        <v>0</v>
      </c>
      <c r="F149" s="24">
        <f>SUMIFS('Rider Adj B'!$P$11:$P$154,'Rider Adj B'!$A$11:$A$154,'SCH D-2 B'!F$13,'Rider Adj B'!$B$11:$B$154,'SCH D-2 B'!$B149)*-1000</f>
        <v>0</v>
      </c>
      <c r="G149" s="24">
        <f>SUMIFS('Rider Adj B'!$P$11:$P$154,'Rider Adj B'!$A$11:$A$154,'SCH D-2 B'!G$13,'Rider Adj B'!$B$11:$B$154,'SCH D-2 B'!$B149)*-1000</f>
        <v>0</v>
      </c>
      <c r="H149" s="24">
        <f>SUMIFS('Rider Adj B'!$P$11:$P$154,'Rider Adj B'!$A$11:$A$154,'SCH D-2 B'!H$13,'Rider Adj B'!$B$11:$B$154,'SCH D-2 B'!$B149)*-1000</f>
        <v>0</v>
      </c>
      <c r="I149" s="24">
        <f t="shared" si="37"/>
        <v>0</v>
      </c>
      <c r="J149" s="25">
        <v>1</v>
      </c>
      <c r="K149" s="24">
        <f t="shared" si="38"/>
        <v>0</v>
      </c>
    </row>
    <row r="150" spans="1:11" ht="18.95" customHeight="1" x14ac:dyDescent="0.2">
      <c r="A150" s="26">
        <f t="shared" si="39"/>
        <v>93</v>
      </c>
      <c r="B150" s="88">
        <v>589</v>
      </c>
      <c r="C150" s="4" t="s">
        <v>24</v>
      </c>
      <c r="D150" s="24">
        <f>SUMIFS('Rider Adj B'!$P$11:$P$154,'Rider Adj B'!$A$11:$A$154,'SCH D-2 B'!D$13,'Rider Adj B'!$B$11:$B$154,'SCH D-2 B'!$B150)*-1000</f>
        <v>0</v>
      </c>
      <c r="E150" s="24">
        <f>SUMIFS('Rider Adj B'!$P$11:$P$154,'Rider Adj B'!$A$11:$A$154,'SCH D-2 B'!E$13,'Rider Adj B'!$B$11:$B$154,'SCH D-2 B'!$B150)*-1000</f>
        <v>0</v>
      </c>
      <c r="F150" s="24">
        <f>SUMIFS('Rider Adj B'!$P$11:$P$154,'Rider Adj B'!$A$11:$A$154,'SCH D-2 B'!F$13,'Rider Adj B'!$B$11:$B$154,'SCH D-2 B'!$B150)*-1000</f>
        <v>0</v>
      </c>
      <c r="G150" s="24">
        <f>SUMIFS('Rider Adj B'!$P$11:$P$154,'Rider Adj B'!$A$11:$A$154,'SCH D-2 B'!G$13,'Rider Adj B'!$B$11:$B$154,'SCH D-2 B'!$B150)*-1000</f>
        <v>0</v>
      </c>
      <c r="H150" s="24">
        <f>SUMIFS('Rider Adj B'!$P$11:$P$154,'Rider Adj B'!$A$11:$A$154,'SCH D-2 B'!H$13,'Rider Adj B'!$B$11:$B$154,'SCH D-2 B'!$B150)*-1000</f>
        <v>0</v>
      </c>
      <c r="I150" s="24">
        <f t="shared" si="37"/>
        <v>0</v>
      </c>
      <c r="J150" s="25">
        <v>1</v>
      </c>
      <c r="K150" s="24">
        <f t="shared" si="38"/>
        <v>0</v>
      </c>
    </row>
    <row r="151" spans="1:11" ht="18.95" customHeight="1" x14ac:dyDescent="0.2">
      <c r="A151" s="26">
        <f t="shared" si="39"/>
        <v>94</v>
      </c>
      <c r="B151" s="88">
        <v>590</v>
      </c>
      <c r="C151" s="4" t="s">
        <v>66</v>
      </c>
      <c r="D151" s="24">
        <f>SUMIFS('Rider Adj B'!$P$11:$P$154,'Rider Adj B'!$A$11:$A$154,'SCH D-2 B'!D$13,'Rider Adj B'!$B$11:$B$154,'SCH D-2 B'!$B151)*-1000</f>
        <v>0</v>
      </c>
      <c r="E151" s="24">
        <f>SUMIFS('Rider Adj B'!$P$11:$P$154,'Rider Adj B'!$A$11:$A$154,'SCH D-2 B'!E$13,'Rider Adj B'!$B$11:$B$154,'SCH D-2 B'!$B151)*-1000</f>
        <v>0</v>
      </c>
      <c r="F151" s="24">
        <f>SUMIFS('Rider Adj B'!$P$11:$P$154,'Rider Adj B'!$A$11:$A$154,'SCH D-2 B'!F$13,'Rider Adj B'!$B$11:$B$154,'SCH D-2 B'!$B151)*-1000</f>
        <v>0</v>
      </c>
      <c r="G151" s="24">
        <f>SUMIFS('Rider Adj B'!$P$11:$P$154,'Rider Adj B'!$A$11:$A$154,'SCH D-2 B'!G$13,'Rider Adj B'!$B$11:$B$154,'SCH D-2 B'!$B151)*-1000</f>
        <v>0</v>
      </c>
      <c r="H151" s="24">
        <f>SUMIFS('Rider Adj B'!$P$11:$P$154,'Rider Adj B'!$A$11:$A$154,'SCH D-2 B'!H$13,'Rider Adj B'!$B$11:$B$154,'SCH D-2 B'!$B151)*-1000</f>
        <v>0</v>
      </c>
      <c r="I151" s="24">
        <f t="shared" si="37"/>
        <v>0</v>
      </c>
      <c r="J151" s="25">
        <v>1</v>
      </c>
      <c r="K151" s="24">
        <f t="shared" si="38"/>
        <v>0</v>
      </c>
    </row>
    <row r="152" spans="1:11" ht="18.95" customHeight="1" x14ac:dyDescent="0.2">
      <c r="A152" s="26">
        <f t="shared" si="39"/>
        <v>95</v>
      </c>
      <c r="B152" s="88">
        <v>591</v>
      </c>
      <c r="C152" s="4" t="s">
        <v>27</v>
      </c>
      <c r="D152" s="24">
        <f>SUMIFS('Rider Adj B'!$P$11:$P$154,'Rider Adj B'!$A$11:$A$154,'SCH D-2 B'!D$13,'Rider Adj B'!$B$11:$B$154,'SCH D-2 B'!$B152)*-1000</f>
        <v>0</v>
      </c>
      <c r="E152" s="24">
        <f>SUMIFS('Rider Adj B'!$P$11:$P$154,'Rider Adj B'!$A$11:$A$154,'SCH D-2 B'!E$13,'Rider Adj B'!$B$11:$B$154,'SCH D-2 B'!$B152)*-1000</f>
        <v>0</v>
      </c>
      <c r="F152" s="24">
        <f>SUMIFS('Rider Adj B'!$P$11:$P$154,'Rider Adj B'!$A$11:$A$154,'SCH D-2 B'!F$13,'Rider Adj B'!$B$11:$B$154,'SCH D-2 B'!$B152)*-1000</f>
        <v>0</v>
      </c>
      <c r="G152" s="24">
        <f>SUMIFS('Rider Adj B'!$P$11:$P$154,'Rider Adj B'!$A$11:$A$154,'SCH D-2 B'!G$13,'Rider Adj B'!$B$11:$B$154,'SCH D-2 B'!$B152)*-1000</f>
        <v>0</v>
      </c>
      <c r="H152" s="24">
        <f>SUMIFS('Rider Adj B'!$P$11:$P$154,'Rider Adj B'!$A$11:$A$154,'SCH D-2 B'!H$13,'Rider Adj B'!$B$11:$B$154,'SCH D-2 B'!$B152)*-1000</f>
        <v>0</v>
      </c>
      <c r="I152" s="24">
        <f t="shared" si="37"/>
        <v>0</v>
      </c>
      <c r="J152" s="25">
        <v>1</v>
      </c>
      <c r="K152" s="24">
        <f t="shared" si="38"/>
        <v>0</v>
      </c>
    </row>
    <row r="153" spans="1:11" ht="18.95" customHeight="1" x14ac:dyDescent="0.2">
      <c r="A153" s="26">
        <f t="shared" si="39"/>
        <v>96</v>
      </c>
      <c r="B153" s="88">
        <v>592</v>
      </c>
      <c r="C153" s="4" t="s">
        <v>56</v>
      </c>
      <c r="D153" s="24">
        <f>SUMIFS('Rider Adj B'!$P$11:$P$154,'Rider Adj B'!$A$11:$A$154,'SCH D-2 B'!D$13,'Rider Adj B'!$B$11:$B$154,'SCH D-2 B'!$B153)*-1000</f>
        <v>0</v>
      </c>
      <c r="E153" s="24">
        <f>SUMIFS('Rider Adj B'!$P$11:$P$154,'Rider Adj B'!$A$11:$A$154,'SCH D-2 B'!E$13,'Rider Adj B'!$B$11:$B$154,'SCH D-2 B'!$B153)*-1000</f>
        <v>0</v>
      </c>
      <c r="F153" s="24">
        <f>SUMIFS('Rider Adj B'!$P$11:$P$154,'Rider Adj B'!$A$11:$A$154,'SCH D-2 B'!F$13,'Rider Adj B'!$B$11:$B$154,'SCH D-2 B'!$B153)*-1000</f>
        <v>0</v>
      </c>
      <c r="G153" s="24">
        <f>SUMIFS('Rider Adj B'!$P$11:$P$154,'Rider Adj B'!$A$11:$A$154,'SCH D-2 B'!G$13,'Rider Adj B'!$B$11:$B$154,'SCH D-2 B'!$B153)*-1000</f>
        <v>0</v>
      </c>
      <c r="H153" s="24">
        <f>SUMIFS('Rider Adj B'!$P$11:$P$154,'Rider Adj B'!$A$11:$A$154,'SCH D-2 B'!H$13,'Rider Adj B'!$B$11:$B$154,'SCH D-2 B'!$B153)*-1000</f>
        <v>0</v>
      </c>
      <c r="I153" s="24">
        <f t="shared" si="37"/>
        <v>0</v>
      </c>
      <c r="J153" s="25">
        <v>1</v>
      </c>
      <c r="K153" s="24">
        <f t="shared" si="38"/>
        <v>0</v>
      </c>
    </row>
    <row r="154" spans="1:11" ht="18.95" customHeight="1" x14ac:dyDescent="0.2">
      <c r="A154" s="26">
        <f t="shared" si="39"/>
        <v>97</v>
      </c>
      <c r="B154" s="88">
        <v>593</v>
      </c>
      <c r="C154" s="4" t="s">
        <v>57</v>
      </c>
      <c r="D154" s="24">
        <f>SUMIFS('Rider Adj B'!$P$11:$P$154,'Rider Adj B'!$A$11:$A$154,'SCH D-2 B'!D$13,'Rider Adj B'!$B$11:$B$154,'SCH D-2 B'!$B154)*-1000</f>
        <v>0</v>
      </c>
      <c r="E154" s="24">
        <f>SUMIFS('Rider Adj B'!$P$11:$P$154,'Rider Adj B'!$A$11:$A$154,'SCH D-2 B'!E$13,'Rider Adj B'!$B$11:$B$154,'SCH D-2 B'!$B154)*-1000</f>
        <v>0</v>
      </c>
      <c r="F154" s="24">
        <f>SUMIFS('Rider Adj B'!$P$11:$P$154,'Rider Adj B'!$A$11:$A$154,'SCH D-2 B'!F$13,'Rider Adj B'!$B$11:$B$154,'SCH D-2 B'!$B154)*-1000</f>
        <v>0</v>
      </c>
      <c r="G154" s="24">
        <f>SUMIFS('Rider Adj B'!$P$11:$P$154,'Rider Adj B'!$A$11:$A$154,'SCH D-2 B'!G$13,'Rider Adj B'!$B$11:$B$154,'SCH D-2 B'!$B154)*-1000</f>
        <v>0</v>
      </c>
      <c r="H154" s="24">
        <f>SUMIFS('Rider Adj B'!$P$11:$P$154,'Rider Adj B'!$A$11:$A$154,'SCH D-2 B'!H$13,'Rider Adj B'!$B$11:$B$154,'SCH D-2 B'!$B154)*-1000</f>
        <v>0</v>
      </c>
      <c r="I154" s="24">
        <f t="shared" si="37"/>
        <v>0</v>
      </c>
      <c r="J154" s="25">
        <v>1</v>
      </c>
      <c r="K154" s="24">
        <f t="shared" si="38"/>
        <v>0</v>
      </c>
    </row>
    <row r="155" spans="1:11" ht="18.95" customHeight="1" x14ac:dyDescent="0.2">
      <c r="A155" s="26">
        <f t="shared" si="39"/>
        <v>98</v>
      </c>
      <c r="B155" s="88">
        <v>594</v>
      </c>
      <c r="C155" s="4" t="s">
        <v>58</v>
      </c>
      <c r="D155" s="24">
        <f>SUMIFS('Rider Adj B'!$P$11:$P$154,'Rider Adj B'!$A$11:$A$154,'SCH D-2 B'!D$13,'Rider Adj B'!$B$11:$B$154,'SCH D-2 B'!$B155)*-1000</f>
        <v>0</v>
      </c>
      <c r="E155" s="24">
        <f>SUMIFS('Rider Adj B'!$P$11:$P$154,'Rider Adj B'!$A$11:$A$154,'SCH D-2 B'!E$13,'Rider Adj B'!$B$11:$B$154,'SCH D-2 B'!$B155)*-1000</f>
        <v>0</v>
      </c>
      <c r="F155" s="24">
        <f>SUMIFS('Rider Adj B'!$P$11:$P$154,'Rider Adj B'!$A$11:$A$154,'SCH D-2 B'!F$13,'Rider Adj B'!$B$11:$B$154,'SCH D-2 B'!$B155)*-1000</f>
        <v>0</v>
      </c>
      <c r="G155" s="24">
        <f>SUMIFS('Rider Adj B'!$P$11:$P$154,'Rider Adj B'!$A$11:$A$154,'SCH D-2 B'!G$13,'Rider Adj B'!$B$11:$B$154,'SCH D-2 B'!$B155)*-1000</f>
        <v>0</v>
      </c>
      <c r="H155" s="24">
        <f>SUMIFS('Rider Adj B'!$P$11:$P$154,'Rider Adj B'!$A$11:$A$154,'SCH D-2 B'!H$13,'Rider Adj B'!$B$11:$B$154,'SCH D-2 B'!$B155)*-1000</f>
        <v>0</v>
      </c>
      <c r="I155" s="24">
        <f t="shared" si="37"/>
        <v>0</v>
      </c>
      <c r="J155" s="25">
        <v>1</v>
      </c>
      <c r="K155" s="24">
        <f t="shared" si="38"/>
        <v>0</v>
      </c>
    </row>
    <row r="156" spans="1:11" ht="18.95" customHeight="1" x14ac:dyDescent="0.2">
      <c r="A156" s="26">
        <f>A155+1</f>
        <v>99</v>
      </c>
      <c r="B156" s="88">
        <v>595</v>
      </c>
      <c r="C156" s="4" t="s">
        <v>67</v>
      </c>
      <c r="D156" s="24">
        <f>SUMIFS('Rider Adj B'!$P$11:$P$154,'Rider Adj B'!$A$11:$A$154,'SCH D-2 B'!D$13,'Rider Adj B'!$B$11:$B$154,'SCH D-2 B'!$B156)*-1000</f>
        <v>0</v>
      </c>
      <c r="E156" s="24">
        <f>SUMIFS('Rider Adj B'!$P$11:$P$154,'Rider Adj B'!$A$11:$A$154,'SCH D-2 B'!E$13,'Rider Adj B'!$B$11:$B$154,'SCH D-2 B'!$B156)*-1000</f>
        <v>0</v>
      </c>
      <c r="F156" s="24">
        <f>SUMIFS('Rider Adj B'!$P$11:$P$154,'Rider Adj B'!$A$11:$A$154,'SCH D-2 B'!F$13,'Rider Adj B'!$B$11:$B$154,'SCH D-2 B'!$B156)*-1000</f>
        <v>0</v>
      </c>
      <c r="G156" s="24">
        <f>SUMIFS('Rider Adj B'!$P$11:$P$154,'Rider Adj B'!$A$11:$A$154,'SCH D-2 B'!G$13,'Rider Adj B'!$B$11:$B$154,'SCH D-2 B'!$B156)*-1000</f>
        <v>0</v>
      </c>
      <c r="H156" s="24">
        <f>SUMIFS('Rider Adj B'!$P$11:$P$154,'Rider Adj B'!$A$11:$A$154,'SCH D-2 B'!H$13,'Rider Adj B'!$B$11:$B$154,'SCH D-2 B'!$B156)*-1000</f>
        <v>0</v>
      </c>
      <c r="I156" s="24">
        <f t="shared" si="37"/>
        <v>0</v>
      </c>
      <c r="J156" s="25">
        <v>1</v>
      </c>
      <c r="K156" s="24">
        <f t="shared" si="38"/>
        <v>0</v>
      </c>
    </row>
    <row r="157" spans="1:11" ht="18.95" customHeight="1" x14ac:dyDescent="0.2">
      <c r="A157" s="26">
        <f t="shared" si="39"/>
        <v>100</v>
      </c>
      <c r="B157" s="88">
        <v>596</v>
      </c>
      <c r="C157" s="4" t="s">
        <v>68</v>
      </c>
      <c r="D157" s="24">
        <f>SUMIFS('Rider Adj B'!$P$11:$P$154,'Rider Adj B'!$A$11:$A$154,'SCH D-2 B'!D$13,'Rider Adj B'!$B$11:$B$154,'SCH D-2 B'!$B157)*-1000</f>
        <v>0</v>
      </c>
      <c r="E157" s="24">
        <f>SUMIFS('Rider Adj B'!$P$11:$P$154,'Rider Adj B'!$A$11:$A$154,'SCH D-2 B'!E$13,'Rider Adj B'!$B$11:$B$154,'SCH D-2 B'!$B157)*-1000</f>
        <v>0</v>
      </c>
      <c r="F157" s="24">
        <f>SUMIFS('Rider Adj B'!$P$11:$P$154,'Rider Adj B'!$A$11:$A$154,'SCH D-2 B'!F$13,'Rider Adj B'!$B$11:$B$154,'SCH D-2 B'!$B157)*-1000</f>
        <v>0</v>
      </c>
      <c r="G157" s="24">
        <f>SUMIFS('Rider Adj B'!$P$11:$P$154,'Rider Adj B'!$A$11:$A$154,'SCH D-2 B'!G$13,'Rider Adj B'!$B$11:$B$154,'SCH D-2 B'!$B157)*-1000</f>
        <v>0</v>
      </c>
      <c r="H157" s="24">
        <f>SUMIFS('Rider Adj B'!$P$11:$P$154,'Rider Adj B'!$A$11:$A$154,'SCH D-2 B'!H$13,'Rider Adj B'!$B$11:$B$154,'SCH D-2 B'!$B157)*-1000</f>
        <v>0</v>
      </c>
      <c r="I157" s="24">
        <f t="shared" si="37"/>
        <v>0</v>
      </c>
      <c r="J157" s="25">
        <v>1</v>
      </c>
      <c r="K157" s="24">
        <f t="shared" si="38"/>
        <v>0</v>
      </c>
    </row>
    <row r="158" spans="1:11" ht="18.95" customHeight="1" x14ac:dyDescent="0.2">
      <c r="A158" s="26">
        <f t="shared" si="39"/>
        <v>101</v>
      </c>
      <c r="B158" s="88">
        <v>597</v>
      </c>
      <c r="C158" s="4" t="s">
        <v>69</v>
      </c>
      <c r="D158" s="24">
        <f>SUMIFS('Rider Adj B'!$P$11:$P$154,'Rider Adj B'!$A$11:$A$154,'SCH D-2 B'!D$13,'Rider Adj B'!$B$11:$B$154,'SCH D-2 B'!$B158)*-1000</f>
        <v>0</v>
      </c>
      <c r="E158" s="24">
        <f>SUMIFS('Rider Adj B'!$P$11:$P$154,'Rider Adj B'!$A$11:$A$154,'SCH D-2 B'!E$13,'Rider Adj B'!$B$11:$B$154,'SCH D-2 B'!$B158)*-1000</f>
        <v>0</v>
      </c>
      <c r="F158" s="24">
        <f>SUMIFS('Rider Adj B'!$P$11:$P$154,'Rider Adj B'!$A$11:$A$154,'SCH D-2 B'!F$13,'Rider Adj B'!$B$11:$B$154,'SCH D-2 B'!$B158)*-1000</f>
        <v>0</v>
      </c>
      <c r="G158" s="24">
        <f>SUMIFS('Rider Adj B'!$P$11:$P$154,'Rider Adj B'!$A$11:$A$154,'SCH D-2 B'!G$13,'Rider Adj B'!$B$11:$B$154,'SCH D-2 B'!$B158)*-1000</f>
        <v>0</v>
      </c>
      <c r="H158" s="24">
        <f>SUMIFS('Rider Adj B'!$P$11:$P$154,'Rider Adj B'!$A$11:$A$154,'SCH D-2 B'!H$13,'Rider Adj B'!$B$11:$B$154,'SCH D-2 B'!$B158)*-1000</f>
        <v>0</v>
      </c>
      <c r="I158" s="24">
        <f t="shared" si="37"/>
        <v>0</v>
      </c>
      <c r="J158" s="25">
        <v>1</v>
      </c>
      <c r="K158" s="24">
        <f t="shared" si="38"/>
        <v>0</v>
      </c>
    </row>
    <row r="159" spans="1:11" ht="18.95" customHeight="1" x14ac:dyDescent="0.2">
      <c r="A159" s="26">
        <f t="shared" si="39"/>
        <v>102</v>
      </c>
      <c r="B159" s="88">
        <v>598</v>
      </c>
      <c r="C159" s="4" t="s">
        <v>70</v>
      </c>
      <c r="D159" s="24">
        <f>SUMIFS('Rider Adj B'!$P$11:$P$154,'Rider Adj B'!$A$11:$A$154,'SCH D-2 B'!D$13,'Rider Adj B'!$B$11:$B$154,'SCH D-2 B'!$B159)*-1000</f>
        <v>0</v>
      </c>
      <c r="E159" s="24">
        <f>SUMIFS('Rider Adj B'!$P$11:$P$154,'Rider Adj B'!$A$11:$A$154,'SCH D-2 B'!E$13,'Rider Adj B'!$B$11:$B$154,'SCH D-2 B'!$B159)*-1000</f>
        <v>0</v>
      </c>
      <c r="F159" s="24">
        <f>SUMIFS('Rider Adj B'!$P$11:$P$154,'Rider Adj B'!$A$11:$A$154,'SCH D-2 B'!F$13,'Rider Adj B'!$B$11:$B$154,'SCH D-2 B'!$B159)*-1000</f>
        <v>0</v>
      </c>
      <c r="G159" s="24">
        <f>SUMIFS('Rider Adj B'!$P$11:$P$154,'Rider Adj B'!$A$11:$A$154,'SCH D-2 B'!G$13,'Rider Adj B'!$B$11:$B$154,'SCH D-2 B'!$B159)*-1000</f>
        <v>0</v>
      </c>
      <c r="H159" s="24">
        <f>SUMIFS('Rider Adj B'!$P$11:$P$154,'Rider Adj B'!$A$11:$A$154,'SCH D-2 B'!H$13,'Rider Adj B'!$B$11:$B$154,'SCH D-2 B'!$B159)*-1000</f>
        <v>0</v>
      </c>
      <c r="I159" s="24">
        <f t="shared" si="37"/>
        <v>0</v>
      </c>
      <c r="J159" s="25">
        <v>1</v>
      </c>
      <c r="K159" s="24">
        <f t="shared" si="38"/>
        <v>0</v>
      </c>
    </row>
    <row r="160" spans="1:11" ht="18.95" customHeight="1" x14ac:dyDescent="0.2">
      <c r="A160" s="26">
        <f t="shared" si="39"/>
        <v>103</v>
      </c>
      <c r="B160" s="88"/>
      <c r="C160" s="10" t="s">
        <v>135</v>
      </c>
      <c r="D160" s="36">
        <f t="shared" ref="D160:I160" si="40">SUM(D141:D159)</f>
        <v>0</v>
      </c>
      <c r="E160" s="36">
        <f t="shared" si="40"/>
        <v>0</v>
      </c>
      <c r="F160" s="36">
        <f t="shared" si="40"/>
        <v>0</v>
      </c>
      <c r="G160" s="36">
        <f t="shared" si="40"/>
        <v>0</v>
      </c>
      <c r="H160" s="36">
        <f t="shared" si="40"/>
        <v>0</v>
      </c>
      <c r="I160" s="36">
        <f t="shared" si="40"/>
        <v>0</v>
      </c>
      <c r="K160" s="36">
        <f>SUM(K141:K159)</f>
        <v>0</v>
      </c>
    </row>
    <row r="161" spans="1:11" ht="18.95" customHeight="1" x14ac:dyDescent="0.2">
      <c r="B161" s="88"/>
      <c r="C161" s="4"/>
    </row>
    <row r="162" spans="1:11" ht="18.95" customHeight="1" x14ac:dyDescent="0.2">
      <c r="A162" s="26">
        <f>A160+1</f>
        <v>104</v>
      </c>
      <c r="B162" s="88"/>
      <c r="C162" s="37" t="s">
        <v>186</v>
      </c>
    </row>
    <row r="163" spans="1:11" ht="18.95" customHeight="1" x14ac:dyDescent="0.2">
      <c r="A163" s="26">
        <f>A162+1</f>
        <v>105</v>
      </c>
      <c r="B163" s="88">
        <v>901</v>
      </c>
      <c r="C163" s="4" t="s">
        <v>75</v>
      </c>
      <c r="D163" s="24">
        <f>SUMIFS('Rider Adj B'!$P$11:$P$154,'Rider Adj B'!$A$11:$A$154,'SCH D-2 B'!D$13,'Rider Adj B'!$B$11:$B$154,'SCH D-2 B'!$B163)*-1000</f>
        <v>0</v>
      </c>
      <c r="E163" s="24">
        <f>SUMIFS('Rider Adj B'!$P$11:$P$154,'Rider Adj B'!$A$11:$A$154,'SCH D-2 B'!E$13,'Rider Adj B'!$B$11:$B$154,'SCH D-2 B'!$B163)*-1000</f>
        <v>0</v>
      </c>
      <c r="F163" s="24">
        <f>SUMIFS('Rider Adj B'!$P$11:$P$154,'Rider Adj B'!$A$11:$A$154,'SCH D-2 B'!F$13,'Rider Adj B'!$B$11:$B$154,'SCH D-2 B'!$B163)*-1000</f>
        <v>0</v>
      </c>
      <c r="G163" s="24">
        <f>SUMIFS('Rider Adj B'!$P$11:$P$154,'Rider Adj B'!$A$11:$A$154,'SCH D-2 B'!G$13,'Rider Adj B'!$B$11:$B$154,'SCH D-2 B'!$B163)*-1000</f>
        <v>0</v>
      </c>
      <c r="H163" s="24">
        <f>SUMIFS('Rider Adj B'!$P$11:$P$154,'Rider Adj B'!$A$11:$A$154,'SCH D-2 B'!H$13,'Rider Adj B'!$B$11:$B$154,'SCH D-2 B'!$B163)*-1000</f>
        <v>0</v>
      </c>
      <c r="I163" s="24">
        <f>SUM(D163:H163)</f>
        <v>0</v>
      </c>
      <c r="J163" s="25">
        <v>1</v>
      </c>
      <c r="K163" s="24">
        <f t="shared" ref="K163:K164" si="41">I163*J163</f>
        <v>0</v>
      </c>
    </row>
    <row r="164" spans="1:11" ht="18.95" customHeight="1" x14ac:dyDescent="0.2">
      <c r="A164" s="26">
        <f t="shared" ref="A164:A180" si="42">A163+1</f>
        <v>106</v>
      </c>
      <c r="B164" s="88">
        <v>902</v>
      </c>
      <c r="C164" s="4" t="s">
        <v>71</v>
      </c>
      <c r="D164" s="24">
        <f>SUMIFS('Rider Adj B'!$P$11:$P$154,'Rider Adj B'!$A$11:$A$154,'SCH D-2 B'!D$13,'Rider Adj B'!$B$11:$B$154,'SCH D-2 B'!$B164)*-1000</f>
        <v>0</v>
      </c>
      <c r="E164" s="24">
        <f>SUMIFS('Rider Adj B'!$P$11:$P$154,'Rider Adj B'!$A$11:$A$154,'SCH D-2 B'!E$13,'Rider Adj B'!$B$11:$B$154,'SCH D-2 B'!$B164)*-1000</f>
        <v>0</v>
      </c>
      <c r="F164" s="24">
        <f>SUMIFS('Rider Adj B'!$P$11:$P$154,'Rider Adj B'!$A$11:$A$154,'SCH D-2 B'!F$13,'Rider Adj B'!$B$11:$B$154,'SCH D-2 B'!$B164)*-1000</f>
        <v>0</v>
      </c>
      <c r="G164" s="24">
        <f>SUMIFS('Rider Adj B'!$P$11:$P$154,'Rider Adj B'!$A$11:$A$154,'SCH D-2 B'!G$13,'Rider Adj B'!$B$11:$B$154,'SCH D-2 B'!$B164)*-1000</f>
        <v>0</v>
      </c>
      <c r="H164" s="24">
        <f>SUMIFS('Rider Adj B'!$P$11:$P$154,'Rider Adj B'!$A$11:$A$154,'SCH D-2 B'!H$13,'Rider Adj B'!$B$11:$B$154,'SCH D-2 B'!$B164)*-1000</f>
        <v>0</v>
      </c>
      <c r="I164" s="24">
        <f>SUM(D164:H164)</f>
        <v>0</v>
      </c>
      <c r="J164" s="25">
        <v>1</v>
      </c>
      <c r="K164" s="24">
        <f t="shared" si="41"/>
        <v>0</v>
      </c>
    </row>
    <row r="165" spans="1:11" s="16" customFormat="1" ht="20.100000000000001" customHeight="1" x14ac:dyDescent="0.2">
      <c r="A165" s="379" t="str">
        <f>$A$1</f>
        <v>LOUISVILLE GAS AND ELECTRIC COMPANY</v>
      </c>
      <c r="B165" s="379"/>
      <c r="C165" s="379"/>
      <c r="D165" s="379"/>
      <c r="E165" s="379"/>
      <c r="F165" s="379"/>
      <c r="G165" s="379"/>
      <c r="H165" s="379"/>
      <c r="I165" s="379"/>
      <c r="J165" s="379"/>
      <c r="K165" s="379"/>
    </row>
    <row r="166" spans="1:11" s="16" customFormat="1" ht="20.100000000000001" customHeight="1" x14ac:dyDescent="0.2">
      <c r="A166" s="379" t="str">
        <f>$A$2</f>
        <v>CASE NO. 2018-00295 - ELECTRIC OPERATIONS - RESPONSE TO PSC 2-75 (SLIPPAGE FACTOR 97.153%)</v>
      </c>
      <c r="B166" s="379"/>
      <c r="C166" s="379"/>
      <c r="D166" s="379"/>
      <c r="E166" s="379"/>
      <c r="F166" s="379"/>
      <c r="G166" s="379"/>
      <c r="H166" s="379"/>
      <c r="I166" s="379"/>
      <c r="J166" s="379"/>
      <c r="K166" s="379"/>
    </row>
    <row r="167" spans="1:11" s="16" customFormat="1" ht="20.100000000000001" customHeight="1" x14ac:dyDescent="0.2">
      <c r="A167" s="379" t="s">
        <v>332</v>
      </c>
      <c r="B167" s="379"/>
      <c r="C167" s="379"/>
      <c r="D167" s="379"/>
      <c r="E167" s="379"/>
      <c r="F167" s="379"/>
      <c r="G167" s="379"/>
      <c r="H167" s="379"/>
      <c r="I167" s="379"/>
      <c r="J167" s="379"/>
      <c r="K167" s="379"/>
    </row>
    <row r="168" spans="1:11" s="16" customFormat="1" ht="20.100000000000001" customHeight="1" x14ac:dyDescent="0.2">
      <c r="A168" s="379" t="str">
        <f>$A$4</f>
        <v>FOR THE 12 MONTHS ENDED DECEMBER 31, 2018</v>
      </c>
      <c r="B168" s="379"/>
      <c r="C168" s="379"/>
      <c r="D168" s="379"/>
      <c r="E168" s="379"/>
      <c r="F168" s="379"/>
      <c r="G168" s="379"/>
      <c r="H168" s="379"/>
      <c r="I168" s="379"/>
      <c r="J168" s="379"/>
      <c r="K168" s="379"/>
    </row>
    <row r="169" spans="1:11" s="16" customFormat="1" ht="20.100000000000001" customHeight="1" x14ac:dyDescent="0.2">
      <c r="A169" s="87"/>
      <c r="B169" s="87"/>
      <c r="C169" s="87"/>
      <c r="D169" s="87"/>
      <c r="E169" s="87"/>
      <c r="F169" s="210"/>
      <c r="G169" s="210"/>
      <c r="H169" s="87"/>
      <c r="I169" s="87"/>
      <c r="J169" s="87"/>
      <c r="K169" s="87"/>
    </row>
    <row r="170" spans="1:11" s="16" customFormat="1" ht="20.100000000000001" customHeight="1" x14ac:dyDescent="0.2">
      <c r="A170" s="18" t="s">
        <v>150</v>
      </c>
      <c r="B170" s="18"/>
      <c r="K170" s="19" t="str">
        <f>$K$6</f>
        <v>SCHEDULE D-2</v>
      </c>
    </row>
    <row r="171" spans="1:11" s="16" customFormat="1" ht="20.100000000000001" customHeight="1" x14ac:dyDescent="0.2">
      <c r="A171" s="16" t="str">
        <f>$A$7</f>
        <v>TYPE OF FILING: _____ ORIGINAL  _____ UPDATED  __X__ REVISED</v>
      </c>
      <c r="K171" s="19" t="s">
        <v>330</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43">E$10</f>
        <v>ADJ 2</v>
      </c>
      <c r="F174" s="129" t="str">
        <f t="shared" si="43"/>
        <v>ADJ 3</v>
      </c>
      <c r="G174" s="129" t="str">
        <f t="shared" si="43"/>
        <v>ADJ 4</v>
      </c>
      <c r="H174" s="129" t="str">
        <f t="shared" si="43"/>
        <v>ADJ 5</v>
      </c>
      <c r="I174" s="63"/>
      <c r="J174" s="63"/>
      <c r="K174" s="63"/>
    </row>
    <row r="175" spans="1:11" ht="44.25" customHeight="1" x14ac:dyDescent="0.2">
      <c r="A175" s="64" t="s">
        <v>152</v>
      </c>
      <c r="B175" s="64" t="s">
        <v>153</v>
      </c>
      <c r="C175" s="64" t="s">
        <v>157</v>
      </c>
      <c r="D175" s="64" t="str">
        <f>D$11</f>
        <v>REMOVE DSM MECHANISM</v>
      </c>
      <c r="E175" s="64" t="str">
        <f t="shared" ref="E175:H175" si="44">E$11</f>
        <v>REMOVE ECR MECHANISM</v>
      </c>
      <c r="F175" s="64" t="str">
        <f t="shared" si="44"/>
        <v>REMOVE FAC MECHANISM</v>
      </c>
      <c r="G175" s="64" t="str">
        <f t="shared" si="44"/>
        <v>REMOVE OSS MECHANISM</v>
      </c>
      <c r="H175" s="64" t="str">
        <f t="shared" si="44"/>
        <v>INTEREST SYNCHRONIZATION</v>
      </c>
      <c r="I175" s="64" t="s">
        <v>334</v>
      </c>
      <c r="J175" s="64" t="s">
        <v>154</v>
      </c>
      <c r="K175" s="64" t="s">
        <v>324</v>
      </c>
    </row>
    <row r="176" spans="1:11" ht="23.1" customHeight="1" x14ac:dyDescent="0.2">
      <c r="A176" s="22"/>
      <c r="B176" s="22"/>
      <c r="C176" s="29"/>
      <c r="D176" s="30" t="s">
        <v>155</v>
      </c>
      <c r="E176" s="30" t="s">
        <v>155</v>
      </c>
      <c r="F176" s="30" t="s">
        <v>155</v>
      </c>
      <c r="G176" s="30" t="s">
        <v>155</v>
      </c>
      <c r="H176" s="30" t="s">
        <v>155</v>
      </c>
      <c r="I176" s="30" t="s">
        <v>155</v>
      </c>
      <c r="J176" s="30"/>
      <c r="K176" s="30" t="s">
        <v>155</v>
      </c>
    </row>
    <row r="177" spans="1:11" ht="18.95" customHeight="1" x14ac:dyDescent="0.2">
      <c r="A177" s="26">
        <f>A164+1</f>
        <v>107</v>
      </c>
      <c r="B177" s="88">
        <v>903</v>
      </c>
      <c r="C177" s="4" t="s">
        <v>72</v>
      </c>
      <c r="D177" s="24">
        <f>SUMIFS('Rider Adj B'!$P$11:$P$154,'Rider Adj B'!$A$11:$A$154,'SCH D-2 B'!D$13,'Rider Adj B'!$B$11:$B$154,'SCH D-2 B'!$B177)*-1000</f>
        <v>0</v>
      </c>
      <c r="E177" s="24">
        <f>SUMIFS('Rider Adj B'!$P$11:$P$154,'Rider Adj B'!$A$11:$A$154,'SCH D-2 B'!E$13,'Rider Adj B'!$B$11:$B$154,'SCH D-2 B'!$B177)*-1000</f>
        <v>0</v>
      </c>
      <c r="F177" s="24">
        <f>SUMIFS('Rider Adj B'!$P$11:$P$154,'Rider Adj B'!$A$11:$A$154,'SCH D-2 B'!F$13,'Rider Adj B'!$B$11:$B$154,'SCH D-2 B'!$B177)*-1000</f>
        <v>0</v>
      </c>
      <c r="G177" s="24">
        <f>SUMIFS('Rider Adj B'!$P$11:$P$154,'Rider Adj B'!$A$11:$A$154,'SCH D-2 B'!G$13,'Rider Adj B'!$B$11:$B$154,'SCH D-2 B'!$B177)*-1000</f>
        <v>0</v>
      </c>
      <c r="H177" s="24">
        <f>SUMIFS('Rider Adj B'!$P$11:$P$154,'Rider Adj B'!$A$11:$A$154,'SCH D-2 B'!H$13,'Rider Adj B'!$B$11:$B$154,'SCH D-2 B'!$B177)*-1000</f>
        <v>0</v>
      </c>
      <c r="I177" s="24">
        <f>SUM(D177:H177)</f>
        <v>0</v>
      </c>
      <c r="J177" s="25">
        <v>1</v>
      </c>
      <c r="K177" s="24">
        <f t="shared" ref="K177:K179" si="45">I177*J177</f>
        <v>0</v>
      </c>
    </row>
    <row r="178" spans="1:11" ht="18.95" customHeight="1" x14ac:dyDescent="0.2">
      <c r="A178" s="26">
        <f t="shared" si="42"/>
        <v>108</v>
      </c>
      <c r="B178" s="88">
        <v>904</v>
      </c>
      <c r="C178" s="4" t="s">
        <v>73</v>
      </c>
      <c r="D178" s="24">
        <f>SUMIFS('Rider Adj B'!$P$11:$P$154,'Rider Adj B'!$A$11:$A$154,'SCH D-2 B'!D$13,'Rider Adj B'!$B$11:$B$154,'SCH D-2 B'!$B178)*-1000</f>
        <v>0</v>
      </c>
      <c r="E178" s="24">
        <f>SUMIFS('Rider Adj B'!$P$11:$P$154,'Rider Adj B'!$A$11:$A$154,'SCH D-2 B'!E$13,'Rider Adj B'!$B$11:$B$154,'SCH D-2 B'!$B178)*-1000</f>
        <v>0</v>
      </c>
      <c r="F178" s="24">
        <f>SUMIFS('Rider Adj B'!$P$11:$P$154,'Rider Adj B'!$A$11:$A$154,'SCH D-2 B'!F$13,'Rider Adj B'!$B$11:$B$154,'SCH D-2 B'!$B178)*-1000</f>
        <v>0</v>
      </c>
      <c r="G178" s="24">
        <f>SUMIFS('Rider Adj B'!$P$11:$P$154,'Rider Adj B'!$A$11:$A$154,'SCH D-2 B'!G$13,'Rider Adj B'!$B$11:$B$154,'SCH D-2 B'!$B178)*-1000</f>
        <v>0</v>
      </c>
      <c r="H178" s="24">
        <f>SUMIFS('Rider Adj B'!$P$11:$P$154,'Rider Adj B'!$A$11:$A$154,'SCH D-2 B'!H$13,'Rider Adj B'!$B$11:$B$154,'SCH D-2 B'!$B178)*-1000</f>
        <v>0</v>
      </c>
      <c r="I178" s="24">
        <f>SUM(D178:H178)</f>
        <v>0</v>
      </c>
      <c r="J178" s="25">
        <v>1</v>
      </c>
      <c r="K178" s="24">
        <f t="shared" si="45"/>
        <v>0</v>
      </c>
    </row>
    <row r="179" spans="1:11" ht="18.95" customHeight="1" x14ac:dyDescent="0.2">
      <c r="A179" s="26">
        <f t="shared" si="42"/>
        <v>109</v>
      </c>
      <c r="B179" s="88">
        <v>905</v>
      </c>
      <c r="C179" s="4" t="s">
        <v>74</v>
      </c>
      <c r="D179" s="24">
        <f>SUMIFS('Rider Adj B'!$P$11:$P$154,'Rider Adj B'!$A$11:$A$154,'SCH D-2 B'!D$13,'Rider Adj B'!$B$11:$B$154,'SCH D-2 B'!$B179)*-1000</f>
        <v>0</v>
      </c>
      <c r="E179" s="24">
        <f>SUMIFS('Rider Adj B'!$P$11:$P$154,'Rider Adj B'!$A$11:$A$154,'SCH D-2 B'!E$13,'Rider Adj B'!$B$11:$B$154,'SCH D-2 B'!$B179)*-1000</f>
        <v>0</v>
      </c>
      <c r="F179" s="24">
        <f>SUMIFS('Rider Adj B'!$P$11:$P$154,'Rider Adj B'!$A$11:$A$154,'SCH D-2 B'!F$13,'Rider Adj B'!$B$11:$B$154,'SCH D-2 B'!$B179)*-1000</f>
        <v>0</v>
      </c>
      <c r="G179" s="24">
        <f>SUMIFS('Rider Adj B'!$P$11:$P$154,'Rider Adj B'!$A$11:$A$154,'SCH D-2 B'!G$13,'Rider Adj B'!$B$11:$B$154,'SCH D-2 B'!$B179)*-1000</f>
        <v>0</v>
      </c>
      <c r="H179" s="24">
        <f>SUMIFS('Rider Adj B'!$P$11:$P$154,'Rider Adj B'!$A$11:$A$154,'SCH D-2 B'!H$13,'Rider Adj B'!$B$11:$B$154,'SCH D-2 B'!$B179)*-1000</f>
        <v>0</v>
      </c>
      <c r="I179" s="24">
        <f>SUM(D179:H179)</f>
        <v>0</v>
      </c>
      <c r="J179" s="25">
        <v>1</v>
      </c>
      <c r="K179" s="24">
        <f t="shared" si="45"/>
        <v>0</v>
      </c>
    </row>
    <row r="180" spans="1:11" ht="18.95" customHeight="1" x14ac:dyDescent="0.2">
      <c r="A180" s="26">
        <f t="shared" si="42"/>
        <v>110</v>
      </c>
      <c r="B180" s="88"/>
      <c r="C180" s="10" t="s">
        <v>187</v>
      </c>
      <c r="D180" s="36">
        <f t="shared" ref="D180:I180" si="46">SUM(D163:D179)</f>
        <v>0</v>
      </c>
      <c r="E180" s="36">
        <f t="shared" si="46"/>
        <v>0</v>
      </c>
      <c r="F180" s="36">
        <f t="shared" si="46"/>
        <v>0</v>
      </c>
      <c r="G180" s="36">
        <f t="shared" si="46"/>
        <v>0</v>
      </c>
      <c r="H180" s="36">
        <f t="shared" si="46"/>
        <v>0</v>
      </c>
      <c r="I180" s="36">
        <f t="shared" si="46"/>
        <v>0</v>
      </c>
      <c r="K180" s="36">
        <f>SUM(K163:K179)</f>
        <v>0</v>
      </c>
    </row>
    <row r="181" spans="1:11" ht="18.95" customHeight="1" x14ac:dyDescent="0.2">
      <c r="B181" s="88"/>
      <c r="C181" s="4"/>
    </row>
    <row r="182" spans="1:11" ht="18.95" customHeight="1" x14ac:dyDescent="0.2">
      <c r="A182" s="26">
        <f>A180+1</f>
        <v>111</v>
      </c>
      <c r="B182" s="88"/>
      <c r="C182" s="37" t="s">
        <v>188</v>
      </c>
    </row>
    <row r="183" spans="1:11" ht="18.95" customHeight="1" x14ac:dyDescent="0.2">
      <c r="A183" s="26">
        <f>A182+1</f>
        <v>112</v>
      </c>
      <c r="B183" s="88">
        <v>907</v>
      </c>
      <c r="C183" s="4" t="s">
        <v>76</v>
      </c>
      <c r="D183" s="24">
        <f>SUMIFS('Rider Adj B'!$P$11:$P$154,'Rider Adj B'!$A$11:$A$154,'SCH D-2 B'!D$13,'Rider Adj B'!$B$11:$B$154,'SCH D-2 B'!$B183)*-1000</f>
        <v>0</v>
      </c>
      <c r="E183" s="24">
        <f>SUMIFS('Rider Adj B'!$P$11:$P$154,'Rider Adj B'!$A$11:$A$154,'SCH D-2 B'!E$13,'Rider Adj B'!$B$11:$B$154,'SCH D-2 B'!$B183)*-1000</f>
        <v>0</v>
      </c>
      <c r="F183" s="24">
        <f>SUMIFS('Rider Adj B'!$P$11:$P$154,'Rider Adj B'!$A$11:$A$154,'SCH D-2 B'!F$13,'Rider Adj B'!$B$11:$B$154,'SCH D-2 B'!$B183)*-1000</f>
        <v>0</v>
      </c>
      <c r="G183" s="24">
        <f>SUMIFS('Rider Adj B'!$P$11:$P$154,'Rider Adj B'!$A$11:$A$154,'SCH D-2 B'!G$13,'Rider Adj B'!$B$11:$B$154,'SCH D-2 B'!$B183)*-1000</f>
        <v>0</v>
      </c>
      <c r="H183" s="24">
        <f>SUMIFS('Rider Adj B'!$P$11:$P$154,'Rider Adj B'!$A$11:$A$154,'SCH D-2 B'!H$13,'Rider Adj B'!$B$11:$B$154,'SCH D-2 B'!$B183)*-1000</f>
        <v>0</v>
      </c>
      <c r="I183" s="24">
        <f>SUM(D183:H183)</f>
        <v>0</v>
      </c>
      <c r="J183" s="25">
        <v>1</v>
      </c>
      <c r="K183" s="24">
        <f t="shared" ref="K183:K186" si="47">I183*J183</f>
        <v>0</v>
      </c>
    </row>
    <row r="184" spans="1:11" ht="18.95" customHeight="1" x14ac:dyDescent="0.2">
      <c r="A184" s="26">
        <f t="shared" ref="A184:A187" si="48">A183+1</f>
        <v>113</v>
      </c>
      <c r="B184" s="88">
        <v>908</v>
      </c>
      <c r="C184" s="4" t="s">
        <v>77</v>
      </c>
      <c r="D184" s="24">
        <f>SUMIFS('Rider Adj B'!$P$11:$P$154,'Rider Adj B'!$A$11:$A$154,'SCH D-2 B'!D$13,'Rider Adj B'!$B$11:$B$154,'SCH D-2 B'!$B184)*-1000</f>
        <v>-13799648.619999999</v>
      </c>
      <c r="E184" s="24">
        <f>SUMIFS('Rider Adj B'!$P$11:$P$154,'Rider Adj B'!$A$11:$A$154,'SCH D-2 B'!E$13,'Rider Adj B'!$B$11:$B$154,'SCH D-2 B'!$B184)*-1000</f>
        <v>0</v>
      </c>
      <c r="F184" s="24">
        <f>SUMIFS('Rider Adj B'!$P$11:$P$154,'Rider Adj B'!$A$11:$A$154,'SCH D-2 B'!F$13,'Rider Adj B'!$B$11:$B$154,'SCH D-2 B'!$B184)*-1000</f>
        <v>0</v>
      </c>
      <c r="G184" s="24">
        <f>SUMIFS('Rider Adj B'!$P$11:$P$154,'Rider Adj B'!$A$11:$A$154,'SCH D-2 B'!G$13,'Rider Adj B'!$B$11:$B$154,'SCH D-2 B'!$B184)*-1000</f>
        <v>0</v>
      </c>
      <c r="H184" s="24">
        <f>SUMIFS('Rider Adj B'!$P$11:$P$154,'Rider Adj B'!$A$11:$A$154,'SCH D-2 B'!H$13,'Rider Adj B'!$B$11:$B$154,'SCH D-2 B'!$B184)*-1000</f>
        <v>0</v>
      </c>
      <c r="I184" s="24">
        <f>SUM(D184:H184)</f>
        <v>-13799648.619999999</v>
      </c>
      <c r="J184" s="25">
        <v>1</v>
      </c>
      <c r="K184" s="24">
        <f t="shared" si="47"/>
        <v>-13799648.619999999</v>
      </c>
    </row>
    <row r="185" spans="1:11" ht="18.95" customHeight="1" x14ac:dyDescent="0.2">
      <c r="A185" s="26">
        <f t="shared" si="48"/>
        <v>114</v>
      </c>
      <c r="B185" s="88">
        <v>909</v>
      </c>
      <c r="C185" s="4" t="s">
        <v>78</v>
      </c>
      <c r="D185" s="24">
        <f>SUMIFS('Rider Adj B'!$P$11:$P$154,'Rider Adj B'!$A$11:$A$154,'SCH D-2 B'!D$13,'Rider Adj B'!$B$11:$B$154,'SCH D-2 B'!$B185)*-1000</f>
        <v>0</v>
      </c>
      <c r="E185" s="24">
        <f>SUMIFS('Rider Adj B'!$P$11:$P$154,'Rider Adj B'!$A$11:$A$154,'SCH D-2 B'!E$13,'Rider Adj B'!$B$11:$B$154,'SCH D-2 B'!$B185)*-1000</f>
        <v>0</v>
      </c>
      <c r="F185" s="24">
        <f>SUMIFS('Rider Adj B'!$P$11:$P$154,'Rider Adj B'!$A$11:$A$154,'SCH D-2 B'!F$13,'Rider Adj B'!$B$11:$B$154,'SCH D-2 B'!$B185)*-1000</f>
        <v>0</v>
      </c>
      <c r="G185" s="24">
        <f>SUMIFS('Rider Adj B'!$P$11:$P$154,'Rider Adj B'!$A$11:$A$154,'SCH D-2 B'!G$13,'Rider Adj B'!$B$11:$B$154,'SCH D-2 B'!$B185)*-1000</f>
        <v>0</v>
      </c>
      <c r="H185" s="24">
        <f>SUMIFS('Rider Adj B'!$P$11:$P$154,'Rider Adj B'!$A$11:$A$154,'SCH D-2 B'!H$13,'Rider Adj B'!$B$11:$B$154,'SCH D-2 B'!$B185)*-1000</f>
        <v>0</v>
      </c>
      <c r="I185" s="24">
        <f>SUM(D185:H185)</f>
        <v>0</v>
      </c>
      <c r="J185" s="25">
        <v>1</v>
      </c>
      <c r="K185" s="24">
        <f t="shared" si="47"/>
        <v>0</v>
      </c>
    </row>
    <row r="186" spans="1:11" ht="18.95" customHeight="1" x14ac:dyDescent="0.2">
      <c r="A186" s="26">
        <f t="shared" si="48"/>
        <v>115</v>
      </c>
      <c r="B186" s="88">
        <v>910</v>
      </c>
      <c r="C186" s="4" t="s">
        <v>79</v>
      </c>
      <c r="D186" s="24">
        <f>SUMIFS('Rider Adj B'!$P$11:$P$154,'Rider Adj B'!$A$11:$A$154,'SCH D-2 B'!D$13,'Rider Adj B'!$B$11:$B$154,'SCH D-2 B'!$B186)*-1000</f>
        <v>0</v>
      </c>
      <c r="E186" s="24">
        <f>SUMIFS('Rider Adj B'!$P$11:$P$154,'Rider Adj B'!$A$11:$A$154,'SCH D-2 B'!E$13,'Rider Adj B'!$B$11:$B$154,'SCH D-2 B'!$B186)*-1000</f>
        <v>0</v>
      </c>
      <c r="F186" s="24">
        <f>SUMIFS('Rider Adj B'!$P$11:$P$154,'Rider Adj B'!$A$11:$A$154,'SCH D-2 B'!F$13,'Rider Adj B'!$B$11:$B$154,'SCH D-2 B'!$B186)*-1000</f>
        <v>0</v>
      </c>
      <c r="G186" s="24">
        <f>SUMIFS('Rider Adj B'!$P$11:$P$154,'Rider Adj B'!$A$11:$A$154,'SCH D-2 B'!G$13,'Rider Adj B'!$B$11:$B$154,'SCH D-2 B'!$B186)*-1000</f>
        <v>0</v>
      </c>
      <c r="H186" s="24">
        <f>SUMIFS('Rider Adj B'!$P$11:$P$154,'Rider Adj B'!$A$11:$A$154,'SCH D-2 B'!H$13,'Rider Adj B'!$B$11:$B$154,'SCH D-2 B'!$B186)*-1000</f>
        <v>0</v>
      </c>
      <c r="I186" s="24">
        <f>SUM(D186:H186)</f>
        <v>0</v>
      </c>
      <c r="J186" s="25">
        <v>1</v>
      </c>
      <c r="K186" s="24">
        <f t="shared" si="47"/>
        <v>0</v>
      </c>
    </row>
    <row r="187" spans="1:11" ht="18.95" customHeight="1" x14ac:dyDescent="0.2">
      <c r="A187" s="26">
        <f t="shared" si="48"/>
        <v>116</v>
      </c>
      <c r="B187" s="88"/>
      <c r="C187" s="10" t="s">
        <v>189</v>
      </c>
      <c r="D187" s="36">
        <f t="shared" ref="D187:I187" si="49">SUM(D183:D186)</f>
        <v>-13799648.619999999</v>
      </c>
      <c r="E187" s="36">
        <f t="shared" si="49"/>
        <v>0</v>
      </c>
      <c r="F187" s="36">
        <f t="shared" si="49"/>
        <v>0</v>
      </c>
      <c r="G187" s="36">
        <f t="shared" si="49"/>
        <v>0</v>
      </c>
      <c r="H187" s="36">
        <f t="shared" si="49"/>
        <v>0</v>
      </c>
      <c r="I187" s="36">
        <f t="shared" si="49"/>
        <v>-13799648.619999999</v>
      </c>
      <c r="K187" s="36">
        <f>SUM(K183:K186)</f>
        <v>-13799648.619999999</v>
      </c>
    </row>
    <row r="188" spans="1:11" ht="18.95" customHeight="1" x14ac:dyDescent="0.2">
      <c r="A188" s="26"/>
      <c r="B188" s="88"/>
      <c r="C188" s="4"/>
    </row>
    <row r="189" spans="1:11" ht="18.95" customHeight="1" x14ac:dyDescent="0.2">
      <c r="A189" s="26">
        <f>A187+1</f>
        <v>117</v>
      </c>
      <c r="B189" s="88"/>
      <c r="C189" s="37" t="s">
        <v>190</v>
      </c>
    </row>
    <row r="190" spans="1:11" ht="18.95" customHeight="1" x14ac:dyDescent="0.2">
      <c r="A190" s="26">
        <f>A189+1</f>
        <v>118</v>
      </c>
      <c r="B190" s="88">
        <v>911</v>
      </c>
      <c r="C190" s="4" t="s">
        <v>80</v>
      </c>
      <c r="D190" s="24">
        <f>SUMIFS('Rider Adj B'!$P$11:$P$154,'Rider Adj B'!$A$11:$A$154,'SCH D-2 B'!D$13,'Rider Adj B'!$B$11:$B$154,'SCH D-2 B'!$B190)*-1000</f>
        <v>0</v>
      </c>
      <c r="E190" s="24">
        <f>SUMIFS('Rider Adj B'!$P$11:$P$154,'Rider Adj B'!$A$11:$A$154,'SCH D-2 B'!E$13,'Rider Adj B'!$B$11:$B$154,'SCH D-2 B'!$B190)*-1000</f>
        <v>0</v>
      </c>
      <c r="F190" s="24">
        <f>SUMIFS('Rider Adj B'!$P$11:$P$154,'Rider Adj B'!$A$11:$A$154,'SCH D-2 B'!F$13,'Rider Adj B'!$B$11:$B$154,'SCH D-2 B'!$B190)*-1000</f>
        <v>0</v>
      </c>
      <c r="G190" s="24">
        <f>SUMIFS('Rider Adj B'!$P$11:$P$154,'Rider Adj B'!$A$11:$A$154,'SCH D-2 B'!G$13,'Rider Adj B'!$B$11:$B$154,'SCH D-2 B'!$B190)*-1000</f>
        <v>0</v>
      </c>
      <c r="H190" s="24">
        <f>SUMIFS('Rider Adj B'!$P$11:$P$154,'Rider Adj B'!$A$11:$A$154,'SCH D-2 B'!H$13,'Rider Adj B'!$B$11:$B$154,'SCH D-2 B'!$B190)*-1000</f>
        <v>0</v>
      </c>
      <c r="I190" s="24">
        <f>SUM(D190:H190)</f>
        <v>0</v>
      </c>
      <c r="J190" s="25">
        <v>1</v>
      </c>
      <c r="K190" s="24">
        <f t="shared" ref="K190:K193" si="50">I190*J190</f>
        <v>0</v>
      </c>
    </row>
    <row r="191" spans="1:11" ht="18.95" customHeight="1" x14ac:dyDescent="0.2">
      <c r="A191" s="26">
        <f t="shared" ref="A191:A194" si="51">A190+1</f>
        <v>119</v>
      </c>
      <c r="B191" s="88">
        <v>912</v>
      </c>
      <c r="C191" s="4" t="s">
        <v>81</v>
      </c>
      <c r="D191" s="24">
        <f>SUMIFS('Rider Adj B'!$P$11:$P$154,'Rider Adj B'!$A$11:$A$154,'SCH D-2 B'!D$13,'Rider Adj B'!$B$11:$B$154,'SCH D-2 B'!$B191)*-1000</f>
        <v>0</v>
      </c>
      <c r="E191" s="24">
        <f>SUMIFS('Rider Adj B'!$P$11:$P$154,'Rider Adj B'!$A$11:$A$154,'SCH D-2 B'!E$13,'Rider Adj B'!$B$11:$B$154,'SCH D-2 B'!$B191)*-1000</f>
        <v>0</v>
      </c>
      <c r="F191" s="24">
        <f>SUMIFS('Rider Adj B'!$P$11:$P$154,'Rider Adj B'!$A$11:$A$154,'SCH D-2 B'!F$13,'Rider Adj B'!$B$11:$B$154,'SCH D-2 B'!$B191)*-1000</f>
        <v>0</v>
      </c>
      <c r="G191" s="24">
        <f>SUMIFS('Rider Adj B'!$P$11:$P$154,'Rider Adj B'!$A$11:$A$154,'SCH D-2 B'!G$13,'Rider Adj B'!$B$11:$B$154,'SCH D-2 B'!$B191)*-1000</f>
        <v>0</v>
      </c>
      <c r="H191" s="24">
        <f>SUMIFS('Rider Adj B'!$P$11:$P$154,'Rider Adj B'!$A$11:$A$154,'SCH D-2 B'!H$13,'Rider Adj B'!$B$11:$B$154,'SCH D-2 B'!$B191)*-1000</f>
        <v>0</v>
      </c>
      <c r="I191" s="24">
        <f>SUM(D191:H191)</f>
        <v>0</v>
      </c>
      <c r="J191" s="25">
        <v>1</v>
      </c>
      <c r="K191" s="24">
        <f t="shared" si="50"/>
        <v>0</v>
      </c>
    </row>
    <row r="192" spans="1:11" ht="18.95" customHeight="1" x14ac:dyDescent="0.2">
      <c r="A192" s="26">
        <f t="shared" si="51"/>
        <v>120</v>
      </c>
      <c r="B192" s="88">
        <v>913</v>
      </c>
      <c r="C192" s="4" t="s">
        <v>82</v>
      </c>
      <c r="D192" s="24">
        <f>SUMIFS('Rider Adj B'!$P$11:$P$154,'Rider Adj B'!$A$11:$A$154,'SCH D-2 B'!D$13,'Rider Adj B'!$B$11:$B$154,'SCH D-2 B'!$B192)*-1000</f>
        <v>0</v>
      </c>
      <c r="E192" s="24">
        <f>SUMIFS('Rider Adj B'!$P$11:$P$154,'Rider Adj B'!$A$11:$A$154,'SCH D-2 B'!E$13,'Rider Adj B'!$B$11:$B$154,'SCH D-2 B'!$B192)*-1000</f>
        <v>0</v>
      </c>
      <c r="F192" s="24">
        <f>SUMIFS('Rider Adj B'!$P$11:$P$154,'Rider Adj B'!$A$11:$A$154,'SCH D-2 B'!F$13,'Rider Adj B'!$B$11:$B$154,'SCH D-2 B'!$B192)*-1000</f>
        <v>0</v>
      </c>
      <c r="G192" s="24">
        <f>SUMIFS('Rider Adj B'!$P$11:$P$154,'Rider Adj B'!$A$11:$A$154,'SCH D-2 B'!G$13,'Rider Adj B'!$B$11:$B$154,'SCH D-2 B'!$B192)*-1000</f>
        <v>0</v>
      </c>
      <c r="H192" s="24">
        <f>SUMIFS('Rider Adj B'!$P$11:$P$154,'Rider Adj B'!$A$11:$A$154,'SCH D-2 B'!H$13,'Rider Adj B'!$B$11:$B$154,'SCH D-2 B'!$B192)*-1000</f>
        <v>0</v>
      </c>
      <c r="I192" s="24">
        <f>SUM(D192:H192)</f>
        <v>0</v>
      </c>
      <c r="J192" s="25">
        <v>1</v>
      </c>
      <c r="K192" s="24">
        <f t="shared" si="50"/>
        <v>0</v>
      </c>
    </row>
    <row r="193" spans="1:11" ht="18.95" customHeight="1" x14ac:dyDescent="0.2">
      <c r="A193" s="26">
        <f t="shared" si="51"/>
        <v>121</v>
      </c>
      <c r="B193" s="88">
        <v>916</v>
      </c>
      <c r="C193" s="4" t="s">
        <v>83</v>
      </c>
      <c r="D193" s="24">
        <f>SUMIFS('Rider Adj B'!$P$11:$P$154,'Rider Adj B'!$A$11:$A$154,'SCH D-2 B'!D$13,'Rider Adj B'!$B$11:$B$154,'SCH D-2 B'!$B193)*-1000</f>
        <v>0</v>
      </c>
      <c r="E193" s="24">
        <f>SUMIFS('Rider Adj B'!$P$11:$P$154,'Rider Adj B'!$A$11:$A$154,'SCH D-2 B'!E$13,'Rider Adj B'!$B$11:$B$154,'SCH D-2 B'!$B193)*-1000</f>
        <v>0</v>
      </c>
      <c r="F193" s="24">
        <f>SUMIFS('Rider Adj B'!$P$11:$P$154,'Rider Adj B'!$A$11:$A$154,'SCH D-2 B'!F$13,'Rider Adj B'!$B$11:$B$154,'SCH D-2 B'!$B193)*-1000</f>
        <v>0</v>
      </c>
      <c r="G193" s="24">
        <f>SUMIFS('Rider Adj B'!$P$11:$P$154,'Rider Adj B'!$A$11:$A$154,'SCH D-2 B'!G$13,'Rider Adj B'!$B$11:$B$154,'SCH D-2 B'!$B193)*-1000</f>
        <v>0</v>
      </c>
      <c r="H193" s="24">
        <f>SUMIFS('Rider Adj B'!$P$11:$P$154,'Rider Adj B'!$A$11:$A$154,'SCH D-2 B'!H$13,'Rider Adj B'!$B$11:$B$154,'SCH D-2 B'!$B193)*-1000</f>
        <v>0</v>
      </c>
      <c r="I193" s="24">
        <f>SUM(D193:H193)</f>
        <v>0</v>
      </c>
      <c r="J193" s="25">
        <v>1</v>
      </c>
      <c r="K193" s="24">
        <f t="shared" si="50"/>
        <v>0</v>
      </c>
    </row>
    <row r="194" spans="1:11" ht="18.95" customHeight="1" x14ac:dyDescent="0.2">
      <c r="A194" s="26">
        <f t="shared" si="51"/>
        <v>122</v>
      </c>
      <c r="B194" s="88"/>
      <c r="C194" s="2" t="s">
        <v>191</v>
      </c>
      <c r="D194" s="36">
        <f t="shared" ref="D194:I194" si="52">SUM(D190:D193)</f>
        <v>0</v>
      </c>
      <c r="E194" s="36">
        <f t="shared" si="52"/>
        <v>0</v>
      </c>
      <c r="F194" s="36">
        <f t="shared" si="52"/>
        <v>0</v>
      </c>
      <c r="G194" s="36">
        <f t="shared" si="52"/>
        <v>0</v>
      </c>
      <c r="H194" s="36">
        <f t="shared" si="52"/>
        <v>0</v>
      </c>
      <c r="I194" s="36">
        <f t="shared" si="52"/>
        <v>0</v>
      </c>
      <c r="K194" s="36">
        <f>SUM(K190:K193)</f>
        <v>0</v>
      </c>
    </row>
    <row r="195" spans="1:11" ht="18.95" customHeight="1" x14ac:dyDescent="0.2">
      <c r="B195" s="88"/>
      <c r="C195" s="4"/>
    </row>
    <row r="196" spans="1:11" ht="18.95" customHeight="1" x14ac:dyDescent="0.2">
      <c r="A196" s="26">
        <f>A194+1</f>
        <v>123</v>
      </c>
      <c r="B196" s="88"/>
      <c r="C196" s="37" t="s">
        <v>192</v>
      </c>
    </row>
    <row r="197" spans="1:11" ht="18.95" customHeight="1" x14ac:dyDescent="0.2">
      <c r="A197" s="26">
        <f>A196+1</f>
        <v>124</v>
      </c>
      <c r="B197" s="88">
        <v>920</v>
      </c>
      <c r="C197" s="4" t="s">
        <v>84</v>
      </c>
      <c r="D197" s="24">
        <f>SUMIFS('Rider Adj B'!$P$11:$P$154,'Rider Adj B'!$A$11:$A$154,'SCH D-2 B'!D$13,'Rider Adj B'!$B$11:$B$154,'SCH D-2 B'!$B197)*-1000</f>
        <v>0</v>
      </c>
      <c r="E197" s="24">
        <f>SUMIFS('Rider Adj B'!$P$11:$P$154,'Rider Adj B'!$A$11:$A$154,'SCH D-2 B'!E$13,'Rider Adj B'!$B$11:$B$154,'SCH D-2 B'!$B197)*-1000</f>
        <v>0</v>
      </c>
      <c r="F197" s="24">
        <f>SUMIFS('Rider Adj B'!$P$11:$P$154,'Rider Adj B'!$A$11:$A$154,'SCH D-2 B'!F$13,'Rider Adj B'!$B$11:$B$154,'SCH D-2 B'!$B197)*-1000</f>
        <v>0</v>
      </c>
      <c r="G197" s="24">
        <f>SUMIFS('Rider Adj B'!$P$11:$P$154,'Rider Adj B'!$A$11:$A$154,'SCH D-2 B'!G$13,'Rider Adj B'!$B$11:$B$154,'SCH D-2 B'!$B197)*-1000</f>
        <v>0</v>
      </c>
      <c r="H197" s="24">
        <f>SUMIFS('Rider Adj B'!$P$11:$P$154,'Rider Adj B'!$A$11:$A$154,'SCH D-2 B'!H$13,'Rider Adj B'!$B$11:$B$154,'SCH D-2 B'!$B197)*-1000</f>
        <v>0</v>
      </c>
      <c r="I197" s="24">
        <f t="shared" ref="I197:I205" si="53">SUM(D197:H197)</f>
        <v>0</v>
      </c>
      <c r="J197" s="25">
        <v>1</v>
      </c>
      <c r="K197" s="24">
        <f t="shared" ref="K197:K205" si="54">I197*J197</f>
        <v>0</v>
      </c>
    </row>
    <row r="198" spans="1:11" ht="18.95" customHeight="1" x14ac:dyDescent="0.2">
      <c r="A198" s="26">
        <f t="shared" ref="A198:A233" si="55">A197+1</f>
        <v>125</v>
      </c>
      <c r="B198" s="88">
        <v>921</v>
      </c>
      <c r="C198" s="4" t="s">
        <v>85</v>
      </c>
      <c r="D198" s="24">
        <f>SUMIFS('Rider Adj B'!$P$11:$P$154,'Rider Adj B'!$A$11:$A$154,'SCH D-2 B'!D$13,'Rider Adj B'!$B$11:$B$154,'SCH D-2 B'!$B198)*-1000</f>
        <v>0</v>
      </c>
      <c r="E198" s="24">
        <f>SUMIFS('Rider Adj B'!$P$11:$P$154,'Rider Adj B'!$A$11:$A$154,'SCH D-2 B'!E$13,'Rider Adj B'!$B$11:$B$154,'SCH D-2 B'!$B198)*-1000</f>
        <v>0</v>
      </c>
      <c r="F198" s="24">
        <f>SUMIFS('Rider Adj B'!$P$11:$P$154,'Rider Adj B'!$A$11:$A$154,'SCH D-2 B'!F$13,'Rider Adj B'!$B$11:$B$154,'SCH D-2 B'!$B198)*-1000</f>
        <v>0</v>
      </c>
      <c r="G198" s="24">
        <f>SUMIFS('Rider Adj B'!$P$11:$P$154,'Rider Adj B'!$A$11:$A$154,'SCH D-2 B'!G$13,'Rider Adj B'!$B$11:$B$154,'SCH D-2 B'!$B198)*-1000</f>
        <v>0</v>
      </c>
      <c r="H198" s="24">
        <f>SUMIFS('Rider Adj B'!$P$11:$P$154,'Rider Adj B'!$A$11:$A$154,'SCH D-2 B'!H$13,'Rider Adj B'!$B$11:$B$154,'SCH D-2 B'!$B198)*-1000</f>
        <v>0</v>
      </c>
      <c r="I198" s="24">
        <f t="shared" si="53"/>
        <v>0</v>
      </c>
      <c r="J198" s="25">
        <v>1</v>
      </c>
      <c r="K198" s="24">
        <f t="shared" si="54"/>
        <v>0</v>
      </c>
    </row>
    <row r="199" spans="1:11" ht="18.95" customHeight="1" x14ac:dyDescent="0.2">
      <c r="A199" s="26">
        <f t="shared" si="55"/>
        <v>126</v>
      </c>
      <c r="B199" s="88">
        <v>922</v>
      </c>
      <c r="C199" s="4" t="s">
        <v>86</v>
      </c>
      <c r="D199" s="24">
        <f>SUMIFS('Rider Adj B'!$P$11:$P$154,'Rider Adj B'!$A$11:$A$154,'SCH D-2 B'!D$13,'Rider Adj B'!$B$11:$B$154,'SCH D-2 B'!$B199)*-1000</f>
        <v>0</v>
      </c>
      <c r="E199" s="24">
        <f>SUMIFS('Rider Adj B'!$P$11:$P$154,'Rider Adj B'!$A$11:$A$154,'SCH D-2 B'!E$13,'Rider Adj B'!$B$11:$B$154,'SCH D-2 B'!$B199)*-1000</f>
        <v>0</v>
      </c>
      <c r="F199" s="24">
        <f>SUMIFS('Rider Adj B'!$P$11:$P$154,'Rider Adj B'!$A$11:$A$154,'SCH D-2 B'!F$13,'Rider Adj B'!$B$11:$B$154,'SCH D-2 B'!$B199)*-1000</f>
        <v>0</v>
      </c>
      <c r="G199" s="24">
        <f>SUMIFS('Rider Adj B'!$P$11:$P$154,'Rider Adj B'!$A$11:$A$154,'SCH D-2 B'!G$13,'Rider Adj B'!$B$11:$B$154,'SCH D-2 B'!$B199)*-1000</f>
        <v>0</v>
      </c>
      <c r="H199" s="24">
        <f>SUMIFS('Rider Adj B'!$P$11:$P$154,'Rider Adj B'!$A$11:$A$154,'SCH D-2 B'!H$13,'Rider Adj B'!$B$11:$B$154,'SCH D-2 B'!$B199)*-1000</f>
        <v>0</v>
      </c>
      <c r="I199" s="24">
        <f t="shared" si="53"/>
        <v>0</v>
      </c>
      <c r="J199" s="25">
        <v>1</v>
      </c>
      <c r="K199" s="24">
        <f t="shared" si="54"/>
        <v>0</v>
      </c>
    </row>
    <row r="200" spans="1:11" ht="18.95" customHeight="1" x14ac:dyDescent="0.2">
      <c r="A200" s="26">
        <f t="shared" si="55"/>
        <v>127</v>
      </c>
      <c r="B200" s="88">
        <v>923</v>
      </c>
      <c r="C200" s="4" t="s">
        <v>87</v>
      </c>
      <c r="D200" s="24">
        <f>SUMIFS('Rider Adj B'!$P$11:$P$154,'Rider Adj B'!$A$11:$A$154,'SCH D-2 B'!D$13,'Rider Adj B'!$B$11:$B$154,'SCH D-2 B'!$B200)*-1000</f>
        <v>0</v>
      </c>
      <c r="E200" s="24">
        <f>SUMIFS('Rider Adj B'!$P$11:$P$154,'Rider Adj B'!$A$11:$A$154,'SCH D-2 B'!E$13,'Rider Adj B'!$B$11:$B$154,'SCH D-2 B'!$B200)*-1000</f>
        <v>-3252.4</v>
      </c>
      <c r="F200" s="24">
        <f>SUMIFS('Rider Adj B'!$P$11:$P$154,'Rider Adj B'!$A$11:$A$154,'SCH D-2 B'!F$13,'Rider Adj B'!$B$11:$B$154,'SCH D-2 B'!$B200)*-1000</f>
        <v>0</v>
      </c>
      <c r="G200" s="24">
        <f>SUMIFS('Rider Adj B'!$P$11:$P$154,'Rider Adj B'!$A$11:$A$154,'SCH D-2 B'!G$13,'Rider Adj B'!$B$11:$B$154,'SCH D-2 B'!$B200)*-1000</f>
        <v>0</v>
      </c>
      <c r="H200" s="24">
        <f>SUMIFS('Rider Adj B'!$P$11:$P$154,'Rider Adj B'!$A$11:$A$154,'SCH D-2 B'!H$13,'Rider Adj B'!$B$11:$B$154,'SCH D-2 B'!$B200)*-1000</f>
        <v>0</v>
      </c>
      <c r="I200" s="24">
        <f t="shared" si="53"/>
        <v>-3252.4</v>
      </c>
      <c r="J200" s="25">
        <v>1</v>
      </c>
      <c r="K200" s="24">
        <f t="shared" si="54"/>
        <v>-3252.4</v>
      </c>
    </row>
    <row r="201" spans="1:11" ht="18.95" customHeight="1" x14ac:dyDescent="0.2">
      <c r="A201" s="26">
        <f t="shared" si="55"/>
        <v>128</v>
      </c>
      <c r="B201" s="88">
        <v>924</v>
      </c>
      <c r="C201" s="4" t="s">
        <v>0</v>
      </c>
      <c r="D201" s="24">
        <f>SUMIFS('Rider Adj B'!$P$11:$P$154,'Rider Adj B'!$A$11:$A$154,'SCH D-2 B'!D$13,'Rider Adj B'!$B$11:$B$154,'SCH D-2 B'!$B201)*-1000</f>
        <v>0</v>
      </c>
      <c r="E201" s="24">
        <f>SUMIFS('Rider Adj B'!$P$11:$P$154,'Rider Adj B'!$A$11:$A$154,'SCH D-2 B'!E$13,'Rider Adj B'!$B$11:$B$154,'SCH D-2 B'!$B201)*-1000</f>
        <v>0</v>
      </c>
      <c r="F201" s="24">
        <f>SUMIFS('Rider Adj B'!$P$11:$P$154,'Rider Adj B'!$A$11:$A$154,'SCH D-2 B'!F$13,'Rider Adj B'!$B$11:$B$154,'SCH D-2 B'!$B201)*-1000</f>
        <v>0</v>
      </c>
      <c r="G201" s="24">
        <f>SUMIFS('Rider Adj B'!$P$11:$P$154,'Rider Adj B'!$A$11:$A$154,'SCH D-2 B'!G$13,'Rider Adj B'!$B$11:$B$154,'SCH D-2 B'!$B201)*-1000</f>
        <v>0</v>
      </c>
      <c r="H201" s="24">
        <f>SUMIFS('Rider Adj B'!$P$11:$P$154,'Rider Adj B'!$A$11:$A$154,'SCH D-2 B'!H$13,'Rider Adj B'!$B$11:$B$154,'SCH D-2 B'!$B201)*-1000</f>
        <v>0</v>
      </c>
      <c r="I201" s="24">
        <f t="shared" si="53"/>
        <v>0</v>
      </c>
      <c r="J201" s="25">
        <v>1</v>
      </c>
      <c r="K201" s="24">
        <f t="shared" si="54"/>
        <v>0</v>
      </c>
    </row>
    <row r="202" spans="1:11" ht="18.95" customHeight="1" x14ac:dyDescent="0.2">
      <c r="A202" s="26">
        <f t="shared" si="55"/>
        <v>129</v>
      </c>
      <c r="B202" s="88">
        <v>925</v>
      </c>
      <c r="C202" s="4" t="s">
        <v>88</v>
      </c>
      <c r="D202" s="24">
        <f>SUMIFS('Rider Adj B'!$P$11:$P$154,'Rider Adj B'!$A$11:$A$154,'SCH D-2 B'!D$13,'Rider Adj B'!$B$11:$B$154,'SCH D-2 B'!$B202)*-1000</f>
        <v>0</v>
      </c>
      <c r="E202" s="24">
        <f>SUMIFS('Rider Adj B'!$P$11:$P$154,'Rider Adj B'!$A$11:$A$154,'SCH D-2 B'!E$13,'Rider Adj B'!$B$11:$B$154,'SCH D-2 B'!$B202)*-1000</f>
        <v>0</v>
      </c>
      <c r="F202" s="24">
        <f>SUMIFS('Rider Adj B'!$P$11:$P$154,'Rider Adj B'!$A$11:$A$154,'SCH D-2 B'!F$13,'Rider Adj B'!$B$11:$B$154,'SCH D-2 B'!$B202)*-1000</f>
        <v>0</v>
      </c>
      <c r="G202" s="24">
        <f>SUMIFS('Rider Adj B'!$P$11:$P$154,'Rider Adj B'!$A$11:$A$154,'SCH D-2 B'!G$13,'Rider Adj B'!$B$11:$B$154,'SCH D-2 B'!$B202)*-1000</f>
        <v>0</v>
      </c>
      <c r="H202" s="24">
        <f>SUMIFS('Rider Adj B'!$P$11:$P$154,'Rider Adj B'!$A$11:$A$154,'SCH D-2 B'!H$13,'Rider Adj B'!$B$11:$B$154,'SCH D-2 B'!$B202)*-1000</f>
        <v>0</v>
      </c>
      <c r="I202" s="24">
        <f t="shared" si="53"/>
        <v>0</v>
      </c>
      <c r="J202" s="25">
        <v>1</v>
      </c>
      <c r="K202" s="24">
        <f t="shared" si="54"/>
        <v>0</v>
      </c>
    </row>
    <row r="203" spans="1:11" ht="18.95" customHeight="1" x14ac:dyDescent="0.2">
      <c r="A203" s="26">
        <f t="shared" si="55"/>
        <v>130</v>
      </c>
      <c r="B203" s="88">
        <v>926</v>
      </c>
      <c r="C203" s="4" t="s">
        <v>89</v>
      </c>
      <c r="D203" s="24">
        <f>SUMIFS('Rider Adj B'!$P$11:$P$154,'Rider Adj B'!$A$11:$A$154,'SCH D-2 B'!D$13,'Rider Adj B'!$B$11:$B$154,'SCH D-2 B'!$B203)*-1000</f>
        <v>0</v>
      </c>
      <c r="E203" s="24">
        <f>SUMIFS('Rider Adj B'!$P$11:$P$154,'Rider Adj B'!$A$11:$A$154,'SCH D-2 B'!E$13,'Rider Adj B'!$B$11:$B$154,'SCH D-2 B'!$B203)*-1000</f>
        <v>0</v>
      </c>
      <c r="F203" s="24">
        <f>SUMIFS('Rider Adj B'!$P$11:$P$154,'Rider Adj B'!$A$11:$A$154,'SCH D-2 B'!F$13,'Rider Adj B'!$B$11:$B$154,'SCH D-2 B'!$B203)*-1000</f>
        <v>0</v>
      </c>
      <c r="G203" s="24">
        <f>SUMIFS('Rider Adj B'!$P$11:$P$154,'Rider Adj B'!$A$11:$A$154,'SCH D-2 B'!G$13,'Rider Adj B'!$B$11:$B$154,'SCH D-2 B'!$B203)*-1000</f>
        <v>0</v>
      </c>
      <c r="H203" s="24">
        <f>SUMIFS('Rider Adj B'!$P$11:$P$154,'Rider Adj B'!$A$11:$A$154,'SCH D-2 B'!H$13,'Rider Adj B'!$B$11:$B$154,'SCH D-2 B'!$B203)*-1000</f>
        <v>0</v>
      </c>
      <c r="I203" s="24">
        <f t="shared" si="53"/>
        <v>0</v>
      </c>
      <c r="J203" s="25">
        <v>1</v>
      </c>
      <c r="K203" s="24">
        <f t="shared" si="54"/>
        <v>0</v>
      </c>
    </row>
    <row r="204" spans="1:11" ht="18.95" customHeight="1" x14ac:dyDescent="0.2">
      <c r="A204" s="26">
        <f t="shared" si="55"/>
        <v>131</v>
      </c>
      <c r="B204" s="88">
        <v>927</v>
      </c>
      <c r="C204" s="4" t="s">
        <v>90</v>
      </c>
      <c r="D204" s="24">
        <f>SUMIFS('Rider Adj B'!$P$11:$P$154,'Rider Adj B'!$A$11:$A$154,'SCH D-2 B'!D$13,'Rider Adj B'!$B$11:$B$154,'SCH D-2 B'!$B204)*-1000</f>
        <v>0</v>
      </c>
      <c r="E204" s="24">
        <f>SUMIFS('Rider Adj B'!$P$11:$P$154,'Rider Adj B'!$A$11:$A$154,'SCH D-2 B'!E$13,'Rider Adj B'!$B$11:$B$154,'SCH D-2 B'!$B204)*-1000</f>
        <v>0</v>
      </c>
      <c r="F204" s="24">
        <f>SUMIFS('Rider Adj B'!$P$11:$P$154,'Rider Adj B'!$A$11:$A$154,'SCH D-2 B'!F$13,'Rider Adj B'!$B$11:$B$154,'SCH D-2 B'!$B204)*-1000</f>
        <v>0</v>
      </c>
      <c r="G204" s="24">
        <f>SUMIFS('Rider Adj B'!$P$11:$P$154,'Rider Adj B'!$A$11:$A$154,'SCH D-2 B'!G$13,'Rider Adj B'!$B$11:$B$154,'SCH D-2 B'!$B204)*-1000</f>
        <v>0</v>
      </c>
      <c r="H204" s="24">
        <f>SUMIFS('Rider Adj B'!$P$11:$P$154,'Rider Adj B'!$A$11:$A$154,'SCH D-2 B'!H$13,'Rider Adj B'!$B$11:$B$154,'SCH D-2 B'!$B204)*-1000</f>
        <v>0</v>
      </c>
      <c r="I204" s="24">
        <f t="shared" si="53"/>
        <v>0</v>
      </c>
      <c r="J204" s="25">
        <v>1</v>
      </c>
      <c r="K204" s="24">
        <f t="shared" si="54"/>
        <v>0</v>
      </c>
    </row>
    <row r="205" spans="1:11" ht="18.95" customHeight="1" x14ac:dyDescent="0.2">
      <c r="A205" s="26">
        <f t="shared" si="55"/>
        <v>132</v>
      </c>
      <c r="B205" s="88">
        <v>928</v>
      </c>
      <c r="C205" s="4" t="s">
        <v>91</v>
      </c>
      <c r="D205" s="24">
        <f>SUMIFS('Rider Adj B'!$P$11:$P$154,'Rider Adj B'!$A$11:$A$154,'SCH D-2 B'!D$13,'Rider Adj B'!$B$11:$B$154,'SCH D-2 B'!$B205)*-1000</f>
        <v>0</v>
      </c>
      <c r="E205" s="24">
        <f>SUMIFS('Rider Adj B'!$P$11:$P$154,'Rider Adj B'!$A$11:$A$154,'SCH D-2 B'!E$13,'Rider Adj B'!$B$11:$B$154,'SCH D-2 B'!$B205)*-1000</f>
        <v>0</v>
      </c>
      <c r="F205" s="24">
        <f>SUMIFS('Rider Adj B'!$P$11:$P$154,'Rider Adj B'!$A$11:$A$154,'SCH D-2 B'!F$13,'Rider Adj B'!$B$11:$B$154,'SCH D-2 B'!$B205)*-1000</f>
        <v>0</v>
      </c>
      <c r="G205" s="24">
        <f>SUMIFS('Rider Adj B'!$P$11:$P$154,'Rider Adj B'!$A$11:$A$154,'SCH D-2 B'!G$13,'Rider Adj B'!$B$11:$B$154,'SCH D-2 B'!$B205)*-1000</f>
        <v>0</v>
      </c>
      <c r="H205" s="24">
        <f>SUMIFS('Rider Adj B'!$P$11:$P$154,'Rider Adj B'!$A$11:$A$154,'SCH D-2 B'!H$13,'Rider Adj B'!$B$11:$B$154,'SCH D-2 B'!$B205)*-1000</f>
        <v>0</v>
      </c>
      <c r="I205" s="24">
        <f t="shared" si="53"/>
        <v>0</v>
      </c>
      <c r="J205" s="25">
        <v>1</v>
      </c>
      <c r="K205" s="24">
        <f t="shared" si="54"/>
        <v>0</v>
      </c>
    </row>
    <row r="206" spans="1:11" s="16" customFormat="1" ht="20.100000000000001" customHeight="1" x14ac:dyDescent="0.2">
      <c r="A206" s="379" t="str">
        <f>$A$1</f>
        <v>LOUISVILLE GAS AND ELECTRIC COMPANY</v>
      </c>
      <c r="B206" s="379"/>
      <c r="C206" s="379"/>
      <c r="D206" s="379"/>
      <c r="E206" s="379"/>
      <c r="F206" s="379"/>
      <c r="G206" s="379"/>
      <c r="H206" s="379"/>
      <c r="I206" s="379"/>
      <c r="J206" s="379"/>
      <c r="K206" s="379"/>
    </row>
    <row r="207" spans="1:11" s="16" customFormat="1" ht="20.100000000000001" customHeight="1" x14ac:dyDescent="0.2">
      <c r="A207" s="379" t="str">
        <f>$A$2</f>
        <v>CASE NO. 2018-00295 - ELECTRIC OPERATIONS - RESPONSE TO PSC 2-75 (SLIPPAGE FACTOR 97.153%)</v>
      </c>
      <c r="B207" s="379"/>
      <c r="C207" s="379"/>
      <c r="D207" s="379"/>
      <c r="E207" s="379"/>
      <c r="F207" s="379"/>
      <c r="G207" s="379"/>
      <c r="H207" s="379"/>
      <c r="I207" s="379"/>
      <c r="J207" s="379"/>
      <c r="K207" s="379"/>
    </row>
    <row r="208" spans="1:11" s="16" customFormat="1" ht="20.100000000000001" customHeight="1" x14ac:dyDescent="0.2">
      <c r="A208" s="379" t="s">
        <v>332</v>
      </c>
      <c r="B208" s="379"/>
      <c r="C208" s="379"/>
      <c r="D208" s="379"/>
      <c r="E208" s="379"/>
      <c r="F208" s="379"/>
      <c r="G208" s="379"/>
      <c r="H208" s="379"/>
      <c r="I208" s="379"/>
      <c r="J208" s="379"/>
      <c r="K208" s="379"/>
    </row>
    <row r="209" spans="1:11" s="16" customFormat="1" ht="20.100000000000001" customHeight="1" x14ac:dyDescent="0.2">
      <c r="A209" s="379" t="str">
        <f>$A$4</f>
        <v>FOR THE 12 MONTHS ENDED DECEMBER 31, 2018</v>
      </c>
      <c r="B209" s="379"/>
      <c r="C209" s="379"/>
      <c r="D209" s="379"/>
      <c r="E209" s="379"/>
      <c r="F209" s="379"/>
      <c r="G209" s="379"/>
      <c r="H209" s="379"/>
      <c r="I209" s="379"/>
      <c r="J209" s="379"/>
      <c r="K209" s="379"/>
    </row>
    <row r="210" spans="1:11" s="16" customFormat="1" ht="20.100000000000001" customHeight="1" x14ac:dyDescent="0.2">
      <c r="A210" s="87"/>
      <c r="B210" s="87"/>
      <c r="C210" s="87"/>
      <c r="D210" s="87"/>
      <c r="E210" s="87"/>
      <c r="F210" s="210"/>
      <c r="G210" s="210"/>
      <c r="H210" s="87"/>
      <c r="I210" s="87"/>
      <c r="J210" s="87"/>
      <c r="K210" s="87"/>
    </row>
    <row r="211" spans="1:11" s="16" customFormat="1" ht="20.100000000000001" customHeight="1" x14ac:dyDescent="0.2">
      <c r="A211" s="18" t="s">
        <v>150</v>
      </c>
      <c r="B211" s="18"/>
      <c r="K211" s="19" t="str">
        <f>$K$6</f>
        <v>SCHEDULE D-2</v>
      </c>
    </row>
    <row r="212" spans="1:11" s="16" customFormat="1" ht="20.100000000000001" customHeight="1" x14ac:dyDescent="0.2">
      <c r="A212" s="16" t="str">
        <f>$A$7</f>
        <v>TYPE OF FILING: _____ ORIGINAL  _____ UPDATED  __X__ REVISED</v>
      </c>
      <c r="K212" s="19" t="s">
        <v>331</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56">E$10</f>
        <v>ADJ 2</v>
      </c>
      <c r="F215" s="129" t="str">
        <f t="shared" si="56"/>
        <v>ADJ 3</v>
      </c>
      <c r="G215" s="129" t="str">
        <f t="shared" si="56"/>
        <v>ADJ 4</v>
      </c>
      <c r="H215" s="129" t="str">
        <f t="shared" si="56"/>
        <v>ADJ 5</v>
      </c>
      <c r="I215" s="63"/>
      <c r="J215" s="63"/>
      <c r="K215" s="63"/>
    </row>
    <row r="216" spans="1:11" ht="44.25" customHeight="1" x14ac:dyDescent="0.2">
      <c r="A216" s="64" t="s">
        <v>152</v>
      </c>
      <c r="B216" s="64" t="s">
        <v>153</v>
      </c>
      <c r="C216" s="64" t="s">
        <v>157</v>
      </c>
      <c r="D216" s="64" t="str">
        <f>D$11</f>
        <v>REMOVE DSM MECHANISM</v>
      </c>
      <c r="E216" s="64" t="str">
        <f t="shared" ref="E216:H216" si="57">E$11</f>
        <v>REMOVE ECR MECHANISM</v>
      </c>
      <c r="F216" s="64" t="str">
        <f t="shared" si="57"/>
        <v>REMOVE FAC MECHANISM</v>
      </c>
      <c r="G216" s="64" t="str">
        <f t="shared" si="57"/>
        <v>REMOVE OSS MECHANISM</v>
      </c>
      <c r="H216" s="64" t="str">
        <f t="shared" si="57"/>
        <v>INTEREST SYNCHRONIZATION</v>
      </c>
      <c r="I216" s="64" t="s">
        <v>334</v>
      </c>
      <c r="J216" s="64" t="s">
        <v>154</v>
      </c>
      <c r="K216" s="64" t="s">
        <v>324</v>
      </c>
    </row>
    <row r="217" spans="1:11" ht="23.1" customHeight="1" x14ac:dyDescent="0.2">
      <c r="A217" s="22"/>
      <c r="B217" s="22"/>
      <c r="C217" s="29"/>
      <c r="D217" s="30" t="s">
        <v>155</v>
      </c>
      <c r="E217" s="30" t="s">
        <v>155</v>
      </c>
      <c r="F217" s="30" t="s">
        <v>155</v>
      </c>
      <c r="G217" s="30" t="s">
        <v>155</v>
      </c>
      <c r="H217" s="30" t="s">
        <v>155</v>
      </c>
      <c r="I217" s="30" t="s">
        <v>155</v>
      </c>
      <c r="J217" s="30"/>
      <c r="K217" s="30" t="s">
        <v>155</v>
      </c>
    </row>
    <row r="218" spans="1:11" ht="18.95" customHeight="1" x14ac:dyDescent="0.2">
      <c r="A218" s="26">
        <f>A205+1</f>
        <v>133</v>
      </c>
      <c r="B218" s="88">
        <v>929</v>
      </c>
      <c r="C218" s="4" t="s">
        <v>92</v>
      </c>
      <c r="D218" s="24">
        <f>SUMIFS('Rider Adj B'!$P$11:$P$154,'Rider Adj B'!$A$11:$A$154,'SCH D-2 B'!D$13,'Rider Adj B'!$B$11:$B$154,'SCH D-2 B'!$B218)*-1000</f>
        <v>0</v>
      </c>
      <c r="E218" s="24">
        <f>SUMIFS('Rider Adj B'!$P$11:$P$154,'Rider Adj B'!$A$11:$A$154,'SCH D-2 B'!E$13,'Rider Adj B'!$B$11:$B$154,'SCH D-2 B'!$B218)*-1000</f>
        <v>0</v>
      </c>
      <c r="F218" s="24">
        <f>SUMIFS('Rider Adj B'!$P$11:$P$154,'Rider Adj B'!$A$11:$A$154,'SCH D-2 B'!F$13,'Rider Adj B'!$B$11:$B$154,'SCH D-2 B'!$B218)*-1000</f>
        <v>0</v>
      </c>
      <c r="G218" s="24">
        <f>SUMIFS('Rider Adj B'!$P$11:$P$154,'Rider Adj B'!$A$11:$A$154,'SCH D-2 B'!G$13,'Rider Adj B'!$B$11:$B$154,'SCH D-2 B'!$B218)*-1000</f>
        <v>0</v>
      </c>
      <c r="H218" s="24">
        <f>SUMIFS('Rider Adj B'!$P$11:$P$154,'Rider Adj B'!$A$11:$A$154,'SCH D-2 B'!H$13,'Rider Adj B'!$B$11:$B$154,'SCH D-2 B'!$B218)*-1000</f>
        <v>0</v>
      </c>
      <c r="I218" s="24">
        <f>SUM(D218:H218)</f>
        <v>0</v>
      </c>
      <c r="J218" s="25">
        <v>1</v>
      </c>
      <c r="K218" s="24">
        <f t="shared" ref="K218:K222" si="58">I218*J218</f>
        <v>0</v>
      </c>
    </row>
    <row r="219" spans="1:11" ht="18.95" customHeight="1" x14ac:dyDescent="0.2">
      <c r="A219" s="26">
        <f t="shared" si="55"/>
        <v>134</v>
      </c>
      <c r="B219" s="88">
        <v>930.1</v>
      </c>
      <c r="C219" s="4" t="s">
        <v>93</v>
      </c>
      <c r="D219" s="24">
        <f>SUMIFS('Rider Adj B'!$P$11:$P$154,'Rider Adj B'!$A$11:$A$154,'SCH D-2 B'!D$13,'Rider Adj B'!$B$11:$B$154,'SCH D-2 B'!$B219)*-1000</f>
        <v>0</v>
      </c>
      <c r="E219" s="24">
        <f>SUMIFS('Rider Adj B'!$P$11:$P$154,'Rider Adj B'!$A$11:$A$154,'SCH D-2 B'!E$13,'Rider Adj B'!$B$11:$B$154,'SCH D-2 B'!$B219)*-1000</f>
        <v>0</v>
      </c>
      <c r="F219" s="24">
        <f>SUMIFS('Rider Adj B'!$P$11:$P$154,'Rider Adj B'!$A$11:$A$154,'SCH D-2 B'!F$13,'Rider Adj B'!$B$11:$B$154,'SCH D-2 B'!$B219)*-1000</f>
        <v>0</v>
      </c>
      <c r="G219" s="24">
        <f>SUMIFS('Rider Adj B'!$P$11:$P$154,'Rider Adj B'!$A$11:$A$154,'SCH D-2 B'!G$13,'Rider Adj B'!$B$11:$B$154,'SCH D-2 B'!$B219)*-1000</f>
        <v>0</v>
      </c>
      <c r="H219" s="24">
        <f>SUMIFS('Rider Adj B'!$P$11:$P$154,'Rider Adj B'!$A$11:$A$154,'SCH D-2 B'!H$13,'Rider Adj B'!$B$11:$B$154,'SCH D-2 B'!$B219)*-1000</f>
        <v>0</v>
      </c>
      <c r="I219" s="24">
        <f>SUM(D219:H219)</f>
        <v>0</v>
      </c>
      <c r="J219" s="25">
        <v>1</v>
      </c>
      <c r="K219" s="24">
        <f t="shared" si="58"/>
        <v>0</v>
      </c>
    </row>
    <row r="220" spans="1:11" ht="18.95" customHeight="1" x14ac:dyDescent="0.2">
      <c r="A220" s="26">
        <f t="shared" si="55"/>
        <v>135</v>
      </c>
      <c r="B220" s="88">
        <v>930.2</v>
      </c>
      <c r="C220" s="4" t="s">
        <v>94</v>
      </c>
      <c r="D220" s="24">
        <f>SUMIFS('Rider Adj B'!$P$11:$P$154,'Rider Adj B'!$A$11:$A$154,'SCH D-2 B'!D$13,'Rider Adj B'!$B$11:$B$154,'SCH D-2 B'!$B220)*-1000</f>
        <v>0</v>
      </c>
      <c r="E220" s="24">
        <f>SUMIFS('Rider Adj B'!$P$11:$P$154,'Rider Adj B'!$A$11:$A$154,'SCH D-2 B'!E$13,'Rider Adj B'!$B$11:$B$154,'SCH D-2 B'!$B220)*-1000</f>
        <v>0</v>
      </c>
      <c r="F220" s="24">
        <f>SUMIFS('Rider Adj B'!$P$11:$P$154,'Rider Adj B'!$A$11:$A$154,'SCH D-2 B'!F$13,'Rider Adj B'!$B$11:$B$154,'SCH D-2 B'!$B220)*-1000</f>
        <v>0</v>
      </c>
      <c r="G220" s="24">
        <f>SUMIFS('Rider Adj B'!$P$11:$P$154,'Rider Adj B'!$A$11:$A$154,'SCH D-2 B'!G$13,'Rider Adj B'!$B$11:$B$154,'SCH D-2 B'!$B220)*-1000</f>
        <v>0</v>
      </c>
      <c r="H220" s="24">
        <f>SUMIFS('Rider Adj B'!$P$11:$P$154,'Rider Adj B'!$A$11:$A$154,'SCH D-2 B'!H$13,'Rider Adj B'!$B$11:$B$154,'SCH D-2 B'!$B220)*-1000</f>
        <v>0</v>
      </c>
      <c r="I220" s="24">
        <f>SUM(D220:H220)</f>
        <v>0</v>
      </c>
      <c r="J220" s="25">
        <v>1</v>
      </c>
      <c r="K220" s="24">
        <f t="shared" si="58"/>
        <v>0</v>
      </c>
    </row>
    <row r="221" spans="1:11" ht="18.95" customHeight="1" x14ac:dyDescent="0.2">
      <c r="A221" s="26">
        <f t="shared" si="55"/>
        <v>136</v>
      </c>
      <c r="B221" s="88">
        <v>931</v>
      </c>
      <c r="C221" s="4" t="s">
        <v>24</v>
      </c>
      <c r="D221" s="24">
        <f>SUMIFS('Rider Adj B'!$P$11:$P$154,'Rider Adj B'!$A$11:$A$154,'SCH D-2 B'!D$13,'Rider Adj B'!$B$11:$B$154,'SCH D-2 B'!$B221)*-1000</f>
        <v>0</v>
      </c>
      <c r="E221" s="24">
        <f>SUMIFS('Rider Adj B'!$P$11:$P$154,'Rider Adj B'!$A$11:$A$154,'SCH D-2 B'!E$13,'Rider Adj B'!$B$11:$B$154,'SCH D-2 B'!$B221)*-1000</f>
        <v>0</v>
      </c>
      <c r="F221" s="24">
        <f>SUMIFS('Rider Adj B'!$P$11:$P$154,'Rider Adj B'!$A$11:$A$154,'SCH D-2 B'!F$13,'Rider Adj B'!$B$11:$B$154,'SCH D-2 B'!$B221)*-1000</f>
        <v>0</v>
      </c>
      <c r="G221" s="24">
        <f>SUMIFS('Rider Adj B'!$P$11:$P$154,'Rider Adj B'!$A$11:$A$154,'SCH D-2 B'!G$13,'Rider Adj B'!$B$11:$B$154,'SCH D-2 B'!$B221)*-1000</f>
        <v>0</v>
      </c>
      <c r="H221" s="24">
        <f>SUMIFS('Rider Adj B'!$P$11:$P$154,'Rider Adj B'!$A$11:$A$154,'SCH D-2 B'!H$13,'Rider Adj B'!$B$11:$B$154,'SCH D-2 B'!$B221)*-1000</f>
        <v>0</v>
      </c>
      <c r="I221" s="24">
        <f>SUM(D221:H221)</f>
        <v>0</v>
      </c>
      <c r="J221" s="25">
        <v>1</v>
      </c>
      <c r="K221" s="24">
        <f t="shared" si="58"/>
        <v>0</v>
      </c>
    </row>
    <row r="222" spans="1:11" ht="18.95" customHeight="1" x14ac:dyDescent="0.2">
      <c r="A222" s="26">
        <f t="shared" si="55"/>
        <v>137</v>
      </c>
      <c r="B222" s="88">
        <v>935</v>
      </c>
      <c r="C222" s="4" t="s">
        <v>95</v>
      </c>
      <c r="D222" s="24">
        <f>SUMIFS('Rider Adj B'!$P$11:$P$154,'Rider Adj B'!$A$11:$A$154,'SCH D-2 B'!D$13,'Rider Adj B'!$B$11:$B$154,'SCH D-2 B'!$B222)*-1000</f>
        <v>0</v>
      </c>
      <c r="E222" s="24">
        <f>SUMIFS('Rider Adj B'!$P$11:$P$154,'Rider Adj B'!$A$11:$A$154,'SCH D-2 B'!E$13,'Rider Adj B'!$B$11:$B$154,'SCH D-2 B'!$B222)*-1000</f>
        <v>0</v>
      </c>
      <c r="F222" s="24">
        <f>SUMIFS('Rider Adj B'!$P$11:$P$154,'Rider Adj B'!$A$11:$A$154,'SCH D-2 B'!F$13,'Rider Adj B'!$B$11:$B$154,'SCH D-2 B'!$B222)*-1000</f>
        <v>0</v>
      </c>
      <c r="G222" s="24">
        <f>SUMIFS('Rider Adj B'!$P$11:$P$154,'Rider Adj B'!$A$11:$A$154,'SCH D-2 B'!G$13,'Rider Adj B'!$B$11:$B$154,'SCH D-2 B'!$B222)*-1000</f>
        <v>0</v>
      </c>
      <c r="H222" s="24">
        <f>SUMIFS('Rider Adj B'!$P$11:$P$154,'Rider Adj B'!$A$11:$A$154,'SCH D-2 B'!H$13,'Rider Adj B'!$B$11:$B$154,'SCH D-2 B'!$B222)*-1000</f>
        <v>0</v>
      </c>
      <c r="I222" s="24">
        <f>SUM(D222:H222)</f>
        <v>0</v>
      </c>
      <c r="J222" s="25">
        <v>1</v>
      </c>
      <c r="K222" s="24">
        <f t="shared" si="58"/>
        <v>0</v>
      </c>
    </row>
    <row r="223" spans="1:11" ht="18.95" customHeight="1" x14ac:dyDescent="0.2">
      <c r="A223" s="26">
        <f t="shared" si="55"/>
        <v>138</v>
      </c>
      <c r="C223" s="10" t="s">
        <v>193</v>
      </c>
      <c r="D223" s="36">
        <f t="shared" ref="D223:I223" si="59">SUM(D197:D222)</f>
        <v>0</v>
      </c>
      <c r="E223" s="36">
        <f t="shared" si="59"/>
        <v>-3252.4</v>
      </c>
      <c r="F223" s="36">
        <f t="shared" si="59"/>
        <v>0</v>
      </c>
      <c r="G223" s="36">
        <f t="shared" si="59"/>
        <v>0</v>
      </c>
      <c r="H223" s="36">
        <f t="shared" si="59"/>
        <v>0</v>
      </c>
      <c r="I223" s="36">
        <f t="shared" si="59"/>
        <v>-3252.4</v>
      </c>
      <c r="K223" s="36">
        <f>SUM(K197:K222)</f>
        <v>-3252.4</v>
      </c>
    </row>
    <row r="224" spans="1:11" ht="18.95" customHeight="1" x14ac:dyDescent="0.2">
      <c r="A224" s="26"/>
    </row>
    <row r="225" spans="1:15" ht="18.95" customHeight="1" x14ac:dyDescent="0.2">
      <c r="A225" s="26">
        <f>A223+1</f>
        <v>139</v>
      </c>
      <c r="C225" s="10" t="s">
        <v>195</v>
      </c>
      <c r="D225" s="35">
        <f t="shared" ref="D225:I225" si="60">SUM(D108,D138,D160,D180,D187,D194,D223)</f>
        <v>-13799648.619999999</v>
      </c>
      <c r="E225" s="35">
        <f t="shared" ca="1" si="60"/>
        <v>-6543802.299999997</v>
      </c>
      <c r="F225" s="35">
        <f t="shared" si="60"/>
        <v>6410987.516144244</v>
      </c>
      <c r="G225" s="35">
        <f t="shared" si="60"/>
        <v>-15325601.651485024</v>
      </c>
      <c r="H225" s="35">
        <f t="shared" si="60"/>
        <v>0</v>
      </c>
      <c r="I225" s="35">
        <f t="shared" ca="1" si="60"/>
        <v>-29258065.055340774</v>
      </c>
      <c r="K225" s="35">
        <f ca="1">SUM(K108,K138,K160,K180,K187,K194,K223)</f>
        <v>-29258065.055340774</v>
      </c>
    </row>
    <row r="226" spans="1:15" ht="18.95" customHeight="1" x14ac:dyDescent="0.2">
      <c r="A226" s="26"/>
      <c r="C226" s="10"/>
      <c r="M226" s="136"/>
      <c r="N226" s="136"/>
    </row>
    <row r="227" spans="1:15" ht="18.95" customHeight="1" x14ac:dyDescent="0.2">
      <c r="A227" s="26">
        <f>A225+1</f>
        <v>140</v>
      </c>
      <c r="B227" s="38" t="s">
        <v>196</v>
      </c>
      <c r="C227" s="10" t="s">
        <v>197</v>
      </c>
      <c r="D227" s="24">
        <f>SUMIFS('Rider Adj B'!$P$11:$P$154,'Rider Adj B'!$A$11:$A$154,'SCH D-2 B'!D$13,'Rider Adj B'!$B$11:$B$154,'SCH D-2 B'!$B227)*-1000</f>
        <v>-954307.1389479998</v>
      </c>
      <c r="E227" s="24">
        <f>SUMIFS('Rider Adj B'!$P$11:$P$154,'Rider Adj B'!$A$11:$A$154,'SCH D-2 B'!E$13,'Rider Adj B'!$B$11:$B$154,'SCH D-2 B'!$B227)*-1000</f>
        <v>-29202370.57571654</v>
      </c>
      <c r="F227" s="24">
        <f>SUMIFS('Rider Adj B'!$P$11:$P$154,'Rider Adj B'!$A$11:$A$154,'SCH D-2 B'!F$13,'Rider Adj B'!$B$11:$B$154,'SCH D-2 B'!$B227)*-1000</f>
        <v>0</v>
      </c>
      <c r="G227" s="24">
        <f>SUMIFS('Rider Adj B'!$P$11:$P$154,'Rider Adj B'!$A$11:$A$154,'SCH D-2 B'!G$13,'Rider Adj B'!$B$11:$B$154,'SCH D-2 B'!$B227)*-1000</f>
        <v>0</v>
      </c>
      <c r="H227" s="24">
        <f>SUMIFS('Rider Adj B'!$P$11:$P$154,'Rider Adj B'!$A$11:$A$154,'SCH D-2 B'!H$13,'Rider Adj B'!$B$11:$B$154,'SCH D-2 B'!$B227)*-1000</f>
        <v>0</v>
      </c>
      <c r="I227" s="24">
        <f t="shared" ref="I227:I233" si="61">SUM(D227:H227)</f>
        <v>-30156677.714664541</v>
      </c>
      <c r="J227" s="25">
        <v>1</v>
      </c>
      <c r="K227" s="24">
        <f>J227*I227</f>
        <v>-30156677.714664541</v>
      </c>
      <c r="M227" s="25"/>
      <c r="N227" s="25"/>
      <c r="O227" s="25"/>
    </row>
    <row r="228" spans="1:15" ht="18.95" customHeight="1" x14ac:dyDescent="0.2">
      <c r="A228" s="26">
        <f t="shared" si="55"/>
        <v>141</v>
      </c>
      <c r="B228" s="139">
        <v>407.3</v>
      </c>
      <c r="C228" s="10" t="s">
        <v>1080</v>
      </c>
      <c r="D228" s="24">
        <f>SUMIFS('Rider Adj B'!$P$11:$P$154,'Rider Adj B'!$A$11:$A$154,'SCH D-2 B'!D$13,'Rider Adj B'!$B$11:$B$154,'SCH D-2 B'!$B228)*-1000</f>
        <v>0</v>
      </c>
      <c r="E228" s="24">
        <f ca="1">SUMIFS('Rider Adj B'!$P$11:$P$154,'Rider Adj B'!$A$11:$A$154,'SCH D-2 B'!E$13,'Rider Adj B'!$B$11:$B$154,'SCH D-2 B'!$B228)*-1000</f>
        <v>-564492.16503087583</v>
      </c>
      <c r="F228" s="24">
        <f>SUMIFS('Rider Adj B'!$P$11:$P$154,'Rider Adj B'!$A$11:$A$154,'SCH D-2 B'!F$13,'Rider Adj B'!$B$11:$B$154,'SCH D-2 B'!$B228)*-1000</f>
        <v>0</v>
      </c>
      <c r="G228" s="24">
        <f>SUMIFS('Rider Adj B'!$P$11:$P$154,'Rider Adj B'!$A$11:$A$154,'SCH D-2 B'!G$13,'Rider Adj B'!$B$11:$B$154,'SCH D-2 B'!$B228)*-1000</f>
        <v>0</v>
      </c>
      <c r="H228" s="24">
        <f>SUMIFS('Rider Adj B'!$P$11:$P$154,'Rider Adj B'!$A$11:$A$154,'SCH D-2 B'!H$13,'Rider Adj B'!$B$11:$B$154,'SCH D-2 B'!$B228)*-1000</f>
        <v>0</v>
      </c>
      <c r="I228" s="24">
        <f t="shared" ca="1" si="61"/>
        <v>-564492.16503087583</v>
      </c>
      <c r="J228" s="25">
        <v>1</v>
      </c>
      <c r="K228" s="24">
        <f ca="1">J228*I228</f>
        <v>-564492.16503087583</v>
      </c>
    </row>
    <row r="229" spans="1:15" ht="18.95" customHeight="1" x14ac:dyDescent="0.2">
      <c r="A229" s="26">
        <f t="shared" si="55"/>
        <v>142</v>
      </c>
      <c r="B229" s="88">
        <v>408.1</v>
      </c>
      <c r="C229" s="10" t="s">
        <v>10</v>
      </c>
      <c r="D229" s="24">
        <f>SUMIFS('Rider Adj B'!$P$11:$P$154,'Rider Adj B'!$A$11:$A$154,'SCH D-2 B'!D$13,'Rider Adj B'!$B$11:$B$154,'SCH D-2 B'!$B229)*-1000</f>
        <v>0</v>
      </c>
      <c r="E229" s="24">
        <f ca="1">SUMIFS('Rider Adj B'!$P$11:$P$154,'Rider Adj B'!$A$11:$A$154,'SCH D-2 B'!E$13,'Rider Adj B'!$B$11:$B$154,'SCH D-2 B'!$B229)*-1000</f>
        <v>-1649175.7304837147</v>
      </c>
      <c r="F229" s="24">
        <f>SUMIFS('Rider Adj B'!$P$11:$P$154,'Rider Adj B'!$A$11:$A$154,'SCH D-2 B'!F$13,'Rider Adj B'!$B$11:$B$154,'SCH D-2 B'!$B229)*-1000</f>
        <v>0</v>
      </c>
      <c r="G229" s="24">
        <f>SUMIFS('Rider Adj B'!$P$11:$P$154,'Rider Adj B'!$A$11:$A$154,'SCH D-2 B'!G$13,'Rider Adj B'!$B$11:$B$154,'SCH D-2 B'!$B229)*-1000</f>
        <v>0</v>
      </c>
      <c r="H229" s="24">
        <f>SUMIFS('Rider Adj B'!$P$11:$P$154,'Rider Adj B'!$A$11:$A$154,'SCH D-2 B'!H$13,'Rider Adj B'!$B$11:$B$154,'SCH D-2 B'!$B229)*-1000</f>
        <v>0</v>
      </c>
      <c r="I229" s="24">
        <f t="shared" ca="1" si="61"/>
        <v>-1649175.7304837147</v>
      </c>
      <c r="J229" s="25">
        <v>1</v>
      </c>
      <c r="K229" s="24">
        <f ca="1">J229*I229</f>
        <v>-1649175.7304837147</v>
      </c>
    </row>
    <row r="230" spans="1:15" ht="18.95" customHeight="1" x14ac:dyDescent="0.2">
      <c r="A230" s="26">
        <f t="shared" si="55"/>
        <v>143</v>
      </c>
      <c r="B230" s="38" t="s">
        <v>198</v>
      </c>
      <c r="C230" s="10" t="s">
        <v>199</v>
      </c>
      <c r="D230" s="24">
        <f>D243-'Rider Adj B'!P21*1000</f>
        <v>-262211.60380825843</v>
      </c>
      <c r="E230" s="24">
        <f ca="1">E243-'Rider Adj B'!P47*1000</f>
        <v>-17924363.384932134</v>
      </c>
      <c r="F230" s="24">
        <f t="shared" ref="F230:H230" si="62">F243</f>
        <v>95279.025150749498</v>
      </c>
      <c r="G230" s="24">
        <f t="shared" ref="G230" si="63">G243</f>
        <v>-686062.67914958042</v>
      </c>
      <c r="H230" s="24">
        <f t="shared" si="62"/>
        <v>3511649.6364583015</v>
      </c>
      <c r="I230" s="24">
        <f t="shared" ca="1" si="61"/>
        <v>-15265709.00628092</v>
      </c>
      <c r="J230" s="25">
        <v>1</v>
      </c>
      <c r="K230" s="24">
        <f t="shared" ref="K230:K231" ca="1" si="64">J230*I230</f>
        <v>-15265709.00628092</v>
      </c>
      <c r="M230" s="24"/>
      <c r="N230" s="25"/>
    </row>
    <row r="231" spans="1:15" ht="18.95" customHeight="1" x14ac:dyDescent="0.2">
      <c r="A231" s="26">
        <f t="shared" si="55"/>
        <v>144</v>
      </c>
      <c r="B231" s="38" t="s">
        <v>198</v>
      </c>
      <c r="C231" s="10" t="s">
        <v>200</v>
      </c>
      <c r="D231" s="24">
        <f>D241-'Rider Adj B'!P22*1000</f>
        <v>-78618.084814099886</v>
      </c>
      <c r="E231" s="24">
        <f ca="1">E241-'Rider Adj B'!P48*1000</f>
        <v>-4500834.700462834</v>
      </c>
      <c r="F231" s="24">
        <f t="shared" ref="F231:H231" si="65">F241</f>
        <v>23879.454924999878</v>
      </c>
      <c r="G231" s="24">
        <f t="shared" ref="G231" si="66">G241</f>
        <v>-171945.53362144876</v>
      </c>
      <c r="H231" s="24">
        <f t="shared" si="65"/>
        <v>880112.69084167969</v>
      </c>
      <c r="I231" s="24">
        <f t="shared" ca="1" si="61"/>
        <v>-3847406.1731317034</v>
      </c>
      <c r="J231" s="25">
        <v>1</v>
      </c>
      <c r="K231" s="24">
        <f t="shared" ca="1" si="64"/>
        <v>-3847406.1731317034</v>
      </c>
      <c r="M231" s="24"/>
      <c r="N231" s="25"/>
    </row>
    <row r="232" spans="1:15" ht="18.95" customHeight="1" x14ac:dyDescent="0.2">
      <c r="A232" s="26">
        <f t="shared" si="55"/>
        <v>145</v>
      </c>
      <c r="B232" s="38">
        <v>411.4</v>
      </c>
      <c r="C232" s="10" t="s">
        <v>203</v>
      </c>
      <c r="D232" s="24">
        <f>SUMIFS('Rider Adj B'!$P$11:$P$154,'Rider Adj B'!$A$11:$A$154,'SCH D-2 B'!D$13,'Rider Adj B'!$B$11:$B$154,'SCH D-2 B'!$B232)*-1000</f>
        <v>0</v>
      </c>
      <c r="E232" s="24">
        <f>SUMIFS('Rider Adj B'!$P$11:$P$154,'Rider Adj B'!$A$11:$A$154,'SCH D-2 B'!E$13,'Rider Adj B'!$B$11:$B$154,'SCH D-2 B'!$B232)*-1000</f>
        <v>0</v>
      </c>
      <c r="F232" s="24">
        <f>SUMIFS('Rider Adj B'!$P$11:$P$154,'Rider Adj B'!$A$11:$A$154,'SCH D-2 B'!F$13,'Rider Adj B'!$B$11:$B$154,'SCH D-2 B'!$B232)*-1000</f>
        <v>0</v>
      </c>
      <c r="G232" s="24">
        <f>SUMIFS('Rider Adj B'!$P$11:$P$154,'Rider Adj B'!$A$11:$A$154,'SCH D-2 B'!G$13,'Rider Adj B'!$B$11:$B$154,'SCH D-2 B'!$B232)*-1000</f>
        <v>0</v>
      </c>
      <c r="H232" s="24">
        <f>SUMIFS('Rider Adj B'!$P$11:$P$154,'Rider Adj B'!$A$11:$A$154,'SCH D-2 B'!H$13,'Rider Adj B'!$B$11:$B$154,'SCH D-2 B'!$B232)*-1000</f>
        <v>0</v>
      </c>
      <c r="I232" s="24">
        <f t="shared" si="61"/>
        <v>0</v>
      </c>
      <c r="J232" s="25">
        <v>1</v>
      </c>
      <c r="K232" s="24">
        <f t="shared" ref="K232:K233" si="67">I232*J232</f>
        <v>0</v>
      </c>
    </row>
    <row r="233" spans="1:15" ht="18.95" customHeight="1" x14ac:dyDescent="0.2">
      <c r="A233" s="26">
        <f t="shared" si="55"/>
        <v>146</v>
      </c>
      <c r="B233" s="38">
        <v>411.8</v>
      </c>
      <c r="C233" s="10" t="s">
        <v>204</v>
      </c>
      <c r="D233" s="35">
        <f>SUMIFS('Rider Adj B'!$P$11:$P$154,'Rider Adj B'!$A$11:$A$154,'SCH D-2 B'!D$13,'Rider Adj B'!$B$11:$B$154,'SCH D-2 B'!$B233)*-1000</f>
        <v>0</v>
      </c>
      <c r="E233" s="35">
        <f ca="1">SUMIFS('Rider Adj B'!$P$11:$P$154,'Rider Adj B'!$A$11:$A$154,'SCH D-2 B'!E$13,'Rider Adj B'!$B$11:$B$154,'SCH D-2 B'!$B233)*-1000</f>
        <v>0</v>
      </c>
      <c r="F233" s="35">
        <f>SUMIFS('Rider Adj B'!$P$11:$P$154,'Rider Adj B'!$A$11:$A$154,'SCH D-2 B'!F$13,'Rider Adj B'!$B$11:$B$154,'SCH D-2 B'!$B233)*-1000</f>
        <v>0</v>
      </c>
      <c r="G233" s="35">
        <f>SUMIFS('Rider Adj B'!$P$11:$P$154,'Rider Adj B'!$A$11:$A$154,'SCH D-2 B'!G$13,'Rider Adj B'!$B$11:$B$154,'SCH D-2 B'!$B233)*-1000</f>
        <v>0</v>
      </c>
      <c r="H233" s="35">
        <f>SUMIFS('Rider Adj B'!$P$11:$P$154,'Rider Adj B'!$A$11:$A$154,'SCH D-2 B'!H$13,'Rider Adj B'!$B$11:$B$154,'SCH D-2 B'!$B233)*-1000</f>
        <v>0</v>
      </c>
      <c r="I233" s="35">
        <f t="shared" ca="1" si="61"/>
        <v>0</v>
      </c>
      <c r="J233" s="25">
        <v>1</v>
      </c>
      <c r="K233" s="35">
        <f t="shared" ca="1" si="67"/>
        <v>0</v>
      </c>
    </row>
    <row r="234" spans="1:15" ht="18.95" customHeight="1" x14ac:dyDescent="0.2">
      <c r="B234" s="88"/>
      <c r="C234" s="10"/>
    </row>
    <row r="235" spans="1:15" ht="18.95" customHeight="1" thickBot="1" x14ac:dyDescent="0.25">
      <c r="A235" s="26">
        <f>A233+1</f>
        <v>147</v>
      </c>
      <c r="B235" s="88"/>
      <c r="C235" s="43" t="s">
        <v>100</v>
      </c>
      <c r="D235" s="39">
        <f t="shared" ref="D235:I235" si="68">SUM(D225:D233)</f>
        <v>-15094785.447570356</v>
      </c>
      <c r="E235" s="39">
        <f t="shared" ca="1" si="68"/>
        <v>-60385038.856626093</v>
      </c>
      <c r="F235" s="39">
        <f t="shared" si="68"/>
        <v>6530145.9962199936</v>
      </c>
      <c r="G235" s="39">
        <f t="shared" si="68"/>
        <v>-16183609.864256054</v>
      </c>
      <c r="H235" s="39">
        <f t="shared" si="68"/>
        <v>4391762.3272999814</v>
      </c>
      <c r="I235" s="39">
        <f t="shared" ca="1" si="68"/>
        <v>-80741525.844932526</v>
      </c>
      <c r="K235" s="39">
        <f ca="1">SUM(K225:K233)</f>
        <v>-80741525.844932526</v>
      </c>
    </row>
    <row r="236" spans="1:15" ht="18.95" customHeight="1" thickTop="1" x14ac:dyDescent="0.2">
      <c r="B236" s="88"/>
      <c r="C236" s="43"/>
    </row>
    <row r="237" spans="1:15" ht="18.95" customHeight="1" thickBot="1" x14ac:dyDescent="0.25">
      <c r="A237" s="26">
        <f>A235+1</f>
        <v>148</v>
      </c>
      <c r="B237" s="88"/>
      <c r="C237" s="43" t="s">
        <v>101</v>
      </c>
      <c r="D237" s="39">
        <f t="shared" ref="D237:I237" si="69">D33-D235</f>
        <v>-1231532.0076596402</v>
      </c>
      <c r="E237" s="39">
        <f t="shared" ca="1" si="69"/>
        <v>-67667315.276349574</v>
      </c>
      <c r="F237" s="39">
        <f t="shared" si="69"/>
        <v>358430.61842424795</v>
      </c>
      <c r="G237" s="39">
        <f t="shared" si="69"/>
        <v>-2580902.4596579447</v>
      </c>
      <c r="H237" s="39">
        <f t="shared" si="69"/>
        <v>-4391762.3272999814</v>
      </c>
      <c r="I237" s="39">
        <f t="shared" ca="1" si="69"/>
        <v>-75513081.452542901</v>
      </c>
      <c r="K237" s="39">
        <f ca="1">K33-K235</f>
        <v>-75513081.452542901</v>
      </c>
    </row>
    <row r="238" spans="1:15" ht="18.95" customHeight="1" thickTop="1" x14ac:dyDescent="0.2">
      <c r="B238" s="88"/>
    </row>
    <row r="239" spans="1:15" ht="18.95" customHeight="1" x14ac:dyDescent="0.2">
      <c r="B239" s="88"/>
      <c r="C239" s="130" t="s">
        <v>1150</v>
      </c>
      <c r="D239" s="24">
        <f>D33-SUM(D225:D229,D233)</f>
        <v>-1572361.6962819975</v>
      </c>
      <c r="E239" s="24">
        <f ca="1">E33-SUM(E225:E229,E233)</f>
        <v>-90092513.361744538</v>
      </c>
      <c r="F239" s="24">
        <f>F33-SUM(F225:F229,F233)</f>
        <v>477589.09849999752</v>
      </c>
      <c r="G239" s="24">
        <f>G33-SUM(G225:G229,G233)</f>
        <v>-3438910.6724289749</v>
      </c>
      <c r="H239" s="24">
        <f>IntSync!D21</f>
        <v>17602253.816833593</v>
      </c>
      <c r="I239" s="24"/>
      <c r="K239" s="24">
        <f ca="1">K33-SUM(K225:K229,K233)</f>
        <v>-94626196.631955519</v>
      </c>
    </row>
    <row r="240" spans="1:15" ht="18.95" customHeight="1" x14ac:dyDescent="0.2">
      <c r="B240" s="88"/>
      <c r="D240" s="122">
        <f>'WPH-1 Effective Tax Rate'!F9</f>
        <v>0.05</v>
      </c>
      <c r="E240" s="122">
        <f>$D240</f>
        <v>0.05</v>
      </c>
      <c r="F240" s="122">
        <f>$D240</f>
        <v>0.05</v>
      </c>
      <c r="G240" s="122">
        <f>$D240</f>
        <v>0.05</v>
      </c>
      <c r="H240" s="122">
        <f>$D240</f>
        <v>0.05</v>
      </c>
      <c r="I240" s="122"/>
      <c r="K240" s="122"/>
    </row>
    <row r="241" spans="2:11" ht="18.95" customHeight="1" x14ac:dyDescent="0.2">
      <c r="B241" s="88"/>
      <c r="D241" s="24">
        <f t="shared" ref="D241:H241" si="70">D239*D240</f>
        <v>-78618.084814099886</v>
      </c>
      <c r="E241" s="24">
        <f t="shared" ca="1" si="70"/>
        <v>-4504625.6680872273</v>
      </c>
      <c r="F241" s="24">
        <f t="shared" si="70"/>
        <v>23879.454924999878</v>
      </c>
      <c r="G241" s="24">
        <f t="shared" si="70"/>
        <v>-171945.53362144876</v>
      </c>
      <c r="H241" s="24">
        <f t="shared" si="70"/>
        <v>880112.69084167969</v>
      </c>
      <c r="I241" s="24"/>
      <c r="K241" s="24"/>
    </row>
    <row r="242" spans="2:11" ht="18.95" customHeight="1" x14ac:dyDescent="0.2">
      <c r="B242" s="88"/>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88"/>
      <c r="D243" s="24">
        <f t="shared" ref="D243:H243" si="71">D239*D242</f>
        <v>-313686.15840825846</v>
      </c>
      <c r="E243" s="24">
        <f t="shared" ca="1" si="71"/>
        <v>-17973456.415668033</v>
      </c>
      <c r="F243" s="24">
        <f t="shared" si="71"/>
        <v>95279.025150749498</v>
      </c>
      <c r="G243" s="24">
        <f t="shared" si="71"/>
        <v>-686062.67914958042</v>
      </c>
      <c r="H243" s="24">
        <f t="shared" si="71"/>
        <v>3511649.6364583015</v>
      </c>
      <c r="I243" s="24"/>
      <c r="K243" s="24"/>
    </row>
    <row r="244" spans="2:11" ht="18.95" customHeight="1" x14ac:dyDescent="0.2">
      <c r="B244" s="88"/>
      <c r="D244" s="24">
        <f t="shared" ref="D244:H244" si="72">D241+D243</f>
        <v>-392304.24322235835</v>
      </c>
      <c r="E244" s="24">
        <f t="shared" ca="1" si="72"/>
        <v>-22478082.083755262</v>
      </c>
      <c r="F244" s="24">
        <f t="shared" si="72"/>
        <v>119158.48007574938</v>
      </c>
      <c r="G244" s="24">
        <f t="shared" si="72"/>
        <v>-858008.21277102921</v>
      </c>
      <c r="H244" s="24">
        <f t="shared" si="72"/>
        <v>4391762.3272999814</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209:K209"/>
    <mergeCell ref="A124:K124"/>
    <mergeCell ref="A125:K125"/>
    <mergeCell ref="A126:K126"/>
    <mergeCell ref="A127:K127"/>
    <mergeCell ref="A165:K165"/>
    <mergeCell ref="A166:K166"/>
    <mergeCell ref="A167:K167"/>
    <mergeCell ref="A168:K168"/>
    <mergeCell ref="A206:K206"/>
    <mergeCell ref="A207:K207"/>
    <mergeCell ref="A208:K208"/>
    <mergeCell ref="A86:K86"/>
    <mergeCell ref="A1:K1"/>
    <mergeCell ref="A2:K2"/>
    <mergeCell ref="A3:K3"/>
    <mergeCell ref="A4:K4"/>
    <mergeCell ref="A42:K42"/>
    <mergeCell ref="A43:K43"/>
    <mergeCell ref="A44:K44"/>
    <mergeCell ref="A45:K45"/>
    <mergeCell ref="A83:K83"/>
    <mergeCell ref="A84:K84"/>
    <mergeCell ref="A85:K85"/>
  </mergeCells>
  <printOptions horizontalCentered="1"/>
  <pageMargins left="0.7" right="0.7" top="1" bottom="0.75" header="0.3" footer="0.3"/>
  <pageSetup scale="60" fitToHeight="0" orientation="landscape" r:id="rId1"/>
  <rowBreaks count="1" manualBreakCount="1">
    <brk id="41"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03"/>
  <sheetViews>
    <sheetView zoomScaleNormal="100" workbookViewId="0">
      <selection activeCell="H10" sqref="H10"/>
    </sheetView>
  </sheetViews>
  <sheetFormatPr defaultColWidth="9.140625" defaultRowHeight="12.75" x14ac:dyDescent="0.2"/>
  <cols>
    <col min="1" max="1" width="6.85546875" style="21" customWidth="1"/>
    <col min="2" max="2" width="13.42578125" style="21" customWidth="1"/>
    <col min="3" max="3" width="58.140625" style="21" customWidth="1"/>
    <col min="4" max="5" width="12.7109375" style="21" customWidth="1"/>
    <col min="6" max="7" width="12.42578125" style="21" customWidth="1"/>
    <col min="8" max="8" width="21.140625" style="21" customWidth="1"/>
    <col min="9" max="9" width="18.42578125" style="21" customWidth="1"/>
    <col min="10" max="10" width="13" style="21" customWidth="1"/>
    <col min="11" max="11" width="19.28515625" style="21" customWidth="1"/>
    <col min="12" max="12" width="1.85546875" style="21" customWidth="1"/>
    <col min="13" max="16384" width="9.140625" style="21"/>
  </cols>
  <sheetData>
    <row r="1" spans="1:11" s="16" customFormat="1" ht="20.100000000000001" customHeight="1" x14ac:dyDescent="0.2">
      <c r="A1" s="380" t="str">
        <f>'Rate Case Constants'!C9</f>
        <v>LOUISVILLE GAS AND ELECTRIC COMPANY</v>
      </c>
      <c r="B1" s="379"/>
      <c r="C1" s="379"/>
      <c r="D1" s="379"/>
      <c r="E1" s="379"/>
      <c r="F1" s="379"/>
      <c r="G1" s="379"/>
      <c r="H1" s="379"/>
      <c r="I1" s="379"/>
      <c r="J1" s="379"/>
      <c r="K1" s="379"/>
    </row>
    <row r="2" spans="1:11" s="16" customFormat="1" ht="20.100000000000001" customHeight="1" x14ac:dyDescent="0.2">
      <c r="A2" s="380" t="str">
        <f>'Rate Case Constants'!C10</f>
        <v>CASE NO. 2018-00295 - ELECTRIC OPERATIONS - RESPONSE TO PSC 2-75 (SLIPPAGE FACTOR 97.153%)</v>
      </c>
      <c r="B2" s="379"/>
      <c r="C2" s="379"/>
      <c r="D2" s="379"/>
      <c r="E2" s="379"/>
      <c r="F2" s="379"/>
      <c r="G2" s="379"/>
      <c r="H2" s="379"/>
      <c r="I2" s="379"/>
      <c r="J2" s="379"/>
      <c r="K2" s="379"/>
    </row>
    <row r="3" spans="1:11" s="16" customFormat="1" ht="20.100000000000001" customHeight="1" x14ac:dyDescent="0.2">
      <c r="A3" s="379" t="s">
        <v>332</v>
      </c>
      <c r="B3" s="379"/>
      <c r="C3" s="379"/>
      <c r="D3" s="379"/>
      <c r="E3" s="379"/>
      <c r="F3" s="379"/>
      <c r="G3" s="379"/>
      <c r="H3" s="379"/>
      <c r="I3" s="379"/>
      <c r="J3" s="379"/>
      <c r="K3" s="379"/>
    </row>
    <row r="4" spans="1:11" s="16" customFormat="1" ht="20.100000000000001" customHeight="1" x14ac:dyDescent="0.2">
      <c r="A4" s="379" t="str">
        <f>'Rate Case Constants'!C22</f>
        <v>FOR THE 12 MONTHS ENDED APRIL 30, 2020</v>
      </c>
      <c r="B4" s="379"/>
      <c r="C4" s="379"/>
      <c r="D4" s="379"/>
      <c r="E4" s="379"/>
      <c r="F4" s="379"/>
      <c r="G4" s="379"/>
      <c r="H4" s="379"/>
      <c r="I4" s="379"/>
      <c r="J4" s="379"/>
      <c r="K4" s="379"/>
    </row>
    <row r="5" spans="1:11" s="16" customFormat="1" ht="20.100000000000001" customHeight="1" x14ac:dyDescent="0.2">
      <c r="A5" s="123"/>
      <c r="B5" s="123"/>
      <c r="C5" s="123"/>
      <c r="D5" s="123"/>
      <c r="E5" s="123"/>
      <c r="F5" s="210"/>
      <c r="G5" s="210"/>
      <c r="H5" s="123"/>
      <c r="I5" s="123"/>
      <c r="J5" s="123"/>
      <c r="K5" s="123"/>
    </row>
    <row r="6" spans="1:11" s="16" customFormat="1" ht="20.100000000000001" customHeight="1" x14ac:dyDescent="0.2">
      <c r="A6" s="18" t="s">
        <v>205</v>
      </c>
      <c r="B6" s="18"/>
      <c r="K6" s="19" t="s">
        <v>318</v>
      </c>
    </row>
    <row r="7" spans="1:11" s="16" customFormat="1" ht="20.100000000000001" customHeight="1" x14ac:dyDescent="0.2">
      <c r="A7" s="16" t="str">
        <f>'Rate Case Constants'!C29</f>
        <v>TYPE OF FILING: _____ ORIGINAL  _____ UPDATED  __X__ REVISED</v>
      </c>
      <c r="K7" s="19" t="s">
        <v>345</v>
      </c>
    </row>
    <row r="8" spans="1:11" s="16" customFormat="1" ht="20.100000000000001" customHeight="1" x14ac:dyDescent="0.2">
      <c r="A8" s="18" t="s">
        <v>1163</v>
      </c>
      <c r="B8" s="18"/>
      <c r="D8" s="18"/>
      <c r="E8" s="18"/>
      <c r="F8" s="18"/>
      <c r="G8" s="18"/>
      <c r="H8" s="18"/>
      <c r="I8" s="18"/>
      <c r="K8" s="20" t="str">
        <f>'Rate Case Constants'!C37</f>
        <v>WITNESS:   C. M. GARRETT</v>
      </c>
    </row>
    <row r="9" spans="1:11" s="16" customFormat="1" ht="18.75" customHeight="1" x14ac:dyDescent="0.2"/>
    <row r="10" spans="1:11" s="16" customFormat="1" ht="18.75" customHeight="1" x14ac:dyDescent="0.2">
      <c r="A10" s="63"/>
      <c r="B10" s="63"/>
      <c r="C10" s="63"/>
      <c r="D10" s="129" t="str">
        <f>CONCATENATE("ADJ ",COLUMN(A10))</f>
        <v>ADJ 1</v>
      </c>
      <c r="E10" s="129" t="str">
        <f t="shared" ref="E10" si="0">CONCATENATE("ADJ ",COLUMN(B10))</f>
        <v>ADJ 2</v>
      </c>
      <c r="F10" s="129" t="str">
        <f>CONCATENATE("ADJ ",COLUMN(C10))</f>
        <v>ADJ 3</v>
      </c>
      <c r="G10" s="129" t="str">
        <f>CONCATENATE("ADJ ",COLUMN(D10))</f>
        <v>ADJ 4</v>
      </c>
      <c r="H10" s="129" t="str">
        <f>CONCATENATE("ADJ ",COLUMN(E10))</f>
        <v>ADJ 5</v>
      </c>
      <c r="I10" s="63"/>
      <c r="J10" s="63"/>
      <c r="K10" s="63"/>
    </row>
    <row r="11" spans="1:11" ht="44.25" customHeight="1" x14ac:dyDescent="0.2">
      <c r="A11" s="64" t="s">
        <v>152</v>
      </c>
      <c r="B11" s="64" t="s">
        <v>153</v>
      </c>
      <c r="C11" s="64" t="s">
        <v>157</v>
      </c>
      <c r="D11" s="64" t="s">
        <v>336</v>
      </c>
      <c r="E11" s="64" t="s">
        <v>335</v>
      </c>
      <c r="F11" s="64" t="s">
        <v>337</v>
      </c>
      <c r="G11" s="64" t="s">
        <v>1174</v>
      </c>
      <c r="H11" s="64" t="s">
        <v>967</v>
      </c>
      <c r="I11" s="64" t="s">
        <v>334</v>
      </c>
      <c r="J11" s="64" t="s">
        <v>154</v>
      </c>
      <c r="K11" s="64" t="s">
        <v>324</v>
      </c>
    </row>
    <row r="12" spans="1:11" ht="18.95" customHeight="1" x14ac:dyDescent="0.2">
      <c r="A12" s="22"/>
      <c r="B12" s="22"/>
      <c r="C12" s="29"/>
      <c r="D12" s="30" t="s">
        <v>155</v>
      </c>
      <c r="E12" s="30" t="s">
        <v>155</v>
      </c>
      <c r="F12" s="30" t="s">
        <v>155</v>
      </c>
      <c r="G12" s="30" t="s">
        <v>155</v>
      </c>
      <c r="H12" s="30" t="s">
        <v>155</v>
      </c>
      <c r="I12" s="30" t="s">
        <v>155</v>
      </c>
      <c r="J12" s="30"/>
      <c r="K12" s="30" t="s">
        <v>155</v>
      </c>
    </row>
    <row r="13" spans="1:11" ht="18.95" hidden="1" customHeight="1" x14ac:dyDescent="0.2">
      <c r="A13" s="141" t="s">
        <v>374</v>
      </c>
      <c r="B13" s="142"/>
      <c r="C13" s="80"/>
      <c r="D13" s="126" t="s">
        <v>339</v>
      </c>
      <c r="E13" s="24" t="s">
        <v>338</v>
      </c>
      <c r="F13" s="24" t="s">
        <v>340</v>
      </c>
      <c r="G13" s="24" t="s">
        <v>365</v>
      </c>
      <c r="H13" s="24" t="s">
        <v>968</v>
      </c>
      <c r="I13" s="30"/>
      <c r="J13" s="30"/>
      <c r="K13" s="30"/>
    </row>
    <row r="14" spans="1:11" ht="18.95" customHeight="1" x14ac:dyDescent="0.2">
      <c r="A14" s="22">
        <v>1</v>
      </c>
      <c r="B14" s="22"/>
      <c r="C14" s="41" t="s">
        <v>123</v>
      </c>
      <c r="I14" s="24"/>
      <c r="J14" s="25"/>
      <c r="K14" s="24"/>
    </row>
    <row r="15" spans="1:11" ht="18.95" customHeight="1" x14ac:dyDescent="0.2">
      <c r="A15" s="26">
        <f>A14+1</f>
        <v>2</v>
      </c>
      <c r="B15" s="27"/>
      <c r="C15" s="34" t="s">
        <v>165</v>
      </c>
      <c r="D15" s="24"/>
      <c r="E15" s="24"/>
      <c r="F15" s="24"/>
      <c r="G15" s="24"/>
      <c r="H15" s="24"/>
      <c r="I15" s="24"/>
      <c r="J15" s="25"/>
      <c r="K15" s="24"/>
    </row>
    <row r="16" spans="1:11" ht="18.95" customHeight="1" x14ac:dyDescent="0.2">
      <c r="A16" s="26">
        <f t="shared" ref="A16:A24" si="1">A15+1</f>
        <v>3</v>
      </c>
      <c r="B16" s="27">
        <v>440</v>
      </c>
      <c r="C16" s="23" t="s">
        <v>166</v>
      </c>
      <c r="D16" s="24">
        <f>SUMIFS('Rider Adj F'!$P$11:$P$152,'Rider Adj F'!$A$11:$A$152,'SCH D-2 F'!D$13,'Rider Adj F'!$B$11:$B$152,'SCH D-2 F'!$B16)*-1000</f>
        <v>-7385598.9584424775</v>
      </c>
      <c r="E16" s="24">
        <f>SUMIFS('Rider Adj F'!$P$11:$P$152,'Rider Adj F'!$A$11:$A$152,'SCH D-2 F'!E$13,'Rider Adj F'!$B$11:$B$152,'SCH D-2 F'!$B16)*-1000</f>
        <v>-67080402.92159424</v>
      </c>
      <c r="F16" s="24">
        <f>SUMIFS('Rider Adj F'!$P$11:$P$152,'Rider Adj F'!$A$11:$A$152,'SCH D-2 F'!F$13,'Rider Adj F'!$B$11:$B$152,'SCH D-2 F'!$B16)*-1000</f>
        <v>1809414.2755338463</v>
      </c>
      <c r="G16" s="24">
        <f>SUMIFS('Rider Adj F'!$P$11:$P$152,'Rider Adj F'!$A$11:$A$152,'SCH D-2 F'!G$13,'Rider Adj F'!$B$11:$B$152,'SCH D-2 F'!$B16)*-1000</f>
        <v>353649.44568139815</v>
      </c>
      <c r="H16" s="24">
        <f>SUMIFS('Rider Adj F'!$P$11:$P$152,'Rider Adj F'!$A$11:$A$152,'SCH D-2 F'!H$13,'Rider Adj F'!$B$11:$B$152,'SCH D-2 F'!$B16)*-1000</f>
        <v>0</v>
      </c>
      <c r="I16" s="24">
        <f>SUM(D16:H16)</f>
        <v>-72302938.158821478</v>
      </c>
      <c r="J16" s="25">
        <v>1</v>
      </c>
      <c r="K16" s="24">
        <f>I16*J16</f>
        <v>-72302938.158821478</v>
      </c>
    </row>
    <row r="17" spans="1:11" ht="18.95" customHeight="1" x14ac:dyDescent="0.2">
      <c r="A17" s="26">
        <f t="shared" si="1"/>
        <v>4</v>
      </c>
      <c r="B17" s="27">
        <v>442.2</v>
      </c>
      <c r="C17" s="23" t="s">
        <v>167</v>
      </c>
      <c r="D17" s="24">
        <f>SUMIFS('Rider Adj F'!$P$11:$P$152,'Rider Adj F'!$A$11:$A$152,'SCH D-2 F'!D$13,'Rider Adj F'!$B$11:$B$152,'SCH D-2 F'!$B17)*-1000</f>
        <v>-230582.74294340765</v>
      </c>
      <c r="E17" s="24">
        <f>SUMIFS('Rider Adj F'!$P$11:$P$152,'Rider Adj F'!$A$11:$A$152,'SCH D-2 F'!E$13,'Rider Adj F'!$B$11:$B$152,'SCH D-2 F'!$B17)*-1000</f>
        <v>-63823039.420088306</v>
      </c>
      <c r="F17" s="24">
        <f>SUMIFS('Rider Adj F'!$P$11:$P$152,'Rider Adj F'!$A$11:$A$152,'SCH D-2 F'!F$13,'Rider Adj F'!$B$11:$B$152,'SCH D-2 F'!$B17)*-1000</f>
        <v>1875930.7236409786</v>
      </c>
      <c r="G17" s="24">
        <f>SUMIFS('Rider Adj F'!$P$11:$P$152,'Rider Adj F'!$A$11:$A$152,'SCH D-2 F'!G$13,'Rider Adj F'!$B$11:$B$152,'SCH D-2 F'!$B17)*-1000</f>
        <v>334446.61350517452</v>
      </c>
      <c r="H17" s="24">
        <f>SUMIFS('Rider Adj F'!$P$11:$P$152,'Rider Adj F'!$A$11:$A$152,'SCH D-2 F'!H$13,'Rider Adj F'!$B$11:$B$152,'SCH D-2 F'!$B17)*-1000</f>
        <v>0</v>
      </c>
      <c r="I17" s="24">
        <f t="shared" ref="I17:I20" si="2">SUM(D17:H17)</f>
        <v>-61843244.825885557</v>
      </c>
      <c r="J17" s="25">
        <v>1</v>
      </c>
      <c r="K17" s="24">
        <f t="shared" ref="K17:K20" si="3">I17*J17</f>
        <v>-61843244.825885557</v>
      </c>
    </row>
    <row r="18" spans="1:11" ht="18.95" customHeight="1" x14ac:dyDescent="0.2">
      <c r="A18" s="26">
        <f t="shared" si="1"/>
        <v>5</v>
      </c>
      <c r="B18" s="27">
        <v>442.3</v>
      </c>
      <c r="C18" s="23" t="s">
        <v>168</v>
      </c>
      <c r="D18" s="24">
        <f>SUMIFS('Rider Adj F'!$P$11:$P$152,'Rider Adj F'!$A$11:$A$152,'SCH D-2 F'!D$13,'Rider Adj F'!$B$11:$B$152,'SCH D-2 F'!$B18)*-1000</f>
        <v>0</v>
      </c>
      <c r="E18" s="24">
        <f>SUMIFS('Rider Adj F'!$P$11:$P$152,'Rider Adj F'!$A$11:$A$152,'SCH D-2 F'!E$13,'Rider Adj F'!$B$11:$B$152,'SCH D-2 F'!$B18)*-1000</f>
        <v>-28056822.675927192</v>
      </c>
      <c r="F18" s="24">
        <f>SUMIFS('Rider Adj F'!$P$11:$P$152,'Rider Adj F'!$A$11:$A$152,'SCH D-2 F'!F$13,'Rider Adj F'!$B$11:$B$152,'SCH D-2 F'!$B18)*-1000</f>
        <v>1284291.2586021996</v>
      </c>
      <c r="G18" s="24">
        <f>SUMIFS('Rider Adj F'!$P$11:$P$152,'Rider Adj F'!$A$11:$A$152,'SCH D-2 F'!G$13,'Rider Adj F'!$B$11:$B$152,'SCH D-2 F'!$B18)*-1000</f>
        <v>223315.87468879667</v>
      </c>
      <c r="H18" s="24">
        <f>SUMIFS('Rider Adj F'!$P$11:$P$152,'Rider Adj F'!$A$11:$A$152,'SCH D-2 F'!H$13,'Rider Adj F'!$B$11:$B$152,'SCH D-2 F'!$B18)*-1000</f>
        <v>0</v>
      </c>
      <c r="I18" s="24">
        <f t="shared" si="2"/>
        <v>-26549215.542636197</v>
      </c>
      <c r="J18" s="25">
        <v>1</v>
      </c>
      <c r="K18" s="24">
        <f t="shared" si="3"/>
        <v>-26549215.542636197</v>
      </c>
    </row>
    <row r="19" spans="1:11" ht="18.95" customHeight="1" x14ac:dyDescent="0.2">
      <c r="A19" s="26">
        <f t="shared" si="1"/>
        <v>6</v>
      </c>
      <c r="B19" s="26">
        <v>444</v>
      </c>
      <c r="C19" s="10" t="s">
        <v>170</v>
      </c>
      <c r="D19" s="24">
        <f>SUMIFS('Rider Adj F'!$P$11:$P$152,'Rider Adj F'!$A$11:$A$152,'SCH D-2 F'!D$13,'Rider Adj F'!$B$11:$B$152,'SCH D-2 F'!$B19)*-1000</f>
        <v>0</v>
      </c>
      <c r="E19" s="24">
        <f>SUMIFS('Rider Adj F'!$P$11:$P$152,'Rider Adj F'!$A$11:$A$152,'SCH D-2 F'!E$13,'Rider Adj F'!$B$11:$B$152,'SCH D-2 F'!$B19)*-1000</f>
        <v>-528861.92196967884</v>
      </c>
      <c r="F19" s="24">
        <f>SUMIFS('Rider Adj F'!$P$11:$P$152,'Rider Adj F'!$A$11:$A$152,'SCH D-2 F'!F$13,'Rider Adj F'!$B$11:$B$152,'SCH D-2 F'!$B19)*-1000</f>
        <v>9308.5282015494449</v>
      </c>
      <c r="G19" s="24">
        <f>SUMIFS('Rider Adj F'!$P$11:$P$152,'Rider Adj F'!$A$11:$A$152,'SCH D-2 F'!G$13,'Rider Adj F'!$B$11:$B$152,'SCH D-2 F'!$B19)*-1000</f>
        <v>1715.7485297977034</v>
      </c>
      <c r="H19" s="24">
        <f>SUMIFS('Rider Adj F'!$P$11:$P$152,'Rider Adj F'!$A$11:$A$152,'SCH D-2 F'!H$13,'Rider Adj F'!$B$11:$B$152,'SCH D-2 F'!$B19)*-1000</f>
        <v>0</v>
      </c>
      <c r="I19" s="24">
        <f t="shared" si="2"/>
        <v>-517837.64523833169</v>
      </c>
      <c r="J19" s="25">
        <v>1</v>
      </c>
      <c r="K19" s="24">
        <f t="shared" si="3"/>
        <v>-517837.64523833169</v>
      </c>
    </row>
    <row r="20" spans="1:11" ht="18.95" customHeight="1" x14ac:dyDescent="0.2">
      <c r="A20" s="26">
        <f t="shared" si="1"/>
        <v>7</v>
      </c>
      <c r="B20" s="26">
        <v>445</v>
      </c>
      <c r="C20" s="10" t="s">
        <v>169</v>
      </c>
      <c r="D20" s="35">
        <f>SUMIFS('Rider Adj F'!$P$11:$P$152,'Rider Adj F'!$A$11:$A$152,'SCH D-2 F'!D$13,'Rider Adj F'!$B$11:$B$152,'SCH D-2 F'!$B20)*-1000</f>
        <v>-29632.025697540248</v>
      </c>
      <c r="E20" s="35">
        <f>SUMIFS('Rider Adj F'!$P$11:$P$152,'Rider Adj F'!$A$11:$A$152,'SCH D-2 F'!E$13,'Rider Adj F'!$B$11:$B$152,'SCH D-2 F'!$B20)*-1000</f>
        <v>-15197874.279882248</v>
      </c>
      <c r="F20" s="35">
        <f>SUMIFS('Rider Adj F'!$P$11:$P$152,'Rider Adj F'!$A$11:$A$152,'SCH D-2 F'!F$13,'Rider Adj F'!$B$11:$B$152,'SCH D-2 F'!$B20)*-1000</f>
        <v>485697.8813578611</v>
      </c>
      <c r="G20" s="35">
        <f>SUMIFS('Rider Adj F'!$P$11:$P$152,'Rider Adj F'!$A$11:$A$152,'SCH D-2 F'!G$13,'Rider Adj F'!$B$11:$B$152,'SCH D-2 F'!$B20)*-1000</f>
        <v>87517.218919379797</v>
      </c>
      <c r="H20" s="35">
        <f>SUMIFS('Rider Adj F'!$P$11:$P$152,'Rider Adj F'!$A$11:$A$152,'SCH D-2 F'!H$13,'Rider Adj F'!$B$11:$B$152,'SCH D-2 F'!$B20)*-1000</f>
        <v>0</v>
      </c>
      <c r="I20" s="35">
        <f t="shared" si="2"/>
        <v>-14654291.205302548</v>
      </c>
      <c r="J20" s="25">
        <v>1</v>
      </c>
      <c r="K20" s="35">
        <f t="shared" si="3"/>
        <v>-14654291.205302548</v>
      </c>
    </row>
    <row r="21" spans="1:11" ht="18.95" customHeight="1" x14ac:dyDescent="0.2">
      <c r="A21" s="26">
        <f t="shared" si="1"/>
        <v>8</v>
      </c>
      <c r="B21" s="26"/>
      <c r="C21" s="23" t="s">
        <v>171</v>
      </c>
      <c r="D21" s="24">
        <f t="shared" ref="D21:I21" si="4">SUM(D16:D20)</f>
        <v>-7645813.727083426</v>
      </c>
      <c r="E21" s="24">
        <f t="shared" si="4"/>
        <v>-174687001.21946168</v>
      </c>
      <c r="F21" s="24">
        <f t="shared" si="4"/>
        <v>5464642.6673364341</v>
      </c>
      <c r="G21" s="24">
        <f t="shared" si="4"/>
        <v>1000644.9013245468</v>
      </c>
      <c r="H21" s="24">
        <f t="shared" si="4"/>
        <v>0</v>
      </c>
      <c r="I21" s="24">
        <f t="shared" si="4"/>
        <v>-175867527.37788409</v>
      </c>
      <c r="K21" s="24">
        <f>SUM(K16:K20)</f>
        <v>-175867527.37788409</v>
      </c>
    </row>
    <row r="22" spans="1:11" ht="18.95" customHeight="1" x14ac:dyDescent="0.2">
      <c r="A22" s="26">
        <f t="shared" si="1"/>
        <v>9</v>
      </c>
      <c r="B22" s="26">
        <v>447</v>
      </c>
      <c r="C22" s="23" t="s">
        <v>172</v>
      </c>
      <c r="D22" s="24">
        <f>SUMIFS('Rider Adj F'!$P$11:$P$152,'Rider Adj F'!$A$11:$A$152,'SCH D-2 F'!D$13,'Rider Adj F'!$B$11:$B$152,'SCH D-2 F'!$B22)*-1000</f>
        <v>0</v>
      </c>
      <c r="E22" s="24">
        <f>SUMIFS('Rider Adj F'!$P$11:$P$152,'Rider Adj F'!$A$11:$A$152,'SCH D-2 F'!E$13,'Rider Adj F'!$B$11:$B$152,'SCH D-2 F'!$B22)*-1000</f>
        <v>0</v>
      </c>
      <c r="F22" s="24">
        <f>SUMIFS('Rider Adj F'!$P$11:$P$152,'Rider Adj F'!$A$11:$A$152,'SCH D-2 F'!F$13,'Rider Adj F'!$B$11:$B$152,'SCH D-2 F'!$B22)*-1000</f>
        <v>0</v>
      </c>
      <c r="G22" s="24">
        <f>SUMIFS('Rider Adj F'!$P$11:$P$152,'Rider Adj F'!$A$11:$A$152,'SCH D-2 F'!G$13,'Rider Adj F'!$B$11:$B$152,'SCH D-2 F'!$B22)*-1000</f>
        <v>-6966827.1455186456</v>
      </c>
      <c r="H22" s="24">
        <f>SUMIFS('Rider Adj F'!$P$11:$P$152,'Rider Adj F'!$A$11:$A$152,'SCH D-2 F'!H$13,'Rider Adj F'!$B$11:$B$152,'SCH D-2 F'!$B22)*-1000</f>
        <v>0</v>
      </c>
      <c r="I22" s="24">
        <f t="shared" ref="I22:I23" si="5">SUM(D22:H22)</f>
        <v>-6966827.1455186456</v>
      </c>
      <c r="J22" s="25">
        <v>1</v>
      </c>
      <c r="K22" s="24">
        <f t="shared" ref="K22:K23" si="6">I22*J22</f>
        <v>-6966827.1455186456</v>
      </c>
    </row>
    <row r="23" spans="1:11" ht="18.95" customHeight="1" x14ac:dyDescent="0.2">
      <c r="A23" s="26">
        <f t="shared" si="1"/>
        <v>10</v>
      </c>
      <c r="B23" s="27">
        <v>449.1</v>
      </c>
      <c r="C23" s="23" t="s">
        <v>173</v>
      </c>
      <c r="D23" s="35">
        <f>SUMIFS('Rider Adj F'!$P$11:$P$152,'Rider Adj F'!$A$11:$A$152,'SCH D-2 F'!D$13,'Rider Adj F'!$B$11:$B$152,'SCH D-2 F'!$B23)*-1000</f>
        <v>0</v>
      </c>
      <c r="E23" s="35">
        <f>SUMIFS('Rider Adj F'!$P$11:$P$152,'Rider Adj F'!$A$11:$A$152,'SCH D-2 F'!E$13,'Rider Adj F'!$B$11:$B$152,'SCH D-2 F'!$B23)*-1000</f>
        <v>0</v>
      </c>
      <c r="F23" s="35">
        <f>SUMIFS('Rider Adj F'!$P$11:$P$152,'Rider Adj F'!$A$11:$A$152,'SCH D-2 F'!F$13,'Rider Adj F'!$B$11:$B$152,'SCH D-2 F'!$B23)*-1000</f>
        <v>0</v>
      </c>
      <c r="G23" s="35">
        <f>SUMIFS('Rider Adj F'!$P$11:$P$152,'Rider Adj F'!$A$11:$A$152,'SCH D-2 F'!G$13,'Rider Adj F'!$B$11:$B$152,'SCH D-2 F'!$B23)*-1000</f>
        <v>0</v>
      </c>
      <c r="H23" s="35">
        <f>SUMIFS('Rider Adj F'!$P$11:$P$152,'Rider Adj F'!$A$11:$A$152,'SCH D-2 F'!H$13,'Rider Adj F'!$B$11:$B$152,'SCH D-2 F'!$B23)*-1000</f>
        <v>0</v>
      </c>
      <c r="I23" s="35">
        <f t="shared" si="5"/>
        <v>0</v>
      </c>
      <c r="J23" s="25">
        <v>1</v>
      </c>
      <c r="K23" s="35">
        <f t="shared" si="6"/>
        <v>0</v>
      </c>
    </row>
    <row r="24" spans="1:11" ht="18.95" customHeight="1" x14ac:dyDescent="0.2">
      <c r="A24" s="26">
        <f t="shared" si="1"/>
        <v>11</v>
      </c>
      <c r="C24" s="23" t="s">
        <v>174</v>
      </c>
      <c r="D24" s="36">
        <f t="shared" ref="D24:I24" si="7">SUM(D21:D23)</f>
        <v>-7645813.727083426</v>
      </c>
      <c r="E24" s="36">
        <f t="shared" si="7"/>
        <v>-174687001.21946168</v>
      </c>
      <c r="F24" s="36">
        <f t="shared" si="7"/>
        <v>5464642.6673364341</v>
      </c>
      <c r="G24" s="36">
        <f t="shared" si="7"/>
        <v>-5966182.2441940987</v>
      </c>
      <c r="H24" s="36">
        <f t="shared" si="7"/>
        <v>0</v>
      </c>
      <c r="I24" s="36">
        <f t="shared" si="7"/>
        <v>-182834354.52340275</v>
      </c>
      <c r="K24" s="36">
        <f>SUM(K21:K23)</f>
        <v>-182834354.52340275</v>
      </c>
    </row>
    <row r="25" spans="1:11" ht="18.95" customHeight="1" x14ac:dyDescent="0.2"/>
    <row r="26" spans="1:11" ht="18.95" customHeight="1" x14ac:dyDescent="0.2">
      <c r="A26" s="26">
        <f>A24+1</f>
        <v>12</v>
      </c>
      <c r="B26" s="26"/>
      <c r="C26" s="34" t="s">
        <v>175</v>
      </c>
    </row>
    <row r="27" spans="1:11" ht="18.95" customHeight="1" x14ac:dyDescent="0.2">
      <c r="A27" s="26">
        <f>A26+1</f>
        <v>13</v>
      </c>
      <c r="B27" s="26">
        <v>450</v>
      </c>
      <c r="C27" s="23" t="s">
        <v>177</v>
      </c>
      <c r="D27" s="24">
        <f>SUMIFS('Rider Adj F'!$P$11:$P$152,'Rider Adj F'!$A$11:$A$152,'SCH D-2 F'!D$13,'Rider Adj F'!$B$11:$B$152,'SCH D-2 F'!$B27)*-1000</f>
        <v>0</v>
      </c>
      <c r="E27" s="24">
        <f>SUMIFS('Rider Adj F'!$P$11:$P$152,'Rider Adj F'!$A$11:$A$152,'SCH D-2 F'!E$13,'Rider Adj F'!$B$11:$B$152,'SCH D-2 F'!$B27)*-1000</f>
        <v>0</v>
      </c>
      <c r="F27" s="24">
        <f>SUMIFS('Rider Adj F'!$P$11:$P$152,'Rider Adj F'!$A$11:$A$152,'SCH D-2 F'!F$13,'Rider Adj F'!$B$11:$B$152,'SCH D-2 F'!$B27)*-1000</f>
        <v>0</v>
      </c>
      <c r="G27" s="24">
        <f>SUMIFS('Rider Adj F'!$P$11:$P$152,'Rider Adj F'!$A$11:$A$152,'SCH D-2 F'!G$13,'Rider Adj F'!$B$11:$B$152,'SCH D-2 F'!$B27)*-1000</f>
        <v>0</v>
      </c>
      <c r="H27" s="24">
        <f>SUMIFS('Rider Adj F'!$P$11:$P$152,'Rider Adj F'!$A$11:$A$152,'SCH D-2 F'!H$13,'Rider Adj F'!$B$11:$B$152,'SCH D-2 F'!$B27)*-1000</f>
        <v>0</v>
      </c>
      <c r="I27" s="24">
        <f t="shared" ref="I27:I30" si="8">SUM(D27:H27)</f>
        <v>0</v>
      </c>
      <c r="J27" s="25">
        <v>1</v>
      </c>
      <c r="K27" s="24">
        <f t="shared" ref="K27:K30" si="9">I27*J27</f>
        <v>0</v>
      </c>
    </row>
    <row r="28" spans="1:11" ht="18.95" customHeight="1" x14ac:dyDescent="0.2">
      <c r="A28" s="26">
        <f t="shared" ref="A28:A31" si="10">A27+1</f>
        <v>14</v>
      </c>
      <c r="B28" s="26">
        <v>451</v>
      </c>
      <c r="C28" s="10" t="s">
        <v>176</v>
      </c>
      <c r="D28" s="24">
        <f>SUMIFS('Rider Adj F'!$P$11:$P$152,'Rider Adj F'!$A$11:$A$152,'SCH D-2 F'!D$13,'Rider Adj F'!$B$11:$B$152,'SCH D-2 F'!$B28)*-1000</f>
        <v>0</v>
      </c>
      <c r="E28" s="24">
        <f>SUMIFS('Rider Adj F'!$P$11:$P$152,'Rider Adj F'!$A$11:$A$152,'SCH D-2 F'!E$13,'Rider Adj F'!$B$11:$B$152,'SCH D-2 F'!$B28)*-1000</f>
        <v>0</v>
      </c>
      <c r="F28" s="24">
        <f>SUMIFS('Rider Adj F'!$P$11:$P$152,'Rider Adj F'!$A$11:$A$152,'SCH D-2 F'!F$13,'Rider Adj F'!$B$11:$B$152,'SCH D-2 F'!$B28)*-1000</f>
        <v>0</v>
      </c>
      <c r="G28" s="24">
        <f>SUMIFS('Rider Adj F'!$P$11:$P$152,'Rider Adj F'!$A$11:$A$152,'SCH D-2 F'!G$13,'Rider Adj F'!$B$11:$B$152,'SCH D-2 F'!$B28)*-1000</f>
        <v>0</v>
      </c>
      <c r="H28" s="24">
        <f>SUMIFS('Rider Adj F'!$P$11:$P$152,'Rider Adj F'!$A$11:$A$152,'SCH D-2 F'!H$13,'Rider Adj F'!$B$11:$B$152,'SCH D-2 F'!$B28)*-1000</f>
        <v>0</v>
      </c>
      <c r="I28" s="24">
        <f t="shared" si="8"/>
        <v>0</v>
      </c>
      <c r="J28" s="25">
        <v>1</v>
      </c>
      <c r="K28" s="24">
        <f t="shared" si="9"/>
        <v>0</v>
      </c>
    </row>
    <row r="29" spans="1:11" ht="18.95" customHeight="1" x14ac:dyDescent="0.2">
      <c r="A29" s="26">
        <f t="shared" si="10"/>
        <v>15</v>
      </c>
      <c r="B29" s="26">
        <v>454</v>
      </c>
      <c r="C29" s="4" t="s">
        <v>17</v>
      </c>
      <c r="D29" s="24">
        <f>SUMIFS('Rider Adj F'!$P$11:$P$152,'Rider Adj F'!$A$11:$A$152,'SCH D-2 F'!D$13,'Rider Adj F'!$B$11:$B$152,'SCH D-2 F'!$B29)*-1000</f>
        <v>0</v>
      </c>
      <c r="E29" s="24">
        <f>SUMIFS('Rider Adj F'!$P$11:$P$152,'Rider Adj F'!$A$11:$A$152,'SCH D-2 F'!E$13,'Rider Adj F'!$B$11:$B$152,'SCH D-2 F'!$B29)*-1000</f>
        <v>0</v>
      </c>
      <c r="F29" s="24">
        <f>SUMIFS('Rider Adj F'!$P$11:$P$152,'Rider Adj F'!$A$11:$A$152,'SCH D-2 F'!F$13,'Rider Adj F'!$B$11:$B$152,'SCH D-2 F'!$B29)*-1000</f>
        <v>0</v>
      </c>
      <c r="G29" s="24">
        <f>SUMIFS('Rider Adj F'!$P$11:$P$152,'Rider Adj F'!$A$11:$A$152,'SCH D-2 F'!G$13,'Rider Adj F'!$B$11:$B$152,'SCH D-2 F'!$B29)*-1000</f>
        <v>0</v>
      </c>
      <c r="H29" s="24">
        <f>SUMIFS('Rider Adj F'!$P$11:$P$152,'Rider Adj F'!$A$11:$A$152,'SCH D-2 F'!H$13,'Rider Adj F'!$B$11:$B$152,'SCH D-2 F'!$B29)*-1000</f>
        <v>0</v>
      </c>
      <c r="I29" s="24">
        <f t="shared" si="8"/>
        <v>0</v>
      </c>
      <c r="J29" s="25">
        <v>1</v>
      </c>
      <c r="K29" s="24">
        <f t="shared" si="9"/>
        <v>0</v>
      </c>
    </row>
    <row r="30" spans="1:11" ht="18.95" customHeight="1" x14ac:dyDescent="0.2">
      <c r="A30" s="26">
        <f t="shared" si="10"/>
        <v>16</v>
      </c>
      <c r="B30" s="26">
        <v>456</v>
      </c>
      <c r="C30" s="4" t="s">
        <v>18</v>
      </c>
      <c r="D30" s="35">
        <f>SUMIFS('Rider Adj F'!$P$11:$P$152,'Rider Adj F'!$A$11:$A$152,'SCH D-2 F'!D$13,'Rider Adj F'!$B$11:$B$152,'SCH D-2 F'!$B30)*-1000</f>
        <v>0</v>
      </c>
      <c r="E30" s="35">
        <f>SUMIFS('Rider Adj F'!$P$11:$P$152,'Rider Adj F'!$A$11:$A$152,'SCH D-2 F'!E$13,'Rider Adj F'!$B$11:$B$152,'SCH D-2 F'!$B30)*-1000</f>
        <v>0</v>
      </c>
      <c r="F30" s="35">
        <f>SUMIFS('Rider Adj F'!$P$11:$P$152,'Rider Adj F'!$A$11:$A$152,'SCH D-2 F'!F$13,'Rider Adj F'!$B$11:$B$152,'SCH D-2 F'!$B30)*-1000</f>
        <v>0</v>
      </c>
      <c r="G30" s="35">
        <f>SUMIFS('Rider Adj F'!$P$11:$P$152,'Rider Adj F'!$A$11:$A$152,'SCH D-2 F'!G$13,'Rider Adj F'!$B$11:$B$152,'SCH D-2 F'!$B30)*-1000</f>
        <v>0</v>
      </c>
      <c r="H30" s="35">
        <f>SUMIFS('Rider Adj F'!$P$11:$P$152,'Rider Adj F'!$A$11:$A$152,'SCH D-2 F'!H$13,'Rider Adj F'!$B$11:$B$152,'SCH D-2 F'!$B30)*-1000</f>
        <v>0</v>
      </c>
      <c r="I30" s="35">
        <f t="shared" si="8"/>
        <v>0</v>
      </c>
      <c r="J30" s="25">
        <v>1</v>
      </c>
      <c r="K30" s="35">
        <f t="shared" si="9"/>
        <v>0</v>
      </c>
    </row>
    <row r="31" spans="1:11" ht="18.95" customHeight="1" x14ac:dyDescent="0.2">
      <c r="A31" s="26">
        <f t="shared" si="10"/>
        <v>17</v>
      </c>
      <c r="B31" s="26"/>
      <c r="C31" s="23" t="s">
        <v>201</v>
      </c>
      <c r="D31" s="36">
        <f t="shared" ref="D31:I31" si="11">SUM(D27:D30)</f>
        <v>0</v>
      </c>
      <c r="E31" s="36">
        <f t="shared" si="11"/>
        <v>0</v>
      </c>
      <c r="F31" s="36">
        <f t="shared" si="11"/>
        <v>0</v>
      </c>
      <c r="G31" s="36">
        <f t="shared" si="11"/>
        <v>0</v>
      </c>
      <c r="H31" s="36">
        <f t="shared" si="11"/>
        <v>0</v>
      </c>
      <c r="I31" s="36">
        <f t="shared" si="11"/>
        <v>0</v>
      </c>
      <c r="K31" s="36">
        <f>SUM(K27:K30)</f>
        <v>0</v>
      </c>
    </row>
    <row r="32" spans="1:11" ht="18.95" customHeight="1" x14ac:dyDescent="0.2">
      <c r="A32" s="26"/>
      <c r="B32" s="26"/>
      <c r="C32" s="23"/>
    </row>
    <row r="33" spans="1:14" ht="18.95" customHeight="1" x14ac:dyDescent="0.2">
      <c r="A33" s="26">
        <f>A31+1</f>
        <v>18</v>
      </c>
      <c r="B33" s="26"/>
      <c r="C33" s="42" t="s">
        <v>127</v>
      </c>
      <c r="D33" s="35">
        <f t="shared" ref="D33:I33" si="12">D24+D31</f>
        <v>-7645813.727083426</v>
      </c>
      <c r="E33" s="35">
        <f t="shared" si="12"/>
        <v>-174687001.21946168</v>
      </c>
      <c r="F33" s="35">
        <f t="shared" si="12"/>
        <v>5464642.6673364341</v>
      </c>
      <c r="G33" s="35">
        <f t="shared" si="12"/>
        <v>-5966182.2441940987</v>
      </c>
      <c r="H33" s="35">
        <f t="shared" si="12"/>
        <v>0</v>
      </c>
      <c r="I33" s="35">
        <f t="shared" si="12"/>
        <v>-182834354.52340275</v>
      </c>
      <c r="K33" s="35">
        <f>K24+K31</f>
        <v>-182834354.52340275</v>
      </c>
    </row>
    <row r="34" spans="1:14" ht="18.95" customHeight="1" x14ac:dyDescent="0.2">
      <c r="B34" s="26"/>
      <c r="C34" s="23"/>
    </row>
    <row r="35" spans="1:14" ht="18.95" customHeight="1" x14ac:dyDescent="0.2">
      <c r="A35" s="26">
        <f>A33+1</f>
        <v>19</v>
      </c>
      <c r="B35" s="26"/>
      <c r="C35" s="41" t="s">
        <v>124</v>
      </c>
    </row>
    <row r="36" spans="1:14" ht="18.95" customHeight="1" x14ac:dyDescent="0.2">
      <c r="A36" s="26">
        <f>A35+1</f>
        <v>20</v>
      </c>
      <c r="B36" s="26"/>
      <c r="C36" s="34" t="s">
        <v>194</v>
      </c>
    </row>
    <row r="37" spans="1:14" ht="18.95" customHeight="1" x14ac:dyDescent="0.2">
      <c r="A37" s="26">
        <f t="shared" ref="A37:A63" si="13">A36+1</f>
        <v>21</v>
      </c>
      <c r="B37" s="26"/>
      <c r="C37" s="34" t="s">
        <v>178</v>
      </c>
    </row>
    <row r="38" spans="1:14" ht="18.95" customHeight="1" x14ac:dyDescent="0.2">
      <c r="A38" s="26">
        <f t="shared" si="13"/>
        <v>22</v>
      </c>
      <c r="B38" s="124">
        <v>500</v>
      </c>
      <c r="C38" s="4" t="s">
        <v>31</v>
      </c>
      <c r="D38" s="24">
        <f>SUMIFS('Rider Adj F'!$P$11:$P$152,'Rider Adj F'!$A$11:$A$152,'SCH D-2 F'!D$13,'Rider Adj F'!$B$11:$B$152,'SCH D-2 F'!$B38)*-1000</f>
        <v>0</v>
      </c>
      <c r="E38" s="24">
        <f>SUMIFS('Rider Adj F'!$P$11:$P$152,'Rider Adj F'!$A$11:$A$152,'SCH D-2 F'!E$13,'Rider Adj F'!$B$11:$B$152,'SCH D-2 F'!$B38)*-1000</f>
        <v>0</v>
      </c>
      <c r="F38" s="24">
        <f>SUMIFS('Rider Adj F'!$P$11:$P$152,'Rider Adj F'!$A$11:$A$152,'SCH D-2 F'!F$13,'Rider Adj F'!$B$11:$B$152,'SCH D-2 F'!$B38)*-1000</f>
        <v>0</v>
      </c>
      <c r="G38" s="24">
        <f>SUMIFS('Rider Adj F'!$P$11:$P$152,'Rider Adj F'!$A$11:$A$152,'SCH D-2 F'!G$13,'Rider Adj F'!$B$11:$B$152,'SCH D-2 F'!$B38)*-1000</f>
        <v>0</v>
      </c>
      <c r="H38" s="24">
        <f>SUMIFS('Rider Adj F'!$P$11:$P$152,'Rider Adj F'!$A$11:$A$152,'SCH D-2 F'!H$13,'Rider Adj F'!$B$11:$B$152,'SCH D-2 F'!$B38)*-1000</f>
        <v>0</v>
      </c>
      <c r="I38" s="24">
        <f t="shared" ref="I38:I41" si="14">SUM(D38:H38)</f>
        <v>0</v>
      </c>
      <c r="J38" s="25">
        <v>1</v>
      </c>
      <c r="K38" s="24">
        <f t="shared" ref="K38:K41" si="15">I38*J38</f>
        <v>0</v>
      </c>
    </row>
    <row r="39" spans="1:14" ht="18.95" customHeight="1" x14ac:dyDescent="0.2">
      <c r="A39" s="26">
        <f t="shared" si="13"/>
        <v>23</v>
      </c>
      <c r="B39" s="124">
        <v>501</v>
      </c>
      <c r="C39" s="4" t="s">
        <v>19</v>
      </c>
      <c r="D39" s="24">
        <f>SUMIFS('Rider Adj F'!$P$11:$P$152,'Rider Adj F'!$A$11:$A$152,'SCH D-2 F'!D$13,'Rider Adj F'!$B$11:$B$152,'SCH D-2 F'!$B39)*-1000</f>
        <v>0</v>
      </c>
      <c r="E39" s="24">
        <f>SUMIFS('Rider Adj F'!$P$11:$P$152,'Rider Adj F'!$A$11:$A$152,'SCH D-2 F'!E$13,'Rider Adj F'!$B$11:$B$152,'SCH D-2 F'!$B39)*-1000</f>
        <v>3381823.9999999995</v>
      </c>
      <c r="F39" s="24">
        <f>SUMIFS('Rider Adj F'!$P$11:$P$152,'Rider Adj F'!$A$11:$A$152,'SCH D-2 F'!F$13,'Rider Adj F'!$B$11:$B$152,'SCH D-2 F'!$B39)*-1000</f>
        <v>5464642.667336436</v>
      </c>
      <c r="G39" s="24">
        <f>SUMIFS('Rider Adj F'!$P$11:$P$152,'Rider Adj F'!$A$11:$A$152,'SCH D-2 F'!G$13,'Rider Adj F'!$B$11:$B$152,'SCH D-2 F'!$B39)*-1000</f>
        <v>-3619709.0789488479</v>
      </c>
      <c r="H39" s="24">
        <f>SUMIFS('Rider Adj F'!$P$11:$P$152,'Rider Adj F'!$A$11:$A$152,'SCH D-2 F'!H$13,'Rider Adj F'!$B$11:$B$152,'SCH D-2 F'!$B39)*-1000</f>
        <v>0</v>
      </c>
      <c r="I39" s="24">
        <f t="shared" si="14"/>
        <v>5226757.588387588</v>
      </c>
      <c r="J39" s="25">
        <v>1</v>
      </c>
      <c r="K39" s="24">
        <f>I39*J39</f>
        <v>5226757.588387588</v>
      </c>
      <c r="N39" s="25"/>
    </row>
    <row r="40" spans="1:14" ht="18.95" customHeight="1" x14ac:dyDescent="0.2">
      <c r="A40" s="26">
        <f t="shared" si="13"/>
        <v>24</v>
      </c>
      <c r="B40" s="124">
        <v>502</v>
      </c>
      <c r="C40" s="4" t="s">
        <v>20</v>
      </c>
      <c r="D40" s="24">
        <f>SUMIFS('Rider Adj F'!$P$11:$P$152,'Rider Adj F'!$A$11:$A$152,'SCH D-2 F'!D$13,'Rider Adj F'!$B$11:$B$152,'SCH D-2 F'!$B40)*-1000</f>
        <v>0</v>
      </c>
      <c r="E40" s="24">
        <f>SUMIFS('Rider Adj F'!$P$11:$P$152,'Rider Adj F'!$A$11:$A$152,'SCH D-2 F'!E$13,'Rider Adj F'!$B$11:$B$152,'SCH D-2 F'!$B40)*-1000</f>
        <v>-317926</v>
      </c>
      <c r="F40" s="24">
        <f>SUMIFS('Rider Adj F'!$P$11:$P$152,'Rider Adj F'!$A$11:$A$152,'SCH D-2 F'!F$13,'Rider Adj F'!$B$11:$B$152,'SCH D-2 F'!$B40)*-1000</f>
        <v>0</v>
      </c>
      <c r="G40" s="24">
        <f>SUMIFS('Rider Adj F'!$P$11:$P$152,'Rider Adj F'!$A$11:$A$152,'SCH D-2 F'!G$13,'Rider Adj F'!$B$11:$B$152,'SCH D-2 F'!$B40)*-1000</f>
        <v>-317721.42105114402</v>
      </c>
      <c r="H40" s="24">
        <f>SUMIFS('Rider Adj F'!$P$11:$P$152,'Rider Adj F'!$A$11:$A$152,'SCH D-2 F'!H$13,'Rider Adj F'!$B$11:$B$152,'SCH D-2 F'!$B40)*-1000</f>
        <v>0</v>
      </c>
      <c r="I40" s="24">
        <f t="shared" si="14"/>
        <v>-635647.42105114402</v>
      </c>
      <c r="J40" s="25">
        <v>1</v>
      </c>
      <c r="K40" s="24">
        <f>I40*J40</f>
        <v>-635647.42105114402</v>
      </c>
    </row>
    <row r="41" spans="1:14" ht="18.95" customHeight="1" x14ac:dyDescent="0.2">
      <c r="A41" s="26">
        <f t="shared" si="13"/>
        <v>25</v>
      </c>
      <c r="B41" s="124">
        <v>504</v>
      </c>
      <c r="C41" s="4" t="s">
        <v>21</v>
      </c>
      <c r="D41" s="24">
        <f>SUMIFS('Rider Adj F'!$P$11:$P$152,'Rider Adj F'!$A$11:$A$152,'SCH D-2 F'!D$13,'Rider Adj F'!$B$11:$B$152,'SCH D-2 F'!$B41)*-1000</f>
        <v>0</v>
      </c>
      <c r="E41" s="24">
        <f>SUMIFS('Rider Adj F'!$P$11:$P$152,'Rider Adj F'!$A$11:$A$152,'SCH D-2 F'!E$13,'Rider Adj F'!$B$11:$B$152,'SCH D-2 F'!$B41)*-1000</f>
        <v>0</v>
      </c>
      <c r="F41" s="24">
        <f>SUMIFS('Rider Adj F'!$P$11:$P$152,'Rider Adj F'!$A$11:$A$152,'SCH D-2 F'!F$13,'Rider Adj F'!$B$11:$B$152,'SCH D-2 F'!$B41)*-1000</f>
        <v>0</v>
      </c>
      <c r="G41" s="24">
        <f>SUMIFS('Rider Adj F'!$P$11:$P$152,'Rider Adj F'!$A$11:$A$152,'SCH D-2 F'!G$13,'Rider Adj F'!$B$11:$B$152,'SCH D-2 F'!$B41)*-1000</f>
        <v>0</v>
      </c>
      <c r="H41" s="24">
        <f>SUMIFS('Rider Adj F'!$P$11:$P$152,'Rider Adj F'!$A$11:$A$152,'SCH D-2 F'!H$13,'Rider Adj F'!$B$11:$B$152,'SCH D-2 F'!$B41)*-1000</f>
        <v>0</v>
      </c>
      <c r="I41" s="24">
        <f t="shared" si="14"/>
        <v>0</v>
      </c>
      <c r="J41" s="25">
        <v>1</v>
      </c>
      <c r="K41" s="24">
        <f t="shared" si="15"/>
        <v>0</v>
      </c>
    </row>
    <row r="42" spans="1:14" s="16" customFormat="1" ht="20.100000000000001" customHeight="1" x14ac:dyDescent="0.2">
      <c r="A42" s="379" t="str">
        <f>$A$1</f>
        <v>LOUISVILLE GAS AND ELECTRIC COMPANY</v>
      </c>
      <c r="B42" s="379"/>
      <c r="C42" s="379"/>
      <c r="D42" s="379"/>
      <c r="E42" s="379"/>
      <c r="F42" s="379"/>
      <c r="G42" s="379"/>
      <c r="H42" s="379"/>
      <c r="I42" s="379"/>
      <c r="J42" s="379"/>
      <c r="K42" s="379"/>
    </row>
    <row r="43" spans="1:14" s="16" customFormat="1" ht="20.100000000000001" customHeight="1" x14ac:dyDescent="0.2">
      <c r="A43" s="379" t="str">
        <f>$A$2</f>
        <v>CASE NO. 2018-00295 - ELECTRIC OPERATIONS - RESPONSE TO PSC 2-75 (SLIPPAGE FACTOR 97.153%)</v>
      </c>
      <c r="B43" s="379"/>
      <c r="C43" s="379"/>
      <c r="D43" s="379"/>
      <c r="E43" s="379"/>
      <c r="F43" s="379"/>
      <c r="G43" s="379"/>
      <c r="H43" s="379"/>
      <c r="I43" s="379"/>
      <c r="J43" s="379"/>
      <c r="K43" s="379"/>
    </row>
    <row r="44" spans="1:14" s="16" customFormat="1" ht="20.100000000000001" customHeight="1" x14ac:dyDescent="0.2">
      <c r="A44" s="379" t="s">
        <v>332</v>
      </c>
      <c r="B44" s="379"/>
      <c r="C44" s="379"/>
      <c r="D44" s="379"/>
      <c r="E44" s="379"/>
      <c r="F44" s="379"/>
      <c r="G44" s="379"/>
      <c r="H44" s="379"/>
      <c r="I44" s="379"/>
      <c r="J44" s="379"/>
      <c r="K44" s="379"/>
    </row>
    <row r="45" spans="1:14" s="16" customFormat="1" ht="20.100000000000001" customHeight="1" x14ac:dyDescent="0.2">
      <c r="A45" s="379" t="str">
        <f>$A$4</f>
        <v>FOR THE 12 MONTHS ENDED APRIL 30, 2020</v>
      </c>
      <c r="B45" s="379"/>
      <c r="C45" s="379"/>
      <c r="D45" s="379"/>
      <c r="E45" s="379"/>
      <c r="F45" s="379"/>
      <c r="G45" s="379"/>
      <c r="H45" s="379"/>
      <c r="I45" s="379"/>
      <c r="J45" s="379"/>
      <c r="K45" s="379"/>
    </row>
    <row r="46" spans="1:14" s="16" customFormat="1" ht="20.100000000000001" customHeight="1" x14ac:dyDescent="0.2">
      <c r="A46" s="123"/>
      <c r="B46" s="123"/>
      <c r="C46" s="123"/>
      <c r="D46" s="123"/>
      <c r="E46" s="123"/>
      <c r="F46" s="210"/>
      <c r="G46" s="210"/>
      <c r="H46" s="123"/>
      <c r="I46" s="123"/>
      <c r="J46" s="123"/>
      <c r="K46" s="123"/>
    </row>
    <row r="47" spans="1:14" s="16" customFormat="1" ht="20.100000000000001" customHeight="1" x14ac:dyDescent="0.2">
      <c r="A47" s="16" t="str">
        <f>$A$6</f>
        <v>DATA:____BASE  PERIOD__X__FORECASTED  PERIOD</v>
      </c>
      <c r="B47" s="18"/>
      <c r="K47" s="19" t="str">
        <f>$K$6</f>
        <v>SCHEDULE D-2</v>
      </c>
    </row>
    <row r="48" spans="1:14" s="16" customFormat="1" ht="20.100000000000001" customHeight="1" x14ac:dyDescent="0.2">
      <c r="A48" s="16" t="str">
        <f>$A$7</f>
        <v>TYPE OF FILING: _____ ORIGINAL  _____ UPDATED  __X__ REVISED</v>
      </c>
      <c r="K48" s="19" t="s">
        <v>344</v>
      </c>
    </row>
    <row r="49" spans="1:11" s="16" customFormat="1" ht="20.100000000000001" customHeight="1" x14ac:dyDescent="0.2">
      <c r="A49" s="16" t="str">
        <f>$A$8</f>
        <v>WORKPAPER REFERENCE NO(S).:  SCHEDULE WPD-2</v>
      </c>
      <c r="B49" s="18"/>
      <c r="D49" s="18"/>
      <c r="E49" s="18"/>
      <c r="F49" s="18"/>
      <c r="G49" s="18"/>
      <c r="H49" s="18"/>
      <c r="I49" s="18"/>
      <c r="K49" s="20" t="str">
        <f>$K$8</f>
        <v>WITNESS:   C. M. GARRETT</v>
      </c>
    </row>
    <row r="50" spans="1:11" s="16" customFormat="1" ht="20.100000000000001" customHeight="1" x14ac:dyDescent="0.2"/>
    <row r="51" spans="1:11" s="16" customFormat="1" ht="18.75" customHeight="1" x14ac:dyDescent="0.2">
      <c r="A51" s="63"/>
      <c r="B51" s="63"/>
      <c r="C51" s="63"/>
      <c r="D51" s="129" t="str">
        <f>D$10</f>
        <v>ADJ 1</v>
      </c>
      <c r="E51" s="129" t="str">
        <f t="shared" ref="E51:H51" si="16">E$10</f>
        <v>ADJ 2</v>
      </c>
      <c r="F51" s="129" t="str">
        <f t="shared" si="16"/>
        <v>ADJ 3</v>
      </c>
      <c r="G51" s="129" t="str">
        <f t="shared" si="16"/>
        <v>ADJ 4</v>
      </c>
      <c r="H51" s="129" t="str">
        <f t="shared" si="16"/>
        <v>ADJ 5</v>
      </c>
      <c r="I51" s="63"/>
      <c r="J51" s="63"/>
      <c r="K51" s="63"/>
    </row>
    <row r="52" spans="1:11" ht="44.25" customHeight="1" x14ac:dyDescent="0.2">
      <c r="A52" s="64" t="s">
        <v>152</v>
      </c>
      <c r="B52" s="64" t="s">
        <v>153</v>
      </c>
      <c r="C52" s="64" t="s">
        <v>157</v>
      </c>
      <c r="D52" s="64" t="str">
        <f>D$11</f>
        <v>REMOVE DSM MECHANISM</v>
      </c>
      <c r="E52" s="64" t="str">
        <f t="shared" ref="E52:H52" si="17">E$11</f>
        <v>REMOVE ECR MECHANISM</v>
      </c>
      <c r="F52" s="64" t="str">
        <f t="shared" si="17"/>
        <v>REMOVE FAC MECHANISM</v>
      </c>
      <c r="G52" s="64" t="str">
        <f t="shared" si="17"/>
        <v>REMOVE OSS MECHANISM</v>
      </c>
      <c r="H52" s="64" t="str">
        <f t="shared" si="17"/>
        <v>INTEREST SYNCHRONIZATION</v>
      </c>
      <c r="I52" s="64" t="s">
        <v>334</v>
      </c>
      <c r="J52" s="64" t="s">
        <v>154</v>
      </c>
      <c r="K52" s="64" t="s">
        <v>324</v>
      </c>
    </row>
    <row r="53" spans="1:11" ht="23.1" customHeight="1" x14ac:dyDescent="0.2">
      <c r="A53" s="22"/>
      <c r="B53" s="22"/>
      <c r="C53" s="29"/>
      <c r="D53" s="30" t="s">
        <v>155</v>
      </c>
      <c r="E53" s="30" t="s">
        <v>155</v>
      </c>
      <c r="F53" s="30" t="s">
        <v>155</v>
      </c>
      <c r="G53" s="30" t="s">
        <v>155</v>
      </c>
      <c r="H53" s="30" t="s">
        <v>155</v>
      </c>
      <c r="I53" s="30" t="s">
        <v>155</v>
      </c>
      <c r="J53" s="30"/>
      <c r="K53" s="30" t="s">
        <v>155</v>
      </c>
    </row>
    <row r="54" spans="1:11" ht="18.95" customHeight="1" x14ac:dyDescent="0.2">
      <c r="A54" s="26">
        <f>A41+1</f>
        <v>26</v>
      </c>
      <c r="B54" s="124">
        <v>505</v>
      </c>
      <c r="C54" s="4" t="s">
        <v>22</v>
      </c>
      <c r="D54" s="24">
        <f>SUMIFS('Rider Adj F'!$P$11:$P$152,'Rider Adj F'!$A$11:$A$152,'SCH D-2 F'!D$13,'Rider Adj F'!$B$11:$B$152,'SCH D-2 F'!$B54)*-1000</f>
        <v>0</v>
      </c>
      <c r="E54" s="24">
        <f>SUMIFS('Rider Adj F'!$P$11:$P$152,'Rider Adj F'!$A$11:$A$152,'SCH D-2 F'!E$13,'Rider Adj F'!$B$11:$B$152,'SCH D-2 F'!$B54)*-1000</f>
        <v>0</v>
      </c>
      <c r="F54" s="24">
        <f>SUMIFS('Rider Adj F'!$P$11:$P$152,'Rider Adj F'!$A$11:$A$152,'SCH D-2 F'!F$13,'Rider Adj F'!$B$11:$B$152,'SCH D-2 F'!$B54)*-1000</f>
        <v>0</v>
      </c>
      <c r="G54" s="24">
        <f>SUMIFS('Rider Adj F'!$P$11:$P$152,'Rider Adj F'!$A$11:$A$152,'SCH D-2 F'!G$13,'Rider Adj F'!$B$11:$B$152,'SCH D-2 F'!$B54)*-1000</f>
        <v>0</v>
      </c>
      <c r="H54" s="24">
        <f>SUMIFS('Rider Adj F'!$P$11:$P$152,'Rider Adj F'!$A$11:$A$152,'SCH D-2 F'!H$13,'Rider Adj F'!$B$11:$B$152,'SCH D-2 F'!$B54)*-1000</f>
        <v>0</v>
      </c>
      <c r="I54" s="24">
        <f t="shared" ref="I54:I62" si="18">SUM(D54:H54)</f>
        <v>0</v>
      </c>
      <c r="J54" s="25">
        <v>1</v>
      </c>
      <c r="K54" s="24">
        <f t="shared" ref="K54:K62" si="19">I54*J54</f>
        <v>0</v>
      </c>
    </row>
    <row r="55" spans="1:11" ht="18.95" customHeight="1" x14ac:dyDescent="0.2">
      <c r="A55" s="26">
        <f t="shared" si="13"/>
        <v>27</v>
      </c>
      <c r="B55" s="124">
        <v>506</v>
      </c>
      <c r="C55" s="4" t="s">
        <v>23</v>
      </c>
      <c r="D55" s="24">
        <f>SUMIFS('Rider Adj F'!$P$11:$P$152,'Rider Adj F'!$A$11:$A$152,'SCH D-2 F'!D$13,'Rider Adj F'!$B$11:$B$152,'SCH D-2 F'!$B55)*-1000</f>
        <v>0</v>
      </c>
      <c r="E55" s="24">
        <f>SUMIFS('Rider Adj F'!$P$11:$P$152,'Rider Adj F'!$A$11:$A$152,'SCH D-2 F'!E$13,'Rider Adj F'!$B$11:$B$152,'SCH D-2 F'!$B55)*-1000</f>
        <v>-5680293.9999999953</v>
      </c>
      <c r="F55" s="24">
        <f>SUMIFS('Rider Adj F'!$P$11:$P$152,'Rider Adj F'!$A$11:$A$152,'SCH D-2 F'!F$13,'Rider Adj F'!$B$11:$B$152,'SCH D-2 F'!$B55)*-1000</f>
        <v>0</v>
      </c>
      <c r="G55" s="24">
        <f>SUMIFS('Rider Adj F'!$P$11:$P$152,'Rider Adj F'!$A$11:$A$152,'SCH D-2 F'!G$13,'Rider Adj F'!$B$11:$B$152,'SCH D-2 F'!$B55)*-1000</f>
        <v>0</v>
      </c>
      <c r="H55" s="24">
        <f>SUMIFS('Rider Adj F'!$P$11:$P$152,'Rider Adj F'!$A$11:$A$152,'SCH D-2 F'!H$13,'Rider Adj F'!$B$11:$B$152,'SCH D-2 F'!$B55)*-1000</f>
        <v>0</v>
      </c>
      <c r="I55" s="24">
        <f t="shared" si="18"/>
        <v>-5680293.9999999953</v>
      </c>
      <c r="J55" s="25">
        <v>1</v>
      </c>
      <c r="K55" s="24">
        <f t="shared" si="19"/>
        <v>-5680293.9999999953</v>
      </c>
    </row>
    <row r="56" spans="1:11" ht="18.95" customHeight="1" x14ac:dyDescent="0.2">
      <c r="A56" s="26">
        <f t="shared" si="13"/>
        <v>28</v>
      </c>
      <c r="B56" s="124">
        <v>507</v>
      </c>
      <c r="C56" s="4" t="s">
        <v>24</v>
      </c>
      <c r="D56" s="24">
        <f>SUMIFS('Rider Adj F'!$P$11:$P$152,'Rider Adj F'!$A$11:$A$152,'SCH D-2 F'!D$13,'Rider Adj F'!$B$11:$B$152,'SCH D-2 F'!$B56)*-1000</f>
        <v>0</v>
      </c>
      <c r="E56" s="24">
        <f>SUMIFS('Rider Adj F'!$P$11:$P$152,'Rider Adj F'!$A$11:$A$152,'SCH D-2 F'!E$13,'Rider Adj F'!$B$11:$B$152,'SCH D-2 F'!$B56)*-1000</f>
        <v>0</v>
      </c>
      <c r="F56" s="24">
        <f>SUMIFS('Rider Adj F'!$P$11:$P$152,'Rider Adj F'!$A$11:$A$152,'SCH D-2 F'!F$13,'Rider Adj F'!$B$11:$B$152,'SCH D-2 F'!$B56)*-1000</f>
        <v>0</v>
      </c>
      <c r="G56" s="24">
        <f>SUMIFS('Rider Adj F'!$P$11:$P$152,'Rider Adj F'!$A$11:$A$152,'SCH D-2 F'!G$13,'Rider Adj F'!$B$11:$B$152,'SCH D-2 F'!$B56)*-1000</f>
        <v>0</v>
      </c>
      <c r="H56" s="24">
        <f>SUMIFS('Rider Adj F'!$P$11:$P$152,'Rider Adj F'!$A$11:$A$152,'SCH D-2 F'!H$13,'Rider Adj F'!$B$11:$B$152,'SCH D-2 F'!$B56)*-1000</f>
        <v>0</v>
      </c>
      <c r="I56" s="24">
        <f t="shared" si="18"/>
        <v>0</v>
      </c>
      <c r="J56" s="25">
        <v>1</v>
      </c>
      <c r="K56" s="24">
        <f t="shared" si="19"/>
        <v>0</v>
      </c>
    </row>
    <row r="57" spans="1:11" ht="18.95" customHeight="1" x14ac:dyDescent="0.2">
      <c r="A57" s="26">
        <f t="shared" si="13"/>
        <v>29</v>
      </c>
      <c r="B57" s="124">
        <v>509</v>
      </c>
      <c r="C57" s="4" t="s">
        <v>25</v>
      </c>
      <c r="D57" s="24">
        <f>SUMIFS('Rider Adj F'!$P$11:$P$152,'Rider Adj F'!$A$11:$A$152,'SCH D-2 F'!D$13,'Rider Adj F'!$B$11:$B$152,'SCH D-2 F'!$B57)*-1000</f>
        <v>0</v>
      </c>
      <c r="E57" s="24">
        <f>SUMIFS('Rider Adj F'!$P$11:$P$152,'Rider Adj F'!$A$11:$A$152,'SCH D-2 F'!E$13,'Rider Adj F'!$B$11:$B$152,'SCH D-2 F'!$B57)*-1000</f>
        <v>0</v>
      </c>
      <c r="F57" s="24">
        <f>SUMIFS('Rider Adj F'!$P$11:$P$152,'Rider Adj F'!$A$11:$A$152,'SCH D-2 F'!F$13,'Rider Adj F'!$B$11:$B$152,'SCH D-2 F'!$B57)*-1000</f>
        <v>0</v>
      </c>
      <c r="G57" s="24">
        <f>SUMIFS('Rider Adj F'!$P$11:$P$152,'Rider Adj F'!$A$11:$A$152,'SCH D-2 F'!G$13,'Rider Adj F'!$B$11:$B$152,'SCH D-2 F'!$B57)*-1000</f>
        <v>0</v>
      </c>
      <c r="H57" s="24">
        <f>SUMIFS('Rider Adj F'!$P$11:$P$152,'Rider Adj F'!$A$11:$A$152,'SCH D-2 F'!H$13,'Rider Adj F'!$B$11:$B$152,'SCH D-2 F'!$B57)*-1000</f>
        <v>0</v>
      </c>
      <c r="I57" s="24">
        <f t="shared" si="18"/>
        <v>0</v>
      </c>
      <c r="J57" s="25">
        <v>1</v>
      </c>
      <c r="K57" s="24">
        <f t="shared" si="19"/>
        <v>0</v>
      </c>
    </row>
    <row r="58" spans="1:11" ht="18.95" customHeight="1" x14ac:dyDescent="0.2">
      <c r="A58" s="26">
        <f t="shared" si="13"/>
        <v>30</v>
      </c>
      <c r="B58" s="124">
        <v>510</v>
      </c>
      <c r="C58" s="4" t="s">
        <v>26</v>
      </c>
      <c r="D58" s="24">
        <f>SUMIFS('Rider Adj F'!$P$11:$P$152,'Rider Adj F'!$A$11:$A$152,'SCH D-2 F'!D$13,'Rider Adj F'!$B$11:$B$152,'SCH D-2 F'!$B58)*-1000</f>
        <v>0</v>
      </c>
      <c r="E58" s="24">
        <f>SUMIFS('Rider Adj F'!$P$11:$P$152,'Rider Adj F'!$A$11:$A$152,'SCH D-2 F'!E$13,'Rider Adj F'!$B$11:$B$152,'SCH D-2 F'!$B58)*-1000</f>
        <v>0</v>
      </c>
      <c r="F58" s="24">
        <f>SUMIFS('Rider Adj F'!$P$11:$P$152,'Rider Adj F'!$A$11:$A$152,'SCH D-2 F'!F$13,'Rider Adj F'!$B$11:$B$152,'SCH D-2 F'!$B58)*-1000</f>
        <v>0</v>
      </c>
      <c r="G58" s="24">
        <f>SUMIFS('Rider Adj F'!$P$11:$P$152,'Rider Adj F'!$A$11:$A$152,'SCH D-2 F'!G$13,'Rider Adj F'!$B$11:$B$152,'SCH D-2 F'!$B58)*-1000</f>
        <v>0</v>
      </c>
      <c r="H58" s="24">
        <f>SUMIFS('Rider Adj F'!$P$11:$P$152,'Rider Adj F'!$A$11:$A$152,'SCH D-2 F'!H$13,'Rider Adj F'!$B$11:$B$152,'SCH D-2 F'!$B58)*-1000</f>
        <v>0</v>
      </c>
      <c r="I58" s="24">
        <f t="shared" si="18"/>
        <v>0</v>
      </c>
      <c r="J58" s="25">
        <v>1</v>
      </c>
      <c r="K58" s="24">
        <f t="shared" si="19"/>
        <v>0</v>
      </c>
    </row>
    <row r="59" spans="1:11" ht="18.95" customHeight="1" x14ac:dyDescent="0.2">
      <c r="A59" s="26">
        <f t="shared" si="13"/>
        <v>31</v>
      </c>
      <c r="B59" s="124">
        <v>511</v>
      </c>
      <c r="C59" s="4" t="s">
        <v>27</v>
      </c>
      <c r="D59" s="24">
        <f>SUMIFS('Rider Adj F'!$P$11:$P$152,'Rider Adj F'!$A$11:$A$152,'SCH D-2 F'!D$13,'Rider Adj F'!$B$11:$B$152,'SCH D-2 F'!$B59)*-1000</f>
        <v>0</v>
      </c>
      <c r="E59" s="24">
        <f>SUMIFS('Rider Adj F'!$P$11:$P$152,'Rider Adj F'!$A$11:$A$152,'SCH D-2 F'!E$13,'Rider Adj F'!$B$11:$B$152,'SCH D-2 F'!$B59)*-1000</f>
        <v>0</v>
      </c>
      <c r="F59" s="24">
        <f>SUMIFS('Rider Adj F'!$P$11:$P$152,'Rider Adj F'!$A$11:$A$152,'SCH D-2 F'!F$13,'Rider Adj F'!$B$11:$B$152,'SCH D-2 F'!$B59)*-1000</f>
        <v>0</v>
      </c>
      <c r="G59" s="24">
        <f>SUMIFS('Rider Adj F'!$P$11:$P$152,'Rider Adj F'!$A$11:$A$152,'SCH D-2 F'!G$13,'Rider Adj F'!$B$11:$B$152,'SCH D-2 F'!$B59)*-1000</f>
        <v>0</v>
      </c>
      <c r="H59" s="24">
        <f>SUMIFS('Rider Adj F'!$P$11:$P$152,'Rider Adj F'!$A$11:$A$152,'SCH D-2 F'!H$13,'Rider Adj F'!$B$11:$B$152,'SCH D-2 F'!$B59)*-1000</f>
        <v>0</v>
      </c>
      <c r="I59" s="24">
        <f t="shared" si="18"/>
        <v>0</v>
      </c>
      <c r="J59" s="25">
        <v>1</v>
      </c>
      <c r="K59" s="24">
        <f t="shared" si="19"/>
        <v>0</v>
      </c>
    </row>
    <row r="60" spans="1:11" ht="18.95" customHeight="1" x14ac:dyDescent="0.2">
      <c r="A60" s="26">
        <f t="shared" si="13"/>
        <v>32</v>
      </c>
      <c r="B60" s="124">
        <v>512</v>
      </c>
      <c r="C60" s="4" t="s">
        <v>28</v>
      </c>
      <c r="D60" s="24">
        <f>SUMIFS('Rider Adj F'!$P$11:$P$152,'Rider Adj F'!$A$11:$A$152,'SCH D-2 F'!D$13,'Rider Adj F'!$B$11:$B$152,'SCH D-2 F'!$B60)*-1000</f>
        <v>0</v>
      </c>
      <c r="E60" s="24">
        <f>SUMIFS('Rider Adj F'!$P$11:$P$152,'Rider Adj F'!$A$11:$A$152,'SCH D-2 F'!E$13,'Rider Adj F'!$B$11:$B$152,'SCH D-2 F'!$B60)*-1000</f>
        <v>-4287647.9999999972</v>
      </c>
      <c r="F60" s="24">
        <f>SUMIFS('Rider Adj F'!$P$11:$P$152,'Rider Adj F'!$A$11:$A$152,'SCH D-2 F'!F$13,'Rider Adj F'!$B$11:$B$152,'SCH D-2 F'!$B60)*-1000</f>
        <v>0</v>
      </c>
      <c r="G60" s="24">
        <f>SUMIFS('Rider Adj F'!$P$11:$P$152,'Rider Adj F'!$A$11:$A$152,'SCH D-2 F'!G$13,'Rider Adj F'!$B$11:$B$152,'SCH D-2 F'!$B60)*-1000</f>
        <v>0</v>
      </c>
      <c r="H60" s="24">
        <f>SUMIFS('Rider Adj F'!$P$11:$P$152,'Rider Adj F'!$A$11:$A$152,'SCH D-2 F'!H$13,'Rider Adj F'!$B$11:$B$152,'SCH D-2 F'!$B60)*-1000</f>
        <v>0</v>
      </c>
      <c r="I60" s="24">
        <f t="shared" si="18"/>
        <v>-4287647.9999999972</v>
      </c>
      <c r="J60" s="25">
        <v>1</v>
      </c>
      <c r="K60" s="24">
        <f t="shared" si="19"/>
        <v>-4287647.9999999972</v>
      </c>
    </row>
    <row r="61" spans="1:11" ht="18.95" customHeight="1" x14ac:dyDescent="0.2">
      <c r="A61" s="26">
        <f t="shared" si="13"/>
        <v>33</v>
      </c>
      <c r="B61" s="124">
        <v>513</v>
      </c>
      <c r="C61" s="4" t="s">
        <v>29</v>
      </c>
      <c r="D61" s="24">
        <f>SUMIFS('Rider Adj F'!$P$11:$P$152,'Rider Adj F'!$A$11:$A$152,'SCH D-2 F'!D$13,'Rider Adj F'!$B$11:$B$152,'SCH D-2 F'!$B61)*-1000</f>
        <v>0</v>
      </c>
      <c r="E61" s="24">
        <f>SUMIFS('Rider Adj F'!$P$11:$P$152,'Rider Adj F'!$A$11:$A$152,'SCH D-2 F'!E$13,'Rider Adj F'!$B$11:$B$152,'SCH D-2 F'!$B61)*-1000</f>
        <v>0</v>
      </c>
      <c r="F61" s="24">
        <f>SUMIFS('Rider Adj F'!$P$11:$P$152,'Rider Adj F'!$A$11:$A$152,'SCH D-2 F'!F$13,'Rider Adj F'!$B$11:$B$152,'SCH D-2 F'!$B61)*-1000</f>
        <v>0</v>
      </c>
      <c r="G61" s="24">
        <f>SUMIFS('Rider Adj F'!$P$11:$P$152,'Rider Adj F'!$A$11:$A$152,'SCH D-2 F'!G$13,'Rider Adj F'!$B$11:$B$152,'SCH D-2 F'!$B61)*-1000</f>
        <v>0</v>
      </c>
      <c r="H61" s="24">
        <f>SUMIFS('Rider Adj F'!$P$11:$P$152,'Rider Adj F'!$A$11:$A$152,'SCH D-2 F'!H$13,'Rider Adj F'!$B$11:$B$152,'SCH D-2 F'!$B61)*-1000</f>
        <v>0</v>
      </c>
      <c r="I61" s="24">
        <f t="shared" si="18"/>
        <v>0</v>
      </c>
      <c r="J61" s="25">
        <v>1</v>
      </c>
      <c r="K61" s="24">
        <f t="shared" si="19"/>
        <v>0</v>
      </c>
    </row>
    <row r="62" spans="1:11" ht="18.95" customHeight="1" x14ac:dyDescent="0.2">
      <c r="A62" s="26">
        <f t="shared" si="13"/>
        <v>34</v>
      </c>
      <c r="B62" s="124">
        <v>514</v>
      </c>
      <c r="C62" s="4" t="s">
        <v>30</v>
      </c>
      <c r="D62" s="24">
        <f>SUMIFS('Rider Adj F'!$P$11:$P$152,'Rider Adj F'!$A$11:$A$152,'SCH D-2 F'!D$13,'Rider Adj F'!$B$11:$B$152,'SCH D-2 F'!$B62)*-1000</f>
        <v>0</v>
      </c>
      <c r="E62" s="24">
        <f>SUMIFS('Rider Adj F'!$P$11:$P$152,'Rider Adj F'!$A$11:$A$152,'SCH D-2 F'!E$13,'Rider Adj F'!$B$11:$B$152,'SCH D-2 F'!$B62)*-1000</f>
        <v>0</v>
      </c>
      <c r="F62" s="24">
        <f>SUMIFS('Rider Adj F'!$P$11:$P$152,'Rider Adj F'!$A$11:$A$152,'SCH D-2 F'!F$13,'Rider Adj F'!$B$11:$B$152,'SCH D-2 F'!$B62)*-1000</f>
        <v>0</v>
      </c>
      <c r="G62" s="24">
        <f>SUMIFS('Rider Adj F'!$P$11:$P$152,'Rider Adj F'!$A$11:$A$152,'SCH D-2 F'!G$13,'Rider Adj F'!$B$11:$B$152,'SCH D-2 F'!$B62)*-1000</f>
        <v>0</v>
      </c>
      <c r="H62" s="24">
        <f>SUMIFS('Rider Adj F'!$P$11:$P$152,'Rider Adj F'!$A$11:$A$152,'SCH D-2 F'!H$13,'Rider Adj F'!$B$11:$B$152,'SCH D-2 F'!$B62)*-1000</f>
        <v>0</v>
      </c>
      <c r="I62" s="24">
        <f t="shared" si="18"/>
        <v>0</v>
      </c>
      <c r="J62" s="25">
        <v>1</v>
      </c>
      <c r="K62" s="24">
        <f t="shared" si="19"/>
        <v>0</v>
      </c>
    </row>
    <row r="63" spans="1:11" ht="18.95" customHeight="1" x14ac:dyDescent="0.2">
      <c r="A63" s="26">
        <f t="shared" si="13"/>
        <v>35</v>
      </c>
      <c r="B63" s="124"/>
      <c r="C63" s="2" t="s">
        <v>128</v>
      </c>
      <c r="D63" s="36">
        <f t="shared" ref="D63:I63" si="20">SUM(D38:D62)</f>
        <v>0</v>
      </c>
      <c r="E63" s="36">
        <f t="shared" si="20"/>
        <v>-6904043.9999999925</v>
      </c>
      <c r="F63" s="36">
        <f t="shared" si="20"/>
        <v>5464642.667336436</v>
      </c>
      <c r="G63" s="36">
        <f t="shared" si="20"/>
        <v>-3937430.4999999921</v>
      </c>
      <c r="H63" s="36">
        <f t="shared" si="20"/>
        <v>0</v>
      </c>
      <c r="I63" s="36">
        <f t="shared" si="20"/>
        <v>-5376831.8326635482</v>
      </c>
      <c r="K63" s="36">
        <f>SUM(K38:K62)</f>
        <v>-5376831.8326635482</v>
      </c>
    </row>
    <row r="64" spans="1:11" ht="18.95" customHeight="1" x14ac:dyDescent="0.2">
      <c r="B64" s="124"/>
      <c r="C64" s="2"/>
    </row>
    <row r="65" spans="1:11" ht="18.95" customHeight="1" x14ac:dyDescent="0.2">
      <c r="A65" s="26">
        <f>A63+1</f>
        <v>36</v>
      </c>
      <c r="B65" s="124"/>
      <c r="C65" s="37" t="s">
        <v>179</v>
      </c>
    </row>
    <row r="66" spans="1:11" ht="18.95" customHeight="1" x14ac:dyDescent="0.2">
      <c r="A66" s="26">
        <f>A65+1</f>
        <v>37</v>
      </c>
      <c r="B66" s="124">
        <v>535</v>
      </c>
      <c r="C66" s="4" t="s">
        <v>32</v>
      </c>
      <c r="D66" s="24">
        <f>SUMIFS('Rider Adj F'!$P$11:$P$152,'Rider Adj F'!$A$11:$A$152,'SCH D-2 F'!D$13,'Rider Adj F'!$B$11:$B$152,'SCH D-2 F'!$B66)*-1000</f>
        <v>0</v>
      </c>
      <c r="E66" s="24">
        <f>SUMIFS('Rider Adj F'!$P$11:$P$152,'Rider Adj F'!$A$11:$A$152,'SCH D-2 F'!E$13,'Rider Adj F'!$B$11:$B$152,'SCH D-2 F'!$B66)*-1000</f>
        <v>0</v>
      </c>
      <c r="F66" s="24">
        <f>SUMIFS('Rider Adj F'!$P$11:$P$152,'Rider Adj F'!$A$11:$A$152,'SCH D-2 F'!F$13,'Rider Adj F'!$B$11:$B$152,'SCH D-2 F'!$B66)*-1000</f>
        <v>0</v>
      </c>
      <c r="G66" s="24">
        <f>SUMIFS('Rider Adj F'!$P$11:$P$152,'Rider Adj F'!$A$11:$A$152,'SCH D-2 F'!G$13,'Rider Adj F'!$B$11:$B$152,'SCH D-2 F'!$B66)*-1000</f>
        <v>0</v>
      </c>
      <c r="H66" s="24">
        <f>SUMIFS('Rider Adj F'!$P$11:$P$152,'Rider Adj F'!$A$11:$A$152,'SCH D-2 F'!H$13,'Rider Adj F'!$B$11:$B$152,'SCH D-2 F'!$B66)*-1000</f>
        <v>0</v>
      </c>
      <c r="I66" s="24">
        <f t="shared" ref="I66:I76" si="21">SUM(D66:H66)</f>
        <v>0</v>
      </c>
      <c r="J66" s="25">
        <v>1</v>
      </c>
      <c r="K66" s="24">
        <f t="shared" ref="K66:K76" si="22">I66*J66</f>
        <v>0</v>
      </c>
    </row>
    <row r="67" spans="1:11" ht="18.95" customHeight="1" x14ac:dyDescent="0.2">
      <c r="A67" s="26">
        <f t="shared" ref="A67:A108" si="23">A66+1</f>
        <v>38</v>
      </c>
      <c r="B67" s="124">
        <v>536</v>
      </c>
      <c r="C67" s="4" t="s">
        <v>33</v>
      </c>
      <c r="D67" s="24">
        <f>SUMIFS('Rider Adj F'!$P$11:$P$152,'Rider Adj F'!$A$11:$A$152,'SCH D-2 F'!D$13,'Rider Adj F'!$B$11:$B$152,'SCH D-2 F'!$B67)*-1000</f>
        <v>0</v>
      </c>
      <c r="E67" s="24">
        <f>SUMIFS('Rider Adj F'!$P$11:$P$152,'Rider Adj F'!$A$11:$A$152,'SCH D-2 F'!E$13,'Rider Adj F'!$B$11:$B$152,'SCH D-2 F'!$B67)*-1000</f>
        <v>0</v>
      </c>
      <c r="F67" s="24">
        <f>SUMIFS('Rider Adj F'!$P$11:$P$152,'Rider Adj F'!$A$11:$A$152,'SCH D-2 F'!F$13,'Rider Adj F'!$B$11:$B$152,'SCH D-2 F'!$B67)*-1000</f>
        <v>0</v>
      </c>
      <c r="G67" s="24">
        <f>SUMIFS('Rider Adj F'!$P$11:$P$152,'Rider Adj F'!$A$11:$A$152,'SCH D-2 F'!G$13,'Rider Adj F'!$B$11:$B$152,'SCH D-2 F'!$B67)*-1000</f>
        <v>0</v>
      </c>
      <c r="H67" s="24">
        <f>SUMIFS('Rider Adj F'!$P$11:$P$152,'Rider Adj F'!$A$11:$A$152,'SCH D-2 F'!H$13,'Rider Adj F'!$B$11:$B$152,'SCH D-2 F'!$B67)*-1000</f>
        <v>0</v>
      </c>
      <c r="I67" s="24">
        <f t="shared" si="21"/>
        <v>0</v>
      </c>
      <c r="J67" s="25">
        <v>1</v>
      </c>
      <c r="K67" s="24">
        <f t="shared" si="22"/>
        <v>0</v>
      </c>
    </row>
    <row r="68" spans="1:11" ht="18.95" customHeight="1" x14ac:dyDescent="0.2">
      <c r="A68" s="26">
        <f t="shared" si="23"/>
        <v>39</v>
      </c>
      <c r="B68" s="124">
        <v>537</v>
      </c>
      <c r="C68" s="4" t="s">
        <v>34</v>
      </c>
      <c r="D68" s="24">
        <f>SUMIFS('Rider Adj F'!$P$11:$P$152,'Rider Adj F'!$A$11:$A$152,'SCH D-2 F'!D$13,'Rider Adj F'!$B$11:$B$152,'SCH D-2 F'!$B68)*-1000</f>
        <v>0</v>
      </c>
      <c r="E68" s="24">
        <f>SUMIFS('Rider Adj F'!$P$11:$P$152,'Rider Adj F'!$A$11:$A$152,'SCH D-2 F'!E$13,'Rider Adj F'!$B$11:$B$152,'SCH D-2 F'!$B68)*-1000</f>
        <v>0</v>
      </c>
      <c r="F68" s="24">
        <f>SUMIFS('Rider Adj F'!$P$11:$P$152,'Rider Adj F'!$A$11:$A$152,'SCH D-2 F'!F$13,'Rider Adj F'!$B$11:$B$152,'SCH D-2 F'!$B68)*-1000</f>
        <v>0</v>
      </c>
      <c r="G68" s="24">
        <f>SUMIFS('Rider Adj F'!$P$11:$P$152,'Rider Adj F'!$A$11:$A$152,'SCH D-2 F'!G$13,'Rider Adj F'!$B$11:$B$152,'SCH D-2 F'!$B68)*-1000</f>
        <v>0</v>
      </c>
      <c r="H68" s="24">
        <f>SUMIFS('Rider Adj F'!$P$11:$P$152,'Rider Adj F'!$A$11:$A$152,'SCH D-2 F'!H$13,'Rider Adj F'!$B$11:$B$152,'SCH D-2 F'!$B68)*-1000</f>
        <v>0</v>
      </c>
      <c r="I68" s="24">
        <f t="shared" si="21"/>
        <v>0</v>
      </c>
      <c r="J68" s="25">
        <v>1</v>
      </c>
      <c r="K68" s="24">
        <f t="shared" si="22"/>
        <v>0</v>
      </c>
    </row>
    <row r="69" spans="1:11" ht="18.95" customHeight="1" x14ac:dyDescent="0.2">
      <c r="A69" s="26">
        <f t="shared" si="23"/>
        <v>40</v>
      </c>
      <c r="B69" s="124">
        <v>538</v>
      </c>
      <c r="C69" s="4" t="s">
        <v>22</v>
      </c>
      <c r="D69" s="24">
        <f>SUMIFS('Rider Adj F'!$P$11:$P$152,'Rider Adj F'!$A$11:$A$152,'SCH D-2 F'!D$13,'Rider Adj F'!$B$11:$B$152,'SCH D-2 F'!$B69)*-1000</f>
        <v>0</v>
      </c>
      <c r="E69" s="24">
        <f>SUMIFS('Rider Adj F'!$P$11:$P$152,'Rider Adj F'!$A$11:$A$152,'SCH D-2 F'!E$13,'Rider Adj F'!$B$11:$B$152,'SCH D-2 F'!$B69)*-1000</f>
        <v>0</v>
      </c>
      <c r="F69" s="24">
        <f>SUMIFS('Rider Adj F'!$P$11:$P$152,'Rider Adj F'!$A$11:$A$152,'SCH D-2 F'!F$13,'Rider Adj F'!$B$11:$B$152,'SCH D-2 F'!$B69)*-1000</f>
        <v>0</v>
      </c>
      <c r="G69" s="24">
        <f>SUMIFS('Rider Adj F'!$P$11:$P$152,'Rider Adj F'!$A$11:$A$152,'SCH D-2 F'!G$13,'Rider Adj F'!$B$11:$B$152,'SCH D-2 F'!$B69)*-1000</f>
        <v>0</v>
      </c>
      <c r="H69" s="24">
        <f>SUMIFS('Rider Adj F'!$P$11:$P$152,'Rider Adj F'!$A$11:$A$152,'SCH D-2 F'!H$13,'Rider Adj F'!$B$11:$B$152,'SCH D-2 F'!$B69)*-1000</f>
        <v>0</v>
      </c>
      <c r="I69" s="24">
        <f t="shared" si="21"/>
        <v>0</v>
      </c>
      <c r="J69" s="25">
        <v>1</v>
      </c>
      <c r="K69" s="24">
        <f t="shared" si="22"/>
        <v>0</v>
      </c>
    </row>
    <row r="70" spans="1:11" ht="18.95" customHeight="1" x14ac:dyDescent="0.2">
      <c r="A70" s="26">
        <f t="shared" si="23"/>
        <v>41</v>
      </c>
      <c r="B70" s="124">
        <v>539</v>
      </c>
      <c r="C70" s="4" t="s">
        <v>35</v>
      </c>
      <c r="D70" s="24">
        <f>SUMIFS('Rider Adj F'!$P$11:$P$152,'Rider Adj F'!$A$11:$A$152,'SCH D-2 F'!D$13,'Rider Adj F'!$B$11:$B$152,'SCH D-2 F'!$B70)*-1000</f>
        <v>0</v>
      </c>
      <c r="E70" s="24">
        <f>SUMIFS('Rider Adj F'!$P$11:$P$152,'Rider Adj F'!$A$11:$A$152,'SCH D-2 F'!E$13,'Rider Adj F'!$B$11:$B$152,'SCH D-2 F'!$B70)*-1000</f>
        <v>0</v>
      </c>
      <c r="F70" s="24">
        <f>SUMIFS('Rider Adj F'!$P$11:$P$152,'Rider Adj F'!$A$11:$A$152,'SCH D-2 F'!F$13,'Rider Adj F'!$B$11:$B$152,'SCH D-2 F'!$B70)*-1000</f>
        <v>0</v>
      </c>
      <c r="G70" s="24">
        <f>SUMIFS('Rider Adj F'!$P$11:$P$152,'Rider Adj F'!$A$11:$A$152,'SCH D-2 F'!G$13,'Rider Adj F'!$B$11:$B$152,'SCH D-2 F'!$B70)*-1000</f>
        <v>0</v>
      </c>
      <c r="H70" s="24">
        <f>SUMIFS('Rider Adj F'!$P$11:$P$152,'Rider Adj F'!$A$11:$A$152,'SCH D-2 F'!H$13,'Rider Adj F'!$B$11:$B$152,'SCH D-2 F'!$B70)*-1000</f>
        <v>0</v>
      </c>
      <c r="I70" s="24">
        <f t="shared" si="21"/>
        <v>0</v>
      </c>
      <c r="J70" s="25">
        <v>1</v>
      </c>
      <c r="K70" s="24">
        <f t="shared" si="22"/>
        <v>0</v>
      </c>
    </row>
    <row r="71" spans="1:11" ht="18.95" customHeight="1" x14ac:dyDescent="0.2">
      <c r="A71" s="26">
        <f t="shared" si="23"/>
        <v>42</v>
      </c>
      <c r="B71" s="124">
        <v>540</v>
      </c>
      <c r="C71" s="4" t="s">
        <v>24</v>
      </c>
      <c r="D71" s="24">
        <f>SUMIFS('Rider Adj F'!$P$11:$P$152,'Rider Adj F'!$A$11:$A$152,'SCH D-2 F'!D$13,'Rider Adj F'!$B$11:$B$152,'SCH D-2 F'!$B71)*-1000</f>
        <v>0</v>
      </c>
      <c r="E71" s="24">
        <f>SUMIFS('Rider Adj F'!$P$11:$P$152,'Rider Adj F'!$A$11:$A$152,'SCH D-2 F'!E$13,'Rider Adj F'!$B$11:$B$152,'SCH D-2 F'!$B71)*-1000</f>
        <v>0</v>
      </c>
      <c r="F71" s="24">
        <f>SUMIFS('Rider Adj F'!$P$11:$P$152,'Rider Adj F'!$A$11:$A$152,'SCH D-2 F'!F$13,'Rider Adj F'!$B$11:$B$152,'SCH D-2 F'!$B71)*-1000</f>
        <v>0</v>
      </c>
      <c r="G71" s="24">
        <f>SUMIFS('Rider Adj F'!$P$11:$P$152,'Rider Adj F'!$A$11:$A$152,'SCH D-2 F'!G$13,'Rider Adj F'!$B$11:$B$152,'SCH D-2 F'!$B71)*-1000</f>
        <v>0</v>
      </c>
      <c r="H71" s="24">
        <f>SUMIFS('Rider Adj F'!$P$11:$P$152,'Rider Adj F'!$A$11:$A$152,'SCH D-2 F'!H$13,'Rider Adj F'!$B$11:$B$152,'SCH D-2 F'!$B71)*-1000</f>
        <v>0</v>
      </c>
      <c r="I71" s="24">
        <f t="shared" si="21"/>
        <v>0</v>
      </c>
      <c r="J71" s="25">
        <v>1</v>
      </c>
      <c r="K71" s="24">
        <f t="shared" si="22"/>
        <v>0</v>
      </c>
    </row>
    <row r="72" spans="1:11" ht="18.95" customHeight="1" x14ac:dyDescent="0.2">
      <c r="A72" s="26">
        <f t="shared" si="23"/>
        <v>43</v>
      </c>
      <c r="B72" s="124">
        <v>541</v>
      </c>
      <c r="C72" s="4" t="s">
        <v>36</v>
      </c>
      <c r="D72" s="24">
        <f>SUMIFS('Rider Adj F'!$P$11:$P$152,'Rider Adj F'!$A$11:$A$152,'SCH D-2 F'!D$13,'Rider Adj F'!$B$11:$B$152,'SCH D-2 F'!$B72)*-1000</f>
        <v>0</v>
      </c>
      <c r="E72" s="24">
        <f>SUMIFS('Rider Adj F'!$P$11:$P$152,'Rider Adj F'!$A$11:$A$152,'SCH D-2 F'!E$13,'Rider Adj F'!$B$11:$B$152,'SCH D-2 F'!$B72)*-1000</f>
        <v>0</v>
      </c>
      <c r="F72" s="24">
        <f>SUMIFS('Rider Adj F'!$P$11:$P$152,'Rider Adj F'!$A$11:$A$152,'SCH D-2 F'!F$13,'Rider Adj F'!$B$11:$B$152,'SCH D-2 F'!$B72)*-1000</f>
        <v>0</v>
      </c>
      <c r="G72" s="24">
        <f>SUMIFS('Rider Adj F'!$P$11:$P$152,'Rider Adj F'!$A$11:$A$152,'SCH D-2 F'!G$13,'Rider Adj F'!$B$11:$B$152,'SCH D-2 F'!$B72)*-1000</f>
        <v>0</v>
      </c>
      <c r="H72" s="24">
        <f>SUMIFS('Rider Adj F'!$P$11:$P$152,'Rider Adj F'!$A$11:$A$152,'SCH D-2 F'!H$13,'Rider Adj F'!$B$11:$B$152,'SCH D-2 F'!$B72)*-1000</f>
        <v>0</v>
      </c>
      <c r="I72" s="24">
        <f t="shared" si="21"/>
        <v>0</v>
      </c>
      <c r="J72" s="25">
        <v>1</v>
      </c>
      <c r="K72" s="24">
        <f t="shared" si="22"/>
        <v>0</v>
      </c>
    </row>
    <row r="73" spans="1:11" ht="18.95" customHeight="1" x14ac:dyDescent="0.2">
      <c r="A73" s="26">
        <f t="shared" si="23"/>
        <v>44</v>
      </c>
      <c r="B73" s="124">
        <v>542</v>
      </c>
      <c r="C73" s="4" t="s">
        <v>27</v>
      </c>
      <c r="D73" s="24">
        <f>SUMIFS('Rider Adj F'!$P$11:$P$152,'Rider Adj F'!$A$11:$A$152,'SCH D-2 F'!D$13,'Rider Adj F'!$B$11:$B$152,'SCH D-2 F'!$B73)*-1000</f>
        <v>0</v>
      </c>
      <c r="E73" s="24">
        <f>SUMIFS('Rider Adj F'!$P$11:$P$152,'Rider Adj F'!$A$11:$A$152,'SCH D-2 F'!E$13,'Rider Adj F'!$B$11:$B$152,'SCH D-2 F'!$B73)*-1000</f>
        <v>0</v>
      </c>
      <c r="F73" s="24">
        <f>SUMIFS('Rider Adj F'!$P$11:$P$152,'Rider Adj F'!$A$11:$A$152,'SCH D-2 F'!F$13,'Rider Adj F'!$B$11:$B$152,'SCH D-2 F'!$B73)*-1000</f>
        <v>0</v>
      </c>
      <c r="G73" s="24">
        <f>SUMIFS('Rider Adj F'!$P$11:$P$152,'Rider Adj F'!$A$11:$A$152,'SCH D-2 F'!G$13,'Rider Adj F'!$B$11:$B$152,'SCH D-2 F'!$B73)*-1000</f>
        <v>0</v>
      </c>
      <c r="H73" s="24">
        <f>SUMIFS('Rider Adj F'!$P$11:$P$152,'Rider Adj F'!$A$11:$A$152,'SCH D-2 F'!H$13,'Rider Adj F'!$B$11:$B$152,'SCH D-2 F'!$B73)*-1000</f>
        <v>0</v>
      </c>
      <c r="I73" s="24">
        <f t="shared" si="21"/>
        <v>0</v>
      </c>
      <c r="J73" s="25">
        <v>1</v>
      </c>
      <c r="K73" s="24">
        <f t="shared" si="22"/>
        <v>0</v>
      </c>
    </row>
    <row r="74" spans="1:11" ht="18.95" customHeight="1" x14ac:dyDescent="0.2">
      <c r="A74" s="26">
        <f t="shared" si="23"/>
        <v>45</v>
      </c>
      <c r="B74" s="124">
        <v>543</v>
      </c>
      <c r="C74" s="4" t="s">
        <v>37</v>
      </c>
      <c r="D74" s="24">
        <f>SUMIFS('Rider Adj F'!$P$11:$P$152,'Rider Adj F'!$A$11:$A$152,'SCH D-2 F'!D$13,'Rider Adj F'!$B$11:$B$152,'SCH D-2 F'!$B74)*-1000</f>
        <v>0</v>
      </c>
      <c r="E74" s="24">
        <f>SUMIFS('Rider Adj F'!$P$11:$P$152,'Rider Adj F'!$A$11:$A$152,'SCH D-2 F'!E$13,'Rider Adj F'!$B$11:$B$152,'SCH D-2 F'!$B74)*-1000</f>
        <v>0</v>
      </c>
      <c r="F74" s="24">
        <f>SUMIFS('Rider Adj F'!$P$11:$P$152,'Rider Adj F'!$A$11:$A$152,'SCH D-2 F'!F$13,'Rider Adj F'!$B$11:$B$152,'SCH D-2 F'!$B74)*-1000</f>
        <v>0</v>
      </c>
      <c r="G74" s="24">
        <f>SUMIFS('Rider Adj F'!$P$11:$P$152,'Rider Adj F'!$A$11:$A$152,'SCH D-2 F'!G$13,'Rider Adj F'!$B$11:$B$152,'SCH D-2 F'!$B74)*-1000</f>
        <v>0</v>
      </c>
      <c r="H74" s="24">
        <f>SUMIFS('Rider Adj F'!$P$11:$P$152,'Rider Adj F'!$A$11:$A$152,'SCH D-2 F'!H$13,'Rider Adj F'!$B$11:$B$152,'SCH D-2 F'!$B74)*-1000</f>
        <v>0</v>
      </c>
      <c r="I74" s="24">
        <f t="shared" si="21"/>
        <v>0</v>
      </c>
      <c r="J74" s="25">
        <v>1</v>
      </c>
      <c r="K74" s="24">
        <f t="shared" si="22"/>
        <v>0</v>
      </c>
    </row>
    <row r="75" spans="1:11" ht="18.95" customHeight="1" x14ac:dyDescent="0.2">
      <c r="A75" s="26">
        <f t="shared" si="23"/>
        <v>46</v>
      </c>
      <c r="B75" s="124">
        <v>544</v>
      </c>
      <c r="C75" s="4" t="s">
        <v>29</v>
      </c>
      <c r="D75" s="24">
        <f>SUMIFS('Rider Adj F'!$P$11:$P$152,'Rider Adj F'!$A$11:$A$152,'SCH D-2 F'!D$13,'Rider Adj F'!$B$11:$B$152,'SCH D-2 F'!$B75)*-1000</f>
        <v>0</v>
      </c>
      <c r="E75" s="24">
        <f>SUMIFS('Rider Adj F'!$P$11:$P$152,'Rider Adj F'!$A$11:$A$152,'SCH D-2 F'!E$13,'Rider Adj F'!$B$11:$B$152,'SCH D-2 F'!$B75)*-1000</f>
        <v>0</v>
      </c>
      <c r="F75" s="24">
        <f>SUMIFS('Rider Adj F'!$P$11:$P$152,'Rider Adj F'!$A$11:$A$152,'SCH D-2 F'!F$13,'Rider Adj F'!$B$11:$B$152,'SCH D-2 F'!$B75)*-1000</f>
        <v>0</v>
      </c>
      <c r="G75" s="24">
        <f>SUMIFS('Rider Adj F'!$P$11:$P$152,'Rider Adj F'!$A$11:$A$152,'SCH D-2 F'!G$13,'Rider Adj F'!$B$11:$B$152,'SCH D-2 F'!$B75)*-1000</f>
        <v>0</v>
      </c>
      <c r="H75" s="24">
        <f>SUMIFS('Rider Adj F'!$P$11:$P$152,'Rider Adj F'!$A$11:$A$152,'SCH D-2 F'!H$13,'Rider Adj F'!$B$11:$B$152,'SCH D-2 F'!$B75)*-1000</f>
        <v>0</v>
      </c>
      <c r="I75" s="24">
        <f t="shared" si="21"/>
        <v>0</v>
      </c>
      <c r="J75" s="25">
        <v>1</v>
      </c>
      <c r="K75" s="24">
        <f t="shared" si="22"/>
        <v>0</v>
      </c>
    </row>
    <row r="76" spans="1:11" ht="18.95" customHeight="1" x14ac:dyDescent="0.2">
      <c r="A76" s="26">
        <f t="shared" si="23"/>
        <v>47</v>
      </c>
      <c r="B76" s="124">
        <v>545</v>
      </c>
      <c r="C76" s="4" t="s">
        <v>38</v>
      </c>
      <c r="D76" s="24">
        <f>SUMIFS('Rider Adj F'!$P$11:$P$152,'Rider Adj F'!$A$11:$A$152,'SCH D-2 F'!D$13,'Rider Adj F'!$B$11:$B$152,'SCH D-2 F'!$B76)*-1000</f>
        <v>0</v>
      </c>
      <c r="E76" s="24">
        <f>SUMIFS('Rider Adj F'!$P$11:$P$152,'Rider Adj F'!$A$11:$A$152,'SCH D-2 F'!E$13,'Rider Adj F'!$B$11:$B$152,'SCH D-2 F'!$B76)*-1000</f>
        <v>0</v>
      </c>
      <c r="F76" s="24">
        <f>SUMIFS('Rider Adj F'!$P$11:$P$152,'Rider Adj F'!$A$11:$A$152,'SCH D-2 F'!F$13,'Rider Adj F'!$B$11:$B$152,'SCH D-2 F'!$B76)*-1000</f>
        <v>0</v>
      </c>
      <c r="G76" s="24">
        <f>SUMIFS('Rider Adj F'!$P$11:$P$152,'Rider Adj F'!$A$11:$A$152,'SCH D-2 F'!G$13,'Rider Adj F'!$B$11:$B$152,'SCH D-2 F'!$B76)*-1000</f>
        <v>0</v>
      </c>
      <c r="H76" s="24">
        <f>SUMIFS('Rider Adj F'!$P$11:$P$152,'Rider Adj F'!$A$11:$A$152,'SCH D-2 F'!H$13,'Rider Adj F'!$B$11:$B$152,'SCH D-2 F'!$B76)*-1000</f>
        <v>0</v>
      </c>
      <c r="I76" s="24">
        <f t="shared" si="21"/>
        <v>0</v>
      </c>
      <c r="J76" s="25">
        <v>1</v>
      </c>
      <c r="K76" s="24">
        <f t="shared" si="22"/>
        <v>0</v>
      </c>
    </row>
    <row r="77" spans="1:11" ht="18.95" customHeight="1" x14ac:dyDescent="0.2">
      <c r="A77" s="26">
        <f t="shared" si="23"/>
        <v>48</v>
      </c>
      <c r="B77" s="124"/>
      <c r="C77" s="10" t="s">
        <v>180</v>
      </c>
      <c r="D77" s="36">
        <f t="shared" ref="D77:I77" si="24">SUM(D66:D76)</f>
        <v>0</v>
      </c>
      <c r="E77" s="36">
        <f t="shared" si="24"/>
        <v>0</v>
      </c>
      <c r="F77" s="36">
        <f t="shared" si="24"/>
        <v>0</v>
      </c>
      <c r="G77" s="36">
        <f t="shared" si="24"/>
        <v>0</v>
      </c>
      <c r="H77" s="36">
        <f t="shared" si="24"/>
        <v>0</v>
      </c>
      <c r="I77" s="36">
        <f t="shared" si="24"/>
        <v>0</v>
      </c>
      <c r="K77" s="36">
        <f>SUM(K66:K76)</f>
        <v>0</v>
      </c>
    </row>
    <row r="78" spans="1:11" ht="18.95" customHeight="1" x14ac:dyDescent="0.2">
      <c r="A78" s="26"/>
      <c r="B78" s="124"/>
      <c r="C78" s="2"/>
    </row>
    <row r="79" spans="1:11" ht="18.95" customHeight="1" x14ac:dyDescent="0.2">
      <c r="A79" s="26">
        <f>A77+1</f>
        <v>49</v>
      </c>
      <c r="B79" s="124"/>
      <c r="C79" s="37" t="s">
        <v>181</v>
      </c>
    </row>
    <row r="80" spans="1:11" ht="18.95" customHeight="1" x14ac:dyDescent="0.2">
      <c r="A80" s="26">
        <f>A79+1</f>
        <v>50</v>
      </c>
      <c r="B80" s="124">
        <v>546</v>
      </c>
      <c r="C80" s="4" t="s">
        <v>39</v>
      </c>
      <c r="D80" s="24">
        <f>SUMIFS('Rider Adj F'!$P$11:$P$152,'Rider Adj F'!$A$11:$A$152,'SCH D-2 F'!D$13,'Rider Adj F'!$B$11:$B$152,'SCH D-2 F'!$B80)*-1000</f>
        <v>0</v>
      </c>
      <c r="E80" s="24">
        <f>SUMIFS('Rider Adj F'!$P$11:$P$152,'Rider Adj F'!$A$11:$A$152,'SCH D-2 F'!E$13,'Rider Adj F'!$B$11:$B$152,'SCH D-2 F'!$B80)*-1000</f>
        <v>0</v>
      </c>
      <c r="F80" s="24">
        <f>SUMIFS('Rider Adj F'!$P$11:$P$152,'Rider Adj F'!$A$11:$A$152,'SCH D-2 F'!F$13,'Rider Adj F'!$B$11:$B$152,'SCH D-2 F'!$B80)*-1000</f>
        <v>0</v>
      </c>
      <c r="G80" s="24">
        <f>SUMIFS('Rider Adj F'!$P$11:$P$152,'Rider Adj F'!$A$11:$A$152,'SCH D-2 F'!G$13,'Rider Adj F'!$B$11:$B$152,'SCH D-2 F'!$B80)*-1000</f>
        <v>0</v>
      </c>
      <c r="H80" s="24">
        <f>SUMIFS('Rider Adj F'!$P$11:$P$152,'Rider Adj F'!$A$11:$A$152,'SCH D-2 F'!H$13,'Rider Adj F'!$B$11:$B$152,'SCH D-2 F'!$B80)*-1000</f>
        <v>0</v>
      </c>
      <c r="I80" s="24">
        <f t="shared" ref="I80:I82" si="25">SUM(D80:H80)</f>
        <v>0</v>
      </c>
      <c r="J80" s="25">
        <v>1</v>
      </c>
      <c r="K80" s="24">
        <f t="shared" ref="K80:K82" si="26">I80*J80</f>
        <v>0</v>
      </c>
    </row>
    <row r="81" spans="1:11" ht="18.95" customHeight="1" x14ac:dyDescent="0.2">
      <c r="A81" s="26">
        <f t="shared" si="23"/>
        <v>51</v>
      </c>
      <c r="B81" s="124">
        <v>547</v>
      </c>
      <c r="C81" s="4" t="s">
        <v>40</v>
      </c>
      <c r="D81" s="24">
        <f>SUMIFS('Rider Adj F'!$P$11:$P$152,'Rider Adj F'!$A$11:$A$152,'SCH D-2 F'!D$13,'Rider Adj F'!$B$11:$B$152,'SCH D-2 F'!$B81)*-1000</f>
        <v>0</v>
      </c>
      <c r="E81" s="24">
        <f>SUMIFS('Rider Adj F'!$P$11:$P$152,'Rider Adj F'!$A$11:$A$152,'SCH D-2 F'!E$13,'Rider Adj F'!$B$11:$B$152,'SCH D-2 F'!$B81)*-1000</f>
        <v>0</v>
      </c>
      <c r="F81" s="24">
        <f>SUMIFS('Rider Adj F'!$P$11:$P$152,'Rider Adj F'!$A$11:$A$152,'SCH D-2 F'!F$13,'Rider Adj F'!$B$11:$B$152,'SCH D-2 F'!$B81)*-1000</f>
        <v>0</v>
      </c>
      <c r="G81" s="24">
        <f>SUMIFS('Rider Adj F'!$P$11:$P$152,'Rider Adj F'!$A$11:$A$152,'SCH D-2 F'!G$13,'Rider Adj F'!$B$11:$B$152,'SCH D-2 F'!$B81)*-1000</f>
        <v>0</v>
      </c>
      <c r="H81" s="24">
        <f>SUMIFS('Rider Adj F'!$P$11:$P$152,'Rider Adj F'!$A$11:$A$152,'SCH D-2 F'!H$13,'Rider Adj F'!$B$11:$B$152,'SCH D-2 F'!$B81)*-1000</f>
        <v>0</v>
      </c>
      <c r="I81" s="24">
        <f t="shared" si="25"/>
        <v>0</v>
      </c>
      <c r="J81" s="25">
        <v>1</v>
      </c>
      <c r="K81" s="24">
        <f t="shared" si="26"/>
        <v>0</v>
      </c>
    </row>
    <row r="82" spans="1:11" ht="18.95" customHeight="1" x14ac:dyDescent="0.2">
      <c r="A82" s="26">
        <f t="shared" si="23"/>
        <v>52</v>
      </c>
      <c r="B82" s="124">
        <v>548</v>
      </c>
      <c r="C82" s="4" t="s">
        <v>41</v>
      </c>
      <c r="D82" s="24">
        <f>SUMIFS('Rider Adj F'!$P$11:$P$152,'Rider Adj F'!$A$11:$A$152,'SCH D-2 F'!D$13,'Rider Adj F'!$B$11:$B$152,'SCH D-2 F'!$B82)*-1000</f>
        <v>0</v>
      </c>
      <c r="E82" s="24">
        <f>SUMIFS('Rider Adj F'!$P$11:$P$152,'Rider Adj F'!$A$11:$A$152,'SCH D-2 F'!E$13,'Rider Adj F'!$B$11:$B$152,'SCH D-2 F'!$B82)*-1000</f>
        <v>0</v>
      </c>
      <c r="F82" s="24">
        <f>SUMIFS('Rider Adj F'!$P$11:$P$152,'Rider Adj F'!$A$11:$A$152,'SCH D-2 F'!F$13,'Rider Adj F'!$B$11:$B$152,'SCH D-2 F'!$B82)*-1000</f>
        <v>0</v>
      </c>
      <c r="G82" s="24">
        <f>SUMIFS('Rider Adj F'!$P$11:$P$152,'Rider Adj F'!$A$11:$A$152,'SCH D-2 F'!G$13,'Rider Adj F'!$B$11:$B$152,'SCH D-2 F'!$B82)*-1000</f>
        <v>0</v>
      </c>
      <c r="H82" s="24">
        <f>SUMIFS('Rider Adj F'!$P$11:$P$152,'Rider Adj F'!$A$11:$A$152,'SCH D-2 F'!H$13,'Rider Adj F'!$B$11:$B$152,'SCH D-2 F'!$B82)*-1000</f>
        <v>0</v>
      </c>
      <c r="I82" s="24">
        <f t="shared" si="25"/>
        <v>0</v>
      </c>
      <c r="J82" s="25">
        <v>1</v>
      </c>
      <c r="K82" s="24">
        <f t="shared" si="26"/>
        <v>0</v>
      </c>
    </row>
    <row r="83" spans="1:11" s="16" customFormat="1" ht="20.100000000000001" customHeight="1" x14ac:dyDescent="0.2">
      <c r="A83" s="379" t="str">
        <f>$A$1</f>
        <v>LOUISVILLE GAS AND ELECTRIC COMPANY</v>
      </c>
      <c r="B83" s="379"/>
      <c r="C83" s="379"/>
      <c r="D83" s="379"/>
      <c r="E83" s="379"/>
      <c r="F83" s="379"/>
      <c r="G83" s="379"/>
      <c r="H83" s="379"/>
      <c r="I83" s="379"/>
      <c r="J83" s="379"/>
      <c r="K83" s="379"/>
    </row>
    <row r="84" spans="1:11" s="16" customFormat="1" ht="20.100000000000001" customHeight="1" x14ac:dyDescent="0.2">
      <c r="A84" s="379" t="str">
        <f>$A$2</f>
        <v>CASE NO. 2018-00295 - ELECTRIC OPERATIONS - RESPONSE TO PSC 2-75 (SLIPPAGE FACTOR 97.153%)</v>
      </c>
      <c r="B84" s="379"/>
      <c r="C84" s="379"/>
      <c r="D84" s="379"/>
      <c r="E84" s="379"/>
      <c r="F84" s="379"/>
      <c r="G84" s="379"/>
      <c r="H84" s="379"/>
      <c r="I84" s="379"/>
      <c r="J84" s="379"/>
      <c r="K84" s="379"/>
    </row>
    <row r="85" spans="1:11" s="16" customFormat="1" ht="20.100000000000001" customHeight="1" x14ac:dyDescent="0.2">
      <c r="A85" s="379" t="s">
        <v>332</v>
      </c>
      <c r="B85" s="379"/>
      <c r="C85" s="379"/>
      <c r="D85" s="379"/>
      <c r="E85" s="379"/>
      <c r="F85" s="379"/>
      <c r="G85" s="379"/>
      <c r="H85" s="379"/>
      <c r="I85" s="379"/>
      <c r="J85" s="379"/>
      <c r="K85" s="379"/>
    </row>
    <row r="86" spans="1:11" s="16" customFormat="1" ht="20.100000000000001" customHeight="1" x14ac:dyDescent="0.2">
      <c r="A86" s="379" t="str">
        <f>$A$4</f>
        <v>FOR THE 12 MONTHS ENDED APRIL 30, 2020</v>
      </c>
      <c r="B86" s="379"/>
      <c r="C86" s="379"/>
      <c r="D86" s="379"/>
      <c r="E86" s="379"/>
      <c r="F86" s="379"/>
      <c r="G86" s="379"/>
      <c r="H86" s="379"/>
      <c r="I86" s="379"/>
      <c r="J86" s="379"/>
      <c r="K86" s="379"/>
    </row>
    <row r="87" spans="1:11" s="16" customFormat="1" ht="20.100000000000001" customHeight="1" x14ac:dyDescent="0.2">
      <c r="A87" s="123"/>
      <c r="B87" s="123"/>
      <c r="C87" s="123"/>
      <c r="D87" s="123"/>
      <c r="E87" s="123"/>
      <c r="F87" s="210"/>
      <c r="G87" s="210"/>
      <c r="H87" s="123"/>
      <c r="I87" s="123"/>
      <c r="J87" s="123"/>
      <c r="K87" s="123"/>
    </row>
    <row r="88" spans="1:11" s="16" customFormat="1" ht="20.100000000000001" customHeight="1" x14ac:dyDescent="0.2">
      <c r="A88" s="16" t="str">
        <f>$A$6</f>
        <v>DATA:____BASE  PERIOD__X__FORECASTED  PERIOD</v>
      </c>
      <c r="B88" s="18"/>
      <c r="K88" s="19" t="str">
        <f>$K$6</f>
        <v>SCHEDULE D-2</v>
      </c>
    </row>
    <row r="89" spans="1:11" s="16" customFormat="1" ht="20.100000000000001" customHeight="1" x14ac:dyDescent="0.2">
      <c r="A89" s="16" t="str">
        <f>$A$7</f>
        <v>TYPE OF FILING: _____ ORIGINAL  _____ UPDATED  __X__ REVISED</v>
      </c>
      <c r="K89" s="19" t="s">
        <v>343</v>
      </c>
    </row>
    <row r="90" spans="1:11" s="16" customFormat="1" ht="20.100000000000001" customHeight="1" x14ac:dyDescent="0.2">
      <c r="A90" s="16" t="str">
        <f>$A$8</f>
        <v>WORKPAPER REFERENCE NO(S).:  SCHEDULE WPD-2</v>
      </c>
      <c r="B90" s="18"/>
      <c r="D90" s="18"/>
      <c r="E90" s="18"/>
      <c r="F90" s="18"/>
      <c r="G90" s="18"/>
      <c r="H90" s="18"/>
      <c r="I90" s="18"/>
      <c r="K90" s="20" t="str">
        <f>$K$8</f>
        <v>WITNESS:   C. M. GARRETT</v>
      </c>
    </row>
    <row r="91" spans="1:11" s="16" customFormat="1" ht="20.100000000000001" customHeight="1" x14ac:dyDescent="0.2"/>
    <row r="92" spans="1:11" s="16" customFormat="1" ht="18.75" customHeight="1" x14ac:dyDescent="0.2">
      <c r="A92" s="63"/>
      <c r="B92" s="63"/>
      <c r="C92" s="63"/>
      <c r="D92" s="129" t="str">
        <f>D$10</f>
        <v>ADJ 1</v>
      </c>
      <c r="E92" s="129" t="str">
        <f t="shared" ref="E92:H92" si="27">E$10</f>
        <v>ADJ 2</v>
      </c>
      <c r="F92" s="129" t="str">
        <f t="shared" si="27"/>
        <v>ADJ 3</v>
      </c>
      <c r="G92" s="129" t="str">
        <f t="shared" si="27"/>
        <v>ADJ 4</v>
      </c>
      <c r="H92" s="129" t="str">
        <f t="shared" si="27"/>
        <v>ADJ 5</v>
      </c>
      <c r="I92" s="63"/>
      <c r="J92" s="63"/>
      <c r="K92" s="63"/>
    </row>
    <row r="93" spans="1:11" ht="44.25" customHeight="1" x14ac:dyDescent="0.2">
      <c r="A93" s="64" t="s">
        <v>152</v>
      </c>
      <c r="B93" s="64" t="s">
        <v>153</v>
      </c>
      <c r="C93" s="64" t="s">
        <v>157</v>
      </c>
      <c r="D93" s="64" t="str">
        <f>D$11</f>
        <v>REMOVE DSM MECHANISM</v>
      </c>
      <c r="E93" s="64" t="str">
        <f t="shared" ref="E93:H93" si="28">E$11</f>
        <v>REMOVE ECR MECHANISM</v>
      </c>
      <c r="F93" s="64" t="str">
        <f t="shared" si="28"/>
        <v>REMOVE FAC MECHANISM</v>
      </c>
      <c r="G93" s="64" t="str">
        <f t="shared" si="28"/>
        <v>REMOVE OSS MECHANISM</v>
      </c>
      <c r="H93" s="64" t="str">
        <f t="shared" si="28"/>
        <v>INTEREST SYNCHRONIZATION</v>
      </c>
      <c r="I93" s="64" t="s">
        <v>334</v>
      </c>
      <c r="J93" s="64" t="s">
        <v>154</v>
      </c>
      <c r="K93" s="64" t="s">
        <v>324</v>
      </c>
    </row>
    <row r="94" spans="1:11" ht="23.1" customHeight="1" x14ac:dyDescent="0.2">
      <c r="A94" s="22"/>
      <c r="B94" s="22"/>
      <c r="C94" s="29"/>
      <c r="D94" s="30" t="s">
        <v>155</v>
      </c>
      <c r="E94" s="30" t="s">
        <v>155</v>
      </c>
      <c r="F94" s="30" t="s">
        <v>155</v>
      </c>
      <c r="G94" s="30" t="s">
        <v>155</v>
      </c>
      <c r="H94" s="30" t="s">
        <v>155</v>
      </c>
      <c r="I94" s="30" t="s">
        <v>155</v>
      </c>
      <c r="J94" s="30"/>
      <c r="K94" s="30" t="s">
        <v>155</v>
      </c>
    </row>
    <row r="95" spans="1:11" ht="18.95" customHeight="1" x14ac:dyDescent="0.2">
      <c r="A95" s="26">
        <f>A82+1</f>
        <v>53</v>
      </c>
      <c r="B95" s="124">
        <v>549</v>
      </c>
      <c r="C95" s="4" t="s">
        <v>42</v>
      </c>
      <c r="D95" s="24">
        <f>SUMIFS('Rider Adj F'!$P$11:$P$152,'Rider Adj F'!$A$11:$A$152,'SCH D-2 F'!D$13,'Rider Adj F'!$B$11:$B$152,'SCH D-2 F'!$B95)*-1000</f>
        <v>0</v>
      </c>
      <c r="E95" s="24">
        <f>SUMIFS('Rider Adj F'!$P$11:$P$152,'Rider Adj F'!$A$11:$A$152,'SCH D-2 F'!E$13,'Rider Adj F'!$B$11:$B$152,'SCH D-2 F'!$B95)*-1000</f>
        <v>0</v>
      </c>
      <c r="F95" s="24">
        <f>SUMIFS('Rider Adj F'!$P$11:$P$152,'Rider Adj F'!$A$11:$A$152,'SCH D-2 F'!F$13,'Rider Adj F'!$B$11:$B$152,'SCH D-2 F'!$B95)*-1000</f>
        <v>0</v>
      </c>
      <c r="G95" s="24">
        <f>SUMIFS('Rider Adj F'!$P$11:$P$152,'Rider Adj F'!$A$11:$A$152,'SCH D-2 F'!G$13,'Rider Adj F'!$B$11:$B$152,'SCH D-2 F'!$B95)*-1000</f>
        <v>0</v>
      </c>
      <c r="H95" s="24">
        <f>SUMIFS('Rider Adj F'!$P$11:$P$152,'Rider Adj F'!$A$11:$A$152,'SCH D-2 F'!H$13,'Rider Adj F'!$B$11:$B$152,'SCH D-2 F'!$B95)*-1000</f>
        <v>0</v>
      </c>
      <c r="I95" s="24">
        <f t="shared" ref="I95:I100" si="29">SUM(D95:H95)</f>
        <v>0</v>
      </c>
      <c r="J95" s="25">
        <v>1</v>
      </c>
      <c r="K95" s="24">
        <f t="shared" ref="K95:K100" si="30">I95*J95</f>
        <v>0</v>
      </c>
    </row>
    <row r="96" spans="1:11" ht="18.95" customHeight="1" x14ac:dyDescent="0.2">
      <c r="A96" s="26">
        <f t="shared" si="23"/>
        <v>54</v>
      </c>
      <c r="B96" s="124">
        <v>550</v>
      </c>
      <c r="C96" s="4" t="s">
        <v>24</v>
      </c>
      <c r="D96" s="24">
        <f>SUMIFS('Rider Adj F'!$P$11:$P$152,'Rider Adj F'!$A$11:$A$152,'SCH D-2 F'!D$13,'Rider Adj F'!$B$11:$B$152,'SCH D-2 F'!$B96)*-1000</f>
        <v>0</v>
      </c>
      <c r="E96" s="24">
        <f>SUMIFS('Rider Adj F'!$P$11:$P$152,'Rider Adj F'!$A$11:$A$152,'SCH D-2 F'!E$13,'Rider Adj F'!$B$11:$B$152,'SCH D-2 F'!$B96)*-1000</f>
        <v>0</v>
      </c>
      <c r="F96" s="24">
        <f>SUMIFS('Rider Adj F'!$P$11:$P$152,'Rider Adj F'!$A$11:$A$152,'SCH D-2 F'!F$13,'Rider Adj F'!$B$11:$B$152,'SCH D-2 F'!$B96)*-1000</f>
        <v>0</v>
      </c>
      <c r="G96" s="24">
        <f>SUMIFS('Rider Adj F'!$P$11:$P$152,'Rider Adj F'!$A$11:$A$152,'SCH D-2 F'!G$13,'Rider Adj F'!$B$11:$B$152,'SCH D-2 F'!$B96)*-1000</f>
        <v>0</v>
      </c>
      <c r="H96" s="24">
        <f>SUMIFS('Rider Adj F'!$P$11:$P$152,'Rider Adj F'!$A$11:$A$152,'SCH D-2 F'!H$13,'Rider Adj F'!$B$11:$B$152,'SCH D-2 F'!$B96)*-1000</f>
        <v>0</v>
      </c>
      <c r="I96" s="24">
        <f t="shared" si="29"/>
        <v>0</v>
      </c>
      <c r="J96" s="25">
        <v>1</v>
      </c>
      <c r="K96" s="24">
        <f t="shared" si="30"/>
        <v>0</v>
      </c>
    </row>
    <row r="97" spans="1:11" ht="18.95" customHeight="1" x14ac:dyDescent="0.2">
      <c r="A97" s="26">
        <f t="shared" si="23"/>
        <v>55</v>
      </c>
      <c r="B97" s="124">
        <v>551</v>
      </c>
      <c r="C97" s="4" t="s">
        <v>26</v>
      </c>
      <c r="D97" s="24">
        <f>SUMIFS('Rider Adj F'!$P$11:$P$152,'Rider Adj F'!$A$11:$A$152,'SCH D-2 F'!D$13,'Rider Adj F'!$B$11:$B$152,'SCH D-2 F'!$B97)*-1000</f>
        <v>0</v>
      </c>
      <c r="E97" s="24">
        <f>SUMIFS('Rider Adj F'!$P$11:$P$152,'Rider Adj F'!$A$11:$A$152,'SCH D-2 F'!E$13,'Rider Adj F'!$B$11:$B$152,'SCH D-2 F'!$B97)*-1000</f>
        <v>0</v>
      </c>
      <c r="F97" s="24">
        <f>SUMIFS('Rider Adj F'!$P$11:$P$152,'Rider Adj F'!$A$11:$A$152,'SCH D-2 F'!F$13,'Rider Adj F'!$B$11:$B$152,'SCH D-2 F'!$B97)*-1000</f>
        <v>0</v>
      </c>
      <c r="G97" s="24">
        <f>SUMIFS('Rider Adj F'!$P$11:$P$152,'Rider Adj F'!$A$11:$A$152,'SCH D-2 F'!G$13,'Rider Adj F'!$B$11:$B$152,'SCH D-2 F'!$B97)*-1000</f>
        <v>0</v>
      </c>
      <c r="H97" s="24">
        <f>SUMIFS('Rider Adj F'!$P$11:$P$152,'Rider Adj F'!$A$11:$A$152,'SCH D-2 F'!H$13,'Rider Adj F'!$B$11:$B$152,'SCH D-2 F'!$B97)*-1000</f>
        <v>0</v>
      </c>
      <c r="I97" s="24">
        <f t="shared" si="29"/>
        <v>0</v>
      </c>
      <c r="J97" s="25">
        <v>1</v>
      </c>
      <c r="K97" s="24">
        <f t="shared" si="30"/>
        <v>0</v>
      </c>
    </row>
    <row r="98" spans="1:11" ht="18.95" customHeight="1" x14ac:dyDescent="0.2">
      <c r="A98" s="26">
        <f t="shared" si="23"/>
        <v>56</v>
      </c>
      <c r="B98" s="124">
        <v>552</v>
      </c>
      <c r="C98" s="4" t="s">
        <v>27</v>
      </c>
      <c r="D98" s="24">
        <f>SUMIFS('Rider Adj F'!$P$11:$P$152,'Rider Adj F'!$A$11:$A$152,'SCH D-2 F'!D$13,'Rider Adj F'!$B$11:$B$152,'SCH D-2 F'!$B98)*-1000</f>
        <v>0</v>
      </c>
      <c r="E98" s="24">
        <f>SUMIFS('Rider Adj F'!$P$11:$P$152,'Rider Adj F'!$A$11:$A$152,'SCH D-2 F'!E$13,'Rider Adj F'!$B$11:$B$152,'SCH D-2 F'!$B98)*-1000</f>
        <v>0</v>
      </c>
      <c r="F98" s="24">
        <f>SUMIFS('Rider Adj F'!$P$11:$P$152,'Rider Adj F'!$A$11:$A$152,'SCH D-2 F'!F$13,'Rider Adj F'!$B$11:$B$152,'SCH D-2 F'!$B98)*-1000</f>
        <v>0</v>
      </c>
      <c r="G98" s="24">
        <f>SUMIFS('Rider Adj F'!$P$11:$P$152,'Rider Adj F'!$A$11:$A$152,'SCH D-2 F'!G$13,'Rider Adj F'!$B$11:$B$152,'SCH D-2 F'!$B98)*-1000</f>
        <v>0</v>
      </c>
      <c r="H98" s="24">
        <f>SUMIFS('Rider Adj F'!$P$11:$P$152,'Rider Adj F'!$A$11:$A$152,'SCH D-2 F'!H$13,'Rider Adj F'!$B$11:$B$152,'SCH D-2 F'!$B98)*-1000</f>
        <v>0</v>
      </c>
      <c r="I98" s="24">
        <f t="shared" si="29"/>
        <v>0</v>
      </c>
      <c r="J98" s="25">
        <v>1</v>
      </c>
      <c r="K98" s="24">
        <f t="shared" si="30"/>
        <v>0</v>
      </c>
    </row>
    <row r="99" spans="1:11" ht="18.95" customHeight="1" x14ac:dyDescent="0.2">
      <c r="A99" s="26">
        <f t="shared" si="23"/>
        <v>57</v>
      </c>
      <c r="B99" s="124">
        <v>553</v>
      </c>
      <c r="C99" s="4" t="s">
        <v>43</v>
      </c>
      <c r="D99" s="24">
        <f>SUMIFS('Rider Adj F'!$P$11:$P$152,'Rider Adj F'!$A$11:$A$152,'SCH D-2 F'!D$13,'Rider Adj F'!$B$11:$B$152,'SCH D-2 F'!$B99)*-1000</f>
        <v>0</v>
      </c>
      <c r="E99" s="24">
        <f>SUMIFS('Rider Adj F'!$P$11:$P$152,'Rider Adj F'!$A$11:$A$152,'SCH D-2 F'!E$13,'Rider Adj F'!$B$11:$B$152,'SCH D-2 F'!$B99)*-1000</f>
        <v>0</v>
      </c>
      <c r="F99" s="24">
        <f>SUMIFS('Rider Adj F'!$P$11:$P$152,'Rider Adj F'!$A$11:$A$152,'SCH D-2 F'!F$13,'Rider Adj F'!$B$11:$B$152,'SCH D-2 F'!$B99)*-1000</f>
        <v>0</v>
      </c>
      <c r="G99" s="24">
        <f>SUMIFS('Rider Adj F'!$P$11:$P$152,'Rider Adj F'!$A$11:$A$152,'SCH D-2 F'!G$13,'Rider Adj F'!$B$11:$B$152,'SCH D-2 F'!$B99)*-1000</f>
        <v>0</v>
      </c>
      <c r="H99" s="24">
        <f>SUMIFS('Rider Adj F'!$P$11:$P$152,'Rider Adj F'!$A$11:$A$152,'SCH D-2 F'!H$13,'Rider Adj F'!$B$11:$B$152,'SCH D-2 F'!$B99)*-1000</f>
        <v>0</v>
      </c>
      <c r="I99" s="24">
        <f t="shared" si="29"/>
        <v>0</v>
      </c>
      <c r="J99" s="25">
        <v>1</v>
      </c>
      <c r="K99" s="24">
        <f t="shared" si="30"/>
        <v>0</v>
      </c>
    </row>
    <row r="100" spans="1:11" ht="18.95" customHeight="1" x14ac:dyDescent="0.2">
      <c r="A100" s="26">
        <f t="shared" si="23"/>
        <v>58</v>
      </c>
      <c r="B100" s="124">
        <v>554</v>
      </c>
      <c r="C100" s="4" t="s">
        <v>44</v>
      </c>
      <c r="D100" s="24">
        <f>SUMIFS('Rider Adj F'!$P$11:$P$152,'Rider Adj F'!$A$11:$A$152,'SCH D-2 F'!D$13,'Rider Adj F'!$B$11:$B$152,'SCH D-2 F'!$B100)*-1000</f>
        <v>0</v>
      </c>
      <c r="E100" s="24">
        <f>SUMIFS('Rider Adj F'!$P$11:$P$152,'Rider Adj F'!$A$11:$A$152,'SCH D-2 F'!E$13,'Rider Adj F'!$B$11:$B$152,'SCH D-2 F'!$B100)*-1000</f>
        <v>0</v>
      </c>
      <c r="F100" s="24">
        <f>SUMIFS('Rider Adj F'!$P$11:$P$152,'Rider Adj F'!$A$11:$A$152,'SCH D-2 F'!F$13,'Rider Adj F'!$B$11:$B$152,'SCH D-2 F'!$B100)*-1000</f>
        <v>0</v>
      </c>
      <c r="G100" s="24">
        <f>SUMIFS('Rider Adj F'!$P$11:$P$152,'Rider Adj F'!$A$11:$A$152,'SCH D-2 F'!G$13,'Rider Adj F'!$B$11:$B$152,'SCH D-2 F'!$B100)*-1000</f>
        <v>0</v>
      </c>
      <c r="H100" s="24">
        <f>SUMIFS('Rider Adj F'!$P$11:$P$152,'Rider Adj F'!$A$11:$A$152,'SCH D-2 F'!H$13,'Rider Adj F'!$B$11:$B$152,'SCH D-2 F'!$B100)*-1000</f>
        <v>0</v>
      </c>
      <c r="I100" s="24">
        <f t="shared" si="29"/>
        <v>0</v>
      </c>
      <c r="J100" s="25">
        <v>1</v>
      </c>
      <c r="K100" s="24">
        <f t="shared" si="30"/>
        <v>0</v>
      </c>
    </row>
    <row r="101" spans="1:11" ht="18.95" customHeight="1" x14ac:dyDescent="0.2">
      <c r="A101" s="26">
        <f t="shared" si="23"/>
        <v>59</v>
      </c>
      <c r="B101" s="124"/>
      <c r="C101" s="10" t="s">
        <v>130</v>
      </c>
      <c r="D101" s="36">
        <f t="shared" ref="D101:I101" si="31">SUM(D80:D100)</f>
        <v>0</v>
      </c>
      <c r="E101" s="36">
        <f t="shared" si="31"/>
        <v>0</v>
      </c>
      <c r="F101" s="36">
        <f t="shared" si="31"/>
        <v>0</v>
      </c>
      <c r="G101" s="36">
        <f t="shared" si="31"/>
        <v>0</v>
      </c>
      <c r="H101" s="36">
        <f t="shared" si="31"/>
        <v>0</v>
      </c>
      <c r="I101" s="36">
        <f t="shared" si="31"/>
        <v>0</v>
      </c>
      <c r="K101" s="36">
        <f>SUM(K80:K100)</f>
        <v>0</v>
      </c>
    </row>
    <row r="102" spans="1:11" ht="18.95" customHeight="1" x14ac:dyDescent="0.2">
      <c r="A102" s="26"/>
      <c r="B102" s="124"/>
      <c r="C102" s="10"/>
    </row>
    <row r="103" spans="1:11" ht="18.95" customHeight="1" x14ac:dyDescent="0.2">
      <c r="A103" s="26">
        <f>A101+1</f>
        <v>60</v>
      </c>
      <c r="B103" s="124"/>
      <c r="C103" s="37" t="s">
        <v>182</v>
      </c>
    </row>
    <row r="104" spans="1:11" ht="18.95" customHeight="1" x14ac:dyDescent="0.2">
      <c r="A104" s="26">
        <f>A103+1</f>
        <v>61</v>
      </c>
      <c r="B104" s="124">
        <v>555</v>
      </c>
      <c r="C104" s="4" t="s">
        <v>45</v>
      </c>
      <c r="D104" s="24">
        <f>SUMIFS('Rider Adj F'!$P$11:$P$152,'Rider Adj F'!$A$11:$A$152,'SCH D-2 F'!D$13,'Rider Adj F'!$B$11:$B$152,'SCH D-2 F'!$B104)*-1000</f>
        <v>0</v>
      </c>
      <c r="E104" s="24">
        <f>SUMIFS('Rider Adj F'!$P$11:$P$152,'Rider Adj F'!$A$11:$A$152,'SCH D-2 F'!E$13,'Rider Adj F'!$B$11:$B$152,'SCH D-2 F'!$B104)*-1000</f>
        <v>0</v>
      </c>
      <c r="F104" s="24">
        <f>SUMIFS('Rider Adj F'!$P$11:$P$152,'Rider Adj F'!$A$11:$A$152,'SCH D-2 F'!F$13,'Rider Adj F'!$B$11:$B$152,'SCH D-2 F'!$B104)*-1000</f>
        <v>0</v>
      </c>
      <c r="G104" s="24">
        <f>SUMIFS('Rider Adj F'!$P$11:$P$152,'Rider Adj F'!$A$11:$A$152,'SCH D-2 F'!G$13,'Rider Adj F'!$B$11:$B$152,'SCH D-2 F'!$B104)*-1000</f>
        <v>-764831.44375259208</v>
      </c>
      <c r="H104" s="24">
        <f>SUMIFS('Rider Adj F'!$P$11:$P$152,'Rider Adj F'!$A$11:$A$152,'SCH D-2 F'!H$13,'Rider Adj F'!$B$11:$B$152,'SCH D-2 F'!$B104)*-1000</f>
        <v>0</v>
      </c>
      <c r="I104" s="24">
        <f t="shared" ref="I104:I106" si="32">SUM(D104:H104)</f>
        <v>-764831.44375259208</v>
      </c>
      <c r="J104" s="25">
        <v>1</v>
      </c>
      <c r="K104" s="24">
        <f t="shared" ref="K104:K106" si="33">I104*J104</f>
        <v>-764831.44375259208</v>
      </c>
    </row>
    <row r="105" spans="1:11" ht="18.95" customHeight="1" x14ac:dyDescent="0.2">
      <c r="A105" s="26">
        <f t="shared" si="23"/>
        <v>62</v>
      </c>
      <c r="B105" s="124">
        <v>556</v>
      </c>
      <c r="C105" s="4" t="s">
        <v>46</v>
      </c>
      <c r="D105" s="24">
        <f>SUMIFS('Rider Adj F'!$P$11:$P$152,'Rider Adj F'!$A$11:$A$152,'SCH D-2 F'!D$13,'Rider Adj F'!$B$11:$B$152,'SCH D-2 F'!$B105)*-1000</f>
        <v>0</v>
      </c>
      <c r="E105" s="24">
        <f>SUMIFS('Rider Adj F'!$P$11:$P$152,'Rider Adj F'!$A$11:$A$152,'SCH D-2 F'!E$13,'Rider Adj F'!$B$11:$B$152,'SCH D-2 F'!$B105)*-1000</f>
        <v>0</v>
      </c>
      <c r="F105" s="24">
        <f>SUMIFS('Rider Adj F'!$P$11:$P$152,'Rider Adj F'!$A$11:$A$152,'SCH D-2 F'!F$13,'Rider Adj F'!$B$11:$B$152,'SCH D-2 F'!$B105)*-1000</f>
        <v>0</v>
      </c>
      <c r="G105" s="24">
        <f>SUMIFS('Rider Adj F'!$P$11:$P$152,'Rider Adj F'!$A$11:$A$152,'SCH D-2 F'!G$13,'Rider Adj F'!$B$11:$B$152,'SCH D-2 F'!$B105)*-1000</f>
        <v>0</v>
      </c>
      <c r="H105" s="24">
        <f>SUMIFS('Rider Adj F'!$P$11:$P$152,'Rider Adj F'!$A$11:$A$152,'SCH D-2 F'!H$13,'Rider Adj F'!$B$11:$B$152,'SCH D-2 F'!$B105)*-1000</f>
        <v>0</v>
      </c>
      <c r="I105" s="24">
        <f t="shared" si="32"/>
        <v>0</v>
      </c>
      <c r="J105" s="25">
        <v>1</v>
      </c>
      <c r="K105" s="24">
        <f t="shared" si="33"/>
        <v>0</v>
      </c>
    </row>
    <row r="106" spans="1:11" ht="18.95" customHeight="1" x14ac:dyDescent="0.2">
      <c r="A106" s="26">
        <f t="shared" si="23"/>
        <v>63</v>
      </c>
      <c r="B106" s="124">
        <v>557</v>
      </c>
      <c r="C106" s="4" t="s">
        <v>47</v>
      </c>
      <c r="D106" s="24">
        <f>SUMIFS('Rider Adj F'!$P$11:$P$152,'Rider Adj F'!$A$11:$A$152,'SCH D-2 F'!D$13,'Rider Adj F'!$B$11:$B$152,'SCH D-2 F'!$B106)*-1000</f>
        <v>0</v>
      </c>
      <c r="E106" s="24">
        <f>SUMIFS('Rider Adj F'!$P$11:$P$152,'Rider Adj F'!$A$11:$A$152,'SCH D-2 F'!E$13,'Rider Adj F'!$B$11:$B$152,'SCH D-2 F'!$B106)*-1000</f>
        <v>0</v>
      </c>
      <c r="F106" s="24">
        <f>SUMIFS('Rider Adj F'!$P$11:$P$152,'Rider Adj F'!$A$11:$A$152,'SCH D-2 F'!F$13,'Rider Adj F'!$B$11:$B$152,'SCH D-2 F'!$B106)*-1000</f>
        <v>0</v>
      </c>
      <c r="G106" s="24">
        <f>SUMIFS('Rider Adj F'!$P$11:$P$152,'Rider Adj F'!$A$11:$A$152,'SCH D-2 F'!G$13,'Rider Adj F'!$B$11:$B$152,'SCH D-2 F'!$B106)*-1000</f>
        <v>-111087</v>
      </c>
      <c r="H106" s="24">
        <f>SUMIFS('Rider Adj F'!$P$11:$P$152,'Rider Adj F'!$A$11:$A$152,'SCH D-2 F'!H$13,'Rider Adj F'!$B$11:$B$152,'SCH D-2 F'!$B106)*-1000</f>
        <v>0</v>
      </c>
      <c r="I106" s="24">
        <f t="shared" si="32"/>
        <v>-111087</v>
      </c>
      <c r="J106" s="25">
        <v>1</v>
      </c>
      <c r="K106" s="24">
        <f t="shared" si="33"/>
        <v>-111087</v>
      </c>
    </row>
    <row r="107" spans="1:11" ht="18.95" customHeight="1" x14ac:dyDescent="0.2">
      <c r="A107" s="26">
        <f t="shared" si="23"/>
        <v>64</v>
      </c>
      <c r="B107" s="124"/>
      <c r="C107" s="10" t="s">
        <v>183</v>
      </c>
      <c r="D107" s="36">
        <f t="shared" ref="D107:I107" si="34">SUM(D104:D106)</f>
        <v>0</v>
      </c>
      <c r="E107" s="36">
        <f t="shared" si="34"/>
        <v>0</v>
      </c>
      <c r="F107" s="36">
        <f t="shared" si="34"/>
        <v>0</v>
      </c>
      <c r="G107" s="36">
        <f t="shared" si="34"/>
        <v>-875918.44375259208</v>
      </c>
      <c r="H107" s="36">
        <f t="shared" si="34"/>
        <v>0</v>
      </c>
      <c r="I107" s="36">
        <f t="shared" si="34"/>
        <v>-875918.44375259208</v>
      </c>
      <c r="K107" s="36">
        <f>SUM(K104:K106)</f>
        <v>-875918.44375259208</v>
      </c>
    </row>
    <row r="108" spans="1:11" ht="18.95" customHeight="1" x14ac:dyDescent="0.2">
      <c r="A108" s="26">
        <f t="shared" si="23"/>
        <v>65</v>
      </c>
      <c r="B108" s="124"/>
      <c r="C108" s="10" t="s">
        <v>133</v>
      </c>
      <c r="D108" s="36">
        <f t="shared" ref="D108:I108" si="35">SUM(D63,D77,D101,D107)</f>
        <v>0</v>
      </c>
      <c r="E108" s="36">
        <f t="shared" si="35"/>
        <v>-6904043.9999999925</v>
      </c>
      <c r="F108" s="36">
        <f t="shared" si="35"/>
        <v>5464642.667336436</v>
      </c>
      <c r="G108" s="36">
        <f t="shared" si="35"/>
        <v>-4813348.943752584</v>
      </c>
      <c r="H108" s="36">
        <f t="shared" si="35"/>
        <v>0</v>
      </c>
      <c r="I108" s="36">
        <f t="shared" si="35"/>
        <v>-6252750.2764161406</v>
      </c>
      <c r="K108" s="36">
        <f>SUM(K63,K77,K101,K107)</f>
        <v>-6252750.2764161406</v>
      </c>
    </row>
    <row r="109" spans="1:11" ht="18.95" customHeight="1" x14ac:dyDescent="0.2">
      <c r="B109" s="124"/>
      <c r="C109" s="10"/>
    </row>
    <row r="110" spans="1:11" ht="18.95" customHeight="1" x14ac:dyDescent="0.2">
      <c r="A110" s="26">
        <f>A108+1</f>
        <v>66</v>
      </c>
      <c r="B110" s="124"/>
      <c r="C110" s="37" t="s">
        <v>184</v>
      </c>
    </row>
    <row r="111" spans="1:11" ht="18.95" customHeight="1" x14ac:dyDescent="0.2">
      <c r="A111" s="26">
        <f>A110+1</f>
        <v>67</v>
      </c>
      <c r="B111" s="124">
        <v>560</v>
      </c>
      <c r="C111" s="4" t="s">
        <v>48</v>
      </c>
      <c r="D111" s="24">
        <f>SUMIFS('Rider Adj F'!$P$11:$P$152,'Rider Adj F'!$A$11:$A$152,'SCH D-2 F'!D$13,'Rider Adj F'!$B$11:$B$152,'SCH D-2 F'!$B111)*-1000</f>
        <v>0</v>
      </c>
      <c r="E111" s="24">
        <f>SUMIFS('Rider Adj F'!$P$11:$P$152,'Rider Adj F'!$A$11:$A$152,'SCH D-2 F'!E$13,'Rider Adj F'!$B$11:$B$152,'SCH D-2 F'!$B111)*-1000</f>
        <v>0</v>
      </c>
      <c r="F111" s="24">
        <f>SUMIFS('Rider Adj F'!$P$11:$P$152,'Rider Adj F'!$A$11:$A$152,'SCH D-2 F'!F$13,'Rider Adj F'!$B$11:$B$152,'SCH D-2 F'!$B111)*-1000</f>
        <v>0</v>
      </c>
      <c r="G111" s="24">
        <f>SUMIFS('Rider Adj F'!$P$11:$P$152,'Rider Adj F'!$A$11:$A$152,'SCH D-2 F'!G$13,'Rider Adj F'!$B$11:$B$152,'SCH D-2 F'!$B111)*-1000</f>
        <v>0</v>
      </c>
      <c r="H111" s="24">
        <f>SUMIFS('Rider Adj F'!$P$11:$P$152,'Rider Adj F'!$A$11:$A$152,'SCH D-2 F'!H$13,'Rider Adj F'!$B$11:$B$152,'SCH D-2 F'!$B111)*-1000</f>
        <v>0</v>
      </c>
      <c r="I111" s="24">
        <f t="shared" ref="I111:I123" si="36">SUM(D111:H111)</f>
        <v>0</v>
      </c>
      <c r="J111" s="25">
        <v>1</v>
      </c>
      <c r="K111" s="24">
        <f t="shared" ref="K111:K123" si="37">I111*J111</f>
        <v>0</v>
      </c>
    </row>
    <row r="112" spans="1:11" ht="18.95" customHeight="1" x14ac:dyDescent="0.2">
      <c r="A112" s="26">
        <f t="shared" ref="A112:A138" si="38">A111+1</f>
        <v>68</v>
      </c>
      <c r="B112" s="124">
        <v>561</v>
      </c>
      <c r="C112" s="4" t="s">
        <v>49</v>
      </c>
      <c r="D112" s="24">
        <f>SUMIFS('Rider Adj F'!$P$11:$P$152,'Rider Adj F'!$A$11:$A$152,'SCH D-2 F'!D$13,'Rider Adj F'!$B$11:$B$152,'SCH D-2 F'!$B112)*-1000</f>
        <v>0</v>
      </c>
      <c r="E112" s="24">
        <f>SUMIFS('Rider Adj F'!$P$11:$P$152,'Rider Adj F'!$A$11:$A$152,'SCH D-2 F'!E$13,'Rider Adj F'!$B$11:$B$152,'SCH D-2 F'!$B112)*-1000</f>
        <v>0</v>
      </c>
      <c r="F112" s="24">
        <f>SUMIFS('Rider Adj F'!$P$11:$P$152,'Rider Adj F'!$A$11:$A$152,'SCH D-2 F'!F$13,'Rider Adj F'!$B$11:$B$152,'SCH D-2 F'!$B112)*-1000</f>
        <v>0</v>
      </c>
      <c r="G112" s="24">
        <f>SUMIFS('Rider Adj F'!$P$11:$P$152,'Rider Adj F'!$A$11:$A$152,'SCH D-2 F'!G$13,'Rider Adj F'!$B$11:$B$152,'SCH D-2 F'!$B112)*-1000</f>
        <v>0</v>
      </c>
      <c r="H112" s="24">
        <f>SUMIFS('Rider Adj F'!$P$11:$P$152,'Rider Adj F'!$A$11:$A$152,'SCH D-2 F'!H$13,'Rider Adj F'!$B$11:$B$152,'SCH D-2 F'!$B112)*-1000</f>
        <v>0</v>
      </c>
      <c r="I112" s="24">
        <f t="shared" si="36"/>
        <v>0</v>
      </c>
      <c r="J112" s="25">
        <v>1</v>
      </c>
      <c r="K112" s="24">
        <f t="shared" si="37"/>
        <v>0</v>
      </c>
    </row>
    <row r="113" spans="1:11" ht="18.95" customHeight="1" x14ac:dyDescent="0.2">
      <c r="A113" s="26">
        <f t="shared" si="38"/>
        <v>69</v>
      </c>
      <c r="B113" s="124">
        <v>562</v>
      </c>
      <c r="C113" s="4" t="s">
        <v>50</v>
      </c>
      <c r="D113" s="24">
        <f>SUMIFS('Rider Adj F'!$P$11:$P$152,'Rider Adj F'!$A$11:$A$152,'SCH D-2 F'!D$13,'Rider Adj F'!$B$11:$B$152,'SCH D-2 F'!$B113)*-1000</f>
        <v>0</v>
      </c>
      <c r="E113" s="24">
        <f>SUMIFS('Rider Adj F'!$P$11:$P$152,'Rider Adj F'!$A$11:$A$152,'SCH D-2 F'!E$13,'Rider Adj F'!$B$11:$B$152,'SCH D-2 F'!$B113)*-1000</f>
        <v>0</v>
      </c>
      <c r="F113" s="24">
        <f>SUMIFS('Rider Adj F'!$P$11:$P$152,'Rider Adj F'!$A$11:$A$152,'SCH D-2 F'!F$13,'Rider Adj F'!$B$11:$B$152,'SCH D-2 F'!$B113)*-1000</f>
        <v>0</v>
      </c>
      <c r="G113" s="24">
        <f>SUMIFS('Rider Adj F'!$P$11:$P$152,'Rider Adj F'!$A$11:$A$152,'SCH D-2 F'!G$13,'Rider Adj F'!$B$11:$B$152,'SCH D-2 F'!$B113)*-1000</f>
        <v>0</v>
      </c>
      <c r="H113" s="24">
        <f>SUMIFS('Rider Adj F'!$P$11:$P$152,'Rider Adj F'!$A$11:$A$152,'SCH D-2 F'!H$13,'Rider Adj F'!$B$11:$B$152,'SCH D-2 F'!$B113)*-1000</f>
        <v>0</v>
      </c>
      <c r="I113" s="24">
        <f t="shared" si="36"/>
        <v>0</v>
      </c>
      <c r="J113" s="25">
        <v>1</v>
      </c>
      <c r="K113" s="24">
        <f t="shared" si="37"/>
        <v>0</v>
      </c>
    </row>
    <row r="114" spans="1:11" ht="18.95" customHeight="1" x14ac:dyDescent="0.2">
      <c r="A114" s="26">
        <f t="shared" si="38"/>
        <v>70</v>
      </c>
      <c r="B114" s="124">
        <v>563</v>
      </c>
      <c r="C114" s="4" t="s">
        <v>51</v>
      </c>
      <c r="D114" s="24">
        <f>SUMIFS('Rider Adj F'!$P$11:$P$152,'Rider Adj F'!$A$11:$A$152,'SCH D-2 F'!D$13,'Rider Adj F'!$B$11:$B$152,'SCH D-2 F'!$B114)*-1000</f>
        <v>0</v>
      </c>
      <c r="E114" s="24">
        <f>SUMIFS('Rider Adj F'!$P$11:$P$152,'Rider Adj F'!$A$11:$A$152,'SCH D-2 F'!E$13,'Rider Adj F'!$B$11:$B$152,'SCH D-2 F'!$B114)*-1000</f>
        <v>0</v>
      </c>
      <c r="F114" s="24">
        <f>SUMIFS('Rider Adj F'!$P$11:$P$152,'Rider Adj F'!$A$11:$A$152,'SCH D-2 F'!F$13,'Rider Adj F'!$B$11:$B$152,'SCH D-2 F'!$B114)*-1000</f>
        <v>0</v>
      </c>
      <c r="G114" s="24">
        <f>SUMIFS('Rider Adj F'!$P$11:$P$152,'Rider Adj F'!$A$11:$A$152,'SCH D-2 F'!G$13,'Rider Adj F'!$B$11:$B$152,'SCH D-2 F'!$B114)*-1000</f>
        <v>0</v>
      </c>
      <c r="H114" s="24">
        <f>SUMIFS('Rider Adj F'!$P$11:$P$152,'Rider Adj F'!$A$11:$A$152,'SCH D-2 F'!H$13,'Rider Adj F'!$B$11:$B$152,'SCH D-2 F'!$B114)*-1000</f>
        <v>0</v>
      </c>
      <c r="I114" s="24">
        <f t="shared" si="36"/>
        <v>0</v>
      </c>
      <c r="J114" s="25">
        <v>1</v>
      </c>
      <c r="K114" s="24">
        <f t="shared" si="37"/>
        <v>0</v>
      </c>
    </row>
    <row r="115" spans="1:11" ht="18.95" customHeight="1" x14ac:dyDescent="0.2">
      <c r="A115" s="26">
        <f t="shared" si="38"/>
        <v>71</v>
      </c>
      <c r="B115" s="124">
        <v>564</v>
      </c>
      <c r="C115" s="4" t="s">
        <v>52</v>
      </c>
      <c r="D115" s="24">
        <f>SUMIFS('Rider Adj F'!$P$11:$P$152,'Rider Adj F'!$A$11:$A$152,'SCH D-2 F'!D$13,'Rider Adj F'!$B$11:$B$152,'SCH D-2 F'!$B115)*-1000</f>
        <v>0</v>
      </c>
      <c r="E115" s="24">
        <f>SUMIFS('Rider Adj F'!$P$11:$P$152,'Rider Adj F'!$A$11:$A$152,'SCH D-2 F'!E$13,'Rider Adj F'!$B$11:$B$152,'SCH D-2 F'!$B115)*-1000</f>
        <v>0</v>
      </c>
      <c r="F115" s="24">
        <f>SUMIFS('Rider Adj F'!$P$11:$P$152,'Rider Adj F'!$A$11:$A$152,'SCH D-2 F'!F$13,'Rider Adj F'!$B$11:$B$152,'SCH D-2 F'!$B115)*-1000</f>
        <v>0</v>
      </c>
      <c r="G115" s="24">
        <f>SUMIFS('Rider Adj F'!$P$11:$P$152,'Rider Adj F'!$A$11:$A$152,'SCH D-2 F'!G$13,'Rider Adj F'!$B$11:$B$152,'SCH D-2 F'!$B115)*-1000</f>
        <v>0</v>
      </c>
      <c r="H115" s="24">
        <f>SUMIFS('Rider Adj F'!$P$11:$P$152,'Rider Adj F'!$A$11:$A$152,'SCH D-2 F'!H$13,'Rider Adj F'!$B$11:$B$152,'SCH D-2 F'!$B115)*-1000</f>
        <v>0</v>
      </c>
      <c r="I115" s="24">
        <f t="shared" si="36"/>
        <v>0</v>
      </c>
      <c r="J115" s="25">
        <v>1</v>
      </c>
      <c r="K115" s="24">
        <f t="shared" si="37"/>
        <v>0</v>
      </c>
    </row>
    <row r="116" spans="1:11" ht="18.95" customHeight="1" x14ac:dyDescent="0.2">
      <c r="A116" s="26">
        <f t="shared" si="38"/>
        <v>72</v>
      </c>
      <c r="B116" s="124">
        <v>565</v>
      </c>
      <c r="C116" s="4" t="s">
        <v>53</v>
      </c>
      <c r="D116" s="24">
        <f>SUMIFS('Rider Adj F'!$P$11:$P$152,'Rider Adj F'!$A$11:$A$152,'SCH D-2 F'!D$13,'Rider Adj F'!$B$11:$B$152,'SCH D-2 F'!$B116)*-1000</f>
        <v>0</v>
      </c>
      <c r="E116" s="24">
        <f>SUMIFS('Rider Adj F'!$P$11:$P$152,'Rider Adj F'!$A$11:$A$152,'SCH D-2 F'!E$13,'Rider Adj F'!$B$11:$B$152,'SCH D-2 F'!$B116)*-1000</f>
        <v>0</v>
      </c>
      <c r="F116" s="24">
        <f>SUMIFS('Rider Adj F'!$P$11:$P$152,'Rider Adj F'!$A$11:$A$152,'SCH D-2 F'!F$13,'Rider Adj F'!$B$11:$B$152,'SCH D-2 F'!$B116)*-1000</f>
        <v>0</v>
      </c>
      <c r="G116" s="24">
        <f>SUMIFS('Rider Adj F'!$P$11:$P$152,'Rider Adj F'!$A$11:$A$152,'SCH D-2 F'!G$13,'Rider Adj F'!$B$11:$B$152,'SCH D-2 F'!$B116)*-1000</f>
        <v>-819285.00000000012</v>
      </c>
      <c r="H116" s="24">
        <f>SUMIFS('Rider Adj F'!$P$11:$P$152,'Rider Adj F'!$A$11:$A$152,'SCH D-2 F'!H$13,'Rider Adj F'!$B$11:$B$152,'SCH D-2 F'!$B116)*-1000</f>
        <v>0</v>
      </c>
      <c r="I116" s="24">
        <f t="shared" si="36"/>
        <v>-819285.00000000012</v>
      </c>
      <c r="J116" s="25">
        <v>1</v>
      </c>
      <c r="K116" s="24">
        <f t="shared" si="37"/>
        <v>-819285.00000000012</v>
      </c>
    </row>
    <row r="117" spans="1:11" ht="18.95" customHeight="1" x14ac:dyDescent="0.2">
      <c r="A117" s="26">
        <f t="shared" si="38"/>
        <v>73</v>
      </c>
      <c r="B117" s="124">
        <v>566</v>
      </c>
      <c r="C117" s="4" t="s">
        <v>54</v>
      </c>
      <c r="D117" s="24">
        <f>SUMIFS('Rider Adj F'!$P$11:$P$152,'Rider Adj F'!$A$11:$A$152,'SCH D-2 F'!D$13,'Rider Adj F'!$B$11:$B$152,'SCH D-2 F'!$B117)*-1000</f>
        <v>0</v>
      </c>
      <c r="E117" s="24">
        <f>SUMIFS('Rider Adj F'!$P$11:$P$152,'Rider Adj F'!$A$11:$A$152,'SCH D-2 F'!E$13,'Rider Adj F'!$B$11:$B$152,'SCH D-2 F'!$B117)*-1000</f>
        <v>0</v>
      </c>
      <c r="F117" s="24">
        <f>SUMIFS('Rider Adj F'!$P$11:$P$152,'Rider Adj F'!$A$11:$A$152,'SCH D-2 F'!F$13,'Rider Adj F'!$B$11:$B$152,'SCH D-2 F'!$B117)*-1000</f>
        <v>0</v>
      </c>
      <c r="G117" s="24">
        <f>SUMIFS('Rider Adj F'!$P$11:$P$152,'Rider Adj F'!$A$11:$A$152,'SCH D-2 F'!G$13,'Rider Adj F'!$B$11:$B$152,'SCH D-2 F'!$B117)*-1000</f>
        <v>0</v>
      </c>
      <c r="H117" s="24">
        <f>SUMIFS('Rider Adj F'!$P$11:$P$152,'Rider Adj F'!$A$11:$A$152,'SCH D-2 F'!H$13,'Rider Adj F'!$B$11:$B$152,'SCH D-2 F'!$B117)*-1000</f>
        <v>0</v>
      </c>
      <c r="I117" s="24">
        <f t="shared" si="36"/>
        <v>0</v>
      </c>
      <c r="J117" s="25">
        <v>1</v>
      </c>
      <c r="K117" s="24">
        <f t="shared" si="37"/>
        <v>0</v>
      </c>
    </row>
    <row r="118" spans="1:11" ht="18.95" customHeight="1" x14ac:dyDescent="0.2">
      <c r="A118" s="26">
        <f t="shared" si="38"/>
        <v>74</v>
      </c>
      <c r="B118" s="124">
        <v>567</v>
      </c>
      <c r="C118" s="4" t="s">
        <v>24</v>
      </c>
      <c r="D118" s="24">
        <f>SUMIFS('Rider Adj F'!$P$11:$P$152,'Rider Adj F'!$A$11:$A$152,'SCH D-2 F'!D$13,'Rider Adj F'!$B$11:$B$152,'SCH D-2 F'!$B118)*-1000</f>
        <v>0</v>
      </c>
      <c r="E118" s="24">
        <f>SUMIFS('Rider Adj F'!$P$11:$P$152,'Rider Adj F'!$A$11:$A$152,'SCH D-2 F'!E$13,'Rider Adj F'!$B$11:$B$152,'SCH D-2 F'!$B118)*-1000</f>
        <v>0</v>
      </c>
      <c r="F118" s="24">
        <f>SUMIFS('Rider Adj F'!$P$11:$P$152,'Rider Adj F'!$A$11:$A$152,'SCH D-2 F'!F$13,'Rider Adj F'!$B$11:$B$152,'SCH D-2 F'!$B118)*-1000</f>
        <v>0</v>
      </c>
      <c r="G118" s="24">
        <f>SUMIFS('Rider Adj F'!$P$11:$P$152,'Rider Adj F'!$A$11:$A$152,'SCH D-2 F'!G$13,'Rider Adj F'!$B$11:$B$152,'SCH D-2 F'!$B118)*-1000</f>
        <v>0</v>
      </c>
      <c r="H118" s="24">
        <f>SUMIFS('Rider Adj F'!$P$11:$P$152,'Rider Adj F'!$A$11:$A$152,'SCH D-2 F'!H$13,'Rider Adj F'!$B$11:$B$152,'SCH D-2 F'!$B118)*-1000</f>
        <v>0</v>
      </c>
      <c r="I118" s="24">
        <f t="shared" si="36"/>
        <v>0</v>
      </c>
      <c r="J118" s="25">
        <v>1</v>
      </c>
      <c r="K118" s="24">
        <f t="shared" si="37"/>
        <v>0</v>
      </c>
    </row>
    <row r="119" spans="1:11" ht="18.95" customHeight="1" x14ac:dyDescent="0.2">
      <c r="A119" s="26">
        <f t="shared" si="38"/>
        <v>75</v>
      </c>
      <c r="B119" s="124">
        <v>568</v>
      </c>
      <c r="C119" s="4" t="s">
        <v>55</v>
      </c>
      <c r="D119" s="24">
        <f>SUMIFS('Rider Adj F'!$P$11:$P$152,'Rider Adj F'!$A$11:$A$152,'SCH D-2 F'!D$13,'Rider Adj F'!$B$11:$B$152,'SCH D-2 F'!$B119)*-1000</f>
        <v>0</v>
      </c>
      <c r="E119" s="24">
        <f>SUMIFS('Rider Adj F'!$P$11:$P$152,'Rider Adj F'!$A$11:$A$152,'SCH D-2 F'!E$13,'Rider Adj F'!$B$11:$B$152,'SCH D-2 F'!$B119)*-1000</f>
        <v>0</v>
      </c>
      <c r="F119" s="24">
        <f>SUMIFS('Rider Adj F'!$P$11:$P$152,'Rider Adj F'!$A$11:$A$152,'SCH D-2 F'!F$13,'Rider Adj F'!$B$11:$B$152,'SCH D-2 F'!$B119)*-1000</f>
        <v>0</v>
      </c>
      <c r="G119" s="24">
        <f>SUMIFS('Rider Adj F'!$P$11:$P$152,'Rider Adj F'!$A$11:$A$152,'SCH D-2 F'!G$13,'Rider Adj F'!$B$11:$B$152,'SCH D-2 F'!$B119)*-1000</f>
        <v>0</v>
      </c>
      <c r="H119" s="24">
        <f>SUMIFS('Rider Adj F'!$P$11:$P$152,'Rider Adj F'!$A$11:$A$152,'SCH D-2 F'!H$13,'Rider Adj F'!$B$11:$B$152,'SCH D-2 F'!$B119)*-1000</f>
        <v>0</v>
      </c>
      <c r="I119" s="24">
        <f t="shared" si="36"/>
        <v>0</v>
      </c>
      <c r="J119" s="25">
        <v>1</v>
      </c>
      <c r="K119" s="24">
        <f t="shared" si="37"/>
        <v>0</v>
      </c>
    </row>
    <row r="120" spans="1:11" ht="18.95" customHeight="1" x14ac:dyDescent="0.2">
      <c r="A120" s="26">
        <f t="shared" si="38"/>
        <v>76</v>
      </c>
      <c r="B120" s="124">
        <v>569</v>
      </c>
      <c r="C120" s="4" t="s">
        <v>27</v>
      </c>
      <c r="D120" s="24">
        <f>SUMIFS('Rider Adj F'!$P$11:$P$152,'Rider Adj F'!$A$11:$A$152,'SCH D-2 F'!D$13,'Rider Adj F'!$B$11:$B$152,'SCH D-2 F'!$B120)*-1000</f>
        <v>0</v>
      </c>
      <c r="E120" s="24">
        <f>SUMIFS('Rider Adj F'!$P$11:$P$152,'Rider Adj F'!$A$11:$A$152,'SCH D-2 F'!E$13,'Rider Adj F'!$B$11:$B$152,'SCH D-2 F'!$B120)*-1000</f>
        <v>0</v>
      </c>
      <c r="F120" s="24">
        <f>SUMIFS('Rider Adj F'!$P$11:$P$152,'Rider Adj F'!$A$11:$A$152,'SCH D-2 F'!F$13,'Rider Adj F'!$B$11:$B$152,'SCH D-2 F'!$B120)*-1000</f>
        <v>0</v>
      </c>
      <c r="G120" s="24">
        <f>SUMIFS('Rider Adj F'!$P$11:$P$152,'Rider Adj F'!$A$11:$A$152,'SCH D-2 F'!G$13,'Rider Adj F'!$B$11:$B$152,'SCH D-2 F'!$B120)*-1000</f>
        <v>0</v>
      </c>
      <c r="H120" s="24">
        <f>SUMIFS('Rider Adj F'!$P$11:$P$152,'Rider Adj F'!$A$11:$A$152,'SCH D-2 F'!H$13,'Rider Adj F'!$B$11:$B$152,'SCH D-2 F'!$B120)*-1000</f>
        <v>0</v>
      </c>
      <c r="I120" s="24">
        <f t="shared" si="36"/>
        <v>0</v>
      </c>
      <c r="J120" s="25">
        <v>1</v>
      </c>
      <c r="K120" s="24">
        <f t="shared" si="37"/>
        <v>0</v>
      </c>
    </row>
    <row r="121" spans="1:11" ht="18.95" customHeight="1" x14ac:dyDescent="0.2">
      <c r="A121" s="26">
        <f t="shared" si="38"/>
        <v>77</v>
      </c>
      <c r="B121" s="124">
        <v>570</v>
      </c>
      <c r="C121" s="4" t="s">
        <v>56</v>
      </c>
      <c r="D121" s="24">
        <f>SUMIFS('Rider Adj F'!$P$11:$P$152,'Rider Adj F'!$A$11:$A$152,'SCH D-2 F'!D$13,'Rider Adj F'!$B$11:$B$152,'SCH D-2 F'!$B121)*-1000</f>
        <v>0</v>
      </c>
      <c r="E121" s="24">
        <f>SUMIFS('Rider Adj F'!$P$11:$P$152,'Rider Adj F'!$A$11:$A$152,'SCH D-2 F'!E$13,'Rider Adj F'!$B$11:$B$152,'SCH D-2 F'!$B121)*-1000</f>
        <v>0</v>
      </c>
      <c r="F121" s="24">
        <f>SUMIFS('Rider Adj F'!$P$11:$P$152,'Rider Adj F'!$A$11:$A$152,'SCH D-2 F'!F$13,'Rider Adj F'!$B$11:$B$152,'SCH D-2 F'!$B121)*-1000</f>
        <v>0</v>
      </c>
      <c r="G121" s="24">
        <f>SUMIFS('Rider Adj F'!$P$11:$P$152,'Rider Adj F'!$A$11:$A$152,'SCH D-2 F'!G$13,'Rider Adj F'!$B$11:$B$152,'SCH D-2 F'!$B121)*-1000</f>
        <v>0</v>
      </c>
      <c r="H121" s="24">
        <f>SUMIFS('Rider Adj F'!$P$11:$P$152,'Rider Adj F'!$A$11:$A$152,'SCH D-2 F'!H$13,'Rider Adj F'!$B$11:$B$152,'SCH D-2 F'!$B121)*-1000</f>
        <v>0</v>
      </c>
      <c r="I121" s="24">
        <f t="shared" si="36"/>
        <v>0</v>
      </c>
      <c r="J121" s="25">
        <v>1</v>
      </c>
      <c r="K121" s="24">
        <f t="shared" si="37"/>
        <v>0</v>
      </c>
    </row>
    <row r="122" spans="1:11" ht="18.95" customHeight="1" x14ac:dyDescent="0.2">
      <c r="A122" s="26">
        <f t="shared" si="38"/>
        <v>78</v>
      </c>
      <c r="B122" s="124">
        <v>571</v>
      </c>
      <c r="C122" s="4" t="s">
        <v>57</v>
      </c>
      <c r="D122" s="24">
        <f>SUMIFS('Rider Adj F'!$P$11:$P$152,'Rider Adj F'!$A$11:$A$152,'SCH D-2 F'!D$13,'Rider Adj F'!$B$11:$B$152,'SCH D-2 F'!$B122)*-1000</f>
        <v>0</v>
      </c>
      <c r="E122" s="24">
        <f>SUMIFS('Rider Adj F'!$P$11:$P$152,'Rider Adj F'!$A$11:$A$152,'SCH D-2 F'!E$13,'Rider Adj F'!$B$11:$B$152,'SCH D-2 F'!$B122)*-1000</f>
        <v>0</v>
      </c>
      <c r="F122" s="24">
        <f>SUMIFS('Rider Adj F'!$P$11:$P$152,'Rider Adj F'!$A$11:$A$152,'SCH D-2 F'!F$13,'Rider Adj F'!$B$11:$B$152,'SCH D-2 F'!$B122)*-1000</f>
        <v>0</v>
      </c>
      <c r="G122" s="24">
        <f>SUMIFS('Rider Adj F'!$P$11:$P$152,'Rider Adj F'!$A$11:$A$152,'SCH D-2 F'!G$13,'Rider Adj F'!$B$11:$B$152,'SCH D-2 F'!$B122)*-1000</f>
        <v>0</v>
      </c>
      <c r="H122" s="24">
        <f>SUMIFS('Rider Adj F'!$P$11:$P$152,'Rider Adj F'!$A$11:$A$152,'SCH D-2 F'!H$13,'Rider Adj F'!$B$11:$B$152,'SCH D-2 F'!$B122)*-1000</f>
        <v>0</v>
      </c>
      <c r="I122" s="24">
        <f t="shared" si="36"/>
        <v>0</v>
      </c>
      <c r="J122" s="25">
        <v>1</v>
      </c>
      <c r="K122" s="24">
        <f t="shared" si="37"/>
        <v>0</v>
      </c>
    </row>
    <row r="123" spans="1:11" ht="18.95" customHeight="1" x14ac:dyDescent="0.2">
      <c r="A123" s="26">
        <f t="shared" si="38"/>
        <v>79</v>
      </c>
      <c r="B123" s="124">
        <v>572</v>
      </c>
      <c r="C123" s="4" t="s">
        <v>58</v>
      </c>
      <c r="D123" s="24">
        <f>SUMIFS('Rider Adj F'!$P$11:$P$152,'Rider Adj F'!$A$11:$A$152,'SCH D-2 F'!D$13,'Rider Adj F'!$B$11:$B$152,'SCH D-2 F'!$B123)*-1000</f>
        <v>0</v>
      </c>
      <c r="E123" s="24">
        <f>SUMIFS('Rider Adj F'!$P$11:$P$152,'Rider Adj F'!$A$11:$A$152,'SCH D-2 F'!E$13,'Rider Adj F'!$B$11:$B$152,'SCH D-2 F'!$B123)*-1000</f>
        <v>0</v>
      </c>
      <c r="F123" s="24">
        <f>SUMIFS('Rider Adj F'!$P$11:$P$152,'Rider Adj F'!$A$11:$A$152,'SCH D-2 F'!F$13,'Rider Adj F'!$B$11:$B$152,'SCH D-2 F'!$B123)*-1000</f>
        <v>0</v>
      </c>
      <c r="G123" s="24">
        <f>SUMIFS('Rider Adj F'!$P$11:$P$152,'Rider Adj F'!$A$11:$A$152,'SCH D-2 F'!G$13,'Rider Adj F'!$B$11:$B$152,'SCH D-2 F'!$B123)*-1000</f>
        <v>0</v>
      </c>
      <c r="H123" s="24">
        <f>SUMIFS('Rider Adj F'!$P$11:$P$152,'Rider Adj F'!$A$11:$A$152,'SCH D-2 F'!H$13,'Rider Adj F'!$B$11:$B$152,'SCH D-2 F'!$B123)*-1000</f>
        <v>0</v>
      </c>
      <c r="I123" s="24">
        <f t="shared" si="36"/>
        <v>0</v>
      </c>
      <c r="J123" s="25">
        <v>1</v>
      </c>
      <c r="K123" s="24">
        <f t="shared" si="37"/>
        <v>0</v>
      </c>
    </row>
    <row r="124" spans="1:11" s="16" customFormat="1" ht="20.100000000000001" customHeight="1" x14ac:dyDescent="0.2">
      <c r="A124" s="379" t="str">
        <f>$A$1</f>
        <v>LOUISVILLE GAS AND ELECTRIC COMPANY</v>
      </c>
      <c r="B124" s="379"/>
      <c r="C124" s="379"/>
      <c r="D124" s="379"/>
      <c r="E124" s="379"/>
      <c r="F124" s="379"/>
      <c r="G124" s="379"/>
      <c r="H124" s="379"/>
      <c r="I124" s="379"/>
      <c r="J124" s="379"/>
      <c r="K124" s="379"/>
    </row>
    <row r="125" spans="1:11" s="16" customFormat="1" ht="20.100000000000001" customHeight="1" x14ac:dyDescent="0.2">
      <c r="A125" s="379" t="str">
        <f>$A$2</f>
        <v>CASE NO. 2018-00295 - ELECTRIC OPERATIONS - RESPONSE TO PSC 2-75 (SLIPPAGE FACTOR 97.153%)</v>
      </c>
      <c r="B125" s="379"/>
      <c r="C125" s="379"/>
      <c r="D125" s="379"/>
      <c r="E125" s="379"/>
      <c r="F125" s="379"/>
      <c r="G125" s="379"/>
      <c r="H125" s="379"/>
      <c r="I125" s="379"/>
      <c r="J125" s="379"/>
      <c r="K125" s="379"/>
    </row>
    <row r="126" spans="1:11" s="16" customFormat="1" ht="20.100000000000001" customHeight="1" x14ac:dyDescent="0.2">
      <c r="A126" s="379" t="s">
        <v>332</v>
      </c>
      <c r="B126" s="379"/>
      <c r="C126" s="379"/>
      <c r="D126" s="379"/>
      <c r="E126" s="379"/>
      <c r="F126" s="379"/>
      <c r="G126" s="379"/>
      <c r="H126" s="379"/>
      <c r="I126" s="379"/>
      <c r="J126" s="379"/>
      <c r="K126" s="379"/>
    </row>
    <row r="127" spans="1:11" s="16" customFormat="1" ht="20.100000000000001" customHeight="1" x14ac:dyDescent="0.2">
      <c r="A127" s="379" t="str">
        <f>$A$4</f>
        <v>FOR THE 12 MONTHS ENDED APRIL 30, 2020</v>
      </c>
      <c r="B127" s="379"/>
      <c r="C127" s="379"/>
      <c r="D127" s="379"/>
      <c r="E127" s="379"/>
      <c r="F127" s="379"/>
      <c r="G127" s="379"/>
      <c r="H127" s="379"/>
      <c r="I127" s="379"/>
      <c r="J127" s="379"/>
      <c r="K127" s="379"/>
    </row>
    <row r="128" spans="1:11" s="16" customFormat="1" ht="20.100000000000001" customHeight="1" x14ac:dyDescent="0.2">
      <c r="A128" s="123"/>
      <c r="B128" s="123"/>
      <c r="C128" s="123"/>
      <c r="D128" s="123"/>
      <c r="E128" s="123"/>
      <c r="F128" s="210"/>
      <c r="G128" s="210"/>
      <c r="H128" s="123"/>
      <c r="I128" s="123"/>
      <c r="J128" s="123"/>
      <c r="K128" s="123"/>
    </row>
    <row r="129" spans="1:11" s="16" customFormat="1" ht="20.100000000000001" customHeight="1" x14ac:dyDescent="0.2">
      <c r="A129" s="16" t="str">
        <f>$A$6</f>
        <v>DATA:____BASE  PERIOD__X__FORECASTED  PERIOD</v>
      </c>
      <c r="B129" s="18"/>
      <c r="K129" s="19" t="str">
        <f>$K$6</f>
        <v>SCHEDULE D-2</v>
      </c>
    </row>
    <row r="130" spans="1:11" s="16" customFormat="1" ht="20.100000000000001" customHeight="1" x14ac:dyDescent="0.2">
      <c r="A130" s="16" t="str">
        <f>$A$7</f>
        <v>TYPE OF FILING: _____ ORIGINAL  _____ UPDATED  __X__ REVISED</v>
      </c>
      <c r="K130" s="19" t="s">
        <v>342</v>
      </c>
    </row>
    <row r="131" spans="1:11" s="16" customFormat="1" ht="20.100000000000001" customHeight="1" x14ac:dyDescent="0.2">
      <c r="A131" s="16" t="str">
        <f>$A$8</f>
        <v>WORKPAPER REFERENCE NO(S).:  SCHEDULE WPD-2</v>
      </c>
      <c r="B131" s="18"/>
      <c r="D131" s="18"/>
      <c r="E131" s="18"/>
      <c r="F131" s="18"/>
      <c r="G131" s="18"/>
      <c r="H131" s="18"/>
      <c r="I131" s="18"/>
      <c r="K131" s="20" t="str">
        <f>$K$8</f>
        <v>WITNESS:   C. M. GARRETT</v>
      </c>
    </row>
    <row r="132" spans="1:11" s="16" customFormat="1" ht="20.100000000000001" customHeight="1" x14ac:dyDescent="0.2"/>
    <row r="133" spans="1:11" s="16" customFormat="1" ht="18.75" customHeight="1" x14ac:dyDescent="0.2">
      <c r="A133" s="63"/>
      <c r="B133" s="63"/>
      <c r="C133" s="63"/>
      <c r="D133" s="129" t="str">
        <f>D$10</f>
        <v>ADJ 1</v>
      </c>
      <c r="E133" s="129" t="str">
        <f t="shared" ref="E133:H133" si="39">E$10</f>
        <v>ADJ 2</v>
      </c>
      <c r="F133" s="129" t="str">
        <f t="shared" si="39"/>
        <v>ADJ 3</v>
      </c>
      <c r="G133" s="129" t="str">
        <f t="shared" si="39"/>
        <v>ADJ 4</v>
      </c>
      <c r="H133" s="129" t="str">
        <f t="shared" si="39"/>
        <v>ADJ 5</v>
      </c>
      <c r="I133" s="63"/>
      <c r="J133" s="63"/>
      <c r="K133" s="63"/>
    </row>
    <row r="134" spans="1:11" ht="44.25" customHeight="1" x14ac:dyDescent="0.2">
      <c r="A134" s="64" t="s">
        <v>152</v>
      </c>
      <c r="B134" s="64" t="s">
        <v>153</v>
      </c>
      <c r="C134" s="64" t="s">
        <v>157</v>
      </c>
      <c r="D134" s="64" t="str">
        <f>D$11</f>
        <v>REMOVE DSM MECHANISM</v>
      </c>
      <c r="E134" s="64" t="str">
        <f t="shared" ref="E134:H134" si="40">E$11</f>
        <v>REMOVE ECR MECHANISM</v>
      </c>
      <c r="F134" s="64" t="str">
        <f t="shared" si="40"/>
        <v>REMOVE FAC MECHANISM</v>
      </c>
      <c r="G134" s="64" t="str">
        <f t="shared" si="40"/>
        <v>REMOVE OSS MECHANISM</v>
      </c>
      <c r="H134" s="64" t="str">
        <f t="shared" si="40"/>
        <v>INTEREST SYNCHRONIZATION</v>
      </c>
      <c r="I134" s="64" t="s">
        <v>334</v>
      </c>
      <c r="J134" s="64" t="s">
        <v>154</v>
      </c>
      <c r="K134" s="64" t="s">
        <v>324</v>
      </c>
    </row>
    <row r="135" spans="1:11" ht="23.1" customHeight="1" x14ac:dyDescent="0.2">
      <c r="A135" s="22"/>
      <c r="B135" s="22"/>
      <c r="C135" s="29"/>
      <c r="D135" s="30" t="s">
        <v>155</v>
      </c>
      <c r="E135" s="30" t="s">
        <v>155</v>
      </c>
      <c r="F135" s="30" t="s">
        <v>155</v>
      </c>
      <c r="G135" s="30" t="s">
        <v>155</v>
      </c>
      <c r="H135" s="30" t="s">
        <v>155</v>
      </c>
      <c r="I135" s="30" t="s">
        <v>155</v>
      </c>
      <c r="J135" s="30"/>
      <c r="K135" s="30" t="s">
        <v>155</v>
      </c>
    </row>
    <row r="136" spans="1:11" ht="18.95" customHeight="1" x14ac:dyDescent="0.2">
      <c r="A136" s="26">
        <f>A123+1</f>
        <v>80</v>
      </c>
      <c r="B136" s="124">
        <v>573</v>
      </c>
      <c r="C136" s="4" t="s">
        <v>59</v>
      </c>
      <c r="D136" s="24">
        <f>SUMIFS('Rider Adj F'!$P$11:$P$152,'Rider Adj F'!$A$11:$A$152,'SCH D-2 F'!D$13,'Rider Adj F'!$B$11:$B$152,'SCH D-2 F'!$B136)*-1000</f>
        <v>0</v>
      </c>
      <c r="E136" s="24">
        <f>SUMIFS('Rider Adj F'!$P$11:$P$152,'Rider Adj F'!$A$11:$A$152,'SCH D-2 F'!E$13,'Rider Adj F'!$B$11:$B$152,'SCH D-2 F'!$B136)*-1000</f>
        <v>0</v>
      </c>
      <c r="F136" s="24">
        <f>SUMIFS('Rider Adj F'!$P$11:$P$152,'Rider Adj F'!$A$11:$A$152,'SCH D-2 F'!F$13,'Rider Adj F'!$B$11:$B$152,'SCH D-2 F'!$B136)*-1000</f>
        <v>0</v>
      </c>
      <c r="G136" s="24">
        <f>SUMIFS('Rider Adj F'!$P$11:$P$152,'Rider Adj F'!$A$11:$A$152,'SCH D-2 F'!G$13,'Rider Adj F'!$B$11:$B$152,'SCH D-2 F'!$B136)*-1000</f>
        <v>0</v>
      </c>
      <c r="H136" s="24">
        <f>SUMIFS('Rider Adj F'!$P$11:$P$152,'Rider Adj F'!$A$11:$A$152,'SCH D-2 F'!H$13,'Rider Adj F'!$B$11:$B$152,'SCH D-2 F'!$B136)*-1000</f>
        <v>0</v>
      </c>
      <c r="I136" s="24">
        <f t="shared" ref="I136:I137" si="41">SUM(D136:H136)</f>
        <v>0</v>
      </c>
      <c r="J136" s="25">
        <v>1</v>
      </c>
      <c r="K136" s="24">
        <f t="shared" ref="K136:K137" si="42">I136*J136</f>
        <v>0</v>
      </c>
    </row>
    <row r="137" spans="1:11" ht="18.95" customHeight="1" x14ac:dyDescent="0.2">
      <c r="A137" s="26">
        <f t="shared" si="38"/>
        <v>81</v>
      </c>
      <c r="B137" s="124">
        <v>575</v>
      </c>
      <c r="C137" s="4" t="s">
        <v>60</v>
      </c>
      <c r="D137" s="24">
        <f>SUMIFS('Rider Adj F'!$P$11:$P$152,'Rider Adj F'!$A$11:$A$152,'SCH D-2 F'!D$13,'Rider Adj F'!$B$11:$B$152,'SCH D-2 F'!$B137)*-1000</f>
        <v>0</v>
      </c>
      <c r="E137" s="24">
        <f>SUMIFS('Rider Adj F'!$P$11:$P$152,'Rider Adj F'!$A$11:$A$152,'SCH D-2 F'!E$13,'Rider Adj F'!$B$11:$B$152,'SCH D-2 F'!$B137)*-1000</f>
        <v>0</v>
      </c>
      <c r="F137" s="24">
        <f>SUMIFS('Rider Adj F'!$P$11:$P$152,'Rider Adj F'!$A$11:$A$152,'SCH D-2 F'!F$13,'Rider Adj F'!$B$11:$B$152,'SCH D-2 F'!$B137)*-1000</f>
        <v>0</v>
      </c>
      <c r="G137" s="24">
        <f>SUMIFS('Rider Adj F'!$P$11:$P$152,'Rider Adj F'!$A$11:$A$152,'SCH D-2 F'!G$13,'Rider Adj F'!$B$11:$B$152,'SCH D-2 F'!$B137)*-1000</f>
        <v>0</v>
      </c>
      <c r="H137" s="24">
        <f>SUMIFS('Rider Adj F'!$P$11:$P$152,'Rider Adj F'!$A$11:$A$152,'SCH D-2 F'!H$13,'Rider Adj F'!$B$11:$B$152,'SCH D-2 F'!$B137)*-1000</f>
        <v>0</v>
      </c>
      <c r="I137" s="24">
        <f t="shared" si="41"/>
        <v>0</v>
      </c>
      <c r="J137" s="25">
        <v>1</v>
      </c>
      <c r="K137" s="24">
        <f t="shared" si="42"/>
        <v>0</v>
      </c>
    </row>
    <row r="138" spans="1:11" ht="18.95" customHeight="1" x14ac:dyDescent="0.2">
      <c r="A138" s="26">
        <f t="shared" si="38"/>
        <v>82</v>
      </c>
      <c r="B138" s="124"/>
      <c r="C138" s="10" t="s">
        <v>134</v>
      </c>
      <c r="D138" s="36">
        <f t="shared" ref="D138:I138" si="43">SUM(D111:D137)</f>
        <v>0</v>
      </c>
      <c r="E138" s="36">
        <f t="shared" si="43"/>
        <v>0</v>
      </c>
      <c r="F138" s="36">
        <f t="shared" si="43"/>
        <v>0</v>
      </c>
      <c r="G138" s="36">
        <f t="shared" si="43"/>
        <v>-819285.00000000012</v>
      </c>
      <c r="H138" s="36">
        <f t="shared" si="43"/>
        <v>0</v>
      </c>
      <c r="I138" s="36">
        <f t="shared" si="43"/>
        <v>-819285.00000000012</v>
      </c>
      <c r="K138" s="36">
        <f>SUM(K111:K137)</f>
        <v>-819285.00000000012</v>
      </c>
    </row>
    <row r="139" spans="1:11" ht="18.95" customHeight="1" x14ac:dyDescent="0.2">
      <c r="B139" s="124"/>
      <c r="C139" s="4"/>
    </row>
    <row r="140" spans="1:11" ht="18.95" customHeight="1" x14ac:dyDescent="0.2">
      <c r="A140" s="26">
        <f>A138+1</f>
        <v>83</v>
      </c>
      <c r="B140" s="124"/>
      <c r="C140" s="37" t="s">
        <v>185</v>
      </c>
    </row>
    <row r="141" spans="1:11" ht="18.95" customHeight="1" x14ac:dyDescent="0.2">
      <c r="A141" s="26">
        <f>A140+1</f>
        <v>84</v>
      </c>
      <c r="B141" s="124">
        <v>580</v>
      </c>
      <c r="C141" s="4" t="s">
        <v>61</v>
      </c>
      <c r="D141" s="24">
        <f>SUMIFS('Rider Adj F'!$P$11:$P$152,'Rider Adj F'!$A$11:$A$152,'SCH D-2 F'!D$13,'Rider Adj F'!$B$11:$B$152,'SCH D-2 F'!$B141)*-1000</f>
        <v>0</v>
      </c>
      <c r="E141" s="24">
        <f>SUMIFS('Rider Adj F'!$P$11:$P$152,'Rider Adj F'!$A$11:$A$152,'SCH D-2 F'!E$13,'Rider Adj F'!$B$11:$B$152,'SCH D-2 F'!$B141)*-1000</f>
        <v>0</v>
      </c>
      <c r="F141" s="24">
        <f>SUMIFS('Rider Adj F'!$P$11:$P$152,'Rider Adj F'!$A$11:$A$152,'SCH D-2 F'!F$13,'Rider Adj F'!$B$11:$B$152,'SCH D-2 F'!$B141)*-1000</f>
        <v>0</v>
      </c>
      <c r="G141" s="24">
        <f>SUMIFS('Rider Adj F'!$P$11:$P$152,'Rider Adj F'!$A$11:$A$152,'SCH D-2 F'!G$13,'Rider Adj F'!$B$11:$B$152,'SCH D-2 F'!$B141)*-1000</f>
        <v>0</v>
      </c>
      <c r="H141" s="24">
        <f>SUMIFS('Rider Adj F'!$P$11:$P$152,'Rider Adj F'!$A$11:$A$152,'SCH D-2 F'!H$13,'Rider Adj F'!$B$11:$B$152,'SCH D-2 F'!$B141)*-1000</f>
        <v>0</v>
      </c>
      <c r="I141" s="24">
        <f t="shared" ref="I141:I159" si="44">SUM(D141:H141)</f>
        <v>0</v>
      </c>
      <c r="J141" s="25">
        <v>1</v>
      </c>
      <c r="K141" s="24">
        <f t="shared" ref="K141:K159" si="45">I141*J141</f>
        <v>0</v>
      </c>
    </row>
    <row r="142" spans="1:11" ht="18.95" customHeight="1" x14ac:dyDescent="0.2">
      <c r="A142" s="26">
        <f t="shared" ref="A142:A160" si="46">A141+1</f>
        <v>85</v>
      </c>
      <c r="B142" s="124">
        <v>581</v>
      </c>
      <c r="C142" s="4" t="s">
        <v>49</v>
      </c>
      <c r="D142" s="24">
        <f>SUMIFS('Rider Adj F'!$P$11:$P$152,'Rider Adj F'!$A$11:$A$152,'SCH D-2 F'!D$13,'Rider Adj F'!$B$11:$B$152,'SCH D-2 F'!$B142)*-1000</f>
        <v>0</v>
      </c>
      <c r="E142" s="24">
        <f>SUMIFS('Rider Adj F'!$P$11:$P$152,'Rider Adj F'!$A$11:$A$152,'SCH D-2 F'!E$13,'Rider Adj F'!$B$11:$B$152,'SCH D-2 F'!$B142)*-1000</f>
        <v>0</v>
      </c>
      <c r="F142" s="24">
        <f>SUMIFS('Rider Adj F'!$P$11:$P$152,'Rider Adj F'!$A$11:$A$152,'SCH D-2 F'!F$13,'Rider Adj F'!$B$11:$B$152,'SCH D-2 F'!$B142)*-1000</f>
        <v>0</v>
      </c>
      <c r="G142" s="24">
        <f>SUMIFS('Rider Adj F'!$P$11:$P$152,'Rider Adj F'!$A$11:$A$152,'SCH D-2 F'!G$13,'Rider Adj F'!$B$11:$B$152,'SCH D-2 F'!$B142)*-1000</f>
        <v>0</v>
      </c>
      <c r="H142" s="24">
        <f>SUMIFS('Rider Adj F'!$P$11:$P$152,'Rider Adj F'!$A$11:$A$152,'SCH D-2 F'!H$13,'Rider Adj F'!$B$11:$B$152,'SCH D-2 F'!$B142)*-1000</f>
        <v>0</v>
      </c>
      <c r="I142" s="24">
        <f t="shared" si="44"/>
        <v>0</v>
      </c>
      <c r="J142" s="25">
        <v>1</v>
      </c>
      <c r="K142" s="24">
        <f t="shared" si="45"/>
        <v>0</v>
      </c>
    </row>
    <row r="143" spans="1:11" ht="18.95" customHeight="1" x14ac:dyDescent="0.2">
      <c r="A143" s="26">
        <f t="shared" si="46"/>
        <v>86</v>
      </c>
      <c r="B143" s="124">
        <v>582</v>
      </c>
      <c r="C143" s="4" t="s">
        <v>50</v>
      </c>
      <c r="D143" s="24">
        <f>SUMIFS('Rider Adj F'!$P$11:$P$152,'Rider Adj F'!$A$11:$A$152,'SCH D-2 F'!D$13,'Rider Adj F'!$B$11:$B$152,'SCH D-2 F'!$B143)*-1000</f>
        <v>0</v>
      </c>
      <c r="E143" s="24">
        <f>SUMIFS('Rider Adj F'!$P$11:$P$152,'Rider Adj F'!$A$11:$A$152,'SCH D-2 F'!E$13,'Rider Adj F'!$B$11:$B$152,'SCH D-2 F'!$B143)*-1000</f>
        <v>0</v>
      </c>
      <c r="F143" s="24">
        <f>SUMIFS('Rider Adj F'!$P$11:$P$152,'Rider Adj F'!$A$11:$A$152,'SCH D-2 F'!F$13,'Rider Adj F'!$B$11:$B$152,'SCH D-2 F'!$B143)*-1000</f>
        <v>0</v>
      </c>
      <c r="G143" s="24">
        <f>SUMIFS('Rider Adj F'!$P$11:$P$152,'Rider Adj F'!$A$11:$A$152,'SCH D-2 F'!G$13,'Rider Adj F'!$B$11:$B$152,'SCH D-2 F'!$B143)*-1000</f>
        <v>0</v>
      </c>
      <c r="H143" s="24">
        <f>SUMIFS('Rider Adj F'!$P$11:$P$152,'Rider Adj F'!$A$11:$A$152,'SCH D-2 F'!H$13,'Rider Adj F'!$B$11:$B$152,'SCH D-2 F'!$B143)*-1000</f>
        <v>0</v>
      </c>
      <c r="I143" s="24">
        <f t="shared" si="44"/>
        <v>0</v>
      </c>
      <c r="J143" s="25">
        <v>1</v>
      </c>
      <c r="K143" s="24">
        <f t="shared" si="45"/>
        <v>0</v>
      </c>
    </row>
    <row r="144" spans="1:11" ht="18.95" customHeight="1" x14ac:dyDescent="0.2">
      <c r="A144" s="26">
        <f t="shared" si="46"/>
        <v>87</v>
      </c>
      <c r="B144" s="124">
        <v>583</v>
      </c>
      <c r="C144" s="4" t="s">
        <v>51</v>
      </c>
      <c r="D144" s="24">
        <f>SUMIFS('Rider Adj F'!$P$11:$P$152,'Rider Adj F'!$A$11:$A$152,'SCH D-2 F'!D$13,'Rider Adj F'!$B$11:$B$152,'SCH D-2 F'!$B144)*-1000</f>
        <v>0</v>
      </c>
      <c r="E144" s="24">
        <f>SUMIFS('Rider Adj F'!$P$11:$P$152,'Rider Adj F'!$A$11:$A$152,'SCH D-2 F'!E$13,'Rider Adj F'!$B$11:$B$152,'SCH D-2 F'!$B144)*-1000</f>
        <v>0</v>
      </c>
      <c r="F144" s="24">
        <f>SUMIFS('Rider Adj F'!$P$11:$P$152,'Rider Adj F'!$A$11:$A$152,'SCH D-2 F'!F$13,'Rider Adj F'!$B$11:$B$152,'SCH D-2 F'!$B144)*-1000</f>
        <v>0</v>
      </c>
      <c r="G144" s="24">
        <f>SUMIFS('Rider Adj F'!$P$11:$P$152,'Rider Adj F'!$A$11:$A$152,'SCH D-2 F'!G$13,'Rider Adj F'!$B$11:$B$152,'SCH D-2 F'!$B144)*-1000</f>
        <v>0</v>
      </c>
      <c r="H144" s="24">
        <f>SUMIFS('Rider Adj F'!$P$11:$P$152,'Rider Adj F'!$A$11:$A$152,'SCH D-2 F'!H$13,'Rider Adj F'!$B$11:$B$152,'SCH D-2 F'!$B144)*-1000</f>
        <v>0</v>
      </c>
      <c r="I144" s="24">
        <f t="shared" si="44"/>
        <v>0</v>
      </c>
      <c r="J144" s="25">
        <v>1</v>
      </c>
      <c r="K144" s="24">
        <f t="shared" si="45"/>
        <v>0</v>
      </c>
    </row>
    <row r="145" spans="1:11" ht="18.95" customHeight="1" x14ac:dyDescent="0.2">
      <c r="A145" s="26">
        <f t="shared" si="46"/>
        <v>88</v>
      </c>
      <c r="B145" s="124">
        <v>584</v>
      </c>
      <c r="C145" s="4" t="s">
        <v>52</v>
      </c>
      <c r="D145" s="24">
        <f>SUMIFS('Rider Adj F'!$P$11:$P$152,'Rider Adj F'!$A$11:$A$152,'SCH D-2 F'!D$13,'Rider Adj F'!$B$11:$B$152,'SCH D-2 F'!$B145)*-1000</f>
        <v>0</v>
      </c>
      <c r="E145" s="24">
        <f>SUMIFS('Rider Adj F'!$P$11:$P$152,'Rider Adj F'!$A$11:$A$152,'SCH D-2 F'!E$13,'Rider Adj F'!$B$11:$B$152,'SCH D-2 F'!$B145)*-1000</f>
        <v>0</v>
      </c>
      <c r="F145" s="24">
        <f>SUMIFS('Rider Adj F'!$P$11:$P$152,'Rider Adj F'!$A$11:$A$152,'SCH D-2 F'!F$13,'Rider Adj F'!$B$11:$B$152,'SCH D-2 F'!$B145)*-1000</f>
        <v>0</v>
      </c>
      <c r="G145" s="24">
        <f>SUMIFS('Rider Adj F'!$P$11:$P$152,'Rider Adj F'!$A$11:$A$152,'SCH D-2 F'!G$13,'Rider Adj F'!$B$11:$B$152,'SCH D-2 F'!$B145)*-1000</f>
        <v>0</v>
      </c>
      <c r="H145" s="24">
        <f>SUMIFS('Rider Adj F'!$P$11:$P$152,'Rider Adj F'!$A$11:$A$152,'SCH D-2 F'!H$13,'Rider Adj F'!$B$11:$B$152,'SCH D-2 F'!$B145)*-1000</f>
        <v>0</v>
      </c>
      <c r="I145" s="24">
        <f t="shared" si="44"/>
        <v>0</v>
      </c>
      <c r="J145" s="25">
        <v>1</v>
      </c>
      <c r="K145" s="24">
        <f t="shared" si="45"/>
        <v>0</v>
      </c>
    </row>
    <row r="146" spans="1:11" ht="18.95" customHeight="1" x14ac:dyDescent="0.2">
      <c r="A146" s="26">
        <f t="shared" si="46"/>
        <v>89</v>
      </c>
      <c r="B146" s="124">
        <v>585</v>
      </c>
      <c r="C146" s="4" t="s">
        <v>62</v>
      </c>
      <c r="D146" s="24">
        <f>SUMIFS('Rider Adj F'!$P$11:$P$152,'Rider Adj F'!$A$11:$A$152,'SCH D-2 F'!D$13,'Rider Adj F'!$B$11:$B$152,'SCH D-2 F'!$B146)*-1000</f>
        <v>0</v>
      </c>
      <c r="E146" s="24">
        <f>SUMIFS('Rider Adj F'!$P$11:$P$152,'Rider Adj F'!$A$11:$A$152,'SCH D-2 F'!E$13,'Rider Adj F'!$B$11:$B$152,'SCH D-2 F'!$B146)*-1000</f>
        <v>0</v>
      </c>
      <c r="F146" s="24">
        <f>SUMIFS('Rider Adj F'!$P$11:$P$152,'Rider Adj F'!$A$11:$A$152,'SCH D-2 F'!F$13,'Rider Adj F'!$B$11:$B$152,'SCH D-2 F'!$B146)*-1000</f>
        <v>0</v>
      </c>
      <c r="G146" s="24">
        <f>SUMIFS('Rider Adj F'!$P$11:$P$152,'Rider Adj F'!$A$11:$A$152,'SCH D-2 F'!G$13,'Rider Adj F'!$B$11:$B$152,'SCH D-2 F'!$B146)*-1000</f>
        <v>0</v>
      </c>
      <c r="H146" s="24">
        <f>SUMIFS('Rider Adj F'!$P$11:$P$152,'Rider Adj F'!$A$11:$A$152,'SCH D-2 F'!H$13,'Rider Adj F'!$B$11:$B$152,'SCH D-2 F'!$B146)*-1000</f>
        <v>0</v>
      </c>
      <c r="I146" s="24">
        <f t="shared" si="44"/>
        <v>0</v>
      </c>
      <c r="J146" s="25">
        <v>1</v>
      </c>
      <c r="K146" s="24">
        <f t="shared" si="45"/>
        <v>0</v>
      </c>
    </row>
    <row r="147" spans="1:11" ht="18.95" customHeight="1" x14ac:dyDescent="0.2">
      <c r="A147" s="26">
        <f t="shared" si="46"/>
        <v>90</v>
      </c>
      <c r="B147" s="124">
        <v>586</v>
      </c>
      <c r="C147" s="4" t="s">
        <v>63</v>
      </c>
      <c r="D147" s="24">
        <f>SUMIFS('Rider Adj F'!$P$11:$P$152,'Rider Adj F'!$A$11:$A$152,'SCH D-2 F'!D$13,'Rider Adj F'!$B$11:$B$152,'SCH D-2 F'!$B147)*-1000</f>
        <v>0</v>
      </c>
      <c r="E147" s="24">
        <f>SUMIFS('Rider Adj F'!$P$11:$P$152,'Rider Adj F'!$A$11:$A$152,'SCH D-2 F'!E$13,'Rider Adj F'!$B$11:$B$152,'SCH D-2 F'!$B147)*-1000</f>
        <v>0</v>
      </c>
      <c r="F147" s="24">
        <f>SUMIFS('Rider Adj F'!$P$11:$P$152,'Rider Adj F'!$A$11:$A$152,'SCH D-2 F'!F$13,'Rider Adj F'!$B$11:$B$152,'SCH D-2 F'!$B147)*-1000</f>
        <v>0</v>
      </c>
      <c r="G147" s="24">
        <f>SUMIFS('Rider Adj F'!$P$11:$P$152,'Rider Adj F'!$A$11:$A$152,'SCH D-2 F'!G$13,'Rider Adj F'!$B$11:$B$152,'SCH D-2 F'!$B147)*-1000</f>
        <v>0</v>
      </c>
      <c r="H147" s="24">
        <f>SUMIFS('Rider Adj F'!$P$11:$P$152,'Rider Adj F'!$A$11:$A$152,'SCH D-2 F'!H$13,'Rider Adj F'!$B$11:$B$152,'SCH D-2 F'!$B147)*-1000</f>
        <v>0</v>
      </c>
      <c r="I147" s="24">
        <f t="shared" si="44"/>
        <v>0</v>
      </c>
      <c r="J147" s="25">
        <v>1</v>
      </c>
      <c r="K147" s="24">
        <f t="shared" si="45"/>
        <v>0</v>
      </c>
    </row>
    <row r="148" spans="1:11" ht="18.95" customHeight="1" x14ac:dyDescent="0.2">
      <c r="A148" s="26">
        <f t="shared" si="46"/>
        <v>91</v>
      </c>
      <c r="B148" s="124">
        <v>587</v>
      </c>
      <c r="C148" s="4" t="s">
        <v>64</v>
      </c>
      <c r="D148" s="24">
        <f>SUMIFS('Rider Adj F'!$P$11:$P$152,'Rider Adj F'!$A$11:$A$152,'SCH D-2 F'!D$13,'Rider Adj F'!$B$11:$B$152,'SCH D-2 F'!$B148)*-1000</f>
        <v>0</v>
      </c>
      <c r="E148" s="24">
        <f>SUMIFS('Rider Adj F'!$P$11:$P$152,'Rider Adj F'!$A$11:$A$152,'SCH D-2 F'!E$13,'Rider Adj F'!$B$11:$B$152,'SCH D-2 F'!$B148)*-1000</f>
        <v>0</v>
      </c>
      <c r="F148" s="24">
        <f>SUMIFS('Rider Adj F'!$P$11:$P$152,'Rider Adj F'!$A$11:$A$152,'SCH D-2 F'!F$13,'Rider Adj F'!$B$11:$B$152,'SCH D-2 F'!$B148)*-1000</f>
        <v>0</v>
      </c>
      <c r="G148" s="24">
        <f>SUMIFS('Rider Adj F'!$P$11:$P$152,'Rider Adj F'!$A$11:$A$152,'SCH D-2 F'!G$13,'Rider Adj F'!$B$11:$B$152,'SCH D-2 F'!$B148)*-1000</f>
        <v>0</v>
      </c>
      <c r="H148" s="24">
        <f>SUMIFS('Rider Adj F'!$P$11:$P$152,'Rider Adj F'!$A$11:$A$152,'SCH D-2 F'!H$13,'Rider Adj F'!$B$11:$B$152,'SCH D-2 F'!$B148)*-1000</f>
        <v>0</v>
      </c>
      <c r="I148" s="24">
        <f t="shared" si="44"/>
        <v>0</v>
      </c>
      <c r="J148" s="25">
        <v>1</v>
      </c>
      <c r="K148" s="24">
        <f t="shared" si="45"/>
        <v>0</v>
      </c>
    </row>
    <row r="149" spans="1:11" ht="18.95" customHeight="1" x14ac:dyDescent="0.2">
      <c r="A149" s="26">
        <f t="shared" si="46"/>
        <v>92</v>
      </c>
      <c r="B149" s="124">
        <v>588</v>
      </c>
      <c r="C149" s="4" t="s">
        <v>65</v>
      </c>
      <c r="D149" s="24">
        <f>SUMIFS('Rider Adj F'!$P$11:$P$152,'Rider Adj F'!$A$11:$A$152,'SCH D-2 F'!D$13,'Rider Adj F'!$B$11:$B$152,'SCH D-2 F'!$B149)*-1000</f>
        <v>0</v>
      </c>
      <c r="E149" s="24">
        <f>SUMIFS('Rider Adj F'!$P$11:$P$152,'Rider Adj F'!$A$11:$A$152,'SCH D-2 F'!E$13,'Rider Adj F'!$B$11:$B$152,'SCH D-2 F'!$B149)*-1000</f>
        <v>0</v>
      </c>
      <c r="F149" s="24">
        <f>SUMIFS('Rider Adj F'!$P$11:$P$152,'Rider Adj F'!$A$11:$A$152,'SCH D-2 F'!F$13,'Rider Adj F'!$B$11:$B$152,'SCH D-2 F'!$B149)*-1000</f>
        <v>0</v>
      </c>
      <c r="G149" s="24">
        <f>SUMIFS('Rider Adj F'!$P$11:$P$152,'Rider Adj F'!$A$11:$A$152,'SCH D-2 F'!G$13,'Rider Adj F'!$B$11:$B$152,'SCH D-2 F'!$B149)*-1000</f>
        <v>0</v>
      </c>
      <c r="H149" s="24">
        <f>SUMIFS('Rider Adj F'!$P$11:$P$152,'Rider Adj F'!$A$11:$A$152,'SCH D-2 F'!H$13,'Rider Adj F'!$B$11:$B$152,'SCH D-2 F'!$B149)*-1000</f>
        <v>0</v>
      </c>
      <c r="I149" s="24">
        <f t="shared" si="44"/>
        <v>0</v>
      </c>
      <c r="J149" s="25">
        <v>1</v>
      </c>
      <c r="K149" s="24">
        <f t="shared" si="45"/>
        <v>0</v>
      </c>
    </row>
    <row r="150" spans="1:11" ht="18.95" customHeight="1" x14ac:dyDescent="0.2">
      <c r="A150" s="26">
        <f t="shared" si="46"/>
        <v>93</v>
      </c>
      <c r="B150" s="124">
        <v>589</v>
      </c>
      <c r="C150" s="4" t="s">
        <v>24</v>
      </c>
      <c r="D150" s="24">
        <f>SUMIFS('Rider Adj F'!$P$11:$P$152,'Rider Adj F'!$A$11:$A$152,'SCH D-2 F'!D$13,'Rider Adj F'!$B$11:$B$152,'SCH D-2 F'!$B150)*-1000</f>
        <v>0</v>
      </c>
      <c r="E150" s="24">
        <f>SUMIFS('Rider Adj F'!$P$11:$P$152,'Rider Adj F'!$A$11:$A$152,'SCH D-2 F'!E$13,'Rider Adj F'!$B$11:$B$152,'SCH D-2 F'!$B150)*-1000</f>
        <v>0</v>
      </c>
      <c r="F150" s="24">
        <f>SUMIFS('Rider Adj F'!$P$11:$P$152,'Rider Adj F'!$A$11:$A$152,'SCH D-2 F'!F$13,'Rider Adj F'!$B$11:$B$152,'SCH D-2 F'!$B150)*-1000</f>
        <v>0</v>
      </c>
      <c r="G150" s="24">
        <f>SUMIFS('Rider Adj F'!$P$11:$P$152,'Rider Adj F'!$A$11:$A$152,'SCH D-2 F'!G$13,'Rider Adj F'!$B$11:$B$152,'SCH D-2 F'!$B150)*-1000</f>
        <v>0</v>
      </c>
      <c r="H150" s="24">
        <f>SUMIFS('Rider Adj F'!$P$11:$P$152,'Rider Adj F'!$A$11:$A$152,'SCH D-2 F'!H$13,'Rider Adj F'!$B$11:$B$152,'SCH D-2 F'!$B150)*-1000</f>
        <v>0</v>
      </c>
      <c r="I150" s="24">
        <f t="shared" si="44"/>
        <v>0</v>
      </c>
      <c r="J150" s="25">
        <v>1</v>
      </c>
      <c r="K150" s="24">
        <f t="shared" si="45"/>
        <v>0</v>
      </c>
    </row>
    <row r="151" spans="1:11" ht="18.95" customHeight="1" x14ac:dyDescent="0.2">
      <c r="A151" s="26">
        <f t="shared" si="46"/>
        <v>94</v>
      </c>
      <c r="B151" s="124">
        <v>590</v>
      </c>
      <c r="C151" s="4" t="s">
        <v>66</v>
      </c>
      <c r="D151" s="24">
        <f>SUMIFS('Rider Adj F'!$P$11:$P$152,'Rider Adj F'!$A$11:$A$152,'SCH D-2 F'!D$13,'Rider Adj F'!$B$11:$B$152,'SCH D-2 F'!$B151)*-1000</f>
        <v>0</v>
      </c>
      <c r="E151" s="24">
        <f>SUMIFS('Rider Adj F'!$P$11:$P$152,'Rider Adj F'!$A$11:$A$152,'SCH D-2 F'!E$13,'Rider Adj F'!$B$11:$B$152,'SCH D-2 F'!$B151)*-1000</f>
        <v>0</v>
      </c>
      <c r="F151" s="24">
        <f>SUMIFS('Rider Adj F'!$P$11:$P$152,'Rider Adj F'!$A$11:$A$152,'SCH D-2 F'!F$13,'Rider Adj F'!$B$11:$B$152,'SCH D-2 F'!$B151)*-1000</f>
        <v>0</v>
      </c>
      <c r="G151" s="24">
        <f>SUMIFS('Rider Adj F'!$P$11:$P$152,'Rider Adj F'!$A$11:$A$152,'SCH D-2 F'!G$13,'Rider Adj F'!$B$11:$B$152,'SCH D-2 F'!$B151)*-1000</f>
        <v>0</v>
      </c>
      <c r="H151" s="24">
        <f>SUMIFS('Rider Adj F'!$P$11:$P$152,'Rider Adj F'!$A$11:$A$152,'SCH D-2 F'!H$13,'Rider Adj F'!$B$11:$B$152,'SCH D-2 F'!$B151)*-1000</f>
        <v>0</v>
      </c>
      <c r="I151" s="24">
        <f t="shared" si="44"/>
        <v>0</v>
      </c>
      <c r="J151" s="25">
        <v>1</v>
      </c>
      <c r="K151" s="24">
        <f t="shared" si="45"/>
        <v>0</v>
      </c>
    </row>
    <row r="152" spans="1:11" ht="18.95" customHeight="1" x14ac:dyDescent="0.2">
      <c r="A152" s="26">
        <f t="shared" si="46"/>
        <v>95</v>
      </c>
      <c r="B152" s="124">
        <v>591</v>
      </c>
      <c r="C152" s="4" t="s">
        <v>27</v>
      </c>
      <c r="D152" s="24">
        <f>SUMIFS('Rider Adj F'!$P$11:$P$152,'Rider Adj F'!$A$11:$A$152,'SCH D-2 F'!D$13,'Rider Adj F'!$B$11:$B$152,'SCH D-2 F'!$B152)*-1000</f>
        <v>0</v>
      </c>
      <c r="E152" s="24">
        <f>SUMIFS('Rider Adj F'!$P$11:$P$152,'Rider Adj F'!$A$11:$A$152,'SCH D-2 F'!E$13,'Rider Adj F'!$B$11:$B$152,'SCH D-2 F'!$B152)*-1000</f>
        <v>0</v>
      </c>
      <c r="F152" s="24">
        <f>SUMIFS('Rider Adj F'!$P$11:$P$152,'Rider Adj F'!$A$11:$A$152,'SCH D-2 F'!F$13,'Rider Adj F'!$B$11:$B$152,'SCH D-2 F'!$B152)*-1000</f>
        <v>0</v>
      </c>
      <c r="G152" s="24">
        <f>SUMIFS('Rider Adj F'!$P$11:$P$152,'Rider Adj F'!$A$11:$A$152,'SCH D-2 F'!G$13,'Rider Adj F'!$B$11:$B$152,'SCH D-2 F'!$B152)*-1000</f>
        <v>0</v>
      </c>
      <c r="H152" s="24">
        <f>SUMIFS('Rider Adj F'!$P$11:$P$152,'Rider Adj F'!$A$11:$A$152,'SCH D-2 F'!H$13,'Rider Adj F'!$B$11:$B$152,'SCH D-2 F'!$B152)*-1000</f>
        <v>0</v>
      </c>
      <c r="I152" s="24">
        <f t="shared" si="44"/>
        <v>0</v>
      </c>
      <c r="J152" s="25">
        <v>1</v>
      </c>
      <c r="K152" s="24">
        <f t="shared" si="45"/>
        <v>0</v>
      </c>
    </row>
    <row r="153" spans="1:11" ht="18.95" customHeight="1" x14ac:dyDescent="0.2">
      <c r="A153" s="26">
        <f t="shared" si="46"/>
        <v>96</v>
      </c>
      <c r="B153" s="124">
        <v>592</v>
      </c>
      <c r="C153" s="4" t="s">
        <v>56</v>
      </c>
      <c r="D153" s="24">
        <f>SUMIFS('Rider Adj F'!$P$11:$P$152,'Rider Adj F'!$A$11:$A$152,'SCH D-2 F'!D$13,'Rider Adj F'!$B$11:$B$152,'SCH D-2 F'!$B153)*-1000</f>
        <v>0</v>
      </c>
      <c r="E153" s="24">
        <f>SUMIFS('Rider Adj F'!$P$11:$P$152,'Rider Adj F'!$A$11:$A$152,'SCH D-2 F'!E$13,'Rider Adj F'!$B$11:$B$152,'SCH D-2 F'!$B153)*-1000</f>
        <v>0</v>
      </c>
      <c r="F153" s="24">
        <f>SUMIFS('Rider Adj F'!$P$11:$P$152,'Rider Adj F'!$A$11:$A$152,'SCH D-2 F'!F$13,'Rider Adj F'!$B$11:$B$152,'SCH D-2 F'!$B153)*-1000</f>
        <v>0</v>
      </c>
      <c r="G153" s="24">
        <f>SUMIFS('Rider Adj F'!$P$11:$P$152,'Rider Adj F'!$A$11:$A$152,'SCH D-2 F'!G$13,'Rider Adj F'!$B$11:$B$152,'SCH D-2 F'!$B153)*-1000</f>
        <v>0</v>
      </c>
      <c r="H153" s="24">
        <f>SUMIFS('Rider Adj F'!$P$11:$P$152,'Rider Adj F'!$A$11:$A$152,'SCH D-2 F'!H$13,'Rider Adj F'!$B$11:$B$152,'SCH D-2 F'!$B153)*-1000</f>
        <v>0</v>
      </c>
      <c r="I153" s="24">
        <f t="shared" si="44"/>
        <v>0</v>
      </c>
      <c r="J153" s="25">
        <v>1</v>
      </c>
      <c r="K153" s="24">
        <f t="shared" si="45"/>
        <v>0</v>
      </c>
    </row>
    <row r="154" spans="1:11" ht="18.95" customHeight="1" x14ac:dyDescent="0.2">
      <c r="A154" s="26">
        <f t="shared" si="46"/>
        <v>97</v>
      </c>
      <c r="B154" s="124">
        <v>593</v>
      </c>
      <c r="C154" s="4" t="s">
        <v>57</v>
      </c>
      <c r="D154" s="24">
        <f>SUMIFS('Rider Adj F'!$P$11:$P$152,'Rider Adj F'!$A$11:$A$152,'SCH D-2 F'!D$13,'Rider Adj F'!$B$11:$B$152,'SCH D-2 F'!$B154)*-1000</f>
        <v>0</v>
      </c>
      <c r="E154" s="24">
        <f>SUMIFS('Rider Adj F'!$P$11:$P$152,'Rider Adj F'!$A$11:$A$152,'SCH D-2 F'!E$13,'Rider Adj F'!$B$11:$B$152,'SCH D-2 F'!$B154)*-1000</f>
        <v>0</v>
      </c>
      <c r="F154" s="24">
        <f>SUMIFS('Rider Adj F'!$P$11:$P$152,'Rider Adj F'!$A$11:$A$152,'SCH D-2 F'!F$13,'Rider Adj F'!$B$11:$B$152,'SCH D-2 F'!$B154)*-1000</f>
        <v>0</v>
      </c>
      <c r="G154" s="24">
        <f>SUMIFS('Rider Adj F'!$P$11:$P$152,'Rider Adj F'!$A$11:$A$152,'SCH D-2 F'!G$13,'Rider Adj F'!$B$11:$B$152,'SCH D-2 F'!$B154)*-1000</f>
        <v>0</v>
      </c>
      <c r="H154" s="24">
        <f>SUMIFS('Rider Adj F'!$P$11:$P$152,'Rider Adj F'!$A$11:$A$152,'SCH D-2 F'!H$13,'Rider Adj F'!$B$11:$B$152,'SCH D-2 F'!$B154)*-1000</f>
        <v>0</v>
      </c>
      <c r="I154" s="24">
        <f t="shared" si="44"/>
        <v>0</v>
      </c>
      <c r="J154" s="25">
        <v>1</v>
      </c>
      <c r="K154" s="24">
        <f t="shared" si="45"/>
        <v>0</v>
      </c>
    </row>
    <row r="155" spans="1:11" ht="18.95" customHeight="1" x14ac:dyDescent="0.2">
      <c r="A155" s="26">
        <f t="shared" si="46"/>
        <v>98</v>
      </c>
      <c r="B155" s="124">
        <v>594</v>
      </c>
      <c r="C155" s="4" t="s">
        <v>58</v>
      </c>
      <c r="D155" s="24">
        <f>SUMIFS('Rider Adj F'!$P$11:$P$152,'Rider Adj F'!$A$11:$A$152,'SCH D-2 F'!D$13,'Rider Adj F'!$B$11:$B$152,'SCH D-2 F'!$B155)*-1000</f>
        <v>0</v>
      </c>
      <c r="E155" s="24">
        <f>SUMIFS('Rider Adj F'!$P$11:$P$152,'Rider Adj F'!$A$11:$A$152,'SCH D-2 F'!E$13,'Rider Adj F'!$B$11:$B$152,'SCH D-2 F'!$B155)*-1000</f>
        <v>0</v>
      </c>
      <c r="F155" s="24">
        <f>SUMIFS('Rider Adj F'!$P$11:$P$152,'Rider Adj F'!$A$11:$A$152,'SCH D-2 F'!F$13,'Rider Adj F'!$B$11:$B$152,'SCH D-2 F'!$B155)*-1000</f>
        <v>0</v>
      </c>
      <c r="G155" s="24">
        <f>SUMIFS('Rider Adj F'!$P$11:$P$152,'Rider Adj F'!$A$11:$A$152,'SCH D-2 F'!G$13,'Rider Adj F'!$B$11:$B$152,'SCH D-2 F'!$B155)*-1000</f>
        <v>0</v>
      </c>
      <c r="H155" s="24">
        <f>SUMIFS('Rider Adj F'!$P$11:$P$152,'Rider Adj F'!$A$11:$A$152,'SCH D-2 F'!H$13,'Rider Adj F'!$B$11:$B$152,'SCH D-2 F'!$B155)*-1000</f>
        <v>0</v>
      </c>
      <c r="I155" s="24">
        <f t="shared" si="44"/>
        <v>0</v>
      </c>
      <c r="J155" s="25">
        <v>1</v>
      </c>
      <c r="K155" s="24">
        <f t="shared" si="45"/>
        <v>0</v>
      </c>
    </row>
    <row r="156" spans="1:11" ht="18.95" customHeight="1" x14ac:dyDescent="0.2">
      <c r="A156" s="26">
        <f>A155+1</f>
        <v>99</v>
      </c>
      <c r="B156" s="124">
        <v>595</v>
      </c>
      <c r="C156" s="4" t="s">
        <v>67</v>
      </c>
      <c r="D156" s="24">
        <f>SUMIFS('Rider Adj F'!$P$11:$P$152,'Rider Adj F'!$A$11:$A$152,'SCH D-2 F'!D$13,'Rider Adj F'!$B$11:$B$152,'SCH D-2 F'!$B156)*-1000</f>
        <v>0</v>
      </c>
      <c r="E156" s="24">
        <f>SUMIFS('Rider Adj F'!$P$11:$P$152,'Rider Adj F'!$A$11:$A$152,'SCH D-2 F'!E$13,'Rider Adj F'!$B$11:$B$152,'SCH D-2 F'!$B156)*-1000</f>
        <v>0</v>
      </c>
      <c r="F156" s="24">
        <f>SUMIFS('Rider Adj F'!$P$11:$P$152,'Rider Adj F'!$A$11:$A$152,'SCH D-2 F'!F$13,'Rider Adj F'!$B$11:$B$152,'SCH D-2 F'!$B156)*-1000</f>
        <v>0</v>
      </c>
      <c r="G156" s="24">
        <f>SUMIFS('Rider Adj F'!$P$11:$P$152,'Rider Adj F'!$A$11:$A$152,'SCH D-2 F'!G$13,'Rider Adj F'!$B$11:$B$152,'SCH D-2 F'!$B156)*-1000</f>
        <v>0</v>
      </c>
      <c r="H156" s="24">
        <f>SUMIFS('Rider Adj F'!$P$11:$P$152,'Rider Adj F'!$A$11:$A$152,'SCH D-2 F'!H$13,'Rider Adj F'!$B$11:$B$152,'SCH D-2 F'!$B156)*-1000</f>
        <v>0</v>
      </c>
      <c r="I156" s="24">
        <f t="shared" si="44"/>
        <v>0</v>
      </c>
      <c r="J156" s="25">
        <v>1</v>
      </c>
      <c r="K156" s="24">
        <f t="shared" si="45"/>
        <v>0</v>
      </c>
    </row>
    <row r="157" spans="1:11" ht="18.95" customHeight="1" x14ac:dyDescent="0.2">
      <c r="A157" s="26">
        <f t="shared" si="46"/>
        <v>100</v>
      </c>
      <c r="B157" s="124">
        <v>596</v>
      </c>
      <c r="C157" s="4" t="s">
        <v>68</v>
      </c>
      <c r="D157" s="24">
        <f>SUMIFS('Rider Adj F'!$P$11:$P$152,'Rider Adj F'!$A$11:$A$152,'SCH D-2 F'!D$13,'Rider Adj F'!$B$11:$B$152,'SCH D-2 F'!$B157)*-1000</f>
        <v>0</v>
      </c>
      <c r="E157" s="24">
        <f>SUMIFS('Rider Adj F'!$P$11:$P$152,'Rider Adj F'!$A$11:$A$152,'SCH D-2 F'!E$13,'Rider Adj F'!$B$11:$B$152,'SCH D-2 F'!$B157)*-1000</f>
        <v>0</v>
      </c>
      <c r="F157" s="24">
        <f>SUMIFS('Rider Adj F'!$P$11:$P$152,'Rider Adj F'!$A$11:$A$152,'SCH D-2 F'!F$13,'Rider Adj F'!$B$11:$B$152,'SCH D-2 F'!$B157)*-1000</f>
        <v>0</v>
      </c>
      <c r="G157" s="24">
        <f>SUMIFS('Rider Adj F'!$P$11:$P$152,'Rider Adj F'!$A$11:$A$152,'SCH D-2 F'!G$13,'Rider Adj F'!$B$11:$B$152,'SCH D-2 F'!$B157)*-1000</f>
        <v>0</v>
      </c>
      <c r="H157" s="24">
        <f>SUMIFS('Rider Adj F'!$P$11:$P$152,'Rider Adj F'!$A$11:$A$152,'SCH D-2 F'!H$13,'Rider Adj F'!$B$11:$B$152,'SCH D-2 F'!$B157)*-1000</f>
        <v>0</v>
      </c>
      <c r="I157" s="24">
        <f t="shared" si="44"/>
        <v>0</v>
      </c>
      <c r="J157" s="25">
        <v>1</v>
      </c>
      <c r="K157" s="24">
        <f t="shared" si="45"/>
        <v>0</v>
      </c>
    </row>
    <row r="158" spans="1:11" ht="18.95" customHeight="1" x14ac:dyDescent="0.2">
      <c r="A158" s="26">
        <f t="shared" si="46"/>
        <v>101</v>
      </c>
      <c r="B158" s="124">
        <v>597</v>
      </c>
      <c r="C158" s="4" t="s">
        <v>69</v>
      </c>
      <c r="D158" s="24">
        <f>SUMIFS('Rider Adj F'!$P$11:$P$152,'Rider Adj F'!$A$11:$A$152,'SCH D-2 F'!D$13,'Rider Adj F'!$B$11:$B$152,'SCH D-2 F'!$B158)*-1000</f>
        <v>0</v>
      </c>
      <c r="E158" s="24">
        <f>SUMIFS('Rider Adj F'!$P$11:$P$152,'Rider Adj F'!$A$11:$A$152,'SCH D-2 F'!E$13,'Rider Adj F'!$B$11:$B$152,'SCH D-2 F'!$B158)*-1000</f>
        <v>0</v>
      </c>
      <c r="F158" s="24">
        <f>SUMIFS('Rider Adj F'!$P$11:$P$152,'Rider Adj F'!$A$11:$A$152,'SCH D-2 F'!F$13,'Rider Adj F'!$B$11:$B$152,'SCH D-2 F'!$B158)*-1000</f>
        <v>0</v>
      </c>
      <c r="G158" s="24">
        <f>SUMIFS('Rider Adj F'!$P$11:$P$152,'Rider Adj F'!$A$11:$A$152,'SCH D-2 F'!G$13,'Rider Adj F'!$B$11:$B$152,'SCH D-2 F'!$B158)*-1000</f>
        <v>0</v>
      </c>
      <c r="H158" s="24">
        <f>SUMIFS('Rider Adj F'!$P$11:$P$152,'Rider Adj F'!$A$11:$A$152,'SCH D-2 F'!H$13,'Rider Adj F'!$B$11:$B$152,'SCH D-2 F'!$B158)*-1000</f>
        <v>0</v>
      </c>
      <c r="I158" s="24">
        <f t="shared" si="44"/>
        <v>0</v>
      </c>
      <c r="J158" s="25">
        <v>1</v>
      </c>
      <c r="K158" s="24">
        <f t="shared" si="45"/>
        <v>0</v>
      </c>
    </row>
    <row r="159" spans="1:11" ht="18.95" customHeight="1" x14ac:dyDescent="0.2">
      <c r="A159" s="26">
        <f t="shared" si="46"/>
        <v>102</v>
      </c>
      <c r="B159" s="124">
        <v>598</v>
      </c>
      <c r="C159" s="4" t="s">
        <v>70</v>
      </c>
      <c r="D159" s="24">
        <f>SUMIFS('Rider Adj F'!$P$11:$P$152,'Rider Adj F'!$A$11:$A$152,'SCH D-2 F'!D$13,'Rider Adj F'!$B$11:$B$152,'SCH D-2 F'!$B159)*-1000</f>
        <v>0</v>
      </c>
      <c r="E159" s="24">
        <f>SUMIFS('Rider Adj F'!$P$11:$P$152,'Rider Adj F'!$A$11:$A$152,'SCH D-2 F'!E$13,'Rider Adj F'!$B$11:$B$152,'SCH D-2 F'!$B159)*-1000</f>
        <v>0</v>
      </c>
      <c r="F159" s="24">
        <f>SUMIFS('Rider Adj F'!$P$11:$P$152,'Rider Adj F'!$A$11:$A$152,'SCH D-2 F'!F$13,'Rider Adj F'!$B$11:$B$152,'SCH D-2 F'!$B159)*-1000</f>
        <v>0</v>
      </c>
      <c r="G159" s="24">
        <f>SUMIFS('Rider Adj F'!$P$11:$P$152,'Rider Adj F'!$A$11:$A$152,'SCH D-2 F'!G$13,'Rider Adj F'!$B$11:$B$152,'SCH D-2 F'!$B159)*-1000</f>
        <v>0</v>
      </c>
      <c r="H159" s="24">
        <f>SUMIFS('Rider Adj F'!$P$11:$P$152,'Rider Adj F'!$A$11:$A$152,'SCH D-2 F'!H$13,'Rider Adj F'!$B$11:$B$152,'SCH D-2 F'!$B159)*-1000</f>
        <v>0</v>
      </c>
      <c r="I159" s="24">
        <f t="shared" si="44"/>
        <v>0</v>
      </c>
      <c r="J159" s="25">
        <v>1</v>
      </c>
      <c r="K159" s="24">
        <f t="shared" si="45"/>
        <v>0</v>
      </c>
    </row>
    <row r="160" spans="1:11" ht="18.95" customHeight="1" x14ac:dyDescent="0.2">
      <c r="A160" s="26">
        <f t="shared" si="46"/>
        <v>103</v>
      </c>
      <c r="B160" s="124"/>
      <c r="C160" s="10" t="s">
        <v>135</v>
      </c>
      <c r="D160" s="36">
        <f t="shared" ref="D160:I160" si="47">SUM(D141:D159)</f>
        <v>0</v>
      </c>
      <c r="E160" s="36">
        <f t="shared" si="47"/>
        <v>0</v>
      </c>
      <c r="F160" s="36">
        <f t="shared" si="47"/>
        <v>0</v>
      </c>
      <c r="G160" s="36">
        <f t="shared" si="47"/>
        <v>0</v>
      </c>
      <c r="H160" s="36">
        <f t="shared" si="47"/>
        <v>0</v>
      </c>
      <c r="I160" s="36">
        <f t="shared" si="47"/>
        <v>0</v>
      </c>
      <c r="K160" s="36">
        <f>SUM(K141:K159)</f>
        <v>0</v>
      </c>
    </row>
    <row r="161" spans="1:11" ht="18.95" customHeight="1" x14ac:dyDescent="0.2">
      <c r="B161" s="124"/>
      <c r="C161" s="4"/>
    </row>
    <row r="162" spans="1:11" ht="18.95" customHeight="1" x14ac:dyDescent="0.2">
      <c r="A162" s="26">
        <f>A160+1</f>
        <v>104</v>
      </c>
      <c r="B162" s="124"/>
      <c r="C162" s="37" t="s">
        <v>186</v>
      </c>
    </row>
    <row r="163" spans="1:11" ht="18.95" customHeight="1" x14ac:dyDescent="0.2">
      <c r="A163" s="26">
        <f>A162+1</f>
        <v>105</v>
      </c>
      <c r="B163" s="124">
        <v>901</v>
      </c>
      <c r="C163" s="4" t="s">
        <v>75</v>
      </c>
      <c r="D163" s="24">
        <f>SUMIFS('Rider Adj F'!$P$11:$P$152,'Rider Adj F'!$A$11:$A$152,'SCH D-2 F'!D$13,'Rider Adj F'!$B$11:$B$152,'SCH D-2 F'!$B163)*-1000</f>
        <v>0</v>
      </c>
      <c r="E163" s="24">
        <f>SUMIFS('Rider Adj F'!$P$11:$P$152,'Rider Adj F'!$A$11:$A$152,'SCH D-2 F'!E$13,'Rider Adj F'!$B$11:$B$152,'SCH D-2 F'!$B163)*-1000</f>
        <v>0</v>
      </c>
      <c r="F163" s="24">
        <f>SUMIFS('Rider Adj F'!$P$11:$P$152,'Rider Adj F'!$A$11:$A$152,'SCH D-2 F'!F$13,'Rider Adj F'!$B$11:$B$152,'SCH D-2 F'!$B163)*-1000</f>
        <v>0</v>
      </c>
      <c r="G163" s="24">
        <f>SUMIFS('Rider Adj F'!$P$11:$P$152,'Rider Adj F'!$A$11:$A$152,'SCH D-2 F'!G$13,'Rider Adj F'!$B$11:$B$152,'SCH D-2 F'!$B163)*-1000</f>
        <v>0</v>
      </c>
      <c r="H163" s="24">
        <f>SUMIFS('Rider Adj F'!$P$11:$P$152,'Rider Adj F'!$A$11:$A$152,'SCH D-2 F'!H$13,'Rider Adj F'!$B$11:$B$152,'SCH D-2 F'!$B163)*-1000</f>
        <v>0</v>
      </c>
      <c r="I163" s="24">
        <f t="shared" ref="I163:I164" si="48">SUM(D163:H163)</f>
        <v>0</v>
      </c>
      <c r="J163" s="25">
        <v>1</v>
      </c>
      <c r="K163" s="24">
        <f t="shared" ref="K163:K164" si="49">I163*J163</f>
        <v>0</v>
      </c>
    </row>
    <row r="164" spans="1:11" ht="18.95" customHeight="1" x14ac:dyDescent="0.2">
      <c r="A164" s="26">
        <f t="shared" ref="A164:A180" si="50">A163+1</f>
        <v>106</v>
      </c>
      <c r="B164" s="124">
        <v>902</v>
      </c>
      <c r="C164" s="4" t="s">
        <v>71</v>
      </c>
      <c r="D164" s="24">
        <f>SUMIFS('Rider Adj F'!$P$11:$P$152,'Rider Adj F'!$A$11:$A$152,'SCH D-2 F'!D$13,'Rider Adj F'!$B$11:$B$152,'SCH D-2 F'!$B164)*-1000</f>
        <v>0</v>
      </c>
      <c r="E164" s="24">
        <f>SUMIFS('Rider Adj F'!$P$11:$P$152,'Rider Adj F'!$A$11:$A$152,'SCH D-2 F'!E$13,'Rider Adj F'!$B$11:$B$152,'SCH D-2 F'!$B164)*-1000</f>
        <v>0</v>
      </c>
      <c r="F164" s="24">
        <f>SUMIFS('Rider Adj F'!$P$11:$P$152,'Rider Adj F'!$A$11:$A$152,'SCH D-2 F'!F$13,'Rider Adj F'!$B$11:$B$152,'SCH D-2 F'!$B164)*-1000</f>
        <v>0</v>
      </c>
      <c r="G164" s="24">
        <f>SUMIFS('Rider Adj F'!$P$11:$P$152,'Rider Adj F'!$A$11:$A$152,'SCH D-2 F'!G$13,'Rider Adj F'!$B$11:$B$152,'SCH D-2 F'!$B164)*-1000</f>
        <v>0</v>
      </c>
      <c r="H164" s="24">
        <f>SUMIFS('Rider Adj F'!$P$11:$P$152,'Rider Adj F'!$A$11:$A$152,'SCH D-2 F'!H$13,'Rider Adj F'!$B$11:$B$152,'SCH D-2 F'!$B164)*-1000</f>
        <v>0</v>
      </c>
      <c r="I164" s="24">
        <f t="shared" si="48"/>
        <v>0</v>
      </c>
      <c r="J164" s="25">
        <v>1</v>
      </c>
      <c r="K164" s="24">
        <f t="shared" si="49"/>
        <v>0</v>
      </c>
    </row>
    <row r="165" spans="1:11" s="16" customFormat="1" ht="20.100000000000001" customHeight="1" x14ac:dyDescent="0.2">
      <c r="A165" s="379" t="str">
        <f>$A$1</f>
        <v>LOUISVILLE GAS AND ELECTRIC COMPANY</v>
      </c>
      <c r="B165" s="379"/>
      <c r="C165" s="379"/>
      <c r="D165" s="379"/>
      <c r="E165" s="379"/>
      <c r="F165" s="379"/>
      <c r="G165" s="379"/>
      <c r="H165" s="379"/>
      <c r="I165" s="379"/>
      <c r="J165" s="379"/>
      <c r="K165" s="379"/>
    </row>
    <row r="166" spans="1:11" s="16" customFormat="1" ht="20.100000000000001" customHeight="1" x14ac:dyDescent="0.2">
      <c r="A166" s="379" t="str">
        <f>$A$2</f>
        <v>CASE NO. 2018-00295 - ELECTRIC OPERATIONS - RESPONSE TO PSC 2-75 (SLIPPAGE FACTOR 97.153%)</v>
      </c>
      <c r="B166" s="379"/>
      <c r="C166" s="379"/>
      <c r="D166" s="379"/>
      <c r="E166" s="379"/>
      <c r="F166" s="379"/>
      <c r="G166" s="379"/>
      <c r="H166" s="379"/>
      <c r="I166" s="379"/>
      <c r="J166" s="379"/>
      <c r="K166" s="379"/>
    </row>
    <row r="167" spans="1:11" s="16" customFormat="1" ht="20.100000000000001" customHeight="1" x14ac:dyDescent="0.2">
      <c r="A167" s="379" t="s">
        <v>332</v>
      </c>
      <c r="B167" s="379"/>
      <c r="C167" s="379"/>
      <c r="D167" s="379"/>
      <c r="E167" s="379"/>
      <c r="F167" s="379"/>
      <c r="G167" s="379"/>
      <c r="H167" s="379"/>
      <c r="I167" s="379"/>
      <c r="J167" s="379"/>
      <c r="K167" s="379"/>
    </row>
    <row r="168" spans="1:11" s="16" customFormat="1" ht="20.100000000000001" customHeight="1" x14ac:dyDescent="0.2">
      <c r="A168" s="379" t="str">
        <f>$A$4</f>
        <v>FOR THE 12 MONTHS ENDED APRIL 30, 2020</v>
      </c>
      <c r="B168" s="379"/>
      <c r="C168" s="379"/>
      <c r="D168" s="379"/>
      <c r="E168" s="379"/>
      <c r="F168" s="379"/>
      <c r="G168" s="379"/>
      <c r="H168" s="379"/>
      <c r="I168" s="379"/>
      <c r="J168" s="379"/>
      <c r="K168" s="379"/>
    </row>
    <row r="169" spans="1:11" s="16" customFormat="1" ht="20.100000000000001" customHeight="1" x14ac:dyDescent="0.2">
      <c r="A169" s="123"/>
      <c r="B169" s="123"/>
      <c r="C169" s="123"/>
      <c r="D169" s="123"/>
      <c r="E169" s="123"/>
      <c r="F169" s="210"/>
      <c r="G169" s="210"/>
      <c r="H169" s="123"/>
      <c r="I169" s="123"/>
      <c r="J169" s="123"/>
      <c r="K169" s="123"/>
    </row>
    <row r="170" spans="1:11" s="16" customFormat="1" ht="20.100000000000001" customHeight="1" x14ac:dyDescent="0.2">
      <c r="A170" s="16" t="str">
        <f>$A$6</f>
        <v>DATA:____BASE  PERIOD__X__FORECASTED  PERIOD</v>
      </c>
      <c r="B170" s="18"/>
      <c r="K170" s="19" t="str">
        <f>$K$6</f>
        <v>SCHEDULE D-2</v>
      </c>
    </row>
    <row r="171" spans="1:11" s="16" customFormat="1" ht="20.100000000000001" customHeight="1" x14ac:dyDescent="0.2">
      <c r="A171" s="16" t="str">
        <f>$A$7</f>
        <v>TYPE OF FILING: _____ ORIGINAL  _____ UPDATED  __X__ REVISED</v>
      </c>
      <c r="K171" s="19" t="s">
        <v>346</v>
      </c>
    </row>
    <row r="172" spans="1:11" s="16" customFormat="1" ht="20.100000000000001" customHeight="1" x14ac:dyDescent="0.2">
      <c r="A172" s="16" t="str">
        <f>$A$8</f>
        <v>WORKPAPER REFERENCE NO(S).:  SCHEDULE WPD-2</v>
      </c>
      <c r="B172" s="18"/>
      <c r="D172" s="18"/>
      <c r="E172" s="18"/>
      <c r="F172" s="18"/>
      <c r="G172" s="18"/>
      <c r="H172" s="18"/>
      <c r="I172" s="18"/>
      <c r="K172" s="20" t="str">
        <f>$K$8</f>
        <v>WITNESS:   C. M. GARRETT</v>
      </c>
    </row>
    <row r="173" spans="1:11" s="16" customFormat="1" ht="20.100000000000001" customHeight="1" x14ac:dyDescent="0.2"/>
    <row r="174" spans="1:11" s="16" customFormat="1" ht="18.75" customHeight="1" x14ac:dyDescent="0.2">
      <c r="A174" s="63"/>
      <c r="B174" s="63"/>
      <c r="C174" s="63"/>
      <c r="D174" s="129" t="str">
        <f>D$10</f>
        <v>ADJ 1</v>
      </c>
      <c r="E174" s="129" t="str">
        <f t="shared" ref="E174:H174" si="51">E$10</f>
        <v>ADJ 2</v>
      </c>
      <c r="F174" s="129" t="str">
        <f t="shared" si="51"/>
        <v>ADJ 3</v>
      </c>
      <c r="G174" s="129" t="str">
        <f t="shared" si="51"/>
        <v>ADJ 4</v>
      </c>
      <c r="H174" s="129" t="str">
        <f t="shared" si="51"/>
        <v>ADJ 5</v>
      </c>
      <c r="I174" s="63"/>
      <c r="J174" s="63"/>
      <c r="K174" s="63"/>
    </row>
    <row r="175" spans="1:11" ht="44.25" customHeight="1" x14ac:dyDescent="0.2">
      <c r="A175" s="64" t="s">
        <v>152</v>
      </c>
      <c r="B175" s="64" t="s">
        <v>153</v>
      </c>
      <c r="C175" s="64" t="s">
        <v>157</v>
      </c>
      <c r="D175" s="64" t="str">
        <f>D$11</f>
        <v>REMOVE DSM MECHANISM</v>
      </c>
      <c r="E175" s="64" t="str">
        <f t="shared" ref="E175:H175" si="52">E$11</f>
        <v>REMOVE ECR MECHANISM</v>
      </c>
      <c r="F175" s="64" t="str">
        <f t="shared" si="52"/>
        <v>REMOVE FAC MECHANISM</v>
      </c>
      <c r="G175" s="64" t="str">
        <f t="shared" si="52"/>
        <v>REMOVE OSS MECHANISM</v>
      </c>
      <c r="H175" s="64" t="str">
        <f t="shared" si="52"/>
        <v>INTEREST SYNCHRONIZATION</v>
      </c>
      <c r="I175" s="64" t="s">
        <v>334</v>
      </c>
      <c r="J175" s="64" t="s">
        <v>154</v>
      </c>
      <c r="K175" s="64" t="s">
        <v>324</v>
      </c>
    </row>
    <row r="176" spans="1:11" ht="23.1" customHeight="1" x14ac:dyDescent="0.2">
      <c r="A176" s="22"/>
      <c r="B176" s="22"/>
      <c r="C176" s="29"/>
      <c r="D176" s="30" t="s">
        <v>155</v>
      </c>
      <c r="E176" s="30" t="s">
        <v>155</v>
      </c>
      <c r="F176" s="30" t="s">
        <v>155</v>
      </c>
      <c r="G176" s="30" t="s">
        <v>155</v>
      </c>
      <c r="H176" s="30" t="s">
        <v>155</v>
      </c>
      <c r="I176" s="30" t="s">
        <v>155</v>
      </c>
      <c r="J176" s="30"/>
      <c r="K176" s="30" t="s">
        <v>155</v>
      </c>
    </row>
    <row r="177" spans="1:11" ht="18.95" customHeight="1" x14ac:dyDescent="0.2">
      <c r="A177" s="26">
        <f>A164+1</f>
        <v>107</v>
      </c>
      <c r="B177" s="124">
        <v>903</v>
      </c>
      <c r="C177" s="4" t="s">
        <v>72</v>
      </c>
      <c r="D177" s="24">
        <f>SUMIFS('Rider Adj F'!$P$11:$P$152,'Rider Adj F'!$A$11:$A$152,'SCH D-2 F'!D$13,'Rider Adj F'!$B$11:$B$152,'SCH D-2 F'!$B177)*-1000</f>
        <v>0</v>
      </c>
      <c r="E177" s="24">
        <f>SUMIFS('Rider Adj F'!$P$11:$P$152,'Rider Adj F'!$A$11:$A$152,'SCH D-2 F'!E$13,'Rider Adj F'!$B$11:$B$152,'SCH D-2 F'!$B177)*-1000</f>
        <v>0</v>
      </c>
      <c r="F177" s="24">
        <f>SUMIFS('Rider Adj F'!$P$11:$P$152,'Rider Adj F'!$A$11:$A$152,'SCH D-2 F'!F$13,'Rider Adj F'!$B$11:$B$152,'SCH D-2 F'!$B177)*-1000</f>
        <v>0</v>
      </c>
      <c r="G177" s="24">
        <f>SUMIFS('Rider Adj F'!$P$11:$P$152,'Rider Adj F'!$A$11:$A$152,'SCH D-2 F'!G$13,'Rider Adj F'!$B$11:$B$152,'SCH D-2 F'!$B177)*-1000</f>
        <v>0</v>
      </c>
      <c r="H177" s="24">
        <f>SUMIFS('Rider Adj F'!$P$11:$P$152,'Rider Adj F'!$A$11:$A$152,'SCH D-2 F'!H$13,'Rider Adj F'!$B$11:$B$152,'SCH D-2 F'!$B177)*-1000</f>
        <v>0</v>
      </c>
      <c r="I177" s="24">
        <f t="shared" ref="I177:I179" si="53">SUM(D177:H177)</f>
        <v>0</v>
      </c>
      <c r="J177" s="25">
        <v>1</v>
      </c>
      <c r="K177" s="24">
        <f t="shared" ref="K177:K179" si="54">I177*J177</f>
        <v>0</v>
      </c>
    </row>
    <row r="178" spans="1:11" ht="18.95" customHeight="1" x14ac:dyDescent="0.2">
      <c r="A178" s="26">
        <f t="shared" si="50"/>
        <v>108</v>
      </c>
      <c r="B178" s="124">
        <v>904</v>
      </c>
      <c r="C178" s="4" t="s">
        <v>73</v>
      </c>
      <c r="D178" s="24">
        <f>SUMIFS('Rider Adj F'!$P$11:$P$152,'Rider Adj F'!$A$11:$A$152,'SCH D-2 F'!D$13,'Rider Adj F'!$B$11:$B$152,'SCH D-2 F'!$B178)*-1000</f>
        <v>0</v>
      </c>
      <c r="E178" s="24">
        <f>SUMIFS('Rider Adj F'!$P$11:$P$152,'Rider Adj F'!$A$11:$A$152,'SCH D-2 F'!E$13,'Rider Adj F'!$B$11:$B$152,'SCH D-2 F'!$B178)*-1000</f>
        <v>0</v>
      </c>
      <c r="F178" s="24">
        <f>SUMIFS('Rider Adj F'!$P$11:$P$152,'Rider Adj F'!$A$11:$A$152,'SCH D-2 F'!F$13,'Rider Adj F'!$B$11:$B$152,'SCH D-2 F'!$B178)*-1000</f>
        <v>0</v>
      </c>
      <c r="G178" s="24">
        <f>SUMIFS('Rider Adj F'!$P$11:$P$152,'Rider Adj F'!$A$11:$A$152,'SCH D-2 F'!G$13,'Rider Adj F'!$B$11:$B$152,'SCH D-2 F'!$B178)*-1000</f>
        <v>0</v>
      </c>
      <c r="H178" s="24">
        <f>SUMIFS('Rider Adj F'!$P$11:$P$152,'Rider Adj F'!$A$11:$A$152,'SCH D-2 F'!H$13,'Rider Adj F'!$B$11:$B$152,'SCH D-2 F'!$B178)*-1000</f>
        <v>0</v>
      </c>
      <c r="I178" s="24">
        <f t="shared" si="53"/>
        <v>0</v>
      </c>
      <c r="J178" s="25">
        <v>1</v>
      </c>
      <c r="K178" s="24">
        <f t="shared" si="54"/>
        <v>0</v>
      </c>
    </row>
    <row r="179" spans="1:11" ht="18.95" customHeight="1" x14ac:dyDescent="0.2">
      <c r="A179" s="26">
        <f t="shared" si="50"/>
        <v>109</v>
      </c>
      <c r="B179" s="124">
        <v>905</v>
      </c>
      <c r="C179" s="4" t="s">
        <v>74</v>
      </c>
      <c r="D179" s="24">
        <f>SUMIFS('Rider Adj F'!$P$11:$P$152,'Rider Adj F'!$A$11:$A$152,'SCH D-2 F'!D$13,'Rider Adj F'!$B$11:$B$152,'SCH D-2 F'!$B179)*-1000</f>
        <v>0</v>
      </c>
      <c r="E179" s="24">
        <f>SUMIFS('Rider Adj F'!$P$11:$P$152,'Rider Adj F'!$A$11:$A$152,'SCH D-2 F'!E$13,'Rider Adj F'!$B$11:$B$152,'SCH D-2 F'!$B179)*-1000</f>
        <v>0</v>
      </c>
      <c r="F179" s="24">
        <f>SUMIFS('Rider Adj F'!$P$11:$P$152,'Rider Adj F'!$A$11:$A$152,'SCH D-2 F'!F$13,'Rider Adj F'!$B$11:$B$152,'SCH D-2 F'!$B179)*-1000</f>
        <v>0</v>
      </c>
      <c r="G179" s="24">
        <f>SUMIFS('Rider Adj F'!$P$11:$P$152,'Rider Adj F'!$A$11:$A$152,'SCH D-2 F'!G$13,'Rider Adj F'!$B$11:$B$152,'SCH D-2 F'!$B179)*-1000</f>
        <v>0</v>
      </c>
      <c r="H179" s="24">
        <f>SUMIFS('Rider Adj F'!$P$11:$P$152,'Rider Adj F'!$A$11:$A$152,'SCH D-2 F'!H$13,'Rider Adj F'!$B$11:$B$152,'SCH D-2 F'!$B179)*-1000</f>
        <v>0</v>
      </c>
      <c r="I179" s="24">
        <f t="shared" si="53"/>
        <v>0</v>
      </c>
      <c r="J179" s="25">
        <v>1</v>
      </c>
      <c r="K179" s="24">
        <f t="shared" si="54"/>
        <v>0</v>
      </c>
    </row>
    <row r="180" spans="1:11" ht="18.95" customHeight="1" x14ac:dyDescent="0.2">
      <c r="A180" s="26">
        <f t="shared" si="50"/>
        <v>110</v>
      </c>
      <c r="B180" s="124"/>
      <c r="C180" s="10" t="s">
        <v>187</v>
      </c>
      <c r="D180" s="36">
        <f t="shared" ref="D180:I180" si="55">SUM(D163:D179)</f>
        <v>0</v>
      </c>
      <c r="E180" s="36">
        <f t="shared" si="55"/>
        <v>0</v>
      </c>
      <c r="F180" s="36">
        <f t="shared" si="55"/>
        <v>0</v>
      </c>
      <c r="G180" s="36">
        <f t="shared" si="55"/>
        <v>0</v>
      </c>
      <c r="H180" s="36">
        <f t="shared" si="55"/>
        <v>0</v>
      </c>
      <c r="I180" s="36">
        <f t="shared" si="55"/>
        <v>0</v>
      </c>
      <c r="K180" s="36">
        <f>SUM(K163:K179)</f>
        <v>0</v>
      </c>
    </row>
    <row r="181" spans="1:11" ht="18.95" customHeight="1" x14ac:dyDescent="0.2">
      <c r="B181" s="124"/>
      <c r="C181" s="4"/>
    </row>
    <row r="182" spans="1:11" ht="18.95" customHeight="1" x14ac:dyDescent="0.2">
      <c r="A182" s="26">
        <f>A180+1</f>
        <v>111</v>
      </c>
      <c r="B182" s="124"/>
      <c r="C182" s="37" t="s">
        <v>188</v>
      </c>
    </row>
    <row r="183" spans="1:11" ht="18.95" customHeight="1" x14ac:dyDescent="0.2">
      <c r="A183" s="26">
        <f>A182+1</f>
        <v>112</v>
      </c>
      <c r="B183" s="124">
        <v>907</v>
      </c>
      <c r="C183" s="4" t="s">
        <v>76</v>
      </c>
      <c r="D183" s="24">
        <f>SUMIFS('Rider Adj F'!$P$11:$P$152,'Rider Adj F'!$A$11:$A$152,'SCH D-2 F'!D$13,'Rider Adj F'!$B$11:$B$152,'SCH D-2 F'!$B183)*-1000</f>
        <v>0</v>
      </c>
      <c r="E183" s="24">
        <f>SUMIFS('Rider Adj F'!$P$11:$P$152,'Rider Adj F'!$A$11:$A$152,'SCH D-2 F'!E$13,'Rider Adj F'!$B$11:$B$152,'SCH D-2 F'!$B183)*-1000</f>
        <v>0</v>
      </c>
      <c r="F183" s="24">
        <f>SUMIFS('Rider Adj F'!$P$11:$P$152,'Rider Adj F'!$A$11:$A$152,'SCH D-2 F'!F$13,'Rider Adj F'!$B$11:$B$152,'SCH D-2 F'!$B183)*-1000</f>
        <v>0</v>
      </c>
      <c r="G183" s="24">
        <f>SUMIFS('Rider Adj F'!$P$11:$P$152,'Rider Adj F'!$A$11:$A$152,'SCH D-2 F'!G$13,'Rider Adj F'!$B$11:$B$152,'SCH D-2 F'!$B183)*-1000</f>
        <v>0</v>
      </c>
      <c r="H183" s="24">
        <f>SUMIFS('Rider Adj F'!$P$11:$P$152,'Rider Adj F'!$A$11:$A$152,'SCH D-2 F'!H$13,'Rider Adj F'!$B$11:$B$152,'SCH D-2 F'!$B183)*-1000</f>
        <v>0</v>
      </c>
      <c r="I183" s="24">
        <f t="shared" ref="I183:I186" si="56">SUM(D183:H183)</f>
        <v>0</v>
      </c>
      <c r="J183" s="25">
        <v>1</v>
      </c>
      <c r="K183" s="24">
        <f t="shared" ref="K183:K186" si="57">I183*J183</f>
        <v>0</v>
      </c>
    </row>
    <row r="184" spans="1:11" ht="18.95" customHeight="1" x14ac:dyDescent="0.2">
      <c r="A184" s="26">
        <f t="shared" ref="A184:A187" si="58">A183+1</f>
        <v>113</v>
      </c>
      <c r="B184" s="124">
        <v>908</v>
      </c>
      <c r="C184" s="4" t="s">
        <v>77</v>
      </c>
      <c r="D184" s="24">
        <f>SUMIFS('Rider Adj F'!$P$11:$P$152,'Rider Adj F'!$A$11:$A$152,'SCH D-2 F'!D$13,'Rider Adj F'!$B$11:$B$152,'SCH D-2 F'!$B184)*-1000</f>
        <v>-5533059</v>
      </c>
      <c r="E184" s="24">
        <f>SUMIFS('Rider Adj F'!$P$11:$P$152,'Rider Adj F'!$A$11:$A$152,'SCH D-2 F'!E$13,'Rider Adj F'!$B$11:$B$152,'SCH D-2 F'!$B184)*-1000</f>
        <v>0</v>
      </c>
      <c r="F184" s="24">
        <f>SUMIFS('Rider Adj F'!$P$11:$P$152,'Rider Adj F'!$A$11:$A$152,'SCH D-2 F'!F$13,'Rider Adj F'!$B$11:$B$152,'SCH D-2 F'!$B184)*-1000</f>
        <v>0</v>
      </c>
      <c r="G184" s="24">
        <f>SUMIFS('Rider Adj F'!$P$11:$P$152,'Rider Adj F'!$A$11:$A$152,'SCH D-2 F'!G$13,'Rider Adj F'!$B$11:$B$152,'SCH D-2 F'!$B184)*-1000</f>
        <v>0</v>
      </c>
      <c r="H184" s="24">
        <f>SUMIFS('Rider Adj F'!$P$11:$P$152,'Rider Adj F'!$A$11:$A$152,'SCH D-2 F'!H$13,'Rider Adj F'!$B$11:$B$152,'SCH D-2 F'!$B184)*-1000</f>
        <v>0</v>
      </c>
      <c r="I184" s="24">
        <f t="shared" si="56"/>
        <v>-5533059</v>
      </c>
      <c r="J184" s="25">
        <v>1</v>
      </c>
      <c r="K184" s="24">
        <f t="shared" si="57"/>
        <v>-5533059</v>
      </c>
    </row>
    <row r="185" spans="1:11" ht="18.95" customHeight="1" x14ac:dyDescent="0.2">
      <c r="A185" s="26">
        <f t="shared" si="58"/>
        <v>114</v>
      </c>
      <c r="B185" s="124">
        <v>909</v>
      </c>
      <c r="C185" s="4" t="s">
        <v>78</v>
      </c>
      <c r="D185" s="24">
        <f>SUMIFS('Rider Adj F'!$P$11:$P$152,'Rider Adj F'!$A$11:$A$152,'SCH D-2 F'!D$13,'Rider Adj F'!$B$11:$B$152,'SCH D-2 F'!$B185)*-1000</f>
        <v>0</v>
      </c>
      <c r="E185" s="24">
        <f>SUMIFS('Rider Adj F'!$P$11:$P$152,'Rider Adj F'!$A$11:$A$152,'SCH D-2 F'!E$13,'Rider Adj F'!$B$11:$B$152,'SCH D-2 F'!$B185)*-1000</f>
        <v>0</v>
      </c>
      <c r="F185" s="24">
        <f>SUMIFS('Rider Adj F'!$P$11:$P$152,'Rider Adj F'!$A$11:$A$152,'SCH D-2 F'!F$13,'Rider Adj F'!$B$11:$B$152,'SCH D-2 F'!$B185)*-1000</f>
        <v>0</v>
      </c>
      <c r="G185" s="24">
        <f>SUMIFS('Rider Adj F'!$P$11:$P$152,'Rider Adj F'!$A$11:$A$152,'SCH D-2 F'!G$13,'Rider Adj F'!$B$11:$B$152,'SCH D-2 F'!$B185)*-1000</f>
        <v>0</v>
      </c>
      <c r="H185" s="24">
        <f>SUMIFS('Rider Adj F'!$P$11:$P$152,'Rider Adj F'!$A$11:$A$152,'SCH D-2 F'!H$13,'Rider Adj F'!$B$11:$B$152,'SCH D-2 F'!$B185)*-1000</f>
        <v>0</v>
      </c>
      <c r="I185" s="24">
        <f t="shared" si="56"/>
        <v>0</v>
      </c>
      <c r="J185" s="25">
        <v>1</v>
      </c>
      <c r="K185" s="24">
        <f t="shared" si="57"/>
        <v>0</v>
      </c>
    </row>
    <row r="186" spans="1:11" ht="18.95" customHeight="1" x14ac:dyDescent="0.2">
      <c r="A186" s="26">
        <f t="shared" si="58"/>
        <v>115</v>
      </c>
      <c r="B186" s="124">
        <v>910</v>
      </c>
      <c r="C186" s="4" t="s">
        <v>79</v>
      </c>
      <c r="D186" s="24">
        <f>SUMIFS('Rider Adj F'!$P$11:$P$152,'Rider Adj F'!$A$11:$A$152,'SCH D-2 F'!D$13,'Rider Adj F'!$B$11:$B$152,'SCH D-2 F'!$B186)*-1000</f>
        <v>0</v>
      </c>
      <c r="E186" s="24">
        <f>SUMIFS('Rider Adj F'!$P$11:$P$152,'Rider Adj F'!$A$11:$A$152,'SCH D-2 F'!E$13,'Rider Adj F'!$B$11:$B$152,'SCH D-2 F'!$B186)*-1000</f>
        <v>0</v>
      </c>
      <c r="F186" s="24">
        <f>SUMIFS('Rider Adj F'!$P$11:$P$152,'Rider Adj F'!$A$11:$A$152,'SCH D-2 F'!F$13,'Rider Adj F'!$B$11:$B$152,'SCH D-2 F'!$B186)*-1000</f>
        <v>0</v>
      </c>
      <c r="G186" s="24">
        <f>SUMIFS('Rider Adj F'!$P$11:$P$152,'Rider Adj F'!$A$11:$A$152,'SCH D-2 F'!G$13,'Rider Adj F'!$B$11:$B$152,'SCH D-2 F'!$B186)*-1000</f>
        <v>0</v>
      </c>
      <c r="H186" s="24">
        <f>SUMIFS('Rider Adj F'!$P$11:$P$152,'Rider Adj F'!$A$11:$A$152,'SCH D-2 F'!H$13,'Rider Adj F'!$B$11:$B$152,'SCH D-2 F'!$B186)*-1000</f>
        <v>0</v>
      </c>
      <c r="I186" s="24">
        <f t="shared" si="56"/>
        <v>0</v>
      </c>
      <c r="J186" s="25">
        <v>1</v>
      </c>
      <c r="K186" s="24">
        <f t="shared" si="57"/>
        <v>0</v>
      </c>
    </row>
    <row r="187" spans="1:11" ht="18.95" customHeight="1" x14ac:dyDescent="0.2">
      <c r="A187" s="26">
        <f t="shared" si="58"/>
        <v>116</v>
      </c>
      <c r="B187" s="124"/>
      <c r="C187" s="10" t="s">
        <v>189</v>
      </c>
      <c r="D187" s="36">
        <f t="shared" ref="D187:I187" si="59">SUM(D183:D186)</f>
        <v>-5533059</v>
      </c>
      <c r="E187" s="36">
        <f t="shared" si="59"/>
        <v>0</v>
      </c>
      <c r="F187" s="36">
        <f t="shared" si="59"/>
        <v>0</v>
      </c>
      <c r="G187" s="36">
        <f t="shared" si="59"/>
        <v>0</v>
      </c>
      <c r="H187" s="36">
        <f t="shared" si="59"/>
        <v>0</v>
      </c>
      <c r="I187" s="36">
        <f t="shared" si="59"/>
        <v>-5533059</v>
      </c>
      <c r="K187" s="36">
        <f>SUM(K183:K186)</f>
        <v>-5533059</v>
      </c>
    </row>
    <row r="188" spans="1:11" ht="18.95" customHeight="1" x14ac:dyDescent="0.2">
      <c r="A188" s="26"/>
      <c r="B188" s="124"/>
      <c r="C188" s="4"/>
    </row>
    <row r="189" spans="1:11" ht="18.95" customHeight="1" x14ac:dyDescent="0.2">
      <c r="A189" s="26">
        <f>A187+1</f>
        <v>117</v>
      </c>
      <c r="B189" s="124"/>
      <c r="C189" s="37" t="s">
        <v>190</v>
      </c>
    </row>
    <row r="190" spans="1:11" ht="18.95" customHeight="1" x14ac:dyDescent="0.2">
      <c r="A190" s="26">
        <f>A189+1</f>
        <v>118</v>
      </c>
      <c r="B190" s="124">
        <v>911</v>
      </c>
      <c r="C190" s="4" t="s">
        <v>80</v>
      </c>
      <c r="D190" s="24">
        <f>SUMIFS('Rider Adj F'!$P$11:$P$152,'Rider Adj F'!$A$11:$A$152,'SCH D-2 F'!D$13,'Rider Adj F'!$B$11:$B$152,'SCH D-2 F'!$B190)*-1000</f>
        <v>0</v>
      </c>
      <c r="E190" s="24">
        <f>SUMIFS('Rider Adj F'!$P$11:$P$152,'Rider Adj F'!$A$11:$A$152,'SCH D-2 F'!E$13,'Rider Adj F'!$B$11:$B$152,'SCH D-2 F'!$B190)*-1000</f>
        <v>0</v>
      </c>
      <c r="F190" s="24">
        <f>SUMIFS('Rider Adj F'!$P$11:$P$152,'Rider Adj F'!$A$11:$A$152,'SCH D-2 F'!F$13,'Rider Adj F'!$B$11:$B$152,'SCH D-2 F'!$B190)*-1000</f>
        <v>0</v>
      </c>
      <c r="G190" s="24">
        <f>SUMIFS('Rider Adj F'!$P$11:$P$152,'Rider Adj F'!$A$11:$A$152,'SCH D-2 F'!G$13,'Rider Adj F'!$B$11:$B$152,'SCH D-2 F'!$B190)*-1000</f>
        <v>0</v>
      </c>
      <c r="H190" s="24">
        <f>SUMIFS('Rider Adj F'!$P$11:$P$152,'Rider Adj F'!$A$11:$A$152,'SCH D-2 F'!H$13,'Rider Adj F'!$B$11:$B$152,'SCH D-2 F'!$B190)*-1000</f>
        <v>0</v>
      </c>
      <c r="I190" s="24">
        <f t="shared" ref="I190:I193" si="60">SUM(D190:H190)</f>
        <v>0</v>
      </c>
      <c r="J190" s="25">
        <v>1</v>
      </c>
      <c r="K190" s="24">
        <f t="shared" ref="K190:K193" si="61">I190*J190</f>
        <v>0</v>
      </c>
    </row>
    <row r="191" spans="1:11" ht="18.95" customHeight="1" x14ac:dyDescent="0.2">
      <c r="A191" s="26">
        <f t="shared" ref="A191:A194" si="62">A190+1</f>
        <v>119</v>
      </c>
      <c r="B191" s="124">
        <v>912</v>
      </c>
      <c r="C191" s="4" t="s">
        <v>81</v>
      </c>
      <c r="D191" s="24">
        <f>SUMIFS('Rider Adj F'!$P$11:$P$152,'Rider Adj F'!$A$11:$A$152,'SCH D-2 F'!D$13,'Rider Adj F'!$B$11:$B$152,'SCH D-2 F'!$B191)*-1000</f>
        <v>0</v>
      </c>
      <c r="E191" s="24">
        <f>SUMIFS('Rider Adj F'!$P$11:$P$152,'Rider Adj F'!$A$11:$A$152,'SCH D-2 F'!E$13,'Rider Adj F'!$B$11:$B$152,'SCH D-2 F'!$B191)*-1000</f>
        <v>0</v>
      </c>
      <c r="F191" s="24">
        <f>SUMIFS('Rider Adj F'!$P$11:$P$152,'Rider Adj F'!$A$11:$A$152,'SCH D-2 F'!F$13,'Rider Adj F'!$B$11:$B$152,'SCH D-2 F'!$B191)*-1000</f>
        <v>0</v>
      </c>
      <c r="G191" s="24">
        <f>SUMIFS('Rider Adj F'!$P$11:$P$152,'Rider Adj F'!$A$11:$A$152,'SCH D-2 F'!G$13,'Rider Adj F'!$B$11:$B$152,'SCH D-2 F'!$B191)*-1000</f>
        <v>0</v>
      </c>
      <c r="H191" s="24">
        <f>SUMIFS('Rider Adj F'!$P$11:$P$152,'Rider Adj F'!$A$11:$A$152,'SCH D-2 F'!H$13,'Rider Adj F'!$B$11:$B$152,'SCH D-2 F'!$B191)*-1000</f>
        <v>0</v>
      </c>
      <c r="I191" s="24">
        <f t="shared" si="60"/>
        <v>0</v>
      </c>
      <c r="J191" s="25">
        <v>1</v>
      </c>
      <c r="K191" s="24">
        <f t="shared" si="61"/>
        <v>0</v>
      </c>
    </row>
    <row r="192" spans="1:11" ht="18.95" customHeight="1" x14ac:dyDescent="0.2">
      <c r="A192" s="26">
        <f t="shared" si="62"/>
        <v>120</v>
      </c>
      <c r="B192" s="124">
        <v>913</v>
      </c>
      <c r="C192" s="4" t="s">
        <v>82</v>
      </c>
      <c r="D192" s="24">
        <f>SUMIFS('Rider Adj F'!$P$11:$P$152,'Rider Adj F'!$A$11:$A$152,'SCH D-2 F'!D$13,'Rider Adj F'!$B$11:$B$152,'SCH D-2 F'!$B192)*-1000</f>
        <v>0</v>
      </c>
      <c r="E192" s="24">
        <f>SUMIFS('Rider Adj F'!$P$11:$P$152,'Rider Adj F'!$A$11:$A$152,'SCH D-2 F'!E$13,'Rider Adj F'!$B$11:$B$152,'SCH D-2 F'!$B192)*-1000</f>
        <v>0</v>
      </c>
      <c r="F192" s="24">
        <f>SUMIFS('Rider Adj F'!$P$11:$P$152,'Rider Adj F'!$A$11:$A$152,'SCH D-2 F'!F$13,'Rider Adj F'!$B$11:$B$152,'SCH D-2 F'!$B192)*-1000</f>
        <v>0</v>
      </c>
      <c r="G192" s="24">
        <f>SUMIFS('Rider Adj F'!$P$11:$P$152,'Rider Adj F'!$A$11:$A$152,'SCH D-2 F'!G$13,'Rider Adj F'!$B$11:$B$152,'SCH D-2 F'!$B192)*-1000</f>
        <v>0</v>
      </c>
      <c r="H192" s="24">
        <f>SUMIFS('Rider Adj F'!$P$11:$P$152,'Rider Adj F'!$A$11:$A$152,'SCH D-2 F'!H$13,'Rider Adj F'!$B$11:$B$152,'SCH D-2 F'!$B192)*-1000</f>
        <v>0</v>
      </c>
      <c r="I192" s="24">
        <f t="shared" si="60"/>
        <v>0</v>
      </c>
      <c r="J192" s="25">
        <v>1</v>
      </c>
      <c r="K192" s="24">
        <f t="shared" si="61"/>
        <v>0</v>
      </c>
    </row>
    <row r="193" spans="1:11" ht="18.95" customHeight="1" x14ac:dyDescent="0.2">
      <c r="A193" s="26">
        <f t="shared" si="62"/>
        <v>121</v>
      </c>
      <c r="B193" s="124">
        <v>916</v>
      </c>
      <c r="C193" s="4" t="s">
        <v>83</v>
      </c>
      <c r="D193" s="24">
        <f>SUMIFS('Rider Adj F'!$P$11:$P$152,'Rider Adj F'!$A$11:$A$152,'SCH D-2 F'!D$13,'Rider Adj F'!$B$11:$B$152,'SCH D-2 F'!$B193)*-1000</f>
        <v>0</v>
      </c>
      <c r="E193" s="24">
        <f>SUMIFS('Rider Adj F'!$P$11:$P$152,'Rider Adj F'!$A$11:$A$152,'SCH D-2 F'!E$13,'Rider Adj F'!$B$11:$B$152,'SCH D-2 F'!$B193)*-1000</f>
        <v>0</v>
      </c>
      <c r="F193" s="24">
        <f>SUMIFS('Rider Adj F'!$P$11:$P$152,'Rider Adj F'!$A$11:$A$152,'SCH D-2 F'!F$13,'Rider Adj F'!$B$11:$B$152,'SCH D-2 F'!$B193)*-1000</f>
        <v>0</v>
      </c>
      <c r="G193" s="24">
        <f>SUMIFS('Rider Adj F'!$P$11:$P$152,'Rider Adj F'!$A$11:$A$152,'SCH D-2 F'!G$13,'Rider Adj F'!$B$11:$B$152,'SCH D-2 F'!$B193)*-1000</f>
        <v>0</v>
      </c>
      <c r="H193" s="24">
        <f>SUMIFS('Rider Adj F'!$P$11:$P$152,'Rider Adj F'!$A$11:$A$152,'SCH D-2 F'!H$13,'Rider Adj F'!$B$11:$B$152,'SCH D-2 F'!$B193)*-1000</f>
        <v>0</v>
      </c>
      <c r="I193" s="24">
        <f t="shared" si="60"/>
        <v>0</v>
      </c>
      <c r="J193" s="25">
        <v>1</v>
      </c>
      <c r="K193" s="24">
        <f t="shared" si="61"/>
        <v>0</v>
      </c>
    </row>
    <row r="194" spans="1:11" ht="18.95" customHeight="1" x14ac:dyDescent="0.2">
      <c r="A194" s="26">
        <f t="shared" si="62"/>
        <v>122</v>
      </c>
      <c r="B194" s="124"/>
      <c r="C194" s="2" t="s">
        <v>191</v>
      </c>
      <c r="D194" s="36">
        <f t="shared" ref="D194:I194" si="63">SUM(D190:D193)</f>
        <v>0</v>
      </c>
      <c r="E194" s="36">
        <f t="shared" si="63"/>
        <v>0</v>
      </c>
      <c r="F194" s="36">
        <f t="shared" si="63"/>
        <v>0</v>
      </c>
      <c r="G194" s="36">
        <f t="shared" si="63"/>
        <v>0</v>
      </c>
      <c r="H194" s="36">
        <f t="shared" si="63"/>
        <v>0</v>
      </c>
      <c r="I194" s="36">
        <f t="shared" si="63"/>
        <v>0</v>
      </c>
      <c r="K194" s="36">
        <f>SUM(K190:K193)</f>
        <v>0</v>
      </c>
    </row>
    <row r="195" spans="1:11" ht="18.95" customHeight="1" x14ac:dyDescent="0.2">
      <c r="B195" s="124"/>
      <c r="C195" s="4"/>
    </row>
    <row r="196" spans="1:11" ht="18.95" customHeight="1" x14ac:dyDescent="0.2">
      <c r="A196" s="26">
        <f>A194+1</f>
        <v>123</v>
      </c>
      <c r="B196" s="124"/>
      <c r="C196" s="37" t="s">
        <v>192</v>
      </c>
    </row>
    <row r="197" spans="1:11" ht="18.95" customHeight="1" x14ac:dyDescent="0.2">
      <c r="A197" s="26">
        <f>A196+1</f>
        <v>124</v>
      </c>
      <c r="B197" s="124">
        <v>920</v>
      </c>
      <c r="C197" s="4" t="s">
        <v>84</v>
      </c>
      <c r="D197" s="24">
        <f>SUMIFS('Rider Adj F'!$P$11:$P$152,'Rider Adj F'!$A$11:$A$152,'SCH D-2 F'!D$13,'Rider Adj F'!$B$11:$B$152,'SCH D-2 F'!$B197)*-1000</f>
        <v>0</v>
      </c>
      <c r="E197" s="24">
        <f>SUMIFS('Rider Adj F'!$P$11:$P$152,'Rider Adj F'!$A$11:$A$152,'SCH D-2 F'!E$13,'Rider Adj F'!$B$11:$B$152,'SCH D-2 F'!$B197)*-1000</f>
        <v>0</v>
      </c>
      <c r="F197" s="24">
        <f>SUMIFS('Rider Adj F'!$P$11:$P$152,'Rider Adj F'!$A$11:$A$152,'SCH D-2 F'!F$13,'Rider Adj F'!$B$11:$B$152,'SCH D-2 F'!$B197)*-1000</f>
        <v>0</v>
      </c>
      <c r="G197" s="24">
        <f>SUMIFS('Rider Adj F'!$P$11:$P$152,'Rider Adj F'!$A$11:$A$152,'SCH D-2 F'!G$13,'Rider Adj F'!$B$11:$B$152,'SCH D-2 F'!$B197)*-1000</f>
        <v>0</v>
      </c>
      <c r="H197" s="24">
        <f>SUMIFS('Rider Adj F'!$P$11:$P$152,'Rider Adj F'!$A$11:$A$152,'SCH D-2 F'!H$13,'Rider Adj F'!$B$11:$B$152,'SCH D-2 F'!$B197)*-1000</f>
        <v>0</v>
      </c>
      <c r="I197" s="24">
        <f t="shared" ref="I197:I205" si="64">SUM(D197:H197)</f>
        <v>0</v>
      </c>
      <c r="J197" s="25">
        <v>1</v>
      </c>
      <c r="K197" s="24">
        <f t="shared" ref="K197:K205" si="65">I197*J197</f>
        <v>0</v>
      </c>
    </row>
    <row r="198" spans="1:11" ht="18.95" customHeight="1" x14ac:dyDescent="0.2">
      <c r="A198" s="26">
        <f t="shared" ref="A198:A233" si="66">A197+1</f>
        <v>125</v>
      </c>
      <c r="B198" s="124">
        <v>921</v>
      </c>
      <c r="C198" s="4" t="s">
        <v>85</v>
      </c>
      <c r="D198" s="24">
        <f>SUMIFS('Rider Adj F'!$P$11:$P$152,'Rider Adj F'!$A$11:$A$152,'SCH D-2 F'!D$13,'Rider Adj F'!$B$11:$B$152,'SCH D-2 F'!$B198)*-1000</f>
        <v>0</v>
      </c>
      <c r="E198" s="24">
        <f>SUMIFS('Rider Adj F'!$P$11:$P$152,'Rider Adj F'!$A$11:$A$152,'SCH D-2 F'!E$13,'Rider Adj F'!$B$11:$B$152,'SCH D-2 F'!$B198)*-1000</f>
        <v>0</v>
      </c>
      <c r="F198" s="24">
        <f>SUMIFS('Rider Adj F'!$P$11:$P$152,'Rider Adj F'!$A$11:$A$152,'SCH D-2 F'!F$13,'Rider Adj F'!$B$11:$B$152,'SCH D-2 F'!$B198)*-1000</f>
        <v>0</v>
      </c>
      <c r="G198" s="24">
        <f>SUMIFS('Rider Adj F'!$P$11:$P$152,'Rider Adj F'!$A$11:$A$152,'SCH D-2 F'!G$13,'Rider Adj F'!$B$11:$B$152,'SCH D-2 F'!$B198)*-1000</f>
        <v>0</v>
      </c>
      <c r="H198" s="24">
        <f>SUMIFS('Rider Adj F'!$P$11:$P$152,'Rider Adj F'!$A$11:$A$152,'SCH D-2 F'!H$13,'Rider Adj F'!$B$11:$B$152,'SCH D-2 F'!$B198)*-1000</f>
        <v>0</v>
      </c>
      <c r="I198" s="24">
        <f t="shared" si="64"/>
        <v>0</v>
      </c>
      <c r="J198" s="25">
        <v>1</v>
      </c>
      <c r="K198" s="24">
        <f t="shared" si="65"/>
        <v>0</v>
      </c>
    </row>
    <row r="199" spans="1:11" ht="18.95" customHeight="1" x14ac:dyDescent="0.2">
      <c r="A199" s="26">
        <f t="shared" si="66"/>
        <v>126</v>
      </c>
      <c r="B199" s="124">
        <v>922</v>
      </c>
      <c r="C199" s="4" t="s">
        <v>86</v>
      </c>
      <c r="D199" s="24">
        <f>SUMIFS('Rider Adj F'!$P$11:$P$152,'Rider Adj F'!$A$11:$A$152,'SCH D-2 F'!D$13,'Rider Adj F'!$B$11:$B$152,'SCH D-2 F'!$B199)*-1000</f>
        <v>0</v>
      </c>
      <c r="E199" s="24">
        <f>SUMIFS('Rider Adj F'!$P$11:$P$152,'Rider Adj F'!$A$11:$A$152,'SCH D-2 F'!E$13,'Rider Adj F'!$B$11:$B$152,'SCH D-2 F'!$B199)*-1000</f>
        <v>0</v>
      </c>
      <c r="F199" s="24">
        <f>SUMIFS('Rider Adj F'!$P$11:$P$152,'Rider Adj F'!$A$11:$A$152,'SCH D-2 F'!F$13,'Rider Adj F'!$B$11:$B$152,'SCH D-2 F'!$B199)*-1000</f>
        <v>0</v>
      </c>
      <c r="G199" s="24">
        <f>SUMIFS('Rider Adj F'!$P$11:$P$152,'Rider Adj F'!$A$11:$A$152,'SCH D-2 F'!G$13,'Rider Adj F'!$B$11:$B$152,'SCH D-2 F'!$B199)*-1000</f>
        <v>0</v>
      </c>
      <c r="H199" s="24">
        <f>SUMIFS('Rider Adj F'!$P$11:$P$152,'Rider Adj F'!$A$11:$A$152,'SCH D-2 F'!H$13,'Rider Adj F'!$B$11:$B$152,'SCH D-2 F'!$B199)*-1000</f>
        <v>0</v>
      </c>
      <c r="I199" s="24">
        <f t="shared" si="64"/>
        <v>0</v>
      </c>
      <c r="J199" s="25">
        <v>1</v>
      </c>
      <c r="K199" s="24">
        <f t="shared" si="65"/>
        <v>0</v>
      </c>
    </row>
    <row r="200" spans="1:11" ht="18.95" customHeight="1" x14ac:dyDescent="0.2">
      <c r="A200" s="26">
        <f t="shared" si="66"/>
        <v>127</v>
      </c>
      <c r="B200" s="124">
        <v>923</v>
      </c>
      <c r="C200" s="4" t="s">
        <v>87</v>
      </c>
      <c r="D200" s="24">
        <f>SUMIFS('Rider Adj F'!$P$11:$P$152,'Rider Adj F'!$A$11:$A$152,'SCH D-2 F'!D$13,'Rider Adj F'!$B$11:$B$152,'SCH D-2 F'!$B200)*-1000</f>
        <v>0</v>
      </c>
      <c r="E200" s="24">
        <f>SUMIFS('Rider Adj F'!$P$11:$P$152,'Rider Adj F'!$A$11:$A$152,'SCH D-2 F'!E$13,'Rider Adj F'!$B$11:$B$152,'SCH D-2 F'!$B200)*-1000</f>
        <v>0</v>
      </c>
      <c r="F200" s="24">
        <f>SUMIFS('Rider Adj F'!$P$11:$P$152,'Rider Adj F'!$A$11:$A$152,'SCH D-2 F'!F$13,'Rider Adj F'!$B$11:$B$152,'SCH D-2 F'!$B200)*-1000</f>
        <v>0</v>
      </c>
      <c r="G200" s="24">
        <f>SUMIFS('Rider Adj F'!$P$11:$P$152,'Rider Adj F'!$A$11:$A$152,'SCH D-2 F'!G$13,'Rider Adj F'!$B$11:$B$152,'SCH D-2 F'!$B200)*-1000</f>
        <v>0</v>
      </c>
      <c r="H200" s="24">
        <f>SUMIFS('Rider Adj F'!$P$11:$P$152,'Rider Adj F'!$A$11:$A$152,'SCH D-2 F'!H$13,'Rider Adj F'!$B$11:$B$152,'SCH D-2 F'!$B200)*-1000</f>
        <v>0</v>
      </c>
      <c r="I200" s="24">
        <f t="shared" si="64"/>
        <v>0</v>
      </c>
      <c r="J200" s="25">
        <v>1</v>
      </c>
      <c r="K200" s="24">
        <f t="shared" si="65"/>
        <v>0</v>
      </c>
    </row>
    <row r="201" spans="1:11" ht="18.95" customHeight="1" x14ac:dyDescent="0.2">
      <c r="A201" s="26">
        <f t="shared" si="66"/>
        <v>128</v>
      </c>
      <c r="B201" s="124">
        <v>924</v>
      </c>
      <c r="C201" s="4" t="s">
        <v>0</v>
      </c>
      <c r="D201" s="24">
        <f>SUMIFS('Rider Adj F'!$P$11:$P$152,'Rider Adj F'!$A$11:$A$152,'SCH D-2 F'!D$13,'Rider Adj F'!$B$11:$B$152,'SCH D-2 F'!$B201)*-1000</f>
        <v>0</v>
      </c>
      <c r="E201" s="24">
        <f>SUMIFS('Rider Adj F'!$P$11:$P$152,'Rider Adj F'!$A$11:$A$152,'SCH D-2 F'!E$13,'Rider Adj F'!$B$11:$B$152,'SCH D-2 F'!$B201)*-1000</f>
        <v>0</v>
      </c>
      <c r="F201" s="24">
        <f>SUMIFS('Rider Adj F'!$P$11:$P$152,'Rider Adj F'!$A$11:$A$152,'SCH D-2 F'!F$13,'Rider Adj F'!$B$11:$B$152,'SCH D-2 F'!$B201)*-1000</f>
        <v>0</v>
      </c>
      <c r="G201" s="24">
        <f>SUMIFS('Rider Adj F'!$P$11:$P$152,'Rider Adj F'!$A$11:$A$152,'SCH D-2 F'!G$13,'Rider Adj F'!$B$11:$B$152,'SCH D-2 F'!$B201)*-1000</f>
        <v>0</v>
      </c>
      <c r="H201" s="24">
        <f>SUMIFS('Rider Adj F'!$P$11:$P$152,'Rider Adj F'!$A$11:$A$152,'SCH D-2 F'!H$13,'Rider Adj F'!$B$11:$B$152,'SCH D-2 F'!$B201)*-1000</f>
        <v>0</v>
      </c>
      <c r="I201" s="24">
        <f t="shared" si="64"/>
        <v>0</v>
      </c>
      <c r="J201" s="25">
        <v>1</v>
      </c>
      <c r="K201" s="24">
        <f t="shared" si="65"/>
        <v>0</v>
      </c>
    </row>
    <row r="202" spans="1:11" ht="18.95" customHeight="1" x14ac:dyDescent="0.2">
      <c r="A202" s="26">
        <f t="shared" si="66"/>
        <v>129</v>
      </c>
      <c r="B202" s="124">
        <v>925</v>
      </c>
      <c r="C202" s="4" t="s">
        <v>88</v>
      </c>
      <c r="D202" s="24">
        <f>SUMIFS('Rider Adj F'!$P$11:$P$152,'Rider Adj F'!$A$11:$A$152,'SCH D-2 F'!D$13,'Rider Adj F'!$B$11:$B$152,'SCH D-2 F'!$B202)*-1000</f>
        <v>0</v>
      </c>
      <c r="E202" s="24">
        <f>SUMIFS('Rider Adj F'!$P$11:$P$152,'Rider Adj F'!$A$11:$A$152,'SCH D-2 F'!E$13,'Rider Adj F'!$B$11:$B$152,'SCH D-2 F'!$B202)*-1000</f>
        <v>0</v>
      </c>
      <c r="F202" s="24">
        <f>SUMIFS('Rider Adj F'!$P$11:$P$152,'Rider Adj F'!$A$11:$A$152,'SCH D-2 F'!F$13,'Rider Adj F'!$B$11:$B$152,'SCH D-2 F'!$B202)*-1000</f>
        <v>0</v>
      </c>
      <c r="G202" s="24">
        <f>SUMIFS('Rider Adj F'!$P$11:$P$152,'Rider Adj F'!$A$11:$A$152,'SCH D-2 F'!G$13,'Rider Adj F'!$B$11:$B$152,'SCH D-2 F'!$B202)*-1000</f>
        <v>0</v>
      </c>
      <c r="H202" s="24">
        <f>SUMIFS('Rider Adj F'!$P$11:$P$152,'Rider Adj F'!$A$11:$A$152,'SCH D-2 F'!H$13,'Rider Adj F'!$B$11:$B$152,'SCH D-2 F'!$B202)*-1000</f>
        <v>0</v>
      </c>
      <c r="I202" s="24">
        <f t="shared" si="64"/>
        <v>0</v>
      </c>
      <c r="J202" s="25">
        <v>1</v>
      </c>
      <c r="K202" s="24">
        <f t="shared" si="65"/>
        <v>0</v>
      </c>
    </row>
    <row r="203" spans="1:11" ht="18.95" customHeight="1" x14ac:dyDescent="0.2">
      <c r="A203" s="26">
        <f t="shared" si="66"/>
        <v>130</v>
      </c>
      <c r="B203" s="124">
        <v>926</v>
      </c>
      <c r="C203" s="4" t="s">
        <v>89</v>
      </c>
      <c r="D203" s="24">
        <f>SUMIFS('Rider Adj F'!$P$11:$P$152,'Rider Adj F'!$A$11:$A$152,'SCH D-2 F'!D$13,'Rider Adj F'!$B$11:$B$152,'SCH D-2 F'!$B203)*-1000</f>
        <v>0</v>
      </c>
      <c r="E203" s="24">
        <f>SUMIFS('Rider Adj F'!$P$11:$P$152,'Rider Adj F'!$A$11:$A$152,'SCH D-2 F'!E$13,'Rider Adj F'!$B$11:$B$152,'SCH D-2 F'!$B203)*-1000</f>
        <v>0</v>
      </c>
      <c r="F203" s="24">
        <f>SUMIFS('Rider Adj F'!$P$11:$P$152,'Rider Adj F'!$A$11:$A$152,'SCH D-2 F'!F$13,'Rider Adj F'!$B$11:$B$152,'SCH D-2 F'!$B203)*-1000</f>
        <v>0</v>
      </c>
      <c r="G203" s="24">
        <f>SUMIFS('Rider Adj F'!$P$11:$P$152,'Rider Adj F'!$A$11:$A$152,'SCH D-2 F'!G$13,'Rider Adj F'!$B$11:$B$152,'SCH D-2 F'!$B203)*-1000</f>
        <v>0</v>
      </c>
      <c r="H203" s="24">
        <f>SUMIFS('Rider Adj F'!$P$11:$P$152,'Rider Adj F'!$A$11:$A$152,'SCH D-2 F'!H$13,'Rider Adj F'!$B$11:$B$152,'SCH D-2 F'!$B203)*-1000</f>
        <v>0</v>
      </c>
      <c r="I203" s="24">
        <f t="shared" si="64"/>
        <v>0</v>
      </c>
      <c r="J203" s="25">
        <v>1</v>
      </c>
      <c r="K203" s="24">
        <f t="shared" si="65"/>
        <v>0</v>
      </c>
    </row>
    <row r="204" spans="1:11" ht="18.95" customHeight="1" x14ac:dyDescent="0.2">
      <c r="A204" s="26">
        <f t="shared" si="66"/>
        <v>131</v>
      </c>
      <c r="B204" s="124">
        <v>927</v>
      </c>
      <c r="C204" s="4" t="s">
        <v>90</v>
      </c>
      <c r="D204" s="24">
        <f>SUMIFS('Rider Adj F'!$P$11:$P$152,'Rider Adj F'!$A$11:$A$152,'SCH D-2 F'!D$13,'Rider Adj F'!$B$11:$B$152,'SCH D-2 F'!$B204)*-1000</f>
        <v>0</v>
      </c>
      <c r="E204" s="24">
        <f>SUMIFS('Rider Adj F'!$P$11:$P$152,'Rider Adj F'!$A$11:$A$152,'SCH D-2 F'!E$13,'Rider Adj F'!$B$11:$B$152,'SCH D-2 F'!$B204)*-1000</f>
        <v>0</v>
      </c>
      <c r="F204" s="24">
        <f>SUMIFS('Rider Adj F'!$P$11:$P$152,'Rider Adj F'!$A$11:$A$152,'SCH D-2 F'!F$13,'Rider Adj F'!$B$11:$B$152,'SCH D-2 F'!$B204)*-1000</f>
        <v>0</v>
      </c>
      <c r="G204" s="24">
        <f>SUMIFS('Rider Adj F'!$P$11:$P$152,'Rider Adj F'!$A$11:$A$152,'SCH D-2 F'!G$13,'Rider Adj F'!$B$11:$B$152,'SCH D-2 F'!$B204)*-1000</f>
        <v>0</v>
      </c>
      <c r="H204" s="24">
        <f>SUMIFS('Rider Adj F'!$P$11:$P$152,'Rider Adj F'!$A$11:$A$152,'SCH D-2 F'!H$13,'Rider Adj F'!$B$11:$B$152,'SCH D-2 F'!$B204)*-1000</f>
        <v>0</v>
      </c>
      <c r="I204" s="24">
        <f t="shared" si="64"/>
        <v>0</v>
      </c>
      <c r="J204" s="25">
        <v>1</v>
      </c>
      <c r="K204" s="24">
        <f t="shared" si="65"/>
        <v>0</v>
      </c>
    </row>
    <row r="205" spans="1:11" ht="18.95" customHeight="1" x14ac:dyDescent="0.2">
      <c r="A205" s="26">
        <f t="shared" si="66"/>
        <v>132</v>
      </c>
      <c r="B205" s="124">
        <v>928</v>
      </c>
      <c r="C205" s="4" t="s">
        <v>91</v>
      </c>
      <c r="D205" s="24">
        <f>SUMIFS('Rider Adj F'!$P$11:$P$152,'Rider Adj F'!$A$11:$A$152,'SCH D-2 F'!D$13,'Rider Adj F'!$B$11:$B$152,'SCH D-2 F'!$B205)*-1000</f>
        <v>0</v>
      </c>
      <c r="E205" s="24">
        <f>SUMIFS('Rider Adj F'!$P$11:$P$152,'Rider Adj F'!$A$11:$A$152,'SCH D-2 F'!E$13,'Rider Adj F'!$B$11:$B$152,'SCH D-2 F'!$B205)*-1000</f>
        <v>0</v>
      </c>
      <c r="F205" s="24">
        <f>SUMIFS('Rider Adj F'!$P$11:$P$152,'Rider Adj F'!$A$11:$A$152,'SCH D-2 F'!F$13,'Rider Adj F'!$B$11:$B$152,'SCH D-2 F'!$B205)*-1000</f>
        <v>0</v>
      </c>
      <c r="G205" s="24">
        <f>SUMIFS('Rider Adj F'!$P$11:$P$152,'Rider Adj F'!$A$11:$A$152,'SCH D-2 F'!G$13,'Rider Adj F'!$B$11:$B$152,'SCH D-2 F'!$B205)*-1000</f>
        <v>0</v>
      </c>
      <c r="H205" s="24">
        <f>SUMIFS('Rider Adj F'!$P$11:$P$152,'Rider Adj F'!$A$11:$A$152,'SCH D-2 F'!H$13,'Rider Adj F'!$B$11:$B$152,'SCH D-2 F'!$B205)*-1000</f>
        <v>0</v>
      </c>
      <c r="I205" s="24">
        <f t="shared" si="64"/>
        <v>0</v>
      </c>
      <c r="J205" s="25">
        <v>1</v>
      </c>
      <c r="K205" s="24">
        <f t="shared" si="65"/>
        <v>0</v>
      </c>
    </row>
    <row r="206" spans="1:11" s="16" customFormat="1" ht="20.100000000000001" customHeight="1" x14ac:dyDescent="0.2">
      <c r="A206" s="379" t="str">
        <f>$A$1</f>
        <v>LOUISVILLE GAS AND ELECTRIC COMPANY</v>
      </c>
      <c r="B206" s="379"/>
      <c r="C206" s="379"/>
      <c r="D206" s="379"/>
      <c r="E206" s="379"/>
      <c r="F206" s="379"/>
      <c r="G206" s="379"/>
      <c r="H206" s="379"/>
      <c r="I206" s="379"/>
      <c r="J206" s="379"/>
      <c r="K206" s="379"/>
    </row>
    <row r="207" spans="1:11" s="16" customFormat="1" ht="20.100000000000001" customHeight="1" x14ac:dyDescent="0.2">
      <c r="A207" s="379" t="str">
        <f>$A$2</f>
        <v>CASE NO. 2018-00295 - ELECTRIC OPERATIONS - RESPONSE TO PSC 2-75 (SLIPPAGE FACTOR 97.153%)</v>
      </c>
      <c r="B207" s="379"/>
      <c r="C207" s="379"/>
      <c r="D207" s="379"/>
      <c r="E207" s="379"/>
      <c r="F207" s="379"/>
      <c r="G207" s="379"/>
      <c r="H207" s="379"/>
      <c r="I207" s="379"/>
      <c r="J207" s="379"/>
      <c r="K207" s="379"/>
    </row>
    <row r="208" spans="1:11" s="16" customFormat="1" ht="20.100000000000001" customHeight="1" x14ac:dyDescent="0.2">
      <c r="A208" s="379" t="s">
        <v>332</v>
      </c>
      <c r="B208" s="379"/>
      <c r="C208" s="379"/>
      <c r="D208" s="379"/>
      <c r="E208" s="379"/>
      <c r="F208" s="379"/>
      <c r="G208" s="379"/>
      <c r="H208" s="379"/>
      <c r="I208" s="379"/>
      <c r="J208" s="379"/>
      <c r="K208" s="379"/>
    </row>
    <row r="209" spans="1:11" s="16" customFormat="1" ht="20.100000000000001" customHeight="1" x14ac:dyDescent="0.2">
      <c r="A209" s="379" t="str">
        <f>$A$4</f>
        <v>FOR THE 12 MONTHS ENDED APRIL 30, 2020</v>
      </c>
      <c r="B209" s="379"/>
      <c r="C209" s="379"/>
      <c r="D209" s="379"/>
      <c r="E209" s="379"/>
      <c r="F209" s="379"/>
      <c r="G209" s="379"/>
      <c r="H209" s="379"/>
      <c r="I209" s="379"/>
      <c r="J209" s="379"/>
      <c r="K209" s="379"/>
    </row>
    <row r="210" spans="1:11" s="16" customFormat="1" ht="20.100000000000001" customHeight="1" x14ac:dyDescent="0.2">
      <c r="A210" s="123"/>
      <c r="B210" s="123"/>
      <c r="C210" s="123"/>
      <c r="D210" s="123"/>
      <c r="E210" s="123"/>
      <c r="F210" s="210"/>
      <c r="G210" s="210"/>
      <c r="H210" s="123"/>
      <c r="I210" s="123"/>
      <c r="J210" s="123"/>
      <c r="K210" s="123"/>
    </row>
    <row r="211" spans="1:11" s="16" customFormat="1" ht="20.100000000000001" customHeight="1" x14ac:dyDescent="0.2">
      <c r="A211" s="16" t="str">
        <f>$A$6</f>
        <v>DATA:____BASE  PERIOD__X__FORECASTED  PERIOD</v>
      </c>
      <c r="B211" s="18"/>
      <c r="K211" s="19" t="str">
        <f>$K$6</f>
        <v>SCHEDULE D-2</v>
      </c>
    </row>
    <row r="212" spans="1:11" s="16" customFormat="1" ht="20.100000000000001" customHeight="1" x14ac:dyDescent="0.2">
      <c r="A212" s="16" t="str">
        <f>$A$7</f>
        <v>TYPE OF FILING: _____ ORIGINAL  _____ UPDATED  __X__ REVISED</v>
      </c>
      <c r="K212" s="19" t="s">
        <v>341</v>
      </c>
    </row>
    <row r="213" spans="1:11" s="16" customFormat="1" ht="20.100000000000001" customHeight="1" x14ac:dyDescent="0.2">
      <c r="A213" s="16" t="str">
        <f>$A$8</f>
        <v>WORKPAPER REFERENCE NO(S).:  SCHEDULE WPD-2</v>
      </c>
      <c r="B213" s="18"/>
      <c r="D213" s="18"/>
      <c r="E213" s="18"/>
      <c r="F213" s="18"/>
      <c r="G213" s="18"/>
      <c r="H213" s="18"/>
      <c r="I213" s="18"/>
      <c r="K213" s="20" t="str">
        <f>$K$8</f>
        <v>WITNESS:   C. M. GARRETT</v>
      </c>
    </row>
    <row r="214" spans="1:11" s="16" customFormat="1" ht="20.100000000000001" customHeight="1" x14ac:dyDescent="0.2"/>
    <row r="215" spans="1:11" s="16" customFormat="1" ht="18.75" customHeight="1" x14ac:dyDescent="0.2">
      <c r="A215" s="63"/>
      <c r="B215" s="63"/>
      <c r="C215" s="63"/>
      <c r="D215" s="129" t="str">
        <f>D$10</f>
        <v>ADJ 1</v>
      </c>
      <c r="E215" s="129" t="str">
        <f t="shared" ref="E215:H215" si="67">E$10</f>
        <v>ADJ 2</v>
      </c>
      <c r="F215" s="129" t="str">
        <f t="shared" si="67"/>
        <v>ADJ 3</v>
      </c>
      <c r="G215" s="129" t="str">
        <f t="shared" si="67"/>
        <v>ADJ 4</v>
      </c>
      <c r="H215" s="129" t="str">
        <f t="shared" si="67"/>
        <v>ADJ 5</v>
      </c>
      <c r="I215" s="63"/>
      <c r="J215" s="63"/>
      <c r="K215" s="63"/>
    </row>
    <row r="216" spans="1:11" ht="44.25" customHeight="1" x14ac:dyDescent="0.2">
      <c r="A216" s="64" t="s">
        <v>152</v>
      </c>
      <c r="B216" s="64" t="s">
        <v>153</v>
      </c>
      <c r="C216" s="64" t="s">
        <v>157</v>
      </c>
      <c r="D216" s="64" t="str">
        <f>D$11</f>
        <v>REMOVE DSM MECHANISM</v>
      </c>
      <c r="E216" s="64" t="str">
        <f t="shared" ref="E216:H216" si="68">E$11</f>
        <v>REMOVE ECR MECHANISM</v>
      </c>
      <c r="F216" s="64" t="str">
        <f t="shared" si="68"/>
        <v>REMOVE FAC MECHANISM</v>
      </c>
      <c r="G216" s="64" t="str">
        <f t="shared" si="68"/>
        <v>REMOVE OSS MECHANISM</v>
      </c>
      <c r="H216" s="64" t="str">
        <f t="shared" si="68"/>
        <v>INTEREST SYNCHRONIZATION</v>
      </c>
      <c r="I216" s="64" t="s">
        <v>334</v>
      </c>
      <c r="J216" s="64" t="s">
        <v>154</v>
      </c>
      <c r="K216" s="64" t="s">
        <v>324</v>
      </c>
    </row>
    <row r="217" spans="1:11" ht="23.1" customHeight="1" x14ac:dyDescent="0.2">
      <c r="A217" s="22"/>
      <c r="B217" s="22"/>
      <c r="C217" s="29"/>
      <c r="D217" s="30" t="s">
        <v>155</v>
      </c>
      <c r="E217" s="30" t="s">
        <v>155</v>
      </c>
      <c r="F217" s="30" t="s">
        <v>155</v>
      </c>
      <c r="G217" s="30" t="s">
        <v>155</v>
      </c>
      <c r="H217" s="30" t="s">
        <v>155</v>
      </c>
      <c r="I217" s="30" t="s">
        <v>155</v>
      </c>
      <c r="J217" s="30"/>
      <c r="K217" s="30" t="s">
        <v>155</v>
      </c>
    </row>
    <row r="218" spans="1:11" ht="18.95" customHeight="1" x14ac:dyDescent="0.2">
      <c r="A218" s="26">
        <f>A205+1</f>
        <v>133</v>
      </c>
      <c r="B218" s="124">
        <v>929</v>
      </c>
      <c r="C218" s="4" t="s">
        <v>92</v>
      </c>
      <c r="D218" s="24">
        <f>SUMIFS('Rider Adj F'!$P$11:$P$152,'Rider Adj F'!$A$11:$A$152,'SCH D-2 F'!D$13,'Rider Adj F'!$B$11:$B$152,'SCH D-2 F'!$B218)*-1000</f>
        <v>0</v>
      </c>
      <c r="E218" s="24">
        <f>SUMIFS('Rider Adj F'!$P$11:$P$152,'Rider Adj F'!$A$11:$A$152,'SCH D-2 F'!E$13,'Rider Adj F'!$B$11:$B$152,'SCH D-2 F'!$B218)*-1000</f>
        <v>0</v>
      </c>
      <c r="F218" s="24">
        <f>SUMIFS('Rider Adj F'!$P$11:$P$152,'Rider Adj F'!$A$11:$A$152,'SCH D-2 F'!F$13,'Rider Adj F'!$B$11:$B$152,'SCH D-2 F'!$B218)*-1000</f>
        <v>0</v>
      </c>
      <c r="G218" s="24">
        <f>SUMIFS('Rider Adj F'!$P$11:$P$152,'Rider Adj F'!$A$11:$A$152,'SCH D-2 F'!G$13,'Rider Adj F'!$B$11:$B$152,'SCH D-2 F'!$B218)*-1000</f>
        <v>0</v>
      </c>
      <c r="H218" s="24">
        <f>SUMIFS('Rider Adj F'!$P$11:$P$152,'Rider Adj F'!$A$11:$A$152,'SCH D-2 F'!H$13,'Rider Adj F'!$B$11:$B$152,'SCH D-2 F'!$B218)*-1000</f>
        <v>0</v>
      </c>
      <c r="I218" s="24">
        <f t="shared" ref="I218:I222" si="69">SUM(D218:H218)</f>
        <v>0</v>
      </c>
      <c r="J218" s="25">
        <v>1</v>
      </c>
      <c r="K218" s="24">
        <f t="shared" ref="K218:K222" si="70">I218*J218</f>
        <v>0</v>
      </c>
    </row>
    <row r="219" spans="1:11" ht="18.95" customHeight="1" x14ac:dyDescent="0.2">
      <c r="A219" s="26">
        <f t="shared" si="66"/>
        <v>134</v>
      </c>
      <c r="B219" s="124">
        <v>930.1</v>
      </c>
      <c r="C219" s="4" t="s">
        <v>93</v>
      </c>
      <c r="D219" s="24">
        <f>SUMIFS('Rider Adj F'!$P$11:$P$152,'Rider Adj F'!$A$11:$A$152,'SCH D-2 F'!D$13,'Rider Adj F'!$B$11:$B$152,'SCH D-2 F'!$B219)*-1000</f>
        <v>0</v>
      </c>
      <c r="E219" s="24">
        <f>SUMIFS('Rider Adj F'!$P$11:$P$152,'Rider Adj F'!$A$11:$A$152,'SCH D-2 F'!E$13,'Rider Adj F'!$B$11:$B$152,'SCH D-2 F'!$B219)*-1000</f>
        <v>0</v>
      </c>
      <c r="F219" s="24">
        <f>SUMIFS('Rider Adj F'!$P$11:$P$152,'Rider Adj F'!$A$11:$A$152,'SCH D-2 F'!F$13,'Rider Adj F'!$B$11:$B$152,'SCH D-2 F'!$B219)*-1000</f>
        <v>0</v>
      </c>
      <c r="G219" s="24">
        <f>SUMIFS('Rider Adj F'!$P$11:$P$152,'Rider Adj F'!$A$11:$A$152,'SCH D-2 F'!G$13,'Rider Adj F'!$B$11:$B$152,'SCH D-2 F'!$B219)*-1000</f>
        <v>0</v>
      </c>
      <c r="H219" s="24">
        <f>SUMIFS('Rider Adj F'!$P$11:$P$152,'Rider Adj F'!$A$11:$A$152,'SCH D-2 F'!H$13,'Rider Adj F'!$B$11:$B$152,'SCH D-2 F'!$B219)*-1000</f>
        <v>0</v>
      </c>
      <c r="I219" s="24">
        <f t="shared" si="69"/>
        <v>0</v>
      </c>
      <c r="J219" s="25">
        <v>1</v>
      </c>
      <c r="K219" s="24">
        <f t="shared" si="70"/>
        <v>0</v>
      </c>
    </row>
    <row r="220" spans="1:11" ht="18.95" customHeight="1" x14ac:dyDescent="0.2">
      <c r="A220" s="26">
        <f t="shared" si="66"/>
        <v>135</v>
      </c>
      <c r="B220" s="124">
        <v>930.2</v>
      </c>
      <c r="C220" s="4" t="s">
        <v>94</v>
      </c>
      <c r="D220" s="24">
        <f>SUMIFS('Rider Adj F'!$P$11:$P$152,'Rider Adj F'!$A$11:$A$152,'SCH D-2 F'!D$13,'Rider Adj F'!$B$11:$B$152,'SCH D-2 F'!$B220)*-1000</f>
        <v>0</v>
      </c>
      <c r="E220" s="24">
        <f>SUMIFS('Rider Adj F'!$P$11:$P$152,'Rider Adj F'!$A$11:$A$152,'SCH D-2 F'!E$13,'Rider Adj F'!$B$11:$B$152,'SCH D-2 F'!$B220)*-1000</f>
        <v>0</v>
      </c>
      <c r="F220" s="24">
        <f>SUMIFS('Rider Adj F'!$P$11:$P$152,'Rider Adj F'!$A$11:$A$152,'SCH D-2 F'!F$13,'Rider Adj F'!$B$11:$B$152,'SCH D-2 F'!$B220)*-1000</f>
        <v>0</v>
      </c>
      <c r="G220" s="24">
        <f>SUMIFS('Rider Adj F'!$P$11:$P$152,'Rider Adj F'!$A$11:$A$152,'SCH D-2 F'!G$13,'Rider Adj F'!$B$11:$B$152,'SCH D-2 F'!$B220)*-1000</f>
        <v>0</v>
      </c>
      <c r="H220" s="24">
        <f>SUMIFS('Rider Adj F'!$P$11:$P$152,'Rider Adj F'!$A$11:$A$152,'SCH D-2 F'!H$13,'Rider Adj F'!$B$11:$B$152,'SCH D-2 F'!$B220)*-1000</f>
        <v>0</v>
      </c>
      <c r="I220" s="24">
        <f t="shared" si="69"/>
        <v>0</v>
      </c>
      <c r="J220" s="25">
        <v>1</v>
      </c>
      <c r="K220" s="24">
        <f t="shared" si="70"/>
        <v>0</v>
      </c>
    </row>
    <row r="221" spans="1:11" ht="18.95" customHeight="1" x14ac:dyDescent="0.2">
      <c r="A221" s="26">
        <f t="shared" si="66"/>
        <v>136</v>
      </c>
      <c r="B221" s="124">
        <v>931</v>
      </c>
      <c r="C221" s="4" t="s">
        <v>24</v>
      </c>
      <c r="D221" s="24">
        <f>SUMIFS('Rider Adj F'!$P$11:$P$152,'Rider Adj F'!$A$11:$A$152,'SCH D-2 F'!D$13,'Rider Adj F'!$B$11:$B$152,'SCH D-2 F'!$B221)*-1000</f>
        <v>0</v>
      </c>
      <c r="E221" s="24">
        <f>SUMIFS('Rider Adj F'!$P$11:$P$152,'Rider Adj F'!$A$11:$A$152,'SCH D-2 F'!E$13,'Rider Adj F'!$B$11:$B$152,'SCH D-2 F'!$B221)*-1000</f>
        <v>0</v>
      </c>
      <c r="F221" s="24">
        <f>SUMIFS('Rider Adj F'!$P$11:$P$152,'Rider Adj F'!$A$11:$A$152,'SCH D-2 F'!F$13,'Rider Adj F'!$B$11:$B$152,'SCH D-2 F'!$B221)*-1000</f>
        <v>0</v>
      </c>
      <c r="G221" s="24">
        <f>SUMIFS('Rider Adj F'!$P$11:$P$152,'Rider Adj F'!$A$11:$A$152,'SCH D-2 F'!G$13,'Rider Adj F'!$B$11:$B$152,'SCH D-2 F'!$B221)*-1000</f>
        <v>0</v>
      </c>
      <c r="H221" s="24">
        <f>SUMIFS('Rider Adj F'!$P$11:$P$152,'Rider Adj F'!$A$11:$A$152,'SCH D-2 F'!H$13,'Rider Adj F'!$B$11:$B$152,'SCH D-2 F'!$B221)*-1000</f>
        <v>0</v>
      </c>
      <c r="I221" s="24">
        <f t="shared" si="69"/>
        <v>0</v>
      </c>
      <c r="J221" s="25">
        <v>1</v>
      </c>
      <c r="K221" s="24">
        <f t="shared" si="70"/>
        <v>0</v>
      </c>
    </row>
    <row r="222" spans="1:11" ht="18.95" customHeight="1" x14ac:dyDescent="0.2">
      <c r="A222" s="26">
        <f t="shared" si="66"/>
        <v>137</v>
      </c>
      <c r="B222" s="124">
        <v>935</v>
      </c>
      <c r="C222" s="4" t="s">
        <v>95</v>
      </c>
      <c r="D222" s="24">
        <f>SUMIFS('Rider Adj F'!$P$11:$P$152,'Rider Adj F'!$A$11:$A$152,'SCH D-2 F'!D$13,'Rider Adj F'!$B$11:$B$152,'SCH D-2 F'!$B222)*-1000</f>
        <v>0</v>
      </c>
      <c r="E222" s="24">
        <f>SUMIFS('Rider Adj F'!$P$11:$P$152,'Rider Adj F'!$A$11:$A$152,'SCH D-2 F'!E$13,'Rider Adj F'!$B$11:$B$152,'SCH D-2 F'!$B222)*-1000</f>
        <v>0</v>
      </c>
      <c r="F222" s="24">
        <f>SUMIFS('Rider Adj F'!$P$11:$P$152,'Rider Adj F'!$A$11:$A$152,'SCH D-2 F'!F$13,'Rider Adj F'!$B$11:$B$152,'SCH D-2 F'!$B222)*-1000</f>
        <v>0</v>
      </c>
      <c r="G222" s="24">
        <f>SUMIFS('Rider Adj F'!$P$11:$P$152,'Rider Adj F'!$A$11:$A$152,'SCH D-2 F'!G$13,'Rider Adj F'!$B$11:$B$152,'SCH D-2 F'!$B222)*-1000</f>
        <v>0</v>
      </c>
      <c r="H222" s="24">
        <f>SUMIFS('Rider Adj F'!$P$11:$P$152,'Rider Adj F'!$A$11:$A$152,'SCH D-2 F'!H$13,'Rider Adj F'!$B$11:$B$152,'SCH D-2 F'!$B222)*-1000</f>
        <v>0</v>
      </c>
      <c r="I222" s="24">
        <f t="shared" si="69"/>
        <v>0</v>
      </c>
      <c r="J222" s="25">
        <v>1</v>
      </c>
      <c r="K222" s="24">
        <f t="shared" si="70"/>
        <v>0</v>
      </c>
    </row>
    <row r="223" spans="1:11" ht="18.95" customHeight="1" x14ac:dyDescent="0.2">
      <c r="A223" s="26">
        <f t="shared" si="66"/>
        <v>138</v>
      </c>
      <c r="C223" s="10" t="s">
        <v>193</v>
      </c>
      <c r="D223" s="36">
        <f t="shared" ref="D223:I223" si="71">SUM(D197:D222)</f>
        <v>0</v>
      </c>
      <c r="E223" s="36">
        <f t="shared" si="71"/>
        <v>0</v>
      </c>
      <c r="F223" s="36">
        <f t="shared" si="71"/>
        <v>0</v>
      </c>
      <c r="G223" s="36">
        <f t="shared" si="71"/>
        <v>0</v>
      </c>
      <c r="H223" s="36">
        <f t="shared" si="71"/>
        <v>0</v>
      </c>
      <c r="I223" s="36">
        <f t="shared" si="71"/>
        <v>0</v>
      </c>
      <c r="K223" s="36">
        <f>SUM(K197:K222)</f>
        <v>0</v>
      </c>
    </row>
    <row r="224" spans="1:11" ht="18.95" customHeight="1" x14ac:dyDescent="0.2">
      <c r="A224" s="26"/>
    </row>
    <row r="225" spans="1:14" ht="18.95" customHeight="1" x14ac:dyDescent="0.2">
      <c r="A225" s="26">
        <f>A223+1</f>
        <v>139</v>
      </c>
      <c r="C225" s="10" t="s">
        <v>195</v>
      </c>
      <c r="D225" s="35">
        <f t="shared" ref="D225:I225" si="72">SUM(D108,D138,D160,D180,D187,D194,D223)</f>
        <v>-5533059</v>
      </c>
      <c r="E225" s="35">
        <f t="shared" si="72"/>
        <v>-6904043.9999999925</v>
      </c>
      <c r="F225" s="35">
        <f t="shared" si="72"/>
        <v>5464642.667336436</v>
      </c>
      <c r="G225" s="35">
        <f t="shared" si="72"/>
        <v>-5632633.943752584</v>
      </c>
      <c r="H225" s="35">
        <f t="shared" si="72"/>
        <v>0</v>
      </c>
      <c r="I225" s="35">
        <f t="shared" si="72"/>
        <v>-12605094.276416142</v>
      </c>
      <c r="K225" s="35">
        <f>SUM(K108,K138,K160,K180,K187,K194,K223)</f>
        <v>-12605094.276416142</v>
      </c>
    </row>
    <row r="226" spans="1:14" ht="18.95" customHeight="1" x14ac:dyDescent="0.2">
      <c r="A226" s="26"/>
      <c r="C226" s="10"/>
      <c r="M226" s="136"/>
    </row>
    <row r="227" spans="1:14" ht="18.95" customHeight="1" x14ac:dyDescent="0.2">
      <c r="A227" s="26">
        <f>A225+1</f>
        <v>140</v>
      </c>
      <c r="B227" s="38" t="s">
        <v>196</v>
      </c>
      <c r="C227" s="10" t="s">
        <v>197</v>
      </c>
      <c r="D227" s="24">
        <f>SUMIFS('Rider Adj F'!$P$11:$P$152,'Rider Adj F'!$A$11:$A$152,'SCH D-2 F'!D$13,'Rider Adj F'!$B$11:$B$152,'SCH D-2 F'!$B227)*-1000</f>
        <v>-994209.31216600002</v>
      </c>
      <c r="E227" s="24">
        <f>SUMIFS('Rider Adj F'!$P$11:$P$152,'Rider Adj F'!$A$11:$A$152,'SCH D-2 F'!E$13,'Rider Adj F'!$B$11:$B$152,'SCH D-2 F'!$B227)*-1000</f>
        <v>-64700465.171142161</v>
      </c>
      <c r="F227" s="24">
        <f>SUMIFS('Rider Adj F'!$P$11:$P$152,'Rider Adj F'!$A$11:$A$152,'SCH D-2 F'!F$13,'Rider Adj F'!$B$11:$B$152,'SCH D-2 F'!$B227)*-1000</f>
        <v>0</v>
      </c>
      <c r="G227" s="24">
        <f>SUMIFS('Rider Adj F'!$P$11:$P$152,'Rider Adj F'!$A$11:$A$152,'SCH D-2 F'!G$13,'Rider Adj F'!$B$11:$B$152,'SCH D-2 F'!$B227)*-1000</f>
        <v>0</v>
      </c>
      <c r="H227" s="24">
        <f>SUMIFS('Rider Adj F'!$P$11:$P$152,'Rider Adj F'!$A$11:$A$152,'SCH D-2 F'!H$13,'Rider Adj F'!$B$11:$B$152,'SCH D-2 F'!$B227)*-1000</f>
        <v>0</v>
      </c>
      <c r="I227" s="24">
        <f t="shared" ref="I227:I233" si="73">SUM(D227:H227)</f>
        <v>-65694674.483308159</v>
      </c>
      <c r="J227" s="25">
        <v>1</v>
      </c>
      <c r="K227" s="24">
        <f>I227*J227</f>
        <v>-65694674.483308159</v>
      </c>
      <c r="M227" s="25"/>
      <c r="N227" s="25"/>
    </row>
    <row r="228" spans="1:14" ht="18.95" customHeight="1" x14ac:dyDescent="0.2">
      <c r="A228" s="26">
        <f t="shared" si="66"/>
        <v>141</v>
      </c>
      <c r="B228" s="139">
        <v>407.3</v>
      </c>
      <c r="C228" s="10" t="s">
        <v>1080</v>
      </c>
      <c r="D228" s="24">
        <f>SUMIFS('Rider Adj F'!$P$11:$P$152,'Rider Adj F'!$A$11:$A$152,'SCH D-2 F'!D$13,'Rider Adj F'!$B$11:$B$152,'SCH D-2 F'!$B228)*-1000</f>
        <v>0</v>
      </c>
      <c r="E228" s="24">
        <f>SUMIFS('Rider Adj F'!$P$11:$P$152,'Rider Adj F'!$A$11:$A$152,'SCH D-2 F'!E$13,'Rider Adj F'!$B$11:$B$152,'SCH D-2 F'!$B228)*-1000</f>
        <v>-1546256.5516944404</v>
      </c>
      <c r="F228" s="24">
        <f>SUMIFS('Rider Adj F'!$P$11:$P$152,'Rider Adj F'!$A$11:$A$152,'SCH D-2 F'!F$13,'Rider Adj F'!$B$11:$B$152,'SCH D-2 F'!$B228)*-1000</f>
        <v>0</v>
      </c>
      <c r="G228" s="24">
        <f>SUMIFS('Rider Adj F'!$P$11:$P$152,'Rider Adj F'!$A$11:$A$152,'SCH D-2 F'!G$13,'Rider Adj F'!$B$11:$B$152,'SCH D-2 F'!$B228)*-1000</f>
        <v>0</v>
      </c>
      <c r="H228" s="24">
        <f>SUMIFS('Rider Adj F'!$P$11:$P$152,'Rider Adj F'!$A$11:$A$152,'SCH D-2 F'!H$13,'Rider Adj F'!$B$11:$B$152,'SCH D-2 F'!$B228)*-1000</f>
        <v>0</v>
      </c>
      <c r="I228" s="24">
        <f t="shared" ref="I228" si="74">SUM(D228:H228)</f>
        <v>-1546256.5516944404</v>
      </c>
      <c r="J228" s="25">
        <v>1</v>
      </c>
      <c r="K228" s="24">
        <f t="shared" ref="K228" si="75">I228*J228</f>
        <v>-1546256.5516944404</v>
      </c>
    </row>
    <row r="229" spans="1:14" ht="18.95" customHeight="1" x14ac:dyDescent="0.2">
      <c r="A229" s="26">
        <f t="shared" si="66"/>
        <v>142</v>
      </c>
      <c r="B229" s="124">
        <v>408.1</v>
      </c>
      <c r="C229" s="10" t="s">
        <v>10</v>
      </c>
      <c r="D229" s="24">
        <f>SUMIFS('Rider Adj F'!$P$11:$P$152,'Rider Adj F'!$A$11:$A$152,'SCH D-2 F'!D$13,'Rider Adj F'!$B$11:$B$152,'SCH D-2 F'!$B229)*-1000</f>
        <v>0</v>
      </c>
      <c r="E229" s="24">
        <f>SUMIFS('Rider Adj F'!$P$11:$P$152,'Rider Adj F'!$A$11:$A$152,'SCH D-2 F'!E$13,'Rider Adj F'!$B$11:$B$152,'SCH D-2 F'!$B229)*-1000</f>
        <v>-1840968.4926703649</v>
      </c>
      <c r="F229" s="24">
        <f>SUMIFS('Rider Adj F'!$P$11:$P$152,'Rider Adj F'!$A$11:$A$152,'SCH D-2 F'!F$13,'Rider Adj F'!$B$11:$B$152,'SCH D-2 F'!$B229)*-1000</f>
        <v>0</v>
      </c>
      <c r="G229" s="24">
        <f>SUMIFS('Rider Adj F'!$P$11:$P$152,'Rider Adj F'!$A$11:$A$152,'SCH D-2 F'!G$13,'Rider Adj F'!$B$11:$B$152,'SCH D-2 F'!$B229)*-1000</f>
        <v>0</v>
      </c>
      <c r="H229" s="24">
        <f>SUMIFS('Rider Adj F'!$P$11:$P$152,'Rider Adj F'!$A$11:$A$152,'SCH D-2 F'!H$13,'Rider Adj F'!$B$11:$B$152,'SCH D-2 F'!$B229)*-1000</f>
        <v>0</v>
      </c>
      <c r="I229" s="24">
        <f t="shared" si="73"/>
        <v>-1840968.4926703649</v>
      </c>
      <c r="J229" s="25">
        <v>1</v>
      </c>
      <c r="K229" s="24">
        <f t="shared" ref="K229:K231" si="76">I229*J229</f>
        <v>-1840968.4926703649</v>
      </c>
    </row>
    <row r="230" spans="1:14" ht="18.95" customHeight="1" x14ac:dyDescent="0.2">
      <c r="A230" s="26">
        <f t="shared" si="66"/>
        <v>143</v>
      </c>
      <c r="B230" s="38" t="s">
        <v>198</v>
      </c>
      <c r="C230" s="10" t="s">
        <v>199</v>
      </c>
      <c r="D230" s="24">
        <f>D243-'Rider Adj F'!P21*1000</f>
        <v>-155108.42377073108</v>
      </c>
      <c r="E230" s="24">
        <f>E243-'Rider Adj F'!P45*1000</f>
        <v>-19840112.736553065</v>
      </c>
      <c r="F230" s="24">
        <f t="shared" ref="F230:H230" si="77">F243</f>
        <v>0</v>
      </c>
      <c r="G230" s="24">
        <f t="shared" ref="G230" si="78">G243</f>
        <v>-66542.885938082181</v>
      </c>
      <c r="H230" s="24">
        <f t="shared" si="77"/>
        <v>4973409.4651111383</v>
      </c>
      <c r="I230" s="24">
        <f t="shared" si="73"/>
        <v>-15088354.581150739</v>
      </c>
      <c r="J230" s="25">
        <v>1</v>
      </c>
      <c r="K230" s="24">
        <f t="shared" si="76"/>
        <v>-15088354.581150739</v>
      </c>
      <c r="M230" s="24"/>
      <c r="N230" s="25"/>
    </row>
    <row r="231" spans="1:14" ht="18.95" customHeight="1" x14ac:dyDescent="0.2">
      <c r="A231" s="26">
        <f t="shared" si="66"/>
        <v>144</v>
      </c>
      <c r="B231" s="38" t="s">
        <v>198</v>
      </c>
      <c r="C231" s="10" t="s">
        <v>200</v>
      </c>
      <c r="D231" s="24">
        <f>D241-'Rider Adj F'!P22*1000</f>
        <v>-54360.456663251804</v>
      </c>
      <c r="E231" s="24">
        <f>E241-'Rider Adj F'!P46*1000</f>
        <v>-4980972.382573342</v>
      </c>
      <c r="F231" s="24">
        <f t="shared" ref="F231:H231" si="79">F241</f>
        <v>0</v>
      </c>
      <c r="G231" s="24">
        <f t="shared" ref="G231" si="80">G241</f>
        <v>-16677.415022075736</v>
      </c>
      <c r="H231" s="24">
        <f t="shared" si="79"/>
        <v>1246468.5376218394</v>
      </c>
      <c r="I231" s="24">
        <f t="shared" si="73"/>
        <v>-3805541.7166368305</v>
      </c>
      <c r="J231" s="25">
        <v>1</v>
      </c>
      <c r="K231" s="24">
        <f t="shared" si="76"/>
        <v>-3805541.7166368305</v>
      </c>
      <c r="M231" s="24"/>
      <c r="N231" s="25"/>
    </row>
    <row r="232" spans="1:14" ht="18.95" customHeight="1" x14ac:dyDescent="0.2">
      <c r="A232" s="26">
        <f t="shared" si="66"/>
        <v>145</v>
      </c>
      <c r="B232" s="38">
        <v>411.4</v>
      </c>
      <c r="C232" s="10" t="s">
        <v>203</v>
      </c>
      <c r="D232" s="24">
        <f>SUMIFS('Rider Adj F'!$P$11:$P$152,'Rider Adj F'!$A$11:$A$152,'SCH D-2 F'!D$13,'Rider Adj F'!$B$11:$B$152,'SCH D-2 F'!$B232)*-1000</f>
        <v>0</v>
      </c>
      <c r="E232" s="24">
        <f>SUMIFS('Rider Adj F'!$P$11:$P$152,'Rider Adj F'!$A$11:$A$152,'SCH D-2 F'!E$13,'Rider Adj F'!$B$11:$B$152,'SCH D-2 F'!$B232)*-1000</f>
        <v>0</v>
      </c>
      <c r="F232" s="24">
        <f>SUMIFS('Rider Adj F'!$P$11:$P$152,'Rider Adj F'!$A$11:$A$152,'SCH D-2 F'!F$13,'Rider Adj F'!$B$11:$B$152,'SCH D-2 F'!$B232)*-1000</f>
        <v>0</v>
      </c>
      <c r="G232" s="24">
        <f>SUMIFS('Rider Adj F'!$P$11:$P$152,'Rider Adj F'!$A$11:$A$152,'SCH D-2 F'!G$13,'Rider Adj F'!$B$11:$B$152,'SCH D-2 F'!$B232)*-1000</f>
        <v>0</v>
      </c>
      <c r="H232" s="24">
        <f>SUMIFS('Rider Adj F'!$P$11:$P$152,'Rider Adj F'!$A$11:$A$152,'SCH D-2 F'!H$13,'Rider Adj F'!$B$11:$B$152,'SCH D-2 F'!$B232)*-1000</f>
        <v>0</v>
      </c>
      <c r="I232" s="24">
        <f t="shared" si="73"/>
        <v>0</v>
      </c>
      <c r="J232" s="25">
        <v>1</v>
      </c>
      <c r="K232" s="24">
        <f t="shared" ref="K232:K233" si="81">I232*J232</f>
        <v>0</v>
      </c>
    </row>
    <row r="233" spans="1:14" ht="18.95" customHeight="1" x14ac:dyDescent="0.2">
      <c r="A233" s="26">
        <f t="shared" si="66"/>
        <v>146</v>
      </c>
      <c r="B233" s="38">
        <v>411.8</v>
      </c>
      <c r="C233" s="10" t="s">
        <v>204</v>
      </c>
      <c r="D233" s="35">
        <f>SUMIFS('Rider Adj F'!$P$11:$P$152,'Rider Adj F'!$A$11:$A$152,'SCH D-2 F'!D$13,'Rider Adj F'!$B$11:$B$152,'SCH D-2 F'!$B233)*-1000</f>
        <v>0</v>
      </c>
      <c r="E233" s="35">
        <f>SUMIFS('Rider Adj F'!$P$11:$P$152,'Rider Adj F'!$A$11:$A$152,'SCH D-2 F'!E$13,'Rider Adj F'!$B$11:$B$152,'SCH D-2 F'!$B233)*-1000</f>
        <v>0</v>
      </c>
      <c r="F233" s="35">
        <f>SUMIFS('Rider Adj F'!$P$11:$P$152,'Rider Adj F'!$A$11:$A$152,'SCH D-2 F'!F$13,'Rider Adj F'!$B$11:$B$152,'SCH D-2 F'!$B233)*-1000</f>
        <v>0</v>
      </c>
      <c r="G233" s="35">
        <f>SUMIFS('Rider Adj F'!$P$11:$P$152,'Rider Adj F'!$A$11:$A$152,'SCH D-2 F'!G$13,'Rider Adj F'!$B$11:$B$152,'SCH D-2 F'!$B233)*-1000</f>
        <v>0</v>
      </c>
      <c r="H233" s="35">
        <f>SUMIFS('Rider Adj F'!$P$11:$P$152,'Rider Adj F'!$A$11:$A$152,'SCH D-2 F'!H$13,'Rider Adj F'!$B$11:$B$152,'SCH D-2 F'!$B233)*-1000</f>
        <v>0</v>
      </c>
      <c r="I233" s="35">
        <f t="shared" si="73"/>
        <v>0</v>
      </c>
      <c r="J233" s="25">
        <v>1</v>
      </c>
      <c r="K233" s="35">
        <f t="shared" si="81"/>
        <v>0</v>
      </c>
    </row>
    <row r="234" spans="1:14" ht="18.95" customHeight="1" x14ac:dyDescent="0.2">
      <c r="B234" s="124"/>
      <c r="C234" s="10"/>
    </row>
    <row r="235" spans="1:14" ht="18.95" customHeight="1" thickBot="1" x14ac:dyDescent="0.25">
      <c r="A235" s="26">
        <f>A233+1</f>
        <v>147</v>
      </c>
      <c r="B235" s="124"/>
      <c r="C235" s="43" t="s">
        <v>100</v>
      </c>
      <c r="D235" s="39">
        <f>SUM(D225:D233)</f>
        <v>-6736737.192599983</v>
      </c>
      <c r="E235" s="39">
        <f t="shared" ref="E235:I235" si="82">SUM(E225:E233)</f>
        <v>-99812819.33463338</v>
      </c>
      <c r="F235" s="39">
        <f t="shared" si="82"/>
        <v>5464642.667336436</v>
      </c>
      <c r="G235" s="39">
        <f t="shared" si="82"/>
        <v>-5715854.244712742</v>
      </c>
      <c r="H235" s="39">
        <f t="shared" si="82"/>
        <v>6219878.0027329773</v>
      </c>
      <c r="I235" s="39">
        <f t="shared" si="82"/>
        <v>-100580890.10187669</v>
      </c>
      <c r="K235" s="39">
        <f>SUM(K225:K233)</f>
        <v>-100580890.10187669</v>
      </c>
    </row>
    <row r="236" spans="1:14" ht="18.95" customHeight="1" thickTop="1" x14ac:dyDescent="0.2">
      <c r="B236" s="124"/>
      <c r="C236" s="43"/>
    </row>
    <row r="237" spans="1:14" ht="18.95" customHeight="1" thickBot="1" x14ac:dyDescent="0.25">
      <c r="A237" s="26">
        <f>A235+1</f>
        <v>148</v>
      </c>
      <c r="B237" s="124"/>
      <c r="C237" s="43" t="s">
        <v>101</v>
      </c>
      <c r="D237" s="39">
        <f t="shared" ref="D237:I237" si="83">D33-D235</f>
        <v>-909076.53448344301</v>
      </c>
      <c r="E237" s="39">
        <f t="shared" si="83"/>
        <v>-74874181.884828299</v>
      </c>
      <c r="F237" s="39">
        <f t="shared" si="83"/>
        <v>0</v>
      </c>
      <c r="G237" s="39">
        <f t="shared" si="83"/>
        <v>-250327.9994813567</v>
      </c>
      <c r="H237" s="39">
        <f t="shared" si="83"/>
        <v>-6219878.0027329773</v>
      </c>
      <c r="I237" s="39">
        <f t="shared" si="83"/>
        <v>-82253464.42152606</v>
      </c>
      <c r="K237" s="39">
        <f>K33-K235</f>
        <v>-82253464.42152606</v>
      </c>
    </row>
    <row r="238" spans="1:14" ht="18.95" customHeight="1" thickTop="1" x14ac:dyDescent="0.2">
      <c r="B238" s="124"/>
    </row>
    <row r="239" spans="1:14" ht="18.95" customHeight="1" x14ac:dyDescent="0.2">
      <c r="B239" s="124"/>
      <c r="C239" s="130" t="s">
        <v>1150</v>
      </c>
      <c r="D239" s="24">
        <f>D33-SUM(D225:D229,D233)</f>
        <v>-1118545.4149174262</v>
      </c>
      <c r="E239" s="24">
        <f>E33-SUM(E225:E229,E233)</f>
        <v>-99695267.003954709</v>
      </c>
      <c r="F239" s="24">
        <f>F33-SUM(F225:F229,F233)</f>
        <v>0</v>
      </c>
      <c r="G239" s="24">
        <f>G33-SUM(G225:G229,G233)</f>
        <v>-333548.3004415147</v>
      </c>
      <c r="H239" s="24">
        <f>IntSync!E21</f>
        <v>24929370.752436787</v>
      </c>
      <c r="I239" s="24"/>
      <c r="K239" s="24">
        <f>K33-SUM(K225:K229,K233)</f>
        <v>-101147360.71931364</v>
      </c>
    </row>
    <row r="240" spans="1:14" ht="18.95" customHeight="1" x14ac:dyDescent="0.2">
      <c r="B240" s="124"/>
      <c r="D240" s="122">
        <f>'WPH-1 Effective Tax Rate'!F9</f>
        <v>0.05</v>
      </c>
      <c r="E240" s="122">
        <f>$D240</f>
        <v>0.05</v>
      </c>
      <c r="F240" s="122">
        <f>$D240</f>
        <v>0.05</v>
      </c>
      <c r="G240" s="122">
        <f>$D240</f>
        <v>0.05</v>
      </c>
      <c r="H240" s="122">
        <f>$D240</f>
        <v>0.05</v>
      </c>
      <c r="I240" s="122"/>
      <c r="K240" s="122"/>
    </row>
    <row r="241" spans="2:11" ht="18.95" customHeight="1" x14ac:dyDescent="0.2">
      <c r="B241" s="124"/>
      <c r="D241" s="24">
        <f>D239*D240</f>
        <v>-55927.270745871312</v>
      </c>
      <c r="E241" s="24">
        <f>E239*E240</f>
        <v>-4984763.3501977352</v>
      </c>
      <c r="F241" s="24">
        <f>F239*F240</f>
        <v>0</v>
      </c>
      <c r="G241" s="24">
        <f>G239*G240</f>
        <v>-16677.415022075736</v>
      </c>
      <c r="H241" s="24">
        <f>H239*H240</f>
        <v>1246468.5376218394</v>
      </c>
      <c r="I241" s="24"/>
      <c r="K241" s="24"/>
    </row>
    <row r="242" spans="2:11" ht="18.95" customHeight="1" x14ac:dyDescent="0.2">
      <c r="B242" s="124"/>
      <c r="D242" s="122">
        <f>'WPH-1 Effective Tax Rate'!F13</f>
        <v>0.19949999999999998</v>
      </c>
      <c r="E242" s="122">
        <f>$D242</f>
        <v>0.19949999999999998</v>
      </c>
      <c r="F242" s="122">
        <f>$D242</f>
        <v>0.19949999999999998</v>
      </c>
      <c r="G242" s="122">
        <f>$D242</f>
        <v>0.19949999999999998</v>
      </c>
      <c r="H242" s="122">
        <f>$D242</f>
        <v>0.19949999999999998</v>
      </c>
      <c r="I242" s="122"/>
      <c r="K242" s="122"/>
    </row>
    <row r="243" spans="2:11" ht="18.95" customHeight="1" x14ac:dyDescent="0.2">
      <c r="B243" s="124"/>
      <c r="D243" s="24">
        <f>D239*D242</f>
        <v>-223149.81027602652</v>
      </c>
      <c r="E243" s="24">
        <f>E239*E242</f>
        <v>-19889205.767288964</v>
      </c>
      <c r="F243" s="24">
        <f>F239*F242</f>
        <v>0</v>
      </c>
      <c r="G243" s="24">
        <f>G239*G242</f>
        <v>-66542.885938082181</v>
      </c>
      <c r="H243" s="24">
        <f>H239*H242</f>
        <v>4973409.4651111383</v>
      </c>
      <c r="I243" s="24"/>
      <c r="K243" s="24"/>
    </row>
    <row r="244" spans="2:11" ht="18.95" customHeight="1" x14ac:dyDescent="0.2">
      <c r="B244" s="124"/>
      <c r="D244" s="24">
        <f>D241+D243</f>
        <v>-279077.08102189784</v>
      </c>
      <c r="E244" s="24">
        <f>E241+E243</f>
        <v>-24873969.1174867</v>
      </c>
      <c r="F244" s="24">
        <f>F241+F243</f>
        <v>0</v>
      </c>
      <c r="G244" s="24">
        <f>G241+G243</f>
        <v>-83220.300960157911</v>
      </c>
      <c r="H244" s="24">
        <f>H241+H243</f>
        <v>6219878.0027329773</v>
      </c>
      <c r="I244" s="24"/>
      <c r="K244" s="24"/>
    </row>
    <row r="245" spans="2:11" ht="18.95" customHeight="1" x14ac:dyDescent="0.2"/>
    <row r="246" spans="2:11" ht="18.95" customHeight="1" x14ac:dyDescent="0.2"/>
    <row r="247" spans="2:11" ht="18.95" customHeight="1" x14ac:dyDescent="0.2"/>
    <row r="248" spans="2:11" ht="18.95" customHeight="1" x14ac:dyDescent="0.2"/>
    <row r="249" spans="2:11" ht="18.95" customHeight="1" x14ac:dyDescent="0.2"/>
    <row r="250" spans="2:11" ht="18.95" customHeight="1" x14ac:dyDescent="0.2"/>
    <row r="251" spans="2:11" ht="18.95" customHeight="1" x14ac:dyDescent="0.2"/>
    <row r="252" spans="2:11" ht="18.95" customHeight="1" x14ac:dyDescent="0.2"/>
    <row r="253" spans="2:11" ht="18.95" customHeight="1" x14ac:dyDescent="0.2"/>
    <row r="254" spans="2:11" ht="18.95" customHeight="1" x14ac:dyDescent="0.2"/>
    <row r="255" spans="2:11" ht="18.95" customHeight="1" x14ac:dyDescent="0.2"/>
    <row r="256" spans="2:11"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K86"/>
    <mergeCell ref="A1:K1"/>
    <mergeCell ref="A2:K2"/>
    <mergeCell ref="A3:K3"/>
    <mergeCell ref="A4:K4"/>
    <mergeCell ref="A42:K42"/>
    <mergeCell ref="A43:K43"/>
    <mergeCell ref="A44:K44"/>
    <mergeCell ref="A45:K45"/>
    <mergeCell ref="A83:K83"/>
    <mergeCell ref="A84:K84"/>
    <mergeCell ref="A85:K85"/>
    <mergeCell ref="A209:K209"/>
    <mergeCell ref="A124:K124"/>
    <mergeCell ref="A125:K125"/>
    <mergeCell ref="A126:K126"/>
    <mergeCell ref="A127:K127"/>
    <mergeCell ref="A165:K165"/>
    <mergeCell ref="A166:K166"/>
    <mergeCell ref="A167:K167"/>
    <mergeCell ref="A168:K168"/>
    <mergeCell ref="A206:K206"/>
    <mergeCell ref="A207:K207"/>
    <mergeCell ref="A208:K208"/>
  </mergeCells>
  <printOptions horizontalCentered="1"/>
  <pageMargins left="0.7" right="0.7" top="1" bottom="0.75" header="0.3" footer="0.3"/>
  <pageSetup scale="60" fitToHeight="0" orientation="landscape" r:id="rId1"/>
  <rowBreaks count="1" manualBreakCount="1">
    <brk id="4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403"/>
  <sheetViews>
    <sheetView zoomScale="85" zoomScaleNormal="85" workbookViewId="0">
      <selection activeCell="E10" sqref="E10"/>
    </sheetView>
  </sheetViews>
  <sheetFormatPr defaultColWidth="9.140625" defaultRowHeight="12.75" x14ac:dyDescent="0.2"/>
  <cols>
    <col min="1" max="1" width="6.85546875" style="21" customWidth="1"/>
    <col min="2" max="2" width="13.42578125" style="21" customWidth="1"/>
    <col min="3" max="3" width="58.140625" style="21" customWidth="1"/>
    <col min="4" max="4" width="12.7109375" style="21" customWidth="1"/>
    <col min="5" max="5" width="18" style="21" customWidth="1"/>
    <col min="6" max="6" width="18.42578125" style="21" customWidth="1"/>
    <col min="7" max="7" width="13" style="21" customWidth="1"/>
    <col min="8" max="8" width="19.28515625" style="21" customWidth="1"/>
    <col min="9" max="9" width="1.85546875" style="21" customWidth="1"/>
    <col min="10" max="16384" width="9.140625" style="21"/>
  </cols>
  <sheetData>
    <row r="1" spans="1:8" s="16" customFormat="1" ht="20.100000000000001" customHeight="1" x14ac:dyDescent="0.2">
      <c r="A1" s="380" t="str">
        <f>'Rate Case Constants'!C9</f>
        <v>LOUISVILLE GAS AND ELECTRIC COMPANY</v>
      </c>
      <c r="B1" s="379"/>
      <c r="C1" s="379"/>
      <c r="D1" s="379"/>
      <c r="E1" s="379"/>
      <c r="F1" s="379"/>
      <c r="G1" s="379"/>
      <c r="H1" s="379"/>
    </row>
    <row r="2" spans="1:8" s="16" customFormat="1" ht="20.100000000000001" customHeight="1" x14ac:dyDescent="0.2">
      <c r="A2" s="380" t="str">
        <f>'Rate Case Constants'!C10</f>
        <v>CASE NO. 2018-00295 - ELECTRIC OPERATIONS - RESPONSE TO PSC 2-75 (SLIPPAGE FACTOR 97.153%)</v>
      </c>
      <c r="B2" s="379"/>
      <c r="C2" s="379"/>
      <c r="D2" s="379"/>
      <c r="E2" s="379"/>
      <c r="F2" s="379"/>
      <c r="G2" s="379"/>
      <c r="H2" s="379"/>
    </row>
    <row r="3" spans="1:8" s="16" customFormat="1" ht="20.100000000000001" customHeight="1" x14ac:dyDescent="0.2">
      <c r="A3" s="379" t="s">
        <v>354</v>
      </c>
      <c r="B3" s="379"/>
      <c r="C3" s="379"/>
      <c r="D3" s="379"/>
      <c r="E3" s="379"/>
      <c r="F3" s="379"/>
      <c r="G3" s="379"/>
      <c r="H3" s="379"/>
    </row>
    <row r="4" spans="1:8" s="16" customFormat="1" ht="20.100000000000001" customHeight="1" x14ac:dyDescent="0.2">
      <c r="A4" s="379" t="str">
        <f>'Rate Case Constants'!C22</f>
        <v>FOR THE 12 MONTHS ENDED APRIL 30, 2020</v>
      </c>
      <c r="B4" s="379"/>
      <c r="C4" s="379"/>
      <c r="D4" s="379"/>
      <c r="E4" s="379"/>
      <c r="F4" s="379"/>
      <c r="G4" s="379"/>
      <c r="H4" s="379"/>
    </row>
    <row r="5" spans="1:8" s="16" customFormat="1" ht="20.100000000000001" customHeight="1" x14ac:dyDescent="0.2">
      <c r="A5" s="123"/>
      <c r="B5" s="123"/>
      <c r="C5" s="123"/>
      <c r="D5" s="143"/>
      <c r="E5" s="123"/>
      <c r="F5" s="123"/>
      <c r="G5" s="123"/>
      <c r="H5" s="123"/>
    </row>
    <row r="6" spans="1:8" s="16" customFormat="1" ht="20.100000000000001" customHeight="1" x14ac:dyDescent="0.2">
      <c r="A6" s="18" t="s">
        <v>205</v>
      </c>
      <c r="B6" s="18"/>
      <c r="H6" s="19" t="s">
        <v>333</v>
      </c>
    </row>
    <row r="7" spans="1:8" s="16" customFormat="1" ht="20.100000000000001" customHeight="1" x14ac:dyDescent="0.2">
      <c r="A7" s="16" t="str">
        <f>'Rate Case Constants'!C29</f>
        <v>TYPE OF FILING: _____ ORIGINAL  _____ UPDATED  __X__ REVISED</v>
      </c>
      <c r="H7" s="19" t="s">
        <v>348</v>
      </c>
    </row>
    <row r="8" spans="1:8" s="16" customFormat="1" ht="20.100000000000001" customHeight="1" x14ac:dyDescent="0.2">
      <c r="A8" s="18" t="s">
        <v>1164</v>
      </c>
      <c r="B8" s="18"/>
      <c r="D8" s="18"/>
      <c r="E8" s="18"/>
      <c r="F8" s="18"/>
      <c r="H8" s="20" t="str">
        <f>'Rate Case Constants'!C38</f>
        <v>WITNESS:   C. M. GARRETT</v>
      </c>
    </row>
    <row r="9" spans="1:8" s="16" customFormat="1" ht="18.75" customHeight="1" x14ac:dyDescent="0.2"/>
    <row r="10" spans="1:8" s="16" customFormat="1" ht="18.75" customHeight="1" x14ac:dyDescent="0.2">
      <c r="A10" s="63"/>
      <c r="B10" s="63"/>
      <c r="C10" s="63"/>
      <c r="D10" s="129" t="str">
        <f>CONCATENATE("ADJ ",COLUMN(F10))</f>
        <v>ADJ 6</v>
      </c>
      <c r="E10" s="129" t="str">
        <f>CONCATENATE("ADJ ",COLUMN(G10))</f>
        <v>ADJ 7</v>
      </c>
      <c r="F10" s="63"/>
      <c r="G10" s="63"/>
      <c r="H10" s="63"/>
    </row>
    <row r="11" spans="1:8" ht="57" customHeight="1" x14ac:dyDescent="0.2">
      <c r="A11" s="64" t="s">
        <v>152</v>
      </c>
      <c r="B11" s="64" t="s">
        <v>153</v>
      </c>
      <c r="C11" s="64" t="s">
        <v>157</v>
      </c>
      <c r="D11" s="165" t="s">
        <v>366</v>
      </c>
      <c r="E11" s="165" t="s">
        <v>82</v>
      </c>
      <c r="F11" s="64" t="s">
        <v>334</v>
      </c>
      <c r="G11" s="64" t="s">
        <v>154</v>
      </c>
      <c r="H11" s="64" t="s">
        <v>347</v>
      </c>
    </row>
    <row r="12" spans="1:8" ht="18.95" customHeight="1" x14ac:dyDescent="0.2">
      <c r="A12" s="22"/>
      <c r="B12" s="22"/>
      <c r="C12" s="29"/>
      <c r="D12" s="30" t="s">
        <v>155</v>
      </c>
      <c r="E12" s="30" t="s">
        <v>155</v>
      </c>
      <c r="F12" s="30" t="s">
        <v>155</v>
      </c>
      <c r="G12" s="30"/>
      <c r="H12" s="30" t="s">
        <v>155</v>
      </c>
    </row>
    <row r="13" spans="1:8" ht="18.95" hidden="1" customHeight="1" x14ac:dyDescent="0.2">
      <c r="A13" s="141" t="s">
        <v>374</v>
      </c>
      <c r="B13" s="142"/>
      <c r="C13" s="80"/>
      <c r="D13" s="126" t="s">
        <v>365</v>
      </c>
      <c r="E13" s="126" t="s">
        <v>974</v>
      </c>
      <c r="F13" s="30"/>
      <c r="G13" s="30"/>
      <c r="H13" s="30"/>
    </row>
    <row r="14" spans="1:8" ht="18.95" customHeight="1" x14ac:dyDescent="0.2">
      <c r="A14" s="22">
        <v>1</v>
      </c>
      <c r="B14" s="22"/>
      <c r="C14" s="41" t="s">
        <v>123</v>
      </c>
      <c r="F14" s="24"/>
      <c r="G14" s="25"/>
      <c r="H14" s="24"/>
    </row>
    <row r="15" spans="1:8" ht="18.95" customHeight="1" x14ac:dyDescent="0.2">
      <c r="A15" s="26">
        <f>A14+1</f>
        <v>2</v>
      </c>
      <c r="B15" s="27"/>
      <c r="C15" s="34" t="s">
        <v>165</v>
      </c>
      <c r="D15" s="24"/>
      <c r="E15" s="24"/>
      <c r="F15" s="24"/>
      <c r="G15" s="25"/>
      <c r="H15" s="24"/>
    </row>
    <row r="16" spans="1:8" ht="18.95" customHeight="1" x14ac:dyDescent="0.2">
      <c r="A16" s="26">
        <f t="shared" ref="A16:A24" si="0">A15+1</f>
        <v>3</v>
      </c>
      <c r="B16" s="27">
        <v>440</v>
      </c>
      <c r="C16" s="23" t="s">
        <v>166</v>
      </c>
      <c r="D16" s="24">
        <f>SUMIFS('ProForma Adj F'!$P$11:$P$91,'ProForma Adj F'!$A$11:$A$91,'SCH D-2.1'!D$13,'ProForma Adj F'!$B$11:$B$91,'SCH D-2.1'!$B16)*1000</f>
        <v>0</v>
      </c>
      <c r="E16" s="24">
        <f>SUMIFS('ProForma Adj F'!$P$11:$P$91,'ProForma Adj F'!$A$11:$A$91,'SCH D-2.1'!E$13,'ProForma Adj F'!$B$11:$B$91,'SCH D-2.1'!$B16)*1000</f>
        <v>0</v>
      </c>
      <c r="F16" s="24">
        <f>SUM(D16:E16)</f>
        <v>0</v>
      </c>
      <c r="G16" s="25">
        <v>1</v>
      </c>
      <c r="H16" s="24">
        <f>F16*G16</f>
        <v>0</v>
      </c>
    </row>
    <row r="17" spans="1:8" ht="18.95" customHeight="1" x14ac:dyDescent="0.2">
      <c r="A17" s="26">
        <f t="shared" si="0"/>
        <v>4</v>
      </c>
      <c r="B17" s="27">
        <v>442.2</v>
      </c>
      <c r="C17" s="23" t="s">
        <v>167</v>
      </c>
      <c r="D17" s="24">
        <f>SUMIFS('ProForma Adj F'!$P$11:$P$91,'ProForma Adj F'!$A$11:$A$91,'SCH D-2.1'!D$13,'ProForma Adj F'!$B$11:$B$91,'SCH D-2.1'!$B17)*1000</f>
        <v>0</v>
      </c>
      <c r="E17" s="24">
        <f>SUMIFS('ProForma Adj F'!$P$11:$P$91,'ProForma Adj F'!$A$11:$A$91,'SCH D-2.1'!E$13,'ProForma Adj F'!$B$11:$B$91,'SCH D-2.1'!$B17)*1000</f>
        <v>0</v>
      </c>
      <c r="F17" s="24">
        <f>SUM(D17:E17)</f>
        <v>0</v>
      </c>
      <c r="G17" s="25">
        <v>1</v>
      </c>
      <c r="H17" s="24">
        <f t="shared" ref="H17:H20" si="1">F17*G17</f>
        <v>0</v>
      </c>
    </row>
    <row r="18" spans="1:8" ht="18.95" customHeight="1" x14ac:dyDescent="0.2">
      <c r="A18" s="26">
        <f t="shared" si="0"/>
        <v>5</v>
      </c>
      <c r="B18" s="27">
        <v>442.3</v>
      </c>
      <c r="C18" s="23" t="s">
        <v>168</v>
      </c>
      <c r="D18" s="24">
        <f>SUMIFS('ProForma Adj F'!$P$11:$P$91,'ProForma Adj F'!$A$11:$A$91,'SCH D-2.1'!D$13,'ProForma Adj F'!$B$11:$B$91,'SCH D-2.1'!$B18)*1000</f>
        <v>0</v>
      </c>
      <c r="E18" s="24">
        <f>SUMIFS('ProForma Adj F'!$P$11:$P$91,'ProForma Adj F'!$A$11:$A$91,'SCH D-2.1'!E$13,'ProForma Adj F'!$B$11:$B$91,'SCH D-2.1'!$B18)*1000</f>
        <v>0</v>
      </c>
      <c r="F18" s="24">
        <f>SUM(D18:E18)</f>
        <v>0</v>
      </c>
      <c r="G18" s="25">
        <v>1</v>
      </c>
      <c r="H18" s="24">
        <f t="shared" si="1"/>
        <v>0</v>
      </c>
    </row>
    <row r="19" spans="1:8" ht="18.95" customHeight="1" x14ac:dyDescent="0.2">
      <c r="A19" s="26">
        <f t="shared" si="0"/>
        <v>6</v>
      </c>
      <c r="B19" s="26">
        <v>444</v>
      </c>
      <c r="C19" s="10" t="s">
        <v>170</v>
      </c>
      <c r="D19" s="24">
        <f>SUMIFS('ProForma Adj F'!$P$11:$P$91,'ProForma Adj F'!$A$11:$A$91,'SCH D-2.1'!D$13,'ProForma Adj F'!$B$11:$B$91,'SCH D-2.1'!$B19)*1000</f>
        <v>0</v>
      </c>
      <c r="E19" s="24">
        <f>SUMIFS('ProForma Adj F'!$P$11:$P$91,'ProForma Adj F'!$A$11:$A$91,'SCH D-2.1'!E$13,'ProForma Adj F'!$B$11:$B$91,'SCH D-2.1'!$B19)*1000</f>
        <v>0</v>
      </c>
      <c r="F19" s="24">
        <f>SUM(D19:E19)</f>
        <v>0</v>
      </c>
      <c r="G19" s="25">
        <v>1</v>
      </c>
      <c r="H19" s="24">
        <f t="shared" si="1"/>
        <v>0</v>
      </c>
    </row>
    <row r="20" spans="1:8" ht="18.95" customHeight="1" x14ac:dyDescent="0.2">
      <c r="A20" s="26">
        <f t="shared" si="0"/>
        <v>7</v>
      </c>
      <c r="B20" s="26">
        <v>445</v>
      </c>
      <c r="C20" s="10" t="s">
        <v>169</v>
      </c>
      <c r="D20" s="35">
        <f>SUMIFS('ProForma Adj F'!$P$11:$P$91,'ProForma Adj F'!$A$11:$A$91,'SCH D-2.1'!D$13,'ProForma Adj F'!$B$11:$B$91,'SCH D-2.1'!$B20)*1000</f>
        <v>0</v>
      </c>
      <c r="E20" s="35">
        <f>SUMIFS('ProForma Adj F'!$P$11:$P$91,'ProForma Adj F'!$A$11:$A$91,'SCH D-2.1'!E$13,'ProForma Adj F'!$B$11:$B$91,'SCH D-2.1'!$B20)*1000</f>
        <v>0</v>
      </c>
      <c r="F20" s="35">
        <f>SUM(D20:E20)</f>
        <v>0</v>
      </c>
      <c r="G20" s="25">
        <v>1</v>
      </c>
      <c r="H20" s="35">
        <f t="shared" si="1"/>
        <v>0</v>
      </c>
    </row>
    <row r="21" spans="1:8" ht="18.95" customHeight="1" x14ac:dyDescent="0.2">
      <c r="A21" s="26">
        <f t="shared" si="0"/>
        <v>8</v>
      </c>
      <c r="B21" s="26"/>
      <c r="C21" s="23" t="s">
        <v>171</v>
      </c>
      <c r="D21" s="24">
        <f t="shared" ref="D21:F21" si="2">SUM(D16:D20)</f>
        <v>0</v>
      </c>
      <c r="E21" s="24">
        <f t="shared" si="2"/>
        <v>0</v>
      </c>
      <c r="F21" s="24">
        <f t="shared" si="2"/>
        <v>0</v>
      </c>
      <c r="H21" s="24">
        <f>SUM(H16:H20)</f>
        <v>0</v>
      </c>
    </row>
    <row r="22" spans="1:8" ht="18.95" customHeight="1" x14ac:dyDescent="0.2">
      <c r="A22" s="26">
        <f t="shared" si="0"/>
        <v>9</v>
      </c>
      <c r="B22" s="26">
        <v>447</v>
      </c>
      <c r="C22" s="23" t="s">
        <v>172</v>
      </c>
      <c r="D22" s="24">
        <f>SUMIFS('ProForma Adj F'!$P$11:$P$91,'ProForma Adj F'!$A$11:$A$91,'SCH D-2.1'!D$13,'ProForma Adj F'!$B$11:$B$91,'SCH D-2.1'!$B22)*-1000</f>
        <v>-8262747.3396496885</v>
      </c>
      <c r="E22" s="24">
        <f>SUMIFS('ProForma Adj F'!$P$11:$P$91,'ProForma Adj F'!$A$11:$A$91,'SCH D-2.1'!E$13,'ProForma Adj F'!$B$11:$B$91,'SCH D-2.1'!$B22)*-1000</f>
        <v>0</v>
      </c>
      <c r="F22" s="24">
        <f>SUM(D22:E22)</f>
        <v>-8262747.3396496885</v>
      </c>
      <c r="G22" s="25">
        <v>1</v>
      </c>
      <c r="H22" s="24">
        <f t="shared" ref="H22:H23" si="3">F22*G22</f>
        <v>-8262747.3396496885</v>
      </c>
    </row>
    <row r="23" spans="1:8" ht="18.95" customHeight="1" x14ac:dyDescent="0.2">
      <c r="A23" s="26">
        <f t="shared" si="0"/>
        <v>10</v>
      </c>
      <c r="B23" s="27">
        <v>449.1</v>
      </c>
      <c r="C23" s="23" t="s">
        <v>173</v>
      </c>
      <c r="D23" s="35">
        <f>SUMIFS('ProForma Adj F'!$P$11:$P$91,'ProForma Adj F'!$A$11:$A$91,'SCH D-2.1'!D$13,'ProForma Adj F'!$B$11:$B$91,'SCH D-2.1'!$B23)*-1000</f>
        <v>0</v>
      </c>
      <c r="E23" s="35">
        <f>SUMIFS('ProForma Adj F'!$P$11:$P$91,'ProForma Adj F'!$A$11:$A$91,'SCH D-2.1'!E$13,'ProForma Adj F'!$B$11:$B$91,'SCH D-2.1'!$B23)*-1000</f>
        <v>0</v>
      </c>
      <c r="F23" s="35">
        <f>SUM(D23:E23)</f>
        <v>0</v>
      </c>
      <c r="G23" s="25">
        <v>1</v>
      </c>
      <c r="H23" s="35">
        <f t="shared" si="3"/>
        <v>0</v>
      </c>
    </row>
    <row r="24" spans="1:8" ht="18.95" customHeight="1" x14ac:dyDescent="0.2">
      <c r="A24" s="26">
        <f t="shared" si="0"/>
        <v>11</v>
      </c>
      <c r="C24" s="23" t="s">
        <v>174</v>
      </c>
      <c r="D24" s="36">
        <f t="shared" ref="D24:F24" si="4">SUM(D21:D23)</f>
        <v>-8262747.3396496885</v>
      </c>
      <c r="E24" s="36">
        <f t="shared" si="4"/>
        <v>0</v>
      </c>
      <c r="F24" s="36">
        <f t="shared" si="4"/>
        <v>-8262747.3396496885</v>
      </c>
      <c r="H24" s="36">
        <f>SUM(H21:H23)</f>
        <v>-8262747.3396496885</v>
      </c>
    </row>
    <row r="25" spans="1:8" ht="18.95" customHeight="1" x14ac:dyDescent="0.2"/>
    <row r="26" spans="1:8" ht="18.95" customHeight="1" x14ac:dyDescent="0.2">
      <c r="A26" s="26">
        <f>A24+1</f>
        <v>12</v>
      </c>
      <c r="B26" s="26"/>
      <c r="C26" s="34" t="s">
        <v>175</v>
      </c>
    </row>
    <row r="27" spans="1:8" ht="18.95" customHeight="1" x14ac:dyDescent="0.2">
      <c r="A27" s="26">
        <f>A26+1</f>
        <v>13</v>
      </c>
      <c r="B27" s="26">
        <v>450</v>
      </c>
      <c r="C27" s="23" t="s">
        <v>177</v>
      </c>
      <c r="D27" s="24">
        <f>SUMIFS('ProForma Adj F'!$P$11:$P$91,'ProForma Adj F'!$A$11:$A$91,'SCH D-2.1'!D$13,'ProForma Adj F'!$B$11:$B$91,'SCH D-2.1'!$B27)*-1000</f>
        <v>0</v>
      </c>
      <c r="E27" s="24">
        <f>SUMIFS('ProForma Adj F'!$P$11:$P$91,'ProForma Adj F'!$A$11:$A$91,'SCH D-2.1'!E$13,'ProForma Adj F'!$B$11:$B$91,'SCH D-2.1'!$B27)*-1000</f>
        <v>0</v>
      </c>
      <c r="F27" s="24">
        <f>SUM(D27:E27)</f>
        <v>0</v>
      </c>
      <c r="G27" s="25">
        <v>1</v>
      </c>
      <c r="H27" s="24">
        <f t="shared" ref="H27:H30" si="5">F27*G27</f>
        <v>0</v>
      </c>
    </row>
    <row r="28" spans="1:8" ht="18.95" customHeight="1" x14ac:dyDescent="0.2">
      <c r="A28" s="26">
        <f t="shared" ref="A28:A31" si="6">A27+1</f>
        <v>14</v>
      </c>
      <c r="B28" s="26">
        <v>451</v>
      </c>
      <c r="C28" s="10" t="s">
        <v>176</v>
      </c>
      <c r="D28" s="24">
        <f>SUMIFS('ProForma Adj F'!$P$11:$P$91,'ProForma Adj F'!$A$11:$A$91,'SCH D-2.1'!D$13,'ProForma Adj F'!$B$11:$B$91,'SCH D-2.1'!$B28)*-1000</f>
        <v>0</v>
      </c>
      <c r="E28" s="24">
        <f>SUMIFS('ProForma Adj F'!$P$11:$P$91,'ProForma Adj F'!$A$11:$A$91,'SCH D-2.1'!E$13,'ProForma Adj F'!$B$11:$B$91,'SCH D-2.1'!$B28)*-1000</f>
        <v>0</v>
      </c>
      <c r="F28" s="24">
        <f>SUM(D28:E28)</f>
        <v>0</v>
      </c>
      <c r="G28" s="25">
        <v>1</v>
      </c>
      <c r="H28" s="24">
        <f t="shared" si="5"/>
        <v>0</v>
      </c>
    </row>
    <row r="29" spans="1:8" ht="18.95" customHeight="1" x14ac:dyDescent="0.2">
      <c r="A29" s="26">
        <f t="shared" si="6"/>
        <v>15</v>
      </c>
      <c r="B29" s="26">
        <v>454</v>
      </c>
      <c r="C29" s="4" t="s">
        <v>17</v>
      </c>
      <c r="D29" s="24">
        <f>SUMIFS('ProForma Adj F'!$P$11:$P$91,'ProForma Adj F'!$A$11:$A$91,'SCH D-2.1'!D$13,'ProForma Adj F'!$B$11:$B$91,'SCH D-2.1'!$B29)*-1000</f>
        <v>0</v>
      </c>
      <c r="E29" s="24">
        <f>SUMIFS('ProForma Adj F'!$P$11:$P$91,'ProForma Adj F'!$A$11:$A$91,'SCH D-2.1'!E$13,'ProForma Adj F'!$B$11:$B$91,'SCH D-2.1'!$B29)*-1000</f>
        <v>0</v>
      </c>
      <c r="F29" s="24">
        <f>SUM(D29:E29)</f>
        <v>0</v>
      </c>
      <c r="G29" s="25">
        <v>1</v>
      </c>
      <c r="H29" s="24">
        <f t="shared" si="5"/>
        <v>0</v>
      </c>
    </row>
    <row r="30" spans="1:8" ht="18.95" customHeight="1" x14ac:dyDescent="0.2">
      <c r="A30" s="26">
        <f t="shared" si="6"/>
        <v>16</v>
      </c>
      <c r="B30" s="26">
        <v>456</v>
      </c>
      <c r="C30" s="4" t="s">
        <v>18</v>
      </c>
      <c r="D30" s="35">
        <f>SUMIFS('ProForma Adj F'!$P$11:$P$91,'ProForma Adj F'!$A$11:$A$91,'SCH D-2.1'!D$13,'ProForma Adj F'!$B$11:$B$91,'SCH D-2.1'!$B30)*-1000</f>
        <v>0</v>
      </c>
      <c r="E30" s="35">
        <f>SUMIFS('ProForma Adj F'!$P$11:$P$91,'ProForma Adj F'!$A$11:$A$91,'SCH D-2.1'!E$13,'ProForma Adj F'!$B$11:$B$91,'SCH D-2.1'!$B30)*-1000</f>
        <v>0</v>
      </c>
      <c r="F30" s="35">
        <f>SUM(D30:E30)</f>
        <v>0</v>
      </c>
      <c r="G30" s="25">
        <v>1</v>
      </c>
      <c r="H30" s="35">
        <f t="shared" si="5"/>
        <v>0</v>
      </c>
    </row>
    <row r="31" spans="1:8" ht="18.95" customHeight="1" x14ac:dyDescent="0.2">
      <c r="A31" s="26">
        <f t="shared" si="6"/>
        <v>17</v>
      </c>
      <c r="B31" s="26"/>
      <c r="C31" s="23" t="s">
        <v>201</v>
      </c>
      <c r="D31" s="36">
        <f t="shared" ref="D31:F31" si="7">SUM(D27:D30)</f>
        <v>0</v>
      </c>
      <c r="E31" s="36">
        <f t="shared" si="7"/>
        <v>0</v>
      </c>
      <c r="F31" s="36">
        <f t="shared" si="7"/>
        <v>0</v>
      </c>
      <c r="H31" s="36">
        <f>SUM(H27:H30)</f>
        <v>0</v>
      </c>
    </row>
    <row r="32" spans="1:8" ht="18.95" customHeight="1" x14ac:dyDescent="0.2">
      <c r="A32" s="26"/>
      <c r="B32" s="26"/>
      <c r="C32" s="23"/>
    </row>
    <row r="33" spans="1:12" ht="18.95" customHeight="1" x14ac:dyDescent="0.2">
      <c r="A33" s="26">
        <f>A31+1</f>
        <v>18</v>
      </c>
      <c r="B33" s="26"/>
      <c r="C33" s="42" t="s">
        <v>127</v>
      </c>
      <c r="D33" s="35">
        <f t="shared" ref="D33:F33" si="8">D24+D31</f>
        <v>-8262747.3396496885</v>
      </c>
      <c r="E33" s="35">
        <f t="shared" si="8"/>
        <v>0</v>
      </c>
      <c r="F33" s="35">
        <f t="shared" si="8"/>
        <v>-8262747.3396496885</v>
      </c>
      <c r="H33" s="35">
        <f>H24+H31</f>
        <v>-8262747.3396496885</v>
      </c>
    </row>
    <row r="34" spans="1:12" ht="18.95" customHeight="1" x14ac:dyDescent="0.2">
      <c r="B34" s="26"/>
      <c r="C34" s="23"/>
    </row>
    <row r="35" spans="1:12" ht="18.95" customHeight="1" x14ac:dyDescent="0.2">
      <c r="A35" s="26">
        <f>A33+1</f>
        <v>19</v>
      </c>
      <c r="B35" s="26"/>
      <c r="C35" s="41" t="s">
        <v>124</v>
      </c>
    </row>
    <row r="36" spans="1:12" ht="18.95" customHeight="1" x14ac:dyDescent="0.2">
      <c r="A36" s="26">
        <f>A35+1</f>
        <v>20</v>
      </c>
      <c r="B36" s="26"/>
      <c r="C36" s="34" t="s">
        <v>194</v>
      </c>
    </row>
    <row r="37" spans="1:12" ht="18.95" customHeight="1" x14ac:dyDescent="0.2">
      <c r="A37" s="26">
        <f t="shared" ref="A37:A63" si="9">A36+1</f>
        <v>21</v>
      </c>
      <c r="B37" s="26"/>
      <c r="C37" s="34" t="s">
        <v>178</v>
      </c>
    </row>
    <row r="38" spans="1:12" ht="18.95" customHeight="1" x14ac:dyDescent="0.2">
      <c r="A38" s="26">
        <f t="shared" si="9"/>
        <v>22</v>
      </c>
      <c r="B38" s="124">
        <v>500</v>
      </c>
      <c r="C38" s="4" t="s">
        <v>31</v>
      </c>
      <c r="D38" s="24">
        <f>SUMIFS('ProForma Adj F'!$P$11:$P$91,'ProForma Adj F'!$A$11:$A$91,'SCH D-2.1'!D$13,'ProForma Adj F'!$B$11:$B$91,'SCH D-2.1'!$B38)*-1000</f>
        <v>0</v>
      </c>
      <c r="E38" s="24">
        <f>SUMIFS('ProForma Adj F'!$P$11:$P$91,'ProForma Adj F'!$A$11:$A$91,'SCH D-2.1'!E$13,'ProForma Adj F'!$B$11:$B$91,'SCH D-2.1'!$B38)*-1000</f>
        <v>0</v>
      </c>
      <c r="F38" s="24">
        <f>SUM(D38:E38)</f>
        <v>0</v>
      </c>
      <c r="G38" s="25">
        <v>1</v>
      </c>
      <c r="H38" s="24">
        <f t="shared" ref="H38:H41" si="10">F38*G38</f>
        <v>0</v>
      </c>
    </row>
    <row r="39" spans="1:12" ht="18.95" customHeight="1" x14ac:dyDescent="0.2">
      <c r="A39" s="26">
        <f t="shared" si="9"/>
        <v>23</v>
      </c>
      <c r="B39" s="124">
        <v>501</v>
      </c>
      <c r="C39" s="4" t="s">
        <v>19</v>
      </c>
      <c r="D39" s="24">
        <f>SUMIFS('ProForma Adj F'!$P$11:$P$91,'ProForma Adj F'!$A$11:$A$91,'SCH D-2.1'!D$13,'ProForma Adj F'!$B$11:$B$91,'SCH D-2.1'!$B39)*-1000</f>
        <v>0</v>
      </c>
      <c r="E39" s="24">
        <f>SUMIFS('ProForma Adj F'!$P$11:$P$91,'ProForma Adj F'!$A$11:$A$91,'SCH D-2.1'!E$13,'ProForma Adj F'!$B$11:$B$91,'SCH D-2.1'!$B39)*-1000</f>
        <v>0</v>
      </c>
      <c r="F39" s="24">
        <f>SUM(D39:E39)</f>
        <v>0</v>
      </c>
      <c r="G39" s="25">
        <v>1</v>
      </c>
      <c r="H39" s="24">
        <f t="shared" si="10"/>
        <v>0</v>
      </c>
      <c r="K39" s="25"/>
      <c r="L39" s="16"/>
    </row>
    <row r="40" spans="1:12" ht="18.95" customHeight="1" x14ac:dyDescent="0.2">
      <c r="A40" s="26">
        <f t="shared" si="9"/>
        <v>24</v>
      </c>
      <c r="B40" s="124">
        <v>502</v>
      </c>
      <c r="C40" s="4" t="s">
        <v>20</v>
      </c>
      <c r="D40" s="24">
        <f>SUMIFS('ProForma Adj F'!$P$11:$P$91,'ProForma Adj F'!$A$11:$A$91,'SCH D-2.1'!D$13,'ProForma Adj F'!$B$11:$B$91,'SCH D-2.1'!$B40)*-1000</f>
        <v>0</v>
      </c>
      <c r="E40" s="24">
        <f>SUMIFS('ProForma Adj F'!$P$11:$P$91,'ProForma Adj F'!$A$11:$A$91,'SCH D-2.1'!E$13,'ProForma Adj F'!$B$11:$B$91,'SCH D-2.1'!$B40)*-1000</f>
        <v>0</v>
      </c>
      <c r="F40" s="24">
        <f>SUM(D40:E40)</f>
        <v>0</v>
      </c>
      <c r="G40" s="25">
        <v>1</v>
      </c>
      <c r="H40" s="24">
        <f t="shared" si="10"/>
        <v>0</v>
      </c>
    </row>
    <row r="41" spans="1:12" ht="18.95" customHeight="1" x14ac:dyDescent="0.2">
      <c r="A41" s="26">
        <f t="shared" si="9"/>
        <v>25</v>
      </c>
      <c r="B41" s="124">
        <v>504</v>
      </c>
      <c r="C41" s="4" t="s">
        <v>21</v>
      </c>
      <c r="D41" s="24">
        <f>SUMIFS('ProForma Adj F'!$P$11:$P$91,'ProForma Adj F'!$A$11:$A$91,'SCH D-2.1'!D$13,'ProForma Adj F'!$B$11:$B$91,'SCH D-2.1'!$B41)*-1000</f>
        <v>0</v>
      </c>
      <c r="E41" s="24">
        <f>SUMIFS('ProForma Adj F'!$P$11:$P$91,'ProForma Adj F'!$A$11:$A$91,'SCH D-2.1'!E$13,'ProForma Adj F'!$B$11:$B$91,'SCH D-2.1'!$B41)*-1000</f>
        <v>0</v>
      </c>
      <c r="F41" s="24">
        <f>SUM(D41:E41)</f>
        <v>0</v>
      </c>
      <c r="G41" s="25">
        <v>1</v>
      </c>
      <c r="H41" s="24">
        <f t="shared" si="10"/>
        <v>0</v>
      </c>
    </row>
    <row r="42" spans="1:12" s="16" customFormat="1" ht="20.100000000000001" customHeight="1" x14ac:dyDescent="0.2">
      <c r="A42" s="379" t="str">
        <f>$A$1</f>
        <v>LOUISVILLE GAS AND ELECTRIC COMPANY</v>
      </c>
      <c r="B42" s="379"/>
      <c r="C42" s="379"/>
      <c r="D42" s="379"/>
      <c r="E42" s="379"/>
      <c r="F42" s="379"/>
      <c r="G42" s="379"/>
      <c r="H42" s="379"/>
    </row>
    <row r="43" spans="1:12" s="16" customFormat="1" ht="20.100000000000001" customHeight="1" x14ac:dyDescent="0.2">
      <c r="A43" s="379" t="str">
        <f>$A$2</f>
        <v>CASE NO. 2018-00295 - ELECTRIC OPERATIONS - RESPONSE TO PSC 2-75 (SLIPPAGE FACTOR 97.153%)</v>
      </c>
      <c r="B43" s="379"/>
      <c r="C43" s="379"/>
      <c r="D43" s="379"/>
      <c r="E43" s="379"/>
      <c r="F43" s="379"/>
      <c r="G43" s="379"/>
      <c r="H43" s="379"/>
    </row>
    <row r="44" spans="1:12" s="16" customFormat="1" ht="20.100000000000001" customHeight="1" x14ac:dyDescent="0.2">
      <c r="A44" s="379" t="s">
        <v>354</v>
      </c>
      <c r="B44" s="379"/>
      <c r="C44" s="379"/>
      <c r="D44" s="379"/>
      <c r="E44" s="379"/>
      <c r="F44" s="379"/>
      <c r="G44" s="379"/>
      <c r="H44" s="379"/>
    </row>
    <row r="45" spans="1:12" s="16" customFormat="1" ht="20.100000000000001" customHeight="1" x14ac:dyDescent="0.2">
      <c r="A45" s="379" t="str">
        <f>$A$4</f>
        <v>FOR THE 12 MONTHS ENDED APRIL 30, 2020</v>
      </c>
      <c r="B45" s="379"/>
      <c r="C45" s="379"/>
      <c r="D45" s="379"/>
      <c r="E45" s="379"/>
      <c r="F45" s="379"/>
      <c r="G45" s="379"/>
      <c r="H45" s="379"/>
    </row>
    <row r="46" spans="1:12" s="16" customFormat="1" ht="20.100000000000001" customHeight="1" x14ac:dyDescent="0.2">
      <c r="A46" s="123"/>
      <c r="B46" s="123"/>
      <c r="C46" s="123"/>
      <c r="D46" s="143"/>
      <c r="E46" s="123"/>
      <c r="F46" s="123"/>
      <c r="G46" s="123"/>
      <c r="H46" s="123"/>
    </row>
    <row r="47" spans="1:12" s="16" customFormat="1" ht="20.100000000000001" customHeight="1" x14ac:dyDescent="0.2">
      <c r="A47" s="16" t="str">
        <f>$A$6</f>
        <v>DATA:____BASE  PERIOD__X__FORECASTED  PERIOD</v>
      </c>
      <c r="B47" s="18"/>
      <c r="H47" s="19" t="s">
        <v>333</v>
      </c>
    </row>
    <row r="48" spans="1:12" s="16" customFormat="1" ht="20.100000000000001" customHeight="1" x14ac:dyDescent="0.2">
      <c r="A48" s="16" t="str">
        <f>$A$7</f>
        <v>TYPE OF FILING: _____ ORIGINAL  _____ UPDATED  __X__ REVISED</v>
      </c>
      <c r="H48" s="19" t="s">
        <v>349</v>
      </c>
    </row>
    <row r="49" spans="1:8" s="16" customFormat="1" ht="20.100000000000001" customHeight="1" x14ac:dyDescent="0.2">
      <c r="A49" s="16" t="str">
        <f>$A$8</f>
        <v>WORKPAPER REFERENCE NO(S).:  SCHEDULE WPD-2.1</v>
      </c>
      <c r="B49" s="18"/>
      <c r="D49" s="18"/>
      <c r="E49" s="18"/>
      <c r="F49" s="18"/>
      <c r="H49" s="20" t="str">
        <f>$H$8</f>
        <v>WITNESS:   C. M. GARRETT</v>
      </c>
    </row>
    <row r="50" spans="1:8" s="16" customFormat="1" ht="20.100000000000001" customHeight="1" x14ac:dyDescent="0.2"/>
    <row r="51" spans="1:8" s="16" customFormat="1" ht="18.75" customHeight="1" x14ac:dyDescent="0.2">
      <c r="A51" s="63"/>
      <c r="B51" s="63"/>
      <c r="C51" s="63"/>
      <c r="D51" s="129" t="str">
        <f t="shared" ref="D51:E51" si="11">D$10</f>
        <v>ADJ 6</v>
      </c>
      <c r="E51" s="129" t="str">
        <f t="shared" si="11"/>
        <v>ADJ 7</v>
      </c>
      <c r="F51" s="63"/>
      <c r="G51" s="63"/>
      <c r="H51" s="63"/>
    </row>
    <row r="52" spans="1:8" ht="57" customHeight="1" x14ac:dyDescent="0.2">
      <c r="A52" s="64" t="s">
        <v>152</v>
      </c>
      <c r="B52" s="64" t="s">
        <v>153</v>
      </c>
      <c r="C52" s="64" t="s">
        <v>157</v>
      </c>
      <c r="D52" s="165" t="str">
        <f t="shared" ref="D52:E52" si="12">D$11</f>
        <v>ECR FOR OFF-SYSTEM SALES</v>
      </c>
      <c r="E52" s="165" t="str">
        <f t="shared" si="12"/>
        <v>ADVERTISING EXPENSES</v>
      </c>
      <c r="F52" s="64" t="s">
        <v>334</v>
      </c>
      <c r="G52" s="64" t="s">
        <v>154</v>
      </c>
      <c r="H52" s="64" t="s">
        <v>347</v>
      </c>
    </row>
    <row r="53" spans="1:8" ht="23.1" customHeight="1" x14ac:dyDescent="0.2">
      <c r="A53" s="22"/>
      <c r="B53" s="22"/>
      <c r="C53" s="29"/>
      <c r="D53" s="30" t="s">
        <v>155</v>
      </c>
      <c r="E53" s="30" t="s">
        <v>155</v>
      </c>
      <c r="F53" s="30" t="s">
        <v>155</v>
      </c>
      <c r="G53" s="30"/>
      <c r="H53" s="30" t="s">
        <v>155</v>
      </c>
    </row>
    <row r="54" spans="1:8" ht="18.95" customHeight="1" x14ac:dyDescent="0.2">
      <c r="A54" s="26">
        <f>A41+1</f>
        <v>26</v>
      </c>
      <c r="B54" s="124">
        <v>505</v>
      </c>
      <c r="C54" s="4" t="s">
        <v>22</v>
      </c>
      <c r="D54" s="24">
        <f>SUMIFS('ProForma Adj F'!$P$11:$P$91,'ProForma Adj F'!$A$11:$A$91,'SCH D-2.1'!D$13,'ProForma Adj F'!$B$11:$B$91,'SCH D-2.1'!$B54)*-1000</f>
        <v>0</v>
      </c>
      <c r="E54" s="24">
        <f>SUMIFS('ProForma Adj F'!$P$11:$P$91,'ProForma Adj F'!$A$11:$A$91,'SCH D-2.1'!E$13,'ProForma Adj F'!$B$11:$B$91,'SCH D-2.1'!$B54)*-1000</f>
        <v>0</v>
      </c>
      <c r="F54" s="24">
        <f t="shared" ref="F54:F62" si="13">SUM(D54:E54)</f>
        <v>0</v>
      </c>
      <c r="G54" s="25">
        <v>1</v>
      </c>
      <c r="H54" s="24">
        <f t="shared" ref="H54:H62" si="14">F54*G54</f>
        <v>0</v>
      </c>
    </row>
    <row r="55" spans="1:8" ht="18.95" customHeight="1" x14ac:dyDescent="0.2">
      <c r="A55" s="26">
        <f t="shared" si="9"/>
        <v>27</v>
      </c>
      <c r="B55" s="124">
        <v>506</v>
      </c>
      <c r="C55" s="4" t="s">
        <v>23</v>
      </c>
      <c r="D55" s="24">
        <f>SUMIFS('ProForma Adj F'!$P$11:$P$91,'ProForma Adj F'!$A$11:$A$91,'SCH D-2.1'!D$13,'ProForma Adj F'!$B$11:$B$91,'SCH D-2.1'!$B55)*-1000</f>
        <v>0</v>
      </c>
      <c r="E55" s="24">
        <f>SUMIFS('ProForma Adj F'!$P$11:$P$91,'ProForma Adj F'!$A$11:$A$91,'SCH D-2.1'!E$13,'ProForma Adj F'!$B$11:$B$91,'SCH D-2.1'!$B55)*-1000</f>
        <v>0</v>
      </c>
      <c r="F55" s="24">
        <f t="shared" si="13"/>
        <v>0</v>
      </c>
      <c r="G55" s="25">
        <v>1</v>
      </c>
      <c r="H55" s="24">
        <f t="shared" si="14"/>
        <v>0</v>
      </c>
    </row>
    <row r="56" spans="1:8" ht="18.95" customHeight="1" x14ac:dyDescent="0.2">
      <c r="A56" s="26">
        <f t="shared" si="9"/>
        <v>28</v>
      </c>
      <c r="B56" s="124">
        <v>507</v>
      </c>
      <c r="C56" s="4" t="s">
        <v>24</v>
      </c>
      <c r="D56" s="24">
        <f>SUMIFS('ProForma Adj F'!$P$11:$P$91,'ProForma Adj F'!$A$11:$A$91,'SCH D-2.1'!D$13,'ProForma Adj F'!$B$11:$B$91,'SCH D-2.1'!$B56)*-1000</f>
        <v>0</v>
      </c>
      <c r="E56" s="24">
        <f>SUMIFS('ProForma Adj F'!$P$11:$P$91,'ProForma Adj F'!$A$11:$A$91,'SCH D-2.1'!E$13,'ProForma Adj F'!$B$11:$B$91,'SCH D-2.1'!$B56)*-1000</f>
        <v>0</v>
      </c>
      <c r="F56" s="24">
        <f t="shared" si="13"/>
        <v>0</v>
      </c>
      <c r="G56" s="25">
        <v>1</v>
      </c>
      <c r="H56" s="24">
        <f t="shared" si="14"/>
        <v>0</v>
      </c>
    </row>
    <row r="57" spans="1:8" ht="18.95" customHeight="1" x14ac:dyDescent="0.2">
      <c r="A57" s="26">
        <f t="shared" si="9"/>
        <v>29</v>
      </c>
      <c r="B57" s="124">
        <v>509</v>
      </c>
      <c r="C57" s="4" t="s">
        <v>25</v>
      </c>
      <c r="D57" s="24">
        <f>SUMIFS('ProForma Adj F'!$P$11:$P$91,'ProForma Adj F'!$A$11:$A$91,'SCH D-2.1'!D$13,'ProForma Adj F'!$B$11:$B$91,'SCH D-2.1'!$B57)*-1000</f>
        <v>0</v>
      </c>
      <c r="E57" s="24">
        <f>SUMIFS('ProForma Adj F'!$P$11:$P$91,'ProForma Adj F'!$A$11:$A$91,'SCH D-2.1'!E$13,'ProForma Adj F'!$B$11:$B$91,'SCH D-2.1'!$B57)*-1000</f>
        <v>0</v>
      </c>
      <c r="F57" s="24">
        <f t="shared" si="13"/>
        <v>0</v>
      </c>
      <c r="G57" s="25">
        <v>1</v>
      </c>
      <c r="H57" s="24">
        <f t="shared" si="14"/>
        <v>0</v>
      </c>
    </row>
    <row r="58" spans="1:8" ht="18.95" customHeight="1" x14ac:dyDescent="0.2">
      <c r="A58" s="26">
        <f t="shared" si="9"/>
        <v>30</v>
      </c>
      <c r="B58" s="124">
        <v>510</v>
      </c>
      <c r="C58" s="4" t="s">
        <v>26</v>
      </c>
      <c r="D58" s="24">
        <f>SUMIFS('ProForma Adj F'!$P$11:$P$91,'ProForma Adj F'!$A$11:$A$91,'SCH D-2.1'!D$13,'ProForma Adj F'!$B$11:$B$91,'SCH D-2.1'!$B58)*-1000</f>
        <v>0</v>
      </c>
      <c r="E58" s="24">
        <f>SUMIFS('ProForma Adj F'!$P$11:$P$91,'ProForma Adj F'!$A$11:$A$91,'SCH D-2.1'!E$13,'ProForma Adj F'!$B$11:$B$91,'SCH D-2.1'!$B58)*-1000</f>
        <v>0</v>
      </c>
      <c r="F58" s="24">
        <f t="shared" si="13"/>
        <v>0</v>
      </c>
      <c r="G58" s="25">
        <v>1</v>
      </c>
      <c r="H58" s="24">
        <f t="shared" si="14"/>
        <v>0</v>
      </c>
    </row>
    <row r="59" spans="1:8" ht="18.95" customHeight="1" x14ac:dyDescent="0.2">
      <c r="A59" s="26">
        <f t="shared" si="9"/>
        <v>31</v>
      </c>
      <c r="B59" s="124">
        <v>511</v>
      </c>
      <c r="C59" s="4" t="s">
        <v>27</v>
      </c>
      <c r="D59" s="24">
        <f>SUMIFS('ProForma Adj F'!$P$11:$P$91,'ProForma Adj F'!$A$11:$A$91,'SCH D-2.1'!D$13,'ProForma Adj F'!$B$11:$B$91,'SCH D-2.1'!$B59)*-1000</f>
        <v>0</v>
      </c>
      <c r="E59" s="24">
        <f>SUMIFS('ProForma Adj F'!$P$11:$P$91,'ProForma Adj F'!$A$11:$A$91,'SCH D-2.1'!E$13,'ProForma Adj F'!$B$11:$B$91,'SCH D-2.1'!$B59)*-1000</f>
        <v>0</v>
      </c>
      <c r="F59" s="24">
        <f t="shared" si="13"/>
        <v>0</v>
      </c>
      <c r="G59" s="25">
        <v>1</v>
      </c>
      <c r="H59" s="24">
        <f t="shared" si="14"/>
        <v>0</v>
      </c>
    </row>
    <row r="60" spans="1:8" ht="18.95" customHeight="1" x14ac:dyDescent="0.2">
      <c r="A60" s="26">
        <f t="shared" si="9"/>
        <v>32</v>
      </c>
      <c r="B60" s="124">
        <v>512</v>
      </c>
      <c r="C60" s="4" t="s">
        <v>28</v>
      </c>
      <c r="D60" s="24">
        <f>SUMIFS('ProForma Adj F'!$P$11:$P$91,'ProForma Adj F'!$A$11:$A$91,'SCH D-2.1'!D$13,'ProForma Adj F'!$B$11:$B$91,'SCH D-2.1'!$B60)*-1000</f>
        <v>0</v>
      </c>
      <c r="E60" s="24">
        <f>SUMIFS('ProForma Adj F'!$P$11:$P$91,'ProForma Adj F'!$A$11:$A$91,'SCH D-2.1'!E$13,'ProForma Adj F'!$B$11:$B$91,'SCH D-2.1'!$B60)*-1000</f>
        <v>0</v>
      </c>
      <c r="F60" s="24">
        <f t="shared" si="13"/>
        <v>0</v>
      </c>
      <c r="G60" s="25">
        <v>1</v>
      </c>
      <c r="H60" s="24">
        <f t="shared" si="14"/>
        <v>0</v>
      </c>
    </row>
    <row r="61" spans="1:8" ht="18.95" customHeight="1" x14ac:dyDescent="0.2">
      <c r="A61" s="26">
        <f t="shared" si="9"/>
        <v>33</v>
      </c>
      <c r="B61" s="124">
        <v>513</v>
      </c>
      <c r="C61" s="4" t="s">
        <v>29</v>
      </c>
      <c r="D61" s="24">
        <f>SUMIFS('ProForma Adj F'!$P$11:$P$91,'ProForma Adj F'!$A$11:$A$91,'SCH D-2.1'!D$13,'ProForma Adj F'!$B$11:$B$91,'SCH D-2.1'!$B61)*-1000</f>
        <v>0</v>
      </c>
      <c r="E61" s="24">
        <f>SUMIFS('ProForma Adj F'!$P$11:$P$91,'ProForma Adj F'!$A$11:$A$91,'SCH D-2.1'!E$13,'ProForma Adj F'!$B$11:$B$91,'SCH D-2.1'!$B61)*-1000</f>
        <v>0</v>
      </c>
      <c r="F61" s="24">
        <f t="shared" si="13"/>
        <v>0</v>
      </c>
      <c r="G61" s="25">
        <v>1</v>
      </c>
      <c r="H61" s="24">
        <f t="shared" si="14"/>
        <v>0</v>
      </c>
    </row>
    <row r="62" spans="1:8" ht="18.95" customHeight="1" x14ac:dyDescent="0.2">
      <c r="A62" s="26">
        <f t="shared" si="9"/>
        <v>34</v>
      </c>
      <c r="B62" s="124">
        <v>514</v>
      </c>
      <c r="C62" s="4" t="s">
        <v>30</v>
      </c>
      <c r="D62" s="24">
        <f>SUMIFS('ProForma Adj F'!$P$11:$P$91,'ProForma Adj F'!$A$11:$A$91,'SCH D-2.1'!D$13,'ProForma Adj F'!$B$11:$B$91,'SCH D-2.1'!$B62)*-1000</f>
        <v>0</v>
      </c>
      <c r="E62" s="24">
        <f>SUMIFS('ProForma Adj F'!$P$11:$P$91,'ProForma Adj F'!$A$11:$A$91,'SCH D-2.1'!E$13,'ProForma Adj F'!$B$11:$B$91,'SCH D-2.1'!$B62)*-1000</f>
        <v>0</v>
      </c>
      <c r="F62" s="24">
        <f t="shared" si="13"/>
        <v>0</v>
      </c>
      <c r="G62" s="25">
        <v>1</v>
      </c>
      <c r="H62" s="24">
        <f t="shared" si="14"/>
        <v>0</v>
      </c>
    </row>
    <row r="63" spans="1:8" ht="18.95" customHeight="1" x14ac:dyDescent="0.2">
      <c r="A63" s="26">
        <f t="shared" si="9"/>
        <v>35</v>
      </c>
      <c r="B63" s="124"/>
      <c r="C63" s="2" t="s">
        <v>128</v>
      </c>
      <c r="D63" s="36">
        <f t="shared" ref="D63:F63" si="15">SUM(D38:D62)</f>
        <v>0</v>
      </c>
      <c r="E63" s="36">
        <f t="shared" si="15"/>
        <v>0</v>
      </c>
      <c r="F63" s="36">
        <f t="shared" si="15"/>
        <v>0</v>
      </c>
      <c r="H63" s="36">
        <f>SUM(H38:H62)</f>
        <v>0</v>
      </c>
    </row>
    <row r="64" spans="1:8" ht="18.95" customHeight="1" x14ac:dyDescent="0.2">
      <c r="B64" s="124"/>
      <c r="C64" s="2"/>
    </row>
    <row r="65" spans="1:8" ht="18.95" customHeight="1" x14ac:dyDescent="0.2">
      <c r="A65" s="26">
        <f>A63+1</f>
        <v>36</v>
      </c>
      <c r="B65" s="124"/>
      <c r="C65" s="37" t="s">
        <v>179</v>
      </c>
    </row>
    <row r="66" spans="1:8" ht="18.95" customHeight="1" x14ac:dyDescent="0.2">
      <c r="A66" s="26">
        <f>A65+1</f>
        <v>37</v>
      </c>
      <c r="B66" s="124">
        <v>535</v>
      </c>
      <c r="C66" s="4" t="s">
        <v>32</v>
      </c>
      <c r="D66" s="24">
        <f>SUMIFS('ProForma Adj F'!$P$11:$P$91,'ProForma Adj F'!$A$11:$A$91,'SCH D-2.1'!D$13,'ProForma Adj F'!$B$11:$B$91,'SCH D-2.1'!$B66)*-1000</f>
        <v>0</v>
      </c>
      <c r="E66" s="24">
        <f>SUMIFS('ProForma Adj F'!$P$11:$P$91,'ProForma Adj F'!$A$11:$A$91,'SCH D-2.1'!E$13,'ProForma Adj F'!$B$11:$B$91,'SCH D-2.1'!$B66)*-1000</f>
        <v>0</v>
      </c>
      <c r="F66" s="24">
        <f t="shared" ref="F66:F76" si="16">SUM(D66:E66)</f>
        <v>0</v>
      </c>
      <c r="G66" s="25">
        <v>1</v>
      </c>
      <c r="H66" s="24">
        <f t="shared" ref="H66:H76" si="17">F66*G66</f>
        <v>0</v>
      </c>
    </row>
    <row r="67" spans="1:8" ht="18.95" customHeight="1" x14ac:dyDescent="0.2">
      <c r="A67" s="26">
        <f t="shared" ref="A67:A108" si="18">A66+1</f>
        <v>38</v>
      </c>
      <c r="B67" s="124">
        <v>536</v>
      </c>
      <c r="C67" s="4" t="s">
        <v>33</v>
      </c>
      <c r="D67" s="24">
        <f>SUMIFS('ProForma Adj F'!$P$11:$P$91,'ProForma Adj F'!$A$11:$A$91,'SCH D-2.1'!D$13,'ProForma Adj F'!$B$11:$B$91,'SCH D-2.1'!$B67)*-1000</f>
        <v>0</v>
      </c>
      <c r="E67" s="24">
        <f>SUMIFS('ProForma Adj F'!$P$11:$P$91,'ProForma Adj F'!$A$11:$A$91,'SCH D-2.1'!E$13,'ProForma Adj F'!$B$11:$B$91,'SCH D-2.1'!$B67)*-1000</f>
        <v>0</v>
      </c>
      <c r="F67" s="24">
        <f t="shared" si="16"/>
        <v>0</v>
      </c>
      <c r="G67" s="25">
        <v>1</v>
      </c>
      <c r="H67" s="24">
        <f t="shared" si="17"/>
        <v>0</v>
      </c>
    </row>
    <row r="68" spans="1:8" ht="18.95" customHeight="1" x14ac:dyDescent="0.2">
      <c r="A68" s="26">
        <f t="shared" si="18"/>
        <v>39</v>
      </c>
      <c r="B68" s="124">
        <v>537</v>
      </c>
      <c r="C68" s="4" t="s">
        <v>34</v>
      </c>
      <c r="D68" s="24">
        <f>SUMIFS('ProForma Adj F'!$P$11:$P$91,'ProForma Adj F'!$A$11:$A$91,'SCH D-2.1'!D$13,'ProForma Adj F'!$B$11:$B$91,'SCH D-2.1'!$B68)*-1000</f>
        <v>0</v>
      </c>
      <c r="E68" s="24">
        <f>SUMIFS('ProForma Adj F'!$P$11:$P$91,'ProForma Adj F'!$A$11:$A$91,'SCH D-2.1'!E$13,'ProForma Adj F'!$B$11:$B$91,'SCH D-2.1'!$B68)*-1000</f>
        <v>0</v>
      </c>
      <c r="F68" s="24">
        <f t="shared" si="16"/>
        <v>0</v>
      </c>
      <c r="G68" s="25">
        <v>1</v>
      </c>
      <c r="H68" s="24">
        <f t="shared" si="17"/>
        <v>0</v>
      </c>
    </row>
    <row r="69" spans="1:8" ht="18.95" customHeight="1" x14ac:dyDescent="0.2">
      <c r="A69" s="26">
        <f t="shared" si="18"/>
        <v>40</v>
      </c>
      <c r="B69" s="124">
        <v>538</v>
      </c>
      <c r="C69" s="4" t="s">
        <v>22</v>
      </c>
      <c r="D69" s="24">
        <f>SUMIFS('ProForma Adj F'!$P$11:$P$91,'ProForma Adj F'!$A$11:$A$91,'SCH D-2.1'!D$13,'ProForma Adj F'!$B$11:$B$91,'SCH D-2.1'!$B69)*-1000</f>
        <v>0</v>
      </c>
      <c r="E69" s="24">
        <f>SUMIFS('ProForma Adj F'!$P$11:$P$91,'ProForma Adj F'!$A$11:$A$91,'SCH D-2.1'!E$13,'ProForma Adj F'!$B$11:$B$91,'SCH D-2.1'!$B69)*-1000</f>
        <v>0</v>
      </c>
      <c r="F69" s="24">
        <f t="shared" si="16"/>
        <v>0</v>
      </c>
      <c r="G69" s="25">
        <v>1</v>
      </c>
      <c r="H69" s="24">
        <f t="shared" si="17"/>
        <v>0</v>
      </c>
    </row>
    <row r="70" spans="1:8" ht="18.95" customHeight="1" x14ac:dyDescent="0.2">
      <c r="A70" s="26">
        <f t="shared" si="18"/>
        <v>41</v>
      </c>
      <c r="B70" s="124">
        <v>539</v>
      </c>
      <c r="C70" s="4" t="s">
        <v>35</v>
      </c>
      <c r="D70" s="24">
        <f>SUMIFS('ProForma Adj F'!$P$11:$P$91,'ProForma Adj F'!$A$11:$A$91,'SCH D-2.1'!D$13,'ProForma Adj F'!$B$11:$B$91,'SCH D-2.1'!$B70)*-1000</f>
        <v>0</v>
      </c>
      <c r="E70" s="24">
        <f>SUMIFS('ProForma Adj F'!$P$11:$P$91,'ProForma Adj F'!$A$11:$A$91,'SCH D-2.1'!E$13,'ProForma Adj F'!$B$11:$B$91,'SCH D-2.1'!$B70)*-1000</f>
        <v>0</v>
      </c>
      <c r="F70" s="24">
        <f t="shared" si="16"/>
        <v>0</v>
      </c>
      <c r="G70" s="25">
        <v>1</v>
      </c>
      <c r="H70" s="24">
        <f t="shared" si="17"/>
        <v>0</v>
      </c>
    </row>
    <row r="71" spans="1:8" ht="18.95" customHeight="1" x14ac:dyDescent="0.2">
      <c r="A71" s="26">
        <f t="shared" si="18"/>
        <v>42</v>
      </c>
      <c r="B71" s="124">
        <v>540</v>
      </c>
      <c r="C71" s="4" t="s">
        <v>24</v>
      </c>
      <c r="D71" s="24">
        <f>SUMIFS('ProForma Adj F'!$P$11:$P$91,'ProForma Adj F'!$A$11:$A$91,'SCH D-2.1'!D$13,'ProForma Adj F'!$B$11:$B$91,'SCH D-2.1'!$B71)*-1000</f>
        <v>0</v>
      </c>
      <c r="E71" s="24">
        <f>SUMIFS('ProForma Adj F'!$P$11:$P$91,'ProForma Adj F'!$A$11:$A$91,'SCH D-2.1'!E$13,'ProForma Adj F'!$B$11:$B$91,'SCH D-2.1'!$B71)*-1000</f>
        <v>0</v>
      </c>
      <c r="F71" s="24">
        <f t="shared" si="16"/>
        <v>0</v>
      </c>
      <c r="G71" s="25">
        <v>1</v>
      </c>
      <c r="H71" s="24">
        <f t="shared" si="17"/>
        <v>0</v>
      </c>
    </row>
    <row r="72" spans="1:8" ht="18.95" customHeight="1" x14ac:dyDescent="0.2">
      <c r="A72" s="26">
        <f t="shared" si="18"/>
        <v>43</v>
      </c>
      <c r="B72" s="124">
        <v>541</v>
      </c>
      <c r="C72" s="4" t="s">
        <v>36</v>
      </c>
      <c r="D72" s="24">
        <f>SUMIFS('ProForma Adj F'!$P$11:$P$91,'ProForma Adj F'!$A$11:$A$91,'SCH D-2.1'!D$13,'ProForma Adj F'!$B$11:$B$91,'SCH D-2.1'!$B72)*-1000</f>
        <v>0</v>
      </c>
      <c r="E72" s="24">
        <f>SUMIFS('ProForma Adj F'!$P$11:$P$91,'ProForma Adj F'!$A$11:$A$91,'SCH D-2.1'!E$13,'ProForma Adj F'!$B$11:$B$91,'SCH D-2.1'!$B72)*-1000</f>
        <v>0</v>
      </c>
      <c r="F72" s="24">
        <f t="shared" si="16"/>
        <v>0</v>
      </c>
      <c r="G72" s="25">
        <v>1</v>
      </c>
      <c r="H72" s="24">
        <f t="shared" si="17"/>
        <v>0</v>
      </c>
    </row>
    <row r="73" spans="1:8" ht="18.95" customHeight="1" x14ac:dyDescent="0.2">
      <c r="A73" s="26">
        <f t="shared" si="18"/>
        <v>44</v>
      </c>
      <c r="B73" s="124">
        <v>542</v>
      </c>
      <c r="C73" s="4" t="s">
        <v>27</v>
      </c>
      <c r="D73" s="24">
        <f>SUMIFS('ProForma Adj F'!$P$11:$P$91,'ProForma Adj F'!$A$11:$A$91,'SCH D-2.1'!D$13,'ProForma Adj F'!$B$11:$B$91,'SCH D-2.1'!$B73)*-1000</f>
        <v>0</v>
      </c>
      <c r="E73" s="24">
        <f>SUMIFS('ProForma Adj F'!$P$11:$P$91,'ProForma Adj F'!$A$11:$A$91,'SCH D-2.1'!E$13,'ProForma Adj F'!$B$11:$B$91,'SCH D-2.1'!$B73)*-1000</f>
        <v>0</v>
      </c>
      <c r="F73" s="24">
        <f t="shared" si="16"/>
        <v>0</v>
      </c>
      <c r="G73" s="25">
        <v>1</v>
      </c>
      <c r="H73" s="24">
        <f t="shared" si="17"/>
        <v>0</v>
      </c>
    </row>
    <row r="74" spans="1:8" ht="18.95" customHeight="1" x14ac:dyDescent="0.2">
      <c r="A74" s="26">
        <f t="shared" si="18"/>
        <v>45</v>
      </c>
      <c r="B74" s="124">
        <v>543</v>
      </c>
      <c r="C74" s="4" t="s">
        <v>37</v>
      </c>
      <c r="D74" s="24">
        <f>SUMIFS('ProForma Adj F'!$P$11:$P$91,'ProForma Adj F'!$A$11:$A$91,'SCH D-2.1'!D$13,'ProForma Adj F'!$B$11:$B$91,'SCH D-2.1'!$B74)*-1000</f>
        <v>0</v>
      </c>
      <c r="E74" s="24">
        <f>SUMIFS('ProForma Adj F'!$P$11:$P$91,'ProForma Adj F'!$A$11:$A$91,'SCH D-2.1'!E$13,'ProForma Adj F'!$B$11:$B$91,'SCH D-2.1'!$B74)*-1000</f>
        <v>0</v>
      </c>
      <c r="F74" s="24">
        <f t="shared" si="16"/>
        <v>0</v>
      </c>
      <c r="G74" s="25">
        <v>1</v>
      </c>
      <c r="H74" s="24">
        <f t="shared" si="17"/>
        <v>0</v>
      </c>
    </row>
    <row r="75" spans="1:8" ht="18.95" customHeight="1" x14ac:dyDescent="0.2">
      <c r="A75" s="26">
        <f t="shared" si="18"/>
        <v>46</v>
      </c>
      <c r="B75" s="124">
        <v>544</v>
      </c>
      <c r="C75" s="4" t="s">
        <v>29</v>
      </c>
      <c r="D75" s="24">
        <f>SUMIFS('ProForma Adj F'!$P$11:$P$91,'ProForma Adj F'!$A$11:$A$91,'SCH D-2.1'!D$13,'ProForma Adj F'!$B$11:$B$91,'SCH D-2.1'!$B75)*-1000</f>
        <v>0</v>
      </c>
      <c r="E75" s="24">
        <f>SUMIFS('ProForma Adj F'!$P$11:$P$91,'ProForma Adj F'!$A$11:$A$91,'SCH D-2.1'!E$13,'ProForma Adj F'!$B$11:$B$91,'SCH D-2.1'!$B75)*-1000</f>
        <v>0</v>
      </c>
      <c r="F75" s="24">
        <f t="shared" si="16"/>
        <v>0</v>
      </c>
      <c r="G75" s="25">
        <v>1</v>
      </c>
      <c r="H75" s="24">
        <f t="shared" si="17"/>
        <v>0</v>
      </c>
    </row>
    <row r="76" spans="1:8" ht="18.95" customHeight="1" x14ac:dyDescent="0.2">
      <c r="A76" s="26">
        <f t="shared" si="18"/>
        <v>47</v>
      </c>
      <c r="B76" s="124">
        <v>545</v>
      </c>
      <c r="C76" s="4" t="s">
        <v>38</v>
      </c>
      <c r="D76" s="24">
        <f>SUMIFS('ProForma Adj F'!$P$11:$P$91,'ProForma Adj F'!$A$11:$A$91,'SCH D-2.1'!D$13,'ProForma Adj F'!$B$11:$B$91,'SCH D-2.1'!$B76)*-1000</f>
        <v>0</v>
      </c>
      <c r="E76" s="24">
        <f>SUMIFS('ProForma Adj F'!$P$11:$P$91,'ProForma Adj F'!$A$11:$A$91,'SCH D-2.1'!E$13,'ProForma Adj F'!$B$11:$B$91,'SCH D-2.1'!$B76)*-1000</f>
        <v>0</v>
      </c>
      <c r="F76" s="24">
        <f t="shared" si="16"/>
        <v>0</v>
      </c>
      <c r="G76" s="25">
        <v>1</v>
      </c>
      <c r="H76" s="24">
        <f t="shared" si="17"/>
        <v>0</v>
      </c>
    </row>
    <row r="77" spans="1:8" ht="18.95" customHeight="1" x14ac:dyDescent="0.2">
      <c r="A77" s="26">
        <f t="shared" si="18"/>
        <v>48</v>
      </c>
      <c r="B77" s="124"/>
      <c r="C77" s="10" t="s">
        <v>180</v>
      </c>
      <c r="D77" s="36">
        <f t="shared" ref="D77:F77" si="19">SUM(D66:D76)</f>
        <v>0</v>
      </c>
      <c r="E77" s="36">
        <f t="shared" si="19"/>
        <v>0</v>
      </c>
      <c r="F77" s="36">
        <f t="shared" si="19"/>
        <v>0</v>
      </c>
      <c r="H77" s="36">
        <f>SUM(H66:H76)</f>
        <v>0</v>
      </c>
    </row>
    <row r="78" spans="1:8" ht="18.95" customHeight="1" x14ac:dyDescent="0.2">
      <c r="A78" s="26"/>
      <c r="B78" s="124"/>
      <c r="C78" s="2"/>
    </row>
    <row r="79" spans="1:8" ht="18.95" customHeight="1" x14ac:dyDescent="0.2">
      <c r="A79" s="26">
        <f>A77+1</f>
        <v>49</v>
      </c>
      <c r="B79" s="124"/>
      <c r="C79" s="37" t="s">
        <v>181</v>
      </c>
    </row>
    <row r="80" spans="1:8" ht="18.95" customHeight="1" x14ac:dyDescent="0.2">
      <c r="A80" s="26">
        <f>A79+1</f>
        <v>50</v>
      </c>
      <c r="B80" s="124">
        <v>546</v>
      </c>
      <c r="C80" s="4" t="s">
        <v>39</v>
      </c>
      <c r="D80" s="24">
        <f>SUMIFS('ProForma Adj F'!$P$11:$P$91,'ProForma Adj F'!$A$11:$A$91,'SCH D-2.1'!D$13,'ProForma Adj F'!$B$11:$B$91,'SCH D-2.1'!$B80)*-1000</f>
        <v>0</v>
      </c>
      <c r="E80" s="24">
        <f>SUMIFS('ProForma Adj F'!$P$11:$P$91,'ProForma Adj F'!$A$11:$A$91,'SCH D-2.1'!E$13,'ProForma Adj F'!$B$11:$B$91,'SCH D-2.1'!$B80)*-1000</f>
        <v>0</v>
      </c>
      <c r="F80" s="24">
        <f>SUM(D80:E80)</f>
        <v>0</v>
      </c>
      <c r="G80" s="25">
        <v>1</v>
      </c>
      <c r="H80" s="24">
        <f t="shared" ref="H80:H82" si="20">F80*G80</f>
        <v>0</v>
      </c>
    </row>
    <row r="81" spans="1:8" ht="18.95" customHeight="1" x14ac:dyDescent="0.2">
      <c r="A81" s="26">
        <f t="shared" si="18"/>
        <v>51</v>
      </c>
      <c r="B81" s="124">
        <v>547</v>
      </c>
      <c r="C81" s="4" t="s">
        <v>40</v>
      </c>
      <c r="D81" s="24">
        <f>SUMIFS('ProForma Adj F'!$P$11:$P$91,'ProForma Adj F'!$A$11:$A$91,'SCH D-2.1'!D$13,'ProForma Adj F'!$B$11:$B$91,'SCH D-2.1'!$B81)*-1000</f>
        <v>0</v>
      </c>
      <c r="E81" s="24">
        <f>SUMIFS('ProForma Adj F'!$P$11:$P$91,'ProForma Adj F'!$A$11:$A$91,'SCH D-2.1'!E$13,'ProForma Adj F'!$B$11:$B$91,'SCH D-2.1'!$B81)*-1000</f>
        <v>0</v>
      </c>
      <c r="F81" s="24">
        <f>SUM(D81:E81)</f>
        <v>0</v>
      </c>
      <c r="G81" s="25">
        <v>1</v>
      </c>
      <c r="H81" s="24">
        <f t="shared" si="20"/>
        <v>0</v>
      </c>
    </row>
    <row r="82" spans="1:8" ht="18.95" customHeight="1" x14ac:dyDescent="0.2">
      <c r="A82" s="26">
        <f t="shared" si="18"/>
        <v>52</v>
      </c>
      <c r="B82" s="124">
        <v>548</v>
      </c>
      <c r="C82" s="4" t="s">
        <v>41</v>
      </c>
      <c r="D82" s="24">
        <f>SUMIFS('ProForma Adj F'!$P$11:$P$91,'ProForma Adj F'!$A$11:$A$91,'SCH D-2.1'!D$13,'ProForma Adj F'!$B$11:$B$91,'SCH D-2.1'!$B82)*-1000</f>
        <v>0</v>
      </c>
      <c r="E82" s="24">
        <f>SUMIFS('ProForma Adj F'!$P$11:$P$91,'ProForma Adj F'!$A$11:$A$91,'SCH D-2.1'!E$13,'ProForma Adj F'!$B$11:$B$91,'SCH D-2.1'!$B82)*-1000</f>
        <v>0</v>
      </c>
      <c r="F82" s="24">
        <f>SUM(D82:E82)</f>
        <v>0</v>
      </c>
      <c r="G82" s="25">
        <v>1</v>
      </c>
      <c r="H82" s="24">
        <f t="shared" si="20"/>
        <v>0</v>
      </c>
    </row>
    <row r="83" spans="1:8" s="16" customFormat="1" ht="20.100000000000001" customHeight="1" x14ac:dyDescent="0.2">
      <c r="A83" s="379" t="str">
        <f>$A$1</f>
        <v>LOUISVILLE GAS AND ELECTRIC COMPANY</v>
      </c>
      <c r="B83" s="379"/>
      <c r="C83" s="379"/>
      <c r="D83" s="379"/>
      <c r="E83" s="379"/>
      <c r="F83" s="379"/>
      <c r="G83" s="379"/>
      <c r="H83" s="379"/>
    </row>
    <row r="84" spans="1:8" s="16" customFormat="1" ht="20.100000000000001" customHeight="1" x14ac:dyDescent="0.2">
      <c r="A84" s="379" t="str">
        <f>$A$2</f>
        <v>CASE NO. 2018-00295 - ELECTRIC OPERATIONS - RESPONSE TO PSC 2-75 (SLIPPAGE FACTOR 97.153%)</v>
      </c>
      <c r="B84" s="379"/>
      <c r="C84" s="379"/>
      <c r="D84" s="379"/>
      <c r="E84" s="379"/>
      <c r="F84" s="379"/>
      <c r="G84" s="379"/>
      <c r="H84" s="379"/>
    </row>
    <row r="85" spans="1:8" s="16" customFormat="1" ht="20.100000000000001" customHeight="1" x14ac:dyDescent="0.2">
      <c r="A85" s="379" t="s">
        <v>354</v>
      </c>
      <c r="B85" s="379"/>
      <c r="C85" s="379"/>
      <c r="D85" s="379"/>
      <c r="E85" s="379"/>
      <c r="F85" s="379"/>
      <c r="G85" s="379"/>
      <c r="H85" s="379"/>
    </row>
    <row r="86" spans="1:8" s="16" customFormat="1" ht="20.100000000000001" customHeight="1" x14ac:dyDescent="0.2">
      <c r="A86" s="379" t="str">
        <f>$A$4</f>
        <v>FOR THE 12 MONTHS ENDED APRIL 30, 2020</v>
      </c>
      <c r="B86" s="379"/>
      <c r="C86" s="379"/>
      <c r="D86" s="379"/>
      <c r="E86" s="379"/>
      <c r="F86" s="379"/>
      <c r="G86" s="379"/>
      <c r="H86" s="379"/>
    </row>
    <row r="87" spans="1:8" s="16" customFormat="1" ht="20.100000000000001" customHeight="1" x14ac:dyDescent="0.2">
      <c r="A87" s="123"/>
      <c r="B87" s="123"/>
      <c r="C87" s="123"/>
      <c r="D87" s="143"/>
      <c r="E87" s="123"/>
      <c r="F87" s="123"/>
      <c r="G87" s="123"/>
      <c r="H87" s="123"/>
    </row>
    <row r="88" spans="1:8" s="16" customFormat="1" ht="20.100000000000001" customHeight="1" x14ac:dyDescent="0.2">
      <c r="A88" s="16" t="str">
        <f>$A$6</f>
        <v>DATA:____BASE  PERIOD__X__FORECASTED  PERIOD</v>
      </c>
      <c r="B88" s="18"/>
      <c r="H88" s="19" t="s">
        <v>333</v>
      </c>
    </row>
    <row r="89" spans="1:8" s="16" customFormat="1" ht="20.100000000000001" customHeight="1" x14ac:dyDescent="0.2">
      <c r="A89" s="16" t="str">
        <f>$A$7</f>
        <v>TYPE OF FILING: _____ ORIGINAL  _____ UPDATED  __X__ REVISED</v>
      </c>
      <c r="H89" s="19" t="s">
        <v>350</v>
      </c>
    </row>
    <row r="90" spans="1:8" s="16" customFormat="1" ht="20.100000000000001" customHeight="1" x14ac:dyDescent="0.2">
      <c r="A90" s="16" t="str">
        <f>$A$8</f>
        <v>WORKPAPER REFERENCE NO(S).:  SCHEDULE WPD-2.1</v>
      </c>
      <c r="B90" s="18"/>
      <c r="D90" s="18"/>
      <c r="E90" s="18"/>
      <c r="F90" s="18"/>
      <c r="H90" s="20" t="str">
        <f>$H$8</f>
        <v>WITNESS:   C. M. GARRETT</v>
      </c>
    </row>
    <row r="91" spans="1:8" s="16" customFormat="1" ht="20.100000000000001" customHeight="1" x14ac:dyDescent="0.2"/>
    <row r="92" spans="1:8" s="16" customFormat="1" ht="18.75" customHeight="1" x14ac:dyDescent="0.2">
      <c r="A92" s="63"/>
      <c r="B92" s="63"/>
      <c r="C92" s="63"/>
      <c r="D92" s="129" t="str">
        <f t="shared" ref="D92:E92" si="21">D$10</f>
        <v>ADJ 6</v>
      </c>
      <c r="E92" s="129" t="str">
        <f t="shared" si="21"/>
        <v>ADJ 7</v>
      </c>
      <c r="F92" s="63"/>
      <c r="G92" s="63"/>
      <c r="H92" s="63"/>
    </row>
    <row r="93" spans="1:8" ht="57" customHeight="1" x14ac:dyDescent="0.2">
      <c r="A93" s="64" t="s">
        <v>152</v>
      </c>
      <c r="B93" s="64" t="s">
        <v>153</v>
      </c>
      <c r="C93" s="64" t="s">
        <v>157</v>
      </c>
      <c r="D93" s="165" t="str">
        <f t="shared" ref="D93:E93" si="22">D$11</f>
        <v>ECR FOR OFF-SYSTEM SALES</v>
      </c>
      <c r="E93" s="165" t="str">
        <f t="shared" si="22"/>
        <v>ADVERTISING EXPENSES</v>
      </c>
      <c r="F93" s="64" t="s">
        <v>334</v>
      </c>
      <c r="G93" s="64" t="s">
        <v>154</v>
      </c>
      <c r="H93" s="64" t="s">
        <v>347</v>
      </c>
    </row>
    <row r="94" spans="1:8" ht="23.1" customHeight="1" x14ac:dyDescent="0.2">
      <c r="A94" s="22"/>
      <c r="B94" s="22"/>
      <c r="C94" s="29"/>
      <c r="D94" s="30" t="s">
        <v>155</v>
      </c>
      <c r="E94" s="30" t="s">
        <v>155</v>
      </c>
      <c r="F94" s="30" t="s">
        <v>155</v>
      </c>
      <c r="G94" s="30"/>
      <c r="H94" s="30" t="s">
        <v>155</v>
      </c>
    </row>
    <row r="95" spans="1:8" ht="18.95" customHeight="1" x14ac:dyDescent="0.2">
      <c r="A95" s="26">
        <f>A82+1</f>
        <v>53</v>
      </c>
      <c r="B95" s="124">
        <v>549</v>
      </c>
      <c r="C95" s="4" t="s">
        <v>42</v>
      </c>
      <c r="D95" s="24">
        <f>SUMIFS('ProForma Adj F'!$P$11:$P$91,'ProForma Adj F'!$A$11:$A$91,'SCH D-2.1'!D$13,'ProForma Adj F'!$B$11:$B$91,'SCH D-2.1'!$B95)*-1000</f>
        <v>0</v>
      </c>
      <c r="E95" s="24">
        <f>SUMIFS('ProForma Adj F'!$P$11:$P$91,'ProForma Adj F'!$A$11:$A$91,'SCH D-2.1'!E$13,'ProForma Adj F'!$B$11:$B$91,'SCH D-2.1'!$B95)*-1000</f>
        <v>0</v>
      </c>
      <c r="F95" s="24">
        <f t="shared" ref="F95:F100" si="23">SUM(D95:E95)</f>
        <v>0</v>
      </c>
      <c r="G95" s="25">
        <v>1</v>
      </c>
      <c r="H95" s="24">
        <f t="shared" ref="H95:H100" si="24">F95*G95</f>
        <v>0</v>
      </c>
    </row>
    <row r="96" spans="1:8" ht="18.95" customHeight="1" x14ac:dyDescent="0.2">
      <c r="A96" s="26">
        <f t="shared" si="18"/>
        <v>54</v>
      </c>
      <c r="B96" s="124">
        <v>550</v>
      </c>
      <c r="C96" s="4" t="s">
        <v>24</v>
      </c>
      <c r="D96" s="24">
        <f>SUMIFS('ProForma Adj F'!$P$11:$P$91,'ProForma Adj F'!$A$11:$A$91,'SCH D-2.1'!D$13,'ProForma Adj F'!$B$11:$B$91,'SCH D-2.1'!$B96)*-1000</f>
        <v>0</v>
      </c>
      <c r="E96" s="24">
        <f>SUMIFS('ProForma Adj F'!$P$11:$P$91,'ProForma Adj F'!$A$11:$A$91,'SCH D-2.1'!E$13,'ProForma Adj F'!$B$11:$B$91,'SCH D-2.1'!$B96)*-1000</f>
        <v>0</v>
      </c>
      <c r="F96" s="24">
        <f t="shared" si="23"/>
        <v>0</v>
      </c>
      <c r="G96" s="25">
        <v>1</v>
      </c>
      <c r="H96" s="24">
        <f t="shared" si="24"/>
        <v>0</v>
      </c>
    </row>
    <row r="97" spans="1:8" ht="18.95" customHeight="1" x14ac:dyDescent="0.2">
      <c r="A97" s="26">
        <f t="shared" si="18"/>
        <v>55</v>
      </c>
      <c r="B97" s="124">
        <v>551</v>
      </c>
      <c r="C97" s="4" t="s">
        <v>26</v>
      </c>
      <c r="D97" s="24">
        <f>SUMIFS('ProForma Adj F'!$P$11:$P$91,'ProForma Adj F'!$A$11:$A$91,'SCH D-2.1'!D$13,'ProForma Adj F'!$B$11:$B$91,'SCH D-2.1'!$B97)*-1000</f>
        <v>0</v>
      </c>
      <c r="E97" s="24">
        <f>SUMIFS('ProForma Adj F'!$P$11:$P$91,'ProForma Adj F'!$A$11:$A$91,'SCH D-2.1'!E$13,'ProForma Adj F'!$B$11:$B$91,'SCH D-2.1'!$B97)*-1000</f>
        <v>0</v>
      </c>
      <c r="F97" s="24">
        <f t="shared" si="23"/>
        <v>0</v>
      </c>
      <c r="G97" s="25">
        <v>1</v>
      </c>
      <c r="H97" s="24">
        <f t="shared" si="24"/>
        <v>0</v>
      </c>
    </row>
    <row r="98" spans="1:8" ht="18.95" customHeight="1" x14ac:dyDescent="0.2">
      <c r="A98" s="26">
        <f t="shared" si="18"/>
        <v>56</v>
      </c>
      <c r="B98" s="124">
        <v>552</v>
      </c>
      <c r="C98" s="4" t="s">
        <v>27</v>
      </c>
      <c r="D98" s="24">
        <f>SUMIFS('ProForma Adj F'!$P$11:$P$91,'ProForma Adj F'!$A$11:$A$91,'SCH D-2.1'!D$13,'ProForma Adj F'!$B$11:$B$91,'SCH D-2.1'!$B98)*-1000</f>
        <v>0</v>
      </c>
      <c r="E98" s="24">
        <f>SUMIFS('ProForma Adj F'!$P$11:$P$91,'ProForma Adj F'!$A$11:$A$91,'SCH D-2.1'!E$13,'ProForma Adj F'!$B$11:$B$91,'SCH D-2.1'!$B98)*-1000</f>
        <v>0</v>
      </c>
      <c r="F98" s="24">
        <f t="shared" si="23"/>
        <v>0</v>
      </c>
      <c r="G98" s="25">
        <v>1</v>
      </c>
      <c r="H98" s="24">
        <f t="shared" si="24"/>
        <v>0</v>
      </c>
    </row>
    <row r="99" spans="1:8" ht="18.95" customHeight="1" x14ac:dyDescent="0.2">
      <c r="A99" s="26">
        <f t="shared" si="18"/>
        <v>57</v>
      </c>
      <c r="B99" s="124">
        <v>553</v>
      </c>
      <c r="C99" s="4" t="s">
        <v>43</v>
      </c>
      <c r="D99" s="24">
        <f>SUMIFS('ProForma Adj F'!$P$11:$P$91,'ProForma Adj F'!$A$11:$A$91,'SCH D-2.1'!D$13,'ProForma Adj F'!$B$11:$B$91,'SCH D-2.1'!$B99)*-1000</f>
        <v>0</v>
      </c>
      <c r="E99" s="24">
        <f>SUMIFS('ProForma Adj F'!$P$11:$P$91,'ProForma Adj F'!$A$11:$A$91,'SCH D-2.1'!E$13,'ProForma Adj F'!$B$11:$B$91,'SCH D-2.1'!$B99)*-1000</f>
        <v>0</v>
      </c>
      <c r="F99" s="24">
        <f t="shared" si="23"/>
        <v>0</v>
      </c>
      <c r="G99" s="25">
        <v>1</v>
      </c>
      <c r="H99" s="24">
        <f t="shared" si="24"/>
        <v>0</v>
      </c>
    </row>
    <row r="100" spans="1:8" ht="18.95" customHeight="1" x14ac:dyDescent="0.2">
      <c r="A100" s="26">
        <f t="shared" si="18"/>
        <v>58</v>
      </c>
      <c r="B100" s="124">
        <v>554</v>
      </c>
      <c r="C100" s="4" t="s">
        <v>44</v>
      </c>
      <c r="D100" s="24">
        <f>SUMIFS('ProForma Adj F'!$P$11:$P$91,'ProForma Adj F'!$A$11:$A$91,'SCH D-2.1'!D$13,'ProForma Adj F'!$B$11:$B$91,'SCH D-2.1'!$B100)*-1000</f>
        <v>0</v>
      </c>
      <c r="E100" s="24">
        <f>SUMIFS('ProForma Adj F'!$P$11:$P$91,'ProForma Adj F'!$A$11:$A$91,'SCH D-2.1'!E$13,'ProForma Adj F'!$B$11:$B$91,'SCH D-2.1'!$B100)*-1000</f>
        <v>0</v>
      </c>
      <c r="F100" s="24">
        <f t="shared" si="23"/>
        <v>0</v>
      </c>
      <c r="G100" s="25">
        <v>1</v>
      </c>
      <c r="H100" s="24">
        <f t="shared" si="24"/>
        <v>0</v>
      </c>
    </row>
    <row r="101" spans="1:8" ht="18.95" customHeight="1" x14ac:dyDescent="0.2">
      <c r="A101" s="26">
        <f t="shared" si="18"/>
        <v>59</v>
      </c>
      <c r="B101" s="124"/>
      <c r="C101" s="10" t="s">
        <v>130</v>
      </c>
      <c r="D101" s="36">
        <f t="shared" ref="D101:F101" si="25">SUM(D80:D100)</f>
        <v>0</v>
      </c>
      <c r="E101" s="36">
        <f t="shared" si="25"/>
        <v>0</v>
      </c>
      <c r="F101" s="36">
        <f t="shared" si="25"/>
        <v>0</v>
      </c>
      <c r="H101" s="36">
        <f>SUM(H80:H100)</f>
        <v>0</v>
      </c>
    </row>
    <row r="102" spans="1:8" ht="18.95" customHeight="1" x14ac:dyDescent="0.2">
      <c r="A102" s="26"/>
      <c r="B102" s="124"/>
      <c r="C102" s="10"/>
    </row>
    <row r="103" spans="1:8" ht="18.95" customHeight="1" x14ac:dyDescent="0.2">
      <c r="A103" s="26">
        <f>A101+1</f>
        <v>60</v>
      </c>
      <c r="B103" s="124"/>
      <c r="C103" s="37" t="s">
        <v>182</v>
      </c>
    </row>
    <row r="104" spans="1:8" ht="18.95" customHeight="1" x14ac:dyDescent="0.2">
      <c r="A104" s="26">
        <f>A103+1</f>
        <v>61</v>
      </c>
      <c r="B104" s="124">
        <v>555</v>
      </c>
      <c r="C104" s="4" t="s">
        <v>45</v>
      </c>
      <c r="D104" s="24">
        <f>SUMIFS('ProForma Adj F'!$P$11:$P$91,'ProForma Adj F'!$A$11:$A$91,'SCH D-2.1'!D$13,'ProForma Adj F'!$B$11:$B$91,'SCH D-2.1'!$B104)*-1000</f>
        <v>0</v>
      </c>
      <c r="E104" s="24">
        <f>SUMIFS('ProForma Adj F'!$P$11:$P$91,'ProForma Adj F'!$A$11:$A$91,'SCH D-2.1'!E$13,'ProForma Adj F'!$B$11:$B$91,'SCH D-2.1'!$B104)*-1000</f>
        <v>0</v>
      </c>
      <c r="F104" s="24">
        <f>SUM(D104:E104)</f>
        <v>0</v>
      </c>
      <c r="G104" s="25">
        <v>1</v>
      </c>
      <c r="H104" s="24">
        <f t="shared" ref="H104:H106" si="26">F104*G104</f>
        <v>0</v>
      </c>
    </row>
    <row r="105" spans="1:8" ht="18.95" customHeight="1" x14ac:dyDescent="0.2">
      <c r="A105" s="26">
        <f t="shared" si="18"/>
        <v>62</v>
      </c>
      <c r="B105" s="124">
        <v>556</v>
      </c>
      <c r="C105" s="4" t="s">
        <v>46</v>
      </c>
      <c r="D105" s="24">
        <f>SUMIFS('ProForma Adj F'!$P$11:$P$91,'ProForma Adj F'!$A$11:$A$91,'SCH D-2.1'!D$13,'ProForma Adj F'!$B$11:$B$91,'SCH D-2.1'!$B105)*-1000</f>
        <v>0</v>
      </c>
      <c r="E105" s="24">
        <f>SUMIFS('ProForma Adj F'!$P$11:$P$91,'ProForma Adj F'!$A$11:$A$91,'SCH D-2.1'!E$13,'ProForma Adj F'!$B$11:$B$91,'SCH D-2.1'!$B105)*-1000</f>
        <v>0</v>
      </c>
      <c r="F105" s="24">
        <f>SUM(D105:E105)</f>
        <v>0</v>
      </c>
      <c r="G105" s="25">
        <v>1</v>
      </c>
      <c r="H105" s="24">
        <f t="shared" si="26"/>
        <v>0</v>
      </c>
    </row>
    <row r="106" spans="1:8" ht="18.95" customHeight="1" x14ac:dyDescent="0.2">
      <c r="A106" s="26">
        <f t="shared" si="18"/>
        <v>63</v>
      </c>
      <c r="B106" s="124">
        <v>557</v>
      </c>
      <c r="C106" s="4" t="s">
        <v>47</v>
      </c>
      <c r="D106" s="24">
        <f>SUMIFS('ProForma Adj F'!$P$11:$P$91,'ProForma Adj F'!$A$11:$A$91,'SCH D-2.1'!D$13,'ProForma Adj F'!$B$11:$B$91,'SCH D-2.1'!$B106)*-1000</f>
        <v>0</v>
      </c>
      <c r="E106" s="24">
        <f>SUMIFS('ProForma Adj F'!$P$11:$P$91,'ProForma Adj F'!$A$11:$A$91,'SCH D-2.1'!E$13,'ProForma Adj F'!$B$11:$B$91,'SCH D-2.1'!$B106)*-1000</f>
        <v>0</v>
      </c>
      <c r="F106" s="24">
        <f>SUM(D106:E106)</f>
        <v>0</v>
      </c>
      <c r="G106" s="25">
        <v>1</v>
      </c>
      <c r="H106" s="24">
        <f t="shared" si="26"/>
        <v>0</v>
      </c>
    </row>
    <row r="107" spans="1:8" ht="18.95" customHeight="1" x14ac:dyDescent="0.2">
      <c r="A107" s="26">
        <f t="shared" si="18"/>
        <v>64</v>
      </c>
      <c r="B107" s="124"/>
      <c r="C107" s="10" t="s">
        <v>183</v>
      </c>
      <c r="D107" s="36">
        <f t="shared" ref="D107:F107" si="27">SUM(D104:D106)</f>
        <v>0</v>
      </c>
      <c r="E107" s="36">
        <f t="shared" si="27"/>
        <v>0</v>
      </c>
      <c r="F107" s="36">
        <f t="shared" si="27"/>
        <v>0</v>
      </c>
      <c r="H107" s="36">
        <f>SUM(H104:H106)</f>
        <v>0</v>
      </c>
    </row>
    <row r="108" spans="1:8" ht="18.95" customHeight="1" x14ac:dyDescent="0.2">
      <c r="A108" s="26">
        <f t="shared" si="18"/>
        <v>65</v>
      </c>
      <c r="B108" s="124"/>
      <c r="C108" s="10" t="s">
        <v>133</v>
      </c>
      <c r="D108" s="36">
        <f t="shared" ref="D108:F108" si="28">SUM(D63,D77,D101,D107)</f>
        <v>0</v>
      </c>
      <c r="E108" s="36">
        <f t="shared" si="28"/>
        <v>0</v>
      </c>
      <c r="F108" s="36">
        <f t="shared" si="28"/>
        <v>0</v>
      </c>
      <c r="H108" s="36">
        <f>SUM(H63,H77,H101,H107)</f>
        <v>0</v>
      </c>
    </row>
    <row r="109" spans="1:8" ht="18.95" customHeight="1" x14ac:dyDescent="0.2">
      <c r="B109" s="124"/>
      <c r="C109" s="10"/>
    </row>
    <row r="110" spans="1:8" ht="18.95" customHeight="1" x14ac:dyDescent="0.2">
      <c r="A110" s="26">
        <f>A108+1</f>
        <v>66</v>
      </c>
      <c r="B110" s="124"/>
      <c r="C110" s="37" t="s">
        <v>184</v>
      </c>
    </row>
    <row r="111" spans="1:8" ht="18.95" customHeight="1" x14ac:dyDescent="0.2">
      <c r="A111" s="26">
        <f>A110+1</f>
        <v>67</v>
      </c>
      <c r="B111" s="124">
        <v>560</v>
      </c>
      <c r="C111" s="4" t="s">
        <v>48</v>
      </c>
      <c r="D111" s="24">
        <f>SUMIFS('ProForma Adj F'!$P$11:$P$91,'ProForma Adj F'!$A$11:$A$91,'SCH D-2.1'!D$13,'ProForma Adj F'!$B$11:$B$91,'SCH D-2.1'!$B111)*-1000</f>
        <v>0</v>
      </c>
      <c r="E111" s="24">
        <f>SUMIFS('ProForma Adj F'!$P$11:$P$91,'ProForma Adj F'!$A$11:$A$91,'SCH D-2.1'!E$13,'ProForma Adj F'!$B$11:$B$91,'SCH D-2.1'!$B111)*-1000</f>
        <v>0</v>
      </c>
      <c r="F111" s="24">
        <f t="shared" ref="F111:F123" si="29">SUM(D111:E111)</f>
        <v>0</v>
      </c>
      <c r="G111" s="25">
        <v>1</v>
      </c>
      <c r="H111" s="24">
        <f t="shared" ref="H111:H123" si="30">F111*G111</f>
        <v>0</v>
      </c>
    </row>
    <row r="112" spans="1:8" ht="18.95" customHeight="1" x14ac:dyDescent="0.2">
      <c r="A112" s="26">
        <f t="shared" ref="A112:A138" si="31">A111+1</f>
        <v>68</v>
      </c>
      <c r="B112" s="124">
        <v>561</v>
      </c>
      <c r="C112" s="4" t="s">
        <v>49</v>
      </c>
      <c r="D112" s="24">
        <f>SUMIFS('ProForma Adj F'!$P$11:$P$91,'ProForma Adj F'!$A$11:$A$91,'SCH D-2.1'!D$13,'ProForma Adj F'!$B$11:$B$91,'SCH D-2.1'!$B112)*-1000</f>
        <v>0</v>
      </c>
      <c r="E112" s="24">
        <f>SUMIFS('ProForma Adj F'!$P$11:$P$91,'ProForma Adj F'!$A$11:$A$91,'SCH D-2.1'!E$13,'ProForma Adj F'!$B$11:$B$91,'SCH D-2.1'!$B112)*-1000</f>
        <v>0</v>
      </c>
      <c r="F112" s="24">
        <f t="shared" si="29"/>
        <v>0</v>
      </c>
      <c r="G112" s="25">
        <v>1</v>
      </c>
      <c r="H112" s="24">
        <f t="shared" si="30"/>
        <v>0</v>
      </c>
    </row>
    <row r="113" spans="1:8" ht="18.95" customHeight="1" x14ac:dyDescent="0.2">
      <c r="A113" s="26">
        <f t="shared" si="31"/>
        <v>69</v>
      </c>
      <c r="B113" s="124">
        <v>562</v>
      </c>
      <c r="C113" s="4" t="s">
        <v>50</v>
      </c>
      <c r="D113" s="24">
        <f>SUMIFS('ProForma Adj F'!$P$11:$P$91,'ProForma Adj F'!$A$11:$A$91,'SCH D-2.1'!D$13,'ProForma Adj F'!$B$11:$B$91,'SCH D-2.1'!$B113)*-1000</f>
        <v>0</v>
      </c>
      <c r="E113" s="24">
        <f>SUMIFS('ProForma Adj F'!$P$11:$P$91,'ProForma Adj F'!$A$11:$A$91,'SCH D-2.1'!E$13,'ProForma Adj F'!$B$11:$B$91,'SCH D-2.1'!$B113)*-1000</f>
        <v>0</v>
      </c>
      <c r="F113" s="24">
        <f t="shared" si="29"/>
        <v>0</v>
      </c>
      <c r="G113" s="25">
        <v>1</v>
      </c>
      <c r="H113" s="24">
        <f t="shared" si="30"/>
        <v>0</v>
      </c>
    </row>
    <row r="114" spans="1:8" ht="18.95" customHeight="1" x14ac:dyDescent="0.2">
      <c r="A114" s="26">
        <f t="shared" si="31"/>
        <v>70</v>
      </c>
      <c r="B114" s="124">
        <v>563</v>
      </c>
      <c r="C114" s="4" t="s">
        <v>51</v>
      </c>
      <c r="D114" s="24">
        <f>SUMIFS('ProForma Adj F'!$P$11:$P$91,'ProForma Adj F'!$A$11:$A$91,'SCH D-2.1'!D$13,'ProForma Adj F'!$B$11:$B$91,'SCH D-2.1'!$B114)*-1000</f>
        <v>0</v>
      </c>
      <c r="E114" s="24">
        <f>SUMIFS('ProForma Adj F'!$P$11:$P$91,'ProForma Adj F'!$A$11:$A$91,'SCH D-2.1'!E$13,'ProForma Adj F'!$B$11:$B$91,'SCH D-2.1'!$B114)*-1000</f>
        <v>0</v>
      </c>
      <c r="F114" s="24">
        <f t="shared" si="29"/>
        <v>0</v>
      </c>
      <c r="G114" s="25">
        <v>1</v>
      </c>
      <c r="H114" s="24">
        <f t="shared" si="30"/>
        <v>0</v>
      </c>
    </row>
    <row r="115" spans="1:8" ht="18.95" customHeight="1" x14ac:dyDescent="0.2">
      <c r="A115" s="26">
        <f t="shared" si="31"/>
        <v>71</v>
      </c>
      <c r="B115" s="124">
        <v>564</v>
      </c>
      <c r="C115" s="4" t="s">
        <v>52</v>
      </c>
      <c r="D115" s="24">
        <f>SUMIFS('ProForma Adj F'!$P$11:$P$91,'ProForma Adj F'!$A$11:$A$91,'SCH D-2.1'!D$13,'ProForma Adj F'!$B$11:$B$91,'SCH D-2.1'!$B115)*-1000</f>
        <v>0</v>
      </c>
      <c r="E115" s="24">
        <f>SUMIFS('ProForma Adj F'!$P$11:$P$91,'ProForma Adj F'!$A$11:$A$91,'SCH D-2.1'!E$13,'ProForma Adj F'!$B$11:$B$91,'SCH D-2.1'!$B115)*-1000</f>
        <v>0</v>
      </c>
      <c r="F115" s="24">
        <f t="shared" si="29"/>
        <v>0</v>
      </c>
      <c r="G115" s="25">
        <v>1</v>
      </c>
      <c r="H115" s="24">
        <f t="shared" si="30"/>
        <v>0</v>
      </c>
    </row>
    <row r="116" spans="1:8" ht="18.95" customHeight="1" x14ac:dyDescent="0.2">
      <c r="A116" s="26">
        <f t="shared" si="31"/>
        <v>72</v>
      </c>
      <c r="B116" s="124">
        <v>565</v>
      </c>
      <c r="C116" s="4" t="s">
        <v>53</v>
      </c>
      <c r="D116" s="24">
        <f>SUMIFS('ProForma Adj F'!$P$11:$P$91,'ProForma Adj F'!$A$11:$A$91,'SCH D-2.1'!D$13,'ProForma Adj F'!$B$11:$B$91,'SCH D-2.1'!$B116)*-1000</f>
        <v>0</v>
      </c>
      <c r="E116" s="24">
        <f>SUMIFS('ProForma Adj F'!$P$11:$P$91,'ProForma Adj F'!$A$11:$A$91,'SCH D-2.1'!E$13,'ProForma Adj F'!$B$11:$B$91,'SCH D-2.1'!$B116)*-1000</f>
        <v>0</v>
      </c>
      <c r="F116" s="24">
        <f t="shared" si="29"/>
        <v>0</v>
      </c>
      <c r="G116" s="25">
        <v>1</v>
      </c>
      <c r="H116" s="24">
        <f t="shared" si="30"/>
        <v>0</v>
      </c>
    </row>
    <row r="117" spans="1:8" ht="18.95" customHeight="1" x14ac:dyDescent="0.2">
      <c r="A117" s="26">
        <f t="shared" si="31"/>
        <v>73</v>
      </c>
      <c r="B117" s="124">
        <v>566</v>
      </c>
      <c r="C117" s="4" t="s">
        <v>54</v>
      </c>
      <c r="D117" s="24">
        <f>SUMIFS('ProForma Adj F'!$P$11:$P$91,'ProForma Adj F'!$A$11:$A$91,'SCH D-2.1'!D$13,'ProForma Adj F'!$B$11:$B$91,'SCH D-2.1'!$B117)*-1000</f>
        <v>0</v>
      </c>
      <c r="E117" s="24">
        <f>SUMIFS('ProForma Adj F'!$P$11:$P$91,'ProForma Adj F'!$A$11:$A$91,'SCH D-2.1'!E$13,'ProForma Adj F'!$B$11:$B$91,'SCH D-2.1'!$B117)*-1000</f>
        <v>0</v>
      </c>
      <c r="F117" s="24">
        <f t="shared" si="29"/>
        <v>0</v>
      </c>
      <c r="G117" s="25">
        <v>1</v>
      </c>
      <c r="H117" s="24">
        <f t="shared" si="30"/>
        <v>0</v>
      </c>
    </row>
    <row r="118" spans="1:8" ht="18.95" customHeight="1" x14ac:dyDescent="0.2">
      <c r="A118" s="26">
        <f t="shared" si="31"/>
        <v>74</v>
      </c>
      <c r="B118" s="124">
        <v>567</v>
      </c>
      <c r="C118" s="4" t="s">
        <v>24</v>
      </c>
      <c r="D118" s="24">
        <f>SUMIFS('ProForma Adj F'!$P$11:$P$91,'ProForma Adj F'!$A$11:$A$91,'SCH D-2.1'!D$13,'ProForma Adj F'!$B$11:$B$91,'SCH D-2.1'!$B118)*-1000</f>
        <v>0</v>
      </c>
      <c r="E118" s="24">
        <f>SUMIFS('ProForma Adj F'!$P$11:$P$91,'ProForma Adj F'!$A$11:$A$91,'SCH D-2.1'!E$13,'ProForma Adj F'!$B$11:$B$91,'SCH D-2.1'!$B118)*-1000</f>
        <v>0</v>
      </c>
      <c r="F118" s="24">
        <f t="shared" si="29"/>
        <v>0</v>
      </c>
      <c r="G118" s="25">
        <v>1</v>
      </c>
      <c r="H118" s="24">
        <f t="shared" si="30"/>
        <v>0</v>
      </c>
    </row>
    <row r="119" spans="1:8" ht="18.95" customHeight="1" x14ac:dyDescent="0.2">
      <c r="A119" s="26">
        <f t="shared" si="31"/>
        <v>75</v>
      </c>
      <c r="B119" s="124">
        <v>568</v>
      </c>
      <c r="C119" s="4" t="s">
        <v>55</v>
      </c>
      <c r="D119" s="24">
        <f>SUMIFS('ProForma Adj F'!$P$11:$P$91,'ProForma Adj F'!$A$11:$A$91,'SCH D-2.1'!D$13,'ProForma Adj F'!$B$11:$B$91,'SCH D-2.1'!$B119)*-1000</f>
        <v>0</v>
      </c>
      <c r="E119" s="24">
        <f>SUMIFS('ProForma Adj F'!$P$11:$P$91,'ProForma Adj F'!$A$11:$A$91,'SCH D-2.1'!E$13,'ProForma Adj F'!$B$11:$B$91,'SCH D-2.1'!$B119)*-1000</f>
        <v>0</v>
      </c>
      <c r="F119" s="24">
        <f t="shared" si="29"/>
        <v>0</v>
      </c>
      <c r="G119" s="25">
        <v>1</v>
      </c>
      <c r="H119" s="24">
        <f t="shared" si="30"/>
        <v>0</v>
      </c>
    </row>
    <row r="120" spans="1:8" ht="18.95" customHeight="1" x14ac:dyDescent="0.2">
      <c r="A120" s="26">
        <f t="shared" si="31"/>
        <v>76</v>
      </c>
      <c r="B120" s="124">
        <v>569</v>
      </c>
      <c r="C120" s="4" t="s">
        <v>27</v>
      </c>
      <c r="D120" s="24">
        <f>SUMIFS('ProForma Adj F'!$P$11:$P$91,'ProForma Adj F'!$A$11:$A$91,'SCH D-2.1'!D$13,'ProForma Adj F'!$B$11:$B$91,'SCH D-2.1'!$B120)*-1000</f>
        <v>0</v>
      </c>
      <c r="E120" s="24">
        <f>SUMIFS('ProForma Adj F'!$P$11:$P$91,'ProForma Adj F'!$A$11:$A$91,'SCH D-2.1'!E$13,'ProForma Adj F'!$B$11:$B$91,'SCH D-2.1'!$B120)*-1000</f>
        <v>0</v>
      </c>
      <c r="F120" s="24">
        <f t="shared" si="29"/>
        <v>0</v>
      </c>
      <c r="G120" s="25">
        <v>1</v>
      </c>
      <c r="H120" s="24">
        <f t="shared" si="30"/>
        <v>0</v>
      </c>
    </row>
    <row r="121" spans="1:8" ht="18.95" customHeight="1" x14ac:dyDescent="0.2">
      <c r="A121" s="26">
        <f t="shared" si="31"/>
        <v>77</v>
      </c>
      <c r="B121" s="124">
        <v>570</v>
      </c>
      <c r="C121" s="4" t="s">
        <v>56</v>
      </c>
      <c r="D121" s="24">
        <f>SUMIFS('ProForma Adj F'!$P$11:$P$91,'ProForma Adj F'!$A$11:$A$91,'SCH D-2.1'!D$13,'ProForma Adj F'!$B$11:$B$91,'SCH D-2.1'!$B121)*-1000</f>
        <v>0</v>
      </c>
      <c r="E121" s="24">
        <f>SUMIFS('ProForma Adj F'!$P$11:$P$91,'ProForma Adj F'!$A$11:$A$91,'SCH D-2.1'!E$13,'ProForma Adj F'!$B$11:$B$91,'SCH D-2.1'!$B121)*-1000</f>
        <v>0</v>
      </c>
      <c r="F121" s="24">
        <f t="shared" si="29"/>
        <v>0</v>
      </c>
      <c r="G121" s="25">
        <v>1</v>
      </c>
      <c r="H121" s="24">
        <f t="shared" si="30"/>
        <v>0</v>
      </c>
    </row>
    <row r="122" spans="1:8" ht="18.95" customHeight="1" x14ac:dyDescent="0.2">
      <c r="A122" s="26">
        <f t="shared" si="31"/>
        <v>78</v>
      </c>
      <c r="B122" s="124">
        <v>571</v>
      </c>
      <c r="C122" s="4" t="s">
        <v>57</v>
      </c>
      <c r="D122" s="24">
        <f>SUMIFS('ProForma Adj F'!$P$11:$P$91,'ProForma Adj F'!$A$11:$A$91,'SCH D-2.1'!D$13,'ProForma Adj F'!$B$11:$B$91,'SCH D-2.1'!$B122)*-1000</f>
        <v>0</v>
      </c>
      <c r="E122" s="24">
        <f>SUMIFS('ProForma Adj F'!$P$11:$P$91,'ProForma Adj F'!$A$11:$A$91,'SCH D-2.1'!E$13,'ProForma Adj F'!$B$11:$B$91,'SCH D-2.1'!$B122)*-1000</f>
        <v>0</v>
      </c>
      <c r="F122" s="24">
        <f t="shared" si="29"/>
        <v>0</v>
      </c>
      <c r="G122" s="25">
        <v>1</v>
      </c>
      <c r="H122" s="24">
        <f t="shared" si="30"/>
        <v>0</v>
      </c>
    </row>
    <row r="123" spans="1:8" ht="18.95" customHeight="1" x14ac:dyDescent="0.2">
      <c r="A123" s="26">
        <f t="shared" si="31"/>
        <v>79</v>
      </c>
      <c r="B123" s="124">
        <v>572</v>
      </c>
      <c r="C123" s="4" t="s">
        <v>58</v>
      </c>
      <c r="D123" s="24">
        <f>SUMIFS('ProForma Adj F'!$P$11:$P$91,'ProForma Adj F'!$A$11:$A$91,'SCH D-2.1'!D$13,'ProForma Adj F'!$B$11:$B$91,'SCH D-2.1'!$B123)*-1000</f>
        <v>0</v>
      </c>
      <c r="E123" s="24">
        <f>SUMIFS('ProForma Adj F'!$P$11:$P$91,'ProForma Adj F'!$A$11:$A$91,'SCH D-2.1'!E$13,'ProForma Adj F'!$B$11:$B$91,'SCH D-2.1'!$B123)*-1000</f>
        <v>0</v>
      </c>
      <c r="F123" s="24">
        <f t="shared" si="29"/>
        <v>0</v>
      </c>
      <c r="G123" s="25">
        <v>1</v>
      </c>
      <c r="H123" s="24">
        <f t="shared" si="30"/>
        <v>0</v>
      </c>
    </row>
    <row r="124" spans="1:8" s="16" customFormat="1" ht="20.100000000000001" customHeight="1" x14ac:dyDescent="0.2">
      <c r="A124" s="379" t="str">
        <f>$A$1</f>
        <v>LOUISVILLE GAS AND ELECTRIC COMPANY</v>
      </c>
      <c r="B124" s="379"/>
      <c r="C124" s="379"/>
      <c r="D124" s="379"/>
      <c r="E124" s="379"/>
      <c r="F124" s="379"/>
      <c r="G124" s="379"/>
      <c r="H124" s="379"/>
    </row>
    <row r="125" spans="1:8" s="16" customFormat="1" ht="20.100000000000001" customHeight="1" x14ac:dyDescent="0.2">
      <c r="A125" s="379" t="str">
        <f>$A$2</f>
        <v>CASE NO. 2018-00295 - ELECTRIC OPERATIONS - RESPONSE TO PSC 2-75 (SLIPPAGE FACTOR 97.153%)</v>
      </c>
      <c r="B125" s="379"/>
      <c r="C125" s="379"/>
      <c r="D125" s="379"/>
      <c r="E125" s="379"/>
      <c r="F125" s="379"/>
      <c r="G125" s="379"/>
      <c r="H125" s="379"/>
    </row>
    <row r="126" spans="1:8" s="16" customFormat="1" ht="20.100000000000001" customHeight="1" x14ac:dyDescent="0.2">
      <c r="A126" s="379" t="s">
        <v>354</v>
      </c>
      <c r="B126" s="379"/>
      <c r="C126" s="379"/>
      <c r="D126" s="379"/>
      <c r="E126" s="379"/>
      <c r="F126" s="379"/>
      <c r="G126" s="379"/>
      <c r="H126" s="379"/>
    </row>
    <row r="127" spans="1:8" s="16" customFormat="1" ht="20.100000000000001" customHeight="1" x14ac:dyDescent="0.2">
      <c r="A127" s="379" t="str">
        <f>$A$4</f>
        <v>FOR THE 12 MONTHS ENDED APRIL 30, 2020</v>
      </c>
      <c r="B127" s="379"/>
      <c r="C127" s="379"/>
      <c r="D127" s="379"/>
      <c r="E127" s="379"/>
      <c r="F127" s="379"/>
      <c r="G127" s="379"/>
      <c r="H127" s="379"/>
    </row>
    <row r="128" spans="1:8" s="16" customFormat="1" ht="20.100000000000001" customHeight="1" x14ac:dyDescent="0.2">
      <c r="A128" s="123"/>
      <c r="B128" s="123"/>
      <c r="C128" s="123"/>
      <c r="D128" s="143"/>
      <c r="E128" s="123"/>
      <c r="F128" s="123"/>
      <c r="G128" s="123"/>
      <c r="H128" s="123"/>
    </row>
    <row r="129" spans="1:8" s="16" customFormat="1" ht="20.100000000000001" customHeight="1" x14ac:dyDescent="0.2">
      <c r="A129" s="16" t="str">
        <f>$A$6</f>
        <v>DATA:____BASE  PERIOD__X__FORECASTED  PERIOD</v>
      </c>
      <c r="B129" s="18"/>
      <c r="H129" s="19" t="s">
        <v>333</v>
      </c>
    </row>
    <row r="130" spans="1:8" s="16" customFormat="1" ht="20.100000000000001" customHeight="1" x14ac:dyDescent="0.2">
      <c r="A130" s="16" t="str">
        <f>$A$7</f>
        <v>TYPE OF FILING: _____ ORIGINAL  _____ UPDATED  __X__ REVISED</v>
      </c>
      <c r="H130" s="19" t="s">
        <v>351</v>
      </c>
    </row>
    <row r="131" spans="1:8" s="16" customFormat="1" ht="20.100000000000001" customHeight="1" x14ac:dyDescent="0.2">
      <c r="A131" s="16" t="str">
        <f>$A$8</f>
        <v>WORKPAPER REFERENCE NO(S).:  SCHEDULE WPD-2.1</v>
      </c>
      <c r="B131" s="18"/>
      <c r="D131" s="18"/>
      <c r="E131" s="18"/>
      <c r="F131" s="18"/>
      <c r="H131" s="20" t="str">
        <f>$H$8</f>
        <v>WITNESS:   C. M. GARRETT</v>
      </c>
    </row>
    <row r="132" spans="1:8" s="16" customFormat="1" ht="20.100000000000001" customHeight="1" x14ac:dyDescent="0.2"/>
    <row r="133" spans="1:8" s="16" customFormat="1" ht="18.75" customHeight="1" x14ac:dyDescent="0.2">
      <c r="A133" s="63"/>
      <c r="B133" s="63"/>
      <c r="C133" s="63"/>
      <c r="D133" s="129" t="str">
        <f t="shared" ref="D133:E133" si="32">D$10</f>
        <v>ADJ 6</v>
      </c>
      <c r="E133" s="129" t="str">
        <f t="shared" si="32"/>
        <v>ADJ 7</v>
      </c>
      <c r="F133" s="63"/>
      <c r="G133" s="63"/>
      <c r="H133" s="63"/>
    </row>
    <row r="134" spans="1:8" ht="57" customHeight="1" x14ac:dyDescent="0.2">
      <c r="A134" s="64" t="s">
        <v>152</v>
      </c>
      <c r="B134" s="64" t="s">
        <v>153</v>
      </c>
      <c r="C134" s="64" t="s">
        <v>157</v>
      </c>
      <c r="D134" s="165" t="str">
        <f t="shared" ref="D134:E134" si="33">D$11</f>
        <v>ECR FOR OFF-SYSTEM SALES</v>
      </c>
      <c r="E134" s="165" t="str">
        <f t="shared" si="33"/>
        <v>ADVERTISING EXPENSES</v>
      </c>
      <c r="F134" s="64" t="s">
        <v>334</v>
      </c>
      <c r="G134" s="64" t="s">
        <v>154</v>
      </c>
      <c r="H134" s="64" t="s">
        <v>347</v>
      </c>
    </row>
    <row r="135" spans="1:8" ht="23.1" customHeight="1" x14ac:dyDescent="0.2">
      <c r="A135" s="22"/>
      <c r="B135" s="22"/>
      <c r="C135" s="29"/>
      <c r="D135" s="30" t="s">
        <v>155</v>
      </c>
      <c r="E135" s="30" t="s">
        <v>155</v>
      </c>
      <c r="F135" s="30" t="s">
        <v>155</v>
      </c>
      <c r="G135" s="30"/>
      <c r="H135" s="30" t="s">
        <v>155</v>
      </c>
    </row>
    <row r="136" spans="1:8" ht="18.95" customHeight="1" x14ac:dyDescent="0.2">
      <c r="A136" s="26">
        <f>A123+1</f>
        <v>80</v>
      </c>
      <c r="B136" s="124">
        <v>573</v>
      </c>
      <c r="C136" s="4" t="s">
        <v>59</v>
      </c>
      <c r="D136" s="24">
        <f>SUMIFS('ProForma Adj F'!$P$11:$P$91,'ProForma Adj F'!$A$11:$A$91,'SCH D-2.1'!D$13,'ProForma Adj F'!$B$11:$B$91,'SCH D-2.1'!$B136)*-1000</f>
        <v>0</v>
      </c>
      <c r="E136" s="24">
        <f>SUMIFS('ProForma Adj F'!$P$11:$P$91,'ProForma Adj F'!$A$11:$A$91,'SCH D-2.1'!E$13,'ProForma Adj F'!$B$11:$B$91,'SCH D-2.1'!$B136)*-1000</f>
        <v>0</v>
      </c>
      <c r="F136" s="24">
        <f>SUM(D136:E136)</f>
        <v>0</v>
      </c>
      <c r="G136" s="25">
        <v>1</v>
      </c>
      <c r="H136" s="24">
        <f t="shared" ref="H136:H137" si="34">F136*G136</f>
        <v>0</v>
      </c>
    </row>
    <row r="137" spans="1:8" ht="18.95" customHeight="1" x14ac:dyDescent="0.2">
      <c r="A137" s="26">
        <f t="shared" si="31"/>
        <v>81</v>
      </c>
      <c r="B137" s="124">
        <v>575</v>
      </c>
      <c r="C137" s="4" t="s">
        <v>60</v>
      </c>
      <c r="D137" s="24">
        <f>SUMIFS('ProForma Adj F'!$P$11:$P$91,'ProForma Adj F'!$A$11:$A$91,'SCH D-2.1'!D$13,'ProForma Adj F'!$B$11:$B$91,'SCH D-2.1'!$B137)*-1000</f>
        <v>0</v>
      </c>
      <c r="E137" s="24">
        <f>SUMIFS('ProForma Adj F'!$P$11:$P$91,'ProForma Adj F'!$A$11:$A$91,'SCH D-2.1'!E$13,'ProForma Adj F'!$B$11:$B$91,'SCH D-2.1'!$B137)*-1000</f>
        <v>0</v>
      </c>
      <c r="F137" s="24">
        <f>SUM(D137:E137)</f>
        <v>0</v>
      </c>
      <c r="G137" s="25">
        <v>1</v>
      </c>
      <c r="H137" s="24">
        <f t="shared" si="34"/>
        <v>0</v>
      </c>
    </row>
    <row r="138" spans="1:8" ht="18.95" customHeight="1" x14ac:dyDescent="0.2">
      <c r="A138" s="26">
        <f t="shared" si="31"/>
        <v>82</v>
      </c>
      <c r="B138" s="124"/>
      <c r="C138" s="10" t="s">
        <v>134</v>
      </c>
      <c r="D138" s="36">
        <f t="shared" ref="D138:F138" si="35">SUM(D111:D137)</f>
        <v>0</v>
      </c>
      <c r="E138" s="36">
        <f t="shared" si="35"/>
        <v>0</v>
      </c>
      <c r="F138" s="36">
        <f t="shared" si="35"/>
        <v>0</v>
      </c>
      <c r="H138" s="36">
        <f>SUM(H111:H137)</f>
        <v>0</v>
      </c>
    </row>
    <row r="139" spans="1:8" ht="18.95" customHeight="1" x14ac:dyDescent="0.2">
      <c r="B139" s="124"/>
      <c r="C139" s="4"/>
    </row>
    <row r="140" spans="1:8" ht="18.95" customHeight="1" x14ac:dyDescent="0.2">
      <c r="A140" s="26">
        <f>A138+1</f>
        <v>83</v>
      </c>
      <c r="B140" s="124"/>
      <c r="C140" s="37" t="s">
        <v>185</v>
      </c>
    </row>
    <row r="141" spans="1:8" ht="18.95" customHeight="1" x14ac:dyDescent="0.2">
      <c r="A141" s="26">
        <f>A140+1</f>
        <v>84</v>
      </c>
      <c r="B141" s="124">
        <v>580</v>
      </c>
      <c r="C141" s="4" t="s">
        <v>61</v>
      </c>
      <c r="D141" s="24">
        <f>SUMIFS('ProForma Adj F'!$P$11:$P$91,'ProForma Adj F'!$A$11:$A$91,'SCH D-2.1'!D$13,'ProForma Adj F'!$B$11:$B$91,'SCH D-2.1'!$B141)*-1000</f>
        <v>0</v>
      </c>
      <c r="E141" s="24">
        <f>SUMIFS('ProForma Adj F'!$P$11:$P$91,'ProForma Adj F'!$A$11:$A$91,'SCH D-2.1'!E$13,'ProForma Adj F'!$B$11:$B$91,'SCH D-2.1'!$B141)*-1000</f>
        <v>0</v>
      </c>
      <c r="F141" s="24">
        <f t="shared" ref="F141:F159" si="36">SUM(D141:E141)</f>
        <v>0</v>
      </c>
      <c r="G141" s="25">
        <v>1</v>
      </c>
      <c r="H141" s="24">
        <f t="shared" ref="H141:H159" si="37">F141*G141</f>
        <v>0</v>
      </c>
    </row>
    <row r="142" spans="1:8" ht="18.95" customHeight="1" x14ac:dyDescent="0.2">
      <c r="A142" s="26">
        <f t="shared" ref="A142:A160" si="38">A141+1</f>
        <v>85</v>
      </c>
      <c r="B142" s="124">
        <v>581</v>
      </c>
      <c r="C142" s="4" t="s">
        <v>49</v>
      </c>
      <c r="D142" s="24">
        <f>SUMIFS('ProForma Adj F'!$P$11:$P$91,'ProForma Adj F'!$A$11:$A$91,'SCH D-2.1'!D$13,'ProForma Adj F'!$B$11:$B$91,'SCH D-2.1'!$B142)*-1000</f>
        <v>0</v>
      </c>
      <c r="E142" s="24">
        <f>SUMIFS('ProForma Adj F'!$P$11:$P$91,'ProForma Adj F'!$A$11:$A$91,'SCH D-2.1'!E$13,'ProForma Adj F'!$B$11:$B$91,'SCH D-2.1'!$B142)*-1000</f>
        <v>0</v>
      </c>
      <c r="F142" s="24">
        <f t="shared" si="36"/>
        <v>0</v>
      </c>
      <c r="G142" s="25">
        <v>1</v>
      </c>
      <c r="H142" s="24">
        <f t="shared" si="37"/>
        <v>0</v>
      </c>
    </row>
    <row r="143" spans="1:8" ht="18.95" customHeight="1" x14ac:dyDescent="0.2">
      <c r="A143" s="26">
        <f t="shared" si="38"/>
        <v>86</v>
      </c>
      <c r="B143" s="124">
        <v>582</v>
      </c>
      <c r="C143" s="4" t="s">
        <v>50</v>
      </c>
      <c r="D143" s="24">
        <f>SUMIFS('ProForma Adj F'!$P$11:$P$91,'ProForma Adj F'!$A$11:$A$91,'SCH D-2.1'!D$13,'ProForma Adj F'!$B$11:$B$91,'SCH D-2.1'!$B143)*-1000</f>
        <v>0</v>
      </c>
      <c r="E143" s="24">
        <f>SUMIFS('ProForma Adj F'!$P$11:$P$91,'ProForma Adj F'!$A$11:$A$91,'SCH D-2.1'!E$13,'ProForma Adj F'!$B$11:$B$91,'SCH D-2.1'!$B143)*-1000</f>
        <v>0</v>
      </c>
      <c r="F143" s="24">
        <f t="shared" si="36"/>
        <v>0</v>
      </c>
      <c r="G143" s="25">
        <v>1</v>
      </c>
      <c r="H143" s="24">
        <f t="shared" si="37"/>
        <v>0</v>
      </c>
    </row>
    <row r="144" spans="1:8" ht="18.95" customHeight="1" x14ac:dyDescent="0.2">
      <c r="A144" s="26">
        <f t="shared" si="38"/>
        <v>87</v>
      </c>
      <c r="B144" s="124">
        <v>583</v>
      </c>
      <c r="C144" s="4" t="s">
        <v>51</v>
      </c>
      <c r="D144" s="24">
        <f>SUMIFS('ProForma Adj F'!$P$11:$P$91,'ProForma Adj F'!$A$11:$A$91,'SCH D-2.1'!D$13,'ProForma Adj F'!$B$11:$B$91,'SCH D-2.1'!$B144)*-1000</f>
        <v>0</v>
      </c>
      <c r="E144" s="24">
        <f>SUMIFS('ProForma Adj F'!$P$11:$P$91,'ProForma Adj F'!$A$11:$A$91,'SCH D-2.1'!E$13,'ProForma Adj F'!$B$11:$B$91,'SCH D-2.1'!$B144)*-1000</f>
        <v>0</v>
      </c>
      <c r="F144" s="24">
        <f t="shared" si="36"/>
        <v>0</v>
      </c>
      <c r="G144" s="25">
        <v>1</v>
      </c>
      <c r="H144" s="24">
        <f t="shared" si="37"/>
        <v>0</v>
      </c>
    </row>
    <row r="145" spans="1:8" ht="18.95" customHeight="1" x14ac:dyDescent="0.2">
      <c r="A145" s="26">
        <f t="shared" si="38"/>
        <v>88</v>
      </c>
      <c r="B145" s="124">
        <v>584</v>
      </c>
      <c r="C145" s="4" t="s">
        <v>52</v>
      </c>
      <c r="D145" s="24">
        <f>SUMIFS('ProForma Adj F'!$P$11:$P$91,'ProForma Adj F'!$A$11:$A$91,'SCH D-2.1'!D$13,'ProForma Adj F'!$B$11:$B$91,'SCH D-2.1'!$B145)*-1000</f>
        <v>0</v>
      </c>
      <c r="E145" s="24">
        <f>SUMIFS('ProForma Adj F'!$P$11:$P$91,'ProForma Adj F'!$A$11:$A$91,'SCH D-2.1'!E$13,'ProForma Adj F'!$B$11:$B$91,'SCH D-2.1'!$B145)*-1000</f>
        <v>0</v>
      </c>
      <c r="F145" s="24">
        <f t="shared" si="36"/>
        <v>0</v>
      </c>
      <c r="G145" s="25">
        <v>1</v>
      </c>
      <c r="H145" s="24">
        <f t="shared" si="37"/>
        <v>0</v>
      </c>
    </row>
    <row r="146" spans="1:8" ht="18.95" customHeight="1" x14ac:dyDescent="0.2">
      <c r="A146" s="26">
        <f t="shared" si="38"/>
        <v>89</v>
      </c>
      <c r="B146" s="124">
        <v>585</v>
      </c>
      <c r="C146" s="4" t="s">
        <v>62</v>
      </c>
      <c r="D146" s="24">
        <f>SUMIFS('ProForma Adj F'!$P$11:$P$91,'ProForma Adj F'!$A$11:$A$91,'SCH D-2.1'!D$13,'ProForma Adj F'!$B$11:$B$91,'SCH D-2.1'!$B146)*-1000</f>
        <v>0</v>
      </c>
      <c r="E146" s="24">
        <f>SUMIFS('ProForma Adj F'!$P$11:$P$91,'ProForma Adj F'!$A$11:$A$91,'SCH D-2.1'!E$13,'ProForma Adj F'!$B$11:$B$91,'SCH D-2.1'!$B146)*-1000</f>
        <v>0</v>
      </c>
      <c r="F146" s="24">
        <f t="shared" si="36"/>
        <v>0</v>
      </c>
      <c r="G146" s="25">
        <v>1</v>
      </c>
      <c r="H146" s="24">
        <f t="shared" si="37"/>
        <v>0</v>
      </c>
    </row>
    <row r="147" spans="1:8" ht="18.95" customHeight="1" x14ac:dyDescent="0.2">
      <c r="A147" s="26">
        <f t="shared" si="38"/>
        <v>90</v>
      </c>
      <c r="B147" s="124">
        <v>586</v>
      </c>
      <c r="C147" s="4" t="s">
        <v>63</v>
      </c>
      <c r="D147" s="24">
        <f>SUMIFS('ProForma Adj F'!$P$11:$P$91,'ProForma Adj F'!$A$11:$A$91,'SCH D-2.1'!D$13,'ProForma Adj F'!$B$11:$B$91,'SCH D-2.1'!$B147)*-1000</f>
        <v>0</v>
      </c>
      <c r="E147" s="24">
        <f>SUMIFS('ProForma Adj F'!$P$11:$P$91,'ProForma Adj F'!$A$11:$A$91,'SCH D-2.1'!E$13,'ProForma Adj F'!$B$11:$B$91,'SCH D-2.1'!$B147)*-1000</f>
        <v>0</v>
      </c>
      <c r="F147" s="24">
        <f t="shared" si="36"/>
        <v>0</v>
      </c>
      <c r="G147" s="25">
        <v>1</v>
      </c>
      <c r="H147" s="24">
        <f t="shared" si="37"/>
        <v>0</v>
      </c>
    </row>
    <row r="148" spans="1:8" ht="18.95" customHeight="1" x14ac:dyDescent="0.2">
      <c r="A148" s="26">
        <f t="shared" si="38"/>
        <v>91</v>
      </c>
      <c r="B148" s="124">
        <v>587</v>
      </c>
      <c r="C148" s="4" t="s">
        <v>64</v>
      </c>
      <c r="D148" s="24">
        <f>SUMIFS('ProForma Adj F'!$P$11:$P$91,'ProForma Adj F'!$A$11:$A$91,'SCH D-2.1'!D$13,'ProForma Adj F'!$B$11:$B$91,'SCH D-2.1'!$B148)*-1000</f>
        <v>0</v>
      </c>
      <c r="E148" s="24">
        <f>SUMIFS('ProForma Adj F'!$P$11:$P$91,'ProForma Adj F'!$A$11:$A$91,'SCH D-2.1'!E$13,'ProForma Adj F'!$B$11:$B$91,'SCH D-2.1'!$B148)*-1000</f>
        <v>0</v>
      </c>
      <c r="F148" s="24">
        <f t="shared" si="36"/>
        <v>0</v>
      </c>
      <c r="G148" s="25">
        <v>1</v>
      </c>
      <c r="H148" s="24">
        <f t="shared" si="37"/>
        <v>0</v>
      </c>
    </row>
    <row r="149" spans="1:8" ht="18.95" customHeight="1" x14ac:dyDescent="0.2">
      <c r="A149" s="26">
        <f t="shared" si="38"/>
        <v>92</v>
      </c>
      <c r="B149" s="124">
        <v>588</v>
      </c>
      <c r="C149" s="4" t="s">
        <v>65</v>
      </c>
      <c r="D149" s="24">
        <f>SUMIFS('ProForma Adj F'!$P$11:$P$91,'ProForma Adj F'!$A$11:$A$91,'SCH D-2.1'!D$13,'ProForma Adj F'!$B$11:$B$91,'SCH D-2.1'!$B149)*-1000</f>
        <v>0</v>
      </c>
      <c r="E149" s="24">
        <f>SUMIFS('ProForma Adj F'!$P$11:$P$91,'ProForma Adj F'!$A$11:$A$91,'SCH D-2.1'!E$13,'ProForma Adj F'!$B$11:$B$91,'SCH D-2.1'!$B149)*-1000</f>
        <v>0</v>
      </c>
      <c r="F149" s="24">
        <f t="shared" si="36"/>
        <v>0</v>
      </c>
      <c r="G149" s="25">
        <v>1</v>
      </c>
      <c r="H149" s="24">
        <f t="shared" si="37"/>
        <v>0</v>
      </c>
    </row>
    <row r="150" spans="1:8" ht="18.95" customHeight="1" x14ac:dyDescent="0.2">
      <c r="A150" s="26">
        <f t="shared" si="38"/>
        <v>93</v>
      </c>
      <c r="B150" s="124">
        <v>589</v>
      </c>
      <c r="C150" s="4" t="s">
        <v>24</v>
      </c>
      <c r="D150" s="24">
        <f>SUMIFS('ProForma Adj F'!$P$11:$P$91,'ProForma Adj F'!$A$11:$A$91,'SCH D-2.1'!D$13,'ProForma Adj F'!$B$11:$B$91,'SCH D-2.1'!$B150)*-1000</f>
        <v>0</v>
      </c>
      <c r="E150" s="24">
        <f>SUMIFS('ProForma Adj F'!$P$11:$P$91,'ProForma Adj F'!$A$11:$A$91,'SCH D-2.1'!E$13,'ProForma Adj F'!$B$11:$B$91,'SCH D-2.1'!$B150)*-1000</f>
        <v>0</v>
      </c>
      <c r="F150" s="24">
        <f t="shared" si="36"/>
        <v>0</v>
      </c>
      <c r="G150" s="25">
        <v>1</v>
      </c>
      <c r="H150" s="24">
        <f t="shared" si="37"/>
        <v>0</v>
      </c>
    </row>
    <row r="151" spans="1:8" ht="18.95" customHeight="1" x14ac:dyDescent="0.2">
      <c r="A151" s="26">
        <f t="shared" si="38"/>
        <v>94</v>
      </c>
      <c r="B151" s="124">
        <v>590</v>
      </c>
      <c r="C151" s="4" t="s">
        <v>66</v>
      </c>
      <c r="D151" s="24">
        <f>SUMIFS('ProForma Adj F'!$P$11:$P$91,'ProForma Adj F'!$A$11:$A$91,'SCH D-2.1'!D$13,'ProForma Adj F'!$B$11:$B$91,'SCH D-2.1'!$B151)*-1000</f>
        <v>0</v>
      </c>
      <c r="E151" s="24">
        <f>SUMIFS('ProForma Adj F'!$P$11:$P$91,'ProForma Adj F'!$A$11:$A$91,'SCH D-2.1'!E$13,'ProForma Adj F'!$B$11:$B$91,'SCH D-2.1'!$B151)*-1000</f>
        <v>0</v>
      </c>
      <c r="F151" s="24">
        <f t="shared" si="36"/>
        <v>0</v>
      </c>
      <c r="G151" s="25">
        <v>1</v>
      </c>
      <c r="H151" s="24">
        <f t="shared" si="37"/>
        <v>0</v>
      </c>
    </row>
    <row r="152" spans="1:8" ht="18.95" customHeight="1" x14ac:dyDescent="0.2">
      <c r="A152" s="26">
        <f t="shared" si="38"/>
        <v>95</v>
      </c>
      <c r="B152" s="124">
        <v>591</v>
      </c>
      <c r="C152" s="4" t="s">
        <v>27</v>
      </c>
      <c r="D152" s="24">
        <f>SUMIFS('ProForma Adj F'!$P$11:$P$91,'ProForma Adj F'!$A$11:$A$91,'SCH D-2.1'!D$13,'ProForma Adj F'!$B$11:$B$91,'SCH D-2.1'!$B152)*-1000</f>
        <v>0</v>
      </c>
      <c r="E152" s="24">
        <f>SUMIFS('ProForma Adj F'!$P$11:$P$91,'ProForma Adj F'!$A$11:$A$91,'SCH D-2.1'!E$13,'ProForma Adj F'!$B$11:$B$91,'SCH D-2.1'!$B152)*-1000</f>
        <v>0</v>
      </c>
      <c r="F152" s="24">
        <f t="shared" si="36"/>
        <v>0</v>
      </c>
      <c r="G152" s="25">
        <v>1</v>
      </c>
      <c r="H152" s="24">
        <f t="shared" si="37"/>
        <v>0</v>
      </c>
    </row>
    <row r="153" spans="1:8" ht="18.95" customHeight="1" x14ac:dyDescent="0.2">
      <c r="A153" s="26">
        <f t="shared" si="38"/>
        <v>96</v>
      </c>
      <c r="B153" s="124">
        <v>592</v>
      </c>
      <c r="C153" s="4" t="s">
        <v>56</v>
      </c>
      <c r="D153" s="24">
        <f>SUMIFS('ProForma Adj F'!$P$11:$P$91,'ProForma Adj F'!$A$11:$A$91,'SCH D-2.1'!D$13,'ProForma Adj F'!$B$11:$B$91,'SCH D-2.1'!$B153)*-1000</f>
        <v>0</v>
      </c>
      <c r="E153" s="24">
        <f>SUMIFS('ProForma Adj F'!$P$11:$P$91,'ProForma Adj F'!$A$11:$A$91,'SCH D-2.1'!E$13,'ProForma Adj F'!$B$11:$B$91,'SCH D-2.1'!$B153)*-1000</f>
        <v>0</v>
      </c>
      <c r="F153" s="24">
        <f t="shared" si="36"/>
        <v>0</v>
      </c>
      <c r="G153" s="25">
        <v>1</v>
      </c>
      <c r="H153" s="24">
        <f t="shared" si="37"/>
        <v>0</v>
      </c>
    </row>
    <row r="154" spans="1:8" ht="18.95" customHeight="1" x14ac:dyDescent="0.2">
      <c r="A154" s="26">
        <f t="shared" si="38"/>
        <v>97</v>
      </c>
      <c r="B154" s="124">
        <v>593</v>
      </c>
      <c r="C154" s="4" t="s">
        <v>57</v>
      </c>
      <c r="D154" s="24">
        <f>SUMIFS('ProForma Adj F'!$P$11:$P$91,'ProForma Adj F'!$A$11:$A$91,'SCH D-2.1'!D$13,'ProForma Adj F'!$B$11:$B$91,'SCH D-2.1'!$B154)*-1000</f>
        <v>0</v>
      </c>
      <c r="E154" s="24">
        <f>SUMIFS('ProForma Adj F'!$P$11:$P$91,'ProForma Adj F'!$A$11:$A$91,'SCH D-2.1'!E$13,'ProForma Adj F'!$B$11:$B$91,'SCH D-2.1'!$B154)*-1000</f>
        <v>0</v>
      </c>
      <c r="F154" s="24">
        <f t="shared" si="36"/>
        <v>0</v>
      </c>
      <c r="G154" s="25">
        <v>1</v>
      </c>
      <c r="H154" s="24">
        <f t="shared" si="37"/>
        <v>0</v>
      </c>
    </row>
    <row r="155" spans="1:8" ht="18.95" customHeight="1" x14ac:dyDescent="0.2">
      <c r="A155" s="26">
        <f t="shared" si="38"/>
        <v>98</v>
      </c>
      <c r="B155" s="124">
        <v>594</v>
      </c>
      <c r="C155" s="4" t="s">
        <v>58</v>
      </c>
      <c r="D155" s="24">
        <f>SUMIFS('ProForma Adj F'!$P$11:$P$91,'ProForma Adj F'!$A$11:$A$91,'SCH D-2.1'!D$13,'ProForma Adj F'!$B$11:$B$91,'SCH D-2.1'!$B155)*-1000</f>
        <v>0</v>
      </c>
      <c r="E155" s="24">
        <f>SUMIFS('ProForma Adj F'!$P$11:$P$91,'ProForma Adj F'!$A$11:$A$91,'SCH D-2.1'!E$13,'ProForma Adj F'!$B$11:$B$91,'SCH D-2.1'!$B155)*-1000</f>
        <v>0</v>
      </c>
      <c r="F155" s="24">
        <f t="shared" si="36"/>
        <v>0</v>
      </c>
      <c r="G155" s="25">
        <v>1</v>
      </c>
      <c r="H155" s="24">
        <f t="shared" si="37"/>
        <v>0</v>
      </c>
    </row>
    <row r="156" spans="1:8" ht="18.95" customHeight="1" x14ac:dyDescent="0.2">
      <c r="A156" s="26">
        <f>A155+1</f>
        <v>99</v>
      </c>
      <c r="B156" s="124">
        <v>595</v>
      </c>
      <c r="C156" s="4" t="s">
        <v>67</v>
      </c>
      <c r="D156" s="24">
        <f>SUMIFS('ProForma Adj F'!$P$11:$P$91,'ProForma Adj F'!$A$11:$A$91,'SCH D-2.1'!D$13,'ProForma Adj F'!$B$11:$B$91,'SCH D-2.1'!$B156)*-1000</f>
        <v>0</v>
      </c>
      <c r="E156" s="24">
        <f>SUMIFS('ProForma Adj F'!$P$11:$P$91,'ProForma Adj F'!$A$11:$A$91,'SCH D-2.1'!E$13,'ProForma Adj F'!$B$11:$B$91,'SCH D-2.1'!$B156)*-1000</f>
        <v>0</v>
      </c>
      <c r="F156" s="24">
        <f t="shared" si="36"/>
        <v>0</v>
      </c>
      <c r="G156" s="25">
        <v>1</v>
      </c>
      <c r="H156" s="24">
        <f t="shared" si="37"/>
        <v>0</v>
      </c>
    </row>
    <row r="157" spans="1:8" ht="18.95" customHeight="1" x14ac:dyDescent="0.2">
      <c r="A157" s="26">
        <f t="shared" si="38"/>
        <v>100</v>
      </c>
      <c r="B157" s="124">
        <v>596</v>
      </c>
      <c r="C157" s="4" t="s">
        <v>68</v>
      </c>
      <c r="D157" s="24">
        <f>SUMIFS('ProForma Adj F'!$P$11:$P$91,'ProForma Adj F'!$A$11:$A$91,'SCH D-2.1'!D$13,'ProForma Adj F'!$B$11:$B$91,'SCH D-2.1'!$B157)*-1000</f>
        <v>0</v>
      </c>
      <c r="E157" s="24">
        <f>SUMIFS('ProForma Adj F'!$P$11:$P$91,'ProForma Adj F'!$A$11:$A$91,'SCH D-2.1'!E$13,'ProForma Adj F'!$B$11:$B$91,'SCH D-2.1'!$B157)*-1000</f>
        <v>0</v>
      </c>
      <c r="F157" s="24">
        <f t="shared" si="36"/>
        <v>0</v>
      </c>
      <c r="G157" s="25">
        <v>1</v>
      </c>
      <c r="H157" s="24">
        <f t="shared" si="37"/>
        <v>0</v>
      </c>
    </row>
    <row r="158" spans="1:8" ht="18.95" customHeight="1" x14ac:dyDescent="0.2">
      <c r="A158" s="26">
        <f t="shared" si="38"/>
        <v>101</v>
      </c>
      <c r="B158" s="124">
        <v>597</v>
      </c>
      <c r="C158" s="4" t="s">
        <v>69</v>
      </c>
      <c r="D158" s="24">
        <f>SUMIFS('ProForma Adj F'!$P$11:$P$91,'ProForma Adj F'!$A$11:$A$91,'SCH D-2.1'!D$13,'ProForma Adj F'!$B$11:$B$91,'SCH D-2.1'!$B158)*-1000</f>
        <v>0</v>
      </c>
      <c r="E158" s="24">
        <f>SUMIFS('ProForma Adj F'!$P$11:$P$91,'ProForma Adj F'!$A$11:$A$91,'SCH D-2.1'!E$13,'ProForma Adj F'!$B$11:$B$91,'SCH D-2.1'!$B158)*-1000</f>
        <v>0</v>
      </c>
      <c r="F158" s="24">
        <f t="shared" si="36"/>
        <v>0</v>
      </c>
      <c r="G158" s="25">
        <v>1</v>
      </c>
      <c r="H158" s="24">
        <f t="shared" si="37"/>
        <v>0</v>
      </c>
    </row>
    <row r="159" spans="1:8" ht="18.95" customHeight="1" x14ac:dyDescent="0.2">
      <c r="A159" s="26">
        <f t="shared" si="38"/>
        <v>102</v>
      </c>
      <c r="B159" s="124">
        <v>598</v>
      </c>
      <c r="C159" s="4" t="s">
        <v>70</v>
      </c>
      <c r="D159" s="24">
        <f>SUMIFS('ProForma Adj F'!$P$11:$P$91,'ProForma Adj F'!$A$11:$A$91,'SCH D-2.1'!D$13,'ProForma Adj F'!$B$11:$B$91,'SCH D-2.1'!$B159)*-1000</f>
        <v>0</v>
      </c>
      <c r="E159" s="24">
        <f>SUMIFS('ProForma Adj F'!$P$11:$P$91,'ProForma Adj F'!$A$11:$A$91,'SCH D-2.1'!E$13,'ProForma Adj F'!$B$11:$B$91,'SCH D-2.1'!$B159)*-1000</f>
        <v>0</v>
      </c>
      <c r="F159" s="24">
        <f t="shared" si="36"/>
        <v>0</v>
      </c>
      <c r="G159" s="25">
        <v>1</v>
      </c>
      <c r="H159" s="24">
        <f t="shared" si="37"/>
        <v>0</v>
      </c>
    </row>
    <row r="160" spans="1:8" ht="18.95" customHeight="1" x14ac:dyDescent="0.2">
      <c r="A160" s="26">
        <f t="shared" si="38"/>
        <v>103</v>
      </c>
      <c r="B160" s="124"/>
      <c r="C160" s="10" t="s">
        <v>135</v>
      </c>
      <c r="D160" s="36">
        <f t="shared" ref="D160:F160" si="39">SUM(D141:D159)</f>
        <v>0</v>
      </c>
      <c r="E160" s="36">
        <f t="shared" si="39"/>
        <v>0</v>
      </c>
      <c r="F160" s="36">
        <f t="shared" si="39"/>
        <v>0</v>
      </c>
      <c r="H160" s="36">
        <f>SUM(H141:H159)</f>
        <v>0</v>
      </c>
    </row>
    <row r="161" spans="1:8" ht="18.95" customHeight="1" x14ac:dyDescent="0.2">
      <c r="B161" s="124"/>
      <c r="C161" s="4"/>
    </row>
    <row r="162" spans="1:8" ht="18.95" customHeight="1" x14ac:dyDescent="0.2">
      <c r="A162" s="26">
        <f>A160+1</f>
        <v>104</v>
      </c>
      <c r="B162" s="124"/>
      <c r="C162" s="37" t="s">
        <v>186</v>
      </c>
    </row>
    <row r="163" spans="1:8" ht="18.95" customHeight="1" x14ac:dyDescent="0.2">
      <c r="A163" s="26">
        <f>A162+1</f>
        <v>105</v>
      </c>
      <c r="B163" s="124">
        <v>901</v>
      </c>
      <c r="C163" s="4" t="s">
        <v>75</v>
      </c>
      <c r="D163" s="24">
        <f>SUMIFS('ProForma Adj F'!$P$11:$P$91,'ProForma Adj F'!$A$11:$A$91,'SCH D-2.1'!D$13,'ProForma Adj F'!$B$11:$B$91,'SCH D-2.1'!$B163)*-1000</f>
        <v>0</v>
      </c>
      <c r="E163" s="24">
        <f>SUMIFS('ProForma Adj F'!$P$11:$P$91,'ProForma Adj F'!$A$11:$A$91,'SCH D-2.1'!E$13,'ProForma Adj F'!$B$11:$B$91,'SCH D-2.1'!$B163)*-1000</f>
        <v>0</v>
      </c>
      <c r="F163" s="24">
        <f>SUM(D163:E163)</f>
        <v>0</v>
      </c>
      <c r="G163" s="25">
        <v>1</v>
      </c>
      <c r="H163" s="24">
        <f t="shared" ref="H163:H164" si="40">F163*G163</f>
        <v>0</v>
      </c>
    </row>
    <row r="164" spans="1:8" ht="18.95" customHeight="1" x14ac:dyDescent="0.2">
      <c r="A164" s="26">
        <f t="shared" ref="A164:A180" si="41">A163+1</f>
        <v>106</v>
      </c>
      <c r="B164" s="124">
        <v>902</v>
      </c>
      <c r="C164" s="4" t="s">
        <v>71</v>
      </c>
      <c r="D164" s="24">
        <f>SUMIFS('ProForma Adj F'!$P$11:$P$91,'ProForma Adj F'!$A$11:$A$91,'SCH D-2.1'!D$13,'ProForma Adj F'!$B$11:$B$91,'SCH D-2.1'!$B164)*-1000</f>
        <v>0</v>
      </c>
      <c r="E164" s="24">
        <f>SUMIFS('ProForma Adj F'!$P$11:$P$91,'ProForma Adj F'!$A$11:$A$91,'SCH D-2.1'!E$13,'ProForma Adj F'!$B$11:$B$91,'SCH D-2.1'!$B164)*-1000</f>
        <v>0</v>
      </c>
      <c r="F164" s="24">
        <f>SUM(D164:E164)</f>
        <v>0</v>
      </c>
      <c r="G164" s="25">
        <v>1</v>
      </c>
      <c r="H164" s="24">
        <f t="shared" si="40"/>
        <v>0</v>
      </c>
    </row>
    <row r="165" spans="1:8" s="16" customFormat="1" ht="20.100000000000001" customHeight="1" x14ac:dyDescent="0.2">
      <c r="A165" s="379" t="str">
        <f>$A$1</f>
        <v>LOUISVILLE GAS AND ELECTRIC COMPANY</v>
      </c>
      <c r="B165" s="379"/>
      <c r="C165" s="379"/>
      <c r="D165" s="379"/>
      <c r="E165" s="379"/>
      <c r="F165" s="379"/>
      <c r="G165" s="379"/>
      <c r="H165" s="379"/>
    </row>
    <row r="166" spans="1:8" s="16" customFormat="1" ht="20.100000000000001" customHeight="1" x14ac:dyDescent="0.2">
      <c r="A166" s="379" t="str">
        <f>$A$2</f>
        <v>CASE NO. 2018-00295 - ELECTRIC OPERATIONS - RESPONSE TO PSC 2-75 (SLIPPAGE FACTOR 97.153%)</v>
      </c>
      <c r="B166" s="379"/>
      <c r="C166" s="379"/>
      <c r="D166" s="379"/>
      <c r="E166" s="379"/>
      <c r="F166" s="379"/>
      <c r="G166" s="379"/>
      <c r="H166" s="379"/>
    </row>
    <row r="167" spans="1:8" s="16" customFormat="1" ht="20.100000000000001" customHeight="1" x14ac:dyDescent="0.2">
      <c r="A167" s="379" t="s">
        <v>354</v>
      </c>
      <c r="B167" s="379"/>
      <c r="C167" s="379"/>
      <c r="D167" s="379"/>
      <c r="E167" s="379"/>
      <c r="F167" s="379"/>
      <c r="G167" s="379"/>
      <c r="H167" s="379"/>
    </row>
    <row r="168" spans="1:8" s="16" customFormat="1" ht="20.100000000000001" customHeight="1" x14ac:dyDescent="0.2">
      <c r="A168" s="379" t="str">
        <f>$A$4</f>
        <v>FOR THE 12 MONTHS ENDED APRIL 30, 2020</v>
      </c>
      <c r="B168" s="379"/>
      <c r="C168" s="379"/>
      <c r="D168" s="379"/>
      <c r="E168" s="379"/>
      <c r="F168" s="379"/>
      <c r="G168" s="379"/>
      <c r="H168" s="379"/>
    </row>
    <row r="169" spans="1:8" s="16" customFormat="1" ht="20.100000000000001" customHeight="1" x14ac:dyDescent="0.2">
      <c r="A169" s="123"/>
      <c r="B169" s="123"/>
      <c r="C169" s="123"/>
      <c r="D169" s="143"/>
      <c r="E169" s="123"/>
      <c r="F169" s="123"/>
      <c r="G169" s="123"/>
      <c r="H169" s="123"/>
    </row>
    <row r="170" spans="1:8" s="16" customFormat="1" ht="20.100000000000001" customHeight="1" x14ac:dyDescent="0.2">
      <c r="A170" s="16" t="str">
        <f>$A$6</f>
        <v>DATA:____BASE  PERIOD__X__FORECASTED  PERIOD</v>
      </c>
      <c r="B170" s="18"/>
      <c r="H170" s="19" t="s">
        <v>333</v>
      </c>
    </row>
    <row r="171" spans="1:8" s="16" customFormat="1" ht="20.100000000000001" customHeight="1" x14ac:dyDescent="0.2">
      <c r="A171" s="16" t="str">
        <f>$A$7</f>
        <v>TYPE OF FILING: _____ ORIGINAL  _____ UPDATED  __X__ REVISED</v>
      </c>
      <c r="H171" s="19" t="s">
        <v>352</v>
      </c>
    </row>
    <row r="172" spans="1:8" s="16" customFormat="1" ht="20.100000000000001" customHeight="1" x14ac:dyDescent="0.2">
      <c r="A172" s="16" t="str">
        <f>$A$8</f>
        <v>WORKPAPER REFERENCE NO(S).:  SCHEDULE WPD-2.1</v>
      </c>
      <c r="B172" s="18"/>
      <c r="D172" s="18"/>
      <c r="E172" s="18"/>
      <c r="F172" s="18"/>
      <c r="H172" s="20" t="str">
        <f>$H$8</f>
        <v>WITNESS:   C. M. GARRETT</v>
      </c>
    </row>
    <row r="173" spans="1:8" s="16" customFormat="1" ht="20.100000000000001" customHeight="1" x14ac:dyDescent="0.2"/>
    <row r="174" spans="1:8" s="16" customFormat="1" ht="18.75" customHeight="1" x14ac:dyDescent="0.2">
      <c r="A174" s="63"/>
      <c r="B174" s="63"/>
      <c r="C174" s="63"/>
      <c r="D174" s="129" t="str">
        <f t="shared" ref="D174:E174" si="42">D$10</f>
        <v>ADJ 6</v>
      </c>
      <c r="E174" s="129" t="str">
        <f t="shared" si="42"/>
        <v>ADJ 7</v>
      </c>
      <c r="F174" s="63"/>
      <c r="G174" s="63"/>
      <c r="H174" s="63"/>
    </row>
    <row r="175" spans="1:8" ht="57" customHeight="1" x14ac:dyDescent="0.2">
      <c r="A175" s="64" t="s">
        <v>152</v>
      </c>
      <c r="B175" s="64" t="s">
        <v>153</v>
      </c>
      <c r="C175" s="64" t="s">
        <v>157</v>
      </c>
      <c r="D175" s="165" t="str">
        <f t="shared" ref="D175:E175" si="43">D$11</f>
        <v>ECR FOR OFF-SYSTEM SALES</v>
      </c>
      <c r="E175" s="165" t="str">
        <f t="shared" si="43"/>
        <v>ADVERTISING EXPENSES</v>
      </c>
      <c r="F175" s="64" t="s">
        <v>334</v>
      </c>
      <c r="G175" s="64" t="s">
        <v>154</v>
      </c>
      <c r="H175" s="64" t="s">
        <v>347</v>
      </c>
    </row>
    <row r="176" spans="1:8" ht="23.1" customHeight="1" x14ac:dyDescent="0.2">
      <c r="A176" s="22"/>
      <c r="B176" s="22"/>
      <c r="C176" s="29"/>
      <c r="D176" s="30" t="s">
        <v>155</v>
      </c>
      <c r="E176" s="30" t="s">
        <v>155</v>
      </c>
      <c r="F176" s="30" t="s">
        <v>155</v>
      </c>
      <c r="G176" s="30"/>
      <c r="H176" s="30" t="s">
        <v>155</v>
      </c>
    </row>
    <row r="177" spans="1:8" ht="18.95" customHeight="1" x14ac:dyDescent="0.2">
      <c r="A177" s="26">
        <f>A164+1</f>
        <v>107</v>
      </c>
      <c r="B177" s="124">
        <v>903</v>
      </c>
      <c r="C177" s="4" t="s">
        <v>72</v>
      </c>
      <c r="D177" s="24">
        <f>SUMIFS('ProForma Adj F'!$P$11:$P$91,'ProForma Adj F'!$A$11:$A$91,'SCH D-2.1'!D$13,'ProForma Adj F'!$B$11:$B$91,'SCH D-2.1'!$B177)*-1000</f>
        <v>0</v>
      </c>
      <c r="E177" s="24">
        <f>SUMIFS('ProForma Adj F'!$P$11:$P$91,'ProForma Adj F'!$A$11:$A$91,'SCH D-2.1'!E$13,'ProForma Adj F'!$B$11:$B$91,'SCH D-2.1'!$B177)*-1000</f>
        <v>0</v>
      </c>
      <c r="F177" s="24">
        <f>SUM(D177:E177)</f>
        <v>0</v>
      </c>
      <c r="G177" s="25">
        <v>1</v>
      </c>
      <c r="H177" s="24">
        <f t="shared" ref="H177:H179" si="44">F177*G177</f>
        <v>0</v>
      </c>
    </row>
    <row r="178" spans="1:8" ht="18.95" customHeight="1" x14ac:dyDescent="0.2">
      <c r="A178" s="26">
        <f t="shared" si="41"/>
        <v>108</v>
      </c>
      <c r="B178" s="124">
        <v>904</v>
      </c>
      <c r="C178" s="4" t="s">
        <v>73</v>
      </c>
      <c r="D178" s="24">
        <f>SUMIFS('ProForma Adj F'!$P$11:$P$91,'ProForma Adj F'!$A$11:$A$91,'SCH D-2.1'!D$13,'ProForma Adj F'!$B$11:$B$91,'SCH D-2.1'!$B178)*-1000</f>
        <v>0</v>
      </c>
      <c r="E178" s="24">
        <f>SUMIFS('ProForma Adj F'!$P$11:$P$91,'ProForma Adj F'!$A$11:$A$91,'SCH D-2.1'!E$13,'ProForma Adj F'!$B$11:$B$91,'SCH D-2.1'!$B178)*-1000</f>
        <v>0</v>
      </c>
      <c r="F178" s="24">
        <f>SUM(D178:E178)</f>
        <v>0</v>
      </c>
      <c r="G178" s="25">
        <v>1</v>
      </c>
      <c r="H178" s="24">
        <f t="shared" si="44"/>
        <v>0</v>
      </c>
    </row>
    <row r="179" spans="1:8" ht="18.95" customHeight="1" x14ac:dyDescent="0.2">
      <c r="A179" s="26">
        <f t="shared" si="41"/>
        <v>109</v>
      </c>
      <c r="B179" s="124">
        <v>905</v>
      </c>
      <c r="C179" s="4" t="s">
        <v>74</v>
      </c>
      <c r="D179" s="24">
        <f>SUMIFS('ProForma Adj F'!$P$11:$P$91,'ProForma Adj F'!$A$11:$A$91,'SCH D-2.1'!D$13,'ProForma Adj F'!$B$11:$B$91,'SCH D-2.1'!$B179)*-1000</f>
        <v>0</v>
      </c>
      <c r="E179" s="24">
        <f>SUMIFS('ProForma Adj F'!$P$11:$P$91,'ProForma Adj F'!$A$11:$A$91,'SCH D-2.1'!E$13,'ProForma Adj F'!$B$11:$B$91,'SCH D-2.1'!$B179)*-1000</f>
        <v>0</v>
      </c>
      <c r="F179" s="24">
        <f>SUM(D179:E179)</f>
        <v>0</v>
      </c>
      <c r="G179" s="25">
        <v>1</v>
      </c>
      <c r="H179" s="24">
        <f t="shared" si="44"/>
        <v>0</v>
      </c>
    </row>
    <row r="180" spans="1:8" ht="18.95" customHeight="1" x14ac:dyDescent="0.2">
      <c r="A180" s="26">
        <f t="shared" si="41"/>
        <v>110</v>
      </c>
      <c r="B180" s="124"/>
      <c r="C180" s="10" t="s">
        <v>187</v>
      </c>
      <c r="D180" s="36">
        <f t="shared" ref="D180:F180" si="45">SUM(D163:D179)</f>
        <v>0</v>
      </c>
      <c r="E180" s="36">
        <f t="shared" si="45"/>
        <v>0</v>
      </c>
      <c r="F180" s="36">
        <f t="shared" si="45"/>
        <v>0</v>
      </c>
      <c r="H180" s="36">
        <f>SUM(H163:H179)</f>
        <v>0</v>
      </c>
    </row>
    <row r="181" spans="1:8" ht="18.95" customHeight="1" x14ac:dyDescent="0.2">
      <c r="B181" s="124"/>
      <c r="C181" s="4"/>
    </row>
    <row r="182" spans="1:8" ht="18.95" customHeight="1" x14ac:dyDescent="0.2">
      <c r="A182" s="26">
        <f>A180+1</f>
        <v>111</v>
      </c>
      <c r="B182" s="124"/>
      <c r="C182" s="37" t="s">
        <v>188</v>
      </c>
    </row>
    <row r="183" spans="1:8" ht="18.95" customHeight="1" x14ac:dyDescent="0.2">
      <c r="A183" s="26">
        <f>A182+1</f>
        <v>112</v>
      </c>
      <c r="B183" s="124">
        <v>907</v>
      </c>
      <c r="C183" s="4" t="s">
        <v>76</v>
      </c>
      <c r="D183" s="24">
        <f>SUMIFS('ProForma Adj F'!$P$11:$P$91,'ProForma Adj F'!$A$11:$A$91,'SCH D-2.1'!D$13,'ProForma Adj F'!$B$11:$B$91,'SCH D-2.1'!$B183)*-1000</f>
        <v>0</v>
      </c>
      <c r="E183" s="24">
        <f>SUMIFS('ProForma Adj F'!$P$11:$P$91,'ProForma Adj F'!$A$11:$A$91,'SCH D-2.1'!E$13,'ProForma Adj F'!$B$11:$B$91,'SCH D-2.1'!$B183)*-1000</f>
        <v>0</v>
      </c>
      <c r="F183" s="24">
        <f>SUM(D183:E183)</f>
        <v>0</v>
      </c>
      <c r="G183" s="25">
        <v>1</v>
      </c>
      <c r="H183" s="24">
        <f t="shared" ref="H183:H186" si="46">F183*G183</f>
        <v>0</v>
      </c>
    </row>
    <row r="184" spans="1:8" ht="18.95" customHeight="1" x14ac:dyDescent="0.2">
      <c r="A184" s="26">
        <f t="shared" ref="A184:A187" si="47">A183+1</f>
        <v>113</v>
      </c>
      <c r="B184" s="124">
        <v>908</v>
      </c>
      <c r="C184" s="4" t="s">
        <v>77</v>
      </c>
      <c r="D184" s="24">
        <f>SUMIFS('ProForma Adj F'!$P$11:$P$91,'ProForma Adj F'!$A$11:$A$91,'SCH D-2.1'!D$13,'ProForma Adj F'!$B$11:$B$91,'SCH D-2.1'!$B184)*-1000</f>
        <v>0</v>
      </c>
      <c r="E184" s="24">
        <f>SUMIFS('ProForma Adj F'!$P$11:$P$91,'ProForma Adj F'!$A$11:$A$91,'SCH D-2.1'!E$13,'ProForma Adj F'!$B$11:$B$91,'SCH D-2.1'!$B184)*-1000</f>
        <v>0</v>
      </c>
      <c r="F184" s="24">
        <f>SUM(D184:E184)</f>
        <v>0</v>
      </c>
      <c r="G184" s="25">
        <v>1</v>
      </c>
      <c r="H184" s="24">
        <f t="shared" si="46"/>
        <v>0</v>
      </c>
    </row>
    <row r="185" spans="1:8" ht="18.95" customHeight="1" x14ac:dyDescent="0.2">
      <c r="A185" s="26">
        <f t="shared" si="47"/>
        <v>114</v>
      </c>
      <c r="B185" s="124">
        <v>909</v>
      </c>
      <c r="C185" s="4" t="s">
        <v>78</v>
      </c>
      <c r="D185" s="24">
        <f>SUMIFS('ProForma Adj F'!$P$11:$P$91,'ProForma Adj F'!$A$11:$A$91,'SCH D-2.1'!D$13,'ProForma Adj F'!$B$11:$B$91,'SCH D-2.1'!$B185)*-1000</f>
        <v>0</v>
      </c>
      <c r="E185" s="24">
        <f>SUMIFS('ProForma Adj F'!$P$11:$P$91,'ProForma Adj F'!$A$11:$A$91,'SCH D-2.1'!E$13,'ProForma Adj F'!$B$11:$B$91,'SCH D-2.1'!$B185)*-1000</f>
        <v>0</v>
      </c>
      <c r="F185" s="24">
        <f>SUM(D185:E185)</f>
        <v>0</v>
      </c>
      <c r="G185" s="25">
        <v>1</v>
      </c>
      <c r="H185" s="24">
        <f t="shared" si="46"/>
        <v>0</v>
      </c>
    </row>
    <row r="186" spans="1:8" ht="18.95" customHeight="1" x14ac:dyDescent="0.2">
      <c r="A186" s="26">
        <f t="shared" si="47"/>
        <v>115</v>
      </c>
      <c r="B186" s="124">
        <v>910</v>
      </c>
      <c r="C186" s="4" t="s">
        <v>79</v>
      </c>
      <c r="D186" s="24">
        <f>SUMIFS('ProForma Adj F'!$P$11:$P$91,'ProForma Adj F'!$A$11:$A$91,'SCH D-2.1'!D$13,'ProForma Adj F'!$B$11:$B$91,'SCH D-2.1'!$B186)*-1000</f>
        <v>0</v>
      </c>
      <c r="E186" s="24">
        <f>SUMIFS('ProForma Adj F'!$P$11:$P$91,'ProForma Adj F'!$A$11:$A$91,'SCH D-2.1'!E$13,'ProForma Adj F'!$B$11:$B$91,'SCH D-2.1'!$B186)*-1000</f>
        <v>0</v>
      </c>
      <c r="F186" s="24">
        <f>SUM(D186:E186)</f>
        <v>0</v>
      </c>
      <c r="G186" s="25">
        <v>1</v>
      </c>
      <c r="H186" s="24">
        <f t="shared" si="46"/>
        <v>0</v>
      </c>
    </row>
    <row r="187" spans="1:8" ht="18.95" customHeight="1" x14ac:dyDescent="0.2">
      <c r="A187" s="26">
        <f t="shared" si="47"/>
        <v>116</v>
      </c>
      <c r="B187" s="124"/>
      <c r="C187" s="10" t="s">
        <v>189</v>
      </c>
      <c r="D187" s="36">
        <f t="shared" ref="D187:F187" si="48">SUM(D183:D186)</f>
        <v>0</v>
      </c>
      <c r="E187" s="36">
        <f t="shared" si="48"/>
        <v>0</v>
      </c>
      <c r="F187" s="36">
        <f t="shared" si="48"/>
        <v>0</v>
      </c>
      <c r="H187" s="36">
        <f>SUM(H183:H186)</f>
        <v>0</v>
      </c>
    </row>
    <row r="188" spans="1:8" ht="18.95" customHeight="1" x14ac:dyDescent="0.2">
      <c r="A188" s="26"/>
      <c r="B188" s="124"/>
      <c r="C188" s="4"/>
    </row>
    <row r="189" spans="1:8" ht="18.95" customHeight="1" x14ac:dyDescent="0.2">
      <c r="A189" s="26">
        <f>A187+1</f>
        <v>117</v>
      </c>
      <c r="B189" s="124"/>
      <c r="C189" s="37" t="s">
        <v>190</v>
      </c>
    </row>
    <row r="190" spans="1:8" ht="18.95" customHeight="1" x14ac:dyDescent="0.2">
      <c r="A190" s="26">
        <f>A189+1</f>
        <v>118</v>
      </c>
      <c r="B190" s="124">
        <v>911</v>
      </c>
      <c r="C190" s="4" t="s">
        <v>80</v>
      </c>
      <c r="D190" s="24">
        <f>SUMIFS('ProForma Adj F'!$P$11:$P$91,'ProForma Adj F'!$A$11:$A$91,'SCH D-2.1'!D$13,'ProForma Adj F'!$B$11:$B$91,'SCH D-2.1'!$B190)*-1000</f>
        <v>0</v>
      </c>
      <c r="E190" s="24">
        <f>SUMIFS('ProForma Adj F'!$P$11:$P$91,'ProForma Adj F'!$A$11:$A$91,'SCH D-2.1'!E$13,'ProForma Adj F'!$B$11:$B$91,'SCH D-2.1'!$B190)*-1000</f>
        <v>0</v>
      </c>
      <c r="F190" s="24">
        <f>SUM(D190:E190)</f>
        <v>0</v>
      </c>
      <c r="G190" s="25">
        <v>1</v>
      </c>
      <c r="H190" s="24">
        <f t="shared" ref="H190:H193" si="49">F190*G190</f>
        <v>0</v>
      </c>
    </row>
    <row r="191" spans="1:8" ht="18.95" customHeight="1" x14ac:dyDescent="0.2">
      <c r="A191" s="26">
        <f t="shared" ref="A191:A194" si="50">A190+1</f>
        <v>119</v>
      </c>
      <c r="B191" s="124">
        <v>912</v>
      </c>
      <c r="C191" s="4" t="s">
        <v>81</v>
      </c>
      <c r="D191" s="24">
        <f>SUMIFS('ProForma Adj F'!$P$11:$P$91,'ProForma Adj F'!$A$11:$A$91,'SCH D-2.1'!D$13,'ProForma Adj F'!$B$11:$B$91,'SCH D-2.1'!$B191)*-1000</f>
        <v>0</v>
      </c>
      <c r="E191" s="24">
        <f>SUMIFS('ProForma Adj F'!$P$11:$P$91,'ProForma Adj F'!$A$11:$A$91,'SCH D-2.1'!E$13,'ProForma Adj F'!$B$11:$B$91,'SCH D-2.1'!$B191)*-1000</f>
        <v>0</v>
      </c>
      <c r="F191" s="24">
        <f>SUM(D191:E191)</f>
        <v>0</v>
      </c>
      <c r="G191" s="25">
        <v>1</v>
      </c>
      <c r="H191" s="24">
        <f t="shared" si="49"/>
        <v>0</v>
      </c>
    </row>
    <row r="192" spans="1:8" ht="18.95" customHeight="1" x14ac:dyDescent="0.2">
      <c r="A192" s="26">
        <f t="shared" si="50"/>
        <v>120</v>
      </c>
      <c r="B192" s="124">
        <v>913</v>
      </c>
      <c r="C192" s="4" t="s">
        <v>82</v>
      </c>
      <c r="D192" s="24">
        <f>SUMIFS('ProForma Adj F'!$P$11:$P$91,'ProForma Adj F'!$A$11:$A$91,'SCH D-2.1'!D$13,'ProForma Adj F'!$B$11:$B$91,'SCH D-2.1'!$B192)*-1000</f>
        <v>0</v>
      </c>
      <c r="E192" s="24">
        <f>SUMIFS('ProForma Adj F'!$P$11:$P$91,'ProForma Adj F'!$A$11:$A$91,'SCH D-2.1'!E$13,'ProForma Adj F'!$B$11:$B$91,'SCH D-2.1'!$B192)*-1000</f>
        <v>-1048541.72</v>
      </c>
      <c r="F192" s="24">
        <f>SUM(D192:E192)</f>
        <v>-1048541.72</v>
      </c>
      <c r="G192" s="25">
        <v>1</v>
      </c>
      <c r="H192" s="24">
        <f t="shared" si="49"/>
        <v>-1048541.72</v>
      </c>
    </row>
    <row r="193" spans="1:8" ht="18.95" customHeight="1" x14ac:dyDescent="0.2">
      <c r="A193" s="26">
        <f t="shared" si="50"/>
        <v>121</v>
      </c>
      <c r="B193" s="124">
        <v>916</v>
      </c>
      <c r="C193" s="4" t="s">
        <v>83</v>
      </c>
      <c r="D193" s="24">
        <f>SUMIFS('ProForma Adj F'!$P$11:$P$91,'ProForma Adj F'!$A$11:$A$91,'SCH D-2.1'!D$13,'ProForma Adj F'!$B$11:$B$91,'SCH D-2.1'!$B193)*-1000</f>
        <v>0</v>
      </c>
      <c r="E193" s="24">
        <f>SUMIFS('ProForma Adj F'!$P$11:$P$91,'ProForma Adj F'!$A$11:$A$91,'SCH D-2.1'!E$13,'ProForma Adj F'!$B$11:$B$91,'SCH D-2.1'!$B193)*-1000</f>
        <v>0</v>
      </c>
      <c r="F193" s="24">
        <f>SUM(D193:E193)</f>
        <v>0</v>
      </c>
      <c r="G193" s="25">
        <v>1</v>
      </c>
      <c r="H193" s="24">
        <f t="shared" si="49"/>
        <v>0</v>
      </c>
    </row>
    <row r="194" spans="1:8" ht="18.95" customHeight="1" x14ac:dyDescent="0.2">
      <c r="A194" s="26">
        <f t="shared" si="50"/>
        <v>122</v>
      </c>
      <c r="B194" s="124"/>
      <c r="C194" s="2" t="s">
        <v>191</v>
      </c>
      <c r="D194" s="36">
        <f t="shared" ref="D194:F194" si="51">SUM(D190:D193)</f>
        <v>0</v>
      </c>
      <c r="E194" s="36">
        <f t="shared" si="51"/>
        <v>-1048541.72</v>
      </c>
      <c r="F194" s="36">
        <f t="shared" si="51"/>
        <v>-1048541.72</v>
      </c>
      <c r="H194" s="36">
        <f>SUM(H190:H193)</f>
        <v>-1048541.72</v>
      </c>
    </row>
    <row r="195" spans="1:8" ht="18.95" customHeight="1" x14ac:dyDescent="0.2">
      <c r="B195" s="124"/>
      <c r="C195" s="4"/>
    </row>
    <row r="196" spans="1:8" ht="18.95" customHeight="1" x14ac:dyDescent="0.2">
      <c r="A196" s="26">
        <f>A194+1</f>
        <v>123</v>
      </c>
      <c r="B196" s="124"/>
      <c r="C196" s="37" t="s">
        <v>192</v>
      </c>
    </row>
    <row r="197" spans="1:8" ht="18.95" customHeight="1" x14ac:dyDescent="0.2">
      <c r="A197" s="26">
        <f>A196+1</f>
        <v>124</v>
      </c>
      <c r="B197" s="124">
        <v>920</v>
      </c>
      <c r="C197" s="4" t="s">
        <v>84</v>
      </c>
      <c r="D197" s="24">
        <f>SUMIFS('ProForma Adj F'!$P$11:$P$91,'ProForma Adj F'!$A$11:$A$91,'SCH D-2.1'!D$13,'ProForma Adj F'!$B$11:$B$91,'SCH D-2.1'!$B197)*-1000</f>
        <v>0</v>
      </c>
      <c r="E197" s="24">
        <f>SUMIFS('ProForma Adj F'!$P$11:$P$91,'ProForma Adj F'!$A$11:$A$91,'SCH D-2.1'!E$13,'ProForma Adj F'!$B$11:$B$91,'SCH D-2.1'!$B197)*-1000</f>
        <v>0</v>
      </c>
      <c r="F197" s="24">
        <f t="shared" ref="F197:F205" si="52">SUM(D197:E197)</f>
        <v>0</v>
      </c>
      <c r="G197" s="25">
        <v>1</v>
      </c>
      <c r="H197" s="24">
        <f t="shared" ref="H197:H205" si="53">F197*G197</f>
        <v>0</v>
      </c>
    </row>
    <row r="198" spans="1:8" ht="18.95" customHeight="1" x14ac:dyDescent="0.2">
      <c r="A198" s="26">
        <f t="shared" ref="A198:A233" si="54">A197+1</f>
        <v>125</v>
      </c>
      <c r="B198" s="124">
        <v>921</v>
      </c>
      <c r="C198" s="4" t="s">
        <v>85</v>
      </c>
      <c r="D198" s="24">
        <f>SUMIFS('ProForma Adj F'!$P$11:$P$91,'ProForma Adj F'!$A$11:$A$91,'SCH D-2.1'!D$13,'ProForma Adj F'!$B$11:$B$91,'SCH D-2.1'!$B198)*-1000</f>
        <v>0</v>
      </c>
      <c r="E198" s="24">
        <f>SUMIFS('ProForma Adj F'!$P$11:$P$91,'ProForma Adj F'!$A$11:$A$91,'SCH D-2.1'!E$13,'ProForma Adj F'!$B$11:$B$91,'SCH D-2.1'!$B198)*-1000</f>
        <v>0</v>
      </c>
      <c r="F198" s="24">
        <f t="shared" si="52"/>
        <v>0</v>
      </c>
      <c r="G198" s="25">
        <v>1</v>
      </c>
      <c r="H198" s="24">
        <f t="shared" si="53"/>
        <v>0</v>
      </c>
    </row>
    <row r="199" spans="1:8" ht="18.95" customHeight="1" x14ac:dyDescent="0.2">
      <c r="A199" s="26">
        <f t="shared" si="54"/>
        <v>126</v>
      </c>
      <c r="B199" s="124">
        <v>922</v>
      </c>
      <c r="C199" s="4" t="s">
        <v>86</v>
      </c>
      <c r="D199" s="24">
        <f>SUMIFS('ProForma Adj F'!$P$11:$P$91,'ProForma Adj F'!$A$11:$A$91,'SCH D-2.1'!D$13,'ProForma Adj F'!$B$11:$B$91,'SCH D-2.1'!$B199)*-1000</f>
        <v>0</v>
      </c>
      <c r="E199" s="24">
        <f>SUMIFS('ProForma Adj F'!$P$11:$P$91,'ProForma Adj F'!$A$11:$A$91,'SCH D-2.1'!E$13,'ProForma Adj F'!$B$11:$B$91,'SCH D-2.1'!$B199)*-1000</f>
        <v>0</v>
      </c>
      <c r="F199" s="24">
        <f t="shared" si="52"/>
        <v>0</v>
      </c>
      <c r="G199" s="25">
        <v>1</v>
      </c>
      <c r="H199" s="24">
        <f t="shared" si="53"/>
        <v>0</v>
      </c>
    </row>
    <row r="200" spans="1:8" ht="18.95" customHeight="1" x14ac:dyDescent="0.2">
      <c r="A200" s="26">
        <f t="shared" si="54"/>
        <v>127</v>
      </c>
      <c r="B200" s="124">
        <v>923</v>
      </c>
      <c r="C200" s="4" t="s">
        <v>87</v>
      </c>
      <c r="D200" s="24">
        <f>SUMIFS('ProForma Adj F'!$P$11:$P$91,'ProForma Adj F'!$A$11:$A$91,'SCH D-2.1'!D$13,'ProForma Adj F'!$B$11:$B$91,'SCH D-2.1'!$B200)*-1000</f>
        <v>0</v>
      </c>
      <c r="E200" s="24">
        <f>SUMIFS('ProForma Adj F'!$P$11:$P$91,'ProForma Adj F'!$A$11:$A$91,'SCH D-2.1'!E$13,'ProForma Adj F'!$B$11:$B$91,'SCH D-2.1'!$B200)*-1000</f>
        <v>0</v>
      </c>
      <c r="F200" s="24">
        <f t="shared" si="52"/>
        <v>0</v>
      </c>
      <c r="G200" s="25">
        <v>1</v>
      </c>
      <c r="H200" s="24">
        <f t="shared" si="53"/>
        <v>0</v>
      </c>
    </row>
    <row r="201" spans="1:8" ht="18.95" customHeight="1" x14ac:dyDescent="0.2">
      <c r="A201" s="26">
        <f t="shared" si="54"/>
        <v>128</v>
      </c>
      <c r="B201" s="124">
        <v>924</v>
      </c>
      <c r="C201" s="4" t="s">
        <v>0</v>
      </c>
      <c r="D201" s="24">
        <f>SUMIFS('ProForma Adj F'!$P$11:$P$91,'ProForma Adj F'!$A$11:$A$91,'SCH D-2.1'!D$13,'ProForma Adj F'!$B$11:$B$91,'SCH D-2.1'!$B201)*-1000</f>
        <v>0</v>
      </c>
      <c r="E201" s="24">
        <f>SUMIFS('ProForma Adj F'!$P$11:$P$91,'ProForma Adj F'!$A$11:$A$91,'SCH D-2.1'!E$13,'ProForma Adj F'!$B$11:$B$91,'SCH D-2.1'!$B201)*-1000</f>
        <v>0</v>
      </c>
      <c r="F201" s="24">
        <f t="shared" si="52"/>
        <v>0</v>
      </c>
      <c r="G201" s="25">
        <v>1</v>
      </c>
      <c r="H201" s="24">
        <f t="shared" si="53"/>
        <v>0</v>
      </c>
    </row>
    <row r="202" spans="1:8" ht="18.95" customHeight="1" x14ac:dyDescent="0.2">
      <c r="A202" s="26">
        <f t="shared" si="54"/>
        <v>129</v>
      </c>
      <c r="B202" s="124">
        <v>925</v>
      </c>
      <c r="C202" s="4" t="s">
        <v>88</v>
      </c>
      <c r="D202" s="24">
        <f>SUMIFS('ProForma Adj F'!$P$11:$P$91,'ProForma Adj F'!$A$11:$A$91,'SCH D-2.1'!D$13,'ProForma Adj F'!$B$11:$B$91,'SCH D-2.1'!$B202)*-1000</f>
        <v>0</v>
      </c>
      <c r="E202" s="24">
        <f>SUMIFS('ProForma Adj F'!$P$11:$P$91,'ProForma Adj F'!$A$11:$A$91,'SCH D-2.1'!E$13,'ProForma Adj F'!$B$11:$B$91,'SCH D-2.1'!$B202)*-1000</f>
        <v>0</v>
      </c>
      <c r="F202" s="24">
        <f t="shared" si="52"/>
        <v>0</v>
      </c>
      <c r="G202" s="25">
        <v>1</v>
      </c>
      <c r="H202" s="24">
        <f t="shared" si="53"/>
        <v>0</v>
      </c>
    </row>
    <row r="203" spans="1:8" ht="18.95" customHeight="1" x14ac:dyDescent="0.2">
      <c r="A203" s="26">
        <f t="shared" si="54"/>
        <v>130</v>
      </c>
      <c r="B203" s="124">
        <v>926</v>
      </c>
      <c r="C203" s="4" t="s">
        <v>89</v>
      </c>
      <c r="D203" s="24">
        <f>SUMIFS('ProForma Adj F'!$P$11:$P$91,'ProForma Adj F'!$A$11:$A$91,'SCH D-2.1'!D$13,'ProForma Adj F'!$B$11:$B$91,'SCH D-2.1'!$B203)*-1000</f>
        <v>0</v>
      </c>
      <c r="E203" s="24">
        <f>SUMIFS('ProForma Adj F'!$P$11:$P$91,'ProForma Adj F'!$A$11:$A$91,'SCH D-2.1'!E$13,'ProForma Adj F'!$B$11:$B$91,'SCH D-2.1'!$B203)*-1000</f>
        <v>0</v>
      </c>
      <c r="F203" s="24">
        <f t="shared" si="52"/>
        <v>0</v>
      </c>
      <c r="G203" s="25">
        <v>1</v>
      </c>
      <c r="H203" s="24">
        <f t="shared" si="53"/>
        <v>0</v>
      </c>
    </row>
    <row r="204" spans="1:8" ht="18.95" customHeight="1" x14ac:dyDescent="0.2">
      <c r="A204" s="26">
        <f t="shared" si="54"/>
        <v>131</v>
      </c>
      <c r="B204" s="124">
        <v>927</v>
      </c>
      <c r="C204" s="4" t="s">
        <v>90</v>
      </c>
      <c r="D204" s="24">
        <f>SUMIFS('ProForma Adj F'!$P$11:$P$91,'ProForma Adj F'!$A$11:$A$91,'SCH D-2.1'!D$13,'ProForma Adj F'!$B$11:$B$91,'SCH D-2.1'!$B204)*-1000</f>
        <v>0</v>
      </c>
      <c r="E204" s="24">
        <f>SUMIFS('ProForma Adj F'!$P$11:$P$91,'ProForma Adj F'!$A$11:$A$91,'SCH D-2.1'!E$13,'ProForma Adj F'!$B$11:$B$91,'SCH D-2.1'!$B204)*-1000</f>
        <v>0</v>
      </c>
      <c r="F204" s="24">
        <f t="shared" si="52"/>
        <v>0</v>
      </c>
      <c r="G204" s="25">
        <v>1</v>
      </c>
      <c r="H204" s="24">
        <f t="shared" si="53"/>
        <v>0</v>
      </c>
    </row>
    <row r="205" spans="1:8" ht="18.95" customHeight="1" x14ac:dyDescent="0.2">
      <c r="A205" s="26">
        <f t="shared" si="54"/>
        <v>132</v>
      </c>
      <c r="B205" s="124">
        <v>928</v>
      </c>
      <c r="C205" s="4" t="s">
        <v>91</v>
      </c>
      <c r="D205" s="24">
        <f>SUMIFS('ProForma Adj F'!$P$11:$P$91,'ProForma Adj F'!$A$11:$A$91,'SCH D-2.1'!D$13,'ProForma Adj F'!$B$11:$B$91,'SCH D-2.1'!$B205)*-1000</f>
        <v>0</v>
      </c>
      <c r="E205" s="24">
        <f>SUMIFS('ProForma Adj F'!$P$11:$P$91,'ProForma Adj F'!$A$11:$A$91,'SCH D-2.1'!E$13,'ProForma Adj F'!$B$11:$B$91,'SCH D-2.1'!$B205)*-1000</f>
        <v>0</v>
      </c>
      <c r="F205" s="24">
        <f t="shared" si="52"/>
        <v>0</v>
      </c>
      <c r="G205" s="25">
        <v>1</v>
      </c>
      <c r="H205" s="24">
        <f t="shared" si="53"/>
        <v>0</v>
      </c>
    </row>
    <row r="206" spans="1:8" s="16" customFormat="1" ht="20.100000000000001" customHeight="1" x14ac:dyDescent="0.2">
      <c r="A206" s="379" t="str">
        <f>$A$1</f>
        <v>LOUISVILLE GAS AND ELECTRIC COMPANY</v>
      </c>
      <c r="B206" s="379"/>
      <c r="C206" s="379"/>
      <c r="D206" s="379"/>
      <c r="E206" s="379"/>
      <c r="F206" s="379"/>
      <c r="G206" s="379"/>
      <c r="H206" s="379"/>
    </row>
    <row r="207" spans="1:8" s="16" customFormat="1" ht="20.100000000000001" customHeight="1" x14ac:dyDescent="0.2">
      <c r="A207" s="379" t="str">
        <f>$A$2</f>
        <v>CASE NO. 2018-00295 - ELECTRIC OPERATIONS - RESPONSE TO PSC 2-75 (SLIPPAGE FACTOR 97.153%)</v>
      </c>
      <c r="B207" s="379"/>
      <c r="C207" s="379"/>
      <c r="D207" s="379"/>
      <c r="E207" s="379"/>
      <c r="F207" s="379"/>
      <c r="G207" s="379"/>
      <c r="H207" s="379"/>
    </row>
    <row r="208" spans="1:8" s="16" customFormat="1" ht="20.100000000000001" customHeight="1" x14ac:dyDescent="0.2">
      <c r="A208" s="379" t="s">
        <v>354</v>
      </c>
      <c r="B208" s="379"/>
      <c r="C208" s="379"/>
      <c r="D208" s="379"/>
      <c r="E208" s="379"/>
      <c r="F208" s="379"/>
      <c r="G208" s="379"/>
      <c r="H208" s="379"/>
    </row>
    <row r="209" spans="1:8" s="16" customFormat="1" ht="20.100000000000001" customHeight="1" x14ac:dyDescent="0.2">
      <c r="A209" s="379" t="str">
        <f>$A$4</f>
        <v>FOR THE 12 MONTHS ENDED APRIL 30, 2020</v>
      </c>
      <c r="B209" s="379"/>
      <c r="C209" s="379"/>
      <c r="D209" s="379"/>
      <c r="E209" s="379"/>
      <c r="F209" s="379"/>
      <c r="G209" s="379"/>
      <c r="H209" s="379"/>
    </row>
    <row r="210" spans="1:8" s="16" customFormat="1" ht="20.100000000000001" customHeight="1" x14ac:dyDescent="0.2">
      <c r="A210" s="123"/>
      <c r="B210" s="123"/>
      <c r="C210" s="123"/>
      <c r="D210" s="143"/>
      <c r="E210" s="123"/>
      <c r="F210" s="123"/>
      <c r="G210" s="123"/>
      <c r="H210" s="123"/>
    </row>
    <row r="211" spans="1:8" s="16" customFormat="1" ht="20.100000000000001" customHeight="1" x14ac:dyDescent="0.2">
      <c r="A211" s="16" t="str">
        <f>$A$6</f>
        <v>DATA:____BASE  PERIOD__X__FORECASTED  PERIOD</v>
      </c>
      <c r="B211" s="18"/>
      <c r="H211" s="19" t="s">
        <v>333</v>
      </c>
    </row>
    <row r="212" spans="1:8" s="16" customFormat="1" ht="20.100000000000001" customHeight="1" x14ac:dyDescent="0.2">
      <c r="A212" s="16" t="str">
        <f>$A$7</f>
        <v>TYPE OF FILING: _____ ORIGINAL  _____ UPDATED  __X__ REVISED</v>
      </c>
      <c r="H212" s="19" t="s">
        <v>353</v>
      </c>
    </row>
    <row r="213" spans="1:8" s="16" customFormat="1" ht="20.100000000000001" customHeight="1" x14ac:dyDescent="0.2">
      <c r="A213" s="16" t="str">
        <f>$A$8</f>
        <v>WORKPAPER REFERENCE NO(S).:  SCHEDULE WPD-2.1</v>
      </c>
      <c r="B213" s="18"/>
      <c r="D213" s="18"/>
      <c r="E213" s="18"/>
      <c r="F213" s="18"/>
      <c r="H213" s="20" t="str">
        <f>$H$8</f>
        <v>WITNESS:   C. M. GARRETT</v>
      </c>
    </row>
    <row r="214" spans="1:8" s="16" customFormat="1" ht="20.100000000000001" customHeight="1" x14ac:dyDescent="0.2"/>
    <row r="215" spans="1:8" s="16" customFormat="1" ht="18.75" customHeight="1" x14ac:dyDescent="0.2">
      <c r="A215" s="63"/>
      <c r="B215" s="63"/>
      <c r="C215" s="63"/>
      <c r="D215" s="129" t="str">
        <f t="shared" ref="D215:E215" si="55">D$10</f>
        <v>ADJ 6</v>
      </c>
      <c r="E215" s="129" t="str">
        <f t="shared" si="55"/>
        <v>ADJ 7</v>
      </c>
      <c r="F215" s="63"/>
      <c r="G215" s="63"/>
      <c r="H215" s="63"/>
    </row>
    <row r="216" spans="1:8" ht="57" customHeight="1" x14ac:dyDescent="0.2">
      <c r="A216" s="64" t="s">
        <v>152</v>
      </c>
      <c r="B216" s="64" t="s">
        <v>153</v>
      </c>
      <c r="C216" s="64" t="s">
        <v>157</v>
      </c>
      <c r="D216" s="165" t="str">
        <f t="shared" ref="D216:E216" si="56">D$11</f>
        <v>ECR FOR OFF-SYSTEM SALES</v>
      </c>
      <c r="E216" s="165" t="str">
        <f t="shared" si="56"/>
        <v>ADVERTISING EXPENSES</v>
      </c>
      <c r="F216" s="64" t="s">
        <v>334</v>
      </c>
      <c r="G216" s="64" t="s">
        <v>154</v>
      </c>
      <c r="H216" s="64" t="s">
        <v>347</v>
      </c>
    </row>
    <row r="217" spans="1:8" ht="23.1" customHeight="1" x14ac:dyDescent="0.2">
      <c r="A217" s="22"/>
      <c r="B217" s="22"/>
      <c r="C217" s="29"/>
      <c r="D217" s="30" t="s">
        <v>155</v>
      </c>
      <c r="E217" s="30" t="s">
        <v>155</v>
      </c>
      <c r="F217" s="30" t="s">
        <v>155</v>
      </c>
      <c r="G217" s="30"/>
      <c r="H217" s="30" t="s">
        <v>155</v>
      </c>
    </row>
    <row r="218" spans="1:8" ht="18.95" customHeight="1" x14ac:dyDescent="0.2">
      <c r="A218" s="26">
        <f>A205+1</f>
        <v>133</v>
      </c>
      <c r="B218" s="124">
        <v>929</v>
      </c>
      <c r="C218" s="4" t="s">
        <v>92</v>
      </c>
      <c r="D218" s="24">
        <f>SUMIFS('ProForma Adj F'!$P$11:$P$91,'ProForma Adj F'!$A$11:$A$91,'SCH D-2.1'!D$13,'ProForma Adj F'!$B$11:$B$91,'SCH D-2.1'!$B218)*-1000</f>
        <v>0</v>
      </c>
      <c r="E218" s="24">
        <f>SUMIFS('ProForma Adj F'!$P$11:$P$91,'ProForma Adj F'!$A$11:$A$91,'SCH D-2.1'!E$13,'ProForma Adj F'!$B$11:$B$91,'SCH D-2.1'!$B218)*-1000</f>
        <v>0</v>
      </c>
      <c r="F218" s="24">
        <f>SUM(D218:E218)</f>
        <v>0</v>
      </c>
      <c r="G218" s="25">
        <v>1</v>
      </c>
      <c r="H218" s="24">
        <f t="shared" ref="H218:H222" si="57">F218*G218</f>
        <v>0</v>
      </c>
    </row>
    <row r="219" spans="1:8" ht="18.95" customHeight="1" x14ac:dyDescent="0.2">
      <c r="A219" s="26">
        <f t="shared" si="54"/>
        <v>134</v>
      </c>
      <c r="B219" s="124">
        <v>930.1</v>
      </c>
      <c r="C219" s="4" t="s">
        <v>93</v>
      </c>
      <c r="D219" s="24">
        <f>SUMIFS('ProForma Adj F'!$P$11:$P$91,'ProForma Adj F'!$A$11:$A$91,'SCH D-2.1'!D$13,'ProForma Adj F'!$B$11:$B$91,'SCH D-2.1'!$B219)*-1000</f>
        <v>0</v>
      </c>
      <c r="E219" s="24">
        <f>SUMIFS('ProForma Adj F'!$P$11:$P$91,'ProForma Adj F'!$A$11:$A$91,'SCH D-2.1'!E$13,'ProForma Adj F'!$B$11:$B$91,'SCH D-2.1'!$B219)*-1000</f>
        <v>-6221.9999999999909</v>
      </c>
      <c r="F219" s="24">
        <f>SUM(D219:E219)</f>
        <v>-6221.9999999999909</v>
      </c>
      <c r="G219" s="25">
        <v>1</v>
      </c>
      <c r="H219" s="24">
        <f t="shared" si="57"/>
        <v>-6221.9999999999909</v>
      </c>
    </row>
    <row r="220" spans="1:8" ht="18.95" customHeight="1" x14ac:dyDescent="0.2">
      <c r="A220" s="26">
        <f t="shared" si="54"/>
        <v>135</v>
      </c>
      <c r="B220" s="124">
        <v>930.2</v>
      </c>
      <c r="C220" s="4" t="s">
        <v>94</v>
      </c>
      <c r="D220" s="24">
        <f>SUMIFS('ProForma Adj F'!$P$11:$P$91,'ProForma Adj F'!$A$11:$A$91,'SCH D-2.1'!D$13,'ProForma Adj F'!$B$11:$B$91,'SCH D-2.1'!$B220)*-1000</f>
        <v>0</v>
      </c>
      <c r="E220" s="24">
        <f>SUMIFS('ProForma Adj F'!$P$11:$P$91,'ProForma Adj F'!$A$11:$A$91,'SCH D-2.1'!E$13,'ProForma Adj F'!$B$11:$B$91,'SCH D-2.1'!$B220)*-1000</f>
        <v>0</v>
      </c>
      <c r="F220" s="24">
        <f>SUM(D220:E220)</f>
        <v>0</v>
      </c>
      <c r="G220" s="25">
        <v>1</v>
      </c>
      <c r="H220" s="24">
        <f t="shared" si="57"/>
        <v>0</v>
      </c>
    </row>
    <row r="221" spans="1:8" ht="18.95" customHeight="1" x14ac:dyDescent="0.2">
      <c r="A221" s="26">
        <f t="shared" si="54"/>
        <v>136</v>
      </c>
      <c r="B221" s="124">
        <v>931</v>
      </c>
      <c r="C221" s="4" t="s">
        <v>24</v>
      </c>
      <c r="D221" s="24">
        <f>SUMIFS('ProForma Adj F'!$P$11:$P$91,'ProForma Adj F'!$A$11:$A$91,'SCH D-2.1'!D$13,'ProForma Adj F'!$B$11:$B$91,'SCH D-2.1'!$B221)*-1000</f>
        <v>0</v>
      </c>
      <c r="E221" s="24">
        <f>SUMIFS('ProForma Adj F'!$P$11:$P$91,'ProForma Adj F'!$A$11:$A$91,'SCH D-2.1'!E$13,'ProForma Adj F'!$B$11:$B$91,'SCH D-2.1'!$B221)*-1000</f>
        <v>0</v>
      </c>
      <c r="F221" s="24">
        <f>SUM(D221:E221)</f>
        <v>0</v>
      </c>
      <c r="G221" s="25">
        <v>1</v>
      </c>
      <c r="H221" s="24">
        <f t="shared" si="57"/>
        <v>0</v>
      </c>
    </row>
    <row r="222" spans="1:8" ht="18.95" customHeight="1" x14ac:dyDescent="0.2">
      <c r="A222" s="26">
        <f t="shared" si="54"/>
        <v>137</v>
      </c>
      <c r="B222" s="124">
        <v>935</v>
      </c>
      <c r="C222" s="4" t="s">
        <v>95</v>
      </c>
      <c r="D222" s="24">
        <f>SUMIFS('ProForma Adj F'!$P$11:$P$91,'ProForma Adj F'!$A$11:$A$91,'SCH D-2.1'!D$13,'ProForma Adj F'!$B$11:$B$91,'SCH D-2.1'!$B222)*-1000</f>
        <v>0</v>
      </c>
      <c r="E222" s="24">
        <f>SUMIFS('ProForma Adj F'!$P$11:$P$91,'ProForma Adj F'!$A$11:$A$91,'SCH D-2.1'!E$13,'ProForma Adj F'!$B$11:$B$91,'SCH D-2.1'!$B222)*-1000</f>
        <v>0</v>
      </c>
      <c r="F222" s="24">
        <f>SUM(D222:E222)</f>
        <v>0</v>
      </c>
      <c r="G222" s="25">
        <v>1</v>
      </c>
      <c r="H222" s="24">
        <f t="shared" si="57"/>
        <v>0</v>
      </c>
    </row>
    <row r="223" spans="1:8" ht="18.95" customHeight="1" x14ac:dyDescent="0.2">
      <c r="A223" s="26">
        <f t="shared" si="54"/>
        <v>138</v>
      </c>
      <c r="C223" s="10" t="s">
        <v>193</v>
      </c>
      <c r="D223" s="36">
        <f t="shared" ref="D223:F223" si="58">SUM(D197:D222)</f>
        <v>0</v>
      </c>
      <c r="E223" s="36">
        <f t="shared" si="58"/>
        <v>-6221.9999999999909</v>
      </c>
      <c r="F223" s="36">
        <f t="shared" si="58"/>
        <v>-6221.9999999999909</v>
      </c>
      <c r="H223" s="36">
        <f>SUM(H197:H222)</f>
        <v>-6221.9999999999909</v>
      </c>
    </row>
    <row r="224" spans="1:8" ht="18.95" customHeight="1" x14ac:dyDescent="0.2">
      <c r="A224" s="26"/>
    </row>
    <row r="225" spans="1:11" ht="18.95" customHeight="1" x14ac:dyDescent="0.2">
      <c r="A225" s="26">
        <f>A223+1</f>
        <v>139</v>
      </c>
      <c r="C225" s="10" t="s">
        <v>195</v>
      </c>
      <c r="D225" s="35">
        <f t="shared" ref="D225:F225" si="59">SUM(D108,D138,D160,D180,D187,D194,D223)</f>
        <v>0</v>
      </c>
      <c r="E225" s="35">
        <f t="shared" si="59"/>
        <v>-1054763.72</v>
      </c>
      <c r="F225" s="35">
        <f t="shared" si="59"/>
        <v>-1054763.72</v>
      </c>
      <c r="H225" s="35">
        <f>SUM(H108,H138,H160,H180,H187,H194,H223)</f>
        <v>-1054763.72</v>
      </c>
    </row>
    <row r="226" spans="1:11" ht="18.95" customHeight="1" x14ac:dyDescent="0.2">
      <c r="A226" s="26"/>
      <c r="C226" s="10"/>
      <c r="J226" s="136"/>
    </row>
    <row r="227" spans="1:11" ht="18.95" customHeight="1" x14ac:dyDescent="0.2">
      <c r="A227" s="26">
        <f>A225+1</f>
        <v>140</v>
      </c>
      <c r="B227" s="38" t="s">
        <v>196</v>
      </c>
      <c r="C227" s="10" t="s">
        <v>197</v>
      </c>
      <c r="D227" s="24">
        <f>SUMIFS('ProForma Adj F'!$P$11:$P$91,'ProForma Adj F'!$A$11:$A$91,'SCH D-2.1'!D$13,'ProForma Adj F'!$B$11:$B$91,'SCH D-2.1'!$B227)*-1000</f>
        <v>0</v>
      </c>
      <c r="E227" s="24">
        <f>SUMIFS('ProForma Adj F'!$P$11:$P$91,'ProForma Adj F'!$A$11:$A$91,'SCH D-2.1'!E$13,'ProForma Adj F'!$B$11:$B$91,'SCH D-2.1'!$B227)*-1000</f>
        <v>0</v>
      </c>
      <c r="F227" s="24">
        <f t="shared" ref="F227:F233" si="60">SUM(D227:E227)</f>
        <v>0</v>
      </c>
      <c r="G227" s="25">
        <v>1</v>
      </c>
      <c r="H227" s="24">
        <f>F227*G227</f>
        <v>0</v>
      </c>
      <c r="J227" s="25"/>
    </row>
    <row r="228" spans="1:11" ht="18.95" customHeight="1" x14ac:dyDescent="0.2">
      <c r="A228" s="26">
        <f t="shared" si="54"/>
        <v>141</v>
      </c>
      <c r="B228" s="139">
        <v>407.3</v>
      </c>
      <c r="C228" s="10" t="s">
        <v>1080</v>
      </c>
      <c r="D228" s="24">
        <f>SUMIFS('ProForma Adj F'!$P$11:$P$91,'ProForma Adj F'!$A$11:$A$91,'SCH D-2.1'!D$13,'ProForma Adj F'!$B$11:$B$91,'SCH D-2.1'!$B228)*-1000</f>
        <v>0</v>
      </c>
      <c r="E228" s="24">
        <f>SUMIFS('ProForma Adj F'!$P$11:$P$91,'ProForma Adj F'!$A$11:$A$91,'SCH D-2.1'!E$13,'ProForma Adj F'!$B$11:$B$91,'SCH D-2.1'!$B228)*-1000</f>
        <v>0</v>
      </c>
      <c r="F228" s="24">
        <f t="shared" si="60"/>
        <v>0</v>
      </c>
      <c r="G228" s="25">
        <v>1</v>
      </c>
      <c r="H228" s="24">
        <f t="shared" ref="H228" si="61">F228*G228</f>
        <v>0</v>
      </c>
    </row>
    <row r="229" spans="1:11" ht="18.95" customHeight="1" x14ac:dyDescent="0.2">
      <c r="A229" s="26">
        <f t="shared" si="54"/>
        <v>142</v>
      </c>
      <c r="B229" s="124">
        <v>408.1</v>
      </c>
      <c r="C229" s="10" t="s">
        <v>10</v>
      </c>
      <c r="D229" s="24">
        <f>SUMIFS('ProForma Adj F'!$P$11:$P$91,'ProForma Adj F'!$A$11:$A$91,'SCH D-2.1'!D$13,'ProForma Adj F'!$B$11:$B$91,'SCH D-2.1'!$B229)*-1000</f>
        <v>0</v>
      </c>
      <c r="E229" s="24">
        <f>SUMIFS('ProForma Adj F'!$P$11:$P$91,'ProForma Adj F'!$A$11:$A$91,'SCH D-2.1'!E$13,'ProForma Adj F'!$B$11:$B$91,'SCH D-2.1'!$B229)*-1000</f>
        <v>0</v>
      </c>
      <c r="F229" s="24">
        <f t="shared" si="60"/>
        <v>0</v>
      </c>
      <c r="G229" s="25">
        <v>1</v>
      </c>
      <c r="H229" s="24">
        <f t="shared" ref="H229" si="62">F229*G229</f>
        <v>0</v>
      </c>
    </row>
    <row r="230" spans="1:11" ht="18.95" customHeight="1" x14ac:dyDescent="0.2">
      <c r="A230" s="26">
        <f t="shared" si="54"/>
        <v>143</v>
      </c>
      <c r="B230" s="38" t="s">
        <v>198</v>
      </c>
      <c r="C230" s="10" t="s">
        <v>199</v>
      </c>
      <c r="D230" s="24">
        <f t="shared" ref="D230" si="63">D243</f>
        <v>-1648418.0942601126</v>
      </c>
      <c r="E230" s="24">
        <f t="shared" ref="E230" si="64">E243</f>
        <v>210425.36213999998</v>
      </c>
      <c r="F230" s="24">
        <f t="shared" si="60"/>
        <v>-1437992.7321201125</v>
      </c>
      <c r="G230" s="25">
        <v>1</v>
      </c>
      <c r="H230" s="24">
        <f>F230*G230</f>
        <v>-1437992.7321201125</v>
      </c>
      <c r="J230" s="24"/>
      <c r="K230" s="25"/>
    </row>
    <row r="231" spans="1:11" ht="18.95" customHeight="1" x14ac:dyDescent="0.2">
      <c r="A231" s="26">
        <f t="shared" si="54"/>
        <v>144</v>
      </c>
      <c r="B231" s="38" t="s">
        <v>198</v>
      </c>
      <c r="C231" s="10" t="s">
        <v>200</v>
      </c>
      <c r="D231" s="24">
        <f t="shared" ref="D231" si="65">D241</f>
        <v>-413137.36698248447</v>
      </c>
      <c r="E231" s="24">
        <f t="shared" ref="E231" si="66">E241</f>
        <v>52738.186000000002</v>
      </c>
      <c r="F231" s="24">
        <f t="shared" si="60"/>
        <v>-360399.18098248448</v>
      </c>
      <c r="G231" s="25">
        <v>1</v>
      </c>
      <c r="H231" s="24">
        <f>F231*G231</f>
        <v>-360399.18098248448</v>
      </c>
      <c r="J231" s="24"/>
      <c r="K231" s="25"/>
    </row>
    <row r="232" spans="1:11" ht="18.95" customHeight="1" x14ac:dyDescent="0.2">
      <c r="A232" s="26">
        <f t="shared" si="54"/>
        <v>145</v>
      </c>
      <c r="B232" s="38">
        <v>411.4</v>
      </c>
      <c r="C232" s="10" t="s">
        <v>203</v>
      </c>
      <c r="D232" s="24">
        <f>SUMIFS('ProForma Adj F'!$P$11:$P$91,'ProForma Adj F'!$A$11:$A$91,'SCH D-2.1'!D$13,'ProForma Adj F'!$B$11:$B$91,'SCH D-2.1'!$B232)*-1000</f>
        <v>0</v>
      </c>
      <c r="E232" s="24">
        <f>SUMIFS('ProForma Adj F'!$P$11:$P$91,'ProForma Adj F'!$A$11:$A$91,'SCH D-2.1'!E$13,'ProForma Adj F'!$B$11:$B$91,'SCH D-2.1'!$B232)*-1000</f>
        <v>0</v>
      </c>
      <c r="F232" s="24">
        <f t="shared" si="60"/>
        <v>0</v>
      </c>
      <c r="G232" s="25">
        <v>1</v>
      </c>
      <c r="H232" s="24">
        <f t="shared" ref="H232:H233" si="67">F232*G232</f>
        <v>0</v>
      </c>
    </row>
    <row r="233" spans="1:11" ht="18.95" customHeight="1" x14ac:dyDescent="0.2">
      <c r="A233" s="26">
        <f t="shared" si="54"/>
        <v>146</v>
      </c>
      <c r="B233" s="38">
        <v>411.8</v>
      </c>
      <c r="C233" s="10" t="s">
        <v>204</v>
      </c>
      <c r="D233" s="35">
        <f>SUMIFS('ProForma Adj F'!$P$11:$P$91,'ProForma Adj F'!$A$11:$A$91,'SCH D-2.1'!D$13,'ProForma Adj F'!$B$11:$B$91,'SCH D-2.1'!$B233)*-1000</f>
        <v>0</v>
      </c>
      <c r="E233" s="35">
        <f>SUMIFS('ProForma Adj F'!$P$11:$P$91,'ProForma Adj F'!$A$11:$A$91,'SCH D-2.1'!E$13,'ProForma Adj F'!$B$11:$B$91,'SCH D-2.1'!$B233)*-1000</f>
        <v>0</v>
      </c>
      <c r="F233" s="35">
        <f t="shared" si="60"/>
        <v>0</v>
      </c>
      <c r="G233" s="25">
        <v>1</v>
      </c>
      <c r="H233" s="35">
        <f t="shared" si="67"/>
        <v>0</v>
      </c>
    </row>
    <row r="234" spans="1:11" ht="18.95" customHeight="1" x14ac:dyDescent="0.2">
      <c r="B234" s="124"/>
      <c r="C234" s="10"/>
    </row>
    <row r="235" spans="1:11" ht="18.95" customHeight="1" thickBot="1" x14ac:dyDescent="0.25">
      <c r="A235" s="26">
        <f>A233+1</f>
        <v>147</v>
      </c>
      <c r="B235" s="124"/>
      <c r="C235" s="43" t="s">
        <v>100</v>
      </c>
      <c r="D235" s="39">
        <f t="shared" ref="D235:F235" si="68">SUM(D225:D233)</f>
        <v>-2061555.4612425971</v>
      </c>
      <c r="E235" s="39">
        <f t="shared" si="68"/>
        <v>-791600.17186</v>
      </c>
      <c r="F235" s="39">
        <f t="shared" si="68"/>
        <v>-2853155.6331025967</v>
      </c>
      <c r="H235" s="39">
        <f>SUM(H225:H233)</f>
        <v>-2853155.6331025967</v>
      </c>
    </row>
    <row r="236" spans="1:11" ht="18.95" customHeight="1" thickTop="1" x14ac:dyDescent="0.2">
      <c r="B236" s="124"/>
      <c r="C236" s="43"/>
    </row>
    <row r="237" spans="1:11" ht="18.95" customHeight="1" thickBot="1" x14ac:dyDescent="0.25">
      <c r="A237" s="26">
        <f>A235+1</f>
        <v>148</v>
      </c>
      <c r="B237" s="124"/>
      <c r="C237" s="43" t="s">
        <v>101</v>
      </c>
      <c r="D237" s="39">
        <f t="shared" ref="D237:F237" si="69">D33-D235</f>
        <v>-6201191.8784070909</v>
      </c>
      <c r="E237" s="39">
        <f t="shared" si="69"/>
        <v>791600.17186</v>
      </c>
      <c r="F237" s="39">
        <f t="shared" si="69"/>
        <v>-5409591.7065470917</v>
      </c>
      <c r="H237" s="39">
        <f>H33-H235</f>
        <v>-5409591.7065470917</v>
      </c>
    </row>
    <row r="238" spans="1:11" ht="18.95" customHeight="1" thickTop="1" x14ac:dyDescent="0.2">
      <c r="B238" s="124"/>
    </row>
    <row r="239" spans="1:11" ht="18.95" customHeight="1" x14ac:dyDescent="0.2">
      <c r="B239" s="124"/>
      <c r="C239" s="130" t="s">
        <v>1150</v>
      </c>
      <c r="D239" s="24">
        <f>D33-SUM(D225:D229,D233)</f>
        <v>-8262747.3396496885</v>
      </c>
      <c r="E239" s="24">
        <f>E33-SUM(E225:E229,E233)</f>
        <v>1054763.72</v>
      </c>
      <c r="F239" s="24">
        <f>F33-SUM(F225:F229,F233)</f>
        <v>-7207983.6196496887</v>
      </c>
      <c r="H239" s="24">
        <f>H33-SUM(H225:H229,H233)</f>
        <v>-7207983.6196496887</v>
      </c>
    </row>
    <row r="240" spans="1:11" ht="18.95" customHeight="1" x14ac:dyDescent="0.2">
      <c r="B240" s="124"/>
      <c r="D240" s="122">
        <f>'WPH-1 Effective Tax Rate'!$F$9</f>
        <v>0.05</v>
      </c>
      <c r="E240" s="122">
        <f>'WPH-1 Effective Tax Rate'!$F$9</f>
        <v>0.05</v>
      </c>
      <c r="F240" s="122">
        <f>'WPH-1 Effective Tax Rate'!$F$9</f>
        <v>0.05</v>
      </c>
      <c r="H240" s="122">
        <f>'WPH-1 Effective Tax Rate'!$F$9</f>
        <v>0.05</v>
      </c>
    </row>
    <row r="241" spans="2:8" ht="18.95" customHeight="1" x14ac:dyDescent="0.2">
      <c r="B241" s="124"/>
      <c r="D241" s="24">
        <f t="shared" ref="D241" si="70">D239*D240</f>
        <v>-413137.36698248447</v>
      </c>
      <c r="E241" s="24">
        <f>E239*E240</f>
        <v>52738.186000000002</v>
      </c>
      <c r="F241" s="24">
        <f>F239*F240</f>
        <v>-360399.18098248448</v>
      </c>
      <c r="H241" s="24">
        <f>H239*H240</f>
        <v>-360399.18098248448</v>
      </c>
    </row>
    <row r="242" spans="2:8" ht="18.95" customHeight="1" x14ac:dyDescent="0.2">
      <c r="B242" s="124"/>
      <c r="D242" s="122">
        <f>'WPH-1 Effective Tax Rate'!$F$13</f>
        <v>0.19949999999999998</v>
      </c>
      <c r="E242" s="122">
        <f>'WPH-1 Effective Tax Rate'!$F$13</f>
        <v>0.19949999999999998</v>
      </c>
      <c r="F242" s="122">
        <f>'WPH-1 Effective Tax Rate'!$F$13</f>
        <v>0.19949999999999998</v>
      </c>
      <c r="H242" s="122">
        <f>'WPH-1 Effective Tax Rate'!$F$13</f>
        <v>0.19949999999999998</v>
      </c>
    </row>
    <row r="243" spans="2:8" ht="18.95" customHeight="1" x14ac:dyDescent="0.2">
      <c r="B243" s="124"/>
      <c r="D243" s="24">
        <f t="shared" ref="D243" si="71">D239*D242</f>
        <v>-1648418.0942601126</v>
      </c>
      <c r="E243" s="24">
        <f>E239*E242</f>
        <v>210425.36213999998</v>
      </c>
      <c r="F243" s="24">
        <f>F239*F242</f>
        <v>-1437992.7321201127</v>
      </c>
      <c r="H243" s="24">
        <f>H239*H242</f>
        <v>-1437992.7321201127</v>
      </c>
    </row>
    <row r="244" spans="2:8" ht="18.95" customHeight="1" x14ac:dyDescent="0.2">
      <c r="B244" s="124"/>
      <c r="D244" s="24">
        <f t="shared" ref="D244" si="72">D241+D243</f>
        <v>-2061555.4612425971</v>
      </c>
      <c r="E244" s="24">
        <f>E241+E243</f>
        <v>263163.54813999997</v>
      </c>
      <c r="F244" s="24">
        <f>F241+F243</f>
        <v>-1798391.9131025972</v>
      </c>
      <c r="H244" s="24">
        <f>H241+H243</f>
        <v>-1798391.9131025972</v>
      </c>
    </row>
    <row r="245" spans="2:8" ht="18.95" customHeight="1" x14ac:dyDescent="0.2"/>
    <row r="246" spans="2:8" ht="18.95" customHeight="1" x14ac:dyDescent="0.2"/>
    <row r="247" spans="2:8" ht="18.95" customHeight="1" x14ac:dyDescent="0.2"/>
    <row r="248" spans="2:8" ht="18.95" customHeight="1" x14ac:dyDescent="0.2"/>
    <row r="249" spans="2:8" ht="18.95" customHeight="1" x14ac:dyDescent="0.2"/>
    <row r="250" spans="2:8" ht="18.95" customHeight="1" x14ac:dyDescent="0.2"/>
    <row r="251" spans="2:8" ht="18.95" customHeight="1" x14ac:dyDescent="0.2"/>
    <row r="252" spans="2:8" ht="18.95" customHeight="1" x14ac:dyDescent="0.2"/>
    <row r="253" spans="2:8" ht="18.95" customHeight="1" x14ac:dyDescent="0.2"/>
    <row r="254" spans="2:8" ht="18.95" customHeight="1" x14ac:dyDescent="0.2"/>
    <row r="255" spans="2:8" ht="18.95" customHeight="1" x14ac:dyDescent="0.2"/>
    <row r="256" spans="2:8" ht="18.95" customHeight="1" x14ac:dyDescent="0.2"/>
    <row r="257" ht="18.95" customHeight="1" x14ac:dyDescent="0.2"/>
    <row r="258" ht="18.95" customHeight="1" x14ac:dyDescent="0.2"/>
    <row r="259" ht="18.95" customHeight="1" x14ac:dyDescent="0.2"/>
    <row r="260" ht="18.95" customHeight="1" x14ac:dyDescent="0.2"/>
    <row r="261" ht="18.95" customHeight="1" x14ac:dyDescent="0.2"/>
    <row r="262" ht="18.95" customHeight="1" x14ac:dyDescent="0.2"/>
    <row r="263" ht="18.95" customHeight="1" x14ac:dyDescent="0.2"/>
    <row r="264" ht="18.95" customHeight="1" x14ac:dyDescent="0.2"/>
    <row r="265" ht="18.95" customHeight="1" x14ac:dyDescent="0.2"/>
    <row r="266" ht="18.95" customHeight="1" x14ac:dyDescent="0.2"/>
    <row r="267" ht="18.95" customHeight="1" x14ac:dyDescent="0.2"/>
    <row r="268" ht="18.95" customHeight="1" x14ac:dyDescent="0.2"/>
    <row r="269" ht="18.95" customHeight="1" x14ac:dyDescent="0.2"/>
    <row r="270" ht="18.95" customHeight="1" x14ac:dyDescent="0.2"/>
    <row r="271" ht="18.95" customHeight="1" x14ac:dyDescent="0.2"/>
    <row r="272" ht="18.95" customHeight="1" x14ac:dyDescent="0.2"/>
    <row r="273" ht="18.95" customHeight="1" x14ac:dyDescent="0.2"/>
    <row r="274" ht="18.95" customHeight="1" x14ac:dyDescent="0.2"/>
    <row r="275" ht="18.95" customHeight="1" x14ac:dyDescent="0.2"/>
    <row r="276" ht="18.95" customHeight="1" x14ac:dyDescent="0.2"/>
    <row r="277" ht="18.95" customHeight="1" x14ac:dyDescent="0.2"/>
    <row r="278" ht="18.95" customHeight="1" x14ac:dyDescent="0.2"/>
    <row r="279" ht="18.95" customHeight="1" x14ac:dyDescent="0.2"/>
    <row r="280" ht="18.95" customHeight="1" x14ac:dyDescent="0.2"/>
    <row r="281" ht="18.95" customHeight="1" x14ac:dyDescent="0.2"/>
    <row r="282" ht="18.95" customHeight="1" x14ac:dyDescent="0.2"/>
    <row r="283" ht="18.95" customHeight="1" x14ac:dyDescent="0.2"/>
    <row r="284" ht="18.95" customHeight="1" x14ac:dyDescent="0.2"/>
    <row r="285" ht="18.95" customHeight="1" x14ac:dyDescent="0.2"/>
    <row r="286" ht="18.95" customHeight="1" x14ac:dyDescent="0.2"/>
    <row r="287" ht="18.95" customHeight="1" x14ac:dyDescent="0.2"/>
    <row r="288" ht="18.95" customHeight="1" x14ac:dyDescent="0.2"/>
    <row r="289" ht="18.95" customHeight="1" x14ac:dyDescent="0.2"/>
    <row r="290" ht="18.95" customHeight="1" x14ac:dyDescent="0.2"/>
    <row r="291" ht="18.95" customHeight="1" x14ac:dyDescent="0.2"/>
    <row r="292" ht="18.95" customHeight="1" x14ac:dyDescent="0.2"/>
    <row r="293" ht="18.95" customHeight="1" x14ac:dyDescent="0.2"/>
    <row r="294" ht="18.95" customHeight="1" x14ac:dyDescent="0.2"/>
    <row r="295" ht="18.95" customHeight="1" x14ac:dyDescent="0.2"/>
    <row r="296" ht="18.95" customHeight="1" x14ac:dyDescent="0.2"/>
    <row r="297" ht="18.95" customHeight="1" x14ac:dyDescent="0.2"/>
    <row r="298" ht="18.95" customHeight="1" x14ac:dyDescent="0.2"/>
    <row r="299" ht="18.95" customHeight="1" x14ac:dyDescent="0.2"/>
    <row r="300" ht="18.95" customHeight="1" x14ac:dyDescent="0.2"/>
    <row r="301" ht="18.95" customHeight="1" x14ac:dyDescent="0.2"/>
    <row r="302" ht="18.95" customHeight="1" x14ac:dyDescent="0.2"/>
    <row r="303" ht="18.95" customHeight="1" x14ac:dyDescent="0.2"/>
    <row r="304" ht="18.95" customHeight="1" x14ac:dyDescent="0.2"/>
    <row r="305" ht="18.95" customHeight="1" x14ac:dyDescent="0.2"/>
    <row r="306" ht="18.95" customHeight="1" x14ac:dyDescent="0.2"/>
    <row r="307" ht="18.95" customHeight="1" x14ac:dyDescent="0.2"/>
    <row r="308" ht="18.95" customHeight="1" x14ac:dyDescent="0.2"/>
    <row r="309" ht="18.95" customHeight="1" x14ac:dyDescent="0.2"/>
    <row r="310" ht="18.95" customHeight="1" x14ac:dyDescent="0.2"/>
    <row r="311" ht="18.95" customHeight="1" x14ac:dyDescent="0.2"/>
    <row r="312" ht="18.95" customHeight="1" x14ac:dyDescent="0.2"/>
    <row r="313" ht="18.95" customHeight="1" x14ac:dyDescent="0.2"/>
    <row r="314" ht="18.95" customHeight="1" x14ac:dyDescent="0.2"/>
    <row r="315" ht="18.95" customHeight="1" x14ac:dyDescent="0.2"/>
    <row r="316" ht="18.95" customHeight="1" x14ac:dyDescent="0.2"/>
    <row r="317" ht="18.95" customHeight="1" x14ac:dyDescent="0.2"/>
    <row r="318" ht="18.95" customHeight="1" x14ac:dyDescent="0.2"/>
    <row r="319" ht="18.95" customHeight="1" x14ac:dyDescent="0.2"/>
    <row r="320" ht="18.95" customHeight="1" x14ac:dyDescent="0.2"/>
    <row r="321" ht="18.95" customHeight="1" x14ac:dyDescent="0.2"/>
    <row r="322" ht="18.95" customHeight="1" x14ac:dyDescent="0.2"/>
    <row r="323" ht="18.95" customHeight="1" x14ac:dyDescent="0.2"/>
    <row r="324" ht="18.95" customHeight="1" x14ac:dyDescent="0.2"/>
    <row r="325" ht="18.95" customHeight="1" x14ac:dyDescent="0.2"/>
    <row r="326" ht="18.95" customHeight="1" x14ac:dyDescent="0.2"/>
    <row r="327" ht="18.95" customHeight="1" x14ac:dyDescent="0.2"/>
    <row r="328" ht="18.95" customHeight="1" x14ac:dyDescent="0.2"/>
    <row r="329" ht="18.95" customHeight="1" x14ac:dyDescent="0.2"/>
    <row r="330" ht="18.95" customHeight="1" x14ac:dyDescent="0.2"/>
    <row r="331" ht="18.95" customHeight="1" x14ac:dyDescent="0.2"/>
    <row r="332" ht="18.95" customHeight="1" x14ac:dyDescent="0.2"/>
    <row r="333" ht="18.95" customHeight="1" x14ac:dyDescent="0.2"/>
    <row r="334" ht="18.95" customHeight="1" x14ac:dyDescent="0.2"/>
    <row r="335" ht="18.95" customHeight="1" x14ac:dyDescent="0.2"/>
    <row r="336" ht="18.95" customHeight="1" x14ac:dyDescent="0.2"/>
    <row r="337" ht="18.95" customHeight="1" x14ac:dyDescent="0.2"/>
    <row r="338" ht="18.95" customHeight="1" x14ac:dyDescent="0.2"/>
    <row r="339" ht="18.95" customHeight="1" x14ac:dyDescent="0.2"/>
    <row r="340" ht="18.95" customHeight="1" x14ac:dyDescent="0.2"/>
    <row r="341" ht="18.95" customHeight="1" x14ac:dyDescent="0.2"/>
    <row r="342" ht="18.95" customHeight="1" x14ac:dyDescent="0.2"/>
    <row r="343" ht="18.95" customHeight="1" x14ac:dyDescent="0.2"/>
    <row r="344" ht="18.95" customHeight="1" x14ac:dyDescent="0.2"/>
    <row r="345" ht="18.95" customHeight="1" x14ac:dyDescent="0.2"/>
    <row r="346" ht="18.95" customHeight="1" x14ac:dyDescent="0.2"/>
    <row r="347" ht="18.95" customHeight="1" x14ac:dyDescent="0.2"/>
    <row r="348" ht="18.95" customHeight="1" x14ac:dyDescent="0.2"/>
    <row r="349" ht="18.95" customHeight="1" x14ac:dyDescent="0.2"/>
    <row r="350" ht="18.95" customHeight="1" x14ac:dyDescent="0.2"/>
    <row r="351" ht="18.95" customHeight="1" x14ac:dyDescent="0.2"/>
    <row r="352" ht="18.95" customHeight="1" x14ac:dyDescent="0.2"/>
    <row r="353" ht="18.95" customHeight="1" x14ac:dyDescent="0.2"/>
    <row r="354" ht="18.95" customHeight="1" x14ac:dyDescent="0.2"/>
    <row r="355" ht="18.95" customHeight="1" x14ac:dyDescent="0.2"/>
    <row r="356" ht="18.95" customHeight="1" x14ac:dyDescent="0.2"/>
    <row r="357" ht="18.95" customHeight="1" x14ac:dyDescent="0.2"/>
    <row r="358" ht="18.95" customHeight="1" x14ac:dyDescent="0.2"/>
    <row r="359" ht="18.95" customHeight="1" x14ac:dyDescent="0.2"/>
    <row r="360" ht="18.95" customHeight="1" x14ac:dyDescent="0.2"/>
    <row r="361" ht="18.95" customHeight="1" x14ac:dyDescent="0.2"/>
    <row r="362" ht="18.95" customHeight="1" x14ac:dyDescent="0.2"/>
    <row r="363" ht="18.95" customHeight="1" x14ac:dyDescent="0.2"/>
    <row r="364" ht="18.95" customHeight="1" x14ac:dyDescent="0.2"/>
    <row r="365" ht="18.95" customHeight="1" x14ac:dyDescent="0.2"/>
    <row r="366" ht="18.95" customHeight="1" x14ac:dyDescent="0.2"/>
    <row r="367" ht="18.95" customHeight="1" x14ac:dyDescent="0.2"/>
    <row r="368" ht="18.95" customHeight="1" x14ac:dyDescent="0.2"/>
    <row r="369" ht="18.95" customHeight="1" x14ac:dyDescent="0.2"/>
    <row r="370" ht="18.95" customHeight="1" x14ac:dyDescent="0.2"/>
    <row r="371" ht="18.95" customHeight="1" x14ac:dyDescent="0.2"/>
    <row r="372" ht="18.95" customHeight="1" x14ac:dyDescent="0.2"/>
    <row r="373" ht="18.95" customHeight="1" x14ac:dyDescent="0.2"/>
    <row r="374" ht="18.95" customHeight="1" x14ac:dyDescent="0.2"/>
    <row r="375" ht="18.95" customHeight="1" x14ac:dyDescent="0.2"/>
    <row r="376" ht="18.95" customHeight="1" x14ac:dyDescent="0.2"/>
    <row r="377" ht="18.95" customHeight="1" x14ac:dyDescent="0.2"/>
    <row r="378" ht="18.95" customHeight="1" x14ac:dyDescent="0.2"/>
    <row r="379" ht="18.95" customHeight="1" x14ac:dyDescent="0.2"/>
    <row r="380" ht="18.95" customHeight="1" x14ac:dyDescent="0.2"/>
    <row r="381" ht="18.95" customHeight="1" x14ac:dyDescent="0.2"/>
    <row r="382" ht="18.95" customHeight="1" x14ac:dyDescent="0.2"/>
    <row r="383" ht="18.95" customHeight="1" x14ac:dyDescent="0.2"/>
    <row r="384" ht="18.95" customHeight="1" x14ac:dyDescent="0.2"/>
    <row r="385" ht="18.95" customHeight="1" x14ac:dyDescent="0.2"/>
    <row r="386" ht="18.95" customHeight="1" x14ac:dyDescent="0.2"/>
    <row r="387" ht="18.95" customHeight="1" x14ac:dyDescent="0.2"/>
    <row r="388" ht="18.95" customHeight="1" x14ac:dyDescent="0.2"/>
    <row r="389" ht="18.95" customHeight="1" x14ac:dyDescent="0.2"/>
    <row r="390" ht="18.95" customHeight="1" x14ac:dyDescent="0.2"/>
    <row r="391" ht="18.95" customHeight="1" x14ac:dyDescent="0.2"/>
    <row r="392" ht="18.95" customHeight="1" x14ac:dyDescent="0.2"/>
    <row r="393" ht="18.95" customHeight="1" x14ac:dyDescent="0.2"/>
    <row r="394" ht="18.95" customHeight="1" x14ac:dyDescent="0.2"/>
    <row r="395" ht="18.95" customHeight="1" x14ac:dyDescent="0.2"/>
    <row r="396" ht="18.95" customHeight="1" x14ac:dyDescent="0.2"/>
    <row r="397" ht="18.95" customHeight="1" x14ac:dyDescent="0.2"/>
    <row r="398" ht="18.95" customHeight="1" x14ac:dyDescent="0.2"/>
    <row r="399" ht="18.95" customHeight="1" x14ac:dyDescent="0.2"/>
    <row r="400" ht="18.95" customHeight="1" x14ac:dyDescent="0.2"/>
    <row r="401" ht="18.95" customHeight="1" x14ac:dyDescent="0.2"/>
    <row r="402" ht="18.95" customHeight="1" x14ac:dyDescent="0.2"/>
    <row r="403" ht="18.95" customHeight="1" x14ac:dyDescent="0.2"/>
  </sheetData>
  <mergeCells count="24">
    <mergeCell ref="A86:H86"/>
    <mergeCell ref="A1:H1"/>
    <mergeCell ref="A2:H2"/>
    <mergeCell ref="A3:H3"/>
    <mergeCell ref="A4:H4"/>
    <mergeCell ref="A42:H42"/>
    <mergeCell ref="A43:H43"/>
    <mergeCell ref="A44:H44"/>
    <mergeCell ref="A45:H45"/>
    <mergeCell ref="A83:H83"/>
    <mergeCell ref="A84:H84"/>
    <mergeCell ref="A85:H85"/>
    <mergeCell ref="A209:H209"/>
    <mergeCell ref="A124:H124"/>
    <mergeCell ref="A125:H125"/>
    <mergeCell ref="A126:H126"/>
    <mergeCell ref="A127:H127"/>
    <mergeCell ref="A165:H165"/>
    <mergeCell ref="A166:H166"/>
    <mergeCell ref="A167:H167"/>
    <mergeCell ref="A168:H168"/>
    <mergeCell ref="A206:H206"/>
    <mergeCell ref="A207:H207"/>
    <mergeCell ref="A208:H208"/>
  </mergeCells>
  <printOptions horizontalCentered="1"/>
  <pageMargins left="0.7" right="0.7" top="1" bottom="0.75" header="0.3" footer="0.3"/>
  <pageSetup scale="60" fitToHeight="0" orientation="landscape" r:id="rId1"/>
  <rowBreaks count="5" manualBreakCount="5">
    <brk id="41" max="12" man="1"/>
    <brk id="82" max="12" man="1"/>
    <brk id="123" max="12" man="1"/>
    <brk id="164" max="12" man="1"/>
    <brk id="20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
  <sheetViews>
    <sheetView workbookViewId="0"/>
  </sheetViews>
  <sheetFormatPr defaultRowHeight="12.75"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97"/>
  <sheetViews>
    <sheetView zoomScaleNormal="100" workbookViewId="0">
      <selection activeCell="A3" sqref="A3:E3"/>
    </sheetView>
  </sheetViews>
  <sheetFormatPr defaultColWidth="9.140625" defaultRowHeight="12.75" x14ac:dyDescent="0.2"/>
  <cols>
    <col min="1" max="1" width="6.85546875" style="21" customWidth="1"/>
    <col min="2" max="2" width="59.42578125" style="21" customWidth="1"/>
    <col min="3" max="3" width="14.42578125" style="21" customWidth="1"/>
    <col min="4" max="4" width="18.85546875" style="21" customWidth="1"/>
    <col min="5" max="5" width="15.7109375" style="21" customWidth="1"/>
    <col min="6" max="6" width="1.85546875" style="21" customWidth="1"/>
    <col min="7" max="16384" width="9.140625" style="21"/>
  </cols>
  <sheetData>
    <row r="1" spans="1:5" s="16" customFormat="1" ht="20.100000000000001" customHeight="1" x14ac:dyDescent="0.2">
      <c r="A1" s="380" t="s">
        <v>597</v>
      </c>
      <c r="B1" s="379"/>
      <c r="C1" s="379"/>
      <c r="D1" s="379"/>
      <c r="E1" s="379"/>
    </row>
    <row r="2" spans="1:5" s="16" customFormat="1" ht="20.100000000000001" customHeight="1" x14ac:dyDescent="0.2">
      <c r="A2" s="380" t="s">
        <v>1299</v>
      </c>
      <c r="B2" s="379"/>
      <c r="C2" s="379"/>
      <c r="D2" s="379"/>
      <c r="E2" s="379"/>
    </row>
    <row r="3" spans="1:5" s="16" customFormat="1" ht="20.100000000000001" customHeight="1" x14ac:dyDescent="0.2">
      <c r="A3" s="379" t="s">
        <v>275</v>
      </c>
      <c r="B3" s="379"/>
      <c r="C3" s="379"/>
      <c r="D3" s="379"/>
      <c r="E3" s="379"/>
    </row>
    <row r="4" spans="1:5" s="16" customFormat="1" ht="20.100000000000001" customHeight="1" x14ac:dyDescent="0.2">
      <c r="A4" s="380" t="s">
        <v>1184</v>
      </c>
      <c r="B4" s="379"/>
      <c r="C4" s="379"/>
      <c r="D4" s="379"/>
      <c r="E4" s="379"/>
    </row>
    <row r="5" spans="1:5" s="16" customFormat="1" ht="20.100000000000001" customHeight="1" x14ac:dyDescent="0.2">
      <c r="A5" s="380" t="s">
        <v>1190</v>
      </c>
      <c r="B5" s="379"/>
      <c r="C5" s="379"/>
      <c r="D5" s="379"/>
      <c r="E5" s="379"/>
    </row>
    <row r="6" spans="1:5" s="16" customFormat="1" ht="20.100000000000001" customHeight="1" x14ac:dyDescent="0.2">
      <c r="A6" s="256"/>
      <c r="B6" s="256"/>
      <c r="C6" s="256"/>
      <c r="D6" s="256"/>
      <c r="E6" s="256"/>
    </row>
    <row r="7" spans="1:5" s="16" customFormat="1" ht="20.100000000000001" customHeight="1" x14ac:dyDescent="0.2">
      <c r="A7" s="18" t="s">
        <v>207</v>
      </c>
      <c r="E7" s="19" t="s">
        <v>276</v>
      </c>
    </row>
    <row r="8" spans="1:5" s="16" customFormat="1" ht="20.100000000000001" customHeight="1" x14ac:dyDescent="0.2">
      <c r="A8" s="16" t="s">
        <v>232</v>
      </c>
      <c r="E8" s="19" t="s">
        <v>209</v>
      </c>
    </row>
    <row r="9" spans="1:5" s="16" customFormat="1" ht="20.100000000000001" customHeight="1" x14ac:dyDescent="0.2">
      <c r="A9" s="18" t="s">
        <v>1191</v>
      </c>
      <c r="D9" s="18"/>
      <c r="E9" s="20" t="s">
        <v>1148</v>
      </c>
    </row>
    <row r="10" spans="1:5" s="16" customFormat="1" ht="18.95" customHeight="1" x14ac:dyDescent="0.2"/>
    <row r="11" spans="1:5" s="16" customFormat="1" ht="30" customHeight="1" x14ac:dyDescent="0.2">
      <c r="A11" s="63"/>
      <c r="B11" s="63"/>
      <c r="C11" s="63"/>
      <c r="D11" s="381" t="s">
        <v>277</v>
      </c>
      <c r="E11" s="381"/>
    </row>
    <row r="12" spans="1:5" ht="24" customHeight="1" x14ac:dyDescent="0.2">
      <c r="A12" s="64" t="s">
        <v>152</v>
      </c>
      <c r="B12" s="64" t="s">
        <v>117</v>
      </c>
      <c r="C12" s="64"/>
      <c r="D12" s="64" t="s">
        <v>119</v>
      </c>
      <c r="E12" s="64" t="s">
        <v>278</v>
      </c>
    </row>
    <row r="13" spans="1:5" ht="18.95" customHeight="1" x14ac:dyDescent="0.2">
      <c r="A13" s="22"/>
      <c r="B13" s="29"/>
      <c r="C13" s="30"/>
      <c r="D13" s="30"/>
      <c r="E13" s="30"/>
    </row>
    <row r="14" spans="1:5" ht="18.95" customHeight="1" x14ac:dyDescent="0.2">
      <c r="A14" s="22">
        <v>1</v>
      </c>
      <c r="B14" s="23" t="s">
        <v>279</v>
      </c>
      <c r="C14" s="24"/>
      <c r="D14" s="65">
        <v>1</v>
      </c>
      <c r="E14" s="65">
        <v>1</v>
      </c>
    </row>
    <row r="15" spans="1:5" ht="18.95" customHeight="1" x14ac:dyDescent="0.2">
      <c r="A15" s="26"/>
      <c r="B15" s="23"/>
      <c r="C15" s="24"/>
      <c r="D15" s="65"/>
      <c r="E15" s="65"/>
    </row>
    <row r="16" spans="1:5" ht="18.95" customHeight="1" x14ac:dyDescent="0.2">
      <c r="A16" s="26">
        <v>2</v>
      </c>
      <c r="B16" s="23" t="s">
        <v>280</v>
      </c>
      <c r="C16" s="24"/>
      <c r="D16" s="65">
        <v>1.82E-3</v>
      </c>
      <c r="E16" s="65">
        <f>D16</f>
        <v>1.82E-3</v>
      </c>
    </row>
    <row r="17" spans="1:5" ht="18.95" customHeight="1" x14ac:dyDescent="0.2">
      <c r="A17" s="26"/>
      <c r="B17" s="23"/>
      <c r="C17" s="24"/>
      <c r="D17" s="65"/>
      <c r="E17" s="65"/>
    </row>
    <row r="18" spans="1:5" ht="18.95" customHeight="1" x14ac:dyDescent="0.2">
      <c r="A18" s="26">
        <v>3</v>
      </c>
      <c r="B18" s="23" t="s">
        <v>281</v>
      </c>
      <c r="D18" s="66">
        <v>2E-3</v>
      </c>
      <c r="E18" s="66">
        <f>D18</f>
        <v>2E-3</v>
      </c>
    </row>
    <row r="19" spans="1:5" ht="18.95" customHeight="1" x14ac:dyDescent="0.2">
      <c r="A19" s="26"/>
      <c r="B19" s="41"/>
      <c r="D19" s="65"/>
      <c r="E19" s="65"/>
    </row>
    <row r="20" spans="1:5" ht="18.95" customHeight="1" x14ac:dyDescent="0.2">
      <c r="A20" s="26">
        <v>4</v>
      </c>
      <c r="B20" s="23" t="s">
        <v>282</v>
      </c>
      <c r="C20" s="24"/>
      <c r="D20" s="65">
        <f>D14-D16-D18</f>
        <v>0.99617999999999995</v>
      </c>
      <c r="E20" s="65">
        <f>E14-E16-E18</f>
        <v>0.99617999999999995</v>
      </c>
    </row>
    <row r="21" spans="1:5" ht="18.95" customHeight="1" x14ac:dyDescent="0.2">
      <c r="A21" s="26"/>
      <c r="B21" s="10"/>
      <c r="C21" s="24"/>
      <c r="D21" s="65"/>
      <c r="E21" s="65"/>
    </row>
    <row r="22" spans="1:5" ht="18.95" customHeight="1" x14ac:dyDescent="0.2">
      <c r="A22" s="26">
        <v>5</v>
      </c>
      <c r="B22" s="10" t="s">
        <v>283</v>
      </c>
      <c r="C22" s="67">
        <v>0.05</v>
      </c>
      <c r="D22" s="65">
        <f>D20*C22</f>
        <v>4.9808999999999999E-2</v>
      </c>
      <c r="E22" s="66">
        <f>D22</f>
        <v>4.9808999999999999E-2</v>
      </c>
    </row>
    <row r="23" spans="1:5" ht="18.95" customHeight="1" x14ac:dyDescent="0.2">
      <c r="A23" s="26"/>
      <c r="B23" s="10"/>
      <c r="C23" s="24"/>
      <c r="D23" s="65"/>
      <c r="E23" s="65"/>
    </row>
    <row r="24" spans="1:5" ht="18.95" customHeight="1" x14ac:dyDescent="0.2">
      <c r="A24" s="26">
        <v>6</v>
      </c>
      <c r="B24" s="23" t="s">
        <v>284</v>
      </c>
      <c r="D24" s="65"/>
      <c r="E24" s="65">
        <f>E20-E22</f>
        <v>0.94637099999999996</v>
      </c>
    </row>
    <row r="25" spans="1:5" ht="18.95" customHeight="1" x14ac:dyDescent="0.2">
      <c r="A25" s="26"/>
      <c r="B25" s="43"/>
      <c r="C25" s="24"/>
      <c r="D25" s="65"/>
      <c r="E25" s="65"/>
    </row>
    <row r="26" spans="1:5" ht="18.95" customHeight="1" x14ac:dyDescent="0.2">
      <c r="A26" s="26">
        <v>7</v>
      </c>
      <c r="B26" s="10" t="s">
        <v>285</v>
      </c>
      <c r="C26" s="67">
        <v>0.21</v>
      </c>
      <c r="D26" s="68"/>
      <c r="E26" s="66">
        <f>E24*C26</f>
        <v>0.19873790999999999</v>
      </c>
    </row>
    <row r="27" spans="1:5" ht="18.95" customHeight="1" x14ac:dyDescent="0.2">
      <c r="A27" s="26"/>
      <c r="B27" s="43"/>
      <c r="C27" s="24"/>
      <c r="D27" s="65"/>
      <c r="E27" s="65"/>
    </row>
    <row r="28" spans="1:5" ht="18.95" customHeight="1" thickBot="1" x14ac:dyDescent="0.25">
      <c r="A28" s="26">
        <v>8</v>
      </c>
      <c r="B28" s="10" t="s">
        <v>1192</v>
      </c>
      <c r="E28" s="69">
        <f>E20-E22-E26</f>
        <v>0.74763309</v>
      </c>
    </row>
    <row r="29" spans="1:5" ht="18.95" customHeight="1" thickTop="1" x14ac:dyDescent="0.2">
      <c r="A29" s="26"/>
      <c r="B29" s="43"/>
      <c r="C29" s="24"/>
      <c r="D29" s="24"/>
      <c r="E29" s="24"/>
    </row>
    <row r="30" spans="1:5" ht="18.95" customHeight="1" thickBot="1" x14ac:dyDescent="0.25">
      <c r="A30" s="26">
        <v>9</v>
      </c>
      <c r="B30" s="10" t="s">
        <v>1193</v>
      </c>
      <c r="E30" s="70">
        <f>E14/E28</f>
        <v>1.3375544948124221</v>
      </c>
    </row>
    <row r="31" spans="1:5" ht="18.95" customHeight="1" thickTop="1" x14ac:dyDescent="0.2">
      <c r="A31" s="26"/>
      <c r="B31" s="43"/>
      <c r="C31" s="67"/>
      <c r="D31" s="24"/>
      <c r="E31" s="67"/>
    </row>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sheetData>
  <mergeCells count="6">
    <mergeCell ref="D11:E11"/>
    <mergeCell ref="A1:E1"/>
    <mergeCell ref="A2:E2"/>
    <mergeCell ref="A3:E3"/>
    <mergeCell ref="A4:E4"/>
    <mergeCell ref="A5:E5"/>
  </mergeCells>
  <pageMargins left="0.95" right="0.5" top="0.75" bottom="0.75" header="0.3" footer="0.3"/>
  <pageSetup scale="7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XFD101"/>
  <sheetViews>
    <sheetView zoomScale="85" zoomScaleNormal="85" workbookViewId="0">
      <pane xSplit="3" ySplit="10" topLeftCell="D11" activePane="bottomRight" state="frozen"/>
      <selection pane="topRight" activeCell="B1" sqref="B1"/>
      <selection pane="bottomLeft" activeCell="A4" sqref="A4"/>
      <selection pane="bottomRight" activeCell="I36" sqref="I36"/>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4.42578125" style="89" customWidth="1"/>
    <col min="17" max="16384" width="9.140625" style="8"/>
  </cols>
  <sheetData>
    <row r="1" spans="1:16384" s="144" customFormat="1" ht="12.75" x14ac:dyDescent="0.2">
      <c r="A1" s="385" t="str">
        <f>'Rate Case Constants'!C9</f>
        <v>LOUISVILLE GAS AND ELECTRIC COMPANY</v>
      </c>
      <c r="B1" s="386"/>
      <c r="C1" s="386"/>
      <c r="D1" s="386"/>
      <c r="E1" s="386"/>
      <c r="F1" s="386"/>
      <c r="G1" s="386"/>
      <c r="H1" s="386"/>
      <c r="I1" s="386"/>
      <c r="J1" s="386"/>
      <c r="K1" s="386"/>
      <c r="L1" s="386"/>
      <c r="M1" s="386"/>
      <c r="N1" s="386"/>
      <c r="O1" s="386"/>
      <c r="P1" s="386"/>
      <c r="Q1" s="385"/>
      <c r="R1" s="386"/>
      <c r="S1" s="386"/>
      <c r="T1" s="386"/>
      <c r="U1" s="386"/>
      <c r="V1" s="386"/>
      <c r="W1" s="386"/>
      <c r="X1" s="386"/>
      <c r="Y1" s="386"/>
      <c r="Z1" s="386"/>
      <c r="AA1" s="386"/>
      <c r="AB1" s="386"/>
      <c r="AC1" s="386"/>
      <c r="AD1" s="386"/>
      <c r="AE1" s="386"/>
      <c r="AF1" s="386"/>
      <c r="AG1" s="385"/>
      <c r="AH1" s="386"/>
      <c r="AI1" s="386"/>
      <c r="AJ1" s="386"/>
      <c r="AK1" s="386"/>
      <c r="AL1" s="386"/>
      <c r="AM1" s="386"/>
      <c r="AN1" s="386"/>
      <c r="AO1" s="386"/>
      <c r="AP1" s="386"/>
      <c r="AQ1" s="386"/>
      <c r="AR1" s="386"/>
      <c r="AS1" s="386"/>
      <c r="AT1" s="386"/>
      <c r="AU1" s="386"/>
      <c r="AV1" s="386"/>
      <c r="AW1" s="385"/>
      <c r="AX1" s="386"/>
      <c r="AY1" s="386"/>
      <c r="AZ1" s="386"/>
      <c r="BA1" s="386"/>
      <c r="BB1" s="386"/>
      <c r="BC1" s="386"/>
      <c r="BD1" s="386"/>
      <c r="BE1" s="386"/>
      <c r="BF1" s="386"/>
      <c r="BG1" s="386"/>
      <c r="BH1" s="386"/>
      <c r="BI1" s="386"/>
      <c r="BJ1" s="386"/>
      <c r="BK1" s="386"/>
      <c r="BL1" s="386"/>
      <c r="BM1" s="385"/>
      <c r="BN1" s="386"/>
      <c r="BO1" s="386"/>
      <c r="BP1" s="386"/>
      <c r="BQ1" s="386"/>
      <c r="BR1" s="386"/>
      <c r="BS1" s="386"/>
      <c r="BT1" s="386"/>
      <c r="BU1" s="386"/>
      <c r="BV1" s="386"/>
      <c r="BW1" s="386"/>
      <c r="BX1" s="386"/>
      <c r="BY1" s="386"/>
      <c r="BZ1" s="386"/>
      <c r="CA1" s="386"/>
      <c r="CB1" s="386"/>
      <c r="CC1" s="385"/>
      <c r="CD1" s="386"/>
      <c r="CE1" s="386"/>
      <c r="CF1" s="386"/>
      <c r="CG1" s="386"/>
      <c r="CH1" s="386"/>
      <c r="CI1" s="386"/>
      <c r="CJ1" s="386"/>
      <c r="CK1" s="386"/>
      <c r="CL1" s="386"/>
      <c r="CM1" s="386"/>
      <c r="CN1" s="386"/>
      <c r="CO1" s="386"/>
      <c r="CP1" s="386"/>
      <c r="CQ1" s="386"/>
      <c r="CR1" s="386"/>
      <c r="CS1" s="385"/>
      <c r="CT1" s="386"/>
      <c r="CU1" s="386"/>
      <c r="CV1" s="386"/>
      <c r="CW1" s="386"/>
      <c r="CX1" s="386"/>
      <c r="CY1" s="386"/>
      <c r="CZ1" s="386"/>
      <c r="DA1" s="386"/>
      <c r="DB1" s="386"/>
      <c r="DC1" s="386"/>
      <c r="DD1" s="386"/>
      <c r="DE1" s="386"/>
      <c r="DF1" s="386"/>
      <c r="DG1" s="386"/>
      <c r="DH1" s="386"/>
      <c r="DI1" s="385"/>
      <c r="DJ1" s="386"/>
      <c r="DK1" s="386"/>
      <c r="DL1" s="386"/>
      <c r="DM1" s="386"/>
      <c r="DN1" s="386"/>
      <c r="DO1" s="386"/>
      <c r="DP1" s="386"/>
      <c r="DQ1" s="386"/>
      <c r="DR1" s="386"/>
      <c r="DS1" s="386"/>
      <c r="DT1" s="386"/>
      <c r="DU1" s="386"/>
      <c r="DV1" s="386"/>
      <c r="DW1" s="386"/>
      <c r="DX1" s="386"/>
      <c r="DY1" s="385"/>
      <c r="DZ1" s="386"/>
      <c r="EA1" s="386"/>
      <c r="EB1" s="386"/>
      <c r="EC1" s="386"/>
      <c r="ED1" s="386"/>
      <c r="EE1" s="386"/>
      <c r="EF1" s="386"/>
      <c r="EG1" s="386"/>
      <c r="EH1" s="386"/>
      <c r="EI1" s="386"/>
      <c r="EJ1" s="386"/>
      <c r="EK1" s="386"/>
      <c r="EL1" s="386"/>
      <c r="EM1" s="386"/>
      <c r="EN1" s="386"/>
      <c r="EO1" s="385"/>
      <c r="EP1" s="386"/>
      <c r="EQ1" s="386"/>
      <c r="ER1" s="386"/>
      <c r="ES1" s="386"/>
      <c r="ET1" s="386"/>
      <c r="EU1" s="386"/>
      <c r="EV1" s="386"/>
      <c r="EW1" s="386"/>
      <c r="EX1" s="386"/>
      <c r="EY1" s="386"/>
      <c r="EZ1" s="386"/>
      <c r="FA1" s="386"/>
      <c r="FB1" s="386"/>
      <c r="FC1" s="386"/>
      <c r="FD1" s="386"/>
      <c r="FE1" s="385"/>
      <c r="FF1" s="386"/>
      <c r="FG1" s="386"/>
      <c r="FH1" s="386"/>
      <c r="FI1" s="386"/>
      <c r="FJ1" s="386"/>
      <c r="FK1" s="386"/>
      <c r="FL1" s="386"/>
      <c r="FM1" s="386"/>
      <c r="FN1" s="386"/>
      <c r="FO1" s="386"/>
      <c r="FP1" s="386"/>
      <c r="FQ1" s="386"/>
      <c r="FR1" s="386"/>
      <c r="FS1" s="386"/>
      <c r="FT1" s="386"/>
      <c r="FU1" s="385"/>
      <c r="FV1" s="386"/>
      <c r="FW1" s="386"/>
      <c r="FX1" s="386"/>
      <c r="FY1" s="386"/>
      <c r="FZ1" s="386"/>
      <c r="GA1" s="386"/>
      <c r="GB1" s="386"/>
      <c r="GC1" s="386"/>
      <c r="GD1" s="386"/>
      <c r="GE1" s="386"/>
      <c r="GF1" s="386"/>
      <c r="GG1" s="386"/>
      <c r="GH1" s="386"/>
      <c r="GI1" s="386"/>
      <c r="GJ1" s="386"/>
      <c r="GK1" s="385"/>
      <c r="GL1" s="386"/>
      <c r="GM1" s="386"/>
      <c r="GN1" s="386"/>
      <c r="GO1" s="386"/>
      <c r="GP1" s="386"/>
      <c r="GQ1" s="386"/>
      <c r="GR1" s="386"/>
      <c r="GS1" s="386"/>
      <c r="GT1" s="386"/>
      <c r="GU1" s="386"/>
      <c r="GV1" s="386"/>
      <c r="GW1" s="386"/>
      <c r="GX1" s="386"/>
      <c r="GY1" s="386"/>
      <c r="GZ1" s="386"/>
      <c r="HA1" s="385"/>
      <c r="HB1" s="386"/>
      <c r="HC1" s="386"/>
      <c r="HD1" s="386"/>
      <c r="HE1" s="386"/>
      <c r="HF1" s="386"/>
      <c r="HG1" s="386"/>
      <c r="HH1" s="386"/>
      <c r="HI1" s="386"/>
      <c r="HJ1" s="386"/>
      <c r="HK1" s="386"/>
      <c r="HL1" s="386"/>
      <c r="HM1" s="386"/>
      <c r="HN1" s="386"/>
      <c r="HO1" s="386"/>
      <c r="HP1" s="386"/>
      <c r="HQ1" s="385"/>
      <c r="HR1" s="386"/>
      <c r="HS1" s="386"/>
      <c r="HT1" s="386"/>
      <c r="HU1" s="386"/>
      <c r="HV1" s="386"/>
      <c r="HW1" s="386"/>
      <c r="HX1" s="386"/>
      <c r="HY1" s="386"/>
      <c r="HZ1" s="386"/>
      <c r="IA1" s="386"/>
      <c r="IB1" s="386"/>
      <c r="IC1" s="386"/>
      <c r="ID1" s="386"/>
      <c r="IE1" s="386"/>
      <c r="IF1" s="386"/>
      <c r="IG1" s="385"/>
      <c r="IH1" s="386"/>
      <c r="II1" s="386"/>
      <c r="IJ1" s="386"/>
      <c r="IK1" s="386"/>
      <c r="IL1" s="386"/>
      <c r="IM1" s="386"/>
      <c r="IN1" s="386"/>
      <c r="IO1" s="386"/>
      <c r="IP1" s="386"/>
      <c r="IQ1" s="386"/>
      <c r="IR1" s="386"/>
      <c r="IS1" s="386"/>
      <c r="IT1" s="386"/>
      <c r="IU1" s="386"/>
      <c r="IV1" s="386"/>
      <c r="IW1" s="385"/>
      <c r="IX1" s="386"/>
      <c r="IY1" s="386"/>
      <c r="IZ1" s="386"/>
      <c r="JA1" s="386"/>
      <c r="JB1" s="386"/>
      <c r="JC1" s="386"/>
      <c r="JD1" s="386"/>
      <c r="JE1" s="386"/>
      <c r="JF1" s="386"/>
      <c r="JG1" s="386"/>
      <c r="JH1" s="386"/>
      <c r="JI1" s="386"/>
      <c r="JJ1" s="386"/>
      <c r="JK1" s="386"/>
      <c r="JL1" s="386"/>
      <c r="JM1" s="385"/>
      <c r="JN1" s="386"/>
      <c r="JO1" s="386"/>
      <c r="JP1" s="386"/>
      <c r="JQ1" s="386"/>
      <c r="JR1" s="386"/>
      <c r="JS1" s="386"/>
      <c r="JT1" s="386"/>
      <c r="JU1" s="386"/>
      <c r="JV1" s="386"/>
      <c r="JW1" s="386"/>
      <c r="JX1" s="386"/>
      <c r="JY1" s="386"/>
      <c r="JZ1" s="386"/>
      <c r="KA1" s="386"/>
      <c r="KB1" s="386"/>
      <c r="KC1" s="385"/>
      <c r="KD1" s="386"/>
      <c r="KE1" s="386"/>
      <c r="KF1" s="386"/>
      <c r="KG1" s="386"/>
      <c r="KH1" s="386"/>
      <c r="KI1" s="386"/>
      <c r="KJ1" s="386"/>
      <c r="KK1" s="386"/>
      <c r="KL1" s="386"/>
      <c r="KM1" s="386"/>
      <c r="KN1" s="386"/>
      <c r="KO1" s="386"/>
      <c r="KP1" s="386"/>
      <c r="KQ1" s="386"/>
      <c r="KR1" s="386"/>
      <c r="KS1" s="385"/>
      <c r="KT1" s="386"/>
      <c r="KU1" s="386"/>
      <c r="KV1" s="386"/>
      <c r="KW1" s="386"/>
      <c r="KX1" s="386"/>
      <c r="KY1" s="386"/>
      <c r="KZ1" s="386"/>
      <c r="LA1" s="386"/>
      <c r="LB1" s="386"/>
      <c r="LC1" s="386"/>
      <c r="LD1" s="386"/>
      <c r="LE1" s="386"/>
      <c r="LF1" s="386"/>
      <c r="LG1" s="386"/>
      <c r="LH1" s="386"/>
      <c r="LI1" s="385"/>
      <c r="LJ1" s="386"/>
      <c r="LK1" s="386"/>
      <c r="LL1" s="386"/>
      <c r="LM1" s="386"/>
      <c r="LN1" s="386"/>
      <c r="LO1" s="386"/>
      <c r="LP1" s="386"/>
      <c r="LQ1" s="386"/>
      <c r="LR1" s="386"/>
      <c r="LS1" s="386"/>
      <c r="LT1" s="386"/>
      <c r="LU1" s="386"/>
      <c r="LV1" s="386"/>
      <c r="LW1" s="386"/>
      <c r="LX1" s="386"/>
      <c r="LY1" s="385"/>
      <c r="LZ1" s="386"/>
      <c r="MA1" s="386"/>
      <c r="MB1" s="386"/>
      <c r="MC1" s="386"/>
      <c r="MD1" s="386"/>
      <c r="ME1" s="386"/>
      <c r="MF1" s="386"/>
      <c r="MG1" s="386"/>
      <c r="MH1" s="386"/>
      <c r="MI1" s="386"/>
      <c r="MJ1" s="386"/>
      <c r="MK1" s="386"/>
      <c r="ML1" s="386"/>
      <c r="MM1" s="386"/>
      <c r="MN1" s="386"/>
      <c r="MO1" s="385"/>
      <c r="MP1" s="386"/>
      <c r="MQ1" s="386"/>
      <c r="MR1" s="386"/>
      <c r="MS1" s="386"/>
      <c r="MT1" s="386"/>
      <c r="MU1" s="386"/>
      <c r="MV1" s="386"/>
      <c r="MW1" s="386"/>
      <c r="MX1" s="386"/>
      <c r="MY1" s="386"/>
      <c r="MZ1" s="386"/>
      <c r="NA1" s="386"/>
      <c r="NB1" s="386"/>
      <c r="NC1" s="386"/>
      <c r="ND1" s="386"/>
      <c r="NE1" s="385"/>
      <c r="NF1" s="386"/>
      <c r="NG1" s="386"/>
      <c r="NH1" s="386"/>
      <c r="NI1" s="386"/>
      <c r="NJ1" s="386"/>
      <c r="NK1" s="386"/>
      <c r="NL1" s="386"/>
      <c r="NM1" s="386"/>
      <c r="NN1" s="386"/>
      <c r="NO1" s="386"/>
      <c r="NP1" s="386"/>
      <c r="NQ1" s="386"/>
      <c r="NR1" s="386"/>
      <c r="NS1" s="386"/>
      <c r="NT1" s="386"/>
      <c r="NU1" s="385"/>
      <c r="NV1" s="386"/>
      <c r="NW1" s="386"/>
      <c r="NX1" s="386"/>
      <c r="NY1" s="386"/>
      <c r="NZ1" s="386"/>
      <c r="OA1" s="386"/>
      <c r="OB1" s="386"/>
      <c r="OC1" s="386"/>
      <c r="OD1" s="386"/>
      <c r="OE1" s="386"/>
      <c r="OF1" s="386"/>
      <c r="OG1" s="386"/>
      <c r="OH1" s="386"/>
      <c r="OI1" s="386"/>
      <c r="OJ1" s="386"/>
      <c r="OK1" s="385"/>
      <c r="OL1" s="386"/>
      <c r="OM1" s="386"/>
      <c r="ON1" s="386"/>
      <c r="OO1" s="386"/>
      <c r="OP1" s="386"/>
      <c r="OQ1" s="386"/>
      <c r="OR1" s="386"/>
      <c r="OS1" s="386"/>
      <c r="OT1" s="386"/>
      <c r="OU1" s="386"/>
      <c r="OV1" s="386"/>
      <c r="OW1" s="386"/>
      <c r="OX1" s="386"/>
      <c r="OY1" s="386"/>
      <c r="OZ1" s="386"/>
      <c r="PA1" s="385"/>
      <c r="PB1" s="386"/>
      <c r="PC1" s="386"/>
      <c r="PD1" s="386"/>
      <c r="PE1" s="386"/>
      <c r="PF1" s="386"/>
      <c r="PG1" s="386"/>
      <c r="PH1" s="386"/>
      <c r="PI1" s="386"/>
      <c r="PJ1" s="386"/>
      <c r="PK1" s="386"/>
      <c r="PL1" s="386"/>
      <c r="PM1" s="386"/>
      <c r="PN1" s="386"/>
      <c r="PO1" s="386"/>
      <c r="PP1" s="386"/>
      <c r="PQ1" s="385"/>
      <c r="PR1" s="386"/>
      <c r="PS1" s="386"/>
      <c r="PT1" s="386"/>
      <c r="PU1" s="386"/>
      <c r="PV1" s="386"/>
      <c r="PW1" s="386"/>
      <c r="PX1" s="386"/>
      <c r="PY1" s="386"/>
      <c r="PZ1" s="386"/>
      <c r="QA1" s="386"/>
      <c r="QB1" s="386"/>
      <c r="QC1" s="386"/>
      <c r="QD1" s="386"/>
      <c r="QE1" s="386"/>
      <c r="QF1" s="386"/>
      <c r="QG1" s="385"/>
      <c r="QH1" s="386"/>
      <c r="QI1" s="386"/>
      <c r="QJ1" s="386"/>
      <c r="QK1" s="386"/>
      <c r="QL1" s="386"/>
      <c r="QM1" s="386"/>
      <c r="QN1" s="386"/>
      <c r="QO1" s="386"/>
      <c r="QP1" s="386"/>
      <c r="QQ1" s="386"/>
      <c r="QR1" s="386"/>
      <c r="QS1" s="386"/>
      <c r="QT1" s="386"/>
      <c r="QU1" s="386"/>
      <c r="QV1" s="386"/>
      <c r="QW1" s="385"/>
      <c r="QX1" s="386"/>
      <c r="QY1" s="386"/>
      <c r="QZ1" s="386"/>
      <c r="RA1" s="386"/>
      <c r="RB1" s="386"/>
      <c r="RC1" s="386"/>
      <c r="RD1" s="386"/>
      <c r="RE1" s="386"/>
      <c r="RF1" s="386"/>
      <c r="RG1" s="386"/>
      <c r="RH1" s="386"/>
      <c r="RI1" s="386"/>
      <c r="RJ1" s="386"/>
      <c r="RK1" s="386"/>
      <c r="RL1" s="386"/>
      <c r="RM1" s="385"/>
      <c r="RN1" s="386"/>
      <c r="RO1" s="386"/>
      <c r="RP1" s="386"/>
      <c r="RQ1" s="386"/>
      <c r="RR1" s="386"/>
      <c r="RS1" s="386"/>
      <c r="RT1" s="386"/>
      <c r="RU1" s="386"/>
      <c r="RV1" s="386"/>
      <c r="RW1" s="386"/>
      <c r="RX1" s="386"/>
      <c r="RY1" s="386"/>
      <c r="RZ1" s="386"/>
      <c r="SA1" s="386"/>
      <c r="SB1" s="386"/>
      <c r="SC1" s="385"/>
      <c r="SD1" s="386"/>
      <c r="SE1" s="386"/>
      <c r="SF1" s="386"/>
      <c r="SG1" s="386"/>
      <c r="SH1" s="386"/>
      <c r="SI1" s="386"/>
      <c r="SJ1" s="386"/>
      <c r="SK1" s="386"/>
      <c r="SL1" s="386"/>
      <c r="SM1" s="386"/>
      <c r="SN1" s="386"/>
      <c r="SO1" s="386"/>
      <c r="SP1" s="386"/>
      <c r="SQ1" s="386"/>
      <c r="SR1" s="386"/>
      <c r="SS1" s="385"/>
      <c r="ST1" s="386"/>
      <c r="SU1" s="386"/>
      <c r="SV1" s="386"/>
      <c r="SW1" s="386"/>
      <c r="SX1" s="386"/>
      <c r="SY1" s="386"/>
      <c r="SZ1" s="386"/>
      <c r="TA1" s="386"/>
      <c r="TB1" s="386"/>
      <c r="TC1" s="386"/>
      <c r="TD1" s="386"/>
      <c r="TE1" s="386"/>
      <c r="TF1" s="386"/>
      <c r="TG1" s="386"/>
      <c r="TH1" s="386"/>
      <c r="TI1" s="385"/>
      <c r="TJ1" s="386"/>
      <c r="TK1" s="386"/>
      <c r="TL1" s="386"/>
      <c r="TM1" s="386"/>
      <c r="TN1" s="386"/>
      <c r="TO1" s="386"/>
      <c r="TP1" s="386"/>
      <c r="TQ1" s="386"/>
      <c r="TR1" s="386"/>
      <c r="TS1" s="386"/>
      <c r="TT1" s="386"/>
      <c r="TU1" s="386"/>
      <c r="TV1" s="386"/>
      <c r="TW1" s="386"/>
      <c r="TX1" s="386"/>
      <c r="TY1" s="385"/>
      <c r="TZ1" s="386"/>
      <c r="UA1" s="386"/>
      <c r="UB1" s="386"/>
      <c r="UC1" s="386"/>
      <c r="UD1" s="386"/>
      <c r="UE1" s="386"/>
      <c r="UF1" s="386"/>
      <c r="UG1" s="386"/>
      <c r="UH1" s="386"/>
      <c r="UI1" s="386"/>
      <c r="UJ1" s="386"/>
      <c r="UK1" s="386"/>
      <c r="UL1" s="386"/>
      <c r="UM1" s="386"/>
      <c r="UN1" s="386"/>
      <c r="UO1" s="385"/>
      <c r="UP1" s="386"/>
      <c r="UQ1" s="386"/>
      <c r="UR1" s="386"/>
      <c r="US1" s="386"/>
      <c r="UT1" s="386"/>
      <c r="UU1" s="386"/>
      <c r="UV1" s="386"/>
      <c r="UW1" s="386"/>
      <c r="UX1" s="386"/>
      <c r="UY1" s="386"/>
      <c r="UZ1" s="386"/>
      <c r="VA1" s="386"/>
      <c r="VB1" s="386"/>
      <c r="VC1" s="386"/>
      <c r="VD1" s="386"/>
      <c r="VE1" s="385"/>
      <c r="VF1" s="386"/>
      <c r="VG1" s="386"/>
      <c r="VH1" s="386"/>
      <c r="VI1" s="386"/>
      <c r="VJ1" s="386"/>
      <c r="VK1" s="386"/>
      <c r="VL1" s="386"/>
      <c r="VM1" s="386"/>
      <c r="VN1" s="386"/>
      <c r="VO1" s="386"/>
      <c r="VP1" s="386"/>
      <c r="VQ1" s="386"/>
      <c r="VR1" s="386"/>
      <c r="VS1" s="386"/>
      <c r="VT1" s="386"/>
      <c r="VU1" s="385"/>
      <c r="VV1" s="386"/>
      <c r="VW1" s="386"/>
      <c r="VX1" s="386"/>
      <c r="VY1" s="386"/>
      <c r="VZ1" s="386"/>
      <c r="WA1" s="386"/>
      <c r="WB1" s="386"/>
      <c r="WC1" s="386"/>
      <c r="WD1" s="386"/>
      <c r="WE1" s="386"/>
      <c r="WF1" s="386"/>
      <c r="WG1" s="386"/>
      <c r="WH1" s="386"/>
      <c r="WI1" s="386"/>
      <c r="WJ1" s="386"/>
      <c r="WK1" s="385"/>
      <c r="WL1" s="386"/>
      <c r="WM1" s="386"/>
      <c r="WN1" s="386"/>
      <c r="WO1" s="386"/>
      <c r="WP1" s="386"/>
      <c r="WQ1" s="386"/>
      <c r="WR1" s="386"/>
      <c r="WS1" s="386"/>
      <c r="WT1" s="386"/>
      <c r="WU1" s="386"/>
      <c r="WV1" s="386"/>
      <c r="WW1" s="386"/>
      <c r="WX1" s="386"/>
      <c r="WY1" s="386"/>
      <c r="WZ1" s="386"/>
      <c r="XA1" s="385"/>
      <c r="XB1" s="386"/>
      <c r="XC1" s="386"/>
      <c r="XD1" s="386"/>
      <c r="XE1" s="386"/>
      <c r="XF1" s="386"/>
      <c r="XG1" s="386"/>
      <c r="XH1" s="386"/>
      <c r="XI1" s="386"/>
      <c r="XJ1" s="386"/>
      <c r="XK1" s="386"/>
      <c r="XL1" s="386"/>
      <c r="XM1" s="386"/>
      <c r="XN1" s="386"/>
      <c r="XO1" s="386"/>
      <c r="XP1" s="386"/>
      <c r="XQ1" s="385"/>
      <c r="XR1" s="386"/>
      <c r="XS1" s="386"/>
      <c r="XT1" s="386"/>
      <c r="XU1" s="386"/>
      <c r="XV1" s="386"/>
      <c r="XW1" s="386"/>
      <c r="XX1" s="386"/>
      <c r="XY1" s="386"/>
      <c r="XZ1" s="386"/>
      <c r="YA1" s="386"/>
      <c r="YB1" s="386"/>
      <c r="YC1" s="386"/>
      <c r="YD1" s="386"/>
      <c r="YE1" s="386"/>
      <c r="YF1" s="386"/>
      <c r="YG1" s="385"/>
      <c r="YH1" s="386"/>
      <c r="YI1" s="386"/>
      <c r="YJ1" s="386"/>
      <c r="YK1" s="386"/>
      <c r="YL1" s="386"/>
      <c r="YM1" s="386"/>
      <c r="YN1" s="386"/>
      <c r="YO1" s="386"/>
      <c r="YP1" s="386"/>
      <c r="YQ1" s="386"/>
      <c r="YR1" s="386"/>
      <c r="YS1" s="386"/>
      <c r="YT1" s="386"/>
      <c r="YU1" s="386"/>
      <c r="YV1" s="386"/>
      <c r="YW1" s="385"/>
      <c r="YX1" s="386"/>
      <c r="YY1" s="386"/>
      <c r="YZ1" s="386"/>
      <c r="ZA1" s="386"/>
      <c r="ZB1" s="386"/>
      <c r="ZC1" s="386"/>
      <c r="ZD1" s="386"/>
      <c r="ZE1" s="386"/>
      <c r="ZF1" s="386"/>
      <c r="ZG1" s="386"/>
      <c r="ZH1" s="386"/>
      <c r="ZI1" s="386"/>
      <c r="ZJ1" s="386"/>
      <c r="ZK1" s="386"/>
      <c r="ZL1" s="386"/>
      <c r="ZM1" s="385"/>
      <c r="ZN1" s="386"/>
      <c r="ZO1" s="386"/>
      <c r="ZP1" s="386"/>
      <c r="ZQ1" s="386"/>
      <c r="ZR1" s="386"/>
      <c r="ZS1" s="386"/>
      <c r="ZT1" s="386"/>
      <c r="ZU1" s="386"/>
      <c r="ZV1" s="386"/>
      <c r="ZW1" s="386"/>
      <c r="ZX1" s="386"/>
      <c r="ZY1" s="386"/>
      <c r="ZZ1" s="386"/>
      <c r="AAA1" s="386"/>
      <c r="AAB1" s="386"/>
      <c r="AAC1" s="385"/>
      <c r="AAD1" s="386"/>
      <c r="AAE1" s="386"/>
      <c r="AAF1" s="386"/>
      <c r="AAG1" s="386"/>
      <c r="AAH1" s="386"/>
      <c r="AAI1" s="386"/>
      <c r="AAJ1" s="386"/>
      <c r="AAK1" s="386"/>
      <c r="AAL1" s="386"/>
      <c r="AAM1" s="386"/>
      <c r="AAN1" s="386"/>
      <c r="AAO1" s="386"/>
      <c r="AAP1" s="386"/>
      <c r="AAQ1" s="386"/>
      <c r="AAR1" s="386"/>
      <c r="AAS1" s="385"/>
      <c r="AAT1" s="386"/>
      <c r="AAU1" s="386"/>
      <c r="AAV1" s="386"/>
      <c r="AAW1" s="386"/>
      <c r="AAX1" s="386"/>
      <c r="AAY1" s="386"/>
      <c r="AAZ1" s="386"/>
      <c r="ABA1" s="386"/>
      <c r="ABB1" s="386"/>
      <c r="ABC1" s="386"/>
      <c r="ABD1" s="386"/>
      <c r="ABE1" s="386"/>
      <c r="ABF1" s="386"/>
      <c r="ABG1" s="386"/>
      <c r="ABH1" s="386"/>
      <c r="ABI1" s="385"/>
      <c r="ABJ1" s="386"/>
      <c r="ABK1" s="386"/>
      <c r="ABL1" s="386"/>
      <c r="ABM1" s="386"/>
      <c r="ABN1" s="386"/>
      <c r="ABO1" s="386"/>
      <c r="ABP1" s="386"/>
      <c r="ABQ1" s="386"/>
      <c r="ABR1" s="386"/>
      <c r="ABS1" s="386"/>
      <c r="ABT1" s="386"/>
      <c r="ABU1" s="386"/>
      <c r="ABV1" s="386"/>
      <c r="ABW1" s="386"/>
      <c r="ABX1" s="386"/>
      <c r="ABY1" s="385"/>
      <c r="ABZ1" s="386"/>
      <c r="ACA1" s="386"/>
      <c r="ACB1" s="386"/>
      <c r="ACC1" s="386"/>
      <c r="ACD1" s="386"/>
      <c r="ACE1" s="386"/>
      <c r="ACF1" s="386"/>
      <c r="ACG1" s="386"/>
      <c r="ACH1" s="386"/>
      <c r="ACI1" s="386"/>
      <c r="ACJ1" s="386"/>
      <c r="ACK1" s="386"/>
      <c r="ACL1" s="386"/>
      <c r="ACM1" s="386"/>
      <c r="ACN1" s="386"/>
      <c r="ACO1" s="385"/>
      <c r="ACP1" s="386"/>
      <c r="ACQ1" s="386"/>
      <c r="ACR1" s="386"/>
      <c r="ACS1" s="386"/>
      <c r="ACT1" s="386"/>
      <c r="ACU1" s="386"/>
      <c r="ACV1" s="386"/>
      <c r="ACW1" s="386"/>
      <c r="ACX1" s="386"/>
      <c r="ACY1" s="386"/>
      <c r="ACZ1" s="386"/>
      <c r="ADA1" s="386"/>
      <c r="ADB1" s="386"/>
      <c r="ADC1" s="386"/>
      <c r="ADD1" s="386"/>
      <c r="ADE1" s="385"/>
      <c r="ADF1" s="386"/>
      <c r="ADG1" s="386"/>
      <c r="ADH1" s="386"/>
      <c r="ADI1" s="386"/>
      <c r="ADJ1" s="386"/>
      <c r="ADK1" s="386"/>
      <c r="ADL1" s="386"/>
      <c r="ADM1" s="386"/>
      <c r="ADN1" s="386"/>
      <c r="ADO1" s="386"/>
      <c r="ADP1" s="386"/>
      <c r="ADQ1" s="386"/>
      <c r="ADR1" s="386"/>
      <c r="ADS1" s="386"/>
      <c r="ADT1" s="386"/>
      <c r="ADU1" s="385"/>
      <c r="ADV1" s="386"/>
      <c r="ADW1" s="386"/>
      <c r="ADX1" s="386"/>
      <c r="ADY1" s="386"/>
      <c r="ADZ1" s="386"/>
      <c r="AEA1" s="386"/>
      <c r="AEB1" s="386"/>
      <c r="AEC1" s="386"/>
      <c r="AED1" s="386"/>
      <c r="AEE1" s="386"/>
      <c r="AEF1" s="386"/>
      <c r="AEG1" s="386"/>
      <c r="AEH1" s="386"/>
      <c r="AEI1" s="386"/>
      <c r="AEJ1" s="386"/>
      <c r="AEK1" s="385"/>
      <c r="AEL1" s="386"/>
      <c r="AEM1" s="386"/>
      <c r="AEN1" s="386"/>
      <c r="AEO1" s="386"/>
      <c r="AEP1" s="386"/>
      <c r="AEQ1" s="386"/>
      <c r="AER1" s="386"/>
      <c r="AES1" s="386"/>
      <c r="AET1" s="386"/>
      <c r="AEU1" s="386"/>
      <c r="AEV1" s="386"/>
      <c r="AEW1" s="386"/>
      <c r="AEX1" s="386"/>
      <c r="AEY1" s="386"/>
      <c r="AEZ1" s="386"/>
      <c r="AFA1" s="385"/>
      <c r="AFB1" s="386"/>
      <c r="AFC1" s="386"/>
      <c r="AFD1" s="386"/>
      <c r="AFE1" s="386"/>
      <c r="AFF1" s="386"/>
      <c r="AFG1" s="386"/>
      <c r="AFH1" s="386"/>
      <c r="AFI1" s="386"/>
      <c r="AFJ1" s="386"/>
      <c r="AFK1" s="386"/>
      <c r="AFL1" s="386"/>
      <c r="AFM1" s="386"/>
      <c r="AFN1" s="386"/>
      <c r="AFO1" s="386"/>
      <c r="AFP1" s="386"/>
      <c r="AFQ1" s="385"/>
      <c r="AFR1" s="386"/>
      <c r="AFS1" s="386"/>
      <c r="AFT1" s="386"/>
      <c r="AFU1" s="386"/>
      <c r="AFV1" s="386"/>
      <c r="AFW1" s="386"/>
      <c r="AFX1" s="386"/>
      <c r="AFY1" s="386"/>
      <c r="AFZ1" s="386"/>
      <c r="AGA1" s="386"/>
      <c r="AGB1" s="386"/>
      <c r="AGC1" s="386"/>
      <c r="AGD1" s="386"/>
      <c r="AGE1" s="386"/>
      <c r="AGF1" s="386"/>
      <c r="AGG1" s="385"/>
      <c r="AGH1" s="386"/>
      <c r="AGI1" s="386"/>
      <c r="AGJ1" s="386"/>
      <c r="AGK1" s="386"/>
      <c r="AGL1" s="386"/>
      <c r="AGM1" s="386"/>
      <c r="AGN1" s="386"/>
      <c r="AGO1" s="386"/>
      <c r="AGP1" s="386"/>
      <c r="AGQ1" s="386"/>
      <c r="AGR1" s="386"/>
      <c r="AGS1" s="386"/>
      <c r="AGT1" s="386"/>
      <c r="AGU1" s="386"/>
      <c r="AGV1" s="386"/>
      <c r="AGW1" s="385"/>
      <c r="AGX1" s="386"/>
      <c r="AGY1" s="386"/>
      <c r="AGZ1" s="386"/>
      <c r="AHA1" s="386"/>
      <c r="AHB1" s="386"/>
      <c r="AHC1" s="386"/>
      <c r="AHD1" s="386"/>
      <c r="AHE1" s="386"/>
      <c r="AHF1" s="386"/>
      <c r="AHG1" s="386"/>
      <c r="AHH1" s="386"/>
      <c r="AHI1" s="386"/>
      <c r="AHJ1" s="386"/>
      <c r="AHK1" s="386"/>
      <c r="AHL1" s="386"/>
      <c r="AHM1" s="385"/>
      <c r="AHN1" s="386"/>
      <c r="AHO1" s="386"/>
      <c r="AHP1" s="386"/>
      <c r="AHQ1" s="386"/>
      <c r="AHR1" s="386"/>
      <c r="AHS1" s="386"/>
      <c r="AHT1" s="386"/>
      <c r="AHU1" s="386"/>
      <c r="AHV1" s="386"/>
      <c r="AHW1" s="386"/>
      <c r="AHX1" s="386"/>
      <c r="AHY1" s="386"/>
      <c r="AHZ1" s="386"/>
      <c r="AIA1" s="386"/>
      <c r="AIB1" s="386"/>
      <c r="AIC1" s="385"/>
      <c r="AID1" s="386"/>
      <c r="AIE1" s="386"/>
      <c r="AIF1" s="386"/>
      <c r="AIG1" s="386"/>
      <c r="AIH1" s="386"/>
      <c r="AII1" s="386"/>
      <c r="AIJ1" s="386"/>
      <c r="AIK1" s="386"/>
      <c r="AIL1" s="386"/>
      <c r="AIM1" s="386"/>
      <c r="AIN1" s="386"/>
      <c r="AIO1" s="386"/>
      <c r="AIP1" s="386"/>
      <c r="AIQ1" s="386"/>
      <c r="AIR1" s="386"/>
      <c r="AIS1" s="385"/>
      <c r="AIT1" s="386"/>
      <c r="AIU1" s="386"/>
      <c r="AIV1" s="386"/>
      <c r="AIW1" s="386"/>
      <c r="AIX1" s="386"/>
      <c r="AIY1" s="386"/>
      <c r="AIZ1" s="386"/>
      <c r="AJA1" s="386"/>
      <c r="AJB1" s="386"/>
      <c r="AJC1" s="386"/>
      <c r="AJD1" s="386"/>
      <c r="AJE1" s="386"/>
      <c r="AJF1" s="386"/>
      <c r="AJG1" s="386"/>
      <c r="AJH1" s="386"/>
      <c r="AJI1" s="385"/>
      <c r="AJJ1" s="386"/>
      <c r="AJK1" s="386"/>
      <c r="AJL1" s="386"/>
      <c r="AJM1" s="386"/>
      <c r="AJN1" s="386"/>
      <c r="AJO1" s="386"/>
      <c r="AJP1" s="386"/>
      <c r="AJQ1" s="386"/>
      <c r="AJR1" s="386"/>
      <c r="AJS1" s="386"/>
      <c r="AJT1" s="386"/>
      <c r="AJU1" s="386"/>
      <c r="AJV1" s="386"/>
      <c r="AJW1" s="386"/>
      <c r="AJX1" s="386"/>
      <c r="AJY1" s="385"/>
      <c r="AJZ1" s="386"/>
      <c r="AKA1" s="386"/>
      <c r="AKB1" s="386"/>
      <c r="AKC1" s="386"/>
      <c r="AKD1" s="386"/>
      <c r="AKE1" s="386"/>
      <c r="AKF1" s="386"/>
      <c r="AKG1" s="386"/>
      <c r="AKH1" s="386"/>
      <c r="AKI1" s="386"/>
      <c r="AKJ1" s="386"/>
      <c r="AKK1" s="386"/>
      <c r="AKL1" s="386"/>
      <c r="AKM1" s="386"/>
      <c r="AKN1" s="386"/>
      <c r="AKO1" s="385"/>
      <c r="AKP1" s="386"/>
      <c r="AKQ1" s="386"/>
      <c r="AKR1" s="386"/>
      <c r="AKS1" s="386"/>
      <c r="AKT1" s="386"/>
      <c r="AKU1" s="386"/>
      <c r="AKV1" s="386"/>
      <c r="AKW1" s="386"/>
      <c r="AKX1" s="386"/>
      <c r="AKY1" s="386"/>
      <c r="AKZ1" s="386"/>
      <c r="ALA1" s="386"/>
      <c r="ALB1" s="386"/>
      <c r="ALC1" s="386"/>
      <c r="ALD1" s="386"/>
      <c r="ALE1" s="385"/>
      <c r="ALF1" s="386"/>
      <c r="ALG1" s="386"/>
      <c r="ALH1" s="386"/>
      <c r="ALI1" s="386"/>
      <c r="ALJ1" s="386"/>
      <c r="ALK1" s="386"/>
      <c r="ALL1" s="386"/>
      <c r="ALM1" s="386"/>
      <c r="ALN1" s="386"/>
      <c r="ALO1" s="386"/>
      <c r="ALP1" s="386"/>
      <c r="ALQ1" s="386"/>
      <c r="ALR1" s="386"/>
      <c r="ALS1" s="386"/>
      <c r="ALT1" s="386"/>
      <c r="ALU1" s="385"/>
      <c r="ALV1" s="386"/>
      <c r="ALW1" s="386"/>
      <c r="ALX1" s="386"/>
      <c r="ALY1" s="386"/>
      <c r="ALZ1" s="386"/>
      <c r="AMA1" s="386"/>
      <c r="AMB1" s="386"/>
      <c r="AMC1" s="386"/>
      <c r="AMD1" s="386"/>
      <c r="AME1" s="386"/>
      <c r="AMF1" s="386"/>
      <c r="AMG1" s="386"/>
      <c r="AMH1" s="386"/>
      <c r="AMI1" s="386"/>
      <c r="AMJ1" s="386"/>
      <c r="AMK1" s="385"/>
      <c r="AML1" s="386"/>
      <c r="AMM1" s="386"/>
      <c r="AMN1" s="386"/>
      <c r="AMO1" s="386"/>
      <c r="AMP1" s="386"/>
      <c r="AMQ1" s="386"/>
      <c r="AMR1" s="386"/>
      <c r="AMS1" s="386"/>
      <c r="AMT1" s="386"/>
      <c r="AMU1" s="386"/>
      <c r="AMV1" s="386"/>
      <c r="AMW1" s="386"/>
      <c r="AMX1" s="386"/>
      <c r="AMY1" s="386"/>
      <c r="AMZ1" s="386"/>
      <c r="ANA1" s="385"/>
      <c r="ANB1" s="386"/>
      <c r="ANC1" s="386"/>
      <c r="AND1" s="386"/>
      <c r="ANE1" s="386"/>
      <c r="ANF1" s="386"/>
      <c r="ANG1" s="386"/>
      <c r="ANH1" s="386"/>
      <c r="ANI1" s="386"/>
      <c r="ANJ1" s="386"/>
      <c r="ANK1" s="386"/>
      <c r="ANL1" s="386"/>
      <c r="ANM1" s="386"/>
      <c r="ANN1" s="386"/>
      <c r="ANO1" s="386"/>
      <c r="ANP1" s="386"/>
      <c r="ANQ1" s="385"/>
      <c r="ANR1" s="386"/>
      <c r="ANS1" s="386"/>
      <c r="ANT1" s="386"/>
      <c r="ANU1" s="386"/>
      <c r="ANV1" s="386"/>
      <c r="ANW1" s="386"/>
      <c r="ANX1" s="386"/>
      <c r="ANY1" s="386"/>
      <c r="ANZ1" s="386"/>
      <c r="AOA1" s="386"/>
      <c r="AOB1" s="386"/>
      <c r="AOC1" s="386"/>
      <c r="AOD1" s="386"/>
      <c r="AOE1" s="386"/>
      <c r="AOF1" s="386"/>
      <c r="AOG1" s="385"/>
      <c r="AOH1" s="386"/>
      <c r="AOI1" s="386"/>
      <c r="AOJ1" s="386"/>
      <c r="AOK1" s="386"/>
      <c r="AOL1" s="386"/>
      <c r="AOM1" s="386"/>
      <c r="AON1" s="386"/>
      <c r="AOO1" s="386"/>
      <c r="AOP1" s="386"/>
      <c r="AOQ1" s="386"/>
      <c r="AOR1" s="386"/>
      <c r="AOS1" s="386"/>
      <c r="AOT1" s="386"/>
      <c r="AOU1" s="386"/>
      <c r="AOV1" s="386"/>
      <c r="AOW1" s="385"/>
      <c r="AOX1" s="386"/>
      <c r="AOY1" s="386"/>
      <c r="AOZ1" s="386"/>
      <c r="APA1" s="386"/>
      <c r="APB1" s="386"/>
      <c r="APC1" s="386"/>
      <c r="APD1" s="386"/>
      <c r="APE1" s="386"/>
      <c r="APF1" s="386"/>
      <c r="APG1" s="386"/>
      <c r="APH1" s="386"/>
      <c r="API1" s="386"/>
      <c r="APJ1" s="386"/>
      <c r="APK1" s="386"/>
      <c r="APL1" s="386"/>
      <c r="APM1" s="385"/>
      <c r="APN1" s="386"/>
      <c r="APO1" s="386"/>
      <c r="APP1" s="386"/>
      <c r="APQ1" s="386"/>
      <c r="APR1" s="386"/>
      <c r="APS1" s="386"/>
      <c r="APT1" s="386"/>
      <c r="APU1" s="386"/>
      <c r="APV1" s="386"/>
      <c r="APW1" s="386"/>
      <c r="APX1" s="386"/>
      <c r="APY1" s="386"/>
      <c r="APZ1" s="386"/>
      <c r="AQA1" s="386"/>
      <c r="AQB1" s="386"/>
      <c r="AQC1" s="385"/>
      <c r="AQD1" s="386"/>
      <c r="AQE1" s="386"/>
      <c r="AQF1" s="386"/>
      <c r="AQG1" s="386"/>
      <c r="AQH1" s="386"/>
      <c r="AQI1" s="386"/>
      <c r="AQJ1" s="386"/>
      <c r="AQK1" s="386"/>
      <c r="AQL1" s="386"/>
      <c r="AQM1" s="386"/>
      <c r="AQN1" s="386"/>
      <c r="AQO1" s="386"/>
      <c r="AQP1" s="386"/>
      <c r="AQQ1" s="386"/>
      <c r="AQR1" s="386"/>
      <c r="AQS1" s="385"/>
      <c r="AQT1" s="386"/>
      <c r="AQU1" s="386"/>
      <c r="AQV1" s="386"/>
      <c r="AQW1" s="386"/>
      <c r="AQX1" s="386"/>
      <c r="AQY1" s="386"/>
      <c r="AQZ1" s="386"/>
      <c r="ARA1" s="386"/>
      <c r="ARB1" s="386"/>
      <c r="ARC1" s="386"/>
      <c r="ARD1" s="386"/>
      <c r="ARE1" s="386"/>
      <c r="ARF1" s="386"/>
      <c r="ARG1" s="386"/>
      <c r="ARH1" s="386"/>
      <c r="ARI1" s="385"/>
      <c r="ARJ1" s="386"/>
      <c r="ARK1" s="386"/>
      <c r="ARL1" s="386"/>
      <c r="ARM1" s="386"/>
      <c r="ARN1" s="386"/>
      <c r="ARO1" s="386"/>
      <c r="ARP1" s="386"/>
      <c r="ARQ1" s="386"/>
      <c r="ARR1" s="386"/>
      <c r="ARS1" s="386"/>
      <c r="ART1" s="386"/>
      <c r="ARU1" s="386"/>
      <c r="ARV1" s="386"/>
      <c r="ARW1" s="386"/>
      <c r="ARX1" s="386"/>
      <c r="ARY1" s="385"/>
      <c r="ARZ1" s="386"/>
      <c r="ASA1" s="386"/>
      <c r="ASB1" s="386"/>
      <c r="ASC1" s="386"/>
      <c r="ASD1" s="386"/>
      <c r="ASE1" s="386"/>
      <c r="ASF1" s="386"/>
      <c r="ASG1" s="386"/>
      <c r="ASH1" s="386"/>
      <c r="ASI1" s="386"/>
      <c r="ASJ1" s="386"/>
      <c r="ASK1" s="386"/>
      <c r="ASL1" s="386"/>
      <c r="ASM1" s="386"/>
      <c r="ASN1" s="386"/>
      <c r="ASO1" s="385"/>
      <c r="ASP1" s="386"/>
      <c r="ASQ1" s="386"/>
      <c r="ASR1" s="386"/>
      <c r="ASS1" s="386"/>
      <c r="AST1" s="386"/>
      <c r="ASU1" s="386"/>
      <c r="ASV1" s="386"/>
      <c r="ASW1" s="386"/>
      <c r="ASX1" s="386"/>
      <c r="ASY1" s="386"/>
      <c r="ASZ1" s="386"/>
      <c r="ATA1" s="386"/>
      <c r="ATB1" s="386"/>
      <c r="ATC1" s="386"/>
      <c r="ATD1" s="386"/>
      <c r="ATE1" s="385"/>
      <c r="ATF1" s="386"/>
      <c r="ATG1" s="386"/>
      <c r="ATH1" s="386"/>
      <c r="ATI1" s="386"/>
      <c r="ATJ1" s="386"/>
      <c r="ATK1" s="386"/>
      <c r="ATL1" s="386"/>
      <c r="ATM1" s="386"/>
      <c r="ATN1" s="386"/>
      <c r="ATO1" s="386"/>
      <c r="ATP1" s="386"/>
      <c r="ATQ1" s="386"/>
      <c r="ATR1" s="386"/>
      <c r="ATS1" s="386"/>
      <c r="ATT1" s="386"/>
      <c r="ATU1" s="385"/>
      <c r="ATV1" s="386"/>
      <c r="ATW1" s="386"/>
      <c r="ATX1" s="386"/>
      <c r="ATY1" s="386"/>
      <c r="ATZ1" s="386"/>
      <c r="AUA1" s="386"/>
      <c r="AUB1" s="386"/>
      <c r="AUC1" s="386"/>
      <c r="AUD1" s="386"/>
      <c r="AUE1" s="386"/>
      <c r="AUF1" s="386"/>
      <c r="AUG1" s="386"/>
      <c r="AUH1" s="386"/>
      <c r="AUI1" s="386"/>
      <c r="AUJ1" s="386"/>
      <c r="AUK1" s="385"/>
      <c r="AUL1" s="386"/>
      <c r="AUM1" s="386"/>
      <c r="AUN1" s="386"/>
      <c r="AUO1" s="386"/>
      <c r="AUP1" s="386"/>
      <c r="AUQ1" s="386"/>
      <c r="AUR1" s="386"/>
      <c r="AUS1" s="386"/>
      <c r="AUT1" s="386"/>
      <c r="AUU1" s="386"/>
      <c r="AUV1" s="386"/>
      <c r="AUW1" s="386"/>
      <c r="AUX1" s="386"/>
      <c r="AUY1" s="386"/>
      <c r="AUZ1" s="386"/>
      <c r="AVA1" s="385"/>
      <c r="AVB1" s="386"/>
      <c r="AVC1" s="386"/>
      <c r="AVD1" s="386"/>
      <c r="AVE1" s="386"/>
      <c r="AVF1" s="386"/>
      <c r="AVG1" s="386"/>
      <c r="AVH1" s="386"/>
      <c r="AVI1" s="386"/>
      <c r="AVJ1" s="386"/>
      <c r="AVK1" s="386"/>
      <c r="AVL1" s="386"/>
      <c r="AVM1" s="386"/>
      <c r="AVN1" s="386"/>
      <c r="AVO1" s="386"/>
      <c r="AVP1" s="386"/>
      <c r="AVQ1" s="385"/>
      <c r="AVR1" s="386"/>
      <c r="AVS1" s="386"/>
      <c r="AVT1" s="386"/>
      <c r="AVU1" s="386"/>
      <c r="AVV1" s="386"/>
      <c r="AVW1" s="386"/>
      <c r="AVX1" s="386"/>
      <c r="AVY1" s="386"/>
      <c r="AVZ1" s="386"/>
      <c r="AWA1" s="386"/>
      <c r="AWB1" s="386"/>
      <c r="AWC1" s="386"/>
      <c r="AWD1" s="386"/>
      <c r="AWE1" s="386"/>
      <c r="AWF1" s="386"/>
      <c r="AWG1" s="385"/>
      <c r="AWH1" s="386"/>
      <c r="AWI1" s="386"/>
      <c r="AWJ1" s="386"/>
      <c r="AWK1" s="386"/>
      <c r="AWL1" s="386"/>
      <c r="AWM1" s="386"/>
      <c r="AWN1" s="386"/>
      <c r="AWO1" s="386"/>
      <c r="AWP1" s="386"/>
      <c r="AWQ1" s="386"/>
      <c r="AWR1" s="386"/>
      <c r="AWS1" s="386"/>
      <c r="AWT1" s="386"/>
      <c r="AWU1" s="386"/>
      <c r="AWV1" s="386"/>
      <c r="AWW1" s="385"/>
      <c r="AWX1" s="386"/>
      <c r="AWY1" s="386"/>
      <c r="AWZ1" s="386"/>
      <c r="AXA1" s="386"/>
      <c r="AXB1" s="386"/>
      <c r="AXC1" s="386"/>
      <c r="AXD1" s="386"/>
      <c r="AXE1" s="386"/>
      <c r="AXF1" s="386"/>
      <c r="AXG1" s="386"/>
      <c r="AXH1" s="386"/>
      <c r="AXI1" s="386"/>
      <c r="AXJ1" s="386"/>
      <c r="AXK1" s="386"/>
      <c r="AXL1" s="386"/>
      <c r="AXM1" s="385"/>
      <c r="AXN1" s="386"/>
      <c r="AXO1" s="386"/>
      <c r="AXP1" s="386"/>
      <c r="AXQ1" s="386"/>
      <c r="AXR1" s="386"/>
      <c r="AXS1" s="386"/>
      <c r="AXT1" s="386"/>
      <c r="AXU1" s="386"/>
      <c r="AXV1" s="386"/>
      <c r="AXW1" s="386"/>
      <c r="AXX1" s="386"/>
      <c r="AXY1" s="386"/>
      <c r="AXZ1" s="386"/>
      <c r="AYA1" s="386"/>
      <c r="AYB1" s="386"/>
      <c r="AYC1" s="385"/>
      <c r="AYD1" s="386"/>
      <c r="AYE1" s="386"/>
      <c r="AYF1" s="386"/>
      <c r="AYG1" s="386"/>
      <c r="AYH1" s="386"/>
      <c r="AYI1" s="386"/>
      <c r="AYJ1" s="386"/>
      <c r="AYK1" s="386"/>
      <c r="AYL1" s="386"/>
      <c r="AYM1" s="386"/>
      <c r="AYN1" s="386"/>
      <c r="AYO1" s="386"/>
      <c r="AYP1" s="386"/>
      <c r="AYQ1" s="386"/>
      <c r="AYR1" s="386"/>
      <c r="AYS1" s="385"/>
      <c r="AYT1" s="386"/>
      <c r="AYU1" s="386"/>
      <c r="AYV1" s="386"/>
      <c r="AYW1" s="386"/>
      <c r="AYX1" s="386"/>
      <c r="AYY1" s="386"/>
      <c r="AYZ1" s="386"/>
      <c r="AZA1" s="386"/>
      <c r="AZB1" s="386"/>
      <c r="AZC1" s="386"/>
      <c r="AZD1" s="386"/>
      <c r="AZE1" s="386"/>
      <c r="AZF1" s="386"/>
      <c r="AZG1" s="386"/>
      <c r="AZH1" s="386"/>
      <c r="AZI1" s="385"/>
      <c r="AZJ1" s="386"/>
      <c r="AZK1" s="386"/>
      <c r="AZL1" s="386"/>
      <c r="AZM1" s="386"/>
      <c r="AZN1" s="386"/>
      <c r="AZO1" s="386"/>
      <c r="AZP1" s="386"/>
      <c r="AZQ1" s="386"/>
      <c r="AZR1" s="386"/>
      <c r="AZS1" s="386"/>
      <c r="AZT1" s="386"/>
      <c r="AZU1" s="386"/>
      <c r="AZV1" s="386"/>
      <c r="AZW1" s="386"/>
      <c r="AZX1" s="386"/>
      <c r="AZY1" s="385"/>
      <c r="AZZ1" s="386"/>
      <c r="BAA1" s="386"/>
      <c r="BAB1" s="386"/>
      <c r="BAC1" s="386"/>
      <c r="BAD1" s="386"/>
      <c r="BAE1" s="386"/>
      <c r="BAF1" s="386"/>
      <c r="BAG1" s="386"/>
      <c r="BAH1" s="386"/>
      <c r="BAI1" s="386"/>
      <c r="BAJ1" s="386"/>
      <c r="BAK1" s="386"/>
      <c r="BAL1" s="386"/>
      <c r="BAM1" s="386"/>
      <c r="BAN1" s="386"/>
      <c r="BAO1" s="385"/>
      <c r="BAP1" s="386"/>
      <c r="BAQ1" s="386"/>
      <c r="BAR1" s="386"/>
      <c r="BAS1" s="386"/>
      <c r="BAT1" s="386"/>
      <c r="BAU1" s="386"/>
      <c r="BAV1" s="386"/>
      <c r="BAW1" s="386"/>
      <c r="BAX1" s="386"/>
      <c r="BAY1" s="386"/>
      <c r="BAZ1" s="386"/>
      <c r="BBA1" s="386"/>
      <c r="BBB1" s="386"/>
      <c r="BBC1" s="386"/>
      <c r="BBD1" s="386"/>
      <c r="BBE1" s="385"/>
      <c r="BBF1" s="386"/>
      <c r="BBG1" s="386"/>
      <c r="BBH1" s="386"/>
      <c r="BBI1" s="386"/>
      <c r="BBJ1" s="386"/>
      <c r="BBK1" s="386"/>
      <c r="BBL1" s="386"/>
      <c r="BBM1" s="386"/>
      <c r="BBN1" s="386"/>
      <c r="BBO1" s="386"/>
      <c r="BBP1" s="386"/>
      <c r="BBQ1" s="386"/>
      <c r="BBR1" s="386"/>
      <c r="BBS1" s="386"/>
      <c r="BBT1" s="386"/>
      <c r="BBU1" s="385"/>
      <c r="BBV1" s="386"/>
      <c r="BBW1" s="386"/>
      <c r="BBX1" s="386"/>
      <c r="BBY1" s="386"/>
      <c r="BBZ1" s="386"/>
      <c r="BCA1" s="386"/>
      <c r="BCB1" s="386"/>
      <c r="BCC1" s="386"/>
      <c r="BCD1" s="386"/>
      <c r="BCE1" s="386"/>
      <c r="BCF1" s="386"/>
      <c r="BCG1" s="386"/>
      <c r="BCH1" s="386"/>
      <c r="BCI1" s="386"/>
      <c r="BCJ1" s="386"/>
      <c r="BCK1" s="385"/>
      <c r="BCL1" s="386"/>
      <c r="BCM1" s="386"/>
      <c r="BCN1" s="386"/>
      <c r="BCO1" s="386"/>
      <c r="BCP1" s="386"/>
      <c r="BCQ1" s="386"/>
      <c r="BCR1" s="386"/>
      <c r="BCS1" s="386"/>
      <c r="BCT1" s="386"/>
      <c r="BCU1" s="386"/>
      <c r="BCV1" s="386"/>
      <c r="BCW1" s="386"/>
      <c r="BCX1" s="386"/>
      <c r="BCY1" s="386"/>
      <c r="BCZ1" s="386"/>
      <c r="BDA1" s="385"/>
      <c r="BDB1" s="386"/>
      <c r="BDC1" s="386"/>
      <c r="BDD1" s="386"/>
      <c r="BDE1" s="386"/>
      <c r="BDF1" s="386"/>
      <c r="BDG1" s="386"/>
      <c r="BDH1" s="386"/>
      <c r="BDI1" s="386"/>
      <c r="BDJ1" s="386"/>
      <c r="BDK1" s="386"/>
      <c r="BDL1" s="386"/>
      <c r="BDM1" s="386"/>
      <c r="BDN1" s="386"/>
      <c r="BDO1" s="386"/>
      <c r="BDP1" s="386"/>
      <c r="BDQ1" s="385"/>
      <c r="BDR1" s="386"/>
      <c r="BDS1" s="386"/>
      <c r="BDT1" s="386"/>
      <c r="BDU1" s="386"/>
      <c r="BDV1" s="386"/>
      <c r="BDW1" s="386"/>
      <c r="BDX1" s="386"/>
      <c r="BDY1" s="386"/>
      <c r="BDZ1" s="386"/>
      <c r="BEA1" s="386"/>
      <c r="BEB1" s="386"/>
      <c r="BEC1" s="386"/>
      <c r="BED1" s="386"/>
      <c r="BEE1" s="386"/>
      <c r="BEF1" s="386"/>
      <c r="BEG1" s="385"/>
      <c r="BEH1" s="386"/>
      <c r="BEI1" s="386"/>
      <c r="BEJ1" s="386"/>
      <c r="BEK1" s="386"/>
      <c r="BEL1" s="386"/>
      <c r="BEM1" s="386"/>
      <c r="BEN1" s="386"/>
      <c r="BEO1" s="386"/>
      <c r="BEP1" s="386"/>
      <c r="BEQ1" s="386"/>
      <c r="BER1" s="386"/>
      <c r="BES1" s="386"/>
      <c r="BET1" s="386"/>
      <c r="BEU1" s="386"/>
      <c r="BEV1" s="386"/>
      <c r="BEW1" s="385"/>
      <c r="BEX1" s="386"/>
      <c r="BEY1" s="386"/>
      <c r="BEZ1" s="386"/>
      <c r="BFA1" s="386"/>
      <c r="BFB1" s="386"/>
      <c r="BFC1" s="386"/>
      <c r="BFD1" s="386"/>
      <c r="BFE1" s="386"/>
      <c r="BFF1" s="386"/>
      <c r="BFG1" s="386"/>
      <c r="BFH1" s="386"/>
      <c r="BFI1" s="386"/>
      <c r="BFJ1" s="386"/>
      <c r="BFK1" s="386"/>
      <c r="BFL1" s="386"/>
      <c r="BFM1" s="385"/>
      <c r="BFN1" s="386"/>
      <c r="BFO1" s="386"/>
      <c r="BFP1" s="386"/>
      <c r="BFQ1" s="386"/>
      <c r="BFR1" s="386"/>
      <c r="BFS1" s="386"/>
      <c r="BFT1" s="386"/>
      <c r="BFU1" s="386"/>
      <c r="BFV1" s="386"/>
      <c r="BFW1" s="386"/>
      <c r="BFX1" s="386"/>
      <c r="BFY1" s="386"/>
      <c r="BFZ1" s="386"/>
      <c r="BGA1" s="386"/>
      <c r="BGB1" s="386"/>
      <c r="BGC1" s="385"/>
      <c r="BGD1" s="386"/>
      <c r="BGE1" s="386"/>
      <c r="BGF1" s="386"/>
      <c r="BGG1" s="386"/>
      <c r="BGH1" s="386"/>
      <c r="BGI1" s="386"/>
      <c r="BGJ1" s="386"/>
      <c r="BGK1" s="386"/>
      <c r="BGL1" s="386"/>
      <c r="BGM1" s="386"/>
      <c r="BGN1" s="386"/>
      <c r="BGO1" s="386"/>
      <c r="BGP1" s="386"/>
      <c r="BGQ1" s="386"/>
      <c r="BGR1" s="386"/>
      <c r="BGS1" s="385"/>
      <c r="BGT1" s="386"/>
      <c r="BGU1" s="386"/>
      <c r="BGV1" s="386"/>
      <c r="BGW1" s="386"/>
      <c r="BGX1" s="386"/>
      <c r="BGY1" s="386"/>
      <c r="BGZ1" s="386"/>
      <c r="BHA1" s="386"/>
      <c r="BHB1" s="386"/>
      <c r="BHC1" s="386"/>
      <c r="BHD1" s="386"/>
      <c r="BHE1" s="386"/>
      <c r="BHF1" s="386"/>
      <c r="BHG1" s="386"/>
      <c r="BHH1" s="386"/>
      <c r="BHI1" s="385"/>
      <c r="BHJ1" s="386"/>
      <c r="BHK1" s="386"/>
      <c r="BHL1" s="386"/>
      <c r="BHM1" s="386"/>
      <c r="BHN1" s="386"/>
      <c r="BHO1" s="386"/>
      <c r="BHP1" s="386"/>
      <c r="BHQ1" s="386"/>
      <c r="BHR1" s="386"/>
      <c r="BHS1" s="386"/>
      <c r="BHT1" s="386"/>
      <c r="BHU1" s="386"/>
      <c r="BHV1" s="386"/>
      <c r="BHW1" s="386"/>
      <c r="BHX1" s="386"/>
      <c r="BHY1" s="385"/>
      <c r="BHZ1" s="386"/>
      <c r="BIA1" s="386"/>
      <c r="BIB1" s="386"/>
      <c r="BIC1" s="386"/>
      <c r="BID1" s="386"/>
      <c r="BIE1" s="386"/>
      <c r="BIF1" s="386"/>
      <c r="BIG1" s="386"/>
      <c r="BIH1" s="386"/>
      <c r="BII1" s="386"/>
      <c r="BIJ1" s="386"/>
      <c r="BIK1" s="386"/>
      <c r="BIL1" s="386"/>
      <c r="BIM1" s="386"/>
      <c r="BIN1" s="386"/>
      <c r="BIO1" s="385"/>
      <c r="BIP1" s="386"/>
      <c r="BIQ1" s="386"/>
      <c r="BIR1" s="386"/>
      <c r="BIS1" s="386"/>
      <c r="BIT1" s="386"/>
      <c r="BIU1" s="386"/>
      <c r="BIV1" s="386"/>
      <c r="BIW1" s="386"/>
      <c r="BIX1" s="386"/>
      <c r="BIY1" s="386"/>
      <c r="BIZ1" s="386"/>
      <c r="BJA1" s="386"/>
      <c r="BJB1" s="386"/>
      <c r="BJC1" s="386"/>
      <c r="BJD1" s="386"/>
      <c r="BJE1" s="385"/>
      <c r="BJF1" s="386"/>
      <c r="BJG1" s="386"/>
      <c r="BJH1" s="386"/>
      <c r="BJI1" s="386"/>
      <c r="BJJ1" s="386"/>
      <c r="BJK1" s="386"/>
      <c r="BJL1" s="386"/>
      <c r="BJM1" s="386"/>
      <c r="BJN1" s="386"/>
      <c r="BJO1" s="386"/>
      <c r="BJP1" s="386"/>
      <c r="BJQ1" s="386"/>
      <c r="BJR1" s="386"/>
      <c r="BJS1" s="386"/>
      <c r="BJT1" s="386"/>
      <c r="BJU1" s="385"/>
      <c r="BJV1" s="386"/>
      <c r="BJW1" s="386"/>
      <c r="BJX1" s="386"/>
      <c r="BJY1" s="386"/>
      <c r="BJZ1" s="386"/>
      <c r="BKA1" s="386"/>
      <c r="BKB1" s="386"/>
      <c r="BKC1" s="386"/>
      <c r="BKD1" s="386"/>
      <c r="BKE1" s="386"/>
      <c r="BKF1" s="386"/>
      <c r="BKG1" s="386"/>
      <c r="BKH1" s="386"/>
      <c r="BKI1" s="386"/>
      <c r="BKJ1" s="386"/>
      <c r="BKK1" s="385"/>
      <c r="BKL1" s="386"/>
      <c r="BKM1" s="386"/>
      <c r="BKN1" s="386"/>
      <c r="BKO1" s="386"/>
      <c r="BKP1" s="386"/>
      <c r="BKQ1" s="386"/>
      <c r="BKR1" s="386"/>
      <c r="BKS1" s="386"/>
      <c r="BKT1" s="386"/>
      <c r="BKU1" s="386"/>
      <c r="BKV1" s="386"/>
      <c r="BKW1" s="386"/>
      <c r="BKX1" s="386"/>
      <c r="BKY1" s="386"/>
      <c r="BKZ1" s="386"/>
      <c r="BLA1" s="385"/>
      <c r="BLB1" s="386"/>
      <c r="BLC1" s="386"/>
      <c r="BLD1" s="386"/>
      <c r="BLE1" s="386"/>
      <c r="BLF1" s="386"/>
      <c r="BLG1" s="386"/>
      <c r="BLH1" s="386"/>
      <c r="BLI1" s="386"/>
      <c r="BLJ1" s="386"/>
      <c r="BLK1" s="386"/>
      <c r="BLL1" s="386"/>
      <c r="BLM1" s="386"/>
      <c r="BLN1" s="386"/>
      <c r="BLO1" s="386"/>
      <c r="BLP1" s="386"/>
      <c r="BLQ1" s="385"/>
      <c r="BLR1" s="386"/>
      <c r="BLS1" s="386"/>
      <c r="BLT1" s="386"/>
      <c r="BLU1" s="386"/>
      <c r="BLV1" s="386"/>
      <c r="BLW1" s="386"/>
      <c r="BLX1" s="386"/>
      <c r="BLY1" s="386"/>
      <c r="BLZ1" s="386"/>
      <c r="BMA1" s="386"/>
      <c r="BMB1" s="386"/>
      <c r="BMC1" s="386"/>
      <c r="BMD1" s="386"/>
      <c r="BME1" s="386"/>
      <c r="BMF1" s="386"/>
      <c r="BMG1" s="385"/>
      <c r="BMH1" s="386"/>
      <c r="BMI1" s="386"/>
      <c r="BMJ1" s="386"/>
      <c r="BMK1" s="386"/>
      <c r="BML1" s="386"/>
      <c r="BMM1" s="386"/>
      <c r="BMN1" s="386"/>
      <c r="BMO1" s="386"/>
      <c r="BMP1" s="386"/>
      <c r="BMQ1" s="386"/>
      <c r="BMR1" s="386"/>
      <c r="BMS1" s="386"/>
      <c r="BMT1" s="386"/>
      <c r="BMU1" s="386"/>
      <c r="BMV1" s="386"/>
      <c r="BMW1" s="385"/>
      <c r="BMX1" s="386"/>
      <c r="BMY1" s="386"/>
      <c r="BMZ1" s="386"/>
      <c r="BNA1" s="386"/>
      <c r="BNB1" s="386"/>
      <c r="BNC1" s="386"/>
      <c r="BND1" s="386"/>
      <c r="BNE1" s="386"/>
      <c r="BNF1" s="386"/>
      <c r="BNG1" s="386"/>
      <c r="BNH1" s="386"/>
      <c r="BNI1" s="386"/>
      <c r="BNJ1" s="386"/>
      <c r="BNK1" s="386"/>
      <c r="BNL1" s="386"/>
      <c r="BNM1" s="385"/>
      <c r="BNN1" s="386"/>
      <c r="BNO1" s="386"/>
      <c r="BNP1" s="386"/>
      <c r="BNQ1" s="386"/>
      <c r="BNR1" s="386"/>
      <c r="BNS1" s="386"/>
      <c r="BNT1" s="386"/>
      <c r="BNU1" s="386"/>
      <c r="BNV1" s="386"/>
      <c r="BNW1" s="386"/>
      <c r="BNX1" s="386"/>
      <c r="BNY1" s="386"/>
      <c r="BNZ1" s="386"/>
      <c r="BOA1" s="386"/>
      <c r="BOB1" s="386"/>
      <c r="BOC1" s="385"/>
      <c r="BOD1" s="386"/>
      <c r="BOE1" s="386"/>
      <c r="BOF1" s="386"/>
      <c r="BOG1" s="386"/>
      <c r="BOH1" s="386"/>
      <c r="BOI1" s="386"/>
      <c r="BOJ1" s="386"/>
      <c r="BOK1" s="386"/>
      <c r="BOL1" s="386"/>
      <c r="BOM1" s="386"/>
      <c r="BON1" s="386"/>
      <c r="BOO1" s="386"/>
      <c r="BOP1" s="386"/>
      <c r="BOQ1" s="386"/>
      <c r="BOR1" s="386"/>
      <c r="BOS1" s="385"/>
      <c r="BOT1" s="386"/>
      <c r="BOU1" s="386"/>
      <c r="BOV1" s="386"/>
      <c r="BOW1" s="386"/>
      <c r="BOX1" s="386"/>
      <c r="BOY1" s="386"/>
      <c r="BOZ1" s="386"/>
      <c r="BPA1" s="386"/>
      <c r="BPB1" s="386"/>
      <c r="BPC1" s="386"/>
      <c r="BPD1" s="386"/>
      <c r="BPE1" s="386"/>
      <c r="BPF1" s="386"/>
      <c r="BPG1" s="386"/>
      <c r="BPH1" s="386"/>
      <c r="BPI1" s="385"/>
      <c r="BPJ1" s="386"/>
      <c r="BPK1" s="386"/>
      <c r="BPL1" s="386"/>
      <c r="BPM1" s="386"/>
      <c r="BPN1" s="386"/>
      <c r="BPO1" s="386"/>
      <c r="BPP1" s="386"/>
      <c r="BPQ1" s="386"/>
      <c r="BPR1" s="386"/>
      <c r="BPS1" s="386"/>
      <c r="BPT1" s="386"/>
      <c r="BPU1" s="386"/>
      <c r="BPV1" s="386"/>
      <c r="BPW1" s="386"/>
      <c r="BPX1" s="386"/>
      <c r="BPY1" s="385"/>
      <c r="BPZ1" s="386"/>
      <c r="BQA1" s="386"/>
      <c r="BQB1" s="386"/>
      <c r="BQC1" s="386"/>
      <c r="BQD1" s="386"/>
      <c r="BQE1" s="386"/>
      <c r="BQF1" s="386"/>
      <c r="BQG1" s="386"/>
      <c r="BQH1" s="386"/>
      <c r="BQI1" s="386"/>
      <c r="BQJ1" s="386"/>
      <c r="BQK1" s="386"/>
      <c r="BQL1" s="386"/>
      <c r="BQM1" s="386"/>
      <c r="BQN1" s="386"/>
      <c r="BQO1" s="385"/>
      <c r="BQP1" s="386"/>
      <c r="BQQ1" s="386"/>
      <c r="BQR1" s="386"/>
      <c r="BQS1" s="386"/>
      <c r="BQT1" s="386"/>
      <c r="BQU1" s="386"/>
      <c r="BQV1" s="386"/>
      <c r="BQW1" s="386"/>
      <c r="BQX1" s="386"/>
      <c r="BQY1" s="386"/>
      <c r="BQZ1" s="386"/>
      <c r="BRA1" s="386"/>
      <c r="BRB1" s="386"/>
      <c r="BRC1" s="386"/>
      <c r="BRD1" s="386"/>
      <c r="BRE1" s="385"/>
      <c r="BRF1" s="386"/>
      <c r="BRG1" s="386"/>
      <c r="BRH1" s="386"/>
      <c r="BRI1" s="386"/>
      <c r="BRJ1" s="386"/>
      <c r="BRK1" s="386"/>
      <c r="BRL1" s="386"/>
      <c r="BRM1" s="386"/>
      <c r="BRN1" s="386"/>
      <c r="BRO1" s="386"/>
      <c r="BRP1" s="386"/>
      <c r="BRQ1" s="386"/>
      <c r="BRR1" s="386"/>
      <c r="BRS1" s="386"/>
      <c r="BRT1" s="386"/>
      <c r="BRU1" s="385"/>
      <c r="BRV1" s="386"/>
      <c r="BRW1" s="386"/>
      <c r="BRX1" s="386"/>
      <c r="BRY1" s="386"/>
      <c r="BRZ1" s="386"/>
      <c r="BSA1" s="386"/>
      <c r="BSB1" s="386"/>
      <c r="BSC1" s="386"/>
      <c r="BSD1" s="386"/>
      <c r="BSE1" s="386"/>
      <c r="BSF1" s="386"/>
      <c r="BSG1" s="386"/>
      <c r="BSH1" s="386"/>
      <c r="BSI1" s="386"/>
      <c r="BSJ1" s="386"/>
      <c r="BSK1" s="385"/>
      <c r="BSL1" s="386"/>
      <c r="BSM1" s="386"/>
      <c r="BSN1" s="386"/>
      <c r="BSO1" s="386"/>
      <c r="BSP1" s="386"/>
      <c r="BSQ1" s="386"/>
      <c r="BSR1" s="386"/>
      <c r="BSS1" s="386"/>
      <c r="BST1" s="386"/>
      <c r="BSU1" s="386"/>
      <c r="BSV1" s="386"/>
      <c r="BSW1" s="386"/>
      <c r="BSX1" s="386"/>
      <c r="BSY1" s="386"/>
      <c r="BSZ1" s="386"/>
      <c r="BTA1" s="385"/>
      <c r="BTB1" s="386"/>
      <c r="BTC1" s="386"/>
      <c r="BTD1" s="386"/>
      <c r="BTE1" s="386"/>
      <c r="BTF1" s="386"/>
      <c r="BTG1" s="386"/>
      <c r="BTH1" s="386"/>
      <c r="BTI1" s="386"/>
      <c r="BTJ1" s="386"/>
      <c r="BTK1" s="386"/>
      <c r="BTL1" s="386"/>
      <c r="BTM1" s="386"/>
      <c r="BTN1" s="386"/>
      <c r="BTO1" s="386"/>
      <c r="BTP1" s="386"/>
      <c r="BTQ1" s="385"/>
      <c r="BTR1" s="386"/>
      <c r="BTS1" s="386"/>
      <c r="BTT1" s="386"/>
      <c r="BTU1" s="386"/>
      <c r="BTV1" s="386"/>
      <c r="BTW1" s="386"/>
      <c r="BTX1" s="386"/>
      <c r="BTY1" s="386"/>
      <c r="BTZ1" s="386"/>
      <c r="BUA1" s="386"/>
      <c r="BUB1" s="386"/>
      <c r="BUC1" s="386"/>
      <c r="BUD1" s="386"/>
      <c r="BUE1" s="386"/>
      <c r="BUF1" s="386"/>
      <c r="BUG1" s="385"/>
      <c r="BUH1" s="386"/>
      <c r="BUI1" s="386"/>
      <c r="BUJ1" s="386"/>
      <c r="BUK1" s="386"/>
      <c r="BUL1" s="386"/>
      <c r="BUM1" s="386"/>
      <c r="BUN1" s="386"/>
      <c r="BUO1" s="386"/>
      <c r="BUP1" s="386"/>
      <c r="BUQ1" s="386"/>
      <c r="BUR1" s="386"/>
      <c r="BUS1" s="386"/>
      <c r="BUT1" s="386"/>
      <c r="BUU1" s="386"/>
      <c r="BUV1" s="386"/>
      <c r="BUW1" s="385"/>
      <c r="BUX1" s="386"/>
      <c r="BUY1" s="386"/>
      <c r="BUZ1" s="386"/>
      <c r="BVA1" s="386"/>
      <c r="BVB1" s="386"/>
      <c r="BVC1" s="386"/>
      <c r="BVD1" s="386"/>
      <c r="BVE1" s="386"/>
      <c r="BVF1" s="386"/>
      <c r="BVG1" s="386"/>
      <c r="BVH1" s="386"/>
      <c r="BVI1" s="386"/>
      <c r="BVJ1" s="386"/>
      <c r="BVK1" s="386"/>
      <c r="BVL1" s="386"/>
      <c r="BVM1" s="385"/>
      <c r="BVN1" s="386"/>
      <c r="BVO1" s="386"/>
      <c r="BVP1" s="386"/>
      <c r="BVQ1" s="386"/>
      <c r="BVR1" s="386"/>
      <c r="BVS1" s="386"/>
      <c r="BVT1" s="386"/>
      <c r="BVU1" s="386"/>
      <c r="BVV1" s="386"/>
      <c r="BVW1" s="386"/>
      <c r="BVX1" s="386"/>
      <c r="BVY1" s="386"/>
      <c r="BVZ1" s="386"/>
      <c r="BWA1" s="386"/>
      <c r="BWB1" s="386"/>
      <c r="BWC1" s="385"/>
      <c r="BWD1" s="386"/>
      <c r="BWE1" s="386"/>
      <c r="BWF1" s="386"/>
      <c r="BWG1" s="386"/>
      <c r="BWH1" s="386"/>
      <c r="BWI1" s="386"/>
      <c r="BWJ1" s="386"/>
      <c r="BWK1" s="386"/>
      <c r="BWL1" s="386"/>
      <c r="BWM1" s="386"/>
      <c r="BWN1" s="386"/>
      <c r="BWO1" s="386"/>
      <c r="BWP1" s="386"/>
      <c r="BWQ1" s="386"/>
      <c r="BWR1" s="386"/>
      <c r="BWS1" s="385"/>
      <c r="BWT1" s="386"/>
      <c r="BWU1" s="386"/>
      <c r="BWV1" s="386"/>
      <c r="BWW1" s="386"/>
      <c r="BWX1" s="386"/>
      <c r="BWY1" s="386"/>
      <c r="BWZ1" s="386"/>
      <c r="BXA1" s="386"/>
      <c r="BXB1" s="386"/>
      <c r="BXC1" s="386"/>
      <c r="BXD1" s="386"/>
      <c r="BXE1" s="386"/>
      <c r="BXF1" s="386"/>
      <c r="BXG1" s="386"/>
      <c r="BXH1" s="386"/>
      <c r="BXI1" s="385"/>
      <c r="BXJ1" s="386"/>
      <c r="BXK1" s="386"/>
      <c r="BXL1" s="386"/>
      <c r="BXM1" s="386"/>
      <c r="BXN1" s="386"/>
      <c r="BXO1" s="386"/>
      <c r="BXP1" s="386"/>
      <c r="BXQ1" s="386"/>
      <c r="BXR1" s="386"/>
      <c r="BXS1" s="386"/>
      <c r="BXT1" s="386"/>
      <c r="BXU1" s="386"/>
      <c r="BXV1" s="386"/>
      <c r="BXW1" s="386"/>
      <c r="BXX1" s="386"/>
      <c r="BXY1" s="385"/>
      <c r="BXZ1" s="386"/>
      <c r="BYA1" s="386"/>
      <c r="BYB1" s="386"/>
      <c r="BYC1" s="386"/>
      <c r="BYD1" s="386"/>
      <c r="BYE1" s="386"/>
      <c r="BYF1" s="386"/>
      <c r="BYG1" s="386"/>
      <c r="BYH1" s="386"/>
      <c r="BYI1" s="386"/>
      <c r="BYJ1" s="386"/>
      <c r="BYK1" s="386"/>
      <c r="BYL1" s="386"/>
      <c r="BYM1" s="386"/>
      <c r="BYN1" s="386"/>
      <c r="BYO1" s="385"/>
      <c r="BYP1" s="386"/>
      <c r="BYQ1" s="386"/>
      <c r="BYR1" s="386"/>
      <c r="BYS1" s="386"/>
      <c r="BYT1" s="386"/>
      <c r="BYU1" s="386"/>
      <c r="BYV1" s="386"/>
      <c r="BYW1" s="386"/>
      <c r="BYX1" s="386"/>
      <c r="BYY1" s="386"/>
      <c r="BYZ1" s="386"/>
      <c r="BZA1" s="386"/>
      <c r="BZB1" s="386"/>
      <c r="BZC1" s="386"/>
      <c r="BZD1" s="386"/>
      <c r="BZE1" s="385"/>
      <c r="BZF1" s="386"/>
      <c r="BZG1" s="386"/>
      <c r="BZH1" s="386"/>
      <c r="BZI1" s="386"/>
      <c r="BZJ1" s="386"/>
      <c r="BZK1" s="386"/>
      <c r="BZL1" s="386"/>
      <c r="BZM1" s="386"/>
      <c r="BZN1" s="386"/>
      <c r="BZO1" s="386"/>
      <c r="BZP1" s="386"/>
      <c r="BZQ1" s="386"/>
      <c r="BZR1" s="386"/>
      <c r="BZS1" s="386"/>
      <c r="BZT1" s="386"/>
      <c r="BZU1" s="385"/>
      <c r="BZV1" s="386"/>
      <c r="BZW1" s="386"/>
      <c r="BZX1" s="386"/>
      <c r="BZY1" s="386"/>
      <c r="BZZ1" s="386"/>
      <c r="CAA1" s="386"/>
      <c r="CAB1" s="386"/>
      <c r="CAC1" s="386"/>
      <c r="CAD1" s="386"/>
      <c r="CAE1" s="386"/>
      <c r="CAF1" s="386"/>
      <c r="CAG1" s="386"/>
      <c r="CAH1" s="386"/>
      <c r="CAI1" s="386"/>
      <c r="CAJ1" s="386"/>
      <c r="CAK1" s="385"/>
      <c r="CAL1" s="386"/>
      <c r="CAM1" s="386"/>
      <c r="CAN1" s="386"/>
      <c r="CAO1" s="386"/>
      <c r="CAP1" s="386"/>
      <c r="CAQ1" s="386"/>
      <c r="CAR1" s="386"/>
      <c r="CAS1" s="386"/>
      <c r="CAT1" s="386"/>
      <c r="CAU1" s="386"/>
      <c r="CAV1" s="386"/>
      <c r="CAW1" s="386"/>
      <c r="CAX1" s="386"/>
      <c r="CAY1" s="386"/>
      <c r="CAZ1" s="386"/>
      <c r="CBA1" s="385"/>
      <c r="CBB1" s="386"/>
      <c r="CBC1" s="386"/>
      <c r="CBD1" s="386"/>
      <c r="CBE1" s="386"/>
      <c r="CBF1" s="386"/>
      <c r="CBG1" s="386"/>
      <c r="CBH1" s="386"/>
      <c r="CBI1" s="386"/>
      <c r="CBJ1" s="386"/>
      <c r="CBK1" s="386"/>
      <c r="CBL1" s="386"/>
      <c r="CBM1" s="386"/>
      <c r="CBN1" s="386"/>
      <c r="CBO1" s="386"/>
      <c r="CBP1" s="386"/>
      <c r="CBQ1" s="385"/>
      <c r="CBR1" s="386"/>
      <c r="CBS1" s="386"/>
      <c r="CBT1" s="386"/>
      <c r="CBU1" s="386"/>
      <c r="CBV1" s="386"/>
      <c r="CBW1" s="386"/>
      <c r="CBX1" s="386"/>
      <c r="CBY1" s="386"/>
      <c r="CBZ1" s="386"/>
      <c r="CCA1" s="386"/>
      <c r="CCB1" s="386"/>
      <c r="CCC1" s="386"/>
      <c r="CCD1" s="386"/>
      <c r="CCE1" s="386"/>
      <c r="CCF1" s="386"/>
      <c r="CCG1" s="385"/>
      <c r="CCH1" s="386"/>
      <c r="CCI1" s="386"/>
      <c r="CCJ1" s="386"/>
      <c r="CCK1" s="386"/>
      <c r="CCL1" s="386"/>
      <c r="CCM1" s="386"/>
      <c r="CCN1" s="386"/>
      <c r="CCO1" s="386"/>
      <c r="CCP1" s="386"/>
      <c r="CCQ1" s="386"/>
      <c r="CCR1" s="386"/>
      <c r="CCS1" s="386"/>
      <c r="CCT1" s="386"/>
      <c r="CCU1" s="386"/>
      <c r="CCV1" s="386"/>
      <c r="CCW1" s="385"/>
      <c r="CCX1" s="386"/>
      <c r="CCY1" s="386"/>
      <c r="CCZ1" s="386"/>
      <c r="CDA1" s="386"/>
      <c r="CDB1" s="386"/>
      <c r="CDC1" s="386"/>
      <c r="CDD1" s="386"/>
      <c r="CDE1" s="386"/>
      <c r="CDF1" s="386"/>
      <c r="CDG1" s="386"/>
      <c r="CDH1" s="386"/>
      <c r="CDI1" s="386"/>
      <c r="CDJ1" s="386"/>
      <c r="CDK1" s="386"/>
      <c r="CDL1" s="386"/>
      <c r="CDM1" s="385"/>
      <c r="CDN1" s="386"/>
      <c r="CDO1" s="386"/>
      <c r="CDP1" s="386"/>
      <c r="CDQ1" s="386"/>
      <c r="CDR1" s="386"/>
      <c r="CDS1" s="386"/>
      <c r="CDT1" s="386"/>
      <c r="CDU1" s="386"/>
      <c r="CDV1" s="386"/>
      <c r="CDW1" s="386"/>
      <c r="CDX1" s="386"/>
      <c r="CDY1" s="386"/>
      <c r="CDZ1" s="386"/>
      <c r="CEA1" s="386"/>
      <c r="CEB1" s="386"/>
      <c r="CEC1" s="385"/>
      <c r="CED1" s="386"/>
      <c r="CEE1" s="386"/>
      <c r="CEF1" s="386"/>
      <c r="CEG1" s="386"/>
      <c r="CEH1" s="386"/>
      <c r="CEI1" s="386"/>
      <c r="CEJ1" s="386"/>
      <c r="CEK1" s="386"/>
      <c r="CEL1" s="386"/>
      <c r="CEM1" s="386"/>
      <c r="CEN1" s="386"/>
      <c r="CEO1" s="386"/>
      <c r="CEP1" s="386"/>
      <c r="CEQ1" s="386"/>
      <c r="CER1" s="386"/>
      <c r="CES1" s="385"/>
      <c r="CET1" s="386"/>
      <c r="CEU1" s="386"/>
      <c r="CEV1" s="386"/>
      <c r="CEW1" s="386"/>
      <c r="CEX1" s="386"/>
      <c r="CEY1" s="386"/>
      <c r="CEZ1" s="386"/>
      <c r="CFA1" s="386"/>
      <c r="CFB1" s="386"/>
      <c r="CFC1" s="386"/>
      <c r="CFD1" s="386"/>
      <c r="CFE1" s="386"/>
      <c r="CFF1" s="386"/>
      <c r="CFG1" s="386"/>
      <c r="CFH1" s="386"/>
      <c r="CFI1" s="385"/>
      <c r="CFJ1" s="386"/>
      <c r="CFK1" s="386"/>
      <c r="CFL1" s="386"/>
      <c r="CFM1" s="386"/>
      <c r="CFN1" s="386"/>
      <c r="CFO1" s="386"/>
      <c r="CFP1" s="386"/>
      <c r="CFQ1" s="386"/>
      <c r="CFR1" s="386"/>
      <c r="CFS1" s="386"/>
      <c r="CFT1" s="386"/>
      <c r="CFU1" s="386"/>
      <c r="CFV1" s="386"/>
      <c r="CFW1" s="386"/>
      <c r="CFX1" s="386"/>
      <c r="CFY1" s="385"/>
      <c r="CFZ1" s="386"/>
      <c r="CGA1" s="386"/>
      <c r="CGB1" s="386"/>
      <c r="CGC1" s="386"/>
      <c r="CGD1" s="386"/>
      <c r="CGE1" s="386"/>
      <c r="CGF1" s="386"/>
      <c r="CGG1" s="386"/>
      <c r="CGH1" s="386"/>
      <c r="CGI1" s="386"/>
      <c r="CGJ1" s="386"/>
      <c r="CGK1" s="386"/>
      <c r="CGL1" s="386"/>
      <c r="CGM1" s="386"/>
      <c r="CGN1" s="386"/>
      <c r="CGO1" s="385"/>
      <c r="CGP1" s="386"/>
      <c r="CGQ1" s="386"/>
      <c r="CGR1" s="386"/>
      <c r="CGS1" s="386"/>
      <c r="CGT1" s="386"/>
      <c r="CGU1" s="386"/>
      <c r="CGV1" s="386"/>
      <c r="CGW1" s="386"/>
      <c r="CGX1" s="386"/>
      <c r="CGY1" s="386"/>
      <c r="CGZ1" s="386"/>
      <c r="CHA1" s="386"/>
      <c r="CHB1" s="386"/>
      <c r="CHC1" s="386"/>
      <c r="CHD1" s="386"/>
      <c r="CHE1" s="385"/>
      <c r="CHF1" s="386"/>
      <c r="CHG1" s="386"/>
      <c r="CHH1" s="386"/>
      <c r="CHI1" s="386"/>
      <c r="CHJ1" s="386"/>
      <c r="CHK1" s="386"/>
      <c r="CHL1" s="386"/>
      <c r="CHM1" s="386"/>
      <c r="CHN1" s="386"/>
      <c r="CHO1" s="386"/>
      <c r="CHP1" s="386"/>
      <c r="CHQ1" s="386"/>
      <c r="CHR1" s="386"/>
      <c r="CHS1" s="386"/>
      <c r="CHT1" s="386"/>
      <c r="CHU1" s="385"/>
      <c r="CHV1" s="386"/>
      <c r="CHW1" s="386"/>
      <c r="CHX1" s="386"/>
      <c r="CHY1" s="386"/>
      <c r="CHZ1" s="386"/>
      <c r="CIA1" s="386"/>
      <c r="CIB1" s="386"/>
      <c r="CIC1" s="386"/>
      <c r="CID1" s="386"/>
      <c r="CIE1" s="386"/>
      <c r="CIF1" s="386"/>
      <c r="CIG1" s="386"/>
      <c r="CIH1" s="386"/>
      <c r="CII1" s="386"/>
      <c r="CIJ1" s="386"/>
      <c r="CIK1" s="385"/>
      <c r="CIL1" s="386"/>
      <c r="CIM1" s="386"/>
      <c r="CIN1" s="386"/>
      <c r="CIO1" s="386"/>
      <c r="CIP1" s="386"/>
      <c r="CIQ1" s="386"/>
      <c r="CIR1" s="386"/>
      <c r="CIS1" s="386"/>
      <c r="CIT1" s="386"/>
      <c r="CIU1" s="386"/>
      <c r="CIV1" s="386"/>
      <c r="CIW1" s="386"/>
      <c r="CIX1" s="386"/>
      <c r="CIY1" s="386"/>
      <c r="CIZ1" s="386"/>
      <c r="CJA1" s="385"/>
      <c r="CJB1" s="386"/>
      <c r="CJC1" s="386"/>
      <c r="CJD1" s="386"/>
      <c r="CJE1" s="386"/>
      <c r="CJF1" s="386"/>
      <c r="CJG1" s="386"/>
      <c r="CJH1" s="386"/>
      <c r="CJI1" s="386"/>
      <c r="CJJ1" s="386"/>
      <c r="CJK1" s="386"/>
      <c r="CJL1" s="386"/>
      <c r="CJM1" s="386"/>
      <c r="CJN1" s="386"/>
      <c r="CJO1" s="386"/>
      <c r="CJP1" s="386"/>
      <c r="CJQ1" s="385"/>
      <c r="CJR1" s="386"/>
      <c r="CJS1" s="386"/>
      <c r="CJT1" s="386"/>
      <c r="CJU1" s="386"/>
      <c r="CJV1" s="386"/>
      <c r="CJW1" s="386"/>
      <c r="CJX1" s="386"/>
      <c r="CJY1" s="386"/>
      <c r="CJZ1" s="386"/>
      <c r="CKA1" s="386"/>
      <c r="CKB1" s="386"/>
      <c r="CKC1" s="386"/>
      <c r="CKD1" s="386"/>
      <c r="CKE1" s="386"/>
      <c r="CKF1" s="386"/>
      <c r="CKG1" s="385"/>
      <c r="CKH1" s="386"/>
      <c r="CKI1" s="386"/>
      <c r="CKJ1" s="386"/>
      <c r="CKK1" s="386"/>
      <c r="CKL1" s="386"/>
      <c r="CKM1" s="386"/>
      <c r="CKN1" s="386"/>
      <c r="CKO1" s="386"/>
      <c r="CKP1" s="386"/>
      <c r="CKQ1" s="386"/>
      <c r="CKR1" s="386"/>
      <c r="CKS1" s="386"/>
      <c r="CKT1" s="386"/>
      <c r="CKU1" s="386"/>
      <c r="CKV1" s="386"/>
      <c r="CKW1" s="385"/>
      <c r="CKX1" s="386"/>
      <c r="CKY1" s="386"/>
      <c r="CKZ1" s="386"/>
      <c r="CLA1" s="386"/>
      <c r="CLB1" s="386"/>
      <c r="CLC1" s="386"/>
      <c r="CLD1" s="386"/>
      <c r="CLE1" s="386"/>
      <c r="CLF1" s="386"/>
      <c r="CLG1" s="386"/>
      <c r="CLH1" s="386"/>
      <c r="CLI1" s="386"/>
      <c r="CLJ1" s="386"/>
      <c r="CLK1" s="386"/>
      <c r="CLL1" s="386"/>
      <c r="CLM1" s="385"/>
      <c r="CLN1" s="386"/>
      <c r="CLO1" s="386"/>
      <c r="CLP1" s="386"/>
      <c r="CLQ1" s="386"/>
      <c r="CLR1" s="386"/>
      <c r="CLS1" s="386"/>
      <c r="CLT1" s="386"/>
      <c r="CLU1" s="386"/>
      <c r="CLV1" s="386"/>
      <c r="CLW1" s="386"/>
      <c r="CLX1" s="386"/>
      <c r="CLY1" s="386"/>
      <c r="CLZ1" s="386"/>
      <c r="CMA1" s="386"/>
      <c r="CMB1" s="386"/>
      <c r="CMC1" s="385"/>
      <c r="CMD1" s="386"/>
      <c r="CME1" s="386"/>
      <c r="CMF1" s="386"/>
      <c r="CMG1" s="386"/>
      <c r="CMH1" s="386"/>
      <c r="CMI1" s="386"/>
      <c r="CMJ1" s="386"/>
      <c r="CMK1" s="386"/>
      <c r="CML1" s="386"/>
      <c r="CMM1" s="386"/>
      <c r="CMN1" s="386"/>
      <c r="CMO1" s="386"/>
      <c r="CMP1" s="386"/>
      <c r="CMQ1" s="386"/>
      <c r="CMR1" s="386"/>
      <c r="CMS1" s="385"/>
      <c r="CMT1" s="386"/>
      <c r="CMU1" s="386"/>
      <c r="CMV1" s="386"/>
      <c r="CMW1" s="386"/>
      <c r="CMX1" s="386"/>
      <c r="CMY1" s="386"/>
      <c r="CMZ1" s="386"/>
      <c r="CNA1" s="386"/>
      <c r="CNB1" s="386"/>
      <c r="CNC1" s="386"/>
      <c r="CND1" s="386"/>
      <c r="CNE1" s="386"/>
      <c r="CNF1" s="386"/>
      <c r="CNG1" s="386"/>
      <c r="CNH1" s="386"/>
      <c r="CNI1" s="385"/>
      <c r="CNJ1" s="386"/>
      <c r="CNK1" s="386"/>
      <c r="CNL1" s="386"/>
      <c r="CNM1" s="386"/>
      <c r="CNN1" s="386"/>
      <c r="CNO1" s="386"/>
      <c r="CNP1" s="386"/>
      <c r="CNQ1" s="386"/>
      <c r="CNR1" s="386"/>
      <c r="CNS1" s="386"/>
      <c r="CNT1" s="386"/>
      <c r="CNU1" s="386"/>
      <c r="CNV1" s="386"/>
      <c r="CNW1" s="386"/>
      <c r="CNX1" s="386"/>
      <c r="CNY1" s="385"/>
      <c r="CNZ1" s="386"/>
      <c r="COA1" s="386"/>
      <c r="COB1" s="386"/>
      <c r="COC1" s="386"/>
      <c r="COD1" s="386"/>
      <c r="COE1" s="386"/>
      <c r="COF1" s="386"/>
      <c r="COG1" s="386"/>
      <c r="COH1" s="386"/>
      <c r="COI1" s="386"/>
      <c r="COJ1" s="386"/>
      <c r="COK1" s="386"/>
      <c r="COL1" s="386"/>
      <c r="COM1" s="386"/>
      <c r="CON1" s="386"/>
      <c r="COO1" s="385"/>
      <c r="COP1" s="386"/>
      <c r="COQ1" s="386"/>
      <c r="COR1" s="386"/>
      <c r="COS1" s="386"/>
      <c r="COT1" s="386"/>
      <c r="COU1" s="386"/>
      <c r="COV1" s="386"/>
      <c r="COW1" s="386"/>
      <c r="COX1" s="386"/>
      <c r="COY1" s="386"/>
      <c r="COZ1" s="386"/>
      <c r="CPA1" s="386"/>
      <c r="CPB1" s="386"/>
      <c r="CPC1" s="386"/>
      <c r="CPD1" s="386"/>
      <c r="CPE1" s="385"/>
      <c r="CPF1" s="386"/>
      <c r="CPG1" s="386"/>
      <c r="CPH1" s="386"/>
      <c r="CPI1" s="386"/>
      <c r="CPJ1" s="386"/>
      <c r="CPK1" s="386"/>
      <c r="CPL1" s="386"/>
      <c r="CPM1" s="386"/>
      <c r="CPN1" s="386"/>
      <c r="CPO1" s="386"/>
      <c r="CPP1" s="386"/>
      <c r="CPQ1" s="386"/>
      <c r="CPR1" s="386"/>
      <c r="CPS1" s="386"/>
      <c r="CPT1" s="386"/>
      <c r="CPU1" s="385"/>
      <c r="CPV1" s="386"/>
      <c r="CPW1" s="386"/>
      <c r="CPX1" s="386"/>
      <c r="CPY1" s="386"/>
      <c r="CPZ1" s="386"/>
      <c r="CQA1" s="386"/>
      <c r="CQB1" s="386"/>
      <c r="CQC1" s="386"/>
      <c r="CQD1" s="386"/>
      <c r="CQE1" s="386"/>
      <c r="CQF1" s="386"/>
      <c r="CQG1" s="386"/>
      <c r="CQH1" s="386"/>
      <c r="CQI1" s="386"/>
      <c r="CQJ1" s="386"/>
      <c r="CQK1" s="385"/>
      <c r="CQL1" s="386"/>
      <c r="CQM1" s="386"/>
      <c r="CQN1" s="386"/>
      <c r="CQO1" s="386"/>
      <c r="CQP1" s="386"/>
      <c r="CQQ1" s="386"/>
      <c r="CQR1" s="386"/>
      <c r="CQS1" s="386"/>
      <c r="CQT1" s="386"/>
      <c r="CQU1" s="386"/>
      <c r="CQV1" s="386"/>
      <c r="CQW1" s="386"/>
      <c r="CQX1" s="386"/>
      <c r="CQY1" s="386"/>
      <c r="CQZ1" s="386"/>
      <c r="CRA1" s="385"/>
      <c r="CRB1" s="386"/>
      <c r="CRC1" s="386"/>
      <c r="CRD1" s="386"/>
      <c r="CRE1" s="386"/>
      <c r="CRF1" s="386"/>
      <c r="CRG1" s="386"/>
      <c r="CRH1" s="386"/>
      <c r="CRI1" s="386"/>
      <c r="CRJ1" s="386"/>
      <c r="CRK1" s="386"/>
      <c r="CRL1" s="386"/>
      <c r="CRM1" s="386"/>
      <c r="CRN1" s="386"/>
      <c r="CRO1" s="386"/>
      <c r="CRP1" s="386"/>
      <c r="CRQ1" s="385"/>
      <c r="CRR1" s="386"/>
      <c r="CRS1" s="386"/>
      <c r="CRT1" s="386"/>
      <c r="CRU1" s="386"/>
      <c r="CRV1" s="386"/>
      <c r="CRW1" s="386"/>
      <c r="CRX1" s="386"/>
      <c r="CRY1" s="386"/>
      <c r="CRZ1" s="386"/>
      <c r="CSA1" s="386"/>
      <c r="CSB1" s="386"/>
      <c r="CSC1" s="386"/>
      <c r="CSD1" s="386"/>
      <c r="CSE1" s="386"/>
      <c r="CSF1" s="386"/>
      <c r="CSG1" s="385"/>
      <c r="CSH1" s="386"/>
      <c r="CSI1" s="386"/>
      <c r="CSJ1" s="386"/>
      <c r="CSK1" s="386"/>
      <c r="CSL1" s="386"/>
      <c r="CSM1" s="386"/>
      <c r="CSN1" s="386"/>
      <c r="CSO1" s="386"/>
      <c r="CSP1" s="386"/>
      <c r="CSQ1" s="386"/>
      <c r="CSR1" s="386"/>
      <c r="CSS1" s="386"/>
      <c r="CST1" s="386"/>
      <c r="CSU1" s="386"/>
      <c r="CSV1" s="386"/>
      <c r="CSW1" s="385"/>
      <c r="CSX1" s="386"/>
      <c r="CSY1" s="386"/>
      <c r="CSZ1" s="386"/>
      <c r="CTA1" s="386"/>
      <c r="CTB1" s="386"/>
      <c r="CTC1" s="386"/>
      <c r="CTD1" s="386"/>
      <c r="CTE1" s="386"/>
      <c r="CTF1" s="386"/>
      <c r="CTG1" s="386"/>
      <c r="CTH1" s="386"/>
      <c r="CTI1" s="386"/>
      <c r="CTJ1" s="386"/>
      <c r="CTK1" s="386"/>
      <c r="CTL1" s="386"/>
      <c r="CTM1" s="385"/>
      <c r="CTN1" s="386"/>
      <c r="CTO1" s="386"/>
      <c r="CTP1" s="386"/>
      <c r="CTQ1" s="386"/>
      <c r="CTR1" s="386"/>
      <c r="CTS1" s="386"/>
      <c r="CTT1" s="386"/>
      <c r="CTU1" s="386"/>
      <c r="CTV1" s="386"/>
      <c r="CTW1" s="386"/>
      <c r="CTX1" s="386"/>
      <c r="CTY1" s="386"/>
      <c r="CTZ1" s="386"/>
      <c r="CUA1" s="386"/>
      <c r="CUB1" s="386"/>
      <c r="CUC1" s="385"/>
      <c r="CUD1" s="386"/>
      <c r="CUE1" s="386"/>
      <c r="CUF1" s="386"/>
      <c r="CUG1" s="386"/>
      <c r="CUH1" s="386"/>
      <c r="CUI1" s="386"/>
      <c r="CUJ1" s="386"/>
      <c r="CUK1" s="386"/>
      <c r="CUL1" s="386"/>
      <c r="CUM1" s="386"/>
      <c r="CUN1" s="386"/>
      <c r="CUO1" s="386"/>
      <c r="CUP1" s="386"/>
      <c r="CUQ1" s="386"/>
      <c r="CUR1" s="386"/>
      <c r="CUS1" s="385"/>
      <c r="CUT1" s="386"/>
      <c r="CUU1" s="386"/>
      <c r="CUV1" s="386"/>
      <c r="CUW1" s="386"/>
      <c r="CUX1" s="386"/>
      <c r="CUY1" s="386"/>
      <c r="CUZ1" s="386"/>
      <c r="CVA1" s="386"/>
      <c r="CVB1" s="386"/>
      <c r="CVC1" s="386"/>
      <c r="CVD1" s="386"/>
      <c r="CVE1" s="386"/>
      <c r="CVF1" s="386"/>
      <c r="CVG1" s="386"/>
      <c r="CVH1" s="386"/>
      <c r="CVI1" s="385"/>
      <c r="CVJ1" s="386"/>
      <c r="CVK1" s="386"/>
      <c r="CVL1" s="386"/>
      <c r="CVM1" s="386"/>
      <c r="CVN1" s="386"/>
      <c r="CVO1" s="386"/>
      <c r="CVP1" s="386"/>
      <c r="CVQ1" s="386"/>
      <c r="CVR1" s="386"/>
      <c r="CVS1" s="386"/>
      <c r="CVT1" s="386"/>
      <c r="CVU1" s="386"/>
      <c r="CVV1" s="386"/>
      <c r="CVW1" s="386"/>
      <c r="CVX1" s="386"/>
      <c r="CVY1" s="385"/>
      <c r="CVZ1" s="386"/>
      <c r="CWA1" s="386"/>
      <c r="CWB1" s="386"/>
      <c r="CWC1" s="386"/>
      <c r="CWD1" s="386"/>
      <c r="CWE1" s="386"/>
      <c r="CWF1" s="386"/>
      <c r="CWG1" s="386"/>
      <c r="CWH1" s="386"/>
      <c r="CWI1" s="386"/>
      <c r="CWJ1" s="386"/>
      <c r="CWK1" s="386"/>
      <c r="CWL1" s="386"/>
      <c r="CWM1" s="386"/>
      <c r="CWN1" s="386"/>
      <c r="CWO1" s="385"/>
      <c r="CWP1" s="386"/>
      <c r="CWQ1" s="386"/>
      <c r="CWR1" s="386"/>
      <c r="CWS1" s="386"/>
      <c r="CWT1" s="386"/>
      <c r="CWU1" s="386"/>
      <c r="CWV1" s="386"/>
      <c r="CWW1" s="386"/>
      <c r="CWX1" s="386"/>
      <c r="CWY1" s="386"/>
      <c r="CWZ1" s="386"/>
      <c r="CXA1" s="386"/>
      <c r="CXB1" s="386"/>
      <c r="CXC1" s="386"/>
      <c r="CXD1" s="386"/>
      <c r="CXE1" s="385"/>
      <c r="CXF1" s="386"/>
      <c r="CXG1" s="386"/>
      <c r="CXH1" s="386"/>
      <c r="CXI1" s="386"/>
      <c r="CXJ1" s="386"/>
      <c r="CXK1" s="386"/>
      <c r="CXL1" s="386"/>
      <c r="CXM1" s="386"/>
      <c r="CXN1" s="386"/>
      <c r="CXO1" s="386"/>
      <c r="CXP1" s="386"/>
      <c r="CXQ1" s="386"/>
      <c r="CXR1" s="386"/>
      <c r="CXS1" s="386"/>
      <c r="CXT1" s="386"/>
      <c r="CXU1" s="385"/>
      <c r="CXV1" s="386"/>
      <c r="CXW1" s="386"/>
      <c r="CXX1" s="386"/>
      <c r="CXY1" s="386"/>
      <c r="CXZ1" s="386"/>
      <c r="CYA1" s="386"/>
      <c r="CYB1" s="386"/>
      <c r="CYC1" s="386"/>
      <c r="CYD1" s="386"/>
      <c r="CYE1" s="386"/>
      <c r="CYF1" s="386"/>
      <c r="CYG1" s="386"/>
      <c r="CYH1" s="386"/>
      <c r="CYI1" s="386"/>
      <c r="CYJ1" s="386"/>
      <c r="CYK1" s="385"/>
      <c r="CYL1" s="386"/>
      <c r="CYM1" s="386"/>
      <c r="CYN1" s="386"/>
      <c r="CYO1" s="386"/>
      <c r="CYP1" s="386"/>
      <c r="CYQ1" s="386"/>
      <c r="CYR1" s="386"/>
      <c r="CYS1" s="386"/>
      <c r="CYT1" s="386"/>
      <c r="CYU1" s="386"/>
      <c r="CYV1" s="386"/>
      <c r="CYW1" s="386"/>
      <c r="CYX1" s="386"/>
      <c r="CYY1" s="386"/>
      <c r="CYZ1" s="386"/>
      <c r="CZA1" s="385"/>
      <c r="CZB1" s="386"/>
      <c r="CZC1" s="386"/>
      <c r="CZD1" s="386"/>
      <c r="CZE1" s="386"/>
      <c r="CZF1" s="386"/>
      <c r="CZG1" s="386"/>
      <c r="CZH1" s="386"/>
      <c r="CZI1" s="386"/>
      <c r="CZJ1" s="386"/>
      <c r="CZK1" s="386"/>
      <c r="CZL1" s="386"/>
      <c r="CZM1" s="386"/>
      <c r="CZN1" s="386"/>
      <c r="CZO1" s="386"/>
      <c r="CZP1" s="386"/>
      <c r="CZQ1" s="385"/>
      <c r="CZR1" s="386"/>
      <c r="CZS1" s="386"/>
      <c r="CZT1" s="386"/>
      <c r="CZU1" s="386"/>
      <c r="CZV1" s="386"/>
      <c r="CZW1" s="386"/>
      <c r="CZX1" s="386"/>
      <c r="CZY1" s="386"/>
      <c r="CZZ1" s="386"/>
      <c r="DAA1" s="386"/>
      <c r="DAB1" s="386"/>
      <c r="DAC1" s="386"/>
      <c r="DAD1" s="386"/>
      <c r="DAE1" s="386"/>
      <c r="DAF1" s="386"/>
      <c r="DAG1" s="385"/>
      <c r="DAH1" s="386"/>
      <c r="DAI1" s="386"/>
      <c r="DAJ1" s="386"/>
      <c r="DAK1" s="386"/>
      <c r="DAL1" s="386"/>
      <c r="DAM1" s="386"/>
      <c r="DAN1" s="386"/>
      <c r="DAO1" s="386"/>
      <c r="DAP1" s="386"/>
      <c r="DAQ1" s="386"/>
      <c r="DAR1" s="386"/>
      <c r="DAS1" s="386"/>
      <c r="DAT1" s="386"/>
      <c r="DAU1" s="386"/>
      <c r="DAV1" s="386"/>
      <c r="DAW1" s="385"/>
      <c r="DAX1" s="386"/>
      <c r="DAY1" s="386"/>
      <c r="DAZ1" s="386"/>
      <c r="DBA1" s="386"/>
      <c r="DBB1" s="386"/>
      <c r="DBC1" s="386"/>
      <c r="DBD1" s="386"/>
      <c r="DBE1" s="386"/>
      <c r="DBF1" s="386"/>
      <c r="DBG1" s="386"/>
      <c r="DBH1" s="386"/>
      <c r="DBI1" s="386"/>
      <c r="DBJ1" s="386"/>
      <c r="DBK1" s="386"/>
      <c r="DBL1" s="386"/>
      <c r="DBM1" s="385"/>
      <c r="DBN1" s="386"/>
      <c r="DBO1" s="386"/>
      <c r="DBP1" s="386"/>
      <c r="DBQ1" s="386"/>
      <c r="DBR1" s="386"/>
      <c r="DBS1" s="386"/>
      <c r="DBT1" s="386"/>
      <c r="DBU1" s="386"/>
      <c r="DBV1" s="386"/>
      <c r="DBW1" s="386"/>
      <c r="DBX1" s="386"/>
      <c r="DBY1" s="386"/>
      <c r="DBZ1" s="386"/>
      <c r="DCA1" s="386"/>
      <c r="DCB1" s="386"/>
      <c r="DCC1" s="385"/>
      <c r="DCD1" s="386"/>
      <c r="DCE1" s="386"/>
      <c r="DCF1" s="386"/>
      <c r="DCG1" s="386"/>
      <c r="DCH1" s="386"/>
      <c r="DCI1" s="386"/>
      <c r="DCJ1" s="386"/>
      <c r="DCK1" s="386"/>
      <c r="DCL1" s="386"/>
      <c r="DCM1" s="386"/>
      <c r="DCN1" s="386"/>
      <c r="DCO1" s="386"/>
      <c r="DCP1" s="386"/>
      <c r="DCQ1" s="386"/>
      <c r="DCR1" s="386"/>
      <c r="DCS1" s="385"/>
      <c r="DCT1" s="386"/>
      <c r="DCU1" s="386"/>
      <c r="DCV1" s="386"/>
      <c r="DCW1" s="386"/>
      <c r="DCX1" s="386"/>
      <c r="DCY1" s="386"/>
      <c r="DCZ1" s="386"/>
      <c r="DDA1" s="386"/>
      <c r="DDB1" s="386"/>
      <c r="DDC1" s="386"/>
      <c r="DDD1" s="386"/>
      <c r="DDE1" s="386"/>
      <c r="DDF1" s="386"/>
      <c r="DDG1" s="386"/>
      <c r="DDH1" s="386"/>
      <c r="DDI1" s="385"/>
      <c r="DDJ1" s="386"/>
      <c r="DDK1" s="386"/>
      <c r="DDL1" s="386"/>
      <c r="DDM1" s="386"/>
      <c r="DDN1" s="386"/>
      <c r="DDO1" s="386"/>
      <c r="DDP1" s="386"/>
      <c r="DDQ1" s="386"/>
      <c r="DDR1" s="386"/>
      <c r="DDS1" s="386"/>
      <c r="DDT1" s="386"/>
      <c r="DDU1" s="386"/>
      <c r="DDV1" s="386"/>
      <c r="DDW1" s="386"/>
      <c r="DDX1" s="386"/>
      <c r="DDY1" s="385"/>
      <c r="DDZ1" s="386"/>
      <c r="DEA1" s="386"/>
      <c r="DEB1" s="386"/>
      <c r="DEC1" s="386"/>
      <c r="DED1" s="386"/>
      <c r="DEE1" s="386"/>
      <c r="DEF1" s="386"/>
      <c r="DEG1" s="386"/>
      <c r="DEH1" s="386"/>
      <c r="DEI1" s="386"/>
      <c r="DEJ1" s="386"/>
      <c r="DEK1" s="386"/>
      <c r="DEL1" s="386"/>
      <c r="DEM1" s="386"/>
      <c r="DEN1" s="386"/>
      <c r="DEO1" s="385"/>
      <c r="DEP1" s="386"/>
      <c r="DEQ1" s="386"/>
      <c r="DER1" s="386"/>
      <c r="DES1" s="386"/>
      <c r="DET1" s="386"/>
      <c r="DEU1" s="386"/>
      <c r="DEV1" s="386"/>
      <c r="DEW1" s="386"/>
      <c r="DEX1" s="386"/>
      <c r="DEY1" s="386"/>
      <c r="DEZ1" s="386"/>
      <c r="DFA1" s="386"/>
      <c r="DFB1" s="386"/>
      <c r="DFC1" s="386"/>
      <c r="DFD1" s="386"/>
      <c r="DFE1" s="385"/>
      <c r="DFF1" s="386"/>
      <c r="DFG1" s="386"/>
      <c r="DFH1" s="386"/>
      <c r="DFI1" s="386"/>
      <c r="DFJ1" s="386"/>
      <c r="DFK1" s="386"/>
      <c r="DFL1" s="386"/>
      <c r="DFM1" s="386"/>
      <c r="DFN1" s="386"/>
      <c r="DFO1" s="386"/>
      <c r="DFP1" s="386"/>
      <c r="DFQ1" s="386"/>
      <c r="DFR1" s="386"/>
      <c r="DFS1" s="386"/>
      <c r="DFT1" s="386"/>
      <c r="DFU1" s="385"/>
      <c r="DFV1" s="386"/>
      <c r="DFW1" s="386"/>
      <c r="DFX1" s="386"/>
      <c r="DFY1" s="386"/>
      <c r="DFZ1" s="386"/>
      <c r="DGA1" s="386"/>
      <c r="DGB1" s="386"/>
      <c r="DGC1" s="386"/>
      <c r="DGD1" s="386"/>
      <c r="DGE1" s="386"/>
      <c r="DGF1" s="386"/>
      <c r="DGG1" s="386"/>
      <c r="DGH1" s="386"/>
      <c r="DGI1" s="386"/>
      <c r="DGJ1" s="386"/>
      <c r="DGK1" s="385"/>
      <c r="DGL1" s="386"/>
      <c r="DGM1" s="386"/>
      <c r="DGN1" s="386"/>
      <c r="DGO1" s="386"/>
      <c r="DGP1" s="386"/>
      <c r="DGQ1" s="386"/>
      <c r="DGR1" s="386"/>
      <c r="DGS1" s="386"/>
      <c r="DGT1" s="386"/>
      <c r="DGU1" s="386"/>
      <c r="DGV1" s="386"/>
      <c r="DGW1" s="386"/>
      <c r="DGX1" s="386"/>
      <c r="DGY1" s="386"/>
      <c r="DGZ1" s="386"/>
      <c r="DHA1" s="385"/>
      <c r="DHB1" s="386"/>
      <c r="DHC1" s="386"/>
      <c r="DHD1" s="386"/>
      <c r="DHE1" s="386"/>
      <c r="DHF1" s="386"/>
      <c r="DHG1" s="386"/>
      <c r="DHH1" s="386"/>
      <c r="DHI1" s="386"/>
      <c r="DHJ1" s="386"/>
      <c r="DHK1" s="386"/>
      <c r="DHL1" s="386"/>
      <c r="DHM1" s="386"/>
      <c r="DHN1" s="386"/>
      <c r="DHO1" s="386"/>
      <c r="DHP1" s="386"/>
      <c r="DHQ1" s="385"/>
      <c r="DHR1" s="386"/>
      <c r="DHS1" s="386"/>
      <c r="DHT1" s="386"/>
      <c r="DHU1" s="386"/>
      <c r="DHV1" s="386"/>
      <c r="DHW1" s="386"/>
      <c r="DHX1" s="386"/>
      <c r="DHY1" s="386"/>
      <c r="DHZ1" s="386"/>
      <c r="DIA1" s="386"/>
      <c r="DIB1" s="386"/>
      <c r="DIC1" s="386"/>
      <c r="DID1" s="386"/>
      <c r="DIE1" s="386"/>
      <c r="DIF1" s="386"/>
      <c r="DIG1" s="385"/>
      <c r="DIH1" s="386"/>
      <c r="DII1" s="386"/>
      <c r="DIJ1" s="386"/>
      <c r="DIK1" s="386"/>
      <c r="DIL1" s="386"/>
      <c r="DIM1" s="386"/>
      <c r="DIN1" s="386"/>
      <c r="DIO1" s="386"/>
      <c r="DIP1" s="386"/>
      <c r="DIQ1" s="386"/>
      <c r="DIR1" s="386"/>
      <c r="DIS1" s="386"/>
      <c r="DIT1" s="386"/>
      <c r="DIU1" s="386"/>
      <c r="DIV1" s="386"/>
      <c r="DIW1" s="385"/>
      <c r="DIX1" s="386"/>
      <c r="DIY1" s="386"/>
      <c r="DIZ1" s="386"/>
      <c r="DJA1" s="386"/>
      <c r="DJB1" s="386"/>
      <c r="DJC1" s="386"/>
      <c r="DJD1" s="386"/>
      <c r="DJE1" s="386"/>
      <c r="DJF1" s="386"/>
      <c r="DJG1" s="386"/>
      <c r="DJH1" s="386"/>
      <c r="DJI1" s="386"/>
      <c r="DJJ1" s="386"/>
      <c r="DJK1" s="386"/>
      <c r="DJL1" s="386"/>
      <c r="DJM1" s="385"/>
      <c r="DJN1" s="386"/>
      <c r="DJO1" s="386"/>
      <c r="DJP1" s="386"/>
      <c r="DJQ1" s="386"/>
      <c r="DJR1" s="386"/>
      <c r="DJS1" s="386"/>
      <c r="DJT1" s="386"/>
      <c r="DJU1" s="386"/>
      <c r="DJV1" s="386"/>
      <c r="DJW1" s="386"/>
      <c r="DJX1" s="386"/>
      <c r="DJY1" s="386"/>
      <c r="DJZ1" s="386"/>
      <c r="DKA1" s="386"/>
      <c r="DKB1" s="386"/>
      <c r="DKC1" s="385"/>
      <c r="DKD1" s="386"/>
      <c r="DKE1" s="386"/>
      <c r="DKF1" s="386"/>
      <c r="DKG1" s="386"/>
      <c r="DKH1" s="386"/>
      <c r="DKI1" s="386"/>
      <c r="DKJ1" s="386"/>
      <c r="DKK1" s="386"/>
      <c r="DKL1" s="386"/>
      <c r="DKM1" s="386"/>
      <c r="DKN1" s="386"/>
      <c r="DKO1" s="386"/>
      <c r="DKP1" s="386"/>
      <c r="DKQ1" s="386"/>
      <c r="DKR1" s="386"/>
      <c r="DKS1" s="385"/>
      <c r="DKT1" s="386"/>
      <c r="DKU1" s="386"/>
      <c r="DKV1" s="386"/>
      <c r="DKW1" s="386"/>
      <c r="DKX1" s="386"/>
      <c r="DKY1" s="386"/>
      <c r="DKZ1" s="386"/>
      <c r="DLA1" s="386"/>
      <c r="DLB1" s="386"/>
      <c r="DLC1" s="386"/>
      <c r="DLD1" s="386"/>
      <c r="DLE1" s="386"/>
      <c r="DLF1" s="386"/>
      <c r="DLG1" s="386"/>
      <c r="DLH1" s="386"/>
      <c r="DLI1" s="385"/>
      <c r="DLJ1" s="386"/>
      <c r="DLK1" s="386"/>
      <c r="DLL1" s="386"/>
      <c r="DLM1" s="386"/>
      <c r="DLN1" s="386"/>
      <c r="DLO1" s="386"/>
      <c r="DLP1" s="386"/>
      <c r="DLQ1" s="386"/>
      <c r="DLR1" s="386"/>
      <c r="DLS1" s="386"/>
      <c r="DLT1" s="386"/>
      <c r="DLU1" s="386"/>
      <c r="DLV1" s="386"/>
      <c r="DLW1" s="386"/>
      <c r="DLX1" s="386"/>
      <c r="DLY1" s="385"/>
      <c r="DLZ1" s="386"/>
      <c r="DMA1" s="386"/>
      <c r="DMB1" s="386"/>
      <c r="DMC1" s="386"/>
      <c r="DMD1" s="386"/>
      <c r="DME1" s="386"/>
      <c r="DMF1" s="386"/>
      <c r="DMG1" s="386"/>
      <c r="DMH1" s="386"/>
      <c r="DMI1" s="386"/>
      <c r="DMJ1" s="386"/>
      <c r="DMK1" s="386"/>
      <c r="DML1" s="386"/>
      <c r="DMM1" s="386"/>
      <c r="DMN1" s="386"/>
      <c r="DMO1" s="385"/>
      <c r="DMP1" s="386"/>
      <c r="DMQ1" s="386"/>
      <c r="DMR1" s="386"/>
      <c r="DMS1" s="386"/>
      <c r="DMT1" s="386"/>
      <c r="DMU1" s="386"/>
      <c r="DMV1" s="386"/>
      <c r="DMW1" s="386"/>
      <c r="DMX1" s="386"/>
      <c r="DMY1" s="386"/>
      <c r="DMZ1" s="386"/>
      <c r="DNA1" s="386"/>
      <c r="DNB1" s="386"/>
      <c r="DNC1" s="386"/>
      <c r="DND1" s="386"/>
      <c r="DNE1" s="385"/>
      <c r="DNF1" s="386"/>
      <c r="DNG1" s="386"/>
      <c r="DNH1" s="386"/>
      <c r="DNI1" s="386"/>
      <c r="DNJ1" s="386"/>
      <c r="DNK1" s="386"/>
      <c r="DNL1" s="386"/>
      <c r="DNM1" s="386"/>
      <c r="DNN1" s="386"/>
      <c r="DNO1" s="386"/>
      <c r="DNP1" s="386"/>
      <c r="DNQ1" s="386"/>
      <c r="DNR1" s="386"/>
      <c r="DNS1" s="386"/>
      <c r="DNT1" s="386"/>
      <c r="DNU1" s="385"/>
      <c r="DNV1" s="386"/>
      <c r="DNW1" s="386"/>
      <c r="DNX1" s="386"/>
      <c r="DNY1" s="386"/>
      <c r="DNZ1" s="386"/>
      <c r="DOA1" s="386"/>
      <c r="DOB1" s="386"/>
      <c r="DOC1" s="386"/>
      <c r="DOD1" s="386"/>
      <c r="DOE1" s="386"/>
      <c r="DOF1" s="386"/>
      <c r="DOG1" s="386"/>
      <c r="DOH1" s="386"/>
      <c r="DOI1" s="386"/>
      <c r="DOJ1" s="386"/>
      <c r="DOK1" s="385"/>
      <c r="DOL1" s="386"/>
      <c r="DOM1" s="386"/>
      <c r="DON1" s="386"/>
      <c r="DOO1" s="386"/>
      <c r="DOP1" s="386"/>
      <c r="DOQ1" s="386"/>
      <c r="DOR1" s="386"/>
      <c r="DOS1" s="386"/>
      <c r="DOT1" s="386"/>
      <c r="DOU1" s="386"/>
      <c r="DOV1" s="386"/>
      <c r="DOW1" s="386"/>
      <c r="DOX1" s="386"/>
      <c r="DOY1" s="386"/>
      <c r="DOZ1" s="386"/>
      <c r="DPA1" s="385"/>
      <c r="DPB1" s="386"/>
      <c r="DPC1" s="386"/>
      <c r="DPD1" s="386"/>
      <c r="DPE1" s="386"/>
      <c r="DPF1" s="386"/>
      <c r="DPG1" s="386"/>
      <c r="DPH1" s="386"/>
      <c r="DPI1" s="386"/>
      <c r="DPJ1" s="386"/>
      <c r="DPK1" s="386"/>
      <c r="DPL1" s="386"/>
      <c r="DPM1" s="386"/>
      <c r="DPN1" s="386"/>
      <c r="DPO1" s="386"/>
      <c r="DPP1" s="386"/>
      <c r="DPQ1" s="385"/>
      <c r="DPR1" s="386"/>
      <c r="DPS1" s="386"/>
      <c r="DPT1" s="386"/>
      <c r="DPU1" s="386"/>
      <c r="DPV1" s="386"/>
      <c r="DPW1" s="386"/>
      <c r="DPX1" s="386"/>
      <c r="DPY1" s="386"/>
      <c r="DPZ1" s="386"/>
      <c r="DQA1" s="386"/>
      <c r="DQB1" s="386"/>
      <c r="DQC1" s="386"/>
      <c r="DQD1" s="386"/>
      <c r="DQE1" s="386"/>
      <c r="DQF1" s="386"/>
      <c r="DQG1" s="385"/>
      <c r="DQH1" s="386"/>
      <c r="DQI1" s="386"/>
      <c r="DQJ1" s="386"/>
      <c r="DQK1" s="386"/>
      <c r="DQL1" s="386"/>
      <c r="DQM1" s="386"/>
      <c r="DQN1" s="386"/>
      <c r="DQO1" s="386"/>
      <c r="DQP1" s="386"/>
      <c r="DQQ1" s="386"/>
      <c r="DQR1" s="386"/>
      <c r="DQS1" s="386"/>
      <c r="DQT1" s="386"/>
      <c r="DQU1" s="386"/>
      <c r="DQV1" s="386"/>
      <c r="DQW1" s="385"/>
      <c r="DQX1" s="386"/>
      <c r="DQY1" s="386"/>
      <c r="DQZ1" s="386"/>
      <c r="DRA1" s="386"/>
      <c r="DRB1" s="386"/>
      <c r="DRC1" s="386"/>
      <c r="DRD1" s="386"/>
      <c r="DRE1" s="386"/>
      <c r="DRF1" s="386"/>
      <c r="DRG1" s="386"/>
      <c r="DRH1" s="386"/>
      <c r="DRI1" s="386"/>
      <c r="DRJ1" s="386"/>
      <c r="DRK1" s="386"/>
      <c r="DRL1" s="386"/>
      <c r="DRM1" s="385"/>
      <c r="DRN1" s="386"/>
      <c r="DRO1" s="386"/>
      <c r="DRP1" s="386"/>
      <c r="DRQ1" s="386"/>
      <c r="DRR1" s="386"/>
      <c r="DRS1" s="386"/>
      <c r="DRT1" s="386"/>
      <c r="DRU1" s="386"/>
      <c r="DRV1" s="386"/>
      <c r="DRW1" s="386"/>
      <c r="DRX1" s="386"/>
      <c r="DRY1" s="386"/>
      <c r="DRZ1" s="386"/>
      <c r="DSA1" s="386"/>
      <c r="DSB1" s="386"/>
      <c r="DSC1" s="385"/>
      <c r="DSD1" s="386"/>
      <c r="DSE1" s="386"/>
      <c r="DSF1" s="386"/>
      <c r="DSG1" s="386"/>
      <c r="DSH1" s="386"/>
      <c r="DSI1" s="386"/>
      <c r="DSJ1" s="386"/>
      <c r="DSK1" s="386"/>
      <c r="DSL1" s="386"/>
      <c r="DSM1" s="386"/>
      <c r="DSN1" s="386"/>
      <c r="DSO1" s="386"/>
      <c r="DSP1" s="386"/>
      <c r="DSQ1" s="386"/>
      <c r="DSR1" s="386"/>
      <c r="DSS1" s="385"/>
      <c r="DST1" s="386"/>
      <c r="DSU1" s="386"/>
      <c r="DSV1" s="386"/>
      <c r="DSW1" s="386"/>
      <c r="DSX1" s="386"/>
      <c r="DSY1" s="386"/>
      <c r="DSZ1" s="386"/>
      <c r="DTA1" s="386"/>
      <c r="DTB1" s="386"/>
      <c r="DTC1" s="386"/>
      <c r="DTD1" s="386"/>
      <c r="DTE1" s="386"/>
      <c r="DTF1" s="386"/>
      <c r="DTG1" s="386"/>
      <c r="DTH1" s="386"/>
      <c r="DTI1" s="385"/>
      <c r="DTJ1" s="386"/>
      <c r="DTK1" s="386"/>
      <c r="DTL1" s="386"/>
      <c r="DTM1" s="386"/>
      <c r="DTN1" s="386"/>
      <c r="DTO1" s="386"/>
      <c r="DTP1" s="386"/>
      <c r="DTQ1" s="386"/>
      <c r="DTR1" s="386"/>
      <c r="DTS1" s="386"/>
      <c r="DTT1" s="386"/>
      <c r="DTU1" s="386"/>
      <c r="DTV1" s="386"/>
      <c r="DTW1" s="386"/>
      <c r="DTX1" s="386"/>
      <c r="DTY1" s="385"/>
      <c r="DTZ1" s="386"/>
      <c r="DUA1" s="386"/>
      <c r="DUB1" s="386"/>
      <c r="DUC1" s="386"/>
      <c r="DUD1" s="386"/>
      <c r="DUE1" s="386"/>
      <c r="DUF1" s="386"/>
      <c r="DUG1" s="386"/>
      <c r="DUH1" s="386"/>
      <c r="DUI1" s="386"/>
      <c r="DUJ1" s="386"/>
      <c r="DUK1" s="386"/>
      <c r="DUL1" s="386"/>
      <c r="DUM1" s="386"/>
      <c r="DUN1" s="386"/>
      <c r="DUO1" s="385"/>
      <c r="DUP1" s="386"/>
      <c r="DUQ1" s="386"/>
      <c r="DUR1" s="386"/>
      <c r="DUS1" s="386"/>
      <c r="DUT1" s="386"/>
      <c r="DUU1" s="386"/>
      <c r="DUV1" s="386"/>
      <c r="DUW1" s="386"/>
      <c r="DUX1" s="386"/>
      <c r="DUY1" s="386"/>
      <c r="DUZ1" s="386"/>
      <c r="DVA1" s="386"/>
      <c r="DVB1" s="386"/>
      <c r="DVC1" s="386"/>
      <c r="DVD1" s="386"/>
      <c r="DVE1" s="385"/>
      <c r="DVF1" s="386"/>
      <c r="DVG1" s="386"/>
      <c r="DVH1" s="386"/>
      <c r="DVI1" s="386"/>
      <c r="DVJ1" s="386"/>
      <c r="DVK1" s="386"/>
      <c r="DVL1" s="386"/>
      <c r="DVM1" s="386"/>
      <c r="DVN1" s="386"/>
      <c r="DVO1" s="386"/>
      <c r="DVP1" s="386"/>
      <c r="DVQ1" s="386"/>
      <c r="DVR1" s="386"/>
      <c r="DVS1" s="386"/>
      <c r="DVT1" s="386"/>
      <c r="DVU1" s="385"/>
      <c r="DVV1" s="386"/>
      <c r="DVW1" s="386"/>
      <c r="DVX1" s="386"/>
      <c r="DVY1" s="386"/>
      <c r="DVZ1" s="386"/>
      <c r="DWA1" s="386"/>
      <c r="DWB1" s="386"/>
      <c r="DWC1" s="386"/>
      <c r="DWD1" s="386"/>
      <c r="DWE1" s="386"/>
      <c r="DWF1" s="386"/>
      <c r="DWG1" s="386"/>
      <c r="DWH1" s="386"/>
      <c r="DWI1" s="386"/>
      <c r="DWJ1" s="386"/>
      <c r="DWK1" s="385"/>
      <c r="DWL1" s="386"/>
      <c r="DWM1" s="386"/>
      <c r="DWN1" s="386"/>
      <c r="DWO1" s="386"/>
      <c r="DWP1" s="386"/>
      <c r="DWQ1" s="386"/>
      <c r="DWR1" s="386"/>
      <c r="DWS1" s="386"/>
      <c r="DWT1" s="386"/>
      <c r="DWU1" s="386"/>
      <c r="DWV1" s="386"/>
      <c r="DWW1" s="386"/>
      <c r="DWX1" s="386"/>
      <c r="DWY1" s="386"/>
      <c r="DWZ1" s="386"/>
      <c r="DXA1" s="385"/>
      <c r="DXB1" s="386"/>
      <c r="DXC1" s="386"/>
      <c r="DXD1" s="386"/>
      <c r="DXE1" s="386"/>
      <c r="DXF1" s="386"/>
      <c r="DXG1" s="386"/>
      <c r="DXH1" s="386"/>
      <c r="DXI1" s="386"/>
      <c r="DXJ1" s="386"/>
      <c r="DXK1" s="386"/>
      <c r="DXL1" s="386"/>
      <c r="DXM1" s="386"/>
      <c r="DXN1" s="386"/>
      <c r="DXO1" s="386"/>
      <c r="DXP1" s="386"/>
      <c r="DXQ1" s="385"/>
      <c r="DXR1" s="386"/>
      <c r="DXS1" s="386"/>
      <c r="DXT1" s="386"/>
      <c r="DXU1" s="386"/>
      <c r="DXV1" s="386"/>
      <c r="DXW1" s="386"/>
      <c r="DXX1" s="386"/>
      <c r="DXY1" s="386"/>
      <c r="DXZ1" s="386"/>
      <c r="DYA1" s="386"/>
      <c r="DYB1" s="386"/>
      <c r="DYC1" s="386"/>
      <c r="DYD1" s="386"/>
      <c r="DYE1" s="386"/>
      <c r="DYF1" s="386"/>
      <c r="DYG1" s="385"/>
      <c r="DYH1" s="386"/>
      <c r="DYI1" s="386"/>
      <c r="DYJ1" s="386"/>
      <c r="DYK1" s="386"/>
      <c r="DYL1" s="386"/>
      <c r="DYM1" s="386"/>
      <c r="DYN1" s="386"/>
      <c r="DYO1" s="386"/>
      <c r="DYP1" s="386"/>
      <c r="DYQ1" s="386"/>
      <c r="DYR1" s="386"/>
      <c r="DYS1" s="386"/>
      <c r="DYT1" s="386"/>
      <c r="DYU1" s="386"/>
      <c r="DYV1" s="386"/>
      <c r="DYW1" s="385"/>
      <c r="DYX1" s="386"/>
      <c r="DYY1" s="386"/>
      <c r="DYZ1" s="386"/>
      <c r="DZA1" s="386"/>
      <c r="DZB1" s="386"/>
      <c r="DZC1" s="386"/>
      <c r="DZD1" s="386"/>
      <c r="DZE1" s="386"/>
      <c r="DZF1" s="386"/>
      <c r="DZG1" s="386"/>
      <c r="DZH1" s="386"/>
      <c r="DZI1" s="386"/>
      <c r="DZJ1" s="386"/>
      <c r="DZK1" s="386"/>
      <c r="DZL1" s="386"/>
      <c r="DZM1" s="385"/>
      <c r="DZN1" s="386"/>
      <c r="DZO1" s="386"/>
      <c r="DZP1" s="386"/>
      <c r="DZQ1" s="386"/>
      <c r="DZR1" s="386"/>
      <c r="DZS1" s="386"/>
      <c r="DZT1" s="386"/>
      <c r="DZU1" s="386"/>
      <c r="DZV1" s="386"/>
      <c r="DZW1" s="386"/>
      <c r="DZX1" s="386"/>
      <c r="DZY1" s="386"/>
      <c r="DZZ1" s="386"/>
      <c r="EAA1" s="386"/>
      <c r="EAB1" s="386"/>
      <c r="EAC1" s="385"/>
      <c r="EAD1" s="386"/>
      <c r="EAE1" s="386"/>
      <c r="EAF1" s="386"/>
      <c r="EAG1" s="386"/>
      <c r="EAH1" s="386"/>
      <c r="EAI1" s="386"/>
      <c r="EAJ1" s="386"/>
      <c r="EAK1" s="386"/>
      <c r="EAL1" s="386"/>
      <c r="EAM1" s="386"/>
      <c r="EAN1" s="386"/>
      <c r="EAO1" s="386"/>
      <c r="EAP1" s="386"/>
      <c r="EAQ1" s="386"/>
      <c r="EAR1" s="386"/>
      <c r="EAS1" s="385"/>
      <c r="EAT1" s="386"/>
      <c r="EAU1" s="386"/>
      <c r="EAV1" s="386"/>
      <c r="EAW1" s="386"/>
      <c r="EAX1" s="386"/>
      <c r="EAY1" s="386"/>
      <c r="EAZ1" s="386"/>
      <c r="EBA1" s="386"/>
      <c r="EBB1" s="386"/>
      <c r="EBC1" s="386"/>
      <c r="EBD1" s="386"/>
      <c r="EBE1" s="386"/>
      <c r="EBF1" s="386"/>
      <c r="EBG1" s="386"/>
      <c r="EBH1" s="386"/>
      <c r="EBI1" s="385"/>
      <c r="EBJ1" s="386"/>
      <c r="EBK1" s="386"/>
      <c r="EBL1" s="386"/>
      <c r="EBM1" s="386"/>
      <c r="EBN1" s="386"/>
      <c r="EBO1" s="386"/>
      <c r="EBP1" s="386"/>
      <c r="EBQ1" s="386"/>
      <c r="EBR1" s="386"/>
      <c r="EBS1" s="386"/>
      <c r="EBT1" s="386"/>
      <c r="EBU1" s="386"/>
      <c r="EBV1" s="386"/>
      <c r="EBW1" s="386"/>
      <c r="EBX1" s="386"/>
      <c r="EBY1" s="385"/>
      <c r="EBZ1" s="386"/>
      <c r="ECA1" s="386"/>
      <c r="ECB1" s="386"/>
      <c r="ECC1" s="386"/>
      <c r="ECD1" s="386"/>
      <c r="ECE1" s="386"/>
      <c r="ECF1" s="386"/>
      <c r="ECG1" s="386"/>
      <c r="ECH1" s="386"/>
      <c r="ECI1" s="386"/>
      <c r="ECJ1" s="386"/>
      <c r="ECK1" s="386"/>
      <c r="ECL1" s="386"/>
      <c r="ECM1" s="386"/>
      <c r="ECN1" s="386"/>
      <c r="ECO1" s="385"/>
      <c r="ECP1" s="386"/>
      <c r="ECQ1" s="386"/>
      <c r="ECR1" s="386"/>
      <c r="ECS1" s="386"/>
      <c r="ECT1" s="386"/>
      <c r="ECU1" s="386"/>
      <c r="ECV1" s="386"/>
      <c r="ECW1" s="386"/>
      <c r="ECX1" s="386"/>
      <c r="ECY1" s="386"/>
      <c r="ECZ1" s="386"/>
      <c r="EDA1" s="386"/>
      <c r="EDB1" s="386"/>
      <c r="EDC1" s="386"/>
      <c r="EDD1" s="386"/>
      <c r="EDE1" s="385"/>
      <c r="EDF1" s="386"/>
      <c r="EDG1" s="386"/>
      <c r="EDH1" s="386"/>
      <c r="EDI1" s="386"/>
      <c r="EDJ1" s="386"/>
      <c r="EDK1" s="386"/>
      <c r="EDL1" s="386"/>
      <c r="EDM1" s="386"/>
      <c r="EDN1" s="386"/>
      <c r="EDO1" s="386"/>
      <c r="EDP1" s="386"/>
      <c r="EDQ1" s="386"/>
      <c r="EDR1" s="386"/>
      <c r="EDS1" s="386"/>
      <c r="EDT1" s="386"/>
      <c r="EDU1" s="385"/>
      <c r="EDV1" s="386"/>
      <c r="EDW1" s="386"/>
      <c r="EDX1" s="386"/>
      <c r="EDY1" s="386"/>
      <c r="EDZ1" s="386"/>
      <c r="EEA1" s="386"/>
      <c r="EEB1" s="386"/>
      <c r="EEC1" s="386"/>
      <c r="EED1" s="386"/>
      <c r="EEE1" s="386"/>
      <c r="EEF1" s="386"/>
      <c r="EEG1" s="386"/>
      <c r="EEH1" s="386"/>
      <c r="EEI1" s="386"/>
      <c r="EEJ1" s="386"/>
      <c r="EEK1" s="385"/>
      <c r="EEL1" s="386"/>
      <c r="EEM1" s="386"/>
      <c r="EEN1" s="386"/>
      <c r="EEO1" s="386"/>
      <c r="EEP1" s="386"/>
      <c r="EEQ1" s="386"/>
      <c r="EER1" s="386"/>
      <c r="EES1" s="386"/>
      <c r="EET1" s="386"/>
      <c r="EEU1" s="386"/>
      <c r="EEV1" s="386"/>
      <c r="EEW1" s="386"/>
      <c r="EEX1" s="386"/>
      <c r="EEY1" s="386"/>
      <c r="EEZ1" s="386"/>
      <c r="EFA1" s="385"/>
      <c r="EFB1" s="386"/>
      <c r="EFC1" s="386"/>
      <c r="EFD1" s="386"/>
      <c r="EFE1" s="386"/>
      <c r="EFF1" s="386"/>
      <c r="EFG1" s="386"/>
      <c r="EFH1" s="386"/>
      <c r="EFI1" s="386"/>
      <c r="EFJ1" s="386"/>
      <c r="EFK1" s="386"/>
      <c r="EFL1" s="386"/>
      <c r="EFM1" s="386"/>
      <c r="EFN1" s="386"/>
      <c r="EFO1" s="386"/>
      <c r="EFP1" s="386"/>
      <c r="EFQ1" s="385"/>
      <c r="EFR1" s="386"/>
      <c r="EFS1" s="386"/>
      <c r="EFT1" s="386"/>
      <c r="EFU1" s="386"/>
      <c r="EFV1" s="386"/>
      <c r="EFW1" s="386"/>
      <c r="EFX1" s="386"/>
      <c r="EFY1" s="386"/>
      <c r="EFZ1" s="386"/>
      <c r="EGA1" s="386"/>
      <c r="EGB1" s="386"/>
      <c r="EGC1" s="386"/>
      <c r="EGD1" s="386"/>
      <c r="EGE1" s="386"/>
      <c r="EGF1" s="386"/>
      <c r="EGG1" s="385"/>
      <c r="EGH1" s="386"/>
      <c r="EGI1" s="386"/>
      <c r="EGJ1" s="386"/>
      <c r="EGK1" s="386"/>
      <c r="EGL1" s="386"/>
      <c r="EGM1" s="386"/>
      <c r="EGN1" s="386"/>
      <c r="EGO1" s="386"/>
      <c r="EGP1" s="386"/>
      <c r="EGQ1" s="386"/>
      <c r="EGR1" s="386"/>
      <c r="EGS1" s="386"/>
      <c r="EGT1" s="386"/>
      <c r="EGU1" s="386"/>
      <c r="EGV1" s="386"/>
      <c r="EGW1" s="385"/>
      <c r="EGX1" s="386"/>
      <c r="EGY1" s="386"/>
      <c r="EGZ1" s="386"/>
      <c r="EHA1" s="386"/>
      <c r="EHB1" s="386"/>
      <c r="EHC1" s="386"/>
      <c r="EHD1" s="386"/>
      <c r="EHE1" s="386"/>
      <c r="EHF1" s="386"/>
      <c r="EHG1" s="386"/>
      <c r="EHH1" s="386"/>
      <c r="EHI1" s="386"/>
      <c r="EHJ1" s="386"/>
      <c r="EHK1" s="386"/>
      <c r="EHL1" s="386"/>
      <c r="EHM1" s="385"/>
      <c r="EHN1" s="386"/>
      <c r="EHO1" s="386"/>
      <c r="EHP1" s="386"/>
      <c r="EHQ1" s="386"/>
      <c r="EHR1" s="386"/>
      <c r="EHS1" s="386"/>
      <c r="EHT1" s="386"/>
      <c r="EHU1" s="386"/>
      <c r="EHV1" s="386"/>
      <c r="EHW1" s="386"/>
      <c r="EHX1" s="386"/>
      <c r="EHY1" s="386"/>
      <c r="EHZ1" s="386"/>
      <c r="EIA1" s="386"/>
      <c r="EIB1" s="386"/>
      <c r="EIC1" s="385"/>
      <c r="EID1" s="386"/>
      <c r="EIE1" s="386"/>
      <c r="EIF1" s="386"/>
      <c r="EIG1" s="386"/>
      <c r="EIH1" s="386"/>
      <c r="EII1" s="386"/>
      <c r="EIJ1" s="386"/>
      <c r="EIK1" s="386"/>
      <c r="EIL1" s="386"/>
      <c r="EIM1" s="386"/>
      <c r="EIN1" s="386"/>
      <c r="EIO1" s="386"/>
      <c r="EIP1" s="386"/>
      <c r="EIQ1" s="386"/>
      <c r="EIR1" s="386"/>
      <c r="EIS1" s="385"/>
      <c r="EIT1" s="386"/>
      <c r="EIU1" s="386"/>
      <c r="EIV1" s="386"/>
      <c r="EIW1" s="386"/>
      <c r="EIX1" s="386"/>
      <c r="EIY1" s="386"/>
      <c r="EIZ1" s="386"/>
      <c r="EJA1" s="386"/>
      <c r="EJB1" s="386"/>
      <c r="EJC1" s="386"/>
      <c r="EJD1" s="386"/>
      <c r="EJE1" s="386"/>
      <c r="EJF1" s="386"/>
      <c r="EJG1" s="386"/>
      <c r="EJH1" s="386"/>
      <c r="EJI1" s="385"/>
      <c r="EJJ1" s="386"/>
      <c r="EJK1" s="386"/>
      <c r="EJL1" s="386"/>
      <c r="EJM1" s="386"/>
      <c r="EJN1" s="386"/>
      <c r="EJO1" s="386"/>
      <c r="EJP1" s="386"/>
      <c r="EJQ1" s="386"/>
      <c r="EJR1" s="386"/>
      <c r="EJS1" s="386"/>
      <c r="EJT1" s="386"/>
      <c r="EJU1" s="386"/>
      <c r="EJV1" s="386"/>
      <c r="EJW1" s="386"/>
      <c r="EJX1" s="386"/>
      <c r="EJY1" s="385"/>
      <c r="EJZ1" s="386"/>
      <c r="EKA1" s="386"/>
      <c r="EKB1" s="386"/>
      <c r="EKC1" s="386"/>
      <c r="EKD1" s="386"/>
      <c r="EKE1" s="386"/>
      <c r="EKF1" s="386"/>
      <c r="EKG1" s="386"/>
      <c r="EKH1" s="386"/>
      <c r="EKI1" s="386"/>
      <c r="EKJ1" s="386"/>
      <c r="EKK1" s="386"/>
      <c r="EKL1" s="386"/>
      <c r="EKM1" s="386"/>
      <c r="EKN1" s="386"/>
      <c r="EKO1" s="385"/>
      <c r="EKP1" s="386"/>
      <c r="EKQ1" s="386"/>
      <c r="EKR1" s="386"/>
      <c r="EKS1" s="386"/>
      <c r="EKT1" s="386"/>
      <c r="EKU1" s="386"/>
      <c r="EKV1" s="386"/>
      <c r="EKW1" s="386"/>
      <c r="EKX1" s="386"/>
      <c r="EKY1" s="386"/>
      <c r="EKZ1" s="386"/>
      <c r="ELA1" s="386"/>
      <c r="ELB1" s="386"/>
      <c r="ELC1" s="386"/>
      <c r="ELD1" s="386"/>
      <c r="ELE1" s="385"/>
      <c r="ELF1" s="386"/>
      <c r="ELG1" s="386"/>
      <c r="ELH1" s="386"/>
      <c r="ELI1" s="386"/>
      <c r="ELJ1" s="386"/>
      <c r="ELK1" s="386"/>
      <c r="ELL1" s="386"/>
      <c r="ELM1" s="386"/>
      <c r="ELN1" s="386"/>
      <c r="ELO1" s="386"/>
      <c r="ELP1" s="386"/>
      <c r="ELQ1" s="386"/>
      <c r="ELR1" s="386"/>
      <c r="ELS1" s="386"/>
      <c r="ELT1" s="386"/>
      <c r="ELU1" s="385"/>
      <c r="ELV1" s="386"/>
      <c r="ELW1" s="386"/>
      <c r="ELX1" s="386"/>
      <c r="ELY1" s="386"/>
      <c r="ELZ1" s="386"/>
      <c r="EMA1" s="386"/>
      <c r="EMB1" s="386"/>
      <c r="EMC1" s="386"/>
      <c r="EMD1" s="386"/>
      <c r="EME1" s="386"/>
      <c r="EMF1" s="386"/>
      <c r="EMG1" s="386"/>
      <c r="EMH1" s="386"/>
      <c r="EMI1" s="386"/>
      <c r="EMJ1" s="386"/>
      <c r="EMK1" s="385"/>
      <c r="EML1" s="386"/>
      <c r="EMM1" s="386"/>
      <c r="EMN1" s="386"/>
      <c r="EMO1" s="386"/>
      <c r="EMP1" s="386"/>
      <c r="EMQ1" s="386"/>
      <c r="EMR1" s="386"/>
      <c r="EMS1" s="386"/>
      <c r="EMT1" s="386"/>
      <c r="EMU1" s="386"/>
      <c r="EMV1" s="386"/>
      <c r="EMW1" s="386"/>
      <c r="EMX1" s="386"/>
      <c r="EMY1" s="386"/>
      <c r="EMZ1" s="386"/>
      <c r="ENA1" s="385"/>
      <c r="ENB1" s="386"/>
      <c r="ENC1" s="386"/>
      <c r="END1" s="386"/>
      <c r="ENE1" s="386"/>
      <c r="ENF1" s="386"/>
      <c r="ENG1" s="386"/>
      <c r="ENH1" s="386"/>
      <c r="ENI1" s="386"/>
      <c r="ENJ1" s="386"/>
      <c r="ENK1" s="386"/>
      <c r="ENL1" s="386"/>
      <c r="ENM1" s="386"/>
      <c r="ENN1" s="386"/>
      <c r="ENO1" s="386"/>
      <c r="ENP1" s="386"/>
      <c r="ENQ1" s="385"/>
      <c r="ENR1" s="386"/>
      <c r="ENS1" s="386"/>
      <c r="ENT1" s="386"/>
      <c r="ENU1" s="386"/>
      <c r="ENV1" s="386"/>
      <c r="ENW1" s="386"/>
      <c r="ENX1" s="386"/>
      <c r="ENY1" s="386"/>
      <c r="ENZ1" s="386"/>
      <c r="EOA1" s="386"/>
      <c r="EOB1" s="386"/>
      <c r="EOC1" s="386"/>
      <c r="EOD1" s="386"/>
      <c r="EOE1" s="386"/>
      <c r="EOF1" s="386"/>
      <c r="EOG1" s="385"/>
      <c r="EOH1" s="386"/>
      <c r="EOI1" s="386"/>
      <c r="EOJ1" s="386"/>
      <c r="EOK1" s="386"/>
      <c r="EOL1" s="386"/>
      <c r="EOM1" s="386"/>
      <c r="EON1" s="386"/>
      <c r="EOO1" s="386"/>
      <c r="EOP1" s="386"/>
      <c r="EOQ1" s="386"/>
      <c r="EOR1" s="386"/>
      <c r="EOS1" s="386"/>
      <c r="EOT1" s="386"/>
      <c r="EOU1" s="386"/>
      <c r="EOV1" s="386"/>
      <c r="EOW1" s="385"/>
      <c r="EOX1" s="386"/>
      <c r="EOY1" s="386"/>
      <c r="EOZ1" s="386"/>
      <c r="EPA1" s="386"/>
      <c r="EPB1" s="386"/>
      <c r="EPC1" s="386"/>
      <c r="EPD1" s="386"/>
      <c r="EPE1" s="386"/>
      <c r="EPF1" s="386"/>
      <c r="EPG1" s="386"/>
      <c r="EPH1" s="386"/>
      <c r="EPI1" s="386"/>
      <c r="EPJ1" s="386"/>
      <c r="EPK1" s="386"/>
      <c r="EPL1" s="386"/>
      <c r="EPM1" s="385"/>
      <c r="EPN1" s="386"/>
      <c r="EPO1" s="386"/>
      <c r="EPP1" s="386"/>
      <c r="EPQ1" s="386"/>
      <c r="EPR1" s="386"/>
      <c r="EPS1" s="386"/>
      <c r="EPT1" s="386"/>
      <c r="EPU1" s="386"/>
      <c r="EPV1" s="386"/>
      <c r="EPW1" s="386"/>
      <c r="EPX1" s="386"/>
      <c r="EPY1" s="386"/>
      <c r="EPZ1" s="386"/>
      <c r="EQA1" s="386"/>
      <c r="EQB1" s="386"/>
      <c r="EQC1" s="385"/>
      <c r="EQD1" s="386"/>
      <c r="EQE1" s="386"/>
      <c r="EQF1" s="386"/>
      <c r="EQG1" s="386"/>
      <c r="EQH1" s="386"/>
      <c r="EQI1" s="386"/>
      <c r="EQJ1" s="386"/>
      <c r="EQK1" s="386"/>
      <c r="EQL1" s="386"/>
      <c r="EQM1" s="386"/>
      <c r="EQN1" s="386"/>
      <c r="EQO1" s="386"/>
      <c r="EQP1" s="386"/>
      <c r="EQQ1" s="386"/>
      <c r="EQR1" s="386"/>
      <c r="EQS1" s="385"/>
      <c r="EQT1" s="386"/>
      <c r="EQU1" s="386"/>
      <c r="EQV1" s="386"/>
      <c r="EQW1" s="386"/>
      <c r="EQX1" s="386"/>
      <c r="EQY1" s="386"/>
      <c r="EQZ1" s="386"/>
      <c r="ERA1" s="386"/>
      <c r="ERB1" s="386"/>
      <c r="ERC1" s="386"/>
      <c r="ERD1" s="386"/>
      <c r="ERE1" s="386"/>
      <c r="ERF1" s="386"/>
      <c r="ERG1" s="386"/>
      <c r="ERH1" s="386"/>
      <c r="ERI1" s="385"/>
      <c r="ERJ1" s="386"/>
      <c r="ERK1" s="386"/>
      <c r="ERL1" s="386"/>
      <c r="ERM1" s="386"/>
      <c r="ERN1" s="386"/>
      <c r="ERO1" s="386"/>
      <c r="ERP1" s="386"/>
      <c r="ERQ1" s="386"/>
      <c r="ERR1" s="386"/>
      <c r="ERS1" s="386"/>
      <c r="ERT1" s="386"/>
      <c r="ERU1" s="386"/>
      <c r="ERV1" s="386"/>
      <c r="ERW1" s="386"/>
      <c r="ERX1" s="386"/>
      <c r="ERY1" s="385"/>
      <c r="ERZ1" s="386"/>
      <c r="ESA1" s="386"/>
      <c r="ESB1" s="386"/>
      <c r="ESC1" s="386"/>
      <c r="ESD1" s="386"/>
      <c r="ESE1" s="386"/>
      <c r="ESF1" s="386"/>
      <c r="ESG1" s="386"/>
      <c r="ESH1" s="386"/>
      <c r="ESI1" s="386"/>
      <c r="ESJ1" s="386"/>
      <c r="ESK1" s="386"/>
      <c r="ESL1" s="386"/>
      <c r="ESM1" s="386"/>
      <c r="ESN1" s="386"/>
      <c r="ESO1" s="385"/>
      <c r="ESP1" s="386"/>
      <c r="ESQ1" s="386"/>
      <c r="ESR1" s="386"/>
      <c r="ESS1" s="386"/>
      <c r="EST1" s="386"/>
      <c r="ESU1" s="386"/>
      <c r="ESV1" s="386"/>
      <c r="ESW1" s="386"/>
      <c r="ESX1" s="386"/>
      <c r="ESY1" s="386"/>
      <c r="ESZ1" s="386"/>
      <c r="ETA1" s="386"/>
      <c r="ETB1" s="386"/>
      <c r="ETC1" s="386"/>
      <c r="ETD1" s="386"/>
      <c r="ETE1" s="385"/>
      <c r="ETF1" s="386"/>
      <c r="ETG1" s="386"/>
      <c r="ETH1" s="386"/>
      <c r="ETI1" s="386"/>
      <c r="ETJ1" s="386"/>
      <c r="ETK1" s="386"/>
      <c r="ETL1" s="386"/>
      <c r="ETM1" s="386"/>
      <c r="ETN1" s="386"/>
      <c r="ETO1" s="386"/>
      <c r="ETP1" s="386"/>
      <c r="ETQ1" s="386"/>
      <c r="ETR1" s="386"/>
      <c r="ETS1" s="386"/>
      <c r="ETT1" s="386"/>
      <c r="ETU1" s="385"/>
      <c r="ETV1" s="386"/>
      <c r="ETW1" s="386"/>
      <c r="ETX1" s="386"/>
      <c r="ETY1" s="386"/>
      <c r="ETZ1" s="386"/>
      <c r="EUA1" s="386"/>
      <c r="EUB1" s="386"/>
      <c r="EUC1" s="386"/>
      <c r="EUD1" s="386"/>
      <c r="EUE1" s="386"/>
      <c r="EUF1" s="386"/>
      <c r="EUG1" s="386"/>
      <c r="EUH1" s="386"/>
      <c r="EUI1" s="386"/>
      <c r="EUJ1" s="386"/>
      <c r="EUK1" s="385"/>
      <c r="EUL1" s="386"/>
      <c r="EUM1" s="386"/>
      <c r="EUN1" s="386"/>
      <c r="EUO1" s="386"/>
      <c r="EUP1" s="386"/>
      <c r="EUQ1" s="386"/>
      <c r="EUR1" s="386"/>
      <c r="EUS1" s="386"/>
      <c r="EUT1" s="386"/>
      <c r="EUU1" s="386"/>
      <c r="EUV1" s="386"/>
      <c r="EUW1" s="386"/>
      <c r="EUX1" s="386"/>
      <c r="EUY1" s="386"/>
      <c r="EUZ1" s="386"/>
      <c r="EVA1" s="385"/>
      <c r="EVB1" s="386"/>
      <c r="EVC1" s="386"/>
      <c r="EVD1" s="386"/>
      <c r="EVE1" s="386"/>
      <c r="EVF1" s="386"/>
      <c r="EVG1" s="386"/>
      <c r="EVH1" s="386"/>
      <c r="EVI1" s="386"/>
      <c r="EVJ1" s="386"/>
      <c r="EVK1" s="386"/>
      <c r="EVL1" s="386"/>
      <c r="EVM1" s="386"/>
      <c r="EVN1" s="386"/>
      <c r="EVO1" s="386"/>
      <c r="EVP1" s="386"/>
      <c r="EVQ1" s="385"/>
      <c r="EVR1" s="386"/>
      <c r="EVS1" s="386"/>
      <c r="EVT1" s="386"/>
      <c r="EVU1" s="386"/>
      <c r="EVV1" s="386"/>
      <c r="EVW1" s="386"/>
      <c r="EVX1" s="386"/>
      <c r="EVY1" s="386"/>
      <c r="EVZ1" s="386"/>
      <c r="EWA1" s="386"/>
      <c r="EWB1" s="386"/>
      <c r="EWC1" s="386"/>
      <c r="EWD1" s="386"/>
      <c r="EWE1" s="386"/>
      <c r="EWF1" s="386"/>
      <c r="EWG1" s="385"/>
      <c r="EWH1" s="386"/>
      <c r="EWI1" s="386"/>
      <c r="EWJ1" s="386"/>
      <c r="EWK1" s="386"/>
      <c r="EWL1" s="386"/>
      <c r="EWM1" s="386"/>
      <c r="EWN1" s="386"/>
      <c r="EWO1" s="386"/>
      <c r="EWP1" s="386"/>
      <c r="EWQ1" s="386"/>
      <c r="EWR1" s="386"/>
      <c r="EWS1" s="386"/>
      <c r="EWT1" s="386"/>
      <c r="EWU1" s="386"/>
      <c r="EWV1" s="386"/>
      <c r="EWW1" s="385"/>
      <c r="EWX1" s="386"/>
      <c r="EWY1" s="386"/>
      <c r="EWZ1" s="386"/>
      <c r="EXA1" s="386"/>
      <c r="EXB1" s="386"/>
      <c r="EXC1" s="386"/>
      <c r="EXD1" s="386"/>
      <c r="EXE1" s="386"/>
      <c r="EXF1" s="386"/>
      <c r="EXG1" s="386"/>
      <c r="EXH1" s="386"/>
      <c r="EXI1" s="386"/>
      <c r="EXJ1" s="386"/>
      <c r="EXK1" s="386"/>
      <c r="EXL1" s="386"/>
      <c r="EXM1" s="385"/>
      <c r="EXN1" s="386"/>
      <c r="EXO1" s="386"/>
      <c r="EXP1" s="386"/>
      <c r="EXQ1" s="386"/>
      <c r="EXR1" s="386"/>
      <c r="EXS1" s="386"/>
      <c r="EXT1" s="386"/>
      <c r="EXU1" s="386"/>
      <c r="EXV1" s="386"/>
      <c r="EXW1" s="386"/>
      <c r="EXX1" s="386"/>
      <c r="EXY1" s="386"/>
      <c r="EXZ1" s="386"/>
      <c r="EYA1" s="386"/>
      <c r="EYB1" s="386"/>
      <c r="EYC1" s="385"/>
      <c r="EYD1" s="386"/>
      <c r="EYE1" s="386"/>
      <c r="EYF1" s="386"/>
      <c r="EYG1" s="386"/>
      <c r="EYH1" s="386"/>
      <c r="EYI1" s="386"/>
      <c r="EYJ1" s="386"/>
      <c r="EYK1" s="386"/>
      <c r="EYL1" s="386"/>
      <c r="EYM1" s="386"/>
      <c r="EYN1" s="386"/>
      <c r="EYO1" s="386"/>
      <c r="EYP1" s="386"/>
      <c r="EYQ1" s="386"/>
      <c r="EYR1" s="386"/>
      <c r="EYS1" s="385"/>
      <c r="EYT1" s="386"/>
      <c r="EYU1" s="386"/>
      <c r="EYV1" s="386"/>
      <c r="EYW1" s="386"/>
      <c r="EYX1" s="386"/>
      <c r="EYY1" s="386"/>
      <c r="EYZ1" s="386"/>
      <c r="EZA1" s="386"/>
      <c r="EZB1" s="386"/>
      <c r="EZC1" s="386"/>
      <c r="EZD1" s="386"/>
      <c r="EZE1" s="386"/>
      <c r="EZF1" s="386"/>
      <c r="EZG1" s="386"/>
      <c r="EZH1" s="386"/>
      <c r="EZI1" s="385"/>
      <c r="EZJ1" s="386"/>
      <c r="EZK1" s="386"/>
      <c r="EZL1" s="386"/>
      <c r="EZM1" s="386"/>
      <c r="EZN1" s="386"/>
      <c r="EZO1" s="386"/>
      <c r="EZP1" s="386"/>
      <c r="EZQ1" s="386"/>
      <c r="EZR1" s="386"/>
      <c r="EZS1" s="386"/>
      <c r="EZT1" s="386"/>
      <c r="EZU1" s="386"/>
      <c r="EZV1" s="386"/>
      <c r="EZW1" s="386"/>
      <c r="EZX1" s="386"/>
      <c r="EZY1" s="385"/>
      <c r="EZZ1" s="386"/>
      <c r="FAA1" s="386"/>
      <c r="FAB1" s="386"/>
      <c r="FAC1" s="386"/>
      <c r="FAD1" s="386"/>
      <c r="FAE1" s="386"/>
      <c r="FAF1" s="386"/>
      <c r="FAG1" s="386"/>
      <c r="FAH1" s="386"/>
      <c r="FAI1" s="386"/>
      <c r="FAJ1" s="386"/>
      <c r="FAK1" s="386"/>
      <c r="FAL1" s="386"/>
      <c r="FAM1" s="386"/>
      <c r="FAN1" s="386"/>
      <c r="FAO1" s="385"/>
      <c r="FAP1" s="386"/>
      <c r="FAQ1" s="386"/>
      <c r="FAR1" s="386"/>
      <c r="FAS1" s="386"/>
      <c r="FAT1" s="386"/>
      <c r="FAU1" s="386"/>
      <c r="FAV1" s="386"/>
      <c r="FAW1" s="386"/>
      <c r="FAX1" s="386"/>
      <c r="FAY1" s="386"/>
      <c r="FAZ1" s="386"/>
      <c r="FBA1" s="386"/>
      <c r="FBB1" s="386"/>
      <c r="FBC1" s="386"/>
      <c r="FBD1" s="386"/>
      <c r="FBE1" s="385"/>
      <c r="FBF1" s="386"/>
      <c r="FBG1" s="386"/>
      <c r="FBH1" s="386"/>
      <c r="FBI1" s="386"/>
      <c r="FBJ1" s="386"/>
      <c r="FBK1" s="386"/>
      <c r="FBL1" s="386"/>
      <c r="FBM1" s="386"/>
      <c r="FBN1" s="386"/>
      <c r="FBO1" s="386"/>
      <c r="FBP1" s="386"/>
      <c r="FBQ1" s="386"/>
      <c r="FBR1" s="386"/>
      <c r="FBS1" s="386"/>
      <c r="FBT1" s="386"/>
      <c r="FBU1" s="385"/>
      <c r="FBV1" s="386"/>
      <c r="FBW1" s="386"/>
      <c r="FBX1" s="386"/>
      <c r="FBY1" s="386"/>
      <c r="FBZ1" s="386"/>
      <c r="FCA1" s="386"/>
      <c r="FCB1" s="386"/>
      <c r="FCC1" s="386"/>
      <c r="FCD1" s="386"/>
      <c r="FCE1" s="386"/>
      <c r="FCF1" s="386"/>
      <c r="FCG1" s="386"/>
      <c r="FCH1" s="386"/>
      <c r="FCI1" s="386"/>
      <c r="FCJ1" s="386"/>
      <c r="FCK1" s="385"/>
      <c r="FCL1" s="386"/>
      <c r="FCM1" s="386"/>
      <c r="FCN1" s="386"/>
      <c r="FCO1" s="386"/>
      <c r="FCP1" s="386"/>
      <c r="FCQ1" s="386"/>
      <c r="FCR1" s="386"/>
      <c r="FCS1" s="386"/>
      <c r="FCT1" s="386"/>
      <c r="FCU1" s="386"/>
      <c r="FCV1" s="386"/>
      <c r="FCW1" s="386"/>
      <c r="FCX1" s="386"/>
      <c r="FCY1" s="386"/>
      <c r="FCZ1" s="386"/>
      <c r="FDA1" s="385"/>
      <c r="FDB1" s="386"/>
      <c r="FDC1" s="386"/>
      <c r="FDD1" s="386"/>
      <c r="FDE1" s="386"/>
      <c r="FDF1" s="386"/>
      <c r="FDG1" s="386"/>
      <c r="FDH1" s="386"/>
      <c r="FDI1" s="386"/>
      <c r="FDJ1" s="386"/>
      <c r="FDK1" s="386"/>
      <c r="FDL1" s="386"/>
      <c r="FDM1" s="386"/>
      <c r="FDN1" s="386"/>
      <c r="FDO1" s="386"/>
      <c r="FDP1" s="386"/>
      <c r="FDQ1" s="385"/>
      <c r="FDR1" s="386"/>
      <c r="FDS1" s="386"/>
      <c r="FDT1" s="386"/>
      <c r="FDU1" s="386"/>
      <c r="FDV1" s="386"/>
      <c r="FDW1" s="386"/>
      <c r="FDX1" s="386"/>
      <c r="FDY1" s="386"/>
      <c r="FDZ1" s="386"/>
      <c r="FEA1" s="386"/>
      <c r="FEB1" s="386"/>
      <c r="FEC1" s="386"/>
      <c r="FED1" s="386"/>
      <c r="FEE1" s="386"/>
      <c r="FEF1" s="386"/>
      <c r="FEG1" s="385"/>
      <c r="FEH1" s="386"/>
      <c r="FEI1" s="386"/>
      <c r="FEJ1" s="386"/>
      <c r="FEK1" s="386"/>
      <c r="FEL1" s="386"/>
      <c r="FEM1" s="386"/>
      <c r="FEN1" s="386"/>
      <c r="FEO1" s="386"/>
      <c r="FEP1" s="386"/>
      <c r="FEQ1" s="386"/>
      <c r="FER1" s="386"/>
      <c r="FES1" s="386"/>
      <c r="FET1" s="386"/>
      <c r="FEU1" s="386"/>
      <c r="FEV1" s="386"/>
      <c r="FEW1" s="385"/>
      <c r="FEX1" s="386"/>
      <c r="FEY1" s="386"/>
      <c r="FEZ1" s="386"/>
      <c r="FFA1" s="386"/>
      <c r="FFB1" s="386"/>
      <c r="FFC1" s="386"/>
      <c r="FFD1" s="386"/>
      <c r="FFE1" s="386"/>
      <c r="FFF1" s="386"/>
      <c r="FFG1" s="386"/>
      <c r="FFH1" s="386"/>
      <c r="FFI1" s="386"/>
      <c r="FFJ1" s="386"/>
      <c r="FFK1" s="386"/>
      <c r="FFL1" s="386"/>
      <c r="FFM1" s="385"/>
      <c r="FFN1" s="386"/>
      <c r="FFO1" s="386"/>
      <c r="FFP1" s="386"/>
      <c r="FFQ1" s="386"/>
      <c r="FFR1" s="386"/>
      <c r="FFS1" s="386"/>
      <c r="FFT1" s="386"/>
      <c r="FFU1" s="386"/>
      <c r="FFV1" s="386"/>
      <c r="FFW1" s="386"/>
      <c r="FFX1" s="386"/>
      <c r="FFY1" s="386"/>
      <c r="FFZ1" s="386"/>
      <c r="FGA1" s="386"/>
      <c r="FGB1" s="386"/>
      <c r="FGC1" s="385"/>
      <c r="FGD1" s="386"/>
      <c r="FGE1" s="386"/>
      <c r="FGF1" s="386"/>
      <c r="FGG1" s="386"/>
      <c r="FGH1" s="386"/>
      <c r="FGI1" s="386"/>
      <c r="FGJ1" s="386"/>
      <c r="FGK1" s="386"/>
      <c r="FGL1" s="386"/>
      <c r="FGM1" s="386"/>
      <c r="FGN1" s="386"/>
      <c r="FGO1" s="386"/>
      <c r="FGP1" s="386"/>
      <c r="FGQ1" s="386"/>
      <c r="FGR1" s="386"/>
      <c r="FGS1" s="385"/>
      <c r="FGT1" s="386"/>
      <c r="FGU1" s="386"/>
      <c r="FGV1" s="386"/>
      <c r="FGW1" s="386"/>
      <c r="FGX1" s="386"/>
      <c r="FGY1" s="386"/>
      <c r="FGZ1" s="386"/>
      <c r="FHA1" s="386"/>
      <c r="FHB1" s="386"/>
      <c r="FHC1" s="386"/>
      <c r="FHD1" s="386"/>
      <c r="FHE1" s="386"/>
      <c r="FHF1" s="386"/>
      <c r="FHG1" s="386"/>
      <c r="FHH1" s="386"/>
      <c r="FHI1" s="385"/>
      <c r="FHJ1" s="386"/>
      <c r="FHK1" s="386"/>
      <c r="FHL1" s="386"/>
      <c r="FHM1" s="386"/>
      <c r="FHN1" s="386"/>
      <c r="FHO1" s="386"/>
      <c r="FHP1" s="386"/>
      <c r="FHQ1" s="386"/>
      <c r="FHR1" s="386"/>
      <c r="FHS1" s="386"/>
      <c r="FHT1" s="386"/>
      <c r="FHU1" s="386"/>
      <c r="FHV1" s="386"/>
      <c r="FHW1" s="386"/>
      <c r="FHX1" s="386"/>
      <c r="FHY1" s="385"/>
      <c r="FHZ1" s="386"/>
      <c r="FIA1" s="386"/>
      <c r="FIB1" s="386"/>
      <c r="FIC1" s="386"/>
      <c r="FID1" s="386"/>
      <c r="FIE1" s="386"/>
      <c r="FIF1" s="386"/>
      <c r="FIG1" s="386"/>
      <c r="FIH1" s="386"/>
      <c r="FII1" s="386"/>
      <c r="FIJ1" s="386"/>
      <c r="FIK1" s="386"/>
      <c r="FIL1" s="386"/>
      <c r="FIM1" s="386"/>
      <c r="FIN1" s="386"/>
      <c r="FIO1" s="385"/>
      <c r="FIP1" s="386"/>
      <c r="FIQ1" s="386"/>
      <c r="FIR1" s="386"/>
      <c r="FIS1" s="386"/>
      <c r="FIT1" s="386"/>
      <c r="FIU1" s="386"/>
      <c r="FIV1" s="386"/>
      <c r="FIW1" s="386"/>
      <c r="FIX1" s="386"/>
      <c r="FIY1" s="386"/>
      <c r="FIZ1" s="386"/>
      <c r="FJA1" s="386"/>
      <c r="FJB1" s="386"/>
      <c r="FJC1" s="386"/>
      <c r="FJD1" s="386"/>
      <c r="FJE1" s="385"/>
      <c r="FJF1" s="386"/>
      <c r="FJG1" s="386"/>
      <c r="FJH1" s="386"/>
      <c r="FJI1" s="386"/>
      <c r="FJJ1" s="386"/>
      <c r="FJK1" s="386"/>
      <c r="FJL1" s="386"/>
      <c r="FJM1" s="386"/>
      <c r="FJN1" s="386"/>
      <c r="FJO1" s="386"/>
      <c r="FJP1" s="386"/>
      <c r="FJQ1" s="386"/>
      <c r="FJR1" s="386"/>
      <c r="FJS1" s="386"/>
      <c r="FJT1" s="386"/>
      <c r="FJU1" s="385"/>
      <c r="FJV1" s="386"/>
      <c r="FJW1" s="386"/>
      <c r="FJX1" s="386"/>
      <c r="FJY1" s="386"/>
      <c r="FJZ1" s="386"/>
      <c r="FKA1" s="386"/>
      <c r="FKB1" s="386"/>
      <c r="FKC1" s="386"/>
      <c r="FKD1" s="386"/>
      <c r="FKE1" s="386"/>
      <c r="FKF1" s="386"/>
      <c r="FKG1" s="386"/>
      <c r="FKH1" s="386"/>
      <c r="FKI1" s="386"/>
      <c r="FKJ1" s="386"/>
      <c r="FKK1" s="385"/>
      <c r="FKL1" s="386"/>
      <c r="FKM1" s="386"/>
      <c r="FKN1" s="386"/>
      <c r="FKO1" s="386"/>
      <c r="FKP1" s="386"/>
      <c r="FKQ1" s="386"/>
      <c r="FKR1" s="386"/>
      <c r="FKS1" s="386"/>
      <c r="FKT1" s="386"/>
      <c r="FKU1" s="386"/>
      <c r="FKV1" s="386"/>
      <c r="FKW1" s="386"/>
      <c r="FKX1" s="386"/>
      <c r="FKY1" s="386"/>
      <c r="FKZ1" s="386"/>
      <c r="FLA1" s="385"/>
      <c r="FLB1" s="386"/>
      <c r="FLC1" s="386"/>
      <c r="FLD1" s="386"/>
      <c r="FLE1" s="386"/>
      <c r="FLF1" s="386"/>
      <c r="FLG1" s="386"/>
      <c r="FLH1" s="386"/>
      <c r="FLI1" s="386"/>
      <c r="FLJ1" s="386"/>
      <c r="FLK1" s="386"/>
      <c r="FLL1" s="386"/>
      <c r="FLM1" s="386"/>
      <c r="FLN1" s="386"/>
      <c r="FLO1" s="386"/>
      <c r="FLP1" s="386"/>
      <c r="FLQ1" s="385"/>
      <c r="FLR1" s="386"/>
      <c r="FLS1" s="386"/>
      <c r="FLT1" s="386"/>
      <c r="FLU1" s="386"/>
      <c r="FLV1" s="386"/>
      <c r="FLW1" s="386"/>
      <c r="FLX1" s="386"/>
      <c r="FLY1" s="386"/>
      <c r="FLZ1" s="386"/>
      <c r="FMA1" s="386"/>
      <c r="FMB1" s="386"/>
      <c r="FMC1" s="386"/>
      <c r="FMD1" s="386"/>
      <c r="FME1" s="386"/>
      <c r="FMF1" s="386"/>
      <c r="FMG1" s="385"/>
      <c r="FMH1" s="386"/>
      <c r="FMI1" s="386"/>
      <c r="FMJ1" s="386"/>
      <c r="FMK1" s="386"/>
      <c r="FML1" s="386"/>
      <c r="FMM1" s="386"/>
      <c r="FMN1" s="386"/>
      <c r="FMO1" s="386"/>
      <c r="FMP1" s="386"/>
      <c r="FMQ1" s="386"/>
      <c r="FMR1" s="386"/>
      <c r="FMS1" s="386"/>
      <c r="FMT1" s="386"/>
      <c r="FMU1" s="386"/>
      <c r="FMV1" s="386"/>
      <c r="FMW1" s="385"/>
      <c r="FMX1" s="386"/>
      <c r="FMY1" s="386"/>
      <c r="FMZ1" s="386"/>
      <c r="FNA1" s="386"/>
      <c r="FNB1" s="386"/>
      <c r="FNC1" s="386"/>
      <c r="FND1" s="386"/>
      <c r="FNE1" s="386"/>
      <c r="FNF1" s="386"/>
      <c r="FNG1" s="386"/>
      <c r="FNH1" s="386"/>
      <c r="FNI1" s="386"/>
      <c r="FNJ1" s="386"/>
      <c r="FNK1" s="386"/>
      <c r="FNL1" s="386"/>
      <c r="FNM1" s="385"/>
      <c r="FNN1" s="386"/>
      <c r="FNO1" s="386"/>
      <c r="FNP1" s="386"/>
      <c r="FNQ1" s="386"/>
      <c r="FNR1" s="386"/>
      <c r="FNS1" s="386"/>
      <c r="FNT1" s="386"/>
      <c r="FNU1" s="386"/>
      <c r="FNV1" s="386"/>
      <c r="FNW1" s="386"/>
      <c r="FNX1" s="386"/>
      <c r="FNY1" s="386"/>
      <c r="FNZ1" s="386"/>
      <c r="FOA1" s="386"/>
      <c r="FOB1" s="386"/>
      <c r="FOC1" s="385"/>
      <c r="FOD1" s="386"/>
      <c r="FOE1" s="386"/>
      <c r="FOF1" s="386"/>
      <c r="FOG1" s="386"/>
      <c r="FOH1" s="386"/>
      <c r="FOI1" s="386"/>
      <c r="FOJ1" s="386"/>
      <c r="FOK1" s="386"/>
      <c r="FOL1" s="386"/>
      <c r="FOM1" s="386"/>
      <c r="FON1" s="386"/>
      <c r="FOO1" s="386"/>
      <c r="FOP1" s="386"/>
      <c r="FOQ1" s="386"/>
      <c r="FOR1" s="386"/>
      <c r="FOS1" s="385"/>
      <c r="FOT1" s="386"/>
      <c r="FOU1" s="386"/>
      <c r="FOV1" s="386"/>
      <c r="FOW1" s="386"/>
      <c r="FOX1" s="386"/>
      <c r="FOY1" s="386"/>
      <c r="FOZ1" s="386"/>
      <c r="FPA1" s="386"/>
      <c r="FPB1" s="386"/>
      <c r="FPC1" s="386"/>
      <c r="FPD1" s="386"/>
      <c r="FPE1" s="386"/>
      <c r="FPF1" s="386"/>
      <c r="FPG1" s="386"/>
      <c r="FPH1" s="386"/>
      <c r="FPI1" s="385"/>
      <c r="FPJ1" s="386"/>
      <c r="FPK1" s="386"/>
      <c r="FPL1" s="386"/>
      <c r="FPM1" s="386"/>
      <c r="FPN1" s="386"/>
      <c r="FPO1" s="386"/>
      <c r="FPP1" s="386"/>
      <c r="FPQ1" s="386"/>
      <c r="FPR1" s="386"/>
      <c r="FPS1" s="386"/>
      <c r="FPT1" s="386"/>
      <c r="FPU1" s="386"/>
      <c r="FPV1" s="386"/>
      <c r="FPW1" s="386"/>
      <c r="FPX1" s="386"/>
      <c r="FPY1" s="385"/>
      <c r="FPZ1" s="386"/>
      <c r="FQA1" s="386"/>
      <c r="FQB1" s="386"/>
      <c r="FQC1" s="386"/>
      <c r="FQD1" s="386"/>
      <c r="FQE1" s="386"/>
      <c r="FQF1" s="386"/>
      <c r="FQG1" s="386"/>
      <c r="FQH1" s="386"/>
      <c r="FQI1" s="386"/>
      <c r="FQJ1" s="386"/>
      <c r="FQK1" s="386"/>
      <c r="FQL1" s="386"/>
      <c r="FQM1" s="386"/>
      <c r="FQN1" s="386"/>
      <c r="FQO1" s="385"/>
      <c r="FQP1" s="386"/>
      <c r="FQQ1" s="386"/>
      <c r="FQR1" s="386"/>
      <c r="FQS1" s="386"/>
      <c r="FQT1" s="386"/>
      <c r="FQU1" s="386"/>
      <c r="FQV1" s="386"/>
      <c r="FQW1" s="386"/>
      <c r="FQX1" s="386"/>
      <c r="FQY1" s="386"/>
      <c r="FQZ1" s="386"/>
      <c r="FRA1" s="386"/>
      <c r="FRB1" s="386"/>
      <c r="FRC1" s="386"/>
      <c r="FRD1" s="386"/>
      <c r="FRE1" s="385"/>
      <c r="FRF1" s="386"/>
      <c r="FRG1" s="386"/>
      <c r="FRH1" s="386"/>
      <c r="FRI1" s="386"/>
      <c r="FRJ1" s="386"/>
      <c r="FRK1" s="386"/>
      <c r="FRL1" s="386"/>
      <c r="FRM1" s="386"/>
      <c r="FRN1" s="386"/>
      <c r="FRO1" s="386"/>
      <c r="FRP1" s="386"/>
      <c r="FRQ1" s="386"/>
      <c r="FRR1" s="386"/>
      <c r="FRS1" s="386"/>
      <c r="FRT1" s="386"/>
      <c r="FRU1" s="385"/>
      <c r="FRV1" s="386"/>
      <c r="FRW1" s="386"/>
      <c r="FRX1" s="386"/>
      <c r="FRY1" s="386"/>
      <c r="FRZ1" s="386"/>
      <c r="FSA1" s="386"/>
      <c r="FSB1" s="386"/>
      <c r="FSC1" s="386"/>
      <c r="FSD1" s="386"/>
      <c r="FSE1" s="386"/>
      <c r="FSF1" s="386"/>
      <c r="FSG1" s="386"/>
      <c r="FSH1" s="386"/>
      <c r="FSI1" s="386"/>
      <c r="FSJ1" s="386"/>
      <c r="FSK1" s="385"/>
      <c r="FSL1" s="386"/>
      <c r="FSM1" s="386"/>
      <c r="FSN1" s="386"/>
      <c r="FSO1" s="386"/>
      <c r="FSP1" s="386"/>
      <c r="FSQ1" s="386"/>
      <c r="FSR1" s="386"/>
      <c r="FSS1" s="386"/>
      <c r="FST1" s="386"/>
      <c r="FSU1" s="386"/>
      <c r="FSV1" s="386"/>
      <c r="FSW1" s="386"/>
      <c r="FSX1" s="386"/>
      <c r="FSY1" s="386"/>
      <c r="FSZ1" s="386"/>
      <c r="FTA1" s="385"/>
      <c r="FTB1" s="386"/>
      <c r="FTC1" s="386"/>
      <c r="FTD1" s="386"/>
      <c r="FTE1" s="386"/>
      <c r="FTF1" s="386"/>
      <c r="FTG1" s="386"/>
      <c r="FTH1" s="386"/>
      <c r="FTI1" s="386"/>
      <c r="FTJ1" s="386"/>
      <c r="FTK1" s="386"/>
      <c r="FTL1" s="386"/>
      <c r="FTM1" s="386"/>
      <c r="FTN1" s="386"/>
      <c r="FTO1" s="386"/>
      <c r="FTP1" s="386"/>
      <c r="FTQ1" s="385"/>
      <c r="FTR1" s="386"/>
      <c r="FTS1" s="386"/>
      <c r="FTT1" s="386"/>
      <c r="FTU1" s="386"/>
      <c r="FTV1" s="386"/>
      <c r="FTW1" s="386"/>
      <c r="FTX1" s="386"/>
      <c r="FTY1" s="386"/>
      <c r="FTZ1" s="386"/>
      <c r="FUA1" s="386"/>
      <c r="FUB1" s="386"/>
      <c r="FUC1" s="386"/>
      <c r="FUD1" s="386"/>
      <c r="FUE1" s="386"/>
      <c r="FUF1" s="386"/>
      <c r="FUG1" s="385"/>
      <c r="FUH1" s="386"/>
      <c r="FUI1" s="386"/>
      <c r="FUJ1" s="386"/>
      <c r="FUK1" s="386"/>
      <c r="FUL1" s="386"/>
      <c r="FUM1" s="386"/>
      <c r="FUN1" s="386"/>
      <c r="FUO1" s="386"/>
      <c r="FUP1" s="386"/>
      <c r="FUQ1" s="386"/>
      <c r="FUR1" s="386"/>
      <c r="FUS1" s="386"/>
      <c r="FUT1" s="386"/>
      <c r="FUU1" s="386"/>
      <c r="FUV1" s="386"/>
      <c r="FUW1" s="385"/>
      <c r="FUX1" s="386"/>
      <c r="FUY1" s="386"/>
      <c r="FUZ1" s="386"/>
      <c r="FVA1" s="386"/>
      <c r="FVB1" s="386"/>
      <c r="FVC1" s="386"/>
      <c r="FVD1" s="386"/>
      <c r="FVE1" s="386"/>
      <c r="FVF1" s="386"/>
      <c r="FVG1" s="386"/>
      <c r="FVH1" s="386"/>
      <c r="FVI1" s="386"/>
      <c r="FVJ1" s="386"/>
      <c r="FVK1" s="386"/>
      <c r="FVL1" s="386"/>
      <c r="FVM1" s="385"/>
      <c r="FVN1" s="386"/>
      <c r="FVO1" s="386"/>
      <c r="FVP1" s="386"/>
      <c r="FVQ1" s="386"/>
      <c r="FVR1" s="386"/>
      <c r="FVS1" s="386"/>
      <c r="FVT1" s="386"/>
      <c r="FVU1" s="386"/>
      <c r="FVV1" s="386"/>
      <c r="FVW1" s="386"/>
      <c r="FVX1" s="386"/>
      <c r="FVY1" s="386"/>
      <c r="FVZ1" s="386"/>
      <c r="FWA1" s="386"/>
      <c r="FWB1" s="386"/>
      <c r="FWC1" s="385"/>
      <c r="FWD1" s="386"/>
      <c r="FWE1" s="386"/>
      <c r="FWF1" s="386"/>
      <c r="FWG1" s="386"/>
      <c r="FWH1" s="386"/>
      <c r="FWI1" s="386"/>
      <c r="FWJ1" s="386"/>
      <c r="FWK1" s="386"/>
      <c r="FWL1" s="386"/>
      <c r="FWM1" s="386"/>
      <c r="FWN1" s="386"/>
      <c r="FWO1" s="386"/>
      <c r="FWP1" s="386"/>
      <c r="FWQ1" s="386"/>
      <c r="FWR1" s="386"/>
      <c r="FWS1" s="385"/>
      <c r="FWT1" s="386"/>
      <c r="FWU1" s="386"/>
      <c r="FWV1" s="386"/>
      <c r="FWW1" s="386"/>
      <c r="FWX1" s="386"/>
      <c r="FWY1" s="386"/>
      <c r="FWZ1" s="386"/>
      <c r="FXA1" s="386"/>
      <c r="FXB1" s="386"/>
      <c r="FXC1" s="386"/>
      <c r="FXD1" s="386"/>
      <c r="FXE1" s="386"/>
      <c r="FXF1" s="386"/>
      <c r="FXG1" s="386"/>
      <c r="FXH1" s="386"/>
      <c r="FXI1" s="385"/>
      <c r="FXJ1" s="386"/>
      <c r="FXK1" s="386"/>
      <c r="FXL1" s="386"/>
      <c r="FXM1" s="386"/>
      <c r="FXN1" s="386"/>
      <c r="FXO1" s="386"/>
      <c r="FXP1" s="386"/>
      <c r="FXQ1" s="386"/>
      <c r="FXR1" s="386"/>
      <c r="FXS1" s="386"/>
      <c r="FXT1" s="386"/>
      <c r="FXU1" s="386"/>
      <c r="FXV1" s="386"/>
      <c r="FXW1" s="386"/>
      <c r="FXX1" s="386"/>
      <c r="FXY1" s="385"/>
      <c r="FXZ1" s="386"/>
      <c r="FYA1" s="386"/>
      <c r="FYB1" s="386"/>
      <c r="FYC1" s="386"/>
      <c r="FYD1" s="386"/>
      <c r="FYE1" s="386"/>
      <c r="FYF1" s="386"/>
      <c r="FYG1" s="386"/>
      <c r="FYH1" s="386"/>
      <c r="FYI1" s="386"/>
      <c r="FYJ1" s="386"/>
      <c r="FYK1" s="386"/>
      <c r="FYL1" s="386"/>
      <c r="FYM1" s="386"/>
      <c r="FYN1" s="386"/>
      <c r="FYO1" s="385"/>
      <c r="FYP1" s="386"/>
      <c r="FYQ1" s="386"/>
      <c r="FYR1" s="386"/>
      <c r="FYS1" s="386"/>
      <c r="FYT1" s="386"/>
      <c r="FYU1" s="386"/>
      <c r="FYV1" s="386"/>
      <c r="FYW1" s="386"/>
      <c r="FYX1" s="386"/>
      <c r="FYY1" s="386"/>
      <c r="FYZ1" s="386"/>
      <c r="FZA1" s="386"/>
      <c r="FZB1" s="386"/>
      <c r="FZC1" s="386"/>
      <c r="FZD1" s="386"/>
      <c r="FZE1" s="385"/>
      <c r="FZF1" s="386"/>
      <c r="FZG1" s="386"/>
      <c r="FZH1" s="386"/>
      <c r="FZI1" s="386"/>
      <c r="FZJ1" s="386"/>
      <c r="FZK1" s="386"/>
      <c r="FZL1" s="386"/>
      <c r="FZM1" s="386"/>
      <c r="FZN1" s="386"/>
      <c r="FZO1" s="386"/>
      <c r="FZP1" s="386"/>
      <c r="FZQ1" s="386"/>
      <c r="FZR1" s="386"/>
      <c r="FZS1" s="386"/>
      <c r="FZT1" s="386"/>
      <c r="FZU1" s="385"/>
      <c r="FZV1" s="386"/>
      <c r="FZW1" s="386"/>
      <c r="FZX1" s="386"/>
      <c r="FZY1" s="386"/>
      <c r="FZZ1" s="386"/>
      <c r="GAA1" s="386"/>
      <c r="GAB1" s="386"/>
      <c r="GAC1" s="386"/>
      <c r="GAD1" s="386"/>
      <c r="GAE1" s="386"/>
      <c r="GAF1" s="386"/>
      <c r="GAG1" s="386"/>
      <c r="GAH1" s="386"/>
      <c r="GAI1" s="386"/>
      <c r="GAJ1" s="386"/>
      <c r="GAK1" s="385"/>
      <c r="GAL1" s="386"/>
      <c r="GAM1" s="386"/>
      <c r="GAN1" s="386"/>
      <c r="GAO1" s="386"/>
      <c r="GAP1" s="386"/>
      <c r="GAQ1" s="386"/>
      <c r="GAR1" s="386"/>
      <c r="GAS1" s="386"/>
      <c r="GAT1" s="386"/>
      <c r="GAU1" s="386"/>
      <c r="GAV1" s="386"/>
      <c r="GAW1" s="386"/>
      <c r="GAX1" s="386"/>
      <c r="GAY1" s="386"/>
      <c r="GAZ1" s="386"/>
      <c r="GBA1" s="385"/>
      <c r="GBB1" s="386"/>
      <c r="GBC1" s="386"/>
      <c r="GBD1" s="386"/>
      <c r="GBE1" s="386"/>
      <c r="GBF1" s="386"/>
      <c r="GBG1" s="386"/>
      <c r="GBH1" s="386"/>
      <c r="GBI1" s="386"/>
      <c r="GBJ1" s="386"/>
      <c r="GBK1" s="386"/>
      <c r="GBL1" s="386"/>
      <c r="GBM1" s="386"/>
      <c r="GBN1" s="386"/>
      <c r="GBO1" s="386"/>
      <c r="GBP1" s="386"/>
      <c r="GBQ1" s="385"/>
      <c r="GBR1" s="386"/>
      <c r="GBS1" s="386"/>
      <c r="GBT1" s="386"/>
      <c r="GBU1" s="386"/>
      <c r="GBV1" s="386"/>
      <c r="GBW1" s="386"/>
      <c r="GBX1" s="386"/>
      <c r="GBY1" s="386"/>
      <c r="GBZ1" s="386"/>
      <c r="GCA1" s="386"/>
      <c r="GCB1" s="386"/>
      <c r="GCC1" s="386"/>
      <c r="GCD1" s="386"/>
      <c r="GCE1" s="386"/>
      <c r="GCF1" s="386"/>
      <c r="GCG1" s="385"/>
      <c r="GCH1" s="386"/>
      <c r="GCI1" s="386"/>
      <c r="GCJ1" s="386"/>
      <c r="GCK1" s="386"/>
      <c r="GCL1" s="386"/>
      <c r="GCM1" s="386"/>
      <c r="GCN1" s="386"/>
      <c r="GCO1" s="386"/>
      <c r="GCP1" s="386"/>
      <c r="GCQ1" s="386"/>
      <c r="GCR1" s="386"/>
      <c r="GCS1" s="386"/>
      <c r="GCT1" s="386"/>
      <c r="GCU1" s="386"/>
      <c r="GCV1" s="386"/>
      <c r="GCW1" s="385"/>
      <c r="GCX1" s="386"/>
      <c r="GCY1" s="386"/>
      <c r="GCZ1" s="386"/>
      <c r="GDA1" s="386"/>
      <c r="GDB1" s="386"/>
      <c r="GDC1" s="386"/>
      <c r="GDD1" s="386"/>
      <c r="GDE1" s="386"/>
      <c r="GDF1" s="386"/>
      <c r="GDG1" s="386"/>
      <c r="GDH1" s="386"/>
      <c r="GDI1" s="386"/>
      <c r="GDJ1" s="386"/>
      <c r="GDK1" s="386"/>
      <c r="GDL1" s="386"/>
      <c r="GDM1" s="385"/>
      <c r="GDN1" s="386"/>
      <c r="GDO1" s="386"/>
      <c r="GDP1" s="386"/>
      <c r="GDQ1" s="386"/>
      <c r="GDR1" s="386"/>
      <c r="GDS1" s="386"/>
      <c r="GDT1" s="386"/>
      <c r="GDU1" s="386"/>
      <c r="GDV1" s="386"/>
      <c r="GDW1" s="386"/>
      <c r="GDX1" s="386"/>
      <c r="GDY1" s="386"/>
      <c r="GDZ1" s="386"/>
      <c r="GEA1" s="386"/>
      <c r="GEB1" s="386"/>
      <c r="GEC1" s="385"/>
      <c r="GED1" s="386"/>
      <c r="GEE1" s="386"/>
      <c r="GEF1" s="386"/>
      <c r="GEG1" s="386"/>
      <c r="GEH1" s="386"/>
      <c r="GEI1" s="386"/>
      <c r="GEJ1" s="386"/>
      <c r="GEK1" s="386"/>
      <c r="GEL1" s="386"/>
      <c r="GEM1" s="386"/>
      <c r="GEN1" s="386"/>
      <c r="GEO1" s="386"/>
      <c r="GEP1" s="386"/>
      <c r="GEQ1" s="386"/>
      <c r="GER1" s="386"/>
      <c r="GES1" s="385"/>
      <c r="GET1" s="386"/>
      <c r="GEU1" s="386"/>
      <c r="GEV1" s="386"/>
      <c r="GEW1" s="386"/>
      <c r="GEX1" s="386"/>
      <c r="GEY1" s="386"/>
      <c r="GEZ1" s="386"/>
      <c r="GFA1" s="386"/>
      <c r="GFB1" s="386"/>
      <c r="GFC1" s="386"/>
      <c r="GFD1" s="386"/>
      <c r="GFE1" s="386"/>
      <c r="GFF1" s="386"/>
      <c r="GFG1" s="386"/>
      <c r="GFH1" s="386"/>
      <c r="GFI1" s="385"/>
      <c r="GFJ1" s="386"/>
      <c r="GFK1" s="386"/>
      <c r="GFL1" s="386"/>
      <c r="GFM1" s="386"/>
      <c r="GFN1" s="386"/>
      <c r="GFO1" s="386"/>
      <c r="GFP1" s="386"/>
      <c r="GFQ1" s="386"/>
      <c r="GFR1" s="386"/>
      <c r="GFS1" s="386"/>
      <c r="GFT1" s="386"/>
      <c r="GFU1" s="386"/>
      <c r="GFV1" s="386"/>
      <c r="GFW1" s="386"/>
      <c r="GFX1" s="386"/>
      <c r="GFY1" s="385"/>
      <c r="GFZ1" s="386"/>
      <c r="GGA1" s="386"/>
      <c r="GGB1" s="386"/>
      <c r="GGC1" s="386"/>
      <c r="GGD1" s="386"/>
      <c r="GGE1" s="386"/>
      <c r="GGF1" s="386"/>
      <c r="GGG1" s="386"/>
      <c r="GGH1" s="386"/>
      <c r="GGI1" s="386"/>
      <c r="GGJ1" s="386"/>
      <c r="GGK1" s="386"/>
      <c r="GGL1" s="386"/>
      <c r="GGM1" s="386"/>
      <c r="GGN1" s="386"/>
      <c r="GGO1" s="385"/>
      <c r="GGP1" s="386"/>
      <c r="GGQ1" s="386"/>
      <c r="GGR1" s="386"/>
      <c r="GGS1" s="386"/>
      <c r="GGT1" s="386"/>
      <c r="GGU1" s="386"/>
      <c r="GGV1" s="386"/>
      <c r="GGW1" s="386"/>
      <c r="GGX1" s="386"/>
      <c r="GGY1" s="386"/>
      <c r="GGZ1" s="386"/>
      <c r="GHA1" s="386"/>
      <c r="GHB1" s="386"/>
      <c r="GHC1" s="386"/>
      <c r="GHD1" s="386"/>
      <c r="GHE1" s="385"/>
      <c r="GHF1" s="386"/>
      <c r="GHG1" s="386"/>
      <c r="GHH1" s="386"/>
      <c r="GHI1" s="386"/>
      <c r="GHJ1" s="386"/>
      <c r="GHK1" s="386"/>
      <c r="GHL1" s="386"/>
      <c r="GHM1" s="386"/>
      <c r="GHN1" s="386"/>
      <c r="GHO1" s="386"/>
      <c r="GHP1" s="386"/>
      <c r="GHQ1" s="386"/>
      <c r="GHR1" s="386"/>
      <c r="GHS1" s="386"/>
      <c r="GHT1" s="386"/>
      <c r="GHU1" s="385"/>
      <c r="GHV1" s="386"/>
      <c r="GHW1" s="386"/>
      <c r="GHX1" s="386"/>
      <c r="GHY1" s="386"/>
      <c r="GHZ1" s="386"/>
      <c r="GIA1" s="386"/>
      <c r="GIB1" s="386"/>
      <c r="GIC1" s="386"/>
      <c r="GID1" s="386"/>
      <c r="GIE1" s="386"/>
      <c r="GIF1" s="386"/>
      <c r="GIG1" s="386"/>
      <c r="GIH1" s="386"/>
      <c r="GII1" s="386"/>
      <c r="GIJ1" s="386"/>
      <c r="GIK1" s="385"/>
      <c r="GIL1" s="386"/>
      <c r="GIM1" s="386"/>
      <c r="GIN1" s="386"/>
      <c r="GIO1" s="386"/>
      <c r="GIP1" s="386"/>
      <c r="GIQ1" s="386"/>
      <c r="GIR1" s="386"/>
      <c r="GIS1" s="386"/>
      <c r="GIT1" s="386"/>
      <c r="GIU1" s="386"/>
      <c r="GIV1" s="386"/>
      <c r="GIW1" s="386"/>
      <c r="GIX1" s="386"/>
      <c r="GIY1" s="386"/>
      <c r="GIZ1" s="386"/>
      <c r="GJA1" s="385"/>
      <c r="GJB1" s="386"/>
      <c r="GJC1" s="386"/>
      <c r="GJD1" s="386"/>
      <c r="GJE1" s="386"/>
      <c r="GJF1" s="386"/>
      <c r="GJG1" s="386"/>
      <c r="GJH1" s="386"/>
      <c r="GJI1" s="386"/>
      <c r="GJJ1" s="386"/>
      <c r="GJK1" s="386"/>
      <c r="GJL1" s="386"/>
      <c r="GJM1" s="386"/>
      <c r="GJN1" s="386"/>
      <c r="GJO1" s="386"/>
      <c r="GJP1" s="386"/>
      <c r="GJQ1" s="385"/>
      <c r="GJR1" s="386"/>
      <c r="GJS1" s="386"/>
      <c r="GJT1" s="386"/>
      <c r="GJU1" s="386"/>
      <c r="GJV1" s="386"/>
      <c r="GJW1" s="386"/>
      <c r="GJX1" s="386"/>
      <c r="GJY1" s="386"/>
      <c r="GJZ1" s="386"/>
      <c r="GKA1" s="386"/>
      <c r="GKB1" s="386"/>
      <c r="GKC1" s="386"/>
      <c r="GKD1" s="386"/>
      <c r="GKE1" s="386"/>
      <c r="GKF1" s="386"/>
      <c r="GKG1" s="385"/>
      <c r="GKH1" s="386"/>
      <c r="GKI1" s="386"/>
      <c r="GKJ1" s="386"/>
      <c r="GKK1" s="386"/>
      <c r="GKL1" s="386"/>
      <c r="GKM1" s="386"/>
      <c r="GKN1" s="386"/>
      <c r="GKO1" s="386"/>
      <c r="GKP1" s="386"/>
      <c r="GKQ1" s="386"/>
      <c r="GKR1" s="386"/>
      <c r="GKS1" s="386"/>
      <c r="GKT1" s="386"/>
      <c r="GKU1" s="386"/>
      <c r="GKV1" s="386"/>
      <c r="GKW1" s="385"/>
      <c r="GKX1" s="386"/>
      <c r="GKY1" s="386"/>
      <c r="GKZ1" s="386"/>
      <c r="GLA1" s="386"/>
      <c r="GLB1" s="386"/>
      <c r="GLC1" s="386"/>
      <c r="GLD1" s="386"/>
      <c r="GLE1" s="386"/>
      <c r="GLF1" s="386"/>
      <c r="GLG1" s="386"/>
      <c r="GLH1" s="386"/>
      <c r="GLI1" s="386"/>
      <c r="GLJ1" s="386"/>
      <c r="GLK1" s="386"/>
      <c r="GLL1" s="386"/>
      <c r="GLM1" s="385"/>
      <c r="GLN1" s="386"/>
      <c r="GLO1" s="386"/>
      <c r="GLP1" s="386"/>
      <c r="GLQ1" s="386"/>
      <c r="GLR1" s="386"/>
      <c r="GLS1" s="386"/>
      <c r="GLT1" s="386"/>
      <c r="GLU1" s="386"/>
      <c r="GLV1" s="386"/>
      <c r="GLW1" s="386"/>
      <c r="GLX1" s="386"/>
      <c r="GLY1" s="386"/>
      <c r="GLZ1" s="386"/>
      <c r="GMA1" s="386"/>
      <c r="GMB1" s="386"/>
      <c r="GMC1" s="385"/>
      <c r="GMD1" s="386"/>
      <c r="GME1" s="386"/>
      <c r="GMF1" s="386"/>
      <c r="GMG1" s="386"/>
      <c r="GMH1" s="386"/>
      <c r="GMI1" s="386"/>
      <c r="GMJ1" s="386"/>
      <c r="GMK1" s="386"/>
      <c r="GML1" s="386"/>
      <c r="GMM1" s="386"/>
      <c r="GMN1" s="386"/>
      <c r="GMO1" s="386"/>
      <c r="GMP1" s="386"/>
      <c r="GMQ1" s="386"/>
      <c r="GMR1" s="386"/>
      <c r="GMS1" s="385"/>
      <c r="GMT1" s="386"/>
      <c r="GMU1" s="386"/>
      <c r="GMV1" s="386"/>
      <c r="GMW1" s="386"/>
      <c r="GMX1" s="386"/>
      <c r="GMY1" s="386"/>
      <c r="GMZ1" s="386"/>
      <c r="GNA1" s="386"/>
      <c r="GNB1" s="386"/>
      <c r="GNC1" s="386"/>
      <c r="GND1" s="386"/>
      <c r="GNE1" s="386"/>
      <c r="GNF1" s="386"/>
      <c r="GNG1" s="386"/>
      <c r="GNH1" s="386"/>
      <c r="GNI1" s="385"/>
      <c r="GNJ1" s="386"/>
      <c r="GNK1" s="386"/>
      <c r="GNL1" s="386"/>
      <c r="GNM1" s="386"/>
      <c r="GNN1" s="386"/>
      <c r="GNO1" s="386"/>
      <c r="GNP1" s="386"/>
      <c r="GNQ1" s="386"/>
      <c r="GNR1" s="386"/>
      <c r="GNS1" s="386"/>
      <c r="GNT1" s="386"/>
      <c r="GNU1" s="386"/>
      <c r="GNV1" s="386"/>
      <c r="GNW1" s="386"/>
      <c r="GNX1" s="386"/>
      <c r="GNY1" s="385"/>
      <c r="GNZ1" s="386"/>
      <c r="GOA1" s="386"/>
      <c r="GOB1" s="386"/>
      <c r="GOC1" s="386"/>
      <c r="GOD1" s="386"/>
      <c r="GOE1" s="386"/>
      <c r="GOF1" s="386"/>
      <c r="GOG1" s="386"/>
      <c r="GOH1" s="386"/>
      <c r="GOI1" s="386"/>
      <c r="GOJ1" s="386"/>
      <c r="GOK1" s="386"/>
      <c r="GOL1" s="386"/>
      <c r="GOM1" s="386"/>
      <c r="GON1" s="386"/>
      <c r="GOO1" s="385"/>
      <c r="GOP1" s="386"/>
      <c r="GOQ1" s="386"/>
      <c r="GOR1" s="386"/>
      <c r="GOS1" s="386"/>
      <c r="GOT1" s="386"/>
      <c r="GOU1" s="386"/>
      <c r="GOV1" s="386"/>
      <c r="GOW1" s="386"/>
      <c r="GOX1" s="386"/>
      <c r="GOY1" s="386"/>
      <c r="GOZ1" s="386"/>
      <c r="GPA1" s="386"/>
      <c r="GPB1" s="386"/>
      <c r="GPC1" s="386"/>
      <c r="GPD1" s="386"/>
      <c r="GPE1" s="385"/>
      <c r="GPF1" s="386"/>
      <c r="GPG1" s="386"/>
      <c r="GPH1" s="386"/>
      <c r="GPI1" s="386"/>
      <c r="GPJ1" s="386"/>
      <c r="GPK1" s="386"/>
      <c r="GPL1" s="386"/>
      <c r="GPM1" s="386"/>
      <c r="GPN1" s="386"/>
      <c r="GPO1" s="386"/>
      <c r="GPP1" s="386"/>
      <c r="GPQ1" s="386"/>
      <c r="GPR1" s="386"/>
      <c r="GPS1" s="386"/>
      <c r="GPT1" s="386"/>
      <c r="GPU1" s="385"/>
      <c r="GPV1" s="386"/>
      <c r="GPW1" s="386"/>
      <c r="GPX1" s="386"/>
      <c r="GPY1" s="386"/>
      <c r="GPZ1" s="386"/>
      <c r="GQA1" s="386"/>
      <c r="GQB1" s="386"/>
      <c r="GQC1" s="386"/>
      <c r="GQD1" s="386"/>
      <c r="GQE1" s="386"/>
      <c r="GQF1" s="386"/>
      <c r="GQG1" s="386"/>
      <c r="GQH1" s="386"/>
      <c r="GQI1" s="386"/>
      <c r="GQJ1" s="386"/>
      <c r="GQK1" s="385"/>
      <c r="GQL1" s="386"/>
      <c r="GQM1" s="386"/>
      <c r="GQN1" s="386"/>
      <c r="GQO1" s="386"/>
      <c r="GQP1" s="386"/>
      <c r="GQQ1" s="386"/>
      <c r="GQR1" s="386"/>
      <c r="GQS1" s="386"/>
      <c r="GQT1" s="386"/>
      <c r="GQU1" s="386"/>
      <c r="GQV1" s="386"/>
      <c r="GQW1" s="386"/>
      <c r="GQX1" s="386"/>
      <c r="GQY1" s="386"/>
      <c r="GQZ1" s="386"/>
      <c r="GRA1" s="385"/>
      <c r="GRB1" s="386"/>
      <c r="GRC1" s="386"/>
      <c r="GRD1" s="386"/>
      <c r="GRE1" s="386"/>
      <c r="GRF1" s="386"/>
      <c r="GRG1" s="386"/>
      <c r="GRH1" s="386"/>
      <c r="GRI1" s="386"/>
      <c r="GRJ1" s="386"/>
      <c r="GRK1" s="386"/>
      <c r="GRL1" s="386"/>
      <c r="GRM1" s="386"/>
      <c r="GRN1" s="386"/>
      <c r="GRO1" s="386"/>
      <c r="GRP1" s="386"/>
      <c r="GRQ1" s="385"/>
      <c r="GRR1" s="386"/>
      <c r="GRS1" s="386"/>
      <c r="GRT1" s="386"/>
      <c r="GRU1" s="386"/>
      <c r="GRV1" s="386"/>
      <c r="GRW1" s="386"/>
      <c r="GRX1" s="386"/>
      <c r="GRY1" s="386"/>
      <c r="GRZ1" s="386"/>
      <c r="GSA1" s="386"/>
      <c r="GSB1" s="386"/>
      <c r="GSC1" s="386"/>
      <c r="GSD1" s="386"/>
      <c r="GSE1" s="386"/>
      <c r="GSF1" s="386"/>
      <c r="GSG1" s="385"/>
      <c r="GSH1" s="386"/>
      <c r="GSI1" s="386"/>
      <c r="GSJ1" s="386"/>
      <c r="GSK1" s="386"/>
      <c r="GSL1" s="386"/>
      <c r="GSM1" s="386"/>
      <c r="GSN1" s="386"/>
      <c r="GSO1" s="386"/>
      <c r="GSP1" s="386"/>
      <c r="GSQ1" s="386"/>
      <c r="GSR1" s="386"/>
      <c r="GSS1" s="386"/>
      <c r="GST1" s="386"/>
      <c r="GSU1" s="386"/>
      <c r="GSV1" s="386"/>
      <c r="GSW1" s="385"/>
      <c r="GSX1" s="386"/>
      <c r="GSY1" s="386"/>
      <c r="GSZ1" s="386"/>
      <c r="GTA1" s="386"/>
      <c r="GTB1" s="386"/>
      <c r="GTC1" s="386"/>
      <c r="GTD1" s="386"/>
      <c r="GTE1" s="386"/>
      <c r="GTF1" s="386"/>
      <c r="GTG1" s="386"/>
      <c r="GTH1" s="386"/>
      <c r="GTI1" s="386"/>
      <c r="GTJ1" s="386"/>
      <c r="GTK1" s="386"/>
      <c r="GTL1" s="386"/>
      <c r="GTM1" s="385"/>
      <c r="GTN1" s="386"/>
      <c r="GTO1" s="386"/>
      <c r="GTP1" s="386"/>
      <c r="GTQ1" s="386"/>
      <c r="GTR1" s="386"/>
      <c r="GTS1" s="386"/>
      <c r="GTT1" s="386"/>
      <c r="GTU1" s="386"/>
      <c r="GTV1" s="386"/>
      <c r="GTW1" s="386"/>
      <c r="GTX1" s="386"/>
      <c r="GTY1" s="386"/>
      <c r="GTZ1" s="386"/>
      <c r="GUA1" s="386"/>
      <c r="GUB1" s="386"/>
      <c r="GUC1" s="385"/>
      <c r="GUD1" s="386"/>
      <c r="GUE1" s="386"/>
      <c r="GUF1" s="386"/>
      <c r="GUG1" s="386"/>
      <c r="GUH1" s="386"/>
      <c r="GUI1" s="386"/>
      <c r="GUJ1" s="386"/>
      <c r="GUK1" s="386"/>
      <c r="GUL1" s="386"/>
      <c r="GUM1" s="386"/>
      <c r="GUN1" s="386"/>
      <c r="GUO1" s="386"/>
      <c r="GUP1" s="386"/>
      <c r="GUQ1" s="386"/>
      <c r="GUR1" s="386"/>
      <c r="GUS1" s="385"/>
      <c r="GUT1" s="386"/>
      <c r="GUU1" s="386"/>
      <c r="GUV1" s="386"/>
      <c r="GUW1" s="386"/>
      <c r="GUX1" s="386"/>
      <c r="GUY1" s="386"/>
      <c r="GUZ1" s="386"/>
      <c r="GVA1" s="386"/>
      <c r="GVB1" s="386"/>
      <c r="GVC1" s="386"/>
      <c r="GVD1" s="386"/>
      <c r="GVE1" s="386"/>
      <c r="GVF1" s="386"/>
      <c r="GVG1" s="386"/>
      <c r="GVH1" s="386"/>
      <c r="GVI1" s="385"/>
      <c r="GVJ1" s="386"/>
      <c r="GVK1" s="386"/>
      <c r="GVL1" s="386"/>
      <c r="GVM1" s="386"/>
      <c r="GVN1" s="386"/>
      <c r="GVO1" s="386"/>
      <c r="GVP1" s="386"/>
      <c r="GVQ1" s="386"/>
      <c r="GVR1" s="386"/>
      <c r="GVS1" s="386"/>
      <c r="GVT1" s="386"/>
      <c r="GVU1" s="386"/>
      <c r="GVV1" s="386"/>
      <c r="GVW1" s="386"/>
      <c r="GVX1" s="386"/>
      <c r="GVY1" s="385"/>
      <c r="GVZ1" s="386"/>
      <c r="GWA1" s="386"/>
      <c r="GWB1" s="386"/>
      <c r="GWC1" s="386"/>
      <c r="GWD1" s="386"/>
      <c r="GWE1" s="386"/>
      <c r="GWF1" s="386"/>
      <c r="GWG1" s="386"/>
      <c r="GWH1" s="386"/>
      <c r="GWI1" s="386"/>
      <c r="GWJ1" s="386"/>
      <c r="GWK1" s="386"/>
      <c r="GWL1" s="386"/>
      <c r="GWM1" s="386"/>
      <c r="GWN1" s="386"/>
      <c r="GWO1" s="385"/>
      <c r="GWP1" s="386"/>
      <c r="GWQ1" s="386"/>
      <c r="GWR1" s="386"/>
      <c r="GWS1" s="386"/>
      <c r="GWT1" s="386"/>
      <c r="GWU1" s="386"/>
      <c r="GWV1" s="386"/>
      <c r="GWW1" s="386"/>
      <c r="GWX1" s="386"/>
      <c r="GWY1" s="386"/>
      <c r="GWZ1" s="386"/>
      <c r="GXA1" s="386"/>
      <c r="GXB1" s="386"/>
      <c r="GXC1" s="386"/>
      <c r="GXD1" s="386"/>
      <c r="GXE1" s="385"/>
      <c r="GXF1" s="386"/>
      <c r="GXG1" s="386"/>
      <c r="GXH1" s="386"/>
      <c r="GXI1" s="386"/>
      <c r="GXJ1" s="386"/>
      <c r="GXK1" s="386"/>
      <c r="GXL1" s="386"/>
      <c r="GXM1" s="386"/>
      <c r="GXN1" s="386"/>
      <c r="GXO1" s="386"/>
      <c r="GXP1" s="386"/>
      <c r="GXQ1" s="386"/>
      <c r="GXR1" s="386"/>
      <c r="GXS1" s="386"/>
      <c r="GXT1" s="386"/>
      <c r="GXU1" s="385"/>
      <c r="GXV1" s="386"/>
      <c r="GXW1" s="386"/>
      <c r="GXX1" s="386"/>
      <c r="GXY1" s="386"/>
      <c r="GXZ1" s="386"/>
      <c r="GYA1" s="386"/>
      <c r="GYB1" s="386"/>
      <c r="GYC1" s="386"/>
      <c r="GYD1" s="386"/>
      <c r="GYE1" s="386"/>
      <c r="GYF1" s="386"/>
      <c r="GYG1" s="386"/>
      <c r="GYH1" s="386"/>
      <c r="GYI1" s="386"/>
      <c r="GYJ1" s="386"/>
      <c r="GYK1" s="385"/>
      <c r="GYL1" s="386"/>
      <c r="GYM1" s="386"/>
      <c r="GYN1" s="386"/>
      <c r="GYO1" s="386"/>
      <c r="GYP1" s="386"/>
      <c r="GYQ1" s="386"/>
      <c r="GYR1" s="386"/>
      <c r="GYS1" s="386"/>
      <c r="GYT1" s="386"/>
      <c r="GYU1" s="386"/>
      <c r="GYV1" s="386"/>
      <c r="GYW1" s="386"/>
      <c r="GYX1" s="386"/>
      <c r="GYY1" s="386"/>
      <c r="GYZ1" s="386"/>
      <c r="GZA1" s="385"/>
      <c r="GZB1" s="386"/>
      <c r="GZC1" s="386"/>
      <c r="GZD1" s="386"/>
      <c r="GZE1" s="386"/>
      <c r="GZF1" s="386"/>
      <c r="GZG1" s="386"/>
      <c r="GZH1" s="386"/>
      <c r="GZI1" s="386"/>
      <c r="GZJ1" s="386"/>
      <c r="GZK1" s="386"/>
      <c r="GZL1" s="386"/>
      <c r="GZM1" s="386"/>
      <c r="GZN1" s="386"/>
      <c r="GZO1" s="386"/>
      <c r="GZP1" s="386"/>
      <c r="GZQ1" s="385"/>
      <c r="GZR1" s="386"/>
      <c r="GZS1" s="386"/>
      <c r="GZT1" s="386"/>
      <c r="GZU1" s="386"/>
      <c r="GZV1" s="386"/>
      <c r="GZW1" s="386"/>
      <c r="GZX1" s="386"/>
      <c r="GZY1" s="386"/>
      <c r="GZZ1" s="386"/>
      <c r="HAA1" s="386"/>
      <c r="HAB1" s="386"/>
      <c r="HAC1" s="386"/>
      <c r="HAD1" s="386"/>
      <c r="HAE1" s="386"/>
      <c r="HAF1" s="386"/>
      <c r="HAG1" s="385"/>
      <c r="HAH1" s="386"/>
      <c r="HAI1" s="386"/>
      <c r="HAJ1" s="386"/>
      <c r="HAK1" s="386"/>
      <c r="HAL1" s="386"/>
      <c r="HAM1" s="386"/>
      <c r="HAN1" s="386"/>
      <c r="HAO1" s="386"/>
      <c r="HAP1" s="386"/>
      <c r="HAQ1" s="386"/>
      <c r="HAR1" s="386"/>
      <c r="HAS1" s="386"/>
      <c r="HAT1" s="386"/>
      <c r="HAU1" s="386"/>
      <c r="HAV1" s="386"/>
      <c r="HAW1" s="385"/>
      <c r="HAX1" s="386"/>
      <c r="HAY1" s="386"/>
      <c r="HAZ1" s="386"/>
      <c r="HBA1" s="386"/>
      <c r="HBB1" s="386"/>
      <c r="HBC1" s="386"/>
      <c r="HBD1" s="386"/>
      <c r="HBE1" s="386"/>
      <c r="HBF1" s="386"/>
      <c r="HBG1" s="386"/>
      <c r="HBH1" s="386"/>
      <c r="HBI1" s="386"/>
      <c r="HBJ1" s="386"/>
      <c r="HBK1" s="386"/>
      <c r="HBL1" s="386"/>
      <c r="HBM1" s="385"/>
      <c r="HBN1" s="386"/>
      <c r="HBO1" s="386"/>
      <c r="HBP1" s="386"/>
      <c r="HBQ1" s="386"/>
      <c r="HBR1" s="386"/>
      <c r="HBS1" s="386"/>
      <c r="HBT1" s="386"/>
      <c r="HBU1" s="386"/>
      <c r="HBV1" s="386"/>
      <c r="HBW1" s="386"/>
      <c r="HBX1" s="386"/>
      <c r="HBY1" s="386"/>
      <c r="HBZ1" s="386"/>
      <c r="HCA1" s="386"/>
      <c r="HCB1" s="386"/>
      <c r="HCC1" s="385"/>
      <c r="HCD1" s="386"/>
      <c r="HCE1" s="386"/>
      <c r="HCF1" s="386"/>
      <c r="HCG1" s="386"/>
      <c r="HCH1" s="386"/>
      <c r="HCI1" s="386"/>
      <c r="HCJ1" s="386"/>
      <c r="HCK1" s="386"/>
      <c r="HCL1" s="386"/>
      <c r="HCM1" s="386"/>
      <c r="HCN1" s="386"/>
      <c r="HCO1" s="386"/>
      <c r="HCP1" s="386"/>
      <c r="HCQ1" s="386"/>
      <c r="HCR1" s="386"/>
      <c r="HCS1" s="385"/>
      <c r="HCT1" s="386"/>
      <c r="HCU1" s="386"/>
      <c r="HCV1" s="386"/>
      <c r="HCW1" s="386"/>
      <c r="HCX1" s="386"/>
      <c r="HCY1" s="386"/>
      <c r="HCZ1" s="386"/>
      <c r="HDA1" s="386"/>
      <c r="HDB1" s="386"/>
      <c r="HDC1" s="386"/>
      <c r="HDD1" s="386"/>
      <c r="HDE1" s="386"/>
      <c r="HDF1" s="386"/>
      <c r="HDG1" s="386"/>
      <c r="HDH1" s="386"/>
      <c r="HDI1" s="385"/>
      <c r="HDJ1" s="386"/>
      <c r="HDK1" s="386"/>
      <c r="HDL1" s="386"/>
      <c r="HDM1" s="386"/>
      <c r="HDN1" s="386"/>
      <c r="HDO1" s="386"/>
      <c r="HDP1" s="386"/>
      <c r="HDQ1" s="386"/>
      <c r="HDR1" s="386"/>
      <c r="HDS1" s="386"/>
      <c r="HDT1" s="386"/>
      <c r="HDU1" s="386"/>
      <c r="HDV1" s="386"/>
      <c r="HDW1" s="386"/>
      <c r="HDX1" s="386"/>
      <c r="HDY1" s="385"/>
      <c r="HDZ1" s="386"/>
      <c r="HEA1" s="386"/>
      <c r="HEB1" s="386"/>
      <c r="HEC1" s="386"/>
      <c r="HED1" s="386"/>
      <c r="HEE1" s="386"/>
      <c r="HEF1" s="386"/>
      <c r="HEG1" s="386"/>
      <c r="HEH1" s="386"/>
      <c r="HEI1" s="386"/>
      <c r="HEJ1" s="386"/>
      <c r="HEK1" s="386"/>
      <c r="HEL1" s="386"/>
      <c r="HEM1" s="386"/>
      <c r="HEN1" s="386"/>
      <c r="HEO1" s="385"/>
      <c r="HEP1" s="386"/>
      <c r="HEQ1" s="386"/>
      <c r="HER1" s="386"/>
      <c r="HES1" s="386"/>
      <c r="HET1" s="386"/>
      <c r="HEU1" s="386"/>
      <c r="HEV1" s="386"/>
      <c r="HEW1" s="386"/>
      <c r="HEX1" s="386"/>
      <c r="HEY1" s="386"/>
      <c r="HEZ1" s="386"/>
      <c r="HFA1" s="386"/>
      <c r="HFB1" s="386"/>
      <c r="HFC1" s="386"/>
      <c r="HFD1" s="386"/>
      <c r="HFE1" s="385"/>
      <c r="HFF1" s="386"/>
      <c r="HFG1" s="386"/>
      <c r="HFH1" s="386"/>
      <c r="HFI1" s="386"/>
      <c r="HFJ1" s="386"/>
      <c r="HFK1" s="386"/>
      <c r="HFL1" s="386"/>
      <c r="HFM1" s="386"/>
      <c r="HFN1" s="386"/>
      <c r="HFO1" s="386"/>
      <c r="HFP1" s="386"/>
      <c r="HFQ1" s="386"/>
      <c r="HFR1" s="386"/>
      <c r="HFS1" s="386"/>
      <c r="HFT1" s="386"/>
      <c r="HFU1" s="385"/>
      <c r="HFV1" s="386"/>
      <c r="HFW1" s="386"/>
      <c r="HFX1" s="386"/>
      <c r="HFY1" s="386"/>
      <c r="HFZ1" s="386"/>
      <c r="HGA1" s="386"/>
      <c r="HGB1" s="386"/>
      <c r="HGC1" s="386"/>
      <c r="HGD1" s="386"/>
      <c r="HGE1" s="386"/>
      <c r="HGF1" s="386"/>
      <c r="HGG1" s="386"/>
      <c r="HGH1" s="386"/>
      <c r="HGI1" s="386"/>
      <c r="HGJ1" s="386"/>
      <c r="HGK1" s="385"/>
      <c r="HGL1" s="386"/>
      <c r="HGM1" s="386"/>
      <c r="HGN1" s="386"/>
      <c r="HGO1" s="386"/>
      <c r="HGP1" s="386"/>
      <c r="HGQ1" s="386"/>
      <c r="HGR1" s="386"/>
      <c r="HGS1" s="386"/>
      <c r="HGT1" s="386"/>
      <c r="HGU1" s="386"/>
      <c r="HGV1" s="386"/>
      <c r="HGW1" s="386"/>
      <c r="HGX1" s="386"/>
      <c r="HGY1" s="386"/>
      <c r="HGZ1" s="386"/>
      <c r="HHA1" s="385"/>
      <c r="HHB1" s="386"/>
      <c r="HHC1" s="386"/>
      <c r="HHD1" s="386"/>
      <c r="HHE1" s="386"/>
      <c r="HHF1" s="386"/>
      <c r="HHG1" s="386"/>
      <c r="HHH1" s="386"/>
      <c r="HHI1" s="386"/>
      <c r="HHJ1" s="386"/>
      <c r="HHK1" s="386"/>
      <c r="HHL1" s="386"/>
      <c r="HHM1" s="386"/>
      <c r="HHN1" s="386"/>
      <c r="HHO1" s="386"/>
      <c r="HHP1" s="386"/>
      <c r="HHQ1" s="385"/>
      <c r="HHR1" s="386"/>
      <c r="HHS1" s="386"/>
      <c r="HHT1" s="386"/>
      <c r="HHU1" s="386"/>
      <c r="HHV1" s="386"/>
      <c r="HHW1" s="386"/>
      <c r="HHX1" s="386"/>
      <c r="HHY1" s="386"/>
      <c r="HHZ1" s="386"/>
      <c r="HIA1" s="386"/>
      <c r="HIB1" s="386"/>
      <c r="HIC1" s="386"/>
      <c r="HID1" s="386"/>
      <c r="HIE1" s="386"/>
      <c r="HIF1" s="386"/>
      <c r="HIG1" s="385"/>
      <c r="HIH1" s="386"/>
      <c r="HII1" s="386"/>
      <c r="HIJ1" s="386"/>
      <c r="HIK1" s="386"/>
      <c r="HIL1" s="386"/>
      <c r="HIM1" s="386"/>
      <c r="HIN1" s="386"/>
      <c r="HIO1" s="386"/>
      <c r="HIP1" s="386"/>
      <c r="HIQ1" s="386"/>
      <c r="HIR1" s="386"/>
      <c r="HIS1" s="386"/>
      <c r="HIT1" s="386"/>
      <c r="HIU1" s="386"/>
      <c r="HIV1" s="386"/>
      <c r="HIW1" s="385"/>
      <c r="HIX1" s="386"/>
      <c r="HIY1" s="386"/>
      <c r="HIZ1" s="386"/>
      <c r="HJA1" s="386"/>
      <c r="HJB1" s="386"/>
      <c r="HJC1" s="386"/>
      <c r="HJD1" s="386"/>
      <c r="HJE1" s="386"/>
      <c r="HJF1" s="386"/>
      <c r="HJG1" s="386"/>
      <c r="HJH1" s="386"/>
      <c r="HJI1" s="386"/>
      <c r="HJJ1" s="386"/>
      <c r="HJK1" s="386"/>
      <c r="HJL1" s="386"/>
      <c r="HJM1" s="385"/>
      <c r="HJN1" s="386"/>
      <c r="HJO1" s="386"/>
      <c r="HJP1" s="386"/>
      <c r="HJQ1" s="386"/>
      <c r="HJR1" s="386"/>
      <c r="HJS1" s="386"/>
      <c r="HJT1" s="386"/>
      <c r="HJU1" s="386"/>
      <c r="HJV1" s="386"/>
      <c r="HJW1" s="386"/>
      <c r="HJX1" s="386"/>
      <c r="HJY1" s="386"/>
      <c r="HJZ1" s="386"/>
      <c r="HKA1" s="386"/>
      <c r="HKB1" s="386"/>
      <c r="HKC1" s="385"/>
      <c r="HKD1" s="386"/>
      <c r="HKE1" s="386"/>
      <c r="HKF1" s="386"/>
      <c r="HKG1" s="386"/>
      <c r="HKH1" s="386"/>
      <c r="HKI1" s="386"/>
      <c r="HKJ1" s="386"/>
      <c r="HKK1" s="386"/>
      <c r="HKL1" s="386"/>
      <c r="HKM1" s="386"/>
      <c r="HKN1" s="386"/>
      <c r="HKO1" s="386"/>
      <c r="HKP1" s="386"/>
      <c r="HKQ1" s="386"/>
      <c r="HKR1" s="386"/>
      <c r="HKS1" s="385"/>
      <c r="HKT1" s="386"/>
      <c r="HKU1" s="386"/>
      <c r="HKV1" s="386"/>
      <c r="HKW1" s="386"/>
      <c r="HKX1" s="386"/>
      <c r="HKY1" s="386"/>
      <c r="HKZ1" s="386"/>
      <c r="HLA1" s="386"/>
      <c r="HLB1" s="386"/>
      <c r="HLC1" s="386"/>
      <c r="HLD1" s="386"/>
      <c r="HLE1" s="386"/>
      <c r="HLF1" s="386"/>
      <c r="HLG1" s="386"/>
      <c r="HLH1" s="386"/>
      <c r="HLI1" s="385"/>
      <c r="HLJ1" s="386"/>
      <c r="HLK1" s="386"/>
      <c r="HLL1" s="386"/>
      <c r="HLM1" s="386"/>
      <c r="HLN1" s="386"/>
      <c r="HLO1" s="386"/>
      <c r="HLP1" s="386"/>
      <c r="HLQ1" s="386"/>
      <c r="HLR1" s="386"/>
      <c r="HLS1" s="386"/>
      <c r="HLT1" s="386"/>
      <c r="HLU1" s="386"/>
      <c r="HLV1" s="386"/>
      <c r="HLW1" s="386"/>
      <c r="HLX1" s="386"/>
      <c r="HLY1" s="385"/>
      <c r="HLZ1" s="386"/>
      <c r="HMA1" s="386"/>
      <c r="HMB1" s="386"/>
      <c r="HMC1" s="386"/>
      <c r="HMD1" s="386"/>
      <c r="HME1" s="386"/>
      <c r="HMF1" s="386"/>
      <c r="HMG1" s="386"/>
      <c r="HMH1" s="386"/>
      <c r="HMI1" s="386"/>
      <c r="HMJ1" s="386"/>
      <c r="HMK1" s="386"/>
      <c r="HML1" s="386"/>
      <c r="HMM1" s="386"/>
      <c r="HMN1" s="386"/>
      <c r="HMO1" s="385"/>
      <c r="HMP1" s="386"/>
      <c r="HMQ1" s="386"/>
      <c r="HMR1" s="386"/>
      <c r="HMS1" s="386"/>
      <c r="HMT1" s="386"/>
      <c r="HMU1" s="386"/>
      <c r="HMV1" s="386"/>
      <c r="HMW1" s="386"/>
      <c r="HMX1" s="386"/>
      <c r="HMY1" s="386"/>
      <c r="HMZ1" s="386"/>
      <c r="HNA1" s="386"/>
      <c r="HNB1" s="386"/>
      <c r="HNC1" s="386"/>
      <c r="HND1" s="386"/>
      <c r="HNE1" s="385"/>
      <c r="HNF1" s="386"/>
      <c r="HNG1" s="386"/>
      <c r="HNH1" s="386"/>
      <c r="HNI1" s="386"/>
      <c r="HNJ1" s="386"/>
      <c r="HNK1" s="386"/>
      <c r="HNL1" s="386"/>
      <c r="HNM1" s="386"/>
      <c r="HNN1" s="386"/>
      <c r="HNO1" s="386"/>
      <c r="HNP1" s="386"/>
      <c r="HNQ1" s="386"/>
      <c r="HNR1" s="386"/>
      <c r="HNS1" s="386"/>
      <c r="HNT1" s="386"/>
      <c r="HNU1" s="385"/>
      <c r="HNV1" s="386"/>
      <c r="HNW1" s="386"/>
      <c r="HNX1" s="386"/>
      <c r="HNY1" s="386"/>
      <c r="HNZ1" s="386"/>
      <c r="HOA1" s="386"/>
      <c r="HOB1" s="386"/>
      <c r="HOC1" s="386"/>
      <c r="HOD1" s="386"/>
      <c r="HOE1" s="386"/>
      <c r="HOF1" s="386"/>
      <c r="HOG1" s="386"/>
      <c r="HOH1" s="386"/>
      <c r="HOI1" s="386"/>
      <c r="HOJ1" s="386"/>
      <c r="HOK1" s="385"/>
      <c r="HOL1" s="386"/>
      <c r="HOM1" s="386"/>
      <c r="HON1" s="386"/>
      <c r="HOO1" s="386"/>
      <c r="HOP1" s="386"/>
      <c r="HOQ1" s="386"/>
      <c r="HOR1" s="386"/>
      <c r="HOS1" s="386"/>
      <c r="HOT1" s="386"/>
      <c r="HOU1" s="386"/>
      <c r="HOV1" s="386"/>
      <c r="HOW1" s="386"/>
      <c r="HOX1" s="386"/>
      <c r="HOY1" s="386"/>
      <c r="HOZ1" s="386"/>
      <c r="HPA1" s="385"/>
      <c r="HPB1" s="386"/>
      <c r="HPC1" s="386"/>
      <c r="HPD1" s="386"/>
      <c r="HPE1" s="386"/>
      <c r="HPF1" s="386"/>
      <c r="HPG1" s="386"/>
      <c r="HPH1" s="386"/>
      <c r="HPI1" s="386"/>
      <c r="HPJ1" s="386"/>
      <c r="HPK1" s="386"/>
      <c r="HPL1" s="386"/>
      <c r="HPM1" s="386"/>
      <c r="HPN1" s="386"/>
      <c r="HPO1" s="386"/>
      <c r="HPP1" s="386"/>
      <c r="HPQ1" s="385"/>
      <c r="HPR1" s="386"/>
      <c r="HPS1" s="386"/>
      <c r="HPT1" s="386"/>
      <c r="HPU1" s="386"/>
      <c r="HPV1" s="386"/>
      <c r="HPW1" s="386"/>
      <c r="HPX1" s="386"/>
      <c r="HPY1" s="386"/>
      <c r="HPZ1" s="386"/>
      <c r="HQA1" s="386"/>
      <c r="HQB1" s="386"/>
      <c r="HQC1" s="386"/>
      <c r="HQD1" s="386"/>
      <c r="HQE1" s="386"/>
      <c r="HQF1" s="386"/>
      <c r="HQG1" s="385"/>
      <c r="HQH1" s="386"/>
      <c r="HQI1" s="386"/>
      <c r="HQJ1" s="386"/>
      <c r="HQK1" s="386"/>
      <c r="HQL1" s="386"/>
      <c r="HQM1" s="386"/>
      <c r="HQN1" s="386"/>
      <c r="HQO1" s="386"/>
      <c r="HQP1" s="386"/>
      <c r="HQQ1" s="386"/>
      <c r="HQR1" s="386"/>
      <c r="HQS1" s="386"/>
      <c r="HQT1" s="386"/>
      <c r="HQU1" s="386"/>
      <c r="HQV1" s="386"/>
      <c r="HQW1" s="385"/>
      <c r="HQX1" s="386"/>
      <c r="HQY1" s="386"/>
      <c r="HQZ1" s="386"/>
      <c r="HRA1" s="386"/>
      <c r="HRB1" s="386"/>
      <c r="HRC1" s="386"/>
      <c r="HRD1" s="386"/>
      <c r="HRE1" s="386"/>
      <c r="HRF1" s="386"/>
      <c r="HRG1" s="386"/>
      <c r="HRH1" s="386"/>
      <c r="HRI1" s="386"/>
      <c r="HRJ1" s="386"/>
      <c r="HRK1" s="386"/>
      <c r="HRL1" s="386"/>
      <c r="HRM1" s="385"/>
      <c r="HRN1" s="386"/>
      <c r="HRO1" s="386"/>
      <c r="HRP1" s="386"/>
      <c r="HRQ1" s="386"/>
      <c r="HRR1" s="386"/>
      <c r="HRS1" s="386"/>
      <c r="HRT1" s="386"/>
      <c r="HRU1" s="386"/>
      <c r="HRV1" s="386"/>
      <c r="HRW1" s="386"/>
      <c r="HRX1" s="386"/>
      <c r="HRY1" s="386"/>
      <c r="HRZ1" s="386"/>
      <c r="HSA1" s="386"/>
      <c r="HSB1" s="386"/>
      <c r="HSC1" s="385"/>
      <c r="HSD1" s="386"/>
      <c r="HSE1" s="386"/>
      <c r="HSF1" s="386"/>
      <c r="HSG1" s="386"/>
      <c r="HSH1" s="386"/>
      <c r="HSI1" s="386"/>
      <c r="HSJ1" s="386"/>
      <c r="HSK1" s="386"/>
      <c r="HSL1" s="386"/>
      <c r="HSM1" s="386"/>
      <c r="HSN1" s="386"/>
      <c r="HSO1" s="386"/>
      <c r="HSP1" s="386"/>
      <c r="HSQ1" s="386"/>
      <c r="HSR1" s="386"/>
      <c r="HSS1" s="385"/>
      <c r="HST1" s="386"/>
      <c r="HSU1" s="386"/>
      <c r="HSV1" s="386"/>
      <c r="HSW1" s="386"/>
      <c r="HSX1" s="386"/>
      <c r="HSY1" s="386"/>
      <c r="HSZ1" s="386"/>
      <c r="HTA1" s="386"/>
      <c r="HTB1" s="386"/>
      <c r="HTC1" s="386"/>
      <c r="HTD1" s="386"/>
      <c r="HTE1" s="386"/>
      <c r="HTF1" s="386"/>
      <c r="HTG1" s="386"/>
      <c r="HTH1" s="386"/>
      <c r="HTI1" s="385"/>
      <c r="HTJ1" s="386"/>
      <c r="HTK1" s="386"/>
      <c r="HTL1" s="386"/>
      <c r="HTM1" s="386"/>
      <c r="HTN1" s="386"/>
      <c r="HTO1" s="386"/>
      <c r="HTP1" s="386"/>
      <c r="HTQ1" s="386"/>
      <c r="HTR1" s="386"/>
      <c r="HTS1" s="386"/>
      <c r="HTT1" s="386"/>
      <c r="HTU1" s="386"/>
      <c r="HTV1" s="386"/>
      <c r="HTW1" s="386"/>
      <c r="HTX1" s="386"/>
      <c r="HTY1" s="385"/>
      <c r="HTZ1" s="386"/>
      <c r="HUA1" s="386"/>
      <c r="HUB1" s="386"/>
      <c r="HUC1" s="386"/>
      <c r="HUD1" s="386"/>
      <c r="HUE1" s="386"/>
      <c r="HUF1" s="386"/>
      <c r="HUG1" s="386"/>
      <c r="HUH1" s="386"/>
      <c r="HUI1" s="386"/>
      <c r="HUJ1" s="386"/>
      <c r="HUK1" s="386"/>
      <c r="HUL1" s="386"/>
      <c r="HUM1" s="386"/>
      <c r="HUN1" s="386"/>
      <c r="HUO1" s="385"/>
      <c r="HUP1" s="386"/>
      <c r="HUQ1" s="386"/>
      <c r="HUR1" s="386"/>
      <c r="HUS1" s="386"/>
      <c r="HUT1" s="386"/>
      <c r="HUU1" s="386"/>
      <c r="HUV1" s="386"/>
      <c r="HUW1" s="386"/>
      <c r="HUX1" s="386"/>
      <c r="HUY1" s="386"/>
      <c r="HUZ1" s="386"/>
      <c r="HVA1" s="386"/>
      <c r="HVB1" s="386"/>
      <c r="HVC1" s="386"/>
      <c r="HVD1" s="386"/>
      <c r="HVE1" s="385"/>
      <c r="HVF1" s="386"/>
      <c r="HVG1" s="386"/>
      <c r="HVH1" s="386"/>
      <c r="HVI1" s="386"/>
      <c r="HVJ1" s="386"/>
      <c r="HVK1" s="386"/>
      <c r="HVL1" s="386"/>
      <c r="HVM1" s="386"/>
      <c r="HVN1" s="386"/>
      <c r="HVO1" s="386"/>
      <c r="HVP1" s="386"/>
      <c r="HVQ1" s="386"/>
      <c r="HVR1" s="386"/>
      <c r="HVS1" s="386"/>
      <c r="HVT1" s="386"/>
      <c r="HVU1" s="385"/>
      <c r="HVV1" s="386"/>
      <c r="HVW1" s="386"/>
      <c r="HVX1" s="386"/>
      <c r="HVY1" s="386"/>
      <c r="HVZ1" s="386"/>
      <c r="HWA1" s="386"/>
      <c r="HWB1" s="386"/>
      <c r="HWC1" s="386"/>
      <c r="HWD1" s="386"/>
      <c r="HWE1" s="386"/>
      <c r="HWF1" s="386"/>
      <c r="HWG1" s="386"/>
      <c r="HWH1" s="386"/>
      <c r="HWI1" s="386"/>
      <c r="HWJ1" s="386"/>
      <c r="HWK1" s="385"/>
      <c r="HWL1" s="386"/>
      <c r="HWM1" s="386"/>
      <c r="HWN1" s="386"/>
      <c r="HWO1" s="386"/>
      <c r="HWP1" s="386"/>
      <c r="HWQ1" s="386"/>
      <c r="HWR1" s="386"/>
      <c r="HWS1" s="386"/>
      <c r="HWT1" s="386"/>
      <c r="HWU1" s="386"/>
      <c r="HWV1" s="386"/>
      <c r="HWW1" s="386"/>
      <c r="HWX1" s="386"/>
      <c r="HWY1" s="386"/>
      <c r="HWZ1" s="386"/>
      <c r="HXA1" s="385"/>
      <c r="HXB1" s="386"/>
      <c r="HXC1" s="386"/>
      <c r="HXD1" s="386"/>
      <c r="HXE1" s="386"/>
      <c r="HXF1" s="386"/>
      <c r="HXG1" s="386"/>
      <c r="HXH1" s="386"/>
      <c r="HXI1" s="386"/>
      <c r="HXJ1" s="386"/>
      <c r="HXK1" s="386"/>
      <c r="HXL1" s="386"/>
      <c r="HXM1" s="386"/>
      <c r="HXN1" s="386"/>
      <c r="HXO1" s="386"/>
      <c r="HXP1" s="386"/>
      <c r="HXQ1" s="385"/>
      <c r="HXR1" s="386"/>
      <c r="HXS1" s="386"/>
      <c r="HXT1" s="386"/>
      <c r="HXU1" s="386"/>
      <c r="HXV1" s="386"/>
      <c r="HXW1" s="386"/>
      <c r="HXX1" s="386"/>
      <c r="HXY1" s="386"/>
      <c r="HXZ1" s="386"/>
      <c r="HYA1" s="386"/>
      <c r="HYB1" s="386"/>
      <c r="HYC1" s="386"/>
      <c r="HYD1" s="386"/>
      <c r="HYE1" s="386"/>
      <c r="HYF1" s="386"/>
      <c r="HYG1" s="385"/>
      <c r="HYH1" s="386"/>
      <c r="HYI1" s="386"/>
      <c r="HYJ1" s="386"/>
      <c r="HYK1" s="386"/>
      <c r="HYL1" s="386"/>
      <c r="HYM1" s="386"/>
      <c r="HYN1" s="386"/>
      <c r="HYO1" s="386"/>
      <c r="HYP1" s="386"/>
      <c r="HYQ1" s="386"/>
      <c r="HYR1" s="386"/>
      <c r="HYS1" s="386"/>
      <c r="HYT1" s="386"/>
      <c r="HYU1" s="386"/>
      <c r="HYV1" s="386"/>
      <c r="HYW1" s="385"/>
      <c r="HYX1" s="386"/>
      <c r="HYY1" s="386"/>
      <c r="HYZ1" s="386"/>
      <c r="HZA1" s="386"/>
      <c r="HZB1" s="386"/>
      <c r="HZC1" s="386"/>
      <c r="HZD1" s="386"/>
      <c r="HZE1" s="386"/>
      <c r="HZF1" s="386"/>
      <c r="HZG1" s="386"/>
      <c r="HZH1" s="386"/>
      <c r="HZI1" s="386"/>
      <c r="HZJ1" s="386"/>
      <c r="HZK1" s="386"/>
      <c r="HZL1" s="386"/>
      <c r="HZM1" s="385"/>
      <c r="HZN1" s="386"/>
      <c r="HZO1" s="386"/>
      <c r="HZP1" s="386"/>
      <c r="HZQ1" s="386"/>
      <c r="HZR1" s="386"/>
      <c r="HZS1" s="386"/>
      <c r="HZT1" s="386"/>
      <c r="HZU1" s="386"/>
      <c r="HZV1" s="386"/>
      <c r="HZW1" s="386"/>
      <c r="HZX1" s="386"/>
      <c r="HZY1" s="386"/>
      <c r="HZZ1" s="386"/>
      <c r="IAA1" s="386"/>
      <c r="IAB1" s="386"/>
      <c r="IAC1" s="385"/>
      <c r="IAD1" s="386"/>
      <c r="IAE1" s="386"/>
      <c r="IAF1" s="386"/>
      <c r="IAG1" s="386"/>
      <c r="IAH1" s="386"/>
      <c r="IAI1" s="386"/>
      <c r="IAJ1" s="386"/>
      <c r="IAK1" s="386"/>
      <c r="IAL1" s="386"/>
      <c r="IAM1" s="386"/>
      <c r="IAN1" s="386"/>
      <c r="IAO1" s="386"/>
      <c r="IAP1" s="386"/>
      <c r="IAQ1" s="386"/>
      <c r="IAR1" s="386"/>
      <c r="IAS1" s="385"/>
      <c r="IAT1" s="386"/>
      <c r="IAU1" s="386"/>
      <c r="IAV1" s="386"/>
      <c r="IAW1" s="386"/>
      <c r="IAX1" s="386"/>
      <c r="IAY1" s="386"/>
      <c r="IAZ1" s="386"/>
      <c r="IBA1" s="386"/>
      <c r="IBB1" s="386"/>
      <c r="IBC1" s="386"/>
      <c r="IBD1" s="386"/>
      <c r="IBE1" s="386"/>
      <c r="IBF1" s="386"/>
      <c r="IBG1" s="386"/>
      <c r="IBH1" s="386"/>
      <c r="IBI1" s="385"/>
      <c r="IBJ1" s="386"/>
      <c r="IBK1" s="386"/>
      <c r="IBL1" s="386"/>
      <c r="IBM1" s="386"/>
      <c r="IBN1" s="386"/>
      <c r="IBO1" s="386"/>
      <c r="IBP1" s="386"/>
      <c r="IBQ1" s="386"/>
      <c r="IBR1" s="386"/>
      <c r="IBS1" s="386"/>
      <c r="IBT1" s="386"/>
      <c r="IBU1" s="386"/>
      <c r="IBV1" s="386"/>
      <c r="IBW1" s="386"/>
      <c r="IBX1" s="386"/>
      <c r="IBY1" s="385"/>
      <c r="IBZ1" s="386"/>
      <c r="ICA1" s="386"/>
      <c r="ICB1" s="386"/>
      <c r="ICC1" s="386"/>
      <c r="ICD1" s="386"/>
      <c r="ICE1" s="386"/>
      <c r="ICF1" s="386"/>
      <c r="ICG1" s="386"/>
      <c r="ICH1" s="386"/>
      <c r="ICI1" s="386"/>
      <c r="ICJ1" s="386"/>
      <c r="ICK1" s="386"/>
      <c r="ICL1" s="386"/>
      <c r="ICM1" s="386"/>
      <c r="ICN1" s="386"/>
      <c r="ICO1" s="385"/>
      <c r="ICP1" s="386"/>
      <c r="ICQ1" s="386"/>
      <c r="ICR1" s="386"/>
      <c r="ICS1" s="386"/>
      <c r="ICT1" s="386"/>
      <c r="ICU1" s="386"/>
      <c r="ICV1" s="386"/>
      <c r="ICW1" s="386"/>
      <c r="ICX1" s="386"/>
      <c r="ICY1" s="386"/>
      <c r="ICZ1" s="386"/>
      <c r="IDA1" s="386"/>
      <c r="IDB1" s="386"/>
      <c r="IDC1" s="386"/>
      <c r="IDD1" s="386"/>
      <c r="IDE1" s="385"/>
      <c r="IDF1" s="386"/>
      <c r="IDG1" s="386"/>
      <c r="IDH1" s="386"/>
      <c r="IDI1" s="386"/>
      <c r="IDJ1" s="386"/>
      <c r="IDK1" s="386"/>
      <c r="IDL1" s="386"/>
      <c r="IDM1" s="386"/>
      <c r="IDN1" s="386"/>
      <c r="IDO1" s="386"/>
      <c r="IDP1" s="386"/>
      <c r="IDQ1" s="386"/>
      <c r="IDR1" s="386"/>
      <c r="IDS1" s="386"/>
      <c r="IDT1" s="386"/>
      <c r="IDU1" s="385"/>
      <c r="IDV1" s="386"/>
      <c r="IDW1" s="386"/>
      <c r="IDX1" s="386"/>
      <c r="IDY1" s="386"/>
      <c r="IDZ1" s="386"/>
      <c r="IEA1" s="386"/>
      <c r="IEB1" s="386"/>
      <c r="IEC1" s="386"/>
      <c r="IED1" s="386"/>
      <c r="IEE1" s="386"/>
      <c r="IEF1" s="386"/>
      <c r="IEG1" s="386"/>
      <c r="IEH1" s="386"/>
      <c r="IEI1" s="386"/>
      <c r="IEJ1" s="386"/>
      <c r="IEK1" s="385"/>
      <c r="IEL1" s="386"/>
      <c r="IEM1" s="386"/>
      <c r="IEN1" s="386"/>
      <c r="IEO1" s="386"/>
      <c r="IEP1" s="386"/>
      <c r="IEQ1" s="386"/>
      <c r="IER1" s="386"/>
      <c r="IES1" s="386"/>
      <c r="IET1" s="386"/>
      <c r="IEU1" s="386"/>
      <c r="IEV1" s="386"/>
      <c r="IEW1" s="386"/>
      <c r="IEX1" s="386"/>
      <c r="IEY1" s="386"/>
      <c r="IEZ1" s="386"/>
      <c r="IFA1" s="385"/>
      <c r="IFB1" s="386"/>
      <c r="IFC1" s="386"/>
      <c r="IFD1" s="386"/>
      <c r="IFE1" s="386"/>
      <c r="IFF1" s="386"/>
      <c r="IFG1" s="386"/>
      <c r="IFH1" s="386"/>
      <c r="IFI1" s="386"/>
      <c r="IFJ1" s="386"/>
      <c r="IFK1" s="386"/>
      <c r="IFL1" s="386"/>
      <c r="IFM1" s="386"/>
      <c r="IFN1" s="386"/>
      <c r="IFO1" s="386"/>
      <c r="IFP1" s="386"/>
      <c r="IFQ1" s="385"/>
      <c r="IFR1" s="386"/>
      <c r="IFS1" s="386"/>
      <c r="IFT1" s="386"/>
      <c r="IFU1" s="386"/>
      <c r="IFV1" s="386"/>
      <c r="IFW1" s="386"/>
      <c r="IFX1" s="386"/>
      <c r="IFY1" s="386"/>
      <c r="IFZ1" s="386"/>
      <c r="IGA1" s="386"/>
      <c r="IGB1" s="386"/>
      <c r="IGC1" s="386"/>
      <c r="IGD1" s="386"/>
      <c r="IGE1" s="386"/>
      <c r="IGF1" s="386"/>
      <c r="IGG1" s="385"/>
      <c r="IGH1" s="386"/>
      <c r="IGI1" s="386"/>
      <c r="IGJ1" s="386"/>
      <c r="IGK1" s="386"/>
      <c r="IGL1" s="386"/>
      <c r="IGM1" s="386"/>
      <c r="IGN1" s="386"/>
      <c r="IGO1" s="386"/>
      <c r="IGP1" s="386"/>
      <c r="IGQ1" s="386"/>
      <c r="IGR1" s="386"/>
      <c r="IGS1" s="386"/>
      <c r="IGT1" s="386"/>
      <c r="IGU1" s="386"/>
      <c r="IGV1" s="386"/>
      <c r="IGW1" s="385"/>
      <c r="IGX1" s="386"/>
      <c r="IGY1" s="386"/>
      <c r="IGZ1" s="386"/>
      <c r="IHA1" s="386"/>
      <c r="IHB1" s="386"/>
      <c r="IHC1" s="386"/>
      <c r="IHD1" s="386"/>
      <c r="IHE1" s="386"/>
      <c r="IHF1" s="386"/>
      <c r="IHG1" s="386"/>
      <c r="IHH1" s="386"/>
      <c r="IHI1" s="386"/>
      <c r="IHJ1" s="386"/>
      <c r="IHK1" s="386"/>
      <c r="IHL1" s="386"/>
      <c r="IHM1" s="385"/>
      <c r="IHN1" s="386"/>
      <c r="IHO1" s="386"/>
      <c r="IHP1" s="386"/>
      <c r="IHQ1" s="386"/>
      <c r="IHR1" s="386"/>
      <c r="IHS1" s="386"/>
      <c r="IHT1" s="386"/>
      <c r="IHU1" s="386"/>
      <c r="IHV1" s="386"/>
      <c r="IHW1" s="386"/>
      <c r="IHX1" s="386"/>
      <c r="IHY1" s="386"/>
      <c r="IHZ1" s="386"/>
      <c r="IIA1" s="386"/>
      <c r="IIB1" s="386"/>
      <c r="IIC1" s="385"/>
      <c r="IID1" s="386"/>
      <c r="IIE1" s="386"/>
      <c r="IIF1" s="386"/>
      <c r="IIG1" s="386"/>
      <c r="IIH1" s="386"/>
      <c r="III1" s="386"/>
      <c r="IIJ1" s="386"/>
      <c r="IIK1" s="386"/>
      <c r="IIL1" s="386"/>
      <c r="IIM1" s="386"/>
      <c r="IIN1" s="386"/>
      <c r="IIO1" s="386"/>
      <c r="IIP1" s="386"/>
      <c r="IIQ1" s="386"/>
      <c r="IIR1" s="386"/>
      <c r="IIS1" s="385"/>
      <c r="IIT1" s="386"/>
      <c r="IIU1" s="386"/>
      <c r="IIV1" s="386"/>
      <c r="IIW1" s="386"/>
      <c r="IIX1" s="386"/>
      <c r="IIY1" s="386"/>
      <c r="IIZ1" s="386"/>
      <c r="IJA1" s="386"/>
      <c r="IJB1" s="386"/>
      <c r="IJC1" s="386"/>
      <c r="IJD1" s="386"/>
      <c r="IJE1" s="386"/>
      <c r="IJF1" s="386"/>
      <c r="IJG1" s="386"/>
      <c r="IJH1" s="386"/>
      <c r="IJI1" s="385"/>
      <c r="IJJ1" s="386"/>
      <c r="IJK1" s="386"/>
      <c r="IJL1" s="386"/>
      <c r="IJM1" s="386"/>
      <c r="IJN1" s="386"/>
      <c r="IJO1" s="386"/>
      <c r="IJP1" s="386"/>
      <c r="IJQ1" s="386"/>
      <c r="IJR1" s="386"/>
      <c r="IJS1" s="386"/>
      <c r="IJT1" s="386"/>
      <c r="IJU1" s="386"/>
      <c r="IJV1" s="386"/>
      <c r="IJW1" s="386"/>
      <c r="IJX1" s="386"/>
      <c r="IJY1" s="385"/>
      <c r="IJZ1" s="386"/>
      <c r="IKA1" s="386"/>
      <c r="IKB1" s="386"/>
      <c r="IKC1" s="386"/>
      <c r="IKD1" s="386"/>
      <c r="IKE1" s="386"/>
      <c r="IKF1" s="386"/>
      <c r="IKG1" s="386"/>
      <c r="IKH1" s="386"/>
      <c r="IKI1" s="386"/>
      <c r="IKJ1" s="386"/>
      <c r="IKK1" s="386"/>
      <c r="IKL1" s="386"/>
      <c r="IKM1" s="386"/>
      <c r="IKN1" s="386"/>
      <c r="IKO1" s="385"/>
      <c r="IKP1" s="386"/>
      <c r="IKQ1" s="386"/>
      <c r="IKR1" s="386"/>
      <c r="IKS1" s="386"/>
      <c r="IKT1" s="386"/>
      <c r="IKU1" s="386"/>
      <c r="IKV1" s="386"/>
      <c r="IKW1" s="386"/>
      <c r="IKX1" s="386"/>
      <c r="IKY1" s="386"/>
      <c r="IKZ1" s="386"/>
      <c r="ILA1" s="386"/>
      <c r="ILB1" s="386"/>
      <c r="ILC1" s="386"/>
      <c r="ILD1" s="386"/>
      <c r="ILE1" s="385"/>
      <c r="ILF1" s="386"/>
      <c r="ILG1" s="386"/>
      <c r="ILH1" s="386"/>
      <c r="ILI1" s="386"/>
      <c r="ILJ1" s="386"/>
      <c r="ILK1" s="386"/>
      <c r="ILL1" s="386"/>
      <c r="ILM1" s="386"/>
      <c r="ILN1" s="386"/>
      <c r="ILO1" s="386"/>
      <c r="ILP1" s="386"/>
      <c r="ILQ1" s="386"/>
      <c r="ILR1" s="386"/>
      <c r="ILS1" s="386"/>
      <c r="ILT1" s="386"/>
      <c r="ILU1" s="385"/>
      <c r="ILV1" s="386"/>
      <c r="ILW1" s="386"/>
      <c r="ILX1" s="386"/>
      <c r="ILY1" s="386"/>
      <c r="ILZ1" s="386"/>
      <c r="IMA1" s="386"/>
      <c r="IMB1" s="386"/>
      <c r="IMC1" s="386"/>
      <c r="IMD1" s="386"/>
      <c r="IME1" s="386"/>
      <c r="IMF1" s="386"/>
      <c r="IMG1" s="386"/>
      <c r="IMH1" s="386"/>
      <c r="IMI1" s="386"/>
      <c r="IMJ1" s="386"/>
      <c r="IMK1" s="385"/>
      <c r="IML1" s="386"/>
      <c r="IMM1" s="386"/>
      <c r="IMN1" s="386"/>
      <c r="IMO1" s="386"/>
      <c r="IMP1" s="386"/>
      <c r="IMQ1" s="386"/>
      <c r="IMR1" s="386"/>
      <c r="IMS1" s="386"/>
      <c r="IMT1" s="386"/>
      <c r="IMU1" s="386"/>
      <c r="IMV1" s="386"/>
      <c r="IMW1" s="386"/>
      <c r="IMX1" s="386"/>
      <c r="IMY1" s="386"/>
      <c r="IMZ1" s="386"/>
      <c r="INA1" s="385"/>
      <c r="INB1" s="386"/>
      <c r="INC1" s="386"/>
      <c r="IND1" s="386"/>
      <c r="INE1" s="386"/>
      <c r="INF1" s="386"/>
      <c r="ING1" s="386"/>
      <c r="INH1" s="386"/>
      <c r="INI1" s="386"/>
      <c r="INJ1" s="386"/>
      <c r="INK1" s="386"/>
      <c r="INL1" s="386"/>
      <c r="INM1" s="386"/>
      <c r="INN1" s="386"/>
      <c r="INO1" s="386"/>
      <c r="INP1" s="386"/>
      <c r="INQ1" s="385"/>
      <c r="INR1" s="386"/>
      <c r="INS1" s="386"/>
      <c r="INT1" s="386"/>
      <c r="INU1" s="386"/>
      <c r="INV1" s="386"/>
      <c r="INW1" s="386"/>
      <c r="INX1" s="386"/>
      <c r="INY1" s="386"/>
      <c r="INZ1" s="386"/>
      <c r="IOA1" s="386"/>
      <c r="IOB1" s="386"/>
      <c r="IOC1" s="386"/>
      <c r="IOD1" s="386"/>
      <c r="IOE1" s="386"/>
      <c r="IOF1" s="386"/>
      <c r="IOG1" s="385"/>
      <c r="IOH1" s="386"/>
      <c r="IOI1" s="386"/>
      <c r="IOJ1" s="386"/>
      <c r="IOK1" s="386"/>
      <c r="IOL1" s="386"/>
      <c r="IOM1" s="386"/>
      <c r="ION1" s="386"/>
      <c r="IOO1" s="386"/>
      <c r="IOP1" s="386"/>
      <c r="IOQ1" s="386"/>
      <c r="IOR1" s="386"/>
      <c r="IOS1" s="386"/>
      <c r="IOT1" s="386"/>
      <c r="IOU1" s="386"/>
      <c r="IOV1" s="386"/>
      <c r="IOW1" s="385"/>
      <c r="IOX1" s="386"/>
      <c r="IOY1" s="386"/>
      <c r="IOZ1" s="386"/>
      <c r="IPA1" s="386"/>
      <c r="IPB1" s="386"/>
      <c r="IPC1" s="386"/>
      <c r="IPD1" s="386"/>
      <c r="IPE1" s="386"/>
      <c r="IPF1" s="386"/>
      <c r="IPG1" s="386"/>
      <c r="IPH1" s="386"/>
      <c r="IPI1" s="386"/>
      <c r="IPJ1" s="386"/>
      <c r="IPK1" s="386"/>
      <c r="IPL1" s="386"/>
      <c r="IPM1" s="385"/>
      <c r="IPN1" s="386"/>
      <c r="IPO1" s="386"/>
      <c r="IPP1" s="386"/>
      <c r="IPQ1" s="386"/>
      <c r="IPR1" s="386"/>
      <c r="IPS1" s="386"/>
      <c r="IPT1" s="386"/>
      <c r="IPU1" s="386"/>
      <c r="IPV1" s="386"/>
      <c r="IPW1" s="386"/>
      <c r="IPX1" s="386"/>
      <c r="IPY1" s="386"/>
      <c r="IPZ1" s="386"/>
      <c r="IQA1" s="386"/>
      <c r="IQB1" s="386"/>
      <c r="IQC1" s="385"/>
      <c r="IQD1" s="386"/>
      <c r="IQE1" s="386"/>
      <c r="IQF1" s="386"/>
      <c r="IQG1" s="386"/>
      <c r="IQH1" s="386"/>
      <c r="IQI1" s="386"/>
      <c r="IQJ1" s="386"/>
      <c r="IQK1" s="386"/>
      <c r="IQL1" s="386"/>
      <c r="IQM1" s="386"/>
      <c r="IQN1" s="386"/>
      <c r="IQO1" s="386"/>
      <c r="IQP1" s="386"/>
      <c r="IQQ1" s="386"/>
      <c r="IQR1" s="386"/>
      <c r="IQS1" s="385"/>
      <c r="IQT1" s="386"/>
      <c r="IQU1" s="386"/>
      <c r="IQV1" s="386"/>
      <c r="IQW1" s="386"/>
      <c r="IQX1" s="386"/>
      <c r="IQY1" s="386"/>
      <c r="IQZ1" s="386"/>
      <c r="IRA1" s="386"/>
      <c r="IRB1" s="386"/>
      <c r="IRC1" s="386"/>
      <c r="IRD1" s="386"/>
      <c r="IRE1" s="386"/>
      <c r="IRF1" s="386"/>
      <c r="IRG1" s="386"/>
      <c r="IRH1" s="386"/>
      <c r="IRI1" s="385"/>
      <c r="IRJ1" s="386"/>
      <c r="IRK1" s="386"/>
      <c r="IRL1" s="386"/>
      <c r="IRM1" s="386"/>
      <c r="IRN1" s="386"/>
      <c r="IRO1" s="386"/>
      <c r="IRP1" s="386"/>
      <c r="IRQ1" s="386"/>
      <c r="IRR1" s="386"/>
      <c r="IRS1" s="386"/>
      <c r="IRT1" s="386"/>
      <c r="IRU1" s="386"/>
      <c r="IRV1" s="386"/>
      <c r="IRW1" s="386"/>
      <c r="IRX1" s="386"/>
      <c r="IRY1" s="385"/>
      <c r="IRZ1" s="386"/>
      <c r="ISA1" s="386"/>
      <c r="ISB1" s="386"/>
      <c r="ISC1" s="386"/>
      <c r="ISD1" s="386"/>
      <c r="ISE1" s="386"/>
      <c r="ISF1" s="386"/>
      <c r="ISG1" s="386"/>
      <c r="ISH1" s="386"/>
      <c r="ISI1" s="386"/>
      <c r="ISJ1" s="386"/>
      <c r="ISK1" s="386"/>
      <c r="ISL1" s="386"/>
      <c r="ISM1" s="386"/>
      <c r="ISN1" s="386"/>
      <c r="ISO1" s="385"/>
      <c r="ISP1" s="386"/>
      <c r="ISQ1" s="386"/>
      <c r="ISR1" s="386"/>
      <c r="ISS1" s="386"/>
      <c r="IST1" s="386"/>
      <c r="ISU1" s="386"/>
      <c r="ISV1" s="386"/>
      <c r="ISW1" s="386"/>
      <c r="ISX1" s="386"/>
      <c r="ISY1" s="386"/>
      <c r="ISZ1" s="386"/>
      <c r="ITA1" s="386"/>
      <c r="ITB1" s="386"/>
      <c r="ITC1" s="386"/>
      <c r="ITD1" s="386"/>
      <c r="ITE1" s="385"/>
      <c r="ITF1" s="386"/>
      <c r="ITG1" s="386"/>
      <c r="ITH1" s="386"/>
      <c r="ITI1" s="386"/>
      <c r="ITJ1" s="386"/>
      <c r="ITK1" s="386"/>
      <c r="ITL1" s="386"/>
      <c r="ITM1" s="386"/>
      <c r="ITN1" s="386"/>
      <c r="ITO1" s="386"/>
      <c r="ITP1" s="386"/>
      <c r="ITQ1" s="386"/>
      <c r="ITR1" s="386"/>
      <c r="ITS1" s="386"/>
      <c r="ITT1" s="386"/>
      <c r="ITU1" s="385"/>
      <c r="ITV1" s="386"/>
      <c r="ITW1" s="386"/>
      <c r="ITX1" s="386"/>
      <c r="ITY1" s="386"/>
      <c r="ITZ1" s="386"/>
      <c r="IUA1" s="386"/>
      <c r="IUB1" s="386"/>
      <c r="IUC1" s="386"/>
      <c r="IUD1" s="386"/>
      <c r="IUE1" s="386"/>
      <c r="IUF1" s="386"/>
      <c r="IUG1" s="386"/>
      <c r="IUH1" s="386"/>
      <c r="IUI1" s="386"/>
      <c r="IUJ1" s="386"/>
      <c r="IUK1" s="385"/>
      <c r="IUL1" s="386"/>
      <c r="IUM1" s="386"/>
      <c r="IUN1" s="386"/>
      <c r="IUO1" s="386"/>
      <c r="IUP1" s="386"/>
      <c r="IUQ1" s="386"/>
      <c r="IUR1" s="386"/>
      <c r="IUS1" s="386"/>
      <c r="IUT1" s="386"/>
      <c r="IUU1" s="386"/>
      <c r="IUV1" s="386"/>
      <c r="IUW1" s="386"/>
      <c r="IUX1" s="386"/>
      <c r="IUY1" s="386"/>
      <c r="IUZ1" s="386"/>
      <c r="IVA1" s="385"/>
      <c r="IVB1" s="386"/>
      <c r="IVC1" s="386"/>
      <c r="IVD1" s="386"/>
      <c r="IVE1" s="386"/>
      <c r="IVF1" s="386"/>
      <c r="IVG1" s="386"/>
      <c r="IVH1" s="386"/>
      <c r="IVI1" s="386"/>
      <c r="IVJ1" s="386"/>
      <c r="IVK1" s="386"/>
      <c r="IVL1" s="386"/>
      <c r="IVM1" s="386"/>
      <c r="IVN1" s="386"/>
      <c r="IVO1" s="386"/>
      <c r="IVP1" s="386"/>
      <c r="IVQ1" s="385"/>
      <c r="IVR1" s="386"/>
      <c r="IVS1" s="386"/>
      <c r="IVT1" s="386"/>
      <c r="IVU1" s="386"/>
      <c r="IVV1" s="386"/>
      <c r="IVW1" s="386"/>
      <c r="IVX1" s="386"/>
      <c r="IVY1" s="386"/>
      <c r="IVZ1" s="386"/>
      <c r="IWA1" s="386"/>
      <c r="IWB1" s="386"/>
      <c r="IWC1" s="386"/>
      <c r="IWD1" s="386"/>
      <c r="IWE1" s="386"/>
      <c r="IWF1" s="386"/>
      <c r="IWG1" s="385"/>
      <c r="IWH1" s="386"/>
      <c r="IWI1" s="386"/>
      <c r="IWJ1" s="386"/>
      <c r="IWK1" s="386"/>
      <c r="IWL1" s="386"/>
      <c r="IWM1" s="386"/>
      <c r="IWN1" s="386"/>
      <c r="IWO1" s="386"/>
      <c r="IWP1" s="386"/>
      <c r="IWQ1" s="386"/>
      <c r="IWR1" s="386"/>
      <c r="IWS1" s="386"/>
      <c r="IWT1" s="386"/>
      <c r="IWU1" s="386"/>
      <c r="IWV1" s="386"/>
      <c r="IWW1" s="385"/>
      <c r="IWX1" s="386"/>
      <c r="IWY1" s="386"/>
      <c r="IWZ1" s="386"/>
      <c r="IXA1" s="386"/>
      <c r="IXB1" s="386"/>
      <c r="IXC1" s="386"/>
      <c r="IXD1" s="386"/>
      <c r="IXE1" s="386"/>
      <c r="IXF1" s="386"/>
      <c r="IXG1" s="386"/>
      <c r="IXH1" s="386"/>
      <c r="IXI1" s="386"/>
      <c r="IXJ1" s="386"/>
      <c r="IXK1" s="386"/>
      <c r="IXL1" s="386"/>
      <c r="IXM1" s="385"/>
      <c r="IXN1" s="386"/>
      <c r="IXO1" s="386"/>
      <c r="IXP1" s="386"/>
      <c r="IXQ1" s="386"/>
      <c r="IXR1" s="386"/>
      <c r="IXS1" s="386"/>
      <c r="IXT1" s="386"/>
      <c r="IXU1" s="386"/>
      <c r="IXV1" s="386"/>
      <c r="IXW1" s="386"/>
      <c r="IXX1" s="386"/>
      <c r="IXY1" s="386"/>
      <c r="IXZ1" s="386"/>
      <c r="IYA1" s="386"/>
      <c r="IYB1" s="386"/>
      <c r="IYC1" s="385"/>
      <c r="IYD1" s="386"/>
      <c r="IYE1" s="386"/>
      <c r="IYF1" s="386"/>
      <c r="IYG1" s="386"/>
      <c r="IYH1" s="386"/>
      <c r="IYI1" s="386"/>
      <c r="IYJ1" s="386"/>
      <c r="IYK1" s="386"/>
      <c r="IYL1" s="386"/>
      <c r="IYM1" s="386"/>
      <c r="IYN1" s="386"/>
      <c r="IYO1" s="386"/>
      <c r="IYP1" s="386"/>
      <c r="IYQ1" s="386"/>
      <c r="IYR1" s="386"/>
      <c r="IYS1" s="385"/>
      <c r="IYT1" s="386"/>
      <c r="IYU1" s="386"/>
      <c r="IYV1" s="386"/>
      <c r="IYW1" s="386"/>
      <c r="IYX1" s="386"/>
      <c r="IYY1" s="386"/>
      <c r="IYZ1" s="386"/>
      <c r="IZA1" s="386"/>
      <c r="IZB1" s="386"/>
      <c r="IZC1" s="386"/>
      <c r="IZD1" s="386"/>
      <c r="IZE1" s="386"/>
      <c r="IZF1" s="386"/>
      <c r="IZG1" s="386"/>
      <c r="IZH1" s="386"/>
      <c r="IZI1" s="385"/>
      <c r="IZJ1" s="386"/>
      <c r="IZK1" s="386"/>
      <c r="IZL1" s="386"/>
      <c r="IZM1" s="386"/>
      <c r="IZN1" s="386"/>
      <c r="IZO1" s="386"/>
      <c r="IZP1" s="386"/>
      <c r="IZQ1" s="386"/>
      <c r="IZR1" s="386"/>
      <c r="IZS1" s="386"/>
      <c r="IZT1" s="386"/>
      <c r="IZU1" s="386"/>
      <c r="IZV1" s="386"/>
      <c r="IZW1" s="386"/>
      <c r="IZX1" s="386"/>
      <c r="IZY1" s="385"/>
      <c r="IZZ1" s="386"/>
      <c r="JAA1" s="386"/>
      <c r="JAB1" s="386"/>
      <c r="JAC1" s="386"/>
      <c r="JAD1" s="386"/>
      <c r="JAE1" s="386"/>
      <c r="JAF1" s="386"/>
      <c r="JAG1" s="386"/>
      <c r="JAH1" s="386"/>
      <c r="JAI1" s="386"/>
      <c r="JAJ1" s="386"/>
      <c r="JAK1" s="386"/>
      <c r="JAL1" s="386"/>
      <c r="JAM1" s="386"/>
      <c r="JAN1" s="386"/>
      <c r="JAO1" s="385"/>
      <c r="JAP1" s="386"/>
      <c r="JAQ1" s="386"/>
      <c r="JAR1" s="386"/>
      <c r="JAS1" s="386"/>
      <c r="JAT1" s="386"/>
      <c r="JAU1" s="386"/>
      <c r="JAV1" s="386"/>
      <c r="JAW1" s="386"/>
      <c r="JAX1" s="386"/>
      <c r="JAY1" s="386"/>
      <c r="JAZ1" s="386"/>
      <c r="JBA1" s="386"/>
      <c r="JBB1" s="386"/>
      <c r="JBC1" s="386"/>
      <c r="JBD1" s="386"/>
      <c r="JBE1" s="385"/>
      <c r="JBF1" s="386"/>
      <c r="JBG1" s="386"/>
      <c r="JBH1" s="386"/>
      <c r="JBI1" s="386"/>
      <c r="JBJ1" s="386"/>
      <c r="JBK1" s="386"/>
      <c r="JBL1" s="386"/>
      <c r="JBM1" s="386"/>
      <c r="JBN1" s="386"/>
      <c r="JBO1" s="386"/>
      <c r="JBP1" s="386"/>
      <c r="JBQ1" s="386"/>
      <c r="JBR1" s="386"/>
      <c r="JBS1" s="386"/>
      <c r="JBT1" s="386"/>
      <c r="JBU1" s="385"/>
      <c r="JBV1" s="386"/>
      <c r="JBW1" s="386"/>
      <c r="JBX1" s="386"/>
      <c r="JBY1" s="386"/>
      <c r="JBZ1" s="386"/>
      <c r="JCA1" s="386"/>
      <c r="JCB1" s="386"/>
      <c r="JCC1" s="386"/>
      <c r="JCD1" s="386"/>
      <c r="JCE1" s="386"/>
      <c r="JCF1" s="386"/>
      <c r="JCG1" s="386"/>
      <c r="JCH1" s="386"/>
      <c r="JCI1" s="386"/>
      <c r="JCJ1" s="386"/>
      <c r="JCK1" s="385"/>
      <c r="JCL1" s="386"/>
      <c r="JCM1" s="386"/>
      <c r="JCN1" s="386"/>
      <c r="JCO1" s="386"/>
      <c r="JCP1" s="386"/>
      <c r="JCQ1" s="386"/>
      <c r="JCR1" s="386"/>
      <c r="JCS1" s="386"/>
      <c r="JCT1" s="386"/>
      <c r="JCU1" s="386"/>
      <c r="JCV1" s="386"/>
      <c r="JCW1" s="386"/>
      <c r="JCX1" s="386"/>
      <c r="JCY1" s="386"/>
      <c r="JCZ1" s="386"/>
      <c r="JDA1" s="385"/>
      <c r="JDB1" s="386"/>
      <c r="JDC1" s="386"/>
      <c r="JDD1" s="386"/>
      <c r="JDE1" s="386"/>
      <c r="JDF1" s="386"/>
      <c r="JDG1" s="386"/>
      <c r="JDH1" s="386"/>
      <c r="JDI1" s="386"/>
      <c r="JDJ1" s="386"/>
      <c r="JDK1" s="386"/>
      <c r="JDL1" s="386"/>
      <c r="JDM1" s="386"/>
      <c r="JDN1" s="386"/>
      <c r="JDO1" s="386"/>
      <c r="JDP1" s="386"/>
      <c r="JDQ1" s="385"/>
      <c r="JDR1" s="386"/>
      <c r="JDS1" s="386"/>
      <c r="JDT1" s="386"/>
      <c r="JDU1" s="386"/>
      <c r="JDV1" s="386"/>
      <c r="JDW1" s="386"/>
      <c r="JDX1" s="386"/>
      <c r="JDY1" s="386"/>
      <c r="JDZ1" s="386"/>
      <c r="JEA1" s="386"/>
      <c r="JEB1" s="386"/>
      <c r="JEC1" s="386"/>
      <c r="JED1" s="386"/>
      <c r="JEE1" s="386"/>
      <c r="JEF1" s="386"/>
      <c r="JEG1" s="385"/>
      <c r="JEH1" s="386"/>
      <c r="JEI1" s="386"/>
      <c r="JEJ1" s="386"/>
      <c r="JEK1" s="386"/>
      <c r="JEL1" s="386"/>
      <c r="JEM1" s="386"/>
      <c r="JEN1" s="386"/>
      <c r="JEO1" s="386"/>
      <c r="JEP1" s="386"/>
      <c r="JEQ1" s="386"/>
      <c r="JER1" s="386"/>
      <c r="JES1" s="386"/>
      <c r="JET1" s="386"/>
      <c r="JEU1" s="386"/>
      <c r="JEV1" s="386"/>
      <c r="JEW1" s="385"/>
      <c r="JEX1" s="386"/>
      <c r="JEY1" s="386"/>
      <c r="JEZ1" s="386"/>
      <c r="JFA1" s="386"/>
      <c r="JFB1" s="386"/>
      <c r="JFC1" s="386"/>
      <c r="JFD1" s="386"/>
      <c r="JFE1" s="386"/>
      <c r="JFF1" s="386"/>
      <c r="JFG1" s="386"/>
      <c r="JFH1" s="386"/>
      <c r="JFI1" s="386"/>
      <c r="JFJ1" s="386"/>
      <c r="JFK1" s="386"/>
      <c r="JFL1" s="386"/>
      <c r="JFM1" s="385"/>
      <c r="JFN1" s="386"/>
      <c r="JFO1" s="386"/>
      <c r="JFP1" s="386"/>
      <c r="JFQ1" s="386"/>
      <c r="JFR1" s="386"/>
      <c r="JFS1" s="386"/>
      <c r="JFT1" s="386"/>
      <c r="JFU1" s="386"/>
      <c r="JFV1" s="386"/>
      <c r="JFW1" s="386"/>
      <c r="JFX1" s="386"/>
      <c r="JFY1" s="386"/>
      <c r="JFZ1" s="386"/>
      <c r="JGA1" s="386"/>
      <c r="JGB1" s="386"/>
      <c r="JGC1" s="385"/>
      <c r="JGD1" s="386"/>
      <c r="JGE1" s="386"/>
      <c r="JGF1" s="386"/>
      <c r="JGG1" s="386"/>
      <c r="JGH1" s="386"/>
      <c r="JGI1" s="386"/>
      <c r="JGJ1" s="386"/>
      <c r="JGK1" s="386"/>
      <c r="JGL1" s="386"/>
      <c r="JGM1" s="386"/>
      <c r="JGN1" s="386"/>
      <c r="JGO1" s="386"/>
      <c r="JGP1" s="386"/>
      <c r="JGQ1" s="386"/>
      <c r="JGR1" s="386"/>
      <c r="JGS1" s="385"/>
      <c r="JGT1" s="386"/>
      <c r="JGU1" s="386"/>
      <c r="JGV1" s="386"/>
      <c r="JGW1" s="386"/>
      <c r="JGX1" s="386"/>
      <c r="JGY1" s="386"/>
      <c r="JGZ1" s="386"/>
      <c r="JHA1" s="386"/>
      <c r="JHB1" s="386"/>
      <c r="JHC1" s="386"/>
      <c r="JHD1" s="386"/>
      <c r="JHE1" s="386"/>
      <c r="JHF1" s="386"/>
      <c r="JHG1" s="386"/>
      <c r="JHH1" s="386"/>
      <c r="JHI1" s="385"/>
      <c r="JHJ1" s="386"/>
      <c r="JHK1" s="386"/>
      <c r="JHL1" s="386"/>
      <c r="JHM1" s="386"/>
      <c r="JHN1" s="386"/>
      <c r="JHO1" s="386"/>
      <c r="JHP1" s="386"/>
      <c r="JHQ1" s="386"/>
      <c r="JHR1" s="386"/>
      <c r="JHS1" s="386"/>
      <c r="JHT1" s="386"/>
      <c r="JHU1" s="386"/>
      <c r="JHV1" s="386"/>
      <c r="JHW1" s="386"/>
      <c r="JHX1" s="386"/>
      <c r="JHY1" s="385"/>
      <c r="JHZ1" s="386"/>
      <c r="JIA1" s="386"/>
      <c r="JIB1" s="386"/>
      <c r="JIC1" s="386"/>
      <c r="JID1" s="386"/>
      <c r="JIE1" s="386"/>
      <c r="JIF1" s="386"/>
      <c r="JIG1" s="386"/>
      <c r="JIH1" s="386"/>
      <c r="JII1" s="386"/>
      <c r="JIJ1" s="386"/>
      <c r="JIK1" s="386"/>
      <c r="JIL1" s="386"/>
      <c r="JIM1" s="386"/>
      <c r="JIN1" s="386"/>
      <c r="JIO1" s="385"/>
      <c r="JIP1" s="386"/>
      <c r="JIQ1" s="386"/>
      <c r="JIR1" s="386"/>
      <c r="JIS1" s="386"/>
      <c r="JIT1" s="386"/>
      <c r="JIU1" s="386"/>
      <c r="JIV1" s="386"/>
      <c r="JIW1" s="386"/>
      <c r="JIX1" s="386"/>
      <c r="JIY1" s="386"/>
      <c r="JIZ1" s="386"/>
      <c r="JJA1" s="386"/>
      <c r="JJB1" s="386"/>
      <c r="JJC1" s="386"/>
      <c r="JJD1" s="386"/>
      <c r="JJE1" s="385"/>
      <c r="JJF1" s="386"/>
      <c r="JJG1" s="386"/>
      <c r="JJH1" s="386"/>
      <c r="JJI1" s="386"/>
      <c r="JJJ1" s="386"/>
      <c r="JJK1" s="386"/>
      <c r="JJL1" s="386"/>
      <c r="JJM1" s="386"/>
      <c r="JJN1" s="386"/>
      <c r="JJO1" s="386"/>
      <c r="JJP1" s="386"/>
      <c r="JJQ1" s="386"/>
      <c r="JJR1" s="386"/>
      <c r="JJS1" s="386"/>
      <c r="JJT1" s="386"/>
      <c r="JJU1" s="385"/>
      <c r="JJV1" s="386"/>
      <c r="JJW1" s="386"/>
      <c r="JJX1" s="386"/>
      <c r="JJY1" s="386"/>
      <c r="JJZ1" s="386"/>
      <c r="JKA1" s="386"/>
      <c r="JKB1" s="386"/>
      <c r="JKC1" s="386"/>
      <c r="JKD1" s="386"/>
      <c r="JKE1" s="386"/>
      <c r="JKF1" s="386"/>
      <c r="JKG1" s="386"/>
      <c r="JKH1" s="386"/>
      <c r="JKI1" s="386"/>
      <c r="JKJ1" s="386"/>
      <c r="JKK1" s="385"/>
      <c r="JKL1" s="386"/>
      <c r="JKM1" s="386"/>
      <c r="JKN1" s="386"/>
      <c r="JKO1" s="386"/>
      <c r="JKP1" s="386"/>
      <c r="JKQ1" s="386"/>
      <c r="JKR1" s="386"/>
      <c r="JKS1" s="386"/>
      <c r="JKT1" s="386"/>
      <c r="JKU1" s="386"/>
      <c r="JKV1" s="386"/>
      <c r="JKW1" s="386"/>
      <c r="JKX1" s="386"/>
      <c r="JKY1" s="386"/>
      <c r="JKZ1" s="386"/>
      <c r="JLA1" s="385"/>
      <c r="JLB1" s="386"/>
      <c r="JLC1" s="386"/>
      <c r="JLD1" s="386"/>
      <c r="JLE1" s="386"/>
      <c r="JLF1" s="386"/>
      <c r="JLG1" s="386"/>
      <c r="JLH1" s="386"/>
      <c r="JLI1" s="386"/>
      <c r="JLJ1" s="386"/>
      <c r="JLK1" s="386"/>
      <c r="JLL1" s="386"/>
      <c r="JLM1" s="386"/>
      <c r="JLN1" s="386"/>
      <c r="JLO1" s="386"/>
      <c r="JLP1" s="386"/>
      <c r="JLQ1" s="385"/>
      <c r="JLR1" s="386"/>
      <c r="JLS1" s="386"/>
      <c r="JLT1" s="386"/>
      <c r="JLU1" s="386"/>
      <c r="JLV1" s="386"/>
      <c r="JLW1" s="386"/>
      <c r="JLX1" s="386"/>
      <c r="JLY1" s="386"/>
      <c r="JLZ1" s="386"/>
      <c r="JMA1" s="386"/>
      <c r="JMB1" s="386"/>
      <c r="JMC1" s="386"/>
      <c r="JMD1" s="386"/>
      <c r="JME1" s="386"/>
      <c r="JMF1" s="386"/>
      <c r="JMG1" s="385"/>
      <c r="JMH1" s="386"/>
      <c r="JMI1" s="386"/>
      <c r="JMJ1" s="386"/>
      <c r="JMK1" s="386"/>
      <c r="JML1" s="386"/>
      <c r="JMM1" s="386"/>
      <c r="JMN1" s="386"/>
      <c r="JMO1" s="386"/>
      <c r="JMP1" s="386"/>
      <c r="JMQ1" s="386"/>
      <c r="JMR1" s="386"/>
      <c r="JMS1" s="386"/>
      <c r="JMT1" s="386"/>
      <c r="JMU1" s="386"/>
      <c r="JMV1" s="386"/>
      <c r="JMW1" s="385"/>
      <c r="JMX1" s="386"/>
      <c r="JMY1" s="386"/>
      <c r="JMZ1" s="386"/>
      <c r="JNA1" s="386"/>
      <c r="JNB1" s="386"/>
      <c r="JNC1" s="386"/>
      <c r="JND1" s="386"/>
      <c r="JNE1" s="386"/>
      <c r="JNF1" s="386"/>
      <c r="JNG1" s="386"/>
      <c r="JNH1" s="386"/>
      <c r="JNI1" s="386"/>
      <c r="JNJ1" s="386"/>
      <c r="JNK1" s="386"/>
      <c r="JNL1" s="386"/>
      <c r="JNM1" s="385"/>
      <c r="JNN1" s="386"/>
      <c r="JNO1" s="386"/>
      <c r="JNP1" s="386"/>
      <c r="JNQ1" s="386"/>
      <c r="JNR1" s="386"/>
      <c r="JNS1" s="386"/>
      <c r="JNT1" s="386"/>
      <c r="JNU1" s="386"/>
      <c r="JNV1" s="386"/>
      <c r="JNW1" s="386"/>
      <c r="JNX1" s="386"/>
      <c r="JNY1" s="386"/>
      <c r="JNZ1" s="386"/>
      <c r="JOA1" s="386"/>
      <c r="JOB1" s="386"/>
      <c r="JOC1" s="385"/>
      <c r="JOD1" s="386"/>
      <c r="JOE1" s="386"/>
      <c r="JOF1" s="386"/>
      <c r="JOG1" s="386"/>
      <c r="JOH1" s="386"/>
      <c r="JOI1" s="386"/>
      <c r="JOJ1" s="386"/>
      <c r="JOK1" s="386"/>
      <c r="JOL1" s="386"/>
      <c r="JOM1" s="386"/>
      <c r="JON1" s="386"/>
      <c r="JOO1" s="386"/>
      <c r="JOP1" s="386"/>
      <c r="JOQ1" s="386"/>
      <c r="JOR1" s="386"/>
      <c r="JOS1" s="385"/>
      <c r="JOT1" s="386"/>
      <c r="JOU1" s="386"/>
      <c r="JOV1" s="386"/>
      <c r="JOW1" s="386"/>
      <c r="JOX1" s="386"/>
      <c r="JOY1" s="386"/>
      <c r="JOZ1" s="386"/>
      <c r="JPA1" s="386"/>
      <c r="JPB1" s="386"/>
      <c r="JPC1" s="386"/>
      <c r="JPD1" s="386"/>
      <c r="JPE1" s="386"/>
      <c r="JPF1" s="386"/>
      <c r="JPG1" s="386"/>
      <c r="JPH1" s="386"/>
      <c r="JPI1" s="385"/>
      <c r="JPJ1" s="386"/>
      <c r="JPK1" s="386"/>
      <c r="JPL1" s="386"/>
      <c r="JPM1" s="386"/>
      <c r="JPN1" s="386"/>
      <c r="JPO1" s="386"/>
      <c r="JPP1" s="386"/>
      <c r="JPQ1" s="386"/>
      <c r="JPR1" s="386"/>
      <c r="JPS1" s="386"/>
      <c r="JPT1" s="386"/>
      <c r="JPU1" s="386"/>
      <c r="JPV1" s="386"/>
      <c r="JPW1" s="386"/>
      <c r="JPX1" s="386"/>
      <c r="JPY1" s="385"/>
      <c r="JPZ1" s="386"/>
      <c r="JQA1" s="386"/>
      <c r="JQB1" s="386"/>
      <c r="JQC1" s="386"/>
      <c r="JQD1" s="386"/>
      <c r="JQE1" s="386"/>
      <c r="JQF1" s="386"/>
      <c r="JQG1" s="386"/>
      <c r="JQH1" s="386"/>
      <c r="JQI1" s="386"/>
      <c r="JQJ1" s="386"/>
      <c r="JQK1" s="386"/>
      <c r="JQL1" s="386"/>
      <c r="JQM1" s="386"/>
      <c r="JQN1" s="386"/>
      <c r="JQO1" s="385"/>
      <c r="JQP1" s="386"/>
      <c r="JQQ1" s="386"/>
      <c r="JQR1" s="386"/>
      <c r="JQS1" s="386"/>
      <c r="JQT1" s="386"/>
      <c r="JQU1" s="386"/>
      <c r="JQV1" s="386"/>
      <c r="JQW1" s="386"/>
      <c r="JQX1" s="386"/>
      <c r="JQY1" s="386"/>
      <c r="JQZ1" s="386"/>
      <c r="JRA1" s="386"/>
      <c r="JRB1" s="386"/>
      <c r="JRC1" s="386"/>
      <c r="JRD1" s="386"/>
      <c r="JRE1" s="385"/>
      <c r="JRF1" s="386"/>
      <c r="JRG1" s="386"/>
      <c r="JRH1" s="386"/>
      <c r="JRI1" s="386"/>
      <c r="JRJ1" s="386"/>
      <c r="JRK1" s="386"/>
      <c r="JRL1" s="386"/>
      <c r="JRM1" s="386"/>
      <c r="JRN1" s="386"/>
      <c r="JRO1" s="386"/>
      <c r="JRP1" s="386"/>
      <c r="JRQ1" s="386"/>
      <c r="JRR1" s="386"/>
      <c r="JRS1" s="386"/>
      <c r="JRT1" s="386"/>
      <c r="JRU1" s="385"/>
      <c r="JRV1" s="386"/>
      <c r="JRW1" s="386"/>
      <c r="JRX1" s="386"/>
      <c r="JRY1" s="386"/>
      <c r="JRZ1" s="386"/>
      <c r="JSA1" s="386"/>
      <c r="JSB1" s="386"/>
      <c r="JSC1" s="386"/>
      <c r="JSD1" s="386"/>
      <c r="JSE1" s="386"/>
      <c r="JSF1" s="386"/>
      <c r="JSG1" s="386"/>
      <c r="JSH1" s="386"/>
      <c r="JSI1" s="386"/>
      <c r="JSJ1" s="386"/>
      <c r="JSK1" s="385"/>
      <c r="JSL1" s="386"/>
      <c r="JSM1" s="386"/>
      <c r="JSN1" s="386"/>
      <c r="JSO1" s="386"/>
      <c r="JSP1" s="386"/>
      <c r="JSQ1" s="386"/>
      <c r="JSR1" s="386"/>
      <c r="JSS1" s="386"/>
      <c r="JST1" s="386"/>
      <c r="JSU1" s="386"/>
      <c r="JSV1" s="386"/>
      <c r="JSW1" s="386"/>
      <c r="JSX1" s="386"/>
      <c r="JSY1" s="386"/>
      <c r="JSZ1" s="386"/>
      <c r="JTA1" s="385"/>
      <c r="JTB1" s="386"/>
      <c r="JTC1" s="386"/>
      <c r="JTD1" s="386"/>
      <c r="JTE1" s="386"/>
      <c r="JTF1" s="386"/>
      <c r="JTG1" s="386"/>
      <c r="JTH1" s="386"/>
      <c r="JTI1" s="386"/>
      <c r="JTJ1" s="386"/>
      <c r="JTK1" s="386"/>
      <c r="JTL1" s="386"/>
      <c r="JTM1" s="386"/>
      <c r="JTN1" s="386"/>
      <c r="JTO1" s="386"/>
      <c r="JTP1" s="386"/>
      <c r="JTQ1" s="385"/>
      <c r="JTR1" s="386"/>
      <c r="JTS1" s="386"/>
      <c r="JTT1" s="386"/>
      <c r="JTU1" s="386"/>
      <c r="JTV1" s="386"/>
      <c r="JTW1" s="386"/>
      <c r="JTX1" s="386"/>
      <c r="JTY1" s="386"/>
      <c r="JTZ1" s="386"/>
      <c r="JUA1" s="386"/>
      <c r="JUB1" s="386"/>
      <c r="JUC1" s="386"/>
      <c r="JUD1" s="386"/>
      <c r="JUE1" s="386"/>
      <c r="JUF1" s="386"/>
      <c r="JUG1" s="385"/>
      <c r="JUH1" s="386"/>
      <c r="JUI1" s="386"/>
      <c r="JUJ1" s="386"/>
      <c r="JUK1" s="386"/>
      <c r="JUL1" s="386"/>
      <c r="JUM1" s="386"/>
      <c r="JUN1" s="386"/>
      <c r="JUO1" s="386"/>
      <c r="JUP1" s="386"/>
      <c r="JUQ1" s="386"/>
      <c r="JUR1" s="386"/>
      <c r="JUS1" s="386"/>
      <c r="JUT1" s="386"/>
      <c r="JUU1" s="386"/>
      <c r="JUV1" s="386"/>
      <c r="JUW1" s="385"/>
      <c r="JUX1" s="386"/>
      <c r="JUY1" s="386"/>
      <c r="JUZ1" s="386"/>
      <c r="JVA1" s="386"/>
      <c r="JVB1" s="386"/>
      <c r="JVC1" s="386"/>
      <c r="JVD1" s="386"/>
      <c r="JVE1" s="386"/>
      <c r="JVF1" s="386"/>
      <c r="JVG1" s="386"/>
      <c r="JVH1" s="386"/>
      <c r="JVI1" s="386"/>
      <c r="JVJ1" s="386"/>
      <c r="JVK1" s="386"/>
      <c r="JVL1" s="386"/>
      <c r="JVM1" s="385"/>
      <c r="JVN1" s="386"/>
      <c r="JVO1" s="386"/>
      <c r="JVP1" s="386"/>
      <c r="JVQ1" s="386"/>
      <c r="JVR1" s="386"/>
      <c r="JVS1" s="386"/>
      <c r="JVT1" s="386"/>
      <c r="JVU1" s="386"/>
      <c r="JVV1" s="386"/>
      <c r="JVW1" s="386"/>
      <c r="JVX1" s="386"/>
      <c r="JVY1" s="386"/>
      <c r="JVZ1" s="386"/>
      <c r="JWA1" s="386"/>
      <c r="JWB1" s="386"/>
      <c r="JWC1" s="385"/>
      <c r="JWD1" s="386"/>
      <c r="JWE1" s="386"/>
      <c r="JWF1" s="386"/>
      <c r="JWG1" s="386"/>
      <c r="JWH1" s="386"/>
      <c r="JWI1" s="386"/>
      <c r="JWJ1" s="386"/>
      <c r="JWK1" s="386"/>
      <c r="JWL1" s="386"/>
      <c r="JWM1" s="386"/>
      <c r="JWN1" s="386"/>
      <c r="JWO1" s="386"/>
      <c r="JWP1" s="386"/>
      <c r="JWQ1" s="386"/>
      <c r="JWR1" s="386"/>
      <c r="JWS1" s="385"/>
      <c r="JWT1" s="386"/>
      <c r="JWU1" s="386"/>
      <c r="JWV1" s="386"/>
      <c r="JWW1" s="386"/>
      <c r="JWX1" s="386"/>
      <c r="JWY1" s="386"/>
      <c r="JWZ1" s="386"/>
      <c r="JXA1" s="386"/>
      <c r="JXB1" s="386"/>
      <c r="JXC1" s="386"/>
      <c r="JXD1" s="386"/>
      <c r="JXE1" s="386"/>
      <c r="JXF1" s="386"/>
      <c r="JXG1" s="386"/>
      <c r="JXH1" s="386"/>
      <c r="JXI1" s="385"/>
      <c r="JXJ1" s="386"/>
      <c r="JXK1" s="386"/>
      <c r="JXL1" s="386"/>
      <c r="JXM1" s="386"/>
      <c r="JXN1" s="386"/>
      <c r="JXO1" s="386"/>
      <c r="JXP1" s="386"/>
      <c r="JXQ1" s="386"/>
      <c r="JXR1" s="386"/>
      <c r="JXS1" s="386"/>
      <c r="JXT1" s="386"/>
      <c r="JXU1" s="386"/>
      <c r="JXV1" s="386"/>
      <c r="JXW1" s="386"/>
      <c r="JXX1" s="386"/>
      <c r="JXY1" s="385"/>
      <c r="JXZ1" s="386"/>
      <c r="JYA1" s="386"/>
      <c r="JYB1" s="386"/>
      <c r="JYC1" s="386"/>
      <c r="JYD1" s="386"/>
      <c r="JYE1" s="386"/>
      <c r="JYF1" s="386"/>
      <c r="JYG1" s="386"/>
      <c r="JYH1" s="386"/>
      <c r="JYI1" s="386"/>
      <c r="JYJ1" s="386"/>
      <c r="JYK1" s="386"/>
      <c r="JYL1" s="386"/>
      <c r="JYM1" s="386"/>
      <c r="JYN1" s="386"/>
      <c r="JYO1" s="385"/>
      <c r="JYP1" s="386"/>
      <c r="JYQ1" s="386"/>
      <c r="JYR1" s="386"/>
      <c r="JYS1" s="386"/>
      <c r="JYT1" s="386"/>
      <c r="JYU1" s="386"/>
      <c r="JYV1" s="386"/>
      <c r="JYW1" s="386"/>
      <c r="JYX1" s="386"/>
      <c r="JYY1" s="386"/>
      <c r="JYZ1" s="386"/>
      <c r="JZA1" s="386"/>
      <c r="JZB1" s="386"/>
      <c r="JZC1" s="386"/>
      <c r="JZD1" s="386"/>
      <c r="JZE1" s="385"/>
      <c r="JZF1" s="386"/>
      <c r="JZG1" s="386"/>
      <c r="JZH1" s="386"/>
      <c r="JZI1" s="386"/>
      <c r="JZJ1" s="386"/>
      <c r="JZK1" s="386"/>
      <c r="JZL1" s="386"/>
      <c r="JZM1" s="386"/>
      <c r="JZN1" s="386"/>
      <c r="JZO1" s="386"/>
      <c r="JZP1" s="386"/>
      <c r="JZQ1" s="386"/>
      <c r="JZR1" s="386"/>
      <c r="JZS1" s="386"/>
      <c r="JZT1" s="386"/>
      <c r="JZU1" s="385"/>
      <c r="JZV1" s="386"/>
      <c r="JZW1" s="386"/>
      <c r="JZX1" s="386"/>
      <c r="JZY1" s="386"/>
      <c r="JZZ1" s="386"/>
      <c r="KAA1" s="386"/>
      <c r="KAB1" s="386"/>
      <c r="KAC1" s="386"/>
      <c r="KAD1" s="386"/>
      <c r="KAE1" s="386"/>
      <c r="KAF1" s="386"/>
      <c r="KAG1" s="386"/>
      <c r="KAH1" s="386"/>
      <c r="KAI1" s="386"/>
      <c r="KAJ1" s="386"/>
      <c r="KAK1" s="385"/>
      <c r="KAL1" s="386"/>
      <c r="KAM1" s="386"/>
      <c r="KAN1" s="386"/>
      <c r="KAO1" s="386"/>
      <c r="KAP1" s="386"/>
      <c r="KAQ1" s="386"/>
      <c r="KAR1" s="386"/>
      <c r="KAS1" s="386"/>
      <c r="KAT1" s="386"/>
      <c r="KAU1" s="386"/>
      <c r="KAV1" s="386"/>
      <c r="KAW1" s="386"/>
      <c r="KAX1" s="386"/>
      <c r="KAY1" s="386"/>
      <c r="KAZ1" s="386"/>
      <c r="KBA1" s="385"/>
      <c r="KBB1" s="386"/>
      <c r="KBC1" s="386"/>
      <c r="KBD1" s="386"/>
      <c r="KBE1" s="386"/>
      <c r="KBF1" s="386"/>
      <c r="KBG1" s="386"/>
      <c r="KBH1" s="386"/>
      <c r="KBI1" s="386"/>
      <c r="KBJ1" s="386"/>
      <c r="KBK1" s="386"/>
      <c r="KBL1" s="386"/>
      <c r="KBM1" s="386"/>
      <c r="KBN1" s="386"/>
      <c r="KBO1" s="386"/>
      <c r="KBP1" s="386"/>
      <c r="KBQ1" s="385"/>
      <c r="KBR1" s="386"/>
      <c r="KBS1" s="386"/>
      <c r="KBT1" s="386"/>
      <c r="KBU1" s="386"/>
      <c r="KBV1" s="386"/>
      <c r="KBW1" s="386"/>
      <c r="KBX1" s="386"/>
      <c r="KBY1" s="386"/>
      <c r="KBZ1" s="386"/>
      <c r="KCA1" s="386"/>
      <c r="KCB1" s="386"/>
      <c r="KCC1" s="386"/>
      <c r="KCD1" s="386"/>
      <c r="KCE1" s="386"/>
      <c r="KCF1" s="386"/>
      <c r="KCG1" s="385"/>
      <c r="KCH1" s="386"/>
      <c r="KCI1" s="386"/>
      <c r="KCJ1" s="386"/>
      <c r="KCK1" s="386"/>
      <c r="KCL1" s="386"/>
      <c r="KCM1" s="386"/>
      <c r="KCN1" s="386"/>
      <c r="KCO1" s="386"/>
      <c r="KCP1" s="386"/>
      <c r="KCQ1" s="386"/>
      <c r="KCR1" s="386"/>
      <c r="KCS1" s="386"/>
      <c r="KCT1" s="386"/>
      <c r="KCU1" s="386"/>
      <c r="KCV1" s="386"/>
      <c r="KCW1" s="385"/>
      <c r="KCX1" s="386"/>
      <c r="KCY1" s="386"/>
      <c r="KCZ1" s="386"/>
      <c r="KDA1" s="386"/>
      <c r="KDB1" s="386"/>
      <c r="KDC1" s="386"/>
      <c r="KDD1" s="386"/>
      <c r="KDE1" s="386"/>
      <c r="KDF1" s="386"/>
      <c r="KDG1" s="386"/>
      <c r="KDH1" s="386"/>
      <c r="KDI1" s="386"/>
      <c r="KDJ1" s="386"/>
      <c r="KDK1" s="386"/>
      <c r="KDL1" s="386"/>
      <c r="KDM1" s="385"/>
      <c r="KDN1" s="386"/>
      <c r="KDO1" s="386"/>
      <c r="KDP1" s="386"/>
      <c r="KDQ1" s="386"/>
      <c r="KDR1" s="386"/>
      <c r="KDS1" s="386"/>
      <c r="KDT1" s="386"/>
      <c r="KDU1" s="386"/>
      <c r="KDV1" s="386"/>
      <c r="KDW1" s="386"/>
      <c r="KDX1" s="386"/>
      <c r="KDY1" s="386"/>
      <c r="KDZ1" s="386"/>
      <c r="KEA1" s="386"/>
      <c r="KEB1" s="386"/>
      <c r="KEC1" s="385"/>
      <c r="KED1" s="386"/>
      <c r="KEE1" s="386"/>
      <c r="KEF1" s="386"/>
      <c r="KEG1" s="386"/>
      <c r="KEH1" s="386"/>
      <c r="KEI1" s="386"/>
      <c r="KEJ1" s="386"/>
      <c r="KEK1" s="386"/>
      <c r="KEL1" s="386"/>
      <c r="KEM1" s="386"/>
      <c r="KEN1" s="386"/>
      <c r="KEO1" s="386"/>
      <c r="KEP1" s="386"/>
      <c r="KEQ1" s="386"/>
      <c r="KER1" s="386"/>
      <c r="KES1" s="385"/>
      <c r="KET1" s="386"/>
      <c r="KEU1" s="386"/>
      <c r="KEV1" s="386"/>
      <c r="KEW1" s="386"/>
      <c r="KEX1" s="386"/>
      <c r="KEY1" s="386"/>
      <c r="KEZ1" s="386"/>
      <c r="KFA1" s="386"/>
      <c r="KFB1" s="386"/>
      <c r="KFC1" s="386"/>
      <c r="KFD1" s="386"/>
      <c r="KFE1" s="386"/>
      <c r="KFF1" s="386"/>
      <c r="KFG1" s="386"/>
      <c r="KFH1" s="386"/>
      <c r="KFI1" s="385"/>
      <c r="KFJ1" s="386"/>
      <c r="KFK1" s="386"/>
      <c r="KFL1" s="386"/>
      <c r="KFM1" s="386"/>
      <c r="KFN1" s="386"/>
      <c r="KFO1" s="386"/>
      <c r="KFP1" s="386"/>
      <c r="KFQ1" s="386"/>
      <c r="KFR1" s="386"/>
      <c r="KFS1" s="386"/>
      <c r="KFT1" s="386"/>
      <c r="KFU1" s="386"/>
      <c r="KFV1" s="386"/>
      <c r="KFW1" s="386"/>
      <c r="KFX1" s="386"/>
      <c r="KFY1" s="385"/>
      <c r="KFZ1" s="386"/>
      <c r="KGA1" s="386"/>
      <c r="KGB1" s="386"/>
      <c r="KGC1" s="386"/>
      <c r="KGD1" s="386"/>
      <c r="KGE1" s="386"/>
      <c r="KGF1" s="386"/>
      <c r="KGG1" s="386"/>
      <c r="KGH1" s="386"/>
      <c r="KGI1" s="386"/>
      <c r="KGJ1" s="386"/>
      <c r="KGK1" s="386"/>
      <c r="KGL1" s="386"/>
      <c r="KGM1" s="386"/>
      <c r="KGN1" s="386"/>
      <c r="KGO1" s="385"/>
      <c r="KGP1" s="386"/>
      <c r="KGQ1" s="386"/>
      <c r="KGR1" s="386"/>
      <c r="KGS1" s="386"/>
      <c r="KGT1" s="386"/>
      <c r="KGU1" s="386"/>
      <c r="KGV1" s="386"/>
      <c r="KGW1" s="386"/>
      <c r="KGX1" s="386"/>
      <c r="KGY1" s="386"/>
      <c r="KGZ1" s="386"/>
      <c r="KHA1" s="386"/>
      <c r="KHB1" s="386"/>
      <c r="KHC1" s="386"/>
      <c r="KHD1" s="386"/>
      <c r="KHE1" s="385"/>
      <c r="KHF1" s="386"/>
      <c r="KHG1" s="386"/>
      <c r="KHH1" s="386"/>
      <c r="KHI1" s="386"/>
      <c r="KHJ1" s="386"/>
      <c r="KHK1" s="386"/>
      <c r="KHL1" s="386"/>
      <c r="KHM1" s="386"/>
      <c r="KHN1" s="386"/>
      <c r="KHO1" s="386"/>
      <c r="KHP1" s="386"/>
      <c r="KHQ1" s="386"/>
      <c r="KHR1" s="386"/>
      <c r="KHS1" s="386"/>
      <c r="KHT1" s="386"/>
      <c r="KHU1" s="385"/>
      <c r="KHV1" s="386"/>
      <c r="KHW1" s="386"/>
      <c r="KHX1" s="386"/>
      <c r="KHY1" s="386"/>
      <c r="KHZ1" s="386"/>
      <c r="KIA1" s="386"/>
      <c r="KIB1" s="386"/>
      <c r="KIC1" s="386"/>
      <c r="KID1" s="386"/>
      <c r="KIE1" s="386"/>
      <c r="KIF1" s="386"/>
      <c r="KIG1" s="386"/>
      <c r="KIH1" s="386"/>
      <c r="KII1" s="386"/>
      <c r="KIJ1" s="386"/>
      <c r="KIK1" s="385"/>
      <c r="KIL1" s="386"/>
      <c r="KIM1" s="386"/>
      <c r="KIN1" s="386"/>
      <c r="KIO1" s="386"/>
      <c r="KIP1" s="386"/>
      <c r="KIQ1" s="386"/>
      <c r="KIR1" s="386"/>
      <c r="KIS1" s="386"/>
      <c r="KIT1" s="386"/>
      <c r="KIU1" s="386"/>
      <c r="KIV1" s="386"/>
      <c r="KIW1" s="386"/>
      <c r="KIX1" s="386"/>
      <c r="KIY1" s="386"/>
      <c r="KIZ1" s="386"/>
      <c r="KJA1" s="385"/>
      <c r="KJB1" s="386"/>
      <c r="KJC1" s="386"/>
      <c r="KJD1" s="386"/>
      <c r="KJE1" s="386"/>
      <c r="KJF1" s="386"/>
      <c r="KJG1" s="386"/>
      <c r="KJH1" s="386"/>
      <c r="KJI1" s="386"/>
      <c r="KJJ1" s="386"/>
      <c r="KJK1" s="386"/>
      <c r="KJL1" s="386"/>
      <c r="KJM1" s="386"/>
      <c r="KJN1" s="386"/>
      <c r="KJO1" s="386"/>
      <c r="KJP1" s="386"/>
      <c r="KJQ1" s="385"/>
      <c r="KJR1" s="386"/>
      <c r="KJS1" s="386"/>
      <c r="KJT1" s="386"/>
      <c r="KJU1" s="386"/>
      <c r="KJV1" s="386"/>
      <c r="KJW1" s="386"/>
      <c r="KJX1" s="386"/>
      <c r="KJY1" s="386"/>
      <c r="KJZ1" s="386"/>
      <c r="KKA1" s="386"/>
      <c r="KKB1" s="386"/>
      <c r="KKC1" s="386"/>
      <c r="KKD1" s="386"/>
      <c r="KKE1" s="386"/>
      <c r="KKF1" s="386"/>
      <c r="KKG1" s="385"/>
      <c r="KKH1" s="386"/>
      <c r="KKI1" s="386"/>
      <c r="KKJ1" s="386"/>
      <c r="KKK1" s="386"/>
      <c r="KKL1" s="386"/>
      <c r="KKM1" s="386"/>
      <c r="KKN1" s="386"/>
      <c r="KKO1" s="386"/>
      <c r="KKP1" s="386"/>
      <c r="KKQ1" s="386"/>
      <c r="KKR1" s="386"/>
      <c r="KKS1" s="386"/>
      <c r="KKT1" s="386"/>
      <c r="KKU1" s="386"/>
      <c r="KKV1" s="386"/>
      <c r="KKW1" s="385"/>
      <c r="KKX1" s="386"/>
      <c r="KKY1" s="386"/>
      <c r="KKZ1" s="386"/>
      <c r="KLA1" s="386"/>
      <c r="KLB1" s="386"/>
      <c r="KLC1" s="386"/>
      <c r="KLD1" s="386"/>
      <c r="KLE1" s="386"/>
      <c r="KLF1" s="386"/>
      <c r="KLG1" s="386"/>
      <c r="KLH1" s="386"/>
      <c r="KLI1" s="386"/>
      <c r="KLJ1" s="386"/>
      <c r="KLK1" s="386"/>
      <c r="KLL1" s="386"/>
      <c r="KLM1" s="385"/>
      <c r="KLN1" s="386"/>
      <c r="KLO1" s="386"/>
      <c r="KLP1" s="386"/>
      <c r="KLQ1" s="386"/>
      <c r="KLR1" s="386"/>
      <c r="KLS1" s="386"/>
      <c r="KLT1" s="386"/>
      <c r="KLU1" s="386"/>
      <c r="KLV1" s="386"/>
      <c r="KLW1" s="386"/>
      <c r="KLX1" s="386"/>
      <c r="KLY1" s="386"/>
      <c r="KLZ1" s="386"/>
      <c r="KMA1" s="386"/>
      <c r="KMB1" s="386"/>
      <c r="KMC1" s="385"/>
      <c r="KMD1" s="386"/>
      <c r="KME1" s="386"/>
      <c r="KMF1" s="386"/>
      <c r="KMG1" s="386"/>
      <c r="KMH1" s="386"/>
      <c r="KMI1" s="386"/>
      <c r="KMJ1" s="386"/>
      <c r="KMK1" s="386"/>
      <c r="KML1" s="386"/>
      <c r="KMM1" s="386"/>
      <c r="KMN1" s="386"/>
      <c r="KMO1" s="386"/>
      <c r="KMP1" s="386"/>
      <c r="KMQ1" s="386"/>
      <c r="KMR1" s="386"/>
      <c r="KMS1" s="385"/>
      <c r="KMT1" s="386"/>
      <c r="KMU1" s="386"/>
      <c r="KMV1" s="386"/>
      <c r="KMW1" s="386"/>
      <c r="KMX1" s="386"/>
      <c r="KMY1" s="386"/>
      <c r="KMZ1" s="386"/>
      <c r="KNA1" s="386"/>
      <c r="KNB1" s="386"/>
      <c r="KNC1" s="386"/>
      <c r="KND1" s="386"/>
      <c r="KNE1" s="386"/>
      <c r="KNF1" s="386"/>
      <c r="KNG1" s="386"/>
      <c r="KNH1" s="386"/>
      <c r="KNI1" s="385"/>
      <c r="KNJ1" s="386"/>
      <c r="KNK1" s="386"/>
      <c r="KNL1" s="386"/>
      <c r="KNM1" s="386"/>
      <c r="KNN1" s="386"/>
      <c r="KNO1" s="386"/>
      <c r="KNP1" s="386"/>
      <c r="KNQ1" s="386"/>
      <c r="KNR1" s="386"/>
      <c r="KNS1" s="386"/>
      <c r="KNT1" s="386"/>
      <c r="KNU1" s="386"/>
      <c r="KNV1" s="386"/>
      <c r="KNW1" s="386"/>
      <c r="KNX1" s="386"/>
      <c r="KNY1" s="385"/>
      <c r="KNZ1" s="386"/>
      <c r="KOA1" s="386"/>
      <c r="KOB1" s="386"/>
      <c r="KOC1" s="386"/>
      <c r="KOD1" s="386"/>
      <c r="KOE1" s="386"/>
      <c r="KOF1" s="386"/>
      <c r="KOG1" s="386"/>
      <c r="KOH1" s="386"/>
      <c r="KOI1" s="386"/>
      <c r="KOJ1" s="386"/>
      <c r="KOK1" s="386"/>
      <c r="KOL1" s="386"/>
      <c r="KOM1" s="386"/>
      <c r="KON1" s="386"/>
      <c r="KOO1" s="385"/>
      <c r="KOP1" s="386"/>
      <c r="KOQ1" s="386"/>
      <c r="KOR1" s="386"/>
      <c r="KOS1" s="386"/>
      <c r="KOT1" s="386"/>
      <c r="KOU1" s="386"/>
      <c r="KOV1" s="386"/>
      <c r="KOW1" s="386"/>
      <c r="KOX1" s="386"/>
      <c r="KOY1" s="386"/>
      <c r="KOZ1" s="386"/>
      <c r="KPA1" s="386"/>
      <c r="KPB1" s="386"/>
      <c r="KPC1" s="386"/>
      <c r="KPD1" s="386"/>
      <c r="KPE1" s="385"/>
      <c r="KPF1" s="386"/>
      <c r="KPG1" s="386"/>
      <c r="KPH1" s="386"/>
      <c r="KPI1" s="386"/>
      <c r="KPJ1" s="386"/>
      <c r="KPK1" s="386"/>
      <c r="KPL1" s="386"/>
      <c r="KPM1" s="386"/>
      <c r="KPN1" s="386"/>
      <c r="KPO1" s="386"/>
      <c r="KPP1" s="386"/>
      <c r="KPQ1" s="386"/>
      <c r="KPR1" s="386"/>
      <c r="KPS1" s="386"/>
      <c r="KPT1" s="386"/>
      <c r="KPU1" s="385"/>
      <c r="KPV1" s="386"/>
      <c r="KPW1" s="386"/>
      <c r="KPX1" s="386"/>
      <c r="KPY1" s="386"/>
      <c r="KPZ1" s="386"/>
      <c r="KQA1" s="386"/>
      <c r="KQB1" s="386"/>
      <c r="KQC1" s="386"/>
      <c r="KQD1" s="386"/>
      <c r="KQE1" s="386"/>
      <c r="KQF1" s="386"/>
      <c r="KQG1" s="386"/>
      <c r="KQH1" s="386"/>
      <c r="KQI1" s="386"/>
      <c r="KQJ1" s="386"/>
      <c r="KQK1" s="385"/>
      <c r="KQL1" s="386"/>
      <c r="KQM1" s="386"/>
      <c r="KQN1" s="386"/>
      <c r="KQO1" s="386"/>
      <c r="KQP1" s="386"/>
      <c r="KQQ1" s="386"/>
      <c r="KQR1" s="386"/>
      <c r="KQS1" s="386"/>
      <c r="KQT1" s="386"/>
      <c r="KQU1" s="386"/>
      <c r="KQV1" s="386"/>
      <c r="KQW1" s="386"/>
      <c r="KQX1" s="386"/>
      <c r="KQY1" s="386"/>
      <c r="KQZ1" s="386"/>
      <c r="KRA1" s="385"/>
      <c r="KRB1" s="386"/>
      <c r="KRC1" s="386"/>
      <c r="KRD1" s="386"/>
      <c r="KRE1" s="386"/>
      <c r="KRF1" s="386"/>
      <c r="KRG1" s="386"/>
      <c r="KRH1" s="386"/>
      <c r="KRI1" s="386"/>
      <c r="KRJ1" s="386"/>
      <c r="KRK1" s="386"/>
      <c r="KRL1" s="386"/>
      <c r="KRM1" s="386"/>
      <c r="KRN1" s="386"/>
      <c r="KRO1" s="386"/>
      <c r="KRP1" s="386"/>
      <c r="KRQ1" s="385"/>
      <c r="KRR1" s="386"/>
      <c r="KRS1" s="386"/>
      <c r="KRT1" s="386"/>
      <c r="KRU1" s="386"/>
      <c r="KRV1" s="386"/>
      <c r="KRW1" s="386"/>
      <c r="KRX1" s="386"/>
      <c r="KRY1" s="386"/>
      <c r="KRZ1" s="386"/>
      <c r="KSA1" s="386"/>
      <c r="KSB1" s="386"/>
      <c r="KSC1" s="386"/>
      <c r="KSD1" s="386"/>
      <c r="KSE1" s="386"/>
      <c r="KSF1" s="386"/>
      <c r="KSG1" s="385"/>
      <c r="KSH1" s="386"/>
      <c r="KSI1" s="386"/>
      <c r="KSJ1" s="386"/>
      <c r="KSK1" s="386"/>
      <c r="KSL1" s="386"/>
      <c r="KSM1" s="386"/>
      <c r="KSN1" s="386"/>
      <c r="KSO1" s="386"/>
      <c r="KSP1" s="386"/>
      <c r="KSQ1" s="386"/>
      <c r="KSR1" s="386"/>
      <c r="KSS1" s="386"/>
      <c r="KST1" s="386"/>
      <c r="KSU1" s="386"/>
      <c r="KSV1" s="386"/>
      <c r="KSW1" s="385"/>
      <c r="KSX1" s="386"/>
      <c r="KSY1" s="386"/>
      <c r="KSZ1" s="386"/>
      <c r="KTA1" s="386"/>
      <c r="KTB1" s="386"/>
      <c r="KTC1" s="386"/>
      <c r="KTD1" s="386"/>
      <c r="KTE1" s="386"/>
      <c r="KTF1" s="386"/>
      <c r="KTG1" s="386"/>
      <c r="KTH1" s="386"/>
      <c r="KTI1" s="386"/>
      <c r="KTJ1" s="386"/>
      <c r="KTK1" s="386"/>
      <c r="KTL1" s="386"/>
      <c r="KTM1" s="385"/>
      <c r="KTN1" s="386"/>
      <c r="KTO1" s="386"/>
      <c r="KTP1" s="386"/>
      <c r="KTQ1" s="386"/>
      <c r="KTR1" s="386"/>
      <c r="KTS1" s="386"/>
      <c r="KTT1" s="386"/>
      <c r="KTU1" s="386"/>
      <c r="KTV1" s="386"/>
      <c r="KTW1" s="386"/>
      <c r="KTX1" s="386"/>
      <c r="KTY1" s="386"/>
      <c r="KTZ1" s="386"/>
      <c r="KUA1" s="386"/>
      <c r="KUB1" s="386"/>
      <c r="KUC1" s="385"/>
      <c r="KUD1" s="386"/>
      <c r="KUE1" s="386"/>
      <c r="KUF1" s="386"/>
      <c r="KUG1" s="386"/>
      <c r="KUH1" s="386"/>
      <c r="KUI1" s="386"/>
      <c r="KUJ1" s="386"/>
      <c r="KUK1" s="386"/>
      <c r="KUL1" s="386"/>
      <c r="KUM1" s="386"/>
      <c r="KUN1" s="386"/>
      <c r="KUO1" s="386"/>
      <c r="KUP1" s="386"/>
      <c r="KUQ1" s="386"/>
      <c r="KUR1" s="386"/>
      <c r="KUS1" s="385"/>
      <c r="KUT1" s="386"/>
      <c r="KUU1" s="386"/>
      <c r="KUV1" s="386"/>
      <c r="KUW1" s="386"/>
      <c r="KUX1" s="386"/>
      <c r="KUY1" s="386"/>
      <c r="KUZ1" s="386"/>
      <c r="KVA1" s="386"/>
      <c r="KVB1" s="386"/>
      <c r="KVC1" s="386"/>
      <c r="KVD1" s="386"/>
      <c r="KVE1" s="386"/>
      <c r="KVF1" s="386"/>
      <c r="KVG1" s="386"/>
      <c r="KVH1" s="386"/>
      <c r="KVI1" s="385"/>
      <c r="KVJ1" s="386"/>
      <c r="KVK1" s="386"/>
      <c r="KVL1" s="386"/>
      <c r="KVM1" s="386"/>
      <c r="KVN1" s="386"/>
      <c r="KVO1" s="386"/>
      <c r="KVP1" s="386"/>
      <c r="KVQ1" s="386"/>
      <c r="KVR1" s="386"/>
      <c r="KVS1" s="386"/>
      <c r="KVT1" s="386"/>
      <c r="KVU1" s="386"/>
      <c r="KVV1" s="386"/>
      <c r="KVW1" s="386"/>
      <c r="KVX1" s="386"/>
      <c r="KVY1" s="385"/>
      <c r="KVZ1" s="386"/>
      <c r="KWA1" s="386"/>
      <c r="KWB1" s="386"/>
      <c r="KWC1" s="386"/>
      <c r="KWD1" s="386"/>
      <c r="KWE1" s="386"/>
      <c r="KWF1" s="386"/>
      <c r="KWG1" s="386"/>
      <c r="KWH1" s="386"/>
      <c r="KWI1" s="386"/>
      <c r="KWJ1" s="386"/>
      <c r="KWK1" s="386"/>
      <c r="KWL1" s="386"/>
      <c r="KWM1" s="386"/>
      <c r="KWN1" s="386"/>
      <c r="KWO1" s="385"/>
      <c r="KWP1" s="386"/>
      <c r="KWQ1" s="386"/>
      <c r="KWR1" s="386"/>
      <c r="KWS1" s="386"/>
      <c r="KWT1" s="386"/>
      <c r="KWU1" s="386"/>
      <c r="KWV1" s="386"/>
      <c r="KWW1" s="386"/>
      <c r="KWX1" s="386"/>
      <c r="KWY1" s="386"/>
      <c r="KWZ1" s="386"/>
      <c r="KXA1" s="386"/>
      <c r="KXB1" s="386"/>
      <c r="KXC1" s="386"/>
      <c r="KXD1" s="386"/>
      <c r="KXE1" s="385"/>
      <c r="KXF1" s="386"/>
      <c r="KXG1" s="386"/>
      <c r="KXH1" s="386"/>
      <c r="KXI1" s="386"/>
      <c r="KXJ1" s="386"/>
      <c r="KXK1" s="386"/>
      <c r="KXL1" s="386"/>
      <c r="KXM1" s="386"/>
      <c r="KXN1" s="386"/>
      <c r="KXO1" s="386"/>
      <c r="KXP1" s="386"/>
      <c r="KXQ1" s="386"/>
      <c r="KXR1" s="386"/>
      <c r="KXS1" s="386"/>
      <c r="KXT1" s="386"/>
      <c r="KXU1" s="385"/>
      <c r="KXV1" s="386"/>
      <c r="KXW1" s="386"/>
      <c r="KXX1" s="386"/>
      <c r="KXY1" s="386"/>
      <c r="KXZ1" s="386"/>
      <c r="KYA1" s="386"/>
      <c r="KYB1" s="386"/>
      <c r="KYC1" s="386"/>
      <c r="KYD1" s="386"/>
      <c r="KYE1" s="386"/>
      <c r="KYF1" s="386"/>
      <c r="KYG1" s="386"/>
      <c r="KYH1" s="386"/>
      <c r="KYI1" s="386"/>
      <c r="KYJ1" s="386"/>
      <c r="KYK1" s="385"/>
      <c r="KYL1" s="386"/>
      <c r="KYM1" s="386"/>
      <c r="KYN1" s="386"/>
      <c r="KYO1" s="386"/>
      <c r="KYP1" s="386"/>
      <c r="KYQ1" s="386"/>
      <c r="KYR1" s="386"/>
      <c r="KYS1" s="386"/>
      <c r="KYT1" s="386"/>
      <c r="KYU1" s="386"/>
      <c r="KYV1" s="386"/>
      <c r="KYW1" s="386"/>
      <c r="KYX1" s="386"/>
      <c r="KYY1" s="386"/>
      <c r="KYZ1" s="386"/>
      <c r="KZA1" s="385"/>
      <c r="KZB1" s="386"/>
      <c r="KZC1" s="386"/>
      <c r="KZD1" s="386"/>
      <c r="KZE1" s="386"/>
      <c r="KZF1" s="386"/>
      <c r="KZG1" s="386"/>
      <c r="KZH1" s="386"/>
      <c r="KZI1" s="386"/>
      <c r="KZJ1" s="386"/>
      <c r="KZK1" s="386"/>
      <c r="KZL1" s="386"/>
      <c r="KZM1" s="386"/>
      <c r="KZN1" s="386"/>
      <c r="KZO1" s="386"/>
      <c r="KZP1" s="386"/>
      <c r="KZQ1" s="385"/>
      <c r="KZR1" s="386"/>
      <c r="KZS1" s="386"/>
      <c r="KZT1" s="386"/>
      <c r="KZU1" s="386"/>
      <c r="KZV1" s="386"/>
      <c r="KZW1" s="386"/>
      <c r="KZX1" s="386"/>
      <c r="KZY1" s="386"/>
      <c r="KZZ1" s="386"/>
      <c r="LAA1" s="386"/>
      <c r="LAB1" s="386"/>
      <c r="LAC1" s="386"/>
      <c r="LAD1" s="386"/>
      <c r="LAE1" s="386"/>
      <c r="LAF1" s="386"/>
      <c r="LAG1" s="385"/>
      <c r="LAH1" s="386"/>
      <c r="LAI1" s="386"/>
      <c r="LAJ1" s="386"/>
      <c r="LAK1" s="386"/>
      <c r="LAL1" s="386"/>
      <c r="LAM1" s="386"/>
      <c r="LAN1" s="386"/>
      <c r="LAO1" s="386"/>
      <c r="LAP1" s="386"/>
      <c r="LAQ1" s="386"/>
      <c r="LAR1" s="386"/>
      <c r="LAS1" s="386"/>
      <c r="LAT1" s="386"/>
      <c r="LAU1" s="386"/>
      <c r="LAV1" s="386"/>
      <c r="LAW1" s="385"/>
      <c r="LAX1" s="386"/>
      <c r="LAY1" s="386"/>
      <c r="LAZ1" s="386"/>
      <c r="LBA1" s="386"/>
      <c r="LBB1" s="386"/>
      <c r="LBC1" s="386"/>
      <c r="LBD1" s="386"/>
      <c r="LBE1" s="386"/>
      <c r="LBF1" s="386"/>
      <c r="LBG1" s="386"/>
      <c r="LBH1" s="386"/>
      <c r="LBI1" s="386"/>
      <c r="LBJ1" s="386"/>
      <c r="LBK1" s="386"/>
      <c r="LBL1" s="386"/>
      <c r="LBM1" s="385"/>
      <c r="LBN1" s="386"/>
      <c r="LBO1" s="386"/>
      <c r="LBP1" s="386"/>
      <c r="LBQ1" s="386"/>
      <c r="LBR1" s="386"/>
      <c r="LBS1" s="386"/>
      <c r="LBT1" s="386"/>
      <c r="LBU1" s="386"/>
      <c r="LBV1" s="386"/>
      <c r="LBW1" s="386"/>
      <c r="LBX1" s="386"/>
      <c r="LBY1" s="386"/>
      <c r="LBZ1" s="386"/>
      <c r="LCA1" s="386"/>
      <c r="LCB1" s="386"/>
      <c r="LCC1" s="385"/>
      <c r="LCD1" s="386"/>
      <c r="LCE1" s="386"/>
      <c r="LCF1" s="386"/>
      <c r="LCG1" s="386"/>
      <c r="LCH1" s="386"/>
      <c r="LCI1" s="386"/>
      <c r="LCJ1" s="386"/>
      <c r="LCK1" s="386"/>
      <c r="LCL1" s="386"/>
      <c r="LCM1" s="386"/>
      <c r="LCN1" s="386"/>
      <c r="LCO1" s="386"/>
      <c r="LCP1" s="386"/>
      <c r="LCQ1" s="386"/>
      <c r="LCR1" s="386"/>
      <c r="LCS1" s="385"/>
      <c r="LCT1" s="386"/>
      <c r="LCU1" s="386"/>
      <c r="LCV1" s="386"/>
      <c r="LCW1" s="386"/>
      <c r="LCX1" s="386"/>
      <c r="LCY1" s="386"/>
      <c r="LCZ1" s="386"/>
      <c r="LDA1" s="386"/>
      <c r="LDB1" s="386"/>
      <c r="LDC1" s="386"/>
      <c r="LDD1" s="386"/>
      <c r="LDE1" s="386"/>
      <c r="LDF1" s="386"/>
      <c r="LDG1" s="386"/>
      <c r="LDH1" s="386"/>
      <c r="LDI1" s="385"/>
      <c r="LDJ1" s="386"/>
      <c r="LDK1" s="386"/>
      <c r="LDL1" s="386"/>
      <c r="LDM1" s="386"/>
      <c r="LDN1" s="386"/>
      <c r="LDO1" s="386"/>
      <c r="LDP1" s="386"/>
      <c r="LDQ1" s="386"/>
      <c r="LDR1" s="386"/>
      <c r="LDS1" s="386"/>
      <c r="LDT1" s="386"/>
      <c r="LDU1" s="386"/>
      <c r="LDV1" s="386"/>
      <c r="LDW1" s="386"/>
      <c r="LDX1" s="386"/>
      <c r="LDY1" s="385"/>
      <c r="LDZ1" s="386"/>
      <c r="LEA1" s="386"/>
      <c r="LEB1" s="386"/>
      <c r="LEC1" s="386"/>
      <c r="LED1" s="386"/>
      <c r="LEE1" s="386"/>
      <c r="LEF1" s="386"/>
      <c r="LEG1" s="386"/>
      <c r="LEH1" s="386"/>
      <c r="LEI1" s="386"/>
      <c r="LEJ1" s="386"/>
      <c r="LEK1" s="386"/>
      <c r="LEL1" s="386"/>
      <c r="LEM1" s="386"/>
      <c r="LEN1" s="386"/>
      <c r="LEO1" s="385"/>
      <c r="LEP1" s="386"/>
      <c r="LEQ1" s="386"/>
      <c r="LER1" s="386"/>
      <c r="LES1" s="386"/>
      <c r="LET1" s="386"/>
      <c r="LEU1" s="386"/>
      <c r="LEV1" s="386"/>
      <c r="LEW1" s="386"/>
      <c r="LEX1" s="386"/>
      <c r="LEY1" s="386"/>
      <c r="LEZ1" s="386"/>
      <c r="LFA1" s="386"/>
      <c r="LFB1" s="386"/>
      <c r="LFC1" s="386"/>
      <c r="LFD1" s="386"/>
      <c r="LFE1" s="385"/>
      <c r="LFF1" s="386"/>
      <c r="LFG1" s="386"/>
      <c r="LFH1" s="386"/>
      <c r="LFI1" s="386"/>
      <c r="LFJ1" s="386"/>
      <c r="LFK1" s="386"/>
      <c r="LFL1" s="386"/>
      <c r="LFM1" s="386"/>
      <c r="LFN1" s="386"/>
      <c r="LFO1" s="386"/>
      <c r="LFP1" s="386"/>
      <c r="LFQ1" s="386"/>
      <c r="LFR1" s="386"/>
      <c r="LFS1" s="386"/>
      <c r="LFT1" s="386"/>
      <c r="LFU1" s="385"/>
      <c r="LFV1" s="386"/>
      <c r="LFW1" s="386"/>
      <c r="LFX1" s="386"/>
      <c r="LFY1" s="386"/>
      <c r="LFZ1" s="386"/>
      <c r="LGA1" s="386"/>
      <c r="LGB1" s="386"/>
      <c r="LGC1" s="386"/>
      <c r="LGD1" s="386"/>
      <c r="LGE1" s="386"/>
      <c r="LGF1" s="386"/>
      <c r="LGG1" s="386"/>
      <c r="LGH1" s="386"/>
      <c r="LGI1" s="386"/>
      <c r="LGJ1" s="386"/>
      <c r="LGK1" s="385"/>
      <c r="LGL1" s="386"/>
      <c r="LGM1" s="386"/>
      <c r="LGN1" s="386"/>
      <c r="LGO1" s="386"/>
      <c r="LGP1" s="386"/>
      <c r="LGQ1" s="386"/>
      <c r="LGR1" s="386"/>
      <c r="LGS1" s="386"/>
      <c r="LGT1" s="386"/>
      <c r="LGU1" s="386"/>
      <c r="LGV1" s="386"/>
      <c r="LGW1" s="386"/>
      <c r="LGX1" s="386"/>
      <c r="LGY1" s="386"/>
      <c r="LGZ1" s="386"/>
      <c r="LHA1" s="385"/>
      <c r="LHB1" s="386"/>
      <c r="LHC1" s="386"/>
      <c r="LHD1" s="386"/>
      <c r="LHE1" s="386"/>
      <c r="LHF1" s="386"/>
      <c r="LHG1" s="386"/>
      <c r="LHH1" s="386"/>
      <c r="LHI1" s="386"/>
      <c r="LHJ1" s="386"/>
      <c r="LHK1" s="386"/>
      <c r="LHL1" s="386"/>
      <c r="LHM1" s="386"/>
      <c r="LHN1" s="386"/>
      <c r="LHO1" s="386"/>
      <c r="LHP1" s="386"/>
      <c r="LHQ1" s="385"/>
      <c r="LHR1" s="386"/>
      <c r="LHS1" s="386"/>
      <c r="LHT1" s="386"/>
      <c r="LHU1" s="386"/>
      <c r="LHV1" s="386"/>
      <c r="LHW1" s="386"/>
      <c r="LHX1" s="386"/>
      <c r="LHY1" s="386"/>
      <c r="LHZ1" s="386"/>
      <c r="LIA1" s="386"/>
      <c r="LIB1" s="386"/>
      <c r="LIC1" s="386"/>
      <c r="LID1" s="386"/>
      <c r="LIE1" s="386"/>
      <c r="LIF1" s="386"/>
      <c r="LIG1" s="385"/>
      <c r="LIH1" s="386"/>
      <c r="LII1" s="386"/>
      <c r="LIJ1" s="386"/>
      <c r="LIK1" s="386"/>
      <c r="LIL1" s="386"/>
      <c r="LIM1" s="386"/>
      <c r="LIN1" s="386"/>
      <c r="LIO1" s="386"/>
      <c r="LIP1" s="386"/>
      <c r="LIQ1" s="386"/>
      <c r="LIR1" s="386"/>
      <c r="LIS1" s="386"/>
      <c r="LIT1" s="386"/>
      <c r="LIU1" s="386"/>
      <c r="LIV1" s="386"/>
      <c r="LIW1" s="385"/>
      <c r="LIX1" s="386"/>
      <c r="LIY1" s="386"/>
      <c r="LIZ1" s="386"/>
      <c r="LJA1" s="386"/>
      <c r="LJB1" s="386"/>
      <c r="LJC1" s="386"/>
      <c r="LJD1" s="386"/>
      <c r="LJE1" s="386"/>
      <c r="LJF1" s="386"/>
      <c r="LJG1" s="386"/>
      <c r="LJH1" s="386"/>
      <c r="LJI1" s="386"/>
      <c r="LJJ1" s="386"/>
      <c r="LJK1" s="386"/>
      <c r="LJL1" s="386"/>
      <c r="LJM1" s="385"/>
      <c r="LJN1" s="386"/>
      <c r="LJO1" s="386"/>
      <c r="LJP1" s="386"/>
      <c r="LJQ1" s="386"/>
      <c r="LJR1" s="386"/>
      <c r="LJS1" s="386"/>
      <c r="LJT1" s="386"/>
      <c r="LJU1" s="386"/>
      <c r="LJV1" s="386"/>
      <c r="LJW1" s="386"/>
      <c r="LJX1" s="386"/>
      <c r="LJY1" s="386"/>
      <c r="LJZ1" s="386"/>
      <c r="LKA1" s="386"/>
      <c r="LKB1" s="386"/>
      <c r="LKC1" s="385"/>
      <c r="LKD1" s="386"/>
      <c r="LKE1" s="386"/>
      <c r="LKF1" s="386"/>
      <c r="LKG1" s="386"/>
      <c r="LKH1" s="386"/>
      <c r="LKI1" s="386"/>
      <c r="LKJ1" s="386"/>
      <c r="LKK1" s="386"/>
      <c r="LKL1" s="386"/>
      <c r="LKM1" s="386"/>
      <c r="LKN1" s="386"/>
      <c r="LKO1" s="386"/>
      <c r="LKP1" s="386"/>
      <c r="LKQ1" s="386"/>
      <c r="LKR1" s="386"/>
      <c r="LKS1" s="385"/>
      <c r="LKT1" s="386"/>
      <c r="LKU1" s="386"/>
      <c r="LKV1" s="386"/>
      <c r="LKW1" s="386"/>
      <c r="LKX1" s="386"/>
      <c r="LKY1" s="386"/>
      <c r="LKZ1" s="386"/>
      <c r="LLA1" s="386"/>
      <c r="LLB1" s="386"/>
      <c r="LLC1" s="386"/>
      <c r="LLD1" s="386"/>
      <c r="LLE1" s="386"/>
      <c r="LLF1" s="386"/>
      <c r="LLG1" s="386"/>
      <c r="LLH1" s="386"/>
      <c r="LLI1" s="385"/>
      <c r="LLJ1" s="386"/>
      <c r="LLK1" s="386"/>
      <c r="LLL1" s="386"/>
      <c r="LLM1" s="386"/>
      <c r="LLN1" s="386"/>
      <c r="LLO1" s="386"/>
      <c r="LLP1" s="386"/>
      <c r="LLQ1" s="386"/>
      <c r="LLR1" s="386"/>
      <c r="LLS1" s="386"/>
      <c r="LLT1" s="386"/>
      <c r="LLU1" s="386"/>
      <c r="LLV1" s="386"/>
      <c r="LLW1" s="386"/>
      <c r="LLX1" s="386"/>
      <c r="LLY1" s="385"/>
      <c r="LLZ1" s="386"/>
      <c r="LMA1" s="386"/>
      <c r="LMB1" s="386"/>
      <c r="LMC1" s="386"/>
      <c r="LMD1" s="386"/>
      <c r="LME1" s="386"/>
      <c r="LMF1" s="386"/>
      <c r="LMG1" s="386"/>
      <c r="LMH1" s="386"/>
      <c r="LMI1" s="386"/>
      <c r="LMJ1" s="386"/>
      <c r="LMK1" s="386"/>
      <c r="LML1" s="386"/>
      <c r="LMM1" s="386"/>
      <c r="LMN1" s="386"/>
      <c r="LMO1" s="385"/>
      <c r="LMP1" s="386"/>
      <c r="LMQ1" s="386"/>
      <c r="LMR1" s="386"/>
      <c r="LMS1" s="386"/>
      <c r="LMT1" s="386"/>
      <c r="LMU1" s="386"/>
      <c r="LMV1" s="386"/>
      <c r="LMW1" s="386"/>
      <c r="LMX1" s="386"/>
      <c r="LMY1" s="386"/>
      <c r="LMZ1" s="386"/>
      <c r="LNA1" s="386"/>
      <c r="LNB1" s="386"/>
      <c r="LNC1" s="386"/>
      <c r="LND1" s="386"/>
      <c r="LNE1" s="385"/>
      <c r="LNF1" s="386"/>
      <c r="LNG1" s="386"/>
      <c r="LNH1" s="386"/>
      <c r="LNI1" s="386"/>
      <c r="LNJ1" s="386"/>
      <c r="LNK1" s="386"/>
      <c r="LNL1" s="386"/>
      <c r="LNM1" s="386"/>
      <c r="LNN1" s="386"/>
      <c r="LNO1" s="386"/>
      <c r="LNP1" s="386"/>
      <c r="LNQ1" s="386"/>
      <c r="LNR1" s="386"/>
      <c r="LNS1" s="386"/>
      <c r="LNT1" s="386"/>
      <c r="LNU1" s="385"/>
      <c r="LNV1" s="386"/>
      <c r="LNW1" s="386"/>
      <c r="LNX1" s="386"/>
      <c r="LNY1" s="386"/>
      <c r="LNZ1" s="386"/>
      <c r="LOA1" s="386"/>
      <c r="LOB1" s="386"/>
      <c r="LOC1" s="386"/>
      <c r="LOD1" s="386"/>
      <c r="LOE1" s="386"/>
      <c r="LOF1" s="386"/>
      <c r="LOG1" s="386"/>
      <c r="LOH1" s="386"/>
      <c r="LOI1" s="386"/>
      <c r="LOJ1" s="386"/>
      <c r="LOK1" s="385"/>
      <c r="LOL1" s="386"/>
      <c r="LOM1" s="386"/>
      <c r="LON1" s="386"/>
      <c r="LOO1" s="386"/>
      <c r="LOP1" s="386"/>
      <c r="LOQ1" s="386"/>
      <c r="LOR1" s="386"/>
      <c r="LOS1" s="386"/>
      <c r="LOT1" s="386"/>
      <c r="LOU1" s="386"/>
      <c r="LOV1" s="386"/>
      <c r="LOW1" s="386"/>
      <c r="LOX1" s="386"/>
      <c r="LOY1" s="386"/>
      <c r="LOZ1" s="386"/>
      <c r="LPA1" s="385"/>
      <c r="LPB1" s="386"/>
      <c r="LPC1" s="386"/>
      <c r="LPD1" s="386"/>
      <c r="LPE1" s="386"/>
      <c r="LPF1" s="386"/>
      <c r="LPG1" s="386"/>
      <c r="LPH1" s="386"/>
      <c r="LPI1" s="386"/>
      <c r="LPJ1" s="386"/>
      <c r="LPK1" s="386"/>
      <c r="LPL1" s="386"/>
      <c r="LPM1" s="386"/>
      <c r="LPN1" s="386"/>
      <c r="LPO1" s="386"/>
      <c r="LPP1" s="386"/>
      <c r="LPQ1" s="385"/>
      <c r="LPR1" s="386"/>
      <c r="LPS1" s="386"/>
      <c r="LPT1" s="386"/>
      <c r="LPU1" s="386"/>
      <c r="LPV1" s="386"/>
      <c r="LPW1" s="386"/>
      <c r="LPX1" s="386"/>
      <c r="LPY1" s="386"/>
      <c r="LPZ1" s="386"/>
      <c r="LQA1" s="386"/>
      <c r="LQB1" s="386"/>
      <c r="LQC1" s="386"/>
      <c r="LQD1" s="386"/>
      <c r="LQE1" s="386"/>
      <c r="LQF1" s="386"/>
      <c r="LQG1" s="385"/>
      <c r="LQH1" s="386"/>
      <c r="LQI1" s="386"/>
      <c r="LQJ1" s="386"/>
      <c r="LQK1" s="386"/>
      <c r="LQL1" s="386"/>
      <c r="LQM1" s="386"/>
      <c r="LQN1" s="386"/>
      <c r="LQO1" s="386"/>
      <c r="LQP1" s="386"/>
      <c r="LQQ1" s="386"/>
      <c r="LQR1" s="386"/>
      <c r="LQS1" s="386"/>
      <c r="LQT1" s="386"/>
      <c r="LQU1" s="386"/>
      <c r="LQV1" s="386"/>
      <c r="LQW1" s="385"/>
      <c r="LQX1" s="386"/>
      <c r="LQY1" s="386"/>
      <c r="LQZ1" s="386"/>
      <c r="LRA1" s="386"/>
      <c r="LRB1" s="386"/>
      <c r="LRC1" s="386"/>
      <c r="LRD1" s="386"/>
      <c r="LRE1" s="386"/>
      <c r="LRF1" s="386"/>
      <c r="LRG1" s="386"/>
      <c r="LRH1" s="386"/>
      <c r="LRI1" s="386"/>
      <c r="LRJ1" s="386"/>
      <c r="LRK1" s="386"/>
      <c r="LRL1" s="386"/>
      <c r="LRM1" s="385"/>
      <c r="LRN1" s="386"/>
      <c r="LRO1" s="386"/>
      <c r="LRP1" s="386"/>
      <c r="LRQ1" s="386"/>
      <c r="LRR1" s="386"/>
      <c r="LRS1" s="386"/>
      <c r="LRT1" s="386"/>
      <c r="LRU1" s="386"/>
      <c r="LRV1" s="386"/>
      <c r="LRW1" s="386"/>
      <c r="LRX1" s="386"/>
      <c r="LRY1" s="386"/>
      <c r="LRZ1" s="386"/>
      <c r="LSA1" s="386"/>
      <c r="LSB1" s="386"/>
      <c r="LSC1" s="385"/>
      <c r="LSD1" s="386"/>
      <c r="LSE1" s="386"/>
      <c r="LSF1" s="386"/>
      <c r="LSG1" s="386"/>
      <c r="LSH1" s="386"/>
      <c r="LSI1" s="386"/>
      <c r="LSJ1" s="386"/>
      <c r="LSK1" s="386"/>
      <c r="LSL1" s="386"/>
      <c r="LSM1" s="386"/>
      <c r="LSN1" s="386"/>
      <c r="LSO1" s="386"/>
      <c r="LSP1" s="386"/>
      <c r="LSQ1" s="386"/>
      <c r="LSR1" s="386"/>
      <c r="LSS1" s="385"/>
      <c r="LST1" s="386"/>
      <c r="LSU1" s="386"/>
      <c r="LSV1" s="386"/>
      <c r="LSW1" s="386"/>
      <c r="LSX1" s="386"/>
      <c r="LSY1" s="386"/>
      <c r="LSZ1" s="386"/>
      <c r="LTA1" s="386"/>
      <c r="LTB1" s="386"/>
      <c r="LTC1" s="386"/>
      <c r="LTD1" s="386"/>
      <c r="LTE1" s="386"/>
      <c r="LTF1" s="386"/>
      <c r="LTG1" s="386"/>
      <c r="LTH1" s="386"/>
      <c r="LTI1" s="385"/>
      <c r="LTJ1" s="386"/>
      <c r="LTK1" s="386"/>
      <c r="LTL1" s="386"/>
      <c r="LTM1" s="386"/>
      <c r="LTN1" s="386"/>
      <c r="LTO1" s="386"/>
      <c r="LTP1" s="386"/>
      <c r="LTQ1" s="386"/>
      <c r="LTR1" s="386"/>
      <c r="LTS1" s="386"/>
      <c r="LTT1" s="386"/>
      <c r="LTU1" s="386"/>
      <c r="LTV1" s="386"/>
      <c r="LTW1" s="386"/>
      <c r="LTX1" s="386"/>
      <c r="LTY1" s="385"/>
      <c r="LTZ1" s="386"/>
      <c r="LUA1" s="386"/>
      <c r="LUB1" s="386"/>
      <c r="LUC1" s="386"/>
      <c r="LUD1" s="386"/>
      <c r="LUE1" s="386"/>
      <c r="LUF1" s="386"/>
      <c r="LUG1" s="386"/>
      <c r="LUH1" s="386"/>
      <c r="LUI1" s="386"/>
      <c r="LUJ1" s="386"/>
      <c r="LUK1" s="386"/>
      <c r="LUL1" s="386"/>
      <c r="LUM1" s="386"/>
      <c r="LUN1" s="386"/>
      <c r="LUO1" s="385"/>
      <c r="LUP1" s="386"/>
      <c r="LUQ1" s="386"/>
      <c r="LUR1" s="386"/>
      <c r="LUS1" s="386"/>
      <c r="LUT1" s="386"/>
      <c r="LUU1" s="386"/>
      <c r="LUV1" s="386"/>
      <c r="LUW1" s="386"/>
      <c r="LUX1" s="386"/>
      <c r="LUY1" s="386"/>
      <c r="LUZ1" s="386"/>
      <c r="LVA1" s="386"/>
      <c r="LVB1" s="386"/>
      <c r="LVC1" s="386"/>
      <c r="LVD1" s="386"/>
      <c r="LVE1" s="385"/>
      <c r="LVF1" s="386"/>
      <c r="LVG1" s="386"/>
      <c r="LVH1" s="386"/>
      <c r="LVI1" s="386"/>
      <c r="LVJ1" s="386"/>
      <c r="LVK1" s="386"/>
      <c r="LVL1" s="386"/>
      <c r="LVM1" s="386"/>
      <c r="LVN1" s="386"/>
      <c r="LVO1" s="386"/>
      <c r="LVP1" s="386"/>
      <c r="LVQ1" s="386"/>
      <c r="LVR1" s="386"/>
      <c r="LVS1" s="386"/>
      <c r="LVT1" s="386"/>
      <c r="LVU1" s="385"/>
      <c r="LVV1" s="386"/>
      <c r="LVW1" s="386"/>
      <c r="LVX1" s="386"/>
      <c r="LVY1" s="386"/>
      <c r="LVZ1" s="386"/>
      <c r="LWA1" s="386"/>
      <c r="LWB1" s="386"/>
      <c r="LWC1" s="386"/>
      <c r="LWD1" s="386"/>
      <c r="LWE1" s="386"/>
      <c r="LWF1" s="386"/>
      <c r="LWG1" s="386"/>
      <c r="LWH1" s="386"/>
      <c r="LWI1" s="386"/>
      <c r="LWJ1" s="386"/>
      <c r="LWK1" s="385"/>
      <c r="LWL1" s="386"/>
      <c r="LWM1" s="386"/>
      <c r="LWN1" s="386"/>
      <c r="LWO1" s="386"/>
      <c r="LWP1" s="386"/>
      <c r="LWQ1" s="386"/>
      <c r="LWR1" s="386"/>
      <c r="LWS1" s="386"/>
      <c r="LWT1" s="386"/>
      <c r="LWU1" s="386"/>
      <c r="LWV1" s="386"/>
      <c r="LWW1" s="386"/>
      <c r="LWX1" s="386"/>
      <c r="LWY1" s="386"/>
      <c r="LWZ1" s="386"/>
      <c r="LXA1" s="385"/>
      <c r="LXB1" s="386"/>
      <c r="LXC1" s="386"/>
      <c r="LXD1" s="386"/>
      <c r="LXE1" s="386"/>
      <c r="LXF1" s="386"/>
      <c r="LXG1" s="386"/>
      <c r="LXH1" s="386"/>
      <c r="LXI1" s="386"/>
      <c r="LXJ1" s="386"/>
      <c r="LXK1" s="386"/>
      <c r="LXL1" s="386"/>
      <c r="LXM1" s="386"/>
      <c r="LXN1" s="386"/>
      <c r="LXO1" s="386"/>
      <c r="LXP1" s="386"/>
      <c r="LXQ1" s="385"/>
      <c r="LXR1" s="386"/>
      <c r="LXS1" s="386"/>
      <c r="LXT1" s="386"/>
      <c r="LXU1" s="386"/>
      <c r="LXV1" s="386"/>
      <c r="LXW1" s="386"/>
      <c r="LXX1" s="386"/>
      <c r="LXY1" s="386"/>
      <c r="LXZ1" s="386"/>
      <c r="LYA1" s="386"/>
      <c r="LYB1" s="386"/>
      <c r="LYC1" s="386"/>
      <c r="LYD1" s="386"/>
      <c r="LYE1" s="386"/>
      <c r="LYF1" s="386"/>
      <c r="LYG1" s="385"/>
      <c r="LYH1" s="386"/>
      <c r="LYI1" s="386"/>
      <c r="LYJ1" s="386"/>
      <c r="LYK1" s="386"/>
      <c r="LYL1" s="386"/>
      <c r="LYM1" s="386"/>
      <c r="LYN1" s="386"/>
      <c r="LYO1" s="386"/>
      <c r="LYP1" s="386"/>
      <c r="LYQ1" s="386"/>
      <c r="LYR1" s="386"/>
      <c r="LYS1" s="386"/>
      <c r="LYT1" s="386"/>
      <c r="LYU1" s="386"/>
      <c r="LYV1" s="386"/>
      <c r="LYW1" s="385"/>
      <c r="LYX1" s="386"/>
      <c r="LYY1" s="386"/>
      <c r="LYZ1" s="386"/>
      <c r="LZA1" s="386"/>
      <c r="LZB1" s="386"/>
      <c r="LZC1" s="386"/>
      <c r="LZD1" s="386"/>
      <c r="LZE1" s="386"/>
      <c r="LZF1" s="386"/>
      <c r="LZG1" s="386"/>
      <c r="LZH1" s="386"/>
      <c r="LZI1" s="386"/>
      <c r="LZJ1" s="386"/>
      <c r="LZK1" s="386"/>
      <c r="LZL1" s="386"/>
      <c r="LZM1" s="385"/>
      <c r="LZN1" s="386"/>
      <c r="LZO1" s="386"/>
      <c r="LZP1" s="386"/>
      <c r="LZQ1" s="386"/>
      <c r="LZR1" s="386"/>
      <c r="LZS1" s="386"/>
      <c r="LZT1" s="386"/>
      <c r="LZU1" s="386"/>
      <c r="LZV1" s="386"/>
      <c r="LZW1" s="386"/>
      <c r="LZX1" s="386"/>
      <c r="LZY1" s="386"/>
      <c r="LZZ1" s="386"/>
      <c r="MAA1" s="386"/>
      <c r="MAB1" s="386"/>
      <c r="MAC1" s="385"/>
      <c r="MAD1" s="386"/>
      <c r="MAE1" s="386"/>
      <c r="MAF1" s="386"/>
      <c r="MAG1" s="386"/>
      <c r="MAH1" s="386"/>
      <c r="MAI1" s="386"/>
      <c r="MAJ1" s="386"/>
      <c r="MAK1" s="386"/>
      <c r="MAL1" s="386"/>
      <c r="MAM1" s="386"/>
      <c r="MAN1" s="386"/>
      <c r="MAO1" s="386"/>
      <c r="MAP1" s="386"/>
      <c r="MAQ1" s="386"/>
      <c r="MAR1" s="386"/>
      <c r="MAS1" s="385"/>
      <c r="MAT1" s="386"/>
      <c r="MAU1" s="386"/>
      <c r="MAV1" s="386"/>
      <c r="MAW1" s="386"/>
      <c r="MAX1" s="386"/>
      <c r="MAY1" s="386"/>
      <c r="MAZ1" s="386"/>
      <c r="MBA1" s="386"/>
      <c r="MBB1" s="386"/>
      <c r="MBC1" s="386"/>
      <c r="MBD1" s="386"/>
      <c r="MBE1" s="386"/>
      <c r="MBF1" s="386"/>
      <c r="MBG1" s="386"/>
      <c r="MBH1" s="386"/>
      <c r="MBI1" s="385"/>
      <c r="MBJ1" s="386"/>
      <c r="MBK1" s="386"/>
      <c r="MBL1" s="386"/>
      <c r="MBM1" s="386"/>
      <c r="MBN1" s="386"/>
      <c r="MBO1" s="386"/>
      <c r="MBP1" s="386"/>
      <c r="MBQ1" s="386"/>
      <c r="MBR1" s="386"/>
      <c r="MBS1" s="386"/>
      <c r="MBT1" s="386"/>
      <c r="MBU1" s="386"/>
      <c r="MBV1" s="386"/>
      <c r="MBW1" s="386"/>
      <c r="MBX1" s="386"/>
      <c r="MBY1" s="385"/>
      <c r="MBZ1" s="386"/>
      <c r="MCA1" s="386"/>
      <c r="MCB1" s="386"/>
      <c r="MCC1" s="386"/>
      <c r="MCD1" s="386"/>
      <c r="MCE1" s="386"/>
      <c r="MCF1" s="386"/>
      <c r="MCG1" s="386"/>
      <c r="MCH1" s="386"/>
      <c r="MCI1" s="386"/>
      <c r="MCJ1" s="386"/>
      <c r="MCK1" s="386"/>
      <c r="MCL1" s="386"/>
      <c r="MCM1" s="386"/>
      <c r="MCN1" s="386"/>
      <c r="MCO1" s="385"/>
      <c r="MCP1" s="386"/>
      <c r="MCQ1" s="386"/>
      <c r="MCR1" s="386"/>
      <c r="MCS1" s="386"/>
      <c r="MCT1" s="386"/>
      <c r="MCU1" s="386"/>
      <c r="MCV1" s="386"/>
      <c r="MCW1" s="386"/>
      <c r="MCX1" s="386"/>
      <c r="MCY1" s="386"/>
      <c r="MCZ1" s="386"/>
      <c r="MDA1" s="386"/>
      <c r="MDB1" s="386"/>
      <c r="MDC1" s="386"/>
      <c r="MDD1" s="386"/>
      <c r="MDE1" s="385"/>
      <c r="MDF1" s="386"/>
      <c r="MDG1" s="386"/>
      <c r="MDH1" s="386"/>
      <c r="MDI1" s="386"/>
      <c r="MDJ1" s="386"/>
      <c r="MDK1" s="386"/>
      <c r="MDL1" s="386"/>
      <c r="MDM1" s="386"/>
      <c r="MDN1" s="386"/>
      <c r="MDO1" s="386"/>
      <c r="MDP1" s="386"/>
      <c r="MDQ1" s="386"/>
      <c r="MDR1" s="386"/>
      <c r="MDS1" s="386"/>
      <c r="MDT1" s="386"/>
      <c r="MDU1" s="385"/>
      <c r="MDV1" s="386"/>
      <c r="MDW1" s="386"/>
      <c r="MDX1" s="386"/>
      <c r="MDY1" s="386"/>
      <c r="MDZ1" s="386"/>
      <c r="MEA1" s="386"/>
      <c r="MEB1" s="386"/>
      <c r="MEC1" s="386"/>
      <c r="MED1" s="386"/>
      <c r="MEE1" s="386"/>
      <c r="MEF1" s="386"/>
      <c r="MEG1" s="386"/>
      <c r="MEH1" s="386"/>
      <c r="MEI1" s="386"/>
      <c r="MEJ1" s="386"/>
      <c r="MEK1" s="385"/>
      <c r="MEL1" s="386"/>
      <c r="MEM1" s="386"/>
      <c r="MEN1" s="386"/>
      <c r="MEO1" s="386"/>
      <c r="MEP1" s="386"/>
      <c r="MEQ1" s="386"/>
      <c r="MER1" s="386"/>
      <c r="MES1" s="386"/>
      <c r="MET1" s="386"/>
      <c r="MEU1" s="386"/>
      <c r="MEV1" s="386"/>
      <c r="MEW1" s="386"/>
      <c r="MEX1" s="386"/>
      <c r="MEY1" s="386"/>
      <c r="MEZ1" s="386"/>
      <c r="MFA1" s="385"/>
      <c r="MFB1" s="386"/>
      <c r="MFC1" s="386"/>
      <c r="MFD1" s="386"/>
      <c r="MFE1" s="386"/>
      <c r="MFF1" s="386"/>
      <c r="MFG1" s="386"/>
      <c r="MFH1" s="386"/>
      <c r="MFI1" s="386"/>
      <c r="MFJ1" s="386"/>
      <c r="MFK1" s="386"/>
      <c r="MFL1" s="386"/>
      <c r="MFM1" s="386"/>
      <c r="MFN1" s="386"/>
      <c r="MFO1" s="386"/>
      <c r="MFP1" s="386"/>
      <c r="MFQ1" s="385"/>
      <c r="MFR1" s="386"/>
      <c r="MFS1" s="386"/>
      <c r="MFT1" s="386"/>
      <c r="MFU1" s="386"/>
      <c r="MFV1" s="386"/>
      <c r="MFW1" s="386"/>
      <c r="MFX1" s="386"/>
      <c r="MFY1" s="386"/>
      <c r="MFZ1" s="386"/>
      <c r="MGA1" s="386"/>
      <c r="MGB1" s="386"/>
      <c r="MGC1" s="386"/>
      <c r="MGD1" s="386"/>
      <c r="MGE1" s="386"/>
      <c r="MGF1" s="386"/>
      <c r="MGG1" s="385"/>
      <c r="MGH1" s="386"/>
      <c r="MGI1" s="386"/>
      <c r="MGJ1" s="386"/>
      <c r="MGK1" s="386"/>
      <c r="MGL1" s="386"/>
      <c r="MGM1" s="386"/>
      <c r="MGN1" s="386"/>
      <c r="MGO1" s="386"/>
      <c r="MGP1" s="386"/>
      <c r="MGQ1" s="386"/>
      <c r="MGR1" s="386"/>
      <c r="MGS1" s="386"/>
      <c r="MGT1" s="386"/>
      <c r="MGU1" s="386"/>
      <c r="MGV1" s="386"/>
      <c r="MGW1" s="385"/>
      <c r="MGX1" s="386"/>
      <c r="MGY1" s="386"/>
      <c r="MGZ1" s="386"/>
      <c r="MHA1" s="386"/>
      <c r="MHB1" s="386"/>
      <c r="MHC1" s="386"/>
      <c r="MHD1" s="386"/>
      <c r="MHE1" s="386"/>
      <c r="MHF1" s="386"/>
      <c r="MHG1" s="386"/>
      <c r="MHH1" s="386"/>
      <c r="MHI1" s="386"/>
      <c r="MHJ1" s="386"/>
      <c r="MHK1" s="386"/>
      <c r="MHL1" s="386"/>
      <c r="MHM1" s="385"/>
      <c r="MHN1" s="386"/>
      <c r="MHO1" s="386"/>
      <c r="MHP1" s="386"/>
      <c r="MHQ1" s="386"/>
      <c r="MHR1" s="386"/>
      <c r="MHS1" s="386"/>
      <c r="MHT1" s="386"/>
      <c r="MHU1" s="386"/>
      <c r="MHV1" s="386"/>
      <c r="MHW1" s="386"/>
      <c r="MHX1" s="386"/>
      <c r="MHY1" s="386"/>
      <c r="MHZ1" s="386"/>
      <c r="MIA1" s="386"/>
      <c r="MIB1" s="386"/>
      <c r="MIC1" s="385"/>
      <c r="MID1" s="386"/>
      <c r="MIE1" s="386"/>
      <c r="MIF1" s="386"/>
      <c r="MIG1" s="386"/>
      <c r="MIH1" s="386"/>
      <c r="MII1" s="386"/>
      <c r="MIJ1" s="386"/>
      <c r="MIK1" s="386"/>
      <c r="MIL1" s="386"/>
      <c r="MIM1" s="386"/>
      <c r="MIN1" s="386"/>
      <c r="MIO1" s="386"/>
      <c r="MIP1" s="386"/>
      <c r="MIQ1" s="386"/>
      <c r="MIR1" s="386"/>
      <c r="MIS1" s="385"/>
      <c r="MIT1" s="386"/>
      <c r="MIU1" s="386"/>
      <c r="MIV1" s="386"/>
      <c r="MIW1" s="386"/>
      <c r="MIX1" s="386"/>
      <c r="MIY1" s="386"/>
      <c r="MIZ1" s="386"/>
      <c r="MJA1" s="386"/>
      <c r="MJB1" s="386"/>
      <c r="MJC1" s="386"/>
      <c r="MJD1" s="386"/>
      <c r="MJE1" s="386"/>
      <c r="MJF1" s="386"/>
      <c r="MJG1" s="386"/>
      <c r="MJH1" s="386"/>
      <c r="MJI1" s="385"/>
      <c r="MJJ1" s="386"/>
      <c r="MJK1" s="386"/>
      <c r="MJL1" s="386"/>
      <c r="MJM1" s="386"/>
      <c r="MJN1" s="386"/>
      <c r="MJO1" s="386"/>
      <c r="MJP1" s="386"/>
      <c r="MJQ1" s="386"/>
      <c r="MJR1" s="386"/>
      <c r="MJS1" s="386"/>
      <c r="MJT1" s="386"/>
      <c r="MJU1" s="386"/>
      <c r="MJV1" s="386"/>
      <c r="MJW1" s="386"/>
      <c r="MJX1" s="386"/>
      <c r="MJY1" s="385"/>
      <c r="MJZ1" s="386"/>
      <c r="MKA1" s="386"/>
      <c r="MKB1" s="386"/>
      <c r="MKC1" s="386"/>
      <c r="MKD1" s="386"/>
      <c r="MKE1" s="386"/>
      <c r="MKF1" s="386"/>
      <c r="MKG1" s="386"/>
      <c r="MKH1" s="386"/>
      <c r="MKI1" s="386"/>
      <c r="MKJ1" s="386"/>
      <c r="MKK1" s="386"/>
      <c r="MKL1" s="386"/>
      <c r="MKM1" s="386"/>
      <c r="MKN1" s="386"/>
      <c r="MKO1" s="385"/>
      <c r="MKP1" s="386"/>
      <c r="MKQ1" s="386"/>
      <c r="MKR1" s="386"/>
      <c r="MKS1" s="386"/>
      <c r="MKT1" s="386"/>
      <c r="MKU1" s="386"/>
      <c r="MKV1" s="386"/>
      <c r="MKW1" s="386"/>
      <c r="MKX1" s="386"/>
      <c r="MKY1" s="386"/>
      <c r="MKZ1" s="386"/>
      <c r="MLA1" s="386"/>
      <c r="MLB1" s="386"/>
      <c r="MLC1" s="386"/>
      <c r="MLD1" s="386"/>
      <c r="MLE1" s="385"/>
      <c r="MLF1" s="386"/>
      <c r="MLG1" s="386"/>
      <c r="MLH1" s="386"/>
      <c r="MLI1" s="386"/>
      <c r="MLJ1" s="386"/>
      <c r="MLK1" s="386"/>
      <c r="MLL1" s="386"/>
      <c r="MLM1" s="386"/>
      <c r="MLN1" s="386"/>
      <c r="MLO1" s="386"/>
      <c r="MLP1" s="386"/>
      <c r="MLQ1" s="386"/>
      <c r="MLR1" s="386"/>
      <c r="MLS1" s="386"/>
      <c r="MLT1" s="386"/>
      <c r="MLU1" s="385"/>
      <c r="MLV1" s="386"/>
      <c r="MLW1" s="386"/>
      <c r="MLX1" s="386"/>
      <c r="MLY1" s="386"/>
      <c r="MLZ1" s="386"/>
      <c r="MMA1" s="386"/>
      <c r="MMB1" s="386"/>
      <c r="MMC1" s="386"/>
      <c r="MMD1" s="386"/>
      <c r="MME1" s="386"/>
      <c r="MMF1" s="386"/>
      <c r="MMG1" s="386"/>
      <c r="MMH1" s="386"/>
      <c r="MMI1" s="386"/>
      <c r="MMJ1" s="386"/>
      <c r="MMK1" s="385"/>
      <c r="MML1" s="386"/>
      <c r="MMM1" s="386"/>
      <c r="MMN1" s="386"/>
      <c r="MMO1" s="386"/>
      <c r="MMP1" s="386"/>
      <c r="MMQ1" s="386"/>
      <c r="MMR1" s="386"/>
      <c r="MMS1" s="386"/>
      <c r="MMT1" s="386"/>
      <c r="MMU1" s="386"/>
      <c r="MMV1" s="386"/>
      <c r="MMW1" s="386"/>
      <c r="MMX1" s="386"/>
      <c r="MMY1" s="386"/>
      <c r="MMZ1" s="386"/>
      <c r="MNA1" s="385"/>
      <c r="MNB1" s="386"/>
      <c r="MNC1" s="386"/>
      <c r="MND1" s="386"/>
      <c r="MNE1" s="386"/>
      <c r="MNF1" s="386"/>
      <c r="MNG1" s="386"/>
      <c r="MNH1" s="386"/>
      <c r="MNI1" s="386"/>
      <c r="MNJ1" s="386"/>
      <c r="MNK1" s="386"/>
      <c r="MNL1" s="386"/>
      <c r="MNM1" s="386"/>
      <c r="MNN1" s="386"/>
      <c r="MNO1" s="386"/>
      <c r="MNP1" s="386"/>
      <c r="MNQ1" s="385"/>
      <c r="MNR1" s="386"/>
      <c r="MNS1" s="386"/>
      <c r="MNT1" s="386"/>
      <c r="MNU1" s="386"/>
      <c r="MNV1" s="386"/>
      <c r="MNW1" s="386"/>
      <c r="MNX1" s="386"/>
      <c r="MNY1" s="386"/>
      <c r="MNZ1" s="386"/>
      <c r="MOA1" s="386"/>
      <c r="MOB1" s="386"/>
      <c r="MOC1" s="386"/>
      <c r="MOD1" s="386"/>
      <c r="MOE1" s="386"/>
      <c r="MOF1" s="386"/>
      <c r="MOG1" s="385"/>
      <c r="MOH1" s="386"/>
      <c r="MOI1" s="386"/>
      <c r="MOJ1" s="386"/>
      <c r="MOK1" s="386"/>
      <c r="MOL1" s="386"/>
      <c r="MOM1" s="386"/>
      <c r="MON1" s="386"/>
      <c r="MOO1" s="386"/>
      <c r="MOP1" s="386"/>
      <c r="MOQ1" s="386"/>
      <c r="MOR1" s="386"/>
      <c r="MOS1" s="386"/>
      <c r="MOT1" s="386"/>
      <c r="MOU1" s="386"/>
      <c r="MOV1" s="386"/>
      <c r="MOW1" s="385"/>
      <c r="MOX1" s="386"/>
      <c r="MOY1" s="386"/>
      <c r="MOZ1" s="386"/>
      <c r="MPA1" s="386"/>
      <c r="MPB1" s="386"/>
      <c r="MPC1" s="386"/>
      <c r="MPD1" s="386"/>
      <c r="MPE1" s="386"/>
      <c r="MPF1" s="386"/>
      <c r="MPG1" s="386"/>
      <c r="MPH1" s="386"/>
      <c r="MPI1" s="386"/>
      <c r="MPJ1" s="386"/>
      <c r="MPK1" s="386"/>
      <c r="MPL1" s="386"/>
      <c r="MPM1" s="385"/>
      <c r="MPN1" s="386"/>
      <c r="MPO1" s="386"/>
      <c r="MPP1" s="386"/>
      <c r="MPQ1" s="386"/>
      <c r="MPR1" s="386"/>
      <c r="MPS1" s="386"/>
      <c r="MPT1" s="386"/>
      <c r="MPU1" s="386"/>
      <c r="MPV1" s="386"/>
      <c r="MPW1" s="386"/>
      <c r="MPX1" s="386"/>
      <c r="MPY1" s="386"/>
      <c r="MPZ1" s="386"/>
      <c r="MQA1" s="386"/>
      <c r="MQB1" s="386"/>
      <c r="MQC1" s="385"/>
      <c r="MQD1" s="386"/>
      <c r="MQE1" s="386"/>
      <c r="MQF1" s="386"/>
      <c r="MQG1" s="386"/>
      <c r="MQH1" s="386"/>
      <c r="MQI1" s="386"/>
      <c r="MQJ1" s="386"/>
      <c r="MQK1" s="386"/>
      <c r="MQL1" s="386"/>
      <c r="MQM1" s="386"/>
      <c r="MQN1" s="386"/>
      <c r="MQO1" s="386"/>
      <c r="MQP1" s="386"/>
      <c r="MQQ1" s="386"/>
      <c r="MQR1" s="386"/>
      <c r="MQS1" s="385"/>
      <c r="MQT1" s="386"/>
      <c r="MQU1" s="386"/>
      <c r="MQV1" s="386"/>
      <c r="MQW1" s="386"/>
      <c r="MQX1" s="386"/>
      <c r="MQY1" s="386"/>
      <c r="MQZ1" s="386"/>
      <c r="MRA1" s="386"/>
      <c r="MRB1" s="386"/>
      <c r="MRC1" s="386"/>
      <c r="MRD1" s="386"/>
      <c r="MRE1" s="386"/>
      <c r="MRF1" s="386"/>
      <c r="MRG1" s="386"/>
      <c r="MRH1" s="386"/>
      <c r="MRI1" s="385"/>
      <c r="MRJ1" s="386"/>
      <c r="MRK1" s="386"/>
      <c r="MRL1" s="386"/>
      <c r="MRM1" s="386"/>
      <c r="MRN1" s="386"/>
      <c r="MRO1" s="386"/>
      <c r="MRP1" s="386"/>
      <c r="MRQ1" s="386"/>
      <c r="MRR1" s="386"/>
      <c r="MRS1" s="386"/>
      <c r="MRT1" s="386"/>
      <c r="MRU1" s="386"/>
      <c r="MRV1" s="386"/>
      <c r="MRW1" s="386"/>
      <c r="MRX1" s="386"/>
      <c r="MRY1" s="385"/>
      <c r="MRZ1" s="386"/>
      <c r="MSA1" s="386"/>
      <c r="MSB1" s="386"/>
      <c r="MSC1" s="386"/>
      <c r="MSD1" s="386"/>
      <c r="MSE1" s="386"/>
      <c r="MSF1" s="386"/>
      <c r="MSG1" s="386"/>
      <c r="MSH1" s="386"/>
      <c r="MSI1" s="386"/>
      <c r="MSJ1" s="386"/>
      <c r="MSK1" s="386"/>
      <c r="MSL1" s="386"/>
      <c r="MSM1" s="386"/>
      <c r="MSN1" s="386"/>
      <c r="MSO1" s="385"/>
      <c r="MSP1" s="386"/>
      <c r="MSQ1" s="386"/>
      <c r="MSR1" s="386"/>
      <c r="MSS1" s="386"/>
      <c r="MST1" s="386"/>
      <c r="MSU1" s="386"/>
      <c r="MSV1" s="386"/>
      <c r="MSW1" s="386"/>
      <c r="MSX1" s="386"/>
      <c r="MSY1" s="386"/>
      <c r="MSZ1" s="386"/>
      <c r="MTA1" s="386"/>
      <c r="MTB1" s="386"/>
      <c r="MTC1" s="386"/>
      <c r="MTD1" s="386"/>
      <c r="MTE1" s="385"/>
      <c r="MTF1" s="386"/>
      <c r="MTG1" s="386"/>
      <c r="MTH1" s="386"/>
      <c r="MTI1" s="386"/>
      <c r="MTJ1" s="386"/>
      <c r="MTK1" s="386"/>
      <c r="MTL1" s="386"/>
      <c r="MTM1" s="386"/>
      <c r="MTN1" s="386"/>
      <c r="MTO1" s="386"/>
      <c r="MTP1" s="386"/>
      <c r="MTQ1" s="386"/>
      <c r="MTR1" s="386"/>
      <c r="MTS1" s="386"/>
      <c r="MTT1" s="386"/>
      <c r="MTU1" s="385"/>
      <c r="MTV1" s="386"/>
      <c r="MTW1" s="386"/>
      <c r="MTX1" s="386"/>
      <c r="MTY1" s="386"/>
      <c r="MTZ1" s="386"/>
      <c r="MUA1" s="386"/>
      <c r="MUB1" s="386"/>
      <c r="MUC1" s="386"/>
      <c r="MUD1" s="386"/>
      <c r="MUE1" s="386"/>
      <c r="MUF1" s="386"/>
      <c r="MUG1" s="386"/>
      <c r="MUH1" s="386"/>
      <c r="MUI1" s="386"/>
      <c r="MUJ1" s="386"/>
      <c r="MUK1" s="385"/>
      <c r="MUL1" s="386"/>
      <c r="MUM1" s="386"/>
      <c r="MUN1" s="386"/>
      <c r="MUO1" s="386"/>
      <c r="MUP1" s="386"/>
      <c r="MUQ1" s="386"/>
      <c r="MUR1" s="386"/>
      <c r="MUS1" s="386"/>
      <c r="MUT1" s="386"/>
      <c r="MUU1" s="386"/>
      <c r="MUV1" s="386"/>
      <c r="MUW1" s="386"/>
      <c r="MUX1" s="386"/>
      <c r="MUY1" s="386"/>
      <c r="MUZ1" s="386"/>
      <c r="MVA1" s="385"/>
      <c r="MVB1" s="386"/>
      <c r="MVC1" s="386"/>
      <c r="MVD1" s="386"/>
      <c r="MVE1" s="386"/>
      <c r="MVF1" s="386"/>
      <c r="MVG1" s="386"/>
      <c r="MVH1" s="386"/>
      <c r="MVI1" s="386"/>
      <c r="MVJ1" s="386"/>
      <c r="MVK1" s="386"/>
      <c r="MVL1" s="386"/>
      <c r="MVM1" s="386"/>
      <c r="MVN1" s="386"/>
      <c r="MVO1" s="386"/>
      <c r="MVP1" s="386"/>
      <c r="MVQ1" s="385"/>
      <c r="MVR1" s="386"/>
      <c r="MVS1" s="386"/>
      <c r="MVT1" s="386"/>
      <c r="MVU1" s="386"/>
      <c r="MVV1" s="386"/>
      <c r="MVW1" s="386"/>
      <c r="MVX1" s="386"/>
      <c r="MVY1" s="386"/>
      <c r="MVZ1" s="386"/>
      <c r="MWA1" s="386"/>
      <c r="MWB1" s="386"/>
      <c r="MWC1" s="386"/>
      <c r="MWD1" s="386"/>
      <c r="MWE1" s="386"/>
      <c r="MWF1" s="386"/>
      <c r="MWG1" s="385"/>
      <c r="MWH1" s="386"/>
      <c r="MWI1" s="386"/>
      <c r="MWJ1" s="386"/>
      <c r="MWK1" s="386"/>
      <c r="MWL1" s="386"/>
      <c r="MWM1" s="386"/>
      <c r="MWN1" s="386"/>
      <c r="MWO1" s="386"/>
      <c r="MWP1" s="386"/>
      <c r="MWQ1" s="386"/>
      <c r="MWR1" s="386"/>
      <c r="MWS1" s="386"/>
      <c r="MWT1" s="386"/>
      <c r="MWU1" s="386"/>
      <c r="MWV1" s="386"/>
      <c r="MWW1" s="385"/>
      <c r="MWX1" s="386"/>
      <c r="MWY1" s="386"/>
      <c r="MWZ1" s="386"/>
      <c r="MXA1" s="386"/>
      <c r="MXB1" s="386"/>
      <c r="MXC1" s="386"/>
      <c r="MXD1" s="386"/>
      <c r="MXE1" s="386"/>
      <c r="MXF1" s="386"/>
      <c r="MXG1" s="386"/>
      <c r="MXH1" s="386"/>
      <c r="MXI1" s="386"/>
      <c r="MXJ1" s="386"/>
      <c r="MXK1" s="386"/>
      <c r="MXL1" s="386"/>
      <c r="MXM1" s="385"/>
      <c r="MXN1" s="386"/>
      <c r="MXO1" s="386"/>
      <c r="MXP1" s="386"/>
      <c r="MXQ1" s="386"/>
      <c r="MXR1" s="386"/>
      <c r="MXS1" s="386"/>
      <c r="MXT1" s="386"/>
      <c r="MXU1" s="386"/>
      <c r="MXV1" s="386"/>
      <c r="MXW1" s="386"/>
      <c r="MXX1" s="386"/>
      <c r="MXY1" s="386"/>
      <c r="MXZ1" s="386"/>
      <c r="MYA1" s="386"/>
      <c r="MYB1" s="386"/>
      <c r="MYC1" s="385"/>
      <c r="MYD1" s="386"/>
      <c r="MYE1" s="386"/>
      <c r="MYF1" s="386"/>
      <c r="MYG1" s="386"/>
      <c r="MYH1" s="386"/>
      <c r="MYI1" s="386"/>
      <c r="MYJ1" s="386"/>
      <c r="MYK1" s="386"/>
      <c r="MYL1" s="386"/>
      <c r="MYM1" s="386"/>
      <c r="MYN1" s="386"/>
      <c r="MYO1" s="386"/>
      <c r="MYP1" s="386"/>
      <c r="MYQ1" s="386"/>
      <c r="MYR1" s="386"/>
      <c r="MYS1" s="385"/>
      <c r="MYT1" s="386"/>
      <c r="MYU1" s="386"/>
      <c r="MYV1" s="386"/>
      <c r="MYW1" s="386"/>
      <c r="MYX1" s="386"/>
      <c r="MYY1" s="386"/>
      <c r="MYZ1" s="386"/>
      <c r="MZA1" s="386"/>
      <c r="MZB1" s="386"/>
      <c r="MZC1" s="386"/>
      <c r="MZD1" s="386"/>
      <c r="MZE1" s="386"/>
      <c r="MZF1" s="386"/>
      <c r="MZG1" s="386"/>
      <c r="MZH1" s="386"/>
      <c r="MZI1" s="385"/>
      <c r="MZJ1" s="386"/>
      <c r="MZK1" s="386"/>
      <c r="MZL1" s="386"/>
      <c r="MZM1" s="386"/>
      <c r="MZN1" s="386"/>
      <c r="MZO1" s="386"/>
      <c r="MZP1" s="386"/>
      <c r="MZQ1" s="386"/>
      <c r="MZR1" s="386"/>
      <c r="MZS1" s="386"/>
      <c r="MZT1" s="386"/>
      <c r="MZU1" s="386"/>
      <c r="MZV1" s="386"/>
      <c r="MZW1" s="386"/>
      <c r="MZX1" s="386"/>
      <c r="MZY1" s="385"/>
      <c r="MZZ1" s="386"/>
      <c r="NAA1" s="386"/>
      <c r="NAB1" s="386"/>
      <c r="NAC1" s="386"/>
      <c r="NAD1" s="386"/>
      <c r="NAE1" s="386"/>
      <c r="NAF1" s="386"/>
      <c r="NAG1" s="386"/>
      <c r="NAH1" s="386"/>
      <c r="NAI1" s="386"/>
      <c r="NAJ1" s="386"/>
      <c r="NAK1" s="386"/>
      <c r="NAL1" s="386"/>
      <c r="NAM1" s="386"/>
      <c r="NAN1" s="386"/>
      <c r="NAO1" s="385"/>
      <c r="NAP1" s="386"/>
      <c r="NAQ1" s="386"/>
      <c r="NAR1" s="386"/>
      <c r="NAS1" s="386"/>
      <c r="NAT1" s="386"/>
      <c r="NAU1" s="386"/>
      <c r="NAV1" s="386"/>
      <c r="NAW1" s="386"/>
      <c r="NAX1" s="386"/>
      <c r="NAY1" s="386"/>
      <c r="NAZ1" s="386"/>
      <c r="NBA1" s="386"/>
      <c r="NBB1" s="386"/>
      <c r="NBC1" s="386"/>
      <c r="NBD1" s="386"/>
      <c r="NBE1" s="385"/>
      <c r="NBF1" s="386"/>
      <c r="NBG1" s="386"/>
      <c r="NBH1" s="386"/>
      <c r="NBI1" s="386"/>
      <c r="NBJ1" s="386"/>
      <c r="NBK1" s="386"/>
      <c r="NBL1" s="386"/>
      <c r="NBM1" s="386"/>
      <c r="NBN1" s="386"/>
      <c r="NBO1" s="386"/>
      <c r="NBP1" s="386"/>
      <c r="NBQ1" s="386"/>
      <c r="NBR1" s="386"/>
      <c r="NBS1" s="386"/>
      <c r="NBT1" s="386"/>
      <c r="NBU1" s="385"/>
      <c r="NBV1" s="386"/>
      <c r="NBW1" s="386"/>
      <c r="NBX1" s="386"/>
      <c r="NBY1" s="386"/>
      <c r="NBZ1" s="386"/>
      <c r="NCA1" s="386"/>
      <c r="NCB1" s="386"/>
      <c r="NCC1" s="386"/>
      <c r="NCD1" s="386"/>
      <c r="NCE1" s="386"/>
      <c r="NCF1" s="386"/>
      <c r="NCG1" s="386"/>
      <c r="NCH1" s="386"/>
      <c r="NCI1" s="386"/>
      <c r="NCJ1" s="386"/>
      <c r="NCK1" s="385"/>
      <c r="NCL1" s="386"/>
      <c r="NCM1" s="386"/>
      <c r="NCN1" s="386"/>
      <c r="NCO1" s="386"/>
      <c r="NCP1" s="386"/>
      <c r="NCQ1" s="386"/>
      <c r="NCR1" s="386"/>
      <c r="NCS1" s="386"/>
      <c r="NCT1" s="386"/>
      <c r="NCU1" s="386"/>
      <c r="NCV1" s="386"/>
      <c r="NCW1" s="386"/>
      <c r="NCX1" s="386"/>
      <c r="NCY1" s="386"/>
      <c r="NCZ1" s="386"/>
      <c r="NDA1" s="385"/>
      <c r="NDB1" s="386"/>
      <c r="NDC1" s="386"/>
      <c r="NDD1" s="386"/>
      <c r="NDE1" s="386"/>
      <c r="NDF1" s="386"/>
      <c r="NDG1" s="386"/>
      <c r="NDH1" s="386"/>
      <c r="NDI1" s="386"/>
      <c r="NDJ1" s="386"/>
      <c r="NDK1" s="386"/>
      <c r="NDL1" s="386"/>
      <c r="NDM1" s="386"/>
      <c r="NDN1" s="386"/>
      <c r="NDO1" s="386"/>
      <c r="NDP1" s="386"/>
      <c r="NDQ1" s="385"/>
      <c r="NDR1" s="386"/>
      <c r="NDS1" s="386"/>
      <c r="NDT1" s="386"/>
      <c r="NDU1" s="386"/>
      <c r="NDV1" s="386"/>
      <c r="NDW1" s="386"/>
      <c r="NDX1" s="386"/>
      <c r="NDY1" s="386"/>
      <c r="NDZ1" s="386"/>
      <c r="NEA1" s="386"/>
      <c r="NEB1" s="386"/>
      <c r="NEC1" s="386"/>
      <c r="NED1" s="386"/>
      <c r="NEE1" s="386"/>
      <c r="NEF1" s="386"/>
      <c r="NEG1" s="385"/>
      <c r="NEH1" s="386"/>
      <c r="NEI1" s="386"/>
      <c r="NEJ1" s="386"/>
      <c r="NEK1" s="386"/>
      <c r="NEL1" s="386"/>
      <c r="NEM1" s="386"/>
      <c r="NEN1" s="386"/>
      <c r="NEO1" s="386"/>
      <c r="NEP1" s="386"/>
      <c r="NEQ1" s="386"/>
      <c r="NER1" s="386"/>
      <c r="NES1" s="386"/>
      <c r="NET1" s="386"/>
      <c r="NEU1" s="386"/>
      <c r="NEV1" s="386"/>
      <c r="NEW1" s="385"/>
      <c r="NEX1" s="386"/>
      <c r="NEY1" s="386"/>
      <c r="NEZ1" s="386"/>
      <c r="NFA1" s="386"/>
      <c r="NFB1" s="386"/>
      <c r="NFC1" s="386"/>
      <c r="NFD1" s="386"/>
      <c r="NFE1" s="386"/>
      <c r="NFF1" s="386"/>
      <c r="NFG1" s="386"/>
      <c r="NFH1" s="386"/>
      <c r="NFI1" s="386"/>
      <c r="NFJ1" s="386"/>
      <c r="NFK1" s="386"/>
      <c r="NFL1" s="386"/>
      <c r="NFM1" s="385"/>
      <c r="NFN1" s="386"/>
      <c r="NFO1" s="386"/>
      <c r="NFP1" s="386"/>
      <c r="NFQ1" s="386"/>
      <c r="NFR1" s="386"/>
      <c r="NFS1" s="386"/>
      <c r="NFT1" s="386"/>
      <c r="NFU1" s="386"/>
      <c r="NFV1" s="386"/>
      <c r="NFW1" s="386"/>
      <c r="NFX1" s="386"/>
      <c r="NFY1" s="386"/>
      <c r="NFZ1" s="386"/>
      <c r="NGA1" s="386"/>
      <c r="NGB1" s="386"/>
      <c r="NGC1" s="385"/>
      <c r="NGD1" s="386"/>
      <c r="NGE1" s="386"/>
      <c r="NGF1" s="386"/>
      <c r="NGG1" s="386"/>
      <c r="NGH1" s="386"/>
      <c r="NGI1" s="386"/>
      <c r="NGJ1" s="386"/>
      <c r="NGK1" s="386"/>
      <c r="NGL1" s="386"/>
      <c r="NGM1" s="386"/>
      <c r="NGN1" s="386"/>
      <c r="NGO1" s="386"/>
      <c r="NGP1" s="386"/>
      <c r="NGQ1" s="386"/>
      <c r="NGR1" s="386"/>
      <c r="NGS1" s="385"/>
      <c r="NGT1" s="386"/>
      <c r="NGU1" s="386"/>
      <c r="NGV1" s="386"/>
      <c r="NGW1" s="386"/>
      <c r="NGX1" s="386"/>
      <c r="NGY1" s="386"/>
      <c r="NGZ1" s="386"/>
      <c r="NHA1" s="386"/>
      <c r="NHB1" s="386"/>
      <c r="NHC1" s="386"/>
      <c r="NHD1" s="386"/>
      <c r="NHE1" s="386"/>
      <c r="NHF1" s="386"/>
      <c r="NHG1" s="386"/>
      <c r="NHH1" s="386"/>
      <c r="NHI1" s="385"/>
      <c r="NHJ1" s="386"/>
      <c r="NHK1" s="386"/>
      <c r="NHL1" s="386"/>
      <c r="NHM1" s="386"/>
      <c r="NHN1" s="386"/>
      <c r="NHO1" s="386"/>
      <c r="NHP1" s="386"/>
      <c r="NHQ1" s="386"/>
      <c r="NHR1" s="386"/>
      <c r="NHS1" s="386"/>
      <c r="NHT1" s="386"/>
      <c r="NHU1" s="386"/>
      <c r="NHV1" s="386"/>
      <c r="NHW1" s="386"/>
      <c r="NHX1" s="386"/>
      <c r="NHY1" s="385"/>
      <c r="NHZ1" s="386"/>
      <c r="NIA1" s="386"/>
      <c r="NIB1" s="386"/>
      <c r="NIC1" s="386"/>
      <c r="NID1" s="386"/>
      <c r="NIE1" s="386"/>
      <c r="NIF1" s="386"/>
      <c r="NIG1" s="386"/>
      <c r="NIH1" s="386"/>
      <c r="NII1" s="386"/>
      <c r="NIJ1" s="386"/>
      <c r="NIK1" s="386"/>
      <c r="NIL1" s="386"/>
      <c r="NIM1" s="386"/>
      <c r="NIN1" s="386"/>
      <c r="NIO1" s="385"/>
      <c r="NIP1" s="386"/>
      <c r="NIQ1" s="386"/>
      <c r="NIR1" s="386"/>
      <c r="NIS1" s="386"/>
      <c r="NIT1" s="386"/>
      <c r="NIU1" s="386"/>
      <c r="NIV1" s="386"/>
      <c r="NIW1" s="386"/>
      <c r="NIX1" s="386"/>
      <c r="NIY1" s="386"/>
      <c r="NIZ1" s="386"/>
      <c r="NJA1" s="386"/>
      <c r="NJB1" s="386"/>
      <c r="NJC1" s="386"/>
      <c r="NJD1" s="386"/>
      <c r="NJE1" s="385"/>
      <c r="NJF1" s="386"/>
      <c r="NJG1" s="386"/>
      <c r="NJH1" s="386"/>
      <c r="NJI1" s="386"/>
      <c r="NJJ1" s="386"/>
      <c r="NJK1" s="386"/>
      <c r="NJL1" s="386"/>
      <c r="NJM1" s="386"/>
      <c r="NJN1" s="386"/>
      <c r="NJO1" s="386"/>
      <c r="NJP1" s="386"/>
      <c r="NJQ1" s="386"/>
      <c r="NJR1" s="386"/>
      <c r="NJS1" s="386"/>
      <c r="NJT1" s="386"/>
      <c r="NJU1" s="385"/>
      <c r="NJV1" s="386"/>
      <c r="NJW1" s="386"/>
      <c r="NJX1" s="386"/>
      <c r="NJY1" s="386"/>
      <c r="NJZ1" s="386"/>
      <c r="NKA1" s="386"/>
      <c r="NKB1" s="386"/>
      <c r="NKC1" s="386"/>
      <c r="NKD1" s="386"/>
      <c r="NKE1" s="386"/>
      <c r="NKF1" s="386"/>
      <c r="NKG1" s="386"/>
      <c r="NKH1" s="386"/>
      <c r="NKI1" s="386"/>
      <c r="NKJ1" s="386"/>
      <c r="NKK1" s="385"/>
      <c r="NKL1" s="386"/>
      <c r="NKM1" s="386"/>
      <c r="NKN1" s="386"/>
      <c r="NKO1" s="386"/>
      <c r="NKP1" s="386"/>
      <c r="NKQ1" s="386"/>
      <c r="NKR1" s="386"/>
      <c r="NKS1" s="386"/>
      <c r="NKT1" s="386"/>
      <c r="NKU1" s="386"/>
      <c r="NKV1" s="386"/>
      <c r="NKW1" s="386"/>
      <c r="NKX1" s="386"/>
      <c r="NKY1" s="386"/>
      <c r="NKZ1" s="386"/>
      <c r="NLA1" s="385"/>
      <c r="NLB1" s="386"/>
      <c r="NLC1" s="386"/>
      <c r="NLD1" s="386"/>
      <c r="NLE1" s="386"/>
      <c r="NLF1" s="386"/>
      <c r="NLG1" s="386"/>
      <c r="NLH1" s="386"/>
      <c r="NLI1" s="386"/>
      <c r="NLJ1" s="386"/>
      <c r="NLK1" s="386"/>
      <c r="NLL1" s="386"/>
      <c r="NLM1" s="386"/>
      <c r="NLN1" s="386"/>
      <c r="NLO1" s="386"/>
      <c r="NLP1" s="386"/>
      <c r="NLQ1" s="385"/>
      <c r="NLR1" s="386"/>
      <c r="NLS1" s="386"/>
      <c r="NLT1" s="386"/>
      <c r="NLU1" s="386"/>
      <c r="NLV1" s="386"/>
      <c r="NLW1" s="386"/>
      <c r="NLX1" s="386"/>
      <c r="NLY1" s="386"/>
      <c r="NLZ1" s="386"/>
      <c r="NMA1" s="386"/>
      <c r="NMB1" s="386"/>
      <c r="NMC1" s="386"/>
      <c r="NMD1" s="386"/>
      <c r="NME1" s="386"/>
      <c r="NMF1" s="386"/>
      <c r="NMG1" s="385"/>
      <c r="NMH1" s="386"/>
      <c r="NMI1" s="386"/>
      <c r="NMJ1" s="386"/>
      <c r="NMK1" s="386"/>
      <c r="NML1" s="386"/>
      <c r="NMM1" s="386"/>
      <c r="NMN1" s="386"/>
      <c r="NMO1" s="386"/>
      <c r="NMP1" s="386"/>
      <c r="NMQ1" s="386"/>
      <c r="NMR1" s="386"/>
      <c r="NMS1" s="386"/>
      <c r="NMT1" s="386"/>
      <c r="NMU1" s="386"/>
      <c r="NMV1" s="386"/>
      <c r="NMW1" s="385"/>
      <c r="NMX1" s="386"/>
      <c r="NMY1" s="386"/>
      <c r="NMZ1" s="386"/>
      <c r="NNA1" s="386"/>
      <c r="NNB1" s="386"/>
      <c r="NNC1" s="386"/>
      <c r="NND1" s="386"/>
      <c r="NNE1" s="386"/>
      <c r="NNF1" s="386"/>
      <c r="NNG1" s="386"/>
      <c r="NNH1" s="386"/>
      <c r="NNI1" s="386"/>
      <c r="NNJ1" s="386"/>
      <c r="NNK1" s="386"/>
      <c r="NNL1" s="386"/>
      <c r="NNM1" s="385"/>
      <c r="NNN1" s="386"/>
      <c r="NNO1" s="386"/>
      <c r="NNP1" s="386"/>
      <c r="NNQ1" s="386"/>
      <c r="NNR1" s="386"/>
      <c r="NNS1" s="386"/>
      <c r="NNT1" s="386"/>
      <c r="NNU1" s="386"/>
      <c r="NNV1" s="386"/>
      <c r="NNW1" s="386"/>
      <c r="NNX1" s="386"/>
      <c r="NNY1" s="386"/>
      <c r="NNZ1" s="386"/>
      <c r="NOA1" s="386"/>
      <c r="NOB1" s="386"/>
      <c r="NOC1" s="385"/>
      <c r="NOD1" s="386"/>
      <c r="NOE1" s="386"/>
      <c r="NOF1" s="386"/>
      <c r="NOG1" s="386"/>
      <c r="NOH1" s="386"/>
      <c r="NOI1" s="386"/>
      <c r="NOJ1" s="386"/>
      <c r="NOK1" s="386"/>
      <c r="NOL1" s="386"/>
      <c r="NOM1" s="386"/>
      <c r="NON1" s="386"/>
      <c r="NOO1" s="386"/>
      <c r="NOP1" s="386"/>
      <c r="NOQ1" s="386"/>
      <c r="NOR1" s="386"/>
      <c r="NOS1" s="385"/>
      <c r="NOT1" s="386"/>
      <c r="NOU1" s="386"/>
      <c r="NOV1" s="386"/>
      <c r="NOW1" s="386"/>
      <c r="NOX1" s="386"/>
      <c r="NOY1" s="386"/>
      <c r="NOZ1" s="386"/>
      <c r="NPA1" s="386"/>
      <c r="NPB1" s="386"/>
      <c r="NPC1" s="386"/>
      <c r="NPD1" s="386"/>
      <c r="NPE1" s="386"/>
      <c r="NPF1" s="386"/>
      <c r="NPG1" s="386"/>
      <c r="NPH1" s="386"/>
      <c r="NPI1" s="385"/>
      <c r="NPJ1" s="386"/>
      <c r="NPK1" s="386"/>
      <c r="NPL1" s="386"/>
      <c r="NPM1" s="386"/>
      <c r="NPN1" s="386"/>
      <c r="NPO1" s="386"/>
      <c r="NPP1" s="386"/>
      <c r="NPQ1" s="386"/>
      <c r="NPR1" s="386"/>
      <c r="NPS1" s="386"/>
      <c r="NPT1" s="386"/>
      <c r="NPU1" s="386"/>
      <c r="NPV1" s="386"/>
      <c r="NPW1" s="386"/>
      <c r="NPX1" s="386"/>
      <c r="NPY1" s="385"/>
      <c r="NPZ1" s="386"/>
      <c r="NQA1" s="386"/>
      <c r="NQB1" s="386"/>
      <c r="NQC1" s="386"/>
      <c r="NQD1" s="386"/>
      <c r="NQE1" s="386"/>
      <c r="NQF1" s="386"/>
      <c r="NQG1" s="386"/>
      <c r="NQH1" s="386"/>
      <c r="NQI1" s="386"/>
      <c r="NQJ1" s="386"/>
      <c r="NQK1" s="386"/>
      <c r="NQL1" s="386"/>
      <c r="NQM1" s="386"/>
      <c r="NQN1" s="386"/>
      <c r="NQO1" s="385"/>
      <c r="NQP1" s="386"/>
      <c r="NQQ1" s="386"/>
      <c r="NQR1" s="386"/>
      <c r="NQS1" s="386"/>
      <c r="NQT1" s="386"/>
      <c r="NQU1" s="386"/>
      <c r="NQV1" s="386"/>
      <c r="NQW1" s="386"/>
      <c r="NQX1" s="386"/>
      <c r="NQY1" s="386"/>
      <c r="NQZ1" s="386"/>
      <c r="NRA1" s="386"/>
      <c r="NRB1" s="386"/>
      <c r="NRC1" s="386"/>
      <c r="NRD1" s="386"/>
      <c r="NRE1" s="385"/>
      <c r="NRF1" s="386"/>
      <c r="NRG1" s="386"/>
      <c r="NRH1" s="386"/>
      <c r="NRI1" s="386"/>
      <c r="NRJ1" s="386"/>
      <c r="NRK1" s="386"/>
      <c r="NRL1" s="386"/>
      <c r="NRM1" s="386"/>
      <c r="NRN1" s="386"/>
      <c r="NRO1" s="386"/>
      <c r="NRP1" s="386"/>
      <c r="NRQ1" s="386"/>
      <c r="NRR1" s="386"/>
      <c r="NRS1" s="386"/>
      <c r="NRT1" s="386"/>
      <c r="NRU1" s="385"/>
      <c r="NRV1" s="386"/>
      <c r="NRW1" s="386"/>
      <c r="NRX1" s="386"/>
      <c r="NRY1" s="386"/>
      <c r="NRZ1" s="386"/>
      <c r="NSA1" s="386"/>
      <c r="NSB1" s="386"/>
      <c r="NSC1" s="386"/>
      <c r="NSD1" s="386"/>
      <c r="NSE1" s="386"/>
      <c r="NSF1" s="386"/>
      <c r="NSG1" s="386"/>
      <c r="NSH1" s="386"/>
      <c r="NSI1" s="386"/>
      <c r="NSJ1" s="386"/>
      <c r="NSK1" s="385"/>
      <c r="NSL1" s="386"/>
      <c r="NSM1" s="386"/>
      <c r="NSN1" s="386"/>
      <c r="NSO1" s="386"/>
      <c r="NSP1" s="386"/>
      <c r="NSQ1" s="386"/>
      <c r="NSR1" s="386"/>
      <c r="NSS1" s="386"/>
      <c r="NST1" s="386"/>
      <c r="NSU1" s="386"/>
      <c r="NSV1" s="386"/>
      <c r="NSW1" s="386"/>
      <c r="NSX1" s="386"/>
      <c r="NSY1" s="386"/>
      <c r="NSZ1" s="386"/>
      <c r="NTA1" s="385"/>
      <c r="NTB1" s="386"/>
      <c r="NTC1" s="386"/>
      <c r="NTD1" s="386"/>
      <c r="NTE1" s="386"/>
      <c r="NTF1" s="386"/>
      <c r="NTG1" s="386"/>
      <c r="NTH1" s="386"/>
      <c r="NTI1" s="386"/>
      <c r="NTJ1" s="386"/>
      <c r="NTK1" s="386"/>
      <c r="NTL1" s="386"/>
      <c r="NTM1" s="386"/>
      <c r="NTN1" s="386"/>
      <c r="NTO1" s="386"/>
      <c r="NTP1" s="386"/>
      <c r="NTQ1" s="385"/>
      <c r="NTR1" s="386"/>
      <c r="NTS1" s="386"/>
      <c r="NTT1" s="386"/>
      <c r="NTU1" s="386"/>
      <c r="NTV1" s="386"/>
      <c r="NTW1" s="386"/>
      <c r="NTX1" s="386"/>
      <c r="NTY1" s="386"/>
      <c r="NTZ1" s="386"/>
      <c r="NUA1" s="386"/>
      <c r="NUB1" s="386"/>
      <c r="NUC1" s="386"/>
      <c r="NUD1" s="386"/>
      <c r="NUE1" s="386"/>
      <c r="NUF1" s="386"/>
      <c r="NUG1" s="385"/>
      <c r="NUH1" s="386"/>
      <c r="NUI1" s="386"/>
      <c r="NUJ1" s="386"/>
      <c r="NUK1" s="386"/>
      <c r="NUL1" s="386"/>
      <c r="NUM1" s="386"/>
      <c r="NUN1" s="386"/>
      <c r="NUO1" s="386"/>
      <c r="NUP1" s="386"/>
      <c r="NUQ1" s="386"/>
      <c r="NUR1" s="386"/>
      <c r="NUS1" s="386"/>
      <c r="NUT1" s="386"/>
      <c r="NUU1" s="386"/>
      <c r="NUV1" s="386"/>
      <c r="NUW1" s="385"/>
      <c r="NUX1" s="386"/>
      <c r="NUY1" s="386"/>
      <c r="NUZ1" s="386"/>
      <c r="NVA1" s="386"/>
      <c r="NVB1" s="386"/>
      <c r="NVC1" s="386"/>
      <c r="NVD1" s="386"/>
      <c r="NVE1" s="386"/>
      <c r="NVF1" s="386"/>
      <c r="NVG1" s="386"/>
      <c r="NVH1" s="386"/>
      <c r="NVI1" s="386"/>
      <c r="NVJ1" s="386"/>
      <c r="NVK1" s="386"/>
      <c r="NVL1" s="386"/>
      <c r="NVM1" s="385"/>
      <c r="NVN1" s="386"/>
      <c r="NVO1" s="386"/>
      <c r="NVP1" s="386"/>
      <c r="NVQ1" s="386"/>
      <c r="NVR1" s="386"/>
      <c r="NVS1" s="386"/>
      <c r="NVT1" s="386"/>
      <c r="NVU1" s="386"/>
      <c r="NVV1" s="386"/>
      <c r="NVW1" s="386"/>
      <c r="NVX1" s="386"/>
      <c r="NVY1" s="386"/>
      <c r="NVZ1" s="386"/>
      <c r="NWA1" s="386"/>
      <c r="NWB1" s="386"/>
      <c r="NWC1" s="385"/>
      <c r="NWD1" s="386"/>
      <c r="NWE1" s="386"/>
      <c r="NWF1" s="386"/>
      <c r="NWG1" s="386"/>
      <c r="NWH1" s="386"/>
      <c r="NWI1" s="386"/>
      <c r="NWJ1" s="386"/>
      <c r="NWK1" s="386"/>
      <c r="NWL1" s="386"/>
      <c r="NWM1" s="386"/>
      <c r="NWN1" s="386"/>
      <c r="NWO1" s="386"/>
      <c r="NWP1" s="386"/>
      <c r="NWQ1" s="386"/>
      <c r="NWR1" s="386"/>
      <c r="NWS1" s="385"/>
      <c r="NWT1" s="386"/>
      <c r="NWU1" s="386"/>
      <c r="NWV1" s="386"/>
      <c r="NWW1" s="386"/>
      <c r="NWX1" s="386"/>
      <c r="NWY1" s="386"/>
      <c r="NWZ1" s="386"/>
      <c r="NXA1" s="386"/>
      <c r="NXB1" s="386"/>
      <c r="NXC1" s="386"/>
      <c r="NXD1" s="386"/>
      <c r="NXE1" s="386"/>
      <c r="NXF1" s="386"/>
      <c r="NXG1" s="386"/>
      <c r="NXH1" s="386"/>
      <c r="NXI1" s="385"/>
      <c r="NXJ1" s="386"/>
      <c r="NXK1" s="386"/>
      <c r="NXL1" s="386"/>
      <c r="NXM1" s="386"/>
      <c r="NXN1" s="386"/>
      <c r="NXO1" s="386"/>
      <c r="NXP1" s="386"/>
      <c r="NXQ1" s="386"/>
      <c r="NXR1" s="386"/>
      <c r="NXS1" s="386"/>
      <c r="NXT1" s="386"/>
      <c r="NXU1" s="386"/>
      <c r="NXV1" s="386"/>
      <c r="NXW1" s="386"/>
      <c r="NXX1" s="386"/>
      <c r="NXY1" s="385"/>
      <c r="NXZ1" s="386"/>
      <c r="NYA1" s="386"/>
      <c r="NYB1" s="386"/>
      <c r="NYC1" s="386"/>
      <c r="NYD1" s="386"/>
      <c r="NYE1" s="386"/>
      <c r="NYF1" s="386"/>
      <c r="NYG1" s="386"/>
      <c r="NYH1" s="386"/>
      <c r="NYI1" s="386"/>
      <c r="NYJ1" s="386"/>
      <c r="NYK1" s="386"/>
      <c r="NYL1" s="386"/>
      <c r="NYM1" s="386"/>
      <c r="NYN1" s="386"/>
      <c r="NYO1" s="385"/>
      <c r="NYP1" s="386"/>
      <c r="NYQ1" s="386"/>
      <c r="NYR1" s="386"/>
      <c r="NYS1" s="386"/>
      <c r="NYT1" s="386"/>
      <c r="NYU1" s="386"/>
      <c r="NYV1" s="386"/>
      <c r="NYW1" s="386"/>
      <c r="NYX1" s="386"/>
      <c r="NYY1" s="386"/>
      <c r="NYZ1" s="386"/>
      <c r="NZA1" s="386"/>
      <c r="NZB1" s="386"/>
      <c r="NZC1" s="386"/>
      <c r="NZD1" s="386"/>
      <c r="NZE1" s="385"/>
      <c r="NZF1" s="386"/>
      <c r="NZG1" s="386"/>
      <c r="NZH1" s="386"/>
      <c r="NZI1" s="386"/>
      <c r="NZJ1" s="386"/>
      <c r="NZK1" s="386"/>
      <c r="NZL1" s="386"/>
      <c r="NZM1" s="386"/>
      <c r="NZN1" s="386"/>
      <c r="NZO1" s="386"/>
      <c r="NZP1" s="386"/>
      <c r="NZQ1" s="386"/>
      <c r="NZR1" s="386"/>
      <c r="NZS1" s="386"/>
      <c r="NZT1" s="386"/>
      <c r="NZU1" s="385"/>
      <c r="NZV1" s="386"/>
      <c r="NZW1" s="386"/>
      <c r="NZX1" s="386"/>
      <c r="NZY1" s="386"/>
      <c r="NZZ1" s="386"/>
      <c r="OAA1" s="386"/>
      <c r="OAB1" s="386"/>
      <c r="OAC1" s="386"/>
      <c r="OAD1" s="386"/>
      <c r="OAE1" s="386"/>
      <c r="OAF1" s="386"/>
      <c r="OAG1" s="386"/>
      <c r="OAH1" s="386"/>
      <c r="OAI1" s="386"/>
      <c r="OAJ1" s="386"/>
      <c r="OAK1" s="385"/>
      <c r="OAL1" s="386"/>
      <c r="OAM1" s="386"/>
      <c r="OAN1" s="386"/>
      <c r="OAO1" s="386"/>
      <c r="OAP1" s="386"/>
      <c r="OAQ1" s="386"/>
      <c r="OAR1" s="386"/>
      <c r="OAS1" s="386"/>
      <c r="OAT1" s="386"/>
      <c r="OAU1" s="386"/>
      <c r="OAV1" s="386"/>
      <c r="OAW1" s="386"/>
      <c r="OAX1" s="386"/>
      <c r="OAY1" s="386"/>
      <c r="OAZ1" s="386"/>
      <c r="OBA1" s="385"/>
      <c r="OBB1" s="386"/>
      <c r="OBC1" s="386"/>
      <c r="OBD1" s="386"/>
      <c r="OBE1" s="386"/>
      <c r="OBF1" s="386"/>
      <c r="OBG1" s="386"/>
      <c r="OBH1" s="386"/>
      <c r="OBI1" s="386"/>
      <c r="OBJ1" s="386"/>
      <c r="OBK1" s="386"/>
      <c r="OBL1" s="386"/>
      <c r="OBM1" s="386"/>
      <c r="OBN1" s="386"/>
      <c r="OBO1" s="386"/>
      <c r="OBP1" s="386"/>
      <c r="OBQ1" s="385"/>
      <c r="OBR1" s="386"/>
      <c r="OBS1" s="386"/>
      <c r="OBT1" s="386"/>
      <c r="OBU1" s="386"/>
      <c r="OBV1" s="386"/>
      <c r="OBW1" s="386"/>
      <c r="OBX1" s="386"/>
      <c r="OBY1" s="386"/>
      <c r="OBZ1" s="386"/>
      <c r="OCA1" s="386"/>
      <c r="OCB1" s="386"/>
      <c r="OCC1" s="386"/>
      <c r="OCD1" s="386"/>
      <c r="OCE1" s="386"/>
      <c r="OCF1" s="386"/>
      <c r="OCG1" s="385"/>
      <c r="OCH1" s="386"/>
      <c r="OCI1" s="386"/>
      <c r="OCJ1" s="386"/>
      <c r="OCK1" s="386"/>
      <c r="OCL1" s="386"/>
      <c r="OCM1" s="386"/>
      <c r="OCN1" s="386"/>
      <c r="OCO1" s="386"/>
      <c r="OCP1" s="386"/>
      <c r="OCQ1" s="386"/>
      <c r="OCR1" s="386"/>
      <c r="OCS1" s="386"/>
      <c r="OCT1" s="386"/>
      <c r="OCU1" s="386"/>
      <c r="OCV1" s="386"/>
      <c r="OCW1" s="385"/>
      <c r="OCX1" s="386"/>
      <c r="OCY1" s="386"/>
      <c r="OCZ1" s="386"/>
      <c r="ODA1" s="386"/>
      <c r="ODB1" s="386"/>
      <c r="ODC1" s="386"/>
      <c r="ODD1" s="386"/>
      <c r="ODE1" s="386"/>
      <c r="ODF1" s="386"/>
      <c r="ODG1" s="386"/>
      <c r="ODH1" s="386"/>
      <c r="ODI1" s="386"/>
      <c r="ODJ1" s="386"/>
      <c r="ODK1" s="386"/>
      <c r="ODL1" s="386"/>
      <c r="ODM1" s="385"/>
      <c r="ODN1" s="386"/>
      <c r="ODO1" s="386"/>
      <c r="ODP1" s="386"/>
      <c r="ODQ1" s="386"/>
      <c r="ODR1" s="386"/>
      <c r="ODS1" s="386"/>
      <c r="ODT1" s="386"/>
      <c r="ODU1" s="386"/>
      <c r="ODV1" s="386"/>
      <c r="ODW1" s="386"/>
      <c r="ODX1" s="386"/>
      <c r="ODY1" s="386"/>
      <c r="ODZ1" s="386"/>
      <c r="OEA1" s="386"/>
      <c r="OEB1" s="386"/>
      <c r="OEC1" s="385"/>
      <c r="OED1" s="386"/>
      <c r="OEE1" s="386"/>
      <c r="OEF1" s="386"/>
      <c r="OEG1" s="386"/>
      <c r="OEH1" s="386"/>
      <c r="OEI1" s="386"/>
      <c r="OEJ1" s="386"/>
      <c r="OEK1" s="386"/>
      <c r="OEL1" s="386"/>
      <c r="OEM1" s="386"/>
      <c r="OEN1" s="386"/>
      <c r="OEO1" s="386"/>
      <c r="OEP1" s="386"/>
      <c r="OEQ1" s="386"/>
      <c r="OER1" s="386"/>
      <c r="OES1" s="385"/>
      <c r="OET1" s="386"/>
      <c r="OEU1" s="386"/>
      <c r="OEV1" s="386"/>
      <c r="OEW1" s="386"/>
      <c r="OEX1" s="386"/>
      <c r="OEY1" s="386"/>
      <c r="OEZ1" s="386"/>
      <c r="OFA1" s="386"/>
      <c r="OFB1" s="386"/>
      <c r="OFC1" s="386"/>
      <c r="OFD1" s="386"/>
      <c r="OFE1" s="386"/>
      <c r="OFF1" s="386"/>
      <c r="OFG1" s="386"/>
      <c r="OFH1" s="386"/>
      <c r="OFI1" s="385"/>
      <c r="OFJ1" s="386"/>
      <c r="OFK1" s="386"/>
      <c r="OFL1" s="386"/>
      <c r="OFM1" s="386"/>
      <c r="OFN1" s="386"/>
      <c r="OFO1" s="386"/>
      <c r="OFP1" s="386"/>
      <c r="OFQ1" s="386"/>
      <c r="OFR1" s="386"/>
      <c r="OFS1" s="386"/>
      <c r="OFT1" s="386"/>
      <c r="OFU1" s="386"/>
      <c r="OFV1" s="386"/>
      <c r="OFW1" s="386"/>
      <c r="OFX1" s="386"/>
      <c r="OFY1" s="385"/>
      <c r="OFZ1" s="386"/>
      <c r="OGA1" s="386"/>
      <c r="OGB1" s="386"/>
      <c r="OGC1" s="386"/>
      <c r="OGD1" s="386"/>
      <c r="OGE1" s="386"/>
      <c r="OGF1" s="386"/>
      <c r="OGG1" s="386"/>
      <c r="OGH1" s="386"/>
      <c r="OGI1" s="386"/>
      <c r="OGJ1" s="386"/>
      <c r="OGK1" s="386"/>
      <c r="OGL1" s="386"/>
      <c r="OGM1" s="386"/>
      <c r="OGN1" s="386"/>
      <c r="OGO1" s="385"/>
      <c r="OGP1" s="386"/>
      <c r="OGQ1" s="386"/>
      <c r="OGR1" s="386"/>
      <c r="OGS1" s="386"/>
      <c r="OGT1" s="386"/>
      <c r="OGU1" s="386"/>
      <c r="OGV1" s="386"/>
      <c r="OGW1" s="386"/>
      <c r="OGX1" s="386"/>
      <c r="OGY1" s="386"/>
      <c r="OGZ1" s="386"/>
      <c r="OHA1" s="386"/>
      <c r="OHB1" s="386"/>
      <c r="OHC1" s="386"/>
      <c r="OHD1" s="386"/>
      <c r="OHE1" s="385"/>
      <c r="OHF1" s="386"/>
      <c r="OHG1" s="386"/>
      <c r="OHH1" s="386"/>
      <c r="OHI1" s="386"/>
      <c r="OHJ1" s="386"/>
      <c r="OHK1" s="386"/>
      <c r="OHL1" s="386"/>
      <c r="OHM1" s="386"/>
      <c r="OHN1" s="386"/>
      <c r="OHO1" s="386"/>
      <c r="OHP1" s="386"/>
      <c r="OHQ1" s="386"/>
      <c r="OHR1" s="386"/>
      <c r="OHS1" s="386"/>
      <c r="OHT1" s="386"/>
      <c r="OHU1" s="385"/>
      <c r="OHV1" s="386"/>
      <c r="OHW1" s="386"/>
      <c r="OHX1" s="386"/>
      <c r="OHY1" s="386"/>
      <c r="OHZ1" s="386"/>
      <c r="OIA1" s="386"/>
      <c r="OIB1" s="386"/>
      <c r="OIC1" s="386"/>
      <c r="OID1" s="386"/>
      <c r="OIE1" s="386"/>
      <c r="OIF1" s="386"/>
      <c r="OIG1" s="386"/>
      <c r="OIH1" s="386"/>
      <c r="OII1" s="386"/>
      <c r="OIJ1" s="386"/>
      <c r="OIK1" s="385"/>
      <c r="OIL1" s="386"/>
      <c r="OIM1" s="386"/>
      <c r="OIN1" s="386"/>
      <c r="OIO1" s="386"/>
      <c r="OIP1" s="386"/>
      <c r="OIQ1" s="386"/>
      <c r="OIR1" s="386"/>
      <c r="OIS1" s="386"/>
      <c r="OIT1" s="386"/>
      <c r="OIU1" s="386"/>
      <c r="OIV1" s="386"/>
      <c r="OIW1" s="386"/>
      <c r="OIX1" s="386"/>
      <c r="OIY1" s="386"/>
      <c r="OIZ1" s="386"/>
      <c r="OJA1" s="385"/>
      <c r="OJB1" s="386"/>
      <c r="OJC1" s="386"/>
      <c r="OJD1" s="386"/>
      <c r="OJE1" s="386"/>
      <c r="OJF1" s="386"/>
      <c r="OJG1" s="386"/>
      <c r="OJH1" s="386"/>
      <c r="OJI1" s="386"/>
      <c r="OJJ1" s="386"/>
      <c r="OJK1" s="386"/>
      <c r="OJL1" s="386"/>
      <c r="OJM1" s="386"/>
      <c r="OJN1" s="386"/>
      <c r="OJO1" s="386"/>
      <c r="OJP1" s="386"/>
      <c r="OJQ1" s="385"/>
      <c r="OJR1" s="386"/>
      <c r="OJS1" s="386"/>
      <c r="OJT1" s="386"/>
      <c r="OJU1" s="386"/>
      <c r="OJV1" s="386"/>
      <c r="OJW1" s="386"/>
      <c r="OJX1" s="386"/>
      <c r="OJY1" s="386"/>
      <c r="OJZ1" s="386"/>
      <c r="OKA1" s="386"/>
      <c r="OKB1" s="386"/>
      <c r="OKC1" s="386"/>
      <c r="OKD1" s="386"/>
      <c r="OKE1" s="386"/>
      <c r="OKF1" s="386"/>
      <c r="OKG1" s="385"/>
      <c r="OKH1" s="386"/>
      <c r="OKI1" s="386"/>
      <c r="OKJ1" s="386"/>
      <c r="OKK1" s="386"/>
      <c r="OKL1" s="386"/>
      <c r="OKM1" s="386"/>
      <c r="OKN1" s="386"/>
      <c r="OKO1" s="386"/>
      <c r="OKP1" s="386"/>
      <c r="OKQ1" s="386"/>
      <c r="OKR1" s="386"/>
      <c r="OKS1" s="386"/>
      <c r="OKT1" s="386"/>
      <c r="OKU1" s="386"/>
      <c r="OKV1" s="386"/>
      <c r="OKW1" s="385"/>
      <c r="OKX1" s="386"/>
      <c r="OKY1" s="386"/>
      <c r="OKZ1" s="386"/>
      <c r="OLA1" s="386"/>
      <c r="OLB1" s="386"/>
      <c r="OLC1" s="386"/>
      <c r="OLD1" s="386"/>
      <c r="OLE1" s="386"/>
      <c r="OLF1" s="386"/>
      <c r="OLG1" s="386"/>
      <c r="OLH1" s="386"/>
      <c r="OLI1" s="386"/>
      <c r="OLJ1" s="386"/>
      <c r="OLK1" s="386"/>
      <c r="OLL1" s="386"/>
      <c r="OLM1" s="385"/>
      <c r="OLN1" s="386"/>
      <c r="OLO1" s="386"/>
      <c r="OLP1" s="386"/>
      <c r="OLQ1" s="386"/>
      <c r="OLR1" s="386"/>
      <c r="OLS1" s="386"/>
      <c r="OLT1" s="386"/>
      <c r="OLU1" s="386"/>
      <c r="OLV1" s="386"/>
      <c r="OLW1" s="386"/>
      <c r="OLX1" s="386"/>
      <c r="OLY1" s="386"/>
      <c r="OLZ1" s="386"/>
      <c r="OMA1" s="386"/>
      <c r="OMB1" s="386"/>
      <c r="OMC1" s="385"/>
      <c r="OMD1" s="386"/>
      <c r="OME1" s="386"/>
      <c r="OMF1" s="386"/>
      <c r="OMG1" s="386"/>
      <c r="OMH1" s="386"/>
      <c r="OMI1" s="386"/>
      <c r="OMJ1" s="386"/>
      <c r="OMK1" s="386"/>
      <c r="OML1" s="386"/>
      <c r="OMM1" s="386"/>
      <c r="OMN1" s="386"/>
      <c r="OMO1" s="386"/>
      <c r="OMP1" s="386"/>
      <c r="OMQ1" s="386"/>
      <c r="OMR1" s="386"/>
      <c r="OMS1" s="385"/>
      <c r="OMT1" s="386"/>
      <c r="OMU1" s="386"/>
      <c r="OMV1" s="386"/>
      <c r="OMW1" s="386"/>
      <c r="OMX1" s="386"/>
      <c r="OMY1" s="386"/>
      <c r="OMZ1" s="386"/>
      <c r="ONA1" s="386"/>
      <c r="ONB1" s="386"/>
      <c r="ONC1" s="386"/>
      <c r="OND1" s="386"/>
      <c r="ONE1" s="386"/>
      <c r="ONF1" s="386"/>
      <c r="ONG1" s="386"/>
      <c r="ONH1" s="386"/>
      <c r="ONI1" s="385"/>
      <c r="ONJ1" s="386"/>
      <c r="ONK1" s="386"/>
      <c r="ONL1" s="386"/>
      <c r="ONM1" s="386"/>
      <c r="ONN1" s="386"/>
      <c r="ONO1" s="386"/>
      <c r="ONP1" s="386"/>
      <c r="ONQ1" s="386"/>
      <c r="ONR1" s="386"/>
      <c r="ONS1" s="386"/>
      <c r="ONT1" s="386"/>
      <c r="ONU1" s="386"/>
      <c r="ONV1" s="386"/>
      <c r="ONW1" s="386"/>
      <c r="ONX1" s="386"/>
      <c r="ONY1" s="385"/>
      <c r="ONZ1" s="386"/>
      <c r="OOA1" s="386"/>
      <c r="OOB1" s="386"/>
      <c r="OOC1" s="386"/>
      <c r="OOD1" s="386"/>
      <c r="OOE1" s="386"/>
      <c r="OOF1" s="386"/>
      <c r="OOG1" s="386"/>
      <c r="OOH1" s="386"/>
      <c r="OOI1" s="386"/>
      <c r="OOJ1" s="386"/>
      <c r="OOK1" s="386"/>
      <c r="OOL1" s="386"/>
      <c r="OOM1" s="386"/>
      <c r="OON1" s="386"/>
      <c r="OOO1" s="385"/>
      <c r="OOP1" s="386"/>
      <c r="OOQ1" s="386"/>
      <c r="OOR1" s="386"/>
      <c r="OOS1" s="386"/>
      <c r="OOT1" s="386"/>
      <c r="OOU1" s="386"/>
      <c r="OOV1" s="386"/>
      <c r="OOW1" s="386"/>
      <c r="OOX1" s="386"/>
      <c r="OOY1" s="386"/>
      <c r="OOZ1" s="386"/>
      <c r="OPA1" s="386"/>
      <c r="OPB1" s="386"/>
      <c r="OPC1" s="386"/>
      <c r="OPD1" s="386"/>
      <c r="OPE1" s="385"/>
      <c r="OPF1" s="386"/>
      <c r="OPG1" s="386"/>
      <c r="OPH1" s="386"/>
      <c r="OPI1" s="386"/>
      <c r="OPJ1" s="386"/>
      <c r="OPK1" s="386"/>
      <c r="OPL1" s="386"/>
      <c r="OPM1" s="386"/>
      <c r="OPN1" s="386"/>
      <c r="OPO1" s="386"/>
      <c r="OPP1" s="386"/>
      <c r="OPQ1" s="386"/>
      <c r="OPR1" s="386"/>
      <c r="OPS1" s="386"/>
      <c r="OPT1" s="386"/>
      <c r="OPU1" s="385"/>
      <c r="OPV1" s="386"/>
      <c r="OPW1" s="386"/>
      <c r="OPX1" s="386"/>
      <c r="OPY1" s="386"/>
      <c r="OPZ1" s="386"/>
      <c r="OQA1" s="386"/>
      <c r="OQB1" s="386"/>
      <c r="OQC1" s="386"/>
      <c r="OQD1" s="386"/>
      <c r="OQE1" s="386"/>
      <c r="OQF1" s="386"/>
      <c r="OQG1" s="386"/>
      <c r="OQH1" s="386"/>
      <c r="OQI1" s="386"/>
      <c r="OQJ1" s="386"/>
      <c r="OQK1" s="385"/>
      <c r="OQL1" s="386"/>
      <c r="OQM1" s="386"/>
      <c r="OQN1" s="386"/>
      <c r="OQO1" s="386"/>
      <c r="OQP1" s="386"/>
      <c r="OQQ1" s="386"/>
      <c r="OQR1" s="386"/>
      <c r="OQS1" s="386"/>
      <c r="OQT1" s="386"/>
      <c r="OQU1" s="386"/>
      <c r="OQV1" s="386"/>
      <c r="OQW1" s="386"/>
      <c r="OQX1" s="386"/>
      <c r="OQY1" s="386"/>
      <c r="OQZ1" s="386"/>
      <c r="ORA1" s="385"/>
      <c r="ORB1" s="386"/>
      <c r="ORC1" s="386"/>
      <c r="ORD1" s="386"/>
      <c r="ORE1" s="386"/>
      <c r="ORF1" s="386"/>
      <c r="ORG1" s="386"/>
      <c r="ORH1" s="386"/>
      <c r="ORI1" s="386"/>
      <c r="ORJ1" s="386"/>
      <c r="ORK1" s="386"/>
      <c r="ORL1" s="386"/>
      <c r="ORM1" s="386"/>
      <c r="ORN1" s="386"/>
      <c r="ORO1" s="386"/>
      <c r="ORP1" s="386"/>
      <c r="ORQ1" s="385"/>
      <c r="ORR1" s="386"/>
      <c r="ORS1" s="386"/>
      <c r="ORT1" s="386"/>
      <c r="ORU1" s="386"/>
      <c r="ORV1" s="386"/>
      <c r="ORW1" s="386"/>
      <c r="ORX1" s="386"/>
      <c r="ORY1" s="386"/>
      <c r="ORZ1" s="386"/>
      <c r="OSA1" s="386"/>
      <c r="OSB1" s="386"/>
      <c r="OSC1" s="386"/>
      <c r="OSD1" s="386"/>
      <c r="OSE1" s="386"/>
      <c r="OSF1" s="386"/>
      <c r="OSG1" s="385"/>
      <c r="OSH1" s="386"/>
      <c r="OSI1" s="386"/>
      <c r="OSJ1" s="386"/>
      <c r="OSK1" s="386"/>
      <c r="OSL1" s="386"/>
      <c r="OSM1" s="386"/>
      <c r="OSN1" s="386"/>
      <c r="OSO1" s="386"/>
      <c r="OSP1" s="386"/>
      <c r="OSQ1" s="386"/>
      <c r="OSR1" s="386"/>
      <c r="OSS1" s="386"/>
      <c r="OST1" s="386"/>
      <c r="OSU1" s="386"/>
      <c r="OSV1" s="386"/>
      <c r="OSW1" s="385"/>
      <c r="OSX1" s="386"/>
      <c r="OSY1" s="386"/>
      <c r="OSZ1" s="386"/>
      <c r="OTA1" s="386"/>
      <c r="OTB1" s="386"/>
      <c r="OTC1" s="386"/>
      <c r="OTD1" s="386"/>
      <c r="OTE1" s="386"/>
      <c r="OTF1" s="386"/>
      <c r="OTG1" s="386"/>
      <c r="OTH1" s="386"/>
      <c r="OTI1" s="386"/>
      <c r="OTJ1" s="386"/>
      <c r="OTK1" s="386"/>
      <c r="OTL1" s="386"/>
      <c r="OTM1" s="385"/>
      <c r="OTN1" s="386"/>
      <c r="OTO1" s="386"/>
      <c r="OTP1" s="386"/>
      <c r="OTQ1" s="386"/>
      <c r="OTR1" s="386"/>
      <c r="OTS1" s="386"/>
      <c r="OTT1" s="386"/>
      <c r="OTU1" s="386"/>
      <c r="OTV1" s="386"/>
      <c r="OTW1" s="386"/>
      <c r="OTX1" s="386"/>
      <c r="OTY1" s="386"/>
      <c r="OTZ1" s="386"/>
      <c r="OUA1" s="386"/>
      <c r="OUB1" s="386"/>
      <c r="OUC1" s="385"/>
      <c r="OUD1" s="386"/>
      <c r="OUE1" s="386"/>
      <c r="OUF1" s="386"/>
      <c r="OUG1" s="386"/>
      <c r="OUH1" s="386"/>
      <c r="OUI1" s="386"/>
      <c r="OUJ1" s="386"/>
      <c r="OUK1" s="386"/>
      <c r="OUL1" s="386"/>
      <c r="OUM1" s="386"/>
      <c r="OUN1" s="386"/>
      <c r="OUO1" s="386"/>
      <c r="OUP1" s="386"/>
      <c r="OUQ1" s="386"/>
      <c r="OUR1" s="386"/>
      <c r="OUS1" s="385"/>
      <c r="OUT1" s="386"/>
      <c r="OUU1" s="386"/>
      <c r="OUV1" s="386"/>
      <c r="OUW1" s="386"/>
      <c r="OUX1" s="386"/>
      <c r="OUY1" s="386"/>
      <c r="OUZ1" s="386"/>
      <c r="OVA1" s="386"/>
      <c r="OVB1" s="386"/>
      <c r="OVC1" s="386"/>
      <c r="OVD1" s="386"/>
      <c r="OVE1" s="386"/>
      <c r="OVF1" s="386"/>
      <c r="OVG1" s="386"/>
      <c r="OVH1" s="386"/>
      <c r="OVI1" s="385"/>
      <c r="OVJ1" s="386"/>
      <c r="OVK1" s="386"/>
      <c r="OVL1" s="386"/>
      <c r="OVM1" s="386"/>
      <c r="OVN1" s="386"/>
      <c r="OVO1" s="386"/>
      <c r="OVP1" s="386"/>
      <c r="OVQ1" s="386"/>
      <c r="OVR1" s="386"/>
      <c r="OVS1" s="386"/>
      <c r="OVT1" s="386"/>
      <c r="OVU1" s="386"/>
      <c r="OVV1" s="386"/>
      <c r="OVW1" s="386"/>
      <c r="OVX1" s="386"/>
      <c r="OVY1" s="385"/>
      <c r="OVZ1" s="386"/>
      <c r="OWA1" s="386"/>
      <c r="OWB1" s="386"/>
      <c r="OWC1" s="386"/>
      <c r="OWD1" s="386"/>
      <c r="OWE1" s="386"/>
      <c r="OWF1" s="386"/>
      <c r="OWG1" s="386"/>
      <c r="OWH1" s="386"/>
      <c r="OWI1" s="386"/>
      <c r="OWJ1" s="386"/>
      <c r="OWK1" s="386"/>
      <c r="OWL1" s="386"/>
      <c r="OWM1" s="386"/>
      <c r="OWN1" s="386"/>
      <c r="OWO1" s="385"/>
      <c r="OWP1" s="386"/>
      <c r="OWQ1" s="386"/>
      <c r="OWR1" s="386"/>
      <c r="OWS1" s="386"/>
      <c r="OWT1" s="386"/>
      <c r="OWU1" s="386"/>
      <c r="OWV1" s="386"/>
      <c r="OWW1" s="386"/>
      <c r="OWX1" s="386"/>
      <c r="OWY1" s="386"/>
      <c r="OWZ1" s="386"/>
      <c r="OXA1" s="386"/>
      <c r="OXB1" s="386"/>
      <c r="OXC1" s="386"/>
      <c r="OXD1" s="386"/>
      <c r="OXE1" s="385"/>
      <c r="OXF1" s="386"/>
      <c r="OXG1" s="386"/>
      <c r="OXH1" s="386"/>
      <c r="OXI1" s="386"/>
      <c r="OXJ1" s="386"/>
      <c r="OXK1" s="386"/>
      <c r="OXL1" s="386"/>
      <c r="OXM1" s="386"/>
      <c r="OXN1" s="386"/>
      <c r="OXO1" s="386"/>
      <c r="OXP1" s="386"/>
      <c r="OXQ1" s="386"/>
      <c r="OXR1" s="386"/>
      <c r="OXS1" s="386"/>
      <c r="OXT1" s="386"/>
      <c r="OXU1" s="385"/>
      <c r="OXV1" s="386"/>
      <c r="OXW1" s="386"/>
      <c r="OXX1" s="386"/>
      <c r="OXY1" s="386"/>
      <c r="OXZ1" s="386"/>
      <c r="OYA1" s="386"/>
      <c r="OYB1" s="386"/>
      <c r="OYC1" s="386"/>
      <c r="OYD1" s="386"/>
      <c r="OYE1" s="386"/>
      <c r="OYF1" s="386"/>
      <c r="OYG1" s="386"/>
      <c r="OYH1" s="386"/>
      <c r="OYI1" s="386"/>
      <c r="OYJ1" s="386"/>
      <c r="OYK1" s="385"/>
      <c r="OYL1" s="386"/>
      <c r="OYM1" s="386"/>
      <c r="OYN1" s="386"/>
      <c r="OYO1" s="386"/>
      <c r="OYP1" s="386"/>
      <c r="OYQ1" s="386"/>
      <c r="OYR1" s="386"/>
      <c r="OYS1" s="386"/>
      <c r="OYT1" s="386"/>
      <c r="OYU1" s="386"/>
      <c r="OYV1" s="386"/>
      <c r="OYW1" s="386"/>
      <c r="OYX1" s="386"/>
      <c r="OYY1" s="386"/>
      <c r="OYZ1" s="386"/>
      <c r="OZA1" s="385"/>
      <c r="OZB1" s="386"/>
      <c r="OZC1" s="386"/>
      <c r="OZD1" s="386"/>
      <c r="OZE1" s="386"/>
      <c r="OZF1" s="386"/>
      <c r="OZG1" s="386"/>
      <c r="OZH1" s="386"/>
      <c r="OZI1" s="386"/>
      <c r="OZJ1" s="386"/>
      <c r="OZK1" s="386"/>
      <c r="OZL1" s="386"/>
      <c r="OZM1" s="386"/>
      <c r="OZN1" s="386"/>
      <c r="OZO1" s="386"/>
      <c r="OZP1" s="386"/>
      <c r="OZQ1" s="385"/>
      <c r="OZR1" s="386"/>
      <c r="OZS1" s="386"/>
      <c r="OZT1" s="386"/>
      <c r="OZU1" s="386"/>
      <c r="OZV1" s="386"/>
      <c r="OZW1" s="386"/>
      <c r="OZX1" s="386"/>
      <c r="OZY1" s="386"/>
      <c r="OZZ1" s="386"/>
      <c r="PAA1" s="386"/>
      <c r="PAB1" s="386"/>
      <c r="PAC1" s="386"/>
      <c r="PAD1" s="386"/>
      <c r="PAE1" s="386"/>
      <c r="PAF1" s="386"/>
      <c r="PAG1" s="385"/>
      <c r="PAH1" s="386"/>
      <c r="PAI1" s="386"/>
      <c r="PAJ1" s="386"/>
      <c r="PAK1" s="386"/>
      <c r="PAL1" s="386"/>
      <c r="PAM1" s="386"/>
      <c r="PAN1" s="386"/>
      <c r="PAO1" s="386"/>
      <c r="PAP1" s="386"/>
      <c r="PAQ1" s="386"/>
      <c r="PAR1" s="386"/>
      <c r="PAS1" s="386"/>
      <c r="PAT1" s="386"/>
      <c r="PAU1" s="386"/>
      <c r="PAV1" s="386"/>
      <c r="PAW1" s="385"/>
      <c r="PAX1" s="386"/>
      <c r="PAY1" s="386"/>
      <c r="PAZ1" s="386"/>
      <c r="PBA1" s="386"/>
      <c r="PBB1" s="386"/>
      <c r="PBC1" s="386"/>
      <c r="PBD1" s="386"/>
      <c r="PBE1" s="386"/>
      <c r="PBF1" s="386"/>
      <c r="PBG1" s="386"/>
      <c r="PBH1" s="386"/>
      <c r="PBI1" s="386"/>
      <c r="PBJ1" s="386"/>
      <c r="PBK1" s="386"/>
      <c r="PBL1" s="386"/>
      <c r="PBM1" s="385"/>
      <c r="PBN1" s="386"/>
      <c r="PBO1" s="386"/>
      <c r="PBP1" s="386"/>
      <c r="PBQ1" s="386"/>
      <c r="PBR1" s="386"/>
      <c r="PBS1" s="386"/>
      <c r="PBT1" s="386"/>
      <c r="PBU1" s="386"/>
      <c r="PBV1" s="386"/>
      <c r="PBW1" s="386"/>
      <c r="PBX1" s="386"/>
      <c r="PBY1" s="386"/>
      <c r="PBZ1" s="386"/>
      <c r="PCA1" s="386"/>
      <c r="PCB1" s="386"/>
      <c r="PCC1" s="385"/>
      <c r="PCD1" s="386"/>
      <c r="PCE1" s="386"/>
      <c r="PCF1" s="386"/>
      <c r="PCG1" s="386"/>
      <c r="PCH1" s="386"/>
      <c r="PCI1" s="386"/>
      <c r="PCJ1" s="386"/>
      <c r="PCK1" s="386"/>
      <c r="PCL1" s="386"/>
      <c r="PCM1" s="386"/>
      <c r="PCN1" s="386"/>
      <c r="PCO1" s="386"/>
      <c r="PCP1" s="386"/>
      <c r="PCQ1" s="386"/>
      <c r="PCR1" s="386"/>
      <c r="PCS1" s="385"/>
      <c r="PCT1" s="386"/>
      <c r="PCU1" s="386"/>
      <c r="PCV1" s="386"/>
      <c r="PCW1" s="386"/>
      <c r="PCX1" s="386"/>
      <c r="PCY1" s="386"/>
      <c r="PCZ1" s="386"/>
      <c r="PDA1" s="386"/>
      <c r="PDB1" s="386"/>
      <c r="PDC1" s="386"/>
      <c r="PDD1" s="386"/>
      <c r="PDE1" s="386"/>
      <c r="PDF1" s="386"/>
      <c r="PDG1" s="386"/>
      <c r="PDH1" s="386"/>
      <c r="PDI1" s="385"/>
      <c r="PDJ1" s="386"/>
      <c r="PDK1" s="386"/>
      <c r="PDL1" s="386"/>
      <c r="PDM1" s="386"/>
      <c r="PDN1" s="386"/>
      <c r="PDO1" s="386"/>
      <c r="PDP1" s="386"/>
      <c r="PDQ1" s="386"/>
      <c r="PDR1" s="386"/>
      <c r="PDS1" s="386"/>
      <c r="PDT1" s="386"/>
      <c r="PDU1" s="386"/>
      <c r="PDV1" s="386"/>
      <c r="PDW1" s="386"/>
      <c r="PDX1" s="386"/>
      <c r="PDY1" s="385"/>
      <c r="PDZ1" s="386"/>
      <c r="PEA1" s="386"/>
      <c r="PEB1" s="386"/>
      <c r="PEC1" s="386"/>
      <c r="PED1" s="386"/>
      <c r="PEE1" s="386"/>
      <c r="PEF1" s="386"/>
      <c r="PEG1" s="386"/>
      <c r="PEH1" s="386"/>
      <c r="PEI1" s="386"/>
      <c r="PEJ1" s="386"/>
      <c r="PEK1" s="386"/>
      <c r="PEL1" s="386"/>
      <c r="PEM1" s="386"/>
      <c r="PEN1" s="386"/>
      <c r="PEO1" s="385"/>
      <c r="PEP1" s="386"/>
      <c r="PEQ1" s="386"/>
      <c r="PER1" s="386"/>
      <c r="PES1" s="386"/>
      <c r="PET1" s="386"/>
      <c r="PEU1" s="386"/>
      <c r="PEV1" s="386"/>
      <c r="PEW1" s="386"/>
      <c r="PEX1" s="386"/>
      <c r="PEY1" s="386"/>
      <c r="PEZ1" s="386"/>
      <c r="PFA1" s="386"/>
      <c r="PFB1" s="386"/>
      <c r="PFC1" s="386"/>
      <c r="PFD1" s="386"/>
      <c r="PFE1" s="385"/>
      <c r="PFF1" s="386"/>
      <c r="PFG1" s="386"/>
      <c r="PFH1" s="386"/>
      <c r="PFI1" s="386"/>
      <c r="PFJ1" s="386"/>
      <c r="PFK1" s="386"/>
      <c r="PFL1" s="386"/>
      <c r="PFM1" s="386"/>
      <c r="PFN1" s="386"/>
      <c r="PFO1" s="386"/>
      <c r="PFP1" s="386"/>
      <c r="PFQ1" s="386"/>
      <c r="PFR1" s="386"/>
      <c r="PFS1" s="386"/>
      <c r="PFT1" s="386"/>
      <c r="PFU1" s="385"/>
      <c r="PFV1" s="386"/>
      <c r="PFW1" s="386"/>
      <c r="PFX1" s="386"/>
      <c r="PFY1" s="386"/>
      <c r="PFZ1" s="386"/>
      <c r="PGA1" s="386"/>
      <c r="PGB1" s="386"/>
      <c r="PGC1" s="386"/>
      <c r="PGD1" s="386"/>
      <c r="PGE1" s="386"/>
      <c r="PGF1" s="386"/>
      <c r="PGG1" s="386"/>
      <c r="PGH1" s="386"/>
      <c r="PGI1" s="386"/>
      <c r="PGJ1" s="386"/>
      <c r="PGK1" s="385"/>
      <c r="PGL1" s="386"/>
      <c r="PGM1" s="386"/>
      <c r="PGN1" s="386"/>
      <c r="PGO1" s="386"/>
      <c r="PGP1" s="386"/>
      <c r="PGQ1" s="386"/>
      <c r="PGR1" s="386"/>
      <c r="PGS1" s="386"/>
      <c r="PGT1" s="386"/>
      <c r="PGU1" s="386"/>
      <c r="PGV1" s="386"/>
      <c r="PGW1" s="386"/>
      <c r="PGX1" s="386"/>
      <c r="PGY1" s="386"/>
      <c r="PGZ1" s="386"/>
      <c r="PHA1" s="385"/>
      <c r="PHB1" s="386"/>
      <c r="PHC1" s="386"/>
      <c r="PHD1" s="386"/>
      <c r="PHE1" s="386"/>
      <c r="PHF1" s="386"/>
      <c r="PHG1" s="386"/>
      <c r="PHH1" s="386"/>
      <c r="PHI1" s="386"/>
      <c r="PHJ1" s="386"/>
      <c r="PHK1" s="386"/>
      <c r="PHL1" s="386"/>
      <c r="PHM1" s="386"/>
      <c r="PHN1" s="386"/>
      <c r="PHO1" s="386"/>
      <c r="PHP1" s="386"/>
      <c r="PHQ1" s="385"/>
      <c r="PHR1" s="386"/>
      <c r="PHS1" s="386"/>
      <c r="PHT1" s="386"/>
      <c r="PHU1" s="386"/>
      <c r="PHV1" s="386"/>
      <c r="PHW1" s="386"/>
      <c r="PHX1" s="386"/>
      <c r="PHY1" s="386"/>
      <c r="PHZ1" s="386"/>
      <c r="PIA1" s="386"/>
      <c r="PIB1" s="386"/>
      <c r="PIC1" s="386"/>
      <c r="PID1" s="386"/>
      <c r="PIE1" s="386"/>
      <c r="PIF1" s="386"/>
      <c r="PIG1" s="385"/>
      <c r="PIH1" s="386"/>
      <c r="PII1" s="386"/>
      <c r="PIJ1" s="386"/>
      <c r="PIK1" s="386"/>
      <c r="PIL1" s="386"/>
      <c r="PIM1" s="386"/>
      <c r="PIN1" s="386"/>
      <c r="PIO1" s="386"/>
      <c r="PIP1" s="386"/>
      <c r="PIQ1" s="386"/>
      <c r="PIR1" s="386"/>
      <c r="PIS1" s="386"/>
      <c r="PIT1" s="386"/>
      <c r="PIU1" s="386"/>
      <c r="PIV1" s="386"/>
      <c r="PIW1" s="385"/>
      <c r="PIX1" s="386"/>
      <c r="PIY1" s="386"/>
      <c r="PIZ1" s="386"/>
      <c r="PJA1" s="386"/>
      <c r="PJB1" s="386"/>
      <c r="PJC1" s="386"/>
      <c r="PJD1" s="386"/>
      <c r="PJE1" s="386"/>
      <c r="PJF1" s="386"/>
      <c r="PJG1" s="386"/>
      <c r="PJH1" s="386"/>
      <c r="PJI1" s="386"/>
      <c r="PJJ1" s="386"/>
      <c r="PJK1" s="386"/>
      <c r="PJL1" s="386"/>
      <c r="PJM1" s="385"/>
      <c r="PJN1" s="386"/>
      <c r="PJO1" s="386"/>
      <c r="PJP1" s="386"/>
      <c r="PJQ1" s="386"/>
      <c r="PJR1" s="386"/>
      <c r="PJS1" s="386"/>
      <c r="PJT1" s="386"/>
      <c r="PJU1" s="386"/>
      <c r="PJV1" s="386"/>
      <c r="PJW1" s="386"/>
      <c r="PJX1" s="386"/>
      <c r="PJY1" s="386"/>
      <c r="PJZ1" s="386"/>
      <c r="PKA1" s="386"/>
      <c r="PKB1" s="386"/>
      <c r="PKC1" s="385"/>
      <c r="PKD1" s="386"/>
      <c r="PKE1" s="386"/>
      <c r="PKF1" s="386"/>
      <c r="PKG1" s="386"/>
      <c r="PKH1" s="386"/>
      <c r="PKI1" s="386"/>
      <c r="PKJ1" s="386"/>
      <c r="PKK1" s="386"/>
      <c r="PKL1" s="386"/>
      <c r="PKM1" s="386"/>
      <c r="PKN1" s="386"/>
      <c r="PKO1" s="386"/>
      <c r="PKP1" s="386"/>
      <c r="PKQ1" s="386"/>
      <c r="PKR1" s="386"/>
      <c r="PKS1" s="385"/>
      <c r="PKT1" s="386"/>
      <c r="PKU1" s="386"/>
      <c r="PKV1" s="386"/>
      <c r="PKW1" s="386"/>
      <c r="PKX1" s="386"/>
      <c r="PKY1" s="386"/>
      <c r="PKZ1" s="386"/>
      <c r="PLA1" s="386"/>
      <c r="PLB1" s="386"/>
      <c r="PLC1" s="386"/>
      <c r="PLD1" s="386"/>
      <c r="PLE1" s="386"/>
      <c r="PLF1" s="386"/>
      <c r="PLG1" s="386"/>
      <c r="PLH1" s="386"/>
      <c r="PLI1" s="385"/>
      <c r="PLJ1" s="386"/>
      <c r="PLK1" s="386"/>
      <c r="PLL1" s="386"/>
      <c r="PLM1" s="386"/>
      <c r="PLN1" s="386"/>
      <c r="PLO1" s="386"/>
      <c r="PLP1" s="386"/>
      <c r="PLQ1" s="386"/>
      <c r="PLR1" s="386"/>
      <c r="PLS1" s="386"/>
      <c r="PLT1" s="386"/>
      <c r="PLU1" s="386"/>
      <c r="PLV1" s="386"/>
      <c r="PLW1" s="386"/>
      <c r="PLX1" s="386"/>
      <c r="PLY1" s="385"/>
      <c r="PLZ1" s="386"/>
      <c r="PMA1" s="386"/>
      <c r="PMB1" s="386"/>
      <c r="PMC1" s="386"/>
      <c r="PMD1" s="386"/>
      <c r="PME1" s="386"/>
      <c r="PMF1" s="386"/>
      <c r="PMG1" s="386"/>
      <c r="PMH1" s="386"/>
      <c r="PMI1" s="386"/>
      <c r="PMJ1" s="386"/>
      <c r="PMK1" s="386"/>
      <c r="PML1" s="386"/>
      <c r="PMM1" s="386"/>
      <c r="PMN1" s="386"/>
      <c r="PMO1" s="385"/>
      <c r="PMP1" s="386"/>
      <c r="PMQ1" s="386"/>
      <c r="PMR1" s="386"/>
      <c r="PMS1" s="386"/>
      <c r="PMT1" s="386"/>
      <c r="PMU1" s="386"/>
      <c r="PMV1" s="386"/>
      <c r="PMW1" s="386"/>
      <c r="PMX1" s="386"/>
      <c r="PMY1" s="386"/>
      <c r="PMZ1" s="386"/>
      <c r="PNA1" s="386"/>
      <c r="PNB1" s="386"/>
      <c r="PNC1" s="386"/>
      <c r="PND1" s="386"/>
      <c r="PNE1" s="385"/>
      <c r="PNF1" s="386"/>
      <c r="PNG1" s="386"/>
      <c r="PNH1" s="386"/>
      <c r="PNI1" s="386"/>
      <c r="PNJ1" s="386"/>
      <c r="PNK1" s="386"/>
      <c r="PNL1" s="386"/>
      <c r="PNM1" s="386"/>
      <c r="PNN1" s="386"/>
      <c r="PNO1" s="386"/>
      <c r="PNP1" s="386"/>
      <c r="PNQ1" s="386"/>
      <c r="PNR1" s="386"/>
      <c r="PNS1" s="386"/>
      <c r="PNT1" s="386"/>
      <c r="PNU1" s="385"/>
      <c r="PNV1" s="386"/>
      <c r="PNW1" s="386"/>
      <c r="PNX1" s="386"/>
      <c r="PNY1" s="386"/>
      <c r="PNZ1" s="386"/>
      <c r="POA1" s="386"/>
      <c r="POB1" s="386"/>
      <c r="POC1" s="386"/>
      <c r="POD1" s="386"/>
      <c r="POE1" s="386"/>
      <c r="POF1" s="386"/>
      <c r="POG1" s="386"/>
      <c r="POH1" s="386"/>
      <c r="POI1" s="386"/>
      <c r="POJ1" s="386"/>
      <c r="POK1" s="385"/>
      <c r="POL1" s="386"/>
      <c r="POM1" s="386"/>
      <c r="PON1" s="386"/>
      <c r="POO1" s="386"/>
      <c r="POP1" s="386"/>
      <c r="POQ1" s="386"/>
      <c r="POR1" s="386"/>
      <c r="POS1" s="386"/>
      <c r="POT1" s="386"/>
      <c r="POU1" s="386"/>
      <c r="POV1" s="386"/>
      <c r="POW1" s="386"/>
      <c r="POX1" s="386"/>
      <c r="POY1" s="386"/>
      <c r="POZ1" s="386"/>
      <c r="PPA1" s="385"/>
      <c r="PPB1" s="386"/>
      <c r="PPC1" s="386"/>
      <c r="PPD1" s="386"/>
      <c r="PPE1" s="386"/>
      <c r="PPF1" s="386"/>
      <c r="PPG1" s="386"/>
      <c r="PPH1" s="386"/>
      <c r="PPI1" s="386"/>
      <c r="PPJ1" s="386"/>
      <c r="PPK1" s="386"/>
      <c r="PPL1" s="386"/>
      <c r="PPM1" s="386"/>
      <c r="PPN1" s="386"/>
      <c r="PPO1" s="386"/>
      <c r="PPP1" s="386"/>
      <c r="PPQ1" s="385"/>
      <c r="PPR1" s="386"/>
      <c r="PPS1" s="386"/>
      <c r="PPT1" s="386"/>
      <c r="PPU1" s="386"/>
      <c r="PPV1" s="386"/>
      <c r="PPW1" s="386"/>
      <c r="PPX1" s="386"/>
      <c r="PPY1" s="386"/>
      <c r="PPZ1" s="386"/>
      <c r="PQA1" s="386"/>
      <c r="PQB1" s="386"/>
      <c r="PQC1" s="386"/>
      <c r="PQD1" s="386"/>
      <c r="PQE1" s="386"/>
      <c r="PQF1" s="386"/>
      <c r="PQG1" s="385"/>
      <c r="PQH1" s="386"/>
      <c r="PQI1" s="386"/>
      <c r="PQJ1" s="386"/>
      <c r="PQK1" s="386"/>
      <c r="PQL1" s="386"/>
      <c r="PQM1" s="386"/>
      <c r="PQN1" s="386"/>
      <c r="PQO1" s="386"/>
      <c r="PQP1" s="386"/>
      <c r="PQQ1" s="386"/>
      <c r="PQR1" s="386"/>
      <c r="PQS1" s="386"/>
      <c r="PQT1" s="386"/>
      <c r="PQU1" s="386"/>
      <c r="PQV1" s="386"/>
      <c r="PQW1" s="385"/>
      <c r="PQX1" s="386"/>
      <c r="PQY1" s="386"/>
      <c r="PQZ1" s="386"/>
      <c r="PRA1" s="386"/>
      <c r="PRB1" s="386"/>
      <c r="PRC1" s="386"/>
      <c r="PRD1" s="386"/>
      <c r="PRE1" s="386"/>
      <c r="PRF1" s="386"/>
      <c r="PRG1" s="386"/>
      <c r="PRH1" s="386"/>
      <c r="PRI1" s="386"/>
      <c r="PRJ1" s="386"/>
      <c r="PRK1" s="386"/>
      <c r="PRL1" s="386"/>
      <c r="PRM1" s="385"/>
      <c r="PRN1" s="386"/>
      <c r="PRO1" s="386"/>
      <c r="PRP1" s="386"/>
      <c r="PRQ1" s="386"/>
      <c r="PRR1" s="386"/>
      <c r="PRS1" s="386"/>
      <c r="PRT1" s="386"/>
      <c r="PRU1" s="386"/>
      <c r="PRV1" s="386"/>
      <c r="PRW1" s="386"/>
      <c r="PRX1" s="386"/>
      <c r="PRY1" s="386"/>
      <c r="PRZ1" s="386"/>
      <c r="PSA1" s="386"/>
      <c r="PSB1" s="386"/>
      <c r="PSC1" s="385"/>
      <c r="PSD1" s="386"/>
      <c r="PSE1" s="386"/>
      <c r="PSF1" s="386"/>
      <c r="PSG1" s="386"/>
      <c r="PSH1" s="386"/>
      <c r="PSI1" s="386"/>
      <c r="PSJ1" s="386"/>
      <c r="PSK1" s="386"/>
      <c r="PSL1" s="386"/>
      <c r="PSM1" s="386"/>
      <c r="PSN1" s="386"/>
      <c r="PSO1" s="386"/>
      <c r="PSP1" s="386"/>
      <c r="PSQ1" s="386"/>
      <c r="PSR1" s="386"/>
      <c r="PSS1" s="385"/>
      <c r="PST1" s="386"/>
      <c r="PSU1" s="386"/>
      <c r="PSV1" s="386"/>
      <c r="PSW1" s="386"/>
      <c r="PSX1" s="386"/>
      <c r="PSY1" s="386"/>
      <c r="PSZ1" s="386"/>
      <c r="PTA1" s="386"/>
      <c r="PTB1" s="386"/>
      <c r="PTC1" s="386"/>
      <c r="PTD1" s="386"/>
      <c r="PTE1" s="386"/>
      <c r="PTF1" s="386"/>
      <c r="PTG1" s="386"/>
      <c r="PTH1" s="386"/>
      <c r="PTI1" s="385"/>
      <c r="PTJ1" s="386"/>
      <c r="PTK1" s="386"/>
      <c r="PTL1" s="386"/>
      <c r="PTM1" s="386"/>
      <c r="PTN1" s="386"/>
      <c r="PTO1" s="386"/>
      <c r="PTP1" s="386"/>
      <c r="PTQ1" s="386"/>
      <c r="PTR1" s="386"/>
      <c r="PTS1" s="386"/>
      <c r="PTT1" s="386"/>
      <c r="PTU1" s="386"/>
      <c r="PTV1" s="386"/>
      <c r="PTW1" s="386"/>
      <c r="PTX1" s="386"/>
      <c r="PTY1" s="385"/>
      <c r="PTZ1" s="386"/>
      <c r="PUA1" s="386"/>
      <c r="PUB1" s="386"/>
      <c r="PUC1" s="386"/>
      <c r="PUD1" s="386"/>
      <c r="PUE1" s="386"/>
      <c r="PUF1" s="386"/>
      <c r="PUG1" s="386"/>
      <c r="PUH1" s="386"/>
      <c r="PUI1" s="386"/>
      <c r="PUJ1" s="386"/>
      <c r="PUK1" s="386"/>
      <c r="PUL1" s="386"/>
      <c r="PUM1" s="386"/>
      <c r="PUN1" s="386"/>
      <c r="PUO1" s="385"/>
      <c r="PUP1" s="386"/>
      <c r="PUQ1" s="386"/>
      <c r="PUR1" s="386"/>
      <c r="PUS1" s="386"/>
      <c r="PUT1" s="386"/>
      <c r="PUU1" s="386"/>
      <c r="PUV1" s="386"/>
      <c r="PUW1" s="386"/>
      <c r="PUX1" s="386"/>
      <c r="PUY1" s="386"/>
      <c r="PUZ1" s="386"/>
      <c r="PVA1" s="386"/>
      <c r="PVB1" s="386"/>
      <c r="PVC1" s="386"/>
      <c r="PVD1" s="386"/>
      <c r="PVE1" s="385"/>
      <c r="PVF1" s="386"/>
      <c r="PVG1" s="386"/>
      <c r="PVH1" s="386"/>
      <c r="PVI1" s="386"/>
      <c r="PVJ1" s="386"/>
      <c r="PVK1" s="386"/>
      <c r="PVL1" s="386"/>
      <c r="PVM1" s="386"/>
      <c r="PVN1" s="386"/>
      <c r="PVO1" s="386"/>
      <c r="PVP1" s="386"/>
      <c r="PVQ1" s="386"/>
      <c r="PVR1" s="386"/>
      <c r="PVS1" s="386"/>
      <c r="PVT1" s="386"/>
      <c r="PVU1" s="385"/>
      <c r="PVV1" s="386"/>
      <c r="PVW1" s="386"/>
      <c r="PVX1" s="386"/>
      <c r="PVY1" s="386"/>
      <c r="PVZ1" s="386"/>
      <c r="PWA1" s="386"/>
      <c r="PWB1" s="386"/>
      <c r="PWC1" s="386"/>
      <c r="PWD1" s="386"/>
      <c r="PWE1" s="386"/>
      <c r="PWF1" s="386"/>
      <c r="PWG1" s="386"/>
      <c r="PWH1" s="386"/>
      <c r="PWI1" s="386"/>
      <c r="PWJ1" s="386"/>
      <c r="PWK1" s="385"/>
      <c r="PWL1" s="386"/>
      <c r="PWM1" s="386"/>
      <c r="PWN1" s="386"/>
      <c r="PWO1" s="386"/>
      <c r="PWP1" s="386"/>
      <c r="PWQ1" s="386"/>
      <c r="PWR1" s="386"/>
      <c r="PWS1" s="386"/>
      <c r="PWT1" s="386"/>
      <c r="PWU1" s="386"/>
      <c r="PWV1" s="386"/>
      <c r="PWW1" s="386"/>
      <c r="PWX1" s="386"/>
      <c r="PWY1" s="386"/>
      <c r="PWZ1" s="386"/>
      <c r="PXA1" s="385"/>
      <c r="PXB1" s="386"/>
      <c r="PXC1" s="386"/>
      <c r="PXD1" s="386"/>
      <c r="PXE1" s="386"/>
      <c r="PXF1" s="386"/>
      <c r="PXG1" s="386"/>
      <c r="PXH1" s="386"/>
      <c r="PXI1" s="386"/>
      <c r="PXJ1" s="386"/>
      <c r="PXK1" s="386"/>
      <c r="PXL1" s="386"/>
      <c r="PXM1" s="386"/>
      <c r="PXN1" s="386"/>
      <c r="PXO1" s="386"/>
      <c r="PXP1" s="386"/>
      <c r="PXQ1" s="385"/>
      <c r="PXR1" s="386"/>
      <c r="PXS1" s="386"/>
      <c r="PXT1" s="386"/>
      <c r="PXU1" s="386"/>
      <c r="PXV1" s="386"/>
      <c r="PXW1" s="386"/>
      <c r="PXX1" s="386"/>
      <c r="PXY1" s="386"/>
      <c r="PXZ1" s="386"/>
      <c r="PYA1" s="386"/>
      <c r="PYB1" s="386"/>
      <c r="PYC1" s="386"/>
      <c r="PYD1" s="386"/>
      <c r="PYE1" s="386"/>
      <c r="PYF1" s="386"/>
      <c r="PYG1" s="385"/>
      <c r="PYH1" s="386"/>
      <c r="PYI1" s="386"/>
      <c r="PYJ1" s="386"/>
      <c r="PYK1" s="386"/>
      <c r="PYL1" s="386"/>
      <c r="PYM1" s="386"/>
      <c r="PYN1" s="386"/>
      <c r="PYO1" s="386"/>
      <c r="PYP1" s="386"/>
      <c r="PYQ1" s="386"/>
      <c r="PYR1" s="386"/>
      <c r="PYS1" s="386"/>
      <c r="PYT1" s="386"/>
      <c r="PYU1" s="386"/>
      <c r="PYV1" s="386"/>
      <c r="PYW1" s="385"/>
      <c r="PYX1" s="386"/>
      <c r="PYY1" s="386"/>
      <c r="PYZ1" s="386"/>
      <c r="PZA1" s="386"/>
      <c r="PZB1" s="386"/>
      <c r="PZC1" s="386"/>
      <c r="PZD1" s="386"/>
      <c r="PZE1" s="386"/>
      <c r="PZF1" s="386"/>
      <c r="PZG1" s="386"/>
      <c r="PZH1" s="386"/>
      <c r="PZI1" s="386"/>
      <c r="PZJ1" s="386"/>
      <c r="PZK1" s="386"/>
      <c r="PZL1" s="386"/>
      <c r="PZM1" s="385"/>
      <c r="PZN1" s="386"/>
      <c r="PZO1" s="386"/>
      <c r="PZP1" s="386"/>
      <c r="PZQ1" s="386"/>
      <c r="PZR1" s="386"/>
      <c r="PZS1" s="386"/>
      <c r="PZT1" s="386"/>
      <c r="PZU1" s="386"/>
      <c r="PZV1" s="386"/>
      <c r="PZW1" s="386"/>
      <c r="PZX1" s="386"/>
      <c r="PZY1" s="386"/>
      <c r="PZZ1" s="386"/>
      <c r="QAA1" s="386"/>
      <c r="QAB1" s="386"/>
      <c r="QAC1" s="385"/>
      <c r="QAD1" s="386"/>
      <c r="QAE1" s="386"/>
      <c r="QAF1" s="386"/>
      <c r="QAG1" s="386"/>
      <c r="QAH1" s="386"/>
      <c r="QAI1" s="386"/>
      <c r="QAJ1" s="386"/>
      <c r="QAK1" s="386"/>
      <c r="QAL1" s="386"/>
      <c r="QAM1" s="386"/>
      <c r="QAN1" s="386"/>
      <c r="QAO1" s="386"/>
      <c r="QAP1" s="386"/>
      <c r="QAQ1" s="386"/>
      <c r="QAR1" s="386"/>
      <c r="QAS1" s="385"/>
      <c r="QAT1" s="386"/>
      <c r="QAU1" s="386"/>
      <c r="QAV1" s="386"/>
      <c r="QAW1" s="386"/>
      <c r="QAX1" s="386"/>
      <c r="QAY1" s="386"/>
      <c r="QAZ1" s="386"/>
      <c r="QBA1" s="386"/>
      <c r="QBB1" s="386"/>
      <c r="QBC1" s="386"/>
      <c r="QBD1" s="386"/>
      <c r="QBE1" s="386"/>
      <c r="QBF1" s="386"/>
      <c r="QBG1" s="386"/>
      <c r="QBH1" s="386"/>
      <c r="QBI1" s="385"/>
      <c r="QBJ1" s="386"/>
      <c r="QBK1" s="386"/>
      <c r="QBL1" s="386"/>
      <c r="QBM1" s="386"/>
      <c r="QBN1" s="386"/>
      <c r="QBO1" s="386"/>
      <c r="QBP1" s="386"/>
      <c r="QBQ1" s="386"/>
      <c r="QBR1" s="386"/>
      <c r="QBS1" s="386"/>
      <c r="QBT1" s="386"/>
      <c r="QBU1" s="386"/>
      <c r="QBV1" s="386"/>
      <c r="QBW1" s="386"/>
      <c r="QBX1" s="386"/>
      <c r="QBY1" s="385"/>
      <c r="QBZ1" s="386"/>
      <c r="QCA1" s="386"/>
      <c r="QCB1" s="386"/>
      <c r="QCC1" s="386"/>
      <c r="QCD1" s="386"/>
      <c r="QCE1" s="386"/>
      <c r="QCF1" s="386"/>
      <c r="QCG1" s="386"/>
      <c r="QCH1" s="386"/>
      <c r="QCI1" s="386"/>
      <c r="QCJ1" s="386"/>
      <c r="QCK1" s="386"/>
      <c r="QCL1" s="386"/>
      <c r="QCM1" s="386"/>
      <c r="QCN1" s="386"/>
      <c r="QCO1" s="385"/>
      <c r="QCP1" s="386"/>
      <c r="QCQ1" s="386"/>
      <c r="QCR1" s="386"/>
      <c r="QCS1" s="386"/>
      <c r="QCT1" s="386"/>
      <c r="QCU1" s="386"/>
      <c r="QCV1" s="386"/>
      <c r="QCW1" s="386"/>
      <c r="QCX1" s="386"/>
      <c r="QCY1" s="386"/>
      <c r="QCZ1" s="386"/>
      <c r="QDA1" s="386"/>
      <c r="QDB1" s="386"/>
      <c r="QDC1" s="386"/>
      <c r="QDD1" s="386"/>
      <c r="QDE1" s="385"/>
      <c r="QDF1" s="386"/>
      <c r="QDG1" s="386"/>
      <c r="QDH1" s="386"/>
      <c r="QDI1" s="386"/>
      <c r="QDJ1" s="386"/>
      <c r="QDK1" s="386"/>
      <c r="QDL1" s="386"/>
      <c r="QDM1" s="386"/>
      <c r="QDN1" s="386"/>
      <c r="QDO1" s="386"/>
      <c r="QDP1" s="386"/>
      <c r="QDQ1" s="386"/>
      <c r="QDR1" s="386"/>
      <c r="QDS1" s="386"/>
      <c r="QDT1" s="386"/>
      <c r="QDU1" s="385"/>
      <c r="QDV1" s="386"/>
      <c r="QDW1" s="386"/>
      <c r="QDX1" s="386"/>
      <c r="QDY1" s="386"/>
      <c r="QDZ1" s="386"/>
      <c r="QEA1" s="386"/>
      <c r="QEB1" s="386"/>
      <c r="QEC1" s="386"/>
      <c r="QED1" s="386"/>
      <c r="QEE1" s="386"/>
      <c r="QEF1" s="386"/>
      <c r="QEG1" s="386"/>
      <c r="QEH1" s="386"/>
      <c r="QEI1" s="386"/>
      <c r="QEJ1" s="386"/>
      <c r="QEK1" s="385"/>
      <c r="QEL1" s="386"/>
      <c r="QEM1" s="386"/>
      <c r="QEN1" s="386"/>
      <c r="QEO1" s="386"/>
      <c r="QEP1" s="386"/>
      <c r="QEQ1" s="386"/>
      <c r="QER1" s="386"/>
      <c r="QES1" s="386"/>
      <c r="QET1" s="386"/>
      <c r="QEU1" s="386"/>
      <c r="QEV1" s="386"/>
      <c r="QEW1" s="386"/>
      <c r="QEX1" s="386"/>
      <c r="QEY1" s="386"/>
      <c r="QEZ1" s="386"/>
      <c r="QFA1" s="385"/>
      <c r="QFB1" s="386"/>
      <c r="QFC1" s="386"/>
      <c r="QFD1" s="386"/>
      <c r="QFE1" s="386"/>
      <c r="QFF1" s="386"/>
      <c r="QFG1" s="386"/>
      <c r="QFH1" s="386"/>
      <c r="QFI1" s="386"/>
      <c r="QFJ1" s="386"/>
      <c r="QFK1" s="386"/>
      <c r="QFL1" s="386"/>
      <c r="QFM1" s="386"/>
      <c r="QFN1" s="386"/>
      <c r="QFO1" s="386"/>
      <c r="QFP1" s="386"/>
      <c r="QFQ1" s="385"/>
      <c r="QFR1" s="386"/>
      <c r="QFS1" s="386"/>
      <c r="QFT1" s="386"/>
      <c r="QFU1" s="386"/>
      <c r="QFV1" s="386"/>
      <c r="QFW1" s="386"/>
      <c r="QFX1" s="386"/>
      <c r="QFY1" s="386"/>
      <c r="QFZ1" s="386"/>
      <c r="QGA1" s="386"/>
      <c r="QGB1" s="386"/>
      <c r="QGC1" s="386"/>
      <c r="QGD1" s="386"/>
      <c r="QGE1" s="386"/>
      <c r="QGF1" s="386"/>
      <c r="QGG1" s="385"/>
      <c r="QGH1" s="386"/>
      <c r="QGI1" s="386"/>
      <c r="QGJ1" s="386"/>
      <c r="QGK1" s="386"/>
      <c r="QGL1" s="386"/>
      <c r="QGM1" s="386"/>
      <c r="QGN1" s="386"/>
      <c r="QGO1" s="386"/>
      <c r="QGP1" s="386"/>
      <c r="QGQ1" s="386"/>
      <c r="QGR1" s="386"/>
      <c r="QGS1" s="386"/>
      <c r="QGT1" s="386"/>
      <c r="QGU1" s="386"/>
      <c r="QGV1" s="386"/>
      <c r="QGW1" s="385"/>
      <c r="QGX1" s="386"/>
      <c r="QGY1" s="386"/>
      <c r="QGZ1" s="386"/>
      <c r="QHA1" s="386"/>
      <c r="QHB1" s="386"/>
      <c r="QHC1" s="386"/>
      <c r="QHD1" s="386"/>
      <c r="QHE1" s="386"/>
      <c r="QHF1" s="386"/>
      <c r="QHG1" s="386"/>
      <c r="QHH1" s="386"/>
      <c r="QHI1" s="386"/>
      <c r="QHJ1" s="386"/>
      <c r="QHK1" s="386"/>
      <c r="QHL1" s="386"/>
      <c r="QHM1" s="385"/>
      <c r="QHN1" s="386"/>
      <c r="QHO1" s="386"/>
      <c r="QHP1" s="386"/>
      <c r="QHQ1" s="386"/>
      <c r="QHR1" s="386"/>
      <c r="QHS1" s="386"/>
      <c r="QHT1" s="386"/>
      <c r="QHU1" s="386"/>
      <c r="QHV1" s="386"/>
      <c r="QHW1" s="386"/>
      <c r="QHX1" s="386"/>
      <c r="QHY1" s="386"/>
      <c r="QHZ1" s="386"/>
      <c r="QIA1" s="386"/>
      <c r="QIB1" s="386"/>
      <c r="QIC1" s="385"/>
      <c r="QID1" s="386"/>
      <c r="QIE1" s="386"/>
      <c r="QIF1" s="386"/>
      <c r="QIG1" s="386"/>
      <c r="QIH1" s="386"/>
      <c r="QII1" s="386"/>
      <c r="QIJ1" s="386"/>
      <c r="QIK1" s="386"/>
      <c r="QIL1" s="386"/>
      <c r="QIM1" s="386"/>
      <c r="QIN1" s="386"/>
      <c r="QIO1" s="386"/>
      <c r="QIP1" s="386"/>
      <c r="QIQ1" s="386"/>
      <c r="QIR1" s="386"/>
      <c r="QIS1" s="385"/>
      <c r="QIT1" s="386"/>
      <c r="QIU1" s="386"/>
      <c r="QIV1" s="386"/>
      <c r="QIW1" s="386"/>
      <c r="QIX1" s="386"/>
      <c r="QIY1" s="386"/>
      <c r="QIZ1" s="386"/>
      <c r="QJA1" s="386"/>
      <c r="QJB1" s="386"/>
      <c r="QJC1" s="386"/>
      <c r="QJD1" s="386"/>
      <c r="QJE1" s="386"/>
      <c r="QJF1" s="386"/>
      <c r="QJG1" s="386"/>
      <c r="QJH1" s="386"/>
      <c r="QJI1" s="385"/>
      <c r="QJJ1" s="386"/>
      <c r="QJK1" s="386"/>
      <c r="QJL1" s="386"/>
      <c r="QJM1" s="386"/>
      <c r="QJN1" s="386"/>
      <c r="QJO1" s="386"/>
      <c r="QJP1" s="386"/>
      <c r="QJQ1" s="386"/>
      <c r="QJR1" s="386"/>
      <c r="QJS1" s="386"/>
      <c r="QJT1" s="386"/>
      <c r="QJU1" s="386"/>
      <c r="QJV1" s="386"/>
      <c r="QJW1" s="386"/>
      <c r="QJX1" s="386"/>
      <c r="QJY1" s="385"/>
      <c r="QJZ1" s="386"/>
      <c r="QKA1" s="386"/>
      <c r="QKB1" s="386"/>
      <c r="QKC1" s="386"/>
      <c r="QKD1" s="386"/>
      <c r="QKE1" s="386"/>
      <c r="QKF1" s="386"/>
      <c r="QKG1" s="386"/>
      <c r="QKH1" s="386"/>
      <c r="QKI1" s="386"/>
      <c r="QKJ1" s="386"/>
      <c r="QKK1" s="386"/>
      <c r="QKL1" s="386"/>
      <c r="QKM1" s="386"/>
      <c r="QKN1" s="386"/>
      <c r="QKO1" s="385"/>
      <c r="QKP1" s="386"/>
      <c r="QKQ1" s="386"/>
      <c r="QKR1" s="386"/>
      <c r="QKS1" s="386"/>
      <c r="QKT1" s="386"/>
      <c r="QKU1" s="386"/>
      <c r="QKV1" s="386"/>
      <c r="QKW1" s="386"/>
      <c r="QKX1" s="386"/>
      <c r="QKY1" s="386"/>
      <c r="QKZ1" s="386"/>
      <c r="QLA1" s="386"/>
      <c r="QLB1" s="386"/>
      <c r="QLC1" s="386"/>
      <c r="QLD1" s="386"/>
      <c r="QLE1" s="385"/>
      <c r="QLF1" s="386"/>
      <c r="QLG1" s="386"/>
      <c r="QLH1" s="386"/>
      <c r="QLI1" s="386"/>
      <c r="QLJ1" s="386"/>
      <c r="QLK1" s="386"/>
      <c r="QLL1" s="386"/>
      <c r="QLM1" s="386"/>
      <c r="QLN1" s="386"/>
      <c r="QLO1" s="386"/>
      <c r="QLP1" s="386"/>
      <c r="QLQ1" s="386"/>
      <c r="QLR1" s="386"/>
      <c r="QLS1" s="386"/>
      <c r="QLT1" s="386"/>
      <c r="QLU1" s="385"/>
      <c r="QLV1" s="386"/>
      <c r="QLW1" s="386"/>
      <c r="QLX1" s="386"/>
      <c r="QLY1" s="386"/>
      <c r="QLZ1" s="386"/>
      <c r="QMA1" s="386"/>
      <c r="QMB1" s="386"/>
      <c r="QMC1" s="386"/>
      <c r="QMD1" s="386"/>
      <c r="QME1" s="386"/>
      <c r="QMF1" s="386"/>
      <c r="QMG1" s="386"/>
      <c r="QMH1" s="386"/>
      <c r="QMI1" s="386"/>
      <c r="QMJ1" s="386"/>
      <c r="QMK1" s="385"/>
      <c r="QML1" s="386"/>
      <c r="QMM1" s="386"/>
      <c r="QMN1" s="386"/>
      <c r="QMO1" s="386"/>
      <c r="QMP1" s="386"/>
      <c r="QMQ1" s="386"/>
      <c r="QMR1" s="386"/>
      <c r="QMS1" s="386"/>
      <c r="QMT1" s="386"/>
      <c r="QMU1" s="386"/>
      <c r="QMV1" s="386"/>
      <c r="QMW1" s="386"/>
      <c r="QMX1" s="386"/>
      <c r="QMY1" s="386"/>
      <c r="QMZ1" s="386"/>
      <c r="QNA1" s="385"/>
      <c r="QNB1" s="386"/>
      <c r="QNC1" s="386"/>
      <c r="QND1" s="386"/>
      <c r="QNE1" s="386"/>
      <c r="QNF1" s="386"/>
      <c r="QNG1" s="386"/>
      <c r="QNH1" s="386"/>
      <c r="QNI1" s="386"/>
      <c r="QNJ1" s="386"/>
      <c r="QNK1" s="386"/>
      <c r="QNL1" s="386"/>
      <c r="QNM1" s="386"/>
      <c r="QNN1" s="386"/>
      <c r="QNO1" s="386"/>
      <c r="QNP1" s="386"/>
      <c r="QNQ1" s="385"/>
      <c r="QNR1" s="386"/>
      <c r="QNS1" s="386"/>
      <c r="QNT1" s="386"/>
      <c r="QNU1" s="386"/>
      <c r="QNV1" s="386"/>
      <c r="QNW1" s="386"/>
      <c r="QNX1" s="386"/>
      <c r="QNY1" s="386"/>
      <c r="QNZ1" s="386"/>
      <c r="QOA1" s="386"/>
      <c r="QOB1" s="386"/>
      <c r="QOC1" s="386"/>
      <c r="QOD1" s="386"/>
      <c r="QOE1" s="386"/>
      <c r="QOF1" s="386"/>
      <c r="QOG1" s="385"/>
      <c r="QOH1" s="386"/>
      <c r="QOI1" s="386"/>
      <c r="QOJ1" s="386"/>
      <c r="QOK1" s="386"/>
      <c r="QOL1" s="386"/>
      <c r="QOM1" s="386"/>
      <c r="QON1" s="386"/>
      <c r="QOO1" s="386"/>
      <c r="QOP1" s="386"/>
      <c r="QOQ1" s="386"/>
      <c r="QOR1" s="386"/>
      <c r="QOS1" s="386"/>
      <c r="QOT1" s="386"/>
      <c r="QOU1" s="386"/>
      <c r="QOV1" s="386"/>
      <c r="QOW1" s="385"/>
      <c r="QOX1" s="386"/>
      <c r="QOY1" s="386"/>
      <c r="QOZ1" s="386"/>
      <c r="QPA1" s="386"/>
      <c r="QPB1" s="386"/>
      <c r="QPC1" s="386"/>
      <c r="QPD1" s="386"/>
      <c r="QPE1" s="386"/>
      <c r="QPF1" s="386"/>
      <c r="QPG1" s="386"/>
      <c r="QPH1" s="386"/>
      <c r="QPI1" s="386"/>
      <c r="QPJ1" s="386"/>
      <c r="QPK1" s="386"/>
      <c r="QPL1" s="386"/>
      <c r="QPM1" s="385"/>
      <c r="QPN1" s="386"/>
      <c r="QPO1" s="386"/>
      <c r="QPP1" s="386"/>
      <c r="QPQ1" s="386"/>
      <c r="QPR1" s="386"/>
      <c r="QPS1" s="386"/>
      <c r="QPT1" s="386"/>
      <c r="QPU1" s="386"/>
      <c r="QPV1" s="386"/>
      <c r="QPW1" s="386"/>
      <c r="QPX1" s="386"/>
      <c r="QPY1" s="386"/>
      <c r="QPZ1" s="386"/>
      <c r="QQA1" s="386"/>
      <c r="QQB1" s="386"/>
      <c r="QQC1" s="385"/>
      <c r="QQD1" s="386"/>
      <c r="QQE1" s="386"/>
      <c r="QQF1" s="386"/>
      <c r="QQG1" s="386"/>
      <c r="QQH1" s="386"/>
      <c r="QQI1" s="386"/>
      <c r="QQJ1" s="386"/>
      <c r="QQK1" s="386"/>
      <c r="QQL1" s="386"/>
      <c r="QQM1" s="386"/>
      <c r="QQN1" s="386"/>
      <c r="QQO1" s="386"/>
      <c r="QQP1" s="386"/>
      <c r="QQQ1" s="386"/>
      <c r="QQR1" s="386"/>
      <c r="QQS1" s="385"/>
      <c r="QQT1" s="386"/>
      <c r="QQU1" s="386"/>
      <c r="QQV1" s="386"/>
      <c r="QQW1" s="386"/>
      <c r="QQX1" s="386"/>
      <c r="QQY1" s="386"/>
      <c r="QQZ1" s="386"/>
      <c r="QRA1" s="386"/>
      <c r="QRB1" s="386"/>
      <c r="QRC1" s="386"/>
      <c r="QRD1" s="386"/>
      <c r="QRE1" s="386"/>
      <c r="QRF1" s="386"/>
      <c r="QRG1" s="386"/>
      <c r="QRH1" s="386"/>
      <c r="QRI1" s="385"/>
      <c r="QRJ1" s="386"/>
      <c r="QRK1" s="386"/>
      <c r="QRL1" s="386"/>
      <c r="QRM1" s="386"/>
      <c r="QRN1" s="386"/>
      <c r="QRO1" s="386"/>
      <c r="QRP1" s="386"/>
      <c r="QRQ1" s="386"/>
      <c r="QRR1" s="386"/>
      <c r="QRS1" s="386"/>
      <c r="QRT1" s="386"/>
      <c r="QRU1" s="386"/>
      <c r="QRV1" s="386"/>
      <c r="QRW1" s="386"/>
      <c r="QRX1" s="386"/>
      <c r="QRY1" s="385"/>
      <c r="QRZ1" s="386"/>
      <c r="QSA1" s="386"/>
      <c r="QSB1" s="386"/>
      <c r="QSC1" s="386"/>
      <c r="QSD1" s="386"/>
      <c r="QSE1" s="386"/>
      <c r="QSF1" s="386"/>
      <c r="QSG1" s="386"/>
      <c r="QSH1" s="386"/>
      <c r="QSI1" s="386"/>
      <c r="QSJ1" s="386"/>
      <c r="QSK1" s="386"/>
      <c r="QSL1" s="386"/>
      <c r="QSM1" s="386"/>
      <c r="QSN1" s="386"/>
      <c r="QSO1" s="385"/>
      <c r="QSP1" s="386"/>
      <c r="QSQ1" s="386"/>
      <c r="QSR1" s="386"/>
      <c r="QSS1" s="386"/>
      <c r="QST1" s="386"/>
      <c r="QSU1" s="386"/>
      <c r="QSV1" s="386"/>
      <c r="QSW1" s="386"/>
      <c r="QSX1" s="386"/>
      <c r="QSY1" s="386"/>
      <c r="QSZ1" s="386"/>
      <c r="QTA1" s="386"/>
      <c r="QTB1" s="386"/>
      <c r="QTC1" s="386"/>
      <c r="QTD1" s="386"/>
      <c r="QTE1" s="385"/>
      <c r="QTF1" s="386"/>
      <c r="QTG1" s="386"/>
      <c r="QTH1" s="386"/>
      <c r="QTI1" s="386"/>
      <c r="QTJ1" s="386"/>
      <c r="QTK1" s="386"/>
      <c r="QTL1" s="386"/>
      <c r="QTM1" s="386"/>
      <c r="QTN1" s="386"/>
      <c r="QTO1" s="386"/>
      <c r="QTP1" s="386"/>
      <c r="QTQ1" s="386"/>
      <c r="QTR1" s="386"/>
      <c r="QTS1" s="386"/>
      <c r="QTT1" s="386"/>
      <c r="QTU1" s="385"/>
      <c r="QTV1" s="386"/>
      <c r="QTW1" s="386"/>
      <c r="QTX1" s="386"/>
      <c r="QTY1" s="386"/>
      <c r="QTZ1" s="386"/>
      <c r="QUA1" s="386"/>
      <c r="QUB1" s="386"/>
      <c r="QUC1" s="386"/>
      <c r="QUD1" s="386"/>
      <c r="QUE1" s="386"/>
      <c r="QUF1" s="386"/>
      <c r="QUG1" s="386"/>
      <c r="QUH1" s="386"/>
      <c r="QUI1" s="386"/>
      <c r="QUJ1" s="386"/>
      <c r="QUK1" s="385"/>
      <c r="QUL1" s="386"/>
      <c r="QUM1" s="386"/>
      <c r="QUN1" s="386"/>
      <c r="QUO1" s="386"/>
      <c r="QUP1" s="386"/>
      <c r="QUQ1" s="386"/>
      <c r="QUR1" s="386"/>
      <c r="QUS1" s="386"/>
      <c r="QUT1" s="386"/>
      <c r="QUU1" s="386"/>
      <c r="QUV1" s="386"/>
      <c r="QUW1" s="386"/>
      <c r="QUX1" s="386"/>
      <c r="QUY1" s="386"/>
      <c r="QUZ1" s="386"/>
      <c r="QVA1" s="385"/>
      <c r="QVB1" s="386"/>
      <c r="QVC1" s="386"/>
      <c r="QVD1" s="386"/>
      <c r="QVE1" s="386"/>
      <c r="QVF1" s="386"/>
      <c r="QVG1" s="386"/>
      <c r="QVH1" s="386"/>
      <c r="QVI1" s="386"/>
      <c r="QVJ1" s="386"/>
      <c r="QVK1" s="386"/>
      <c r="QVL1" s="386"/>
      <c r="QVM1" s="386"/>
      <c r="QVN1" s="386"/>
      <c r="QVO1" s="386"/>
      <c r="QVP1" s="386"/>
      <c r="QVQ1" s="385"/>
      <c r="QVR1" s="386"/>
      <c r="QVS1" s="386"/>
      <c r="QVT1" s="386"/>
      <c r="QVU1" s="386"/>
      <c r="QVV1" s="386"/>
      <c r="QVW1" s="386"/>
      <c r="QVX1" s="386"/>
      <c r="QVY1" s="386"/>
      <c r="QVZ1" s="386"/>
      <c r="QWA1" s="386"/>
      <c r="QWB1" s="386"/>
      <c r="QWC1" s="386"/>
      <c r="QWD1" s="386"/>
      <c r="QWE1" s="386"/>
      <c r="QWF1" s="386"/>
      <c r="QWG1" s="385"/>
      <c r="QWH1" s="386"/>
      <c r="QWI1" s="386"/>
      <c r="QWJ1" s="386"/>
      <c r="QWK1" s="386"/>
      <c r="QWL1" s="386"/>
      <c r="QWM1" s="386"/>
      <c r="QWN1" s="386"/>
      <c r="QWO1" s="386"/>
      <c r="QWP1" s="386"/>
      <c r="QWQ1" s="386"/>
      <c r="QWR1" s="386"/>
      <c r="QWS1" s="386"/>
      <c r="QWT1" s="386"/>
      <c r="QWU1" s="386"/>
      <c r="QWV1" s="386"/>
      <c r="QWW1" s="385"/>
      <c r="QWX1" s="386"/>
      <c r="QWY1" s="386"/>
      <c r="QWZ1" s="386"/>
      <c r="QXA1" s="386"/>
      <c r="QXB1" s="386"/>
      <c r="QXC1" s="386"/>
      <c r="QXD1" s="386"/>
      <c r="QXE1" s="386"/>
      <c r="QXF1" s="386"/>
      <c r="QXG1" s="386"/>
      <c r="QXH1" s="386"/>
      <c r="QXI1" s="386"/>
      <c r="QXJ1" s="386"/>
      <c r="QXK1" s="386"/>
      <c r="QXL1" s="386"/>
      <c r="QXM1" s="385"/>
      <c r="QXN1" s="386"/>
      <c r="QXO1" s="386"/>
      <c r="QXP1" s="386"/>
      <c r="QXQ1" s="386"/>
      <c r="QXR1" s="386"/>
      <c r="QXS1" s="386"/>
      <c r="QXT1" s="386"/>
      <c r="QXU1" s="386"/>
      <c r="QXV1" s="386"/>
      <c r="QXW1" s="386"/>
      <c r="QXX1" s="386"/>
      <c r="QXY1" s="386"/>
      <c r="QXZ1" s="386"/>
      <c r="QYA1" s="386"/>
      <c r="QYB1" s="386"/>
      <c r="QYC1" s="385"/>
      <c r="QYD1" s="386"/>
      <c r="QYE1" s="386"/>
      <c r="QYF1" s="386"/>
      <c r="QYG1" s="386"/>
      <c r="QYH1" s="386"/>
      <c r="QYI1" s="386"/>
      <c r="QYJ1" s="386"/>
      <c r="QYK1" s="386"/>
      <c r="QYL1" s="386"/>
      <c r="QYM1" s="386"/>
      <c r="QYN1" s="386"/>
      <c r="QYO1" s="386"/>
      <c r="QYP1" s="386"/>
      <c r="QYQ1" s="386"/>
      <c r="QYR1" s="386"/>
      <c r="QYS1" s="385"/>
      <c r="QYT1" s="386"/>
      <c r="QYU1" s="386"/>
      <c r="QYV1" s="386"/>
      <c r="QYW1" s="386"/>
      <c r="QYX1" s="386"/>
      <c r="QYY1" s="386"/>
      <c r="QYZ1" s="386"/>
      <c r="QZA1" s="386"/>
      <c r="QZB1" s="386"/>
      <c r="QZC1" s="386"/>
      <c r="QZD1" s="386"/>
      <c r="QZE1" s="386"/>
      <c r="QZF1" s="386"/>
      <c r="QZG1" s="386"/>
      <c r="QZH1" s="386"/>
      <c r="QZI1" s="385"/>
      <c r="QZJ1" s="386"/>
      <c r="QZK1" s="386"/>
      <c r="QZL1" s="386"/>
      <c r="QZM1" s="386"/>
      <c r="QZN1" s="386"/>
      <c r="QZO1" s="386"/>
      <c r="QZP1" s="386"/>
      <c r="QZQ1" s="386"/>
      <c r="QZR1" s="386"/>
      <c r="QZS1" s="386"/>
      <c r="QZT1" s="386"/>
      <c r="QZU1" s="386"/>
      <c r="QZV1" s="386"/>
      <c r="QZW1" s="386"/>
      <c r="QZX1" s="386"/>
      <c r="QZY1" s="385"/>
      <c r="QZZ1" s="386"/>
      <c r="RAA1" s="386"/>
      <c r="RAB1" s="386"/>
      <c r="RAC1" s="386"/>
      <c r="RAD1" s="386"/>
      <c r="RAE1" s="386"/>
      <c r="RAF1" s="386"/>
      <c r="RAG1" s="386"/>
      <c r="RAH1" s="386"/>
      <c r="RAI1" s="386"/>
      <c r="RAJ1" s="386"/>
      <c r="RAK1" s="386"/>
      <c r="RAL1" s="386"/>
      <c r="RAM1" s="386"/>
      <c r="RAN1" s="386"/>
      <c r="RAO1" s="385"/>
      <c r="RAP1" s="386"/>
      <c r="RAQ1" s="386"/>
      <c r="RAR1" s="386"/>
      <c r="RAS1" s="386"/>
      <c r="RAT1" s="386"/>
      <c r="RAU1" s="386"/>
      <c r="RAV1" s="386"/>
      <c r="RAW1" s="386"/>
      <c r="RAX1" s="386"/>
      <c r="RAY1" s="386"/>
      <c r="RAZ1" s="386"/>
      <c r="RBA1" s="386"/>
      <c r="RBB1" s="386"/>
      <c r="RBC1" s="386"/>
      <c r="RBD1" s="386"/>
      <c r="RBE1" s="385"/>
      <c r="RBF1" s="386"/>
      <c r="RBG1" s="386"/>
      <c r="RBH1" s="386"/>
      <c r="RBI1" s="386"/>
      <c r="RBJ1" s="386"/>
      <c r="RBK1" s="386"/>
      <c r="RBL1" s="386"/>
      <c r="RBM1" s="386"/>
      <c r="RBN1" s="386"/>
      <c r="RBO1" s="386"/>
      <c r="RBP1" s="386"/>
      <c r="RBQ1" s="386"/>
      <c r="RBR1" s="386"/>
      <c r="RBS1" s="386"/>
      <c r="RBT1" s="386"/>
      <c r="RBU1" s="385"/>
      <c r="RBV1" s="386"/>
      <c r="RBW1" s="386"/>
      <c r="RBX1" s="386"/>
      <c r="RBY1" s="386"/>
      <c r="RBZ1" s="386"/>
      <c r="RCA1" s="386"/>
      <c r="RCB1" s="386"/>
      <c r="RCC1" s="386"/>
      <c r="RCD1" s="386"/>
      <c r="RCE1" s="386"/>
      <c r="RCF1" s="386"/>
      <c r="RCG1" s="386"/>
      <c r="RCH1" s="386"/>
      <c r="RCI1" s="386"/>
      <c r="RCJ1" s="386"/>
      <c r="RCK1" s="385"/>
      <c r="RCL1" s="386"/>
      <c r="RCM1" s="386"/>
      <c r="RCN1" s="386"/>
      <c r="RCO1" s="386"/>
      <c r="RCP1" s="386"/>
      <c r="RCQ1" s="386"/>
      <c r="RCR1" s="386"/>
      <c r="RCS1" s="386"/>
      <c r="RCT1" s="386"/>
      <c r="RCU1" s="386"/>
      <c r="RCV1" s="386"/>
      <c r="RCW1" s="386"/>
      <c r="RCX1" s="386"/>
      <c r="RCY1" s="386"/>
      <c r="RCZ1" s="386"/>
      <c r="RDA1" s="385"/>
      <c r="RDB1" s="386"/>
      <c r="RDC1" s="386"/>
      <c r="RDD1" s="386"/>
      <c r="RDE1" s="386"/>
      <c r="RDF1" s="386"/>
      <c r="RDG1" s="386"/>
      <c r="RDH1" s="386"/>
      <c r="RDI1" s="386"/>
      <c r="RDJ1" s="386"/>
      <c r="RDK1" s="386"/>
      <c r="RDL1" s="386"/>
      <c r="RDM1" s="386"/>
      <c r="RDN1" s="386"/>
      <c r="RDO1" s="386"/>
      <c r="RDP1" s="386"/>
      <c r="RDQ1" s="385"/>
      <c r="RDR1" s="386"/>
      <c r="RDS1" s="386"/>
      <c r="RDT1" s="386"/>
      <c r="RDU1" s="386"/>
      <c r="RDV1" s="386"/>
      <c r="RDW1" s="386"/>
      <c r="RDX1" s="386"/>
      <c r="RDY1" s="386"/>
      <c r="RDZ1" s="386"/>
      <c r="REA1" s="386"/>
      <c r="REB1" s="386"/>
      <c r="REC1" s="386"/>
      <c r="RED1" s="386"/>
      <c r="REE1" s="386"/>
      <c r="REF1" s="386"/>
      <c r="REG1" s="385"/>
      <c r="REH1" s="386"/>
      <c r="REI1" s="386"/>
      <c r="REJ1" s="386"/>
      <c r="REK1" s="386"/>
      <c r="REL1" s="386"/>
      <c r="REM1" s="386"/>
      <c r="REN1" s="386"/>
      <c r="REO1" s="386"/>
      <c r="REP1" s="386"/>
      <c r="REQ1" s="386"/>
      <c r="RER1" s="386"/>
      <c r="RES1" s="386"/>
      <c r="RET1" s="386"/>
      <c r="REU1" s="386"/>
      <c r="REV1" s="386"/>
      <c r="REW1" s="385"/>
      <c r="REX1" s="386"/>
      <c r="REY1" s="386"/>
      <c r="REZ1" s="386"/>
      <c r="RFA1" s="386"/>
      <c r="RFB1" s="386"/>
      <c r="RFC1" s="386"/>
      <c r="RFD1" s="386"/>
      <c r="RFE1" s="386"/>
      <c r="RFF1" s="386"/>
      <c r="RFG1" s="386"/>
      <c r="RFH1" s="386"/>
      <c r="RFI1" s="386"/>
      <c r="RFJ1" s="386"/>
      <c r="RFK1" s="386"/>
      <c r="RFL1" s="386"/>
      <c r="RFM1" s="385"/>
      <c r="RFN1" s="386"/>
      <c r="RFO1" s="386"/>
      <c r="RFP1" s="386"/>
      <c r="RFQ1" s="386"/>
      <c r="RFR1" s="386"/>
      <c r="RFS1" s="386"/>
      <c r="RFT1" s="386"/>
      <c r="RFU1" s="386"/>
      <c r="RFV1" s="386"/>
      <c r="RFW1" s="386"/>
      <c r="RFX1" s="386"/>
      <c r="RFY1" s="386"/>
      <c r="RFZ1" s="386"/>
      <c r="RGA1" s="386"/>
      <c r="RGB1" s="386"/>
      <c r="RGC1" s="385"/>
      <c r="RGD1" s="386"/>
      <c r="RGE1" s="386"/>
      <c r="RGF1" s="386"/>
      <c r="RGG1" s="386"/>
      <c r="RGH1" s="386"/>
      <c r="RGI1" s="386"/>
      <c r="RGJ1" s="386"/>
      <c r="RGK1" s="386"/>
      <c r="RGL1" s="386"/>
      <c r="RGM1" s="386"/>
      <c r="RGN1" s="386"/>
      <c r="RGO1" s="386"/>
      <c r="RGP1" s="386"/>
      <c r="RGQ1" s="386"/>
      <c r="RGR1" s="386"/>
      <c r="RGS1" s="385"/>
      <c r="RGT1" s="386"/>
      <c r="RGU1" s="386"/>
      <c r="RGV1" s="386"/>
      <c r="RGW1" s="386"/>
      <c r="RGX1" s="386"/>
      <c r="RGY1" s="386"/>
      <c r="RGZ1" s="386"/>
      <c r="RHA1" s="386"/>
      <c r="RHB1" s="386"/>
      <c r="RHC1" s="386"/>
      <c r="RHD1" s="386"/>
      <c r="RHE1" s="386"/>
      <c r="RHF1" s="386"/>
      <c r="RHG1" s="386"/>
      <c r="RHH1" s="386"/>
      <c r="RHI1" s="385"/>
      <c r="RHJ1" s="386"/>
      <c r="RHK1" s="386"/>
      <c r="RHL1" s="386"/>
      <c r="RHM1" s="386"/>
      <c r="RHN1" s="386"/>
      <c r="RHO1" s="386"/>
      <c r="RHP1" s="386"/>
      <c r="RHQ1" s="386"/>
      <c r="RHR1" s="386"/>
      <c r="RHS1" s="386"/>
      <c r="RHT1" s="386"/>
      <c r="RHU1" s="386"/>
      <c r="RHV1" s="386"/>
      <c r="RHW1" s="386"/>
      <c r="RHX1" s="386"/>
      <c r="RHY1" s="385"/>
      <c r="RHZ1" s="386"/>
      <c r="RIA1" s="386"/>
      <c r="RIB1" s="386"/>
      <c r="RIC1" s="386"/>
      <c r="RID1" s="386"/>
      <c r="RIE1" s="386"/>
      <c r="RIF1" s="386"/>
      <c r="RIG1" s="386"/>
      <c r="RIH1" s="386"/>
      <c r="RII1" s="386"/>
      <c r="RIJ1" s="386"/>
      <c r="RIK1" s="386"/>
      <c r="RIL1" s="386"/>
      <c r="RIM1" s="386"/>
      <c r="RIN1" s="386"/>
      <c r="RIO1" s="385"/>
      <c r="RIP1" s="386"/>
      <c r="RIQ1" s="386"/>
      <c r="RIR1" s="386"/>
      <c r="RIS1" s="386"/>
      <c r="RIT1" s="386"/>
      <c r="RIU1" s="386"/>
      <c r="RIV1" s="386"/>
      <c r="RIW1" s="386"/>
      <c r="RIX1" s="386"/>
      <c r="RIY1" s="386"/>
      <c r="RIZ1" s="386"/>
      <c r="RJA1" s="386"/>
      <c r="RJB1" s="386"/>
      <c r="RJC1" s="386"/>
      <c r="RJD1" s="386"/>
      <c r="RJE1" s="385"/>
      <c r="RJF1" s="386"/>
      <c r="RJG1" s="386"/>
      <c r="RJH1" s="386"/>
      <c r="RJI1" s="386"/>
      <c r="RJJ1" s="386"/>
      <c r="RJK1" s="386"/>
      <c r="RJL1" s="386"/>
      <c r="RJM1" s="386"/>
      <c r="RJN1" s="386"/>
      <c r="RJO1" s="386"/>
      <c r="RJP1" s="386"/>
      <c r="RJQ1" s="386"/>
      <c r="RJR1" s="386"/>
      <c r="RJS1" s="386"/>
      <c r="RJT1" s="386"/>
      <c r="RJU1" s="385"/>
      <c r="RJV1" s="386"/>
      <c r="RJW1" s="386"/>
      <c r="RJX1" s="386"/>
      <c r="RJY1" s="386"/>
      <c r="RJZ1" s="386"/>
      <c r="RKA1" s="386"/>
      <c r="RKB1" s="386"/>
      <c r="RKC1" s="386"/>
      <c r="RKD1" s="386"/>
      <c r="RKE1" s="386"/>
      <c r="RKF1" s="386"/>
      <c r="RKG1" s="386"/>
      <c r="RKH1" s="386"/>
      <c r="RKI1" s="386"/>
      <c r="RKJ1" s="386"/>
      <c r="RKK1" s="385"/>
      <c r="RKL1" s="386"/>
      <c r="RKM1" s="386"/>
      <c r="RKN1" s="386"/>
      <c r="RKO1" s="386"/>
      <c r="RKP1" s="386"/>
      <c r="RKQ1" s="386"/>
      <c r="RKR1" s="386"/>
      <c r="RKS1" s="386"/>
      <c r="RKT1" s="386"/>
      <c r="RKU1" s="386"/>
      <c r="RKV1" s="386"/>
      <c r="RKW1" s="386"/>
      <c r="RKX1" s="386"/>
      <c r="RKY1" s="386"/>
      <c r="RKZ1" s="386"/>
      <c r="RLA1" s="385"/>
      <c r="RLB1" s="386"/>
      <c r="RLC1" s="386"/>
      <c r="RLD1" s="386"/>
      <c r="RLE1" s="386"/>
      <c r="RLF1" s="386"/>
      <c r="RLG1" s="386"/>
      <c r="RLH1" s="386"/>
      <c r="RLI1" s="386"/>
      <c r="RLJ1" s="386"/>
      <c r="RLK1" s="386"/>
      <c r="RLL1" s="386"/>
      <c r="RLM1" s="386"/>
      <c r="RLN1" s="386"/>
      <c r="RLO1" s="386"/>
      <c r="RLP1" s="386"/>
      <c r="RLQ1" s="385"/>
      <c r="RLR1" s="386"/>
      <c r="RLS1" s="386"/>
      <c r="RLT1" s="386"/>
      <c r="RLU1" s="386"/>
      <c r="RLV1" s="386"/>
      <c r="RLW1" s="386"/>
      <c r="RLX1" s="386"/>
      <c r="RLY1" s="386"/>
      <c r="RLZ1" s="386"/>
      <c r="RMA1" s="386"/>
      <c r="RMB1" s="386"/>
      <c r="RMC1" s="386"/>
      <c r="RMD1" s="386"/>
      <c r="RME1" s="386"/>
      <c r="RMF1" s="386"/>
      <c r="RMG1" s="385"/>
      <c r="RMH1" s="386"/>
      <c r="RMI1" s="386"/>
      <c r="RMJ1" s="386"/>
      <c r="RMK1" s="386"/>
      <c r="RML1" s="386"/>
      <c r="RMM1" s="386"/>
      <c r="RMN1" s="386"/>
      <c r="RMO1" s="386"/>
      <c r="RMP1" s="386"/>
      <c r="RMQ1" s="386"/>
      <c r="RMR1" s="386"/>
      <c r="RMS1" s="386"/>
      <c r="RMT1" s="386"/>
      <c r="RMU1" s="386"/>
      <c r="RMV1" s="386"/>
      <c r="RMW1" s="385"/>
      <c r="RMX1" s="386"/>
      <c r="RMY1" s="386"/>
      <c r="RMZ1" s="386"/>
      <c r="RNA1" s="386"/>
      <c r="RNB1" s="386"/>
      <c r="RNC1" s="386"/>
      <c r="RND1" s="386"/>
      <c r="RNE1" s="386"/>
      <c r="RNF1" s="386"/>
      <c r="RNG1" s="386"/>
      <c r="RNH1" s="386"/>
      <c r="RNI1" s="386"/>
      <c r="RNJ1" s="386"/>
      <c r="RNK1" s="386"/>
      <c r="RNL1" s="386"/>
      <c r="RNM1" s="385"/>
      <c r="RNN1" s="386"/>
      <c r="RNO1" s="386"/>
      <c r="RNP1" s="386"/>
      <c r="RNQ1" s="386"/>
      <c r="RNR1" s="386"/>
      <c r="RNS1" s="386"/>
      <c r="RNT1" s="386"/>
      <c r="RNU1" s="386"/>
      <c r="RNV1" s="386"/>
      <c r="RNW1" s="386"/>
      <c r="RNX1" s="386"/>
      <c r="RNY1" s="386"/>
      <c r="RNZ1" s="386"/>
      <c r="ROA1" s="386"/>
      <c r="ROB1" s="386"/>
      <c r="ROC1" s="385"/>
      <c r="ROD1" s="386"/>
      <c r="ROE1" s="386"/>
      <c r="ROF1" s="386"/>
      <c r="ROG1" s="386"/>
      <c r="ROH1" s="386"/>
      <c r="ROI1" s="386"/>
      <c r="ROJ1" s="386"/>
      <c r="ROK1" s="386"/>
      <c r="ROL1" s="386"/>
      <c r="ROM1" s="386"/>
      <c r="RON1" s="386"/>
      <c r="ROO1" s="386"/>
      <c r="ROP1" s="386"/>
      <c r="ROQ1" s="386"/>
      <c r="ROR1" s="386"/>
      <c r="ROS1" s="385"/>
      <c r="ROT1" s="386"/>
      <c r="ROU1" s="386"/>
      <c r="ROV1" s="386"/>
      <c r="ROW1" s="386"/>
      <c r="ROX1" s="386"/>
      <c r="ROY1" s="386"/>
      <c r="ROZ1" s="386"/>
      <c r="RPA1" s="386"/>
      <c r="RPB1" s="386"/>
      <c r="RPC1" s="386"/>
      <c r="RPD1" s="386"/>
      <c r="RPE1" s="386"/>
      <c r="RPF1" s="386"/>
      <c r="RPG1" s="386"/>
      <c r="RPH1" s="386"/>
      <c r="RPI1" s="385"/>
      <c r="RPJ1" s="386"/>
      <c r="RPK1" s="386"/>
      <c r="RPL1" s="386"/>
      <c r="RPM1" s="386"/>
      <c r="RPN1" s="386"/>
      <c r="RPO1" s="386"/>
      <c r="RPP1" s="386"/>
      <c r="RPQ1" s="386"/>
      <c r="RPR1" s="386"/>
      <c r="RPS1" s="386"/>
      <c r="RPT1" s="386"/>
      <c r="RPU1" s="386"/>
      <c r="RPV1" s="386"/>
      <c r="RPW1" s="386"/>
      <c r="RPX1" s="386"/>
      <c r="RPY1" s="385"/>
      <c r="RPZ1" s="386"/>
      <c r="RQA1" s="386"/>
      <c r="RQB1" s="386"/>
      <c r="RQC1" s="386"/>
      <c r="RQD1" s="386"/>
      <c r="RQE1" s="386"/>
      <c r="RQF1" s="386"/>
      <c r="RQG1" s="386"/>
      <c r="RQH1" s="386"/>
      <c r="RQI1" s="386"/>
      <c r="RQJ1" s="386"/>
      <c r="RQK1" s="386"/>
      <c r="RQL1" s="386"/>
      <c r="RQM1" s="386"/>
      <c r="RQN1" s="386"/>
      <c r="RQO1" s="385"/>
      <c r="RQP1" s="386"/>
      <c r="RQQ1" s="386"/>
      <c r="RQR1" s="386"/>
      <c r="RQS1" s="386"/>
      <c r="RQT1" s="386"/>
      <c r="RQU1" s="386"/>
      <c r="RQV1" s="386"/>
      <c r="RQW1" s="386"/>
      <c r="RQX1" s="386"/>
      <c r="RQY1" s="386"/>
      <c r="RQZ1" s="386"/>
      <c r="RRA1" s="386"/>
      <c r="RRB1" s="386"/>
      <c r="RRC1" s="386"/>
      <c r="RRD1" s="386"/>
      <c r="RRE1" s="385"/>
      <c r="RRF1" s="386"/>
      <c r="RRG1" s="386"/>
      <c r="RRH1" s="386"/>
      <c r="RRI1" s="386"/>
      <c r="RRJ1" s="386"/>
      <c r="RRK1" s="386"/>
      <c r="RRL1" s="386"/>
      <c r="RRM1" s="386"/>
      <c r="RRN1" s="386"/>
      <c r="RRO1" s="386"/>
      <c r="RRP1" s="386"/>
      <c r="RRQ1" s="386"/>
      <c r="RRR1" s="386"/>
      <c r="RRS1" s="386"/>
      <c r="RRT1" s="386"/>
      <c r="RRU1" s="385"/>
      <c r="RRV1" s="386"/>
      <c r="RRW1" s="386"/>
      <c r="RRX1" s="386"/>
      <c r="RRY1" s="386"/>
      <c r="RRZ1" s="386"/>
      <c r="RSA1" s="386"/>
      <c r="RSB1" s="386"/>
      <c r="RSC1" s="386"/>
      <c r="RSD1" s="386"/>
      <c r="RSE1" s="386"/>
      <c r="RSF1" s="386"/>
      <c r="RSG1" s="386"/>
      <c r="RSH1" s="386"/>
      <c r="RSI1" s="386"/>
      <c r="RSJ1" s="386"/>
      <c r="RSK1" s="385"/>
      <c r="RSL1" s="386"/>
      <c r="RSM1" s="386"/>
      <c r="RSN1" s="386"/>
      <c r="RSO1" s="386"/>
      <c r="RSP1" s="386"/>
      <c r="RSQ1" s="386"/>
      <c r="RSR1" s="386"/>
      <c r="RSS1" s="386"/>
      <c r="RST1" s="386"/>
      <c r="RSU1" s="386"/>
      <c r="RSV1" s="386"/>
      <c r="RSW1" s="386"/>
      <c r="RSX1" s="386"/>
      <c r="RSY1" s="386"/>
      <c r="RSZ1" s="386"/>
      <c r="RTA1" s="385"/>
      <c r="RTB1" s="386"/>
      <c r="RTC1" s="386"/>
      <c r="RTD1" s="386"/>
      <c r="RTE1" s="386"/>
      <c r="RTF1" s="386"/>
      <c r="RTG1" s="386"/>
      <c r="RTH1" s="386"/>
      <c r="RTI1" s="386"/>
      <c r="RTJ1" s="386"/>
      <c r="RTK1" s="386"/>
      <c r="RTL1" s="386"/>
      <c r="RTM1" s="386"/>
      <c r="RTN1" s="386"/>
      <c r="RTO1" s="386"/>
      <c r="RTP1" s="386"/>
      <c r="RTQ1" s="385"/>
      <c r="RTR1" s="386"/>
      <c r="RTS1" s="386"/>
      <c r="RTT1" s="386"/>
      <c r="RTU1" s="386"/>
      <c r="RTV1" s="386"/>
      <c r="RTW1" s="386"/>
      <c r="RTX1" s="386"/>
      <c r="RTY1" s="386"/>
      <c r="RTZ1" s="386"/>
      <c r="RUA1" s="386"/>
      <c r="RUB1" s="386"/>
      <c r="RUC1" s="386"/>
      <c r="RUD1" s="386"/>
      <c r="RUE1" s="386"/>
      <c r="RUF1" s="386"/>
      <c r="RUG1" s="385"/>
      <c r="RUH1" s="386"/>
      <c r="RUI1" s="386"/>
      <c r="RUJ1" s="386"/>
      <c r="RUK1" s="386"/>
      <c r="RUL1" s="386"/>
      <c r="RUM1" s="386"/>
      <c r="RUN1" s="386"/>
      <c r="RUO1" s="386"/>
      <c r="RUP1" s="386"/>
      <c r="RUQ1" s="386"/>
      <c r="RUR1" s="386"/>
      <c r="RUS1" s="386"/>
      <c r="RUT1" s="386"/>
      <c r="RUU1" s="386"/>
      <c r="RUV1" s="386"/>
      <c r="RUW1" s="385"/>
      <c r="RUX1" s="386"/>
      <c r="RUY1" s="386"/>
      <c r="RUZ1" s="386"/>
      <c r="RVA1" s="386"/>
      <c r="RVB1" s="386"/>
      <c r="RVC1" s="386"/>
      <c r="RVD1" s="386"/>
      <c r="RVE1" s="386"/>
      <c r="RVF1" s="386"/>
      <c r="RVG1" s="386"/>
      <c r="RVH1" s="386"/>
      <c r="RVI1" s="386"/>
      <c r="RVJ1" s="386"/>
      <c r="RVK1" s="386"/>
      <c r="RVL1" s="386"/>
      <c r="RVM1" s="385"/>
      <c r="RVN1" s="386"/>
      <c r="RVO1" s="386"/>
      <c r="RVP1" s="386"/>
      <c r="RVQ1" s="386"/>
      <c r="RVR1" s="386"/>
      <c r="RVS1" s="386"/>
      <c r="RVT1" s="386"/>
      <c r="RVU1" s="386"/>
      <c r="RVV1" s="386"/>
      <c r="RVW1" s="386"/>
      <c r="RVX1" s="386"/>
      <c r="RVY1" s="386"/>
      <c r="RVZ1" s="386"/>
      <c r="RWA1" s="386"/>
      <c r="RWB1" s="386"/>
      <c r="RWC1" s="385"/>
      <c r="RWD1" s="386"/>
      <c r="RWE1" s="386"/>
      <c r="RWF1" s="386"/>
      <c r="RWG1" s="386"/>
      <c r="RWH1" s="386"/>
      <c r="RWI1" s="386"/>
      <c r="RWJ1" s="386"/>
      <c r="RWK1" s="386"/>
      <c r="RWL1" s="386"/>
      <c r="RWM1" s="386"/>
      <c r="RWN1" s="386"/>
      <c r="RWO1" s="386"/>
      <c r="RWP1" s="386"/>
      <c r="RWQ1" s="386"/>
      <c r="RWR1" s="386"/>
      <c r="RWS1" s="385"/>
      <c r="RWT1" s="386"/>
      <c r="RWU1" s="386"/>
      <c r="RWV1" s="386"/>
      <c r="RWW1" s="386"/>
      <c r="RWX1" s="386"/>
      <c r="RWY1" s="386"/>
      <c r="RWZ1" s="386"/>
      <c r="RXA1" s="386"/>
      <c r="RXB1" s="386"/>
      <c r="RXC1" s="386"/>
      <c r="RXD1" s="386"/>
      <c r="RXE1" s="386"/>
      <c r="RXF1" s="386"/>
      <c r="RXG1" s="386"/>
      <c r="RXH1" s="386"/>
      <c r="RXI1" s="385"/>
      <c r="RXJ1" s="386"/>
      <c r="RXK1" s="386"/>
      <c r="RXL1" s="386"/>
      <c r="RXM1" s="386"/>
      <c r="RXN1" s="386"/>
      <c r="RXO1" s="386"/>
      <c r="RXP1" s="386"/>
      <c r="RXQ1" s="386"/>
      <c r="RXR1" s="386"/>
      <c r="RXS1" s="386"/>
      <c r="RXT1" s="386"/>
      <c r="RXU1" s="386"/>
      <c r="RXV1" s="386"/>
      <c r="RXW1" s="386"/>
      <c r="RXX1" s="386"/>
      <c r="RXY1" s="385"/>
      <c r="RXZ1" s="386"/>
      <c r="RYA1" s="386"/>
      <c r="RYB1" s="386"/>
      <c r="RYC1" s="386"/>
      <c r="RYD1" s="386"/>
      <c r="RYE1" s="386"/>
      <c r="RYF1" s="386"/>
      <c r="RYG1" s="386"/>
      <c r="RYH1" s="386"/>
      <c r="RYI1" s="386"/>
      <c r="RYJ1" s="386"/>
      <c r="RYK1" s="386"/>
      <c r="RYL1" s="386"/>
      <c r="RYM1" s="386"/>
      <c r="RYN1" s="386"/>
      <c r="RYO1" s="385"/>
      <c r="RYP1" s="386"/>
      <c r="RYQ1" s="386"/>
      <c r="RYR1" s="386"/>
      <c r="RYS1" s="386"/>
      <c r="RYT1" s="386"/>
      <c r="RYU1" s="386"/>
      <c r="RYV1" s="386"/>
      <c r="RYW1" s="386"/>
      <c r="RYX1" s="386"/>
      <c r="RYY1" s="386"/>
      <c r="RYZ1" s="386"/>
      <c r="RZA1" s="386"/>
      <c r="RZB1" s="386"/>
      <c r="RZC1" s="386"/>
      <c r="RZD1" s="386"/>
      <c r="RZE1" s="385"/>
      <c r="RZF1" s="386"/>
      <c r="RZG1" s="386"/>
      <c r="RZH1" s="386"/>
      <c r="RZI1" s="386"/>
      <c r="RZJ1" s="386"/>
      <c r="RZK1" s="386"/>
      <c r="RZL1" s="386"/>
      <c r="RZM1" s="386"/>
      <c r="RZN1" s="386"/>
      <c r="RZO1" s="386"/>
      <c r="RZP1" s="386"/>
      <c r="RZQ1" s="386"/>
      <c r="RZR1" s="386"/>
      <c r="RZS1" s="386"/>
      <c r="RZT1" s="386"/>
      <c r="RZU1" s="385"/>
      <c r="RZV1" s="386"/>
      <c r="RZW1" s="386"/>
      <c r="RZX1" s="386"/>
      <c r="RZY1" s="386"/>
      <c r="RZZ1" s="386"/>
      <c r="SAA1" s="386"/>
      <c r="SAB1" s="386"/>
      <c r="SAC1" s="386"/>
      <c r="SAD1" s="386"/>
      <c r="SAE1" s="386"/>
      <c r="SAF1" s="386"/>
      <c r="SAG1" s="386"/>
      <c r="SAH1" s="386"/>
      <c r="SAI1" s="386"/>
      <c r="SAJ1" s="386"/>
      <c r="SAK1" s="385"/>
      <c r="SAL1" s="386"/>
      <c r="SAM1" s="386"/>
      <c r="SAN1" s="386"/>
      <c r="SAO1" s="386"/>
      <c r="SAP1" s="386"/>
      <c r="SAQ1" s="386"/>
      <c r="SAR1" s="386"/>
      <c r="SAS1" s="386"/>
      <c r="SAT1" s="386"/>
      <c r="SAU1" s="386"/>
      <c r="SAV1" s="386"/>
      <c r="SAW1" s="386"/>
      <c r="SAX1" s="386"/>
      <c r="SAY1" s="386"/>
      <c r="SAZ1" s="386"/>
      <c r="SBA1" s="385"/>
      <c r="SBB1" s="386"/>
      <c r="SBC1" s="386"/>
      <c r="SBD1" s="386"/>
      <c r="SBE1" s="386"/>
      <c r="SBF1" s="386"/>
      <c r="SBG1" s="386"/>
      <c r="SBH1" s="386"/>
      <c r="SBI1" s="386"/>
      <c r="SBJ1" s="386"/>
      <c r="SBK1" s="386"/>
      <c r="SBL1" s="386"/>
      <c r="SBM1" s="386"/>
      <c r="SBN1" s="386"/>
      <c r="SBO1" s="386"/>
      <c r="SBP1" s="386"/>
      <c r="SBQ1" s="385"/>
      <c r="SBR1" s="386"/>
      <c r="SBS1" s="386"/>
      <c r="SBT1" s="386"/>
      <c r="SBU1" s="386"/>
      <c r="SBV1" s="386"/>
      <c r="SBW1" s="386"/>
      <c r="SBX1" s="386"/>
      <c r="SBY1" s="386"/>
      <c r="SBZ1" s="386"/>
      <c r="SCA1" s="386"/>
      <c r="SCB1" s="386"/>
      <c r="SCC1" s="386"/>
      <c r="SCD1" s="386"/>
      <c r="SCE1" s="386"/>
      <c r="SCF1" s="386"/>
      <c r="SCG1" s="385"/>
      <c r="SCH1" s="386"/>
      <c r="SCI1" s="386"/>
      <c r="SCJ1" s="386"/>
      <c r="SCK1" s="386"/>
      <c r="SCL1" s="386"/>
      <c r="SCM1" s="386"/>
      <c r="SCN1" s="386"/>
      <c r="SCO1" s="386"/>
      <c r="SCP1" s="386"/>
      <c r="SCQ1" s="386"/>
      <c r="SCR1" s="386"/>
      <c r="SCS1" s="386"/>
      <c r="SCT1" s="386"/>
      <c r="SCU1" s="386"/>
      <c r="SCV1" s="386"/>
      <c r="SCW1" s="385"/>
      <c r="SCX1" s="386"/>
      <c r="SCY1" s="386"/>
      <c r="SCZ1" s="386"/>
      <c r="SDA1" s="386"/>
      <c r="SDB1" s="386"/>
      <c r="SDC1" s="386"/>
      <c r="SDD1" s="386"/>
      <c r="SDE1" s="386"/>
      <c r="SDF1" s="386"/>
      <c r="SDG1" s="386"/>
      <c r="SDH1" s="386"/>
      <c r="SDI1" s="386"/>
      <c r="SDJ1" s="386"/>
      <c r="SDK1" s="386"/>
      <c r="SDL1" s="386"/>
      <c r="SDM1" s="385"/>
      <c r="SDN1" s="386"/>
      <c r="SDO1" s="386"/>
      <c r="SDP1" s="386"/>
      <c r="SDQ1" s="386"/>
      <c r="SDR1" s="386"/>
      <c r="SDS1" s="386"/>
      <c r="SDT1" s="386"/>
      <c r="SDU1" s="386"/>
      <c r="SDV1" s="386"/>
      <c r="SDW1" s="386"/>
      <c r="SDX1" s="386"/>
      <c r="SDY1" s="386"/>
      <c r="SDZ1" s="386"/>
      <c r="SEA1" s="386"/>
      <c r="SEB1" s="386"/>
      <c r="SEC1" s="385"/>
      <c r="SED1" s="386"/>
      <c r="SEE1" s="386"/>
      <c r="SEF1" s="386"/>
      <c r="SEG1" s="386"/>
      <c r="SEH1" s="386"/>
      <c r="SEI1" s="386"/>
      <c r="SEJ1" s="386"/>
      <c r="SEK1" s="386"/>
      <c r="SEL1" s="386"/>
      <c r="SEM1" s="386"/>
      <c r="SEN1" s="386"/>
      <c r="SEO1" s="386"/>
      <c r="SEP1" s="386"/>
      <c r="SEQ1" s="386"/>
      <c r="SER1" s="386"/>
      <c r="SES1" s="385"/>
      <c r="SET1" s="386"/>
      <c r="SEU1" s="386"/>
      <c r="SEV1" s="386"/>
      <c r="SEW1" s="386"/>
      <c r="SEX1" s="386"/>
      <c r="SEY1" s="386"/>
      <c r="SEZ1" s="386"/>
      <c r="SFA1" s="386"/>
      <c r="SFB1" s="386"/>
      <c r="SFC1" s="386"/>
      <c r="SFD1" s="386"/>
      <c r="SFE1" s="386"/>
      <c r="SFF1" s="386"/>
      <c r="SFG1" s="386"/>
      <c r="SFH1" s="386"/>
      <c r="SFI1" s="385"/>
      <c r="SFJ1" s="386"/>
      <c r="SFK1" s="386"/>
      <c r="SFL1" s="386"/>
      <c r="SFM1" s="386"/>
      <c r="SFN1" s="386"/>
      <c r="SFO1" s="386"/>
      <c r="SFP1" s="386"/>
      <c r="SFQ1" s="386"/>
      <c r="SFR1" s="386"/>
      <c r="SFS1" s="386"/>
      <c r="SFT1" s="386"/>
      <c r="SFU1" s="386"/>
      <c r="SFV1" s="386"/>
      <c r="SFW1" s="386"/>
      <c r="SFX1" s="386"/>
      <c r="SFY1" s="385"/>
      <c r="SFZ1" s="386"/>
      <c r="SGA1" s="386"/>
      <c r="SGB1" s="386"/>
      <c r="SGC1" s="386"/>
      <c r="SGD1" s="386"/>
      <c r="SGE1" s="386"/>
      <c r="SGF1" s="386"/>
      <c r="SGG1" s="386"/>
      <c r="SGH1" s="386"/>
      <c r="SGI1" s="386"/>
      <c r="SGJ1" s="386"/>
      <c r="SGK1" s="386"/>
      <c r="SGL1" s="386"/>
      <c r="SGM1" s="386"/>
      <c r="SGN1" s="386"/>
      <c r="SGO1" s="385"/>
      <c r="SGP1" s="386"/>
      <c r="SGQ1" s="386"/>
      <c r="SGR1" s="386"/>
      <c r="SGS1" s="386"/>
      <c r="SGT1" s="386"/>
      <c r="SGU1" s="386"/>
      <c r="SGV1" s="386"/>
      <c r="SGW1" s="386"/>
      <c r="SGX1" s="386"/>
      <c r="SGY1" s="386"/>
      <c r="SGZ1" s="386"/>
      <c r="SHA1" s="386"/>
      <c r="SHB1" s="386"/>
      <c r="SHC1" s="386"/>
      <c r="SHD1" s="386"/>
      <c r="SHE1" s="385"/>
      <c r="SHF1" s="386"/>
      <c r="SHG1" s="386"/>
      <c r="SHH1" s="386"/>
      <c r="SHI1" s="386"/>
      <c r="SHJ1" s="386"/>
      <c r="SHK1" s="386"/>
      <c r="SHL1" s="386"/>
      <c r="SHM1" s="386"/>
      <c r="SHN1" s="386"/>
      <c r="SHO1" s="386"/>
      <c r="SHP1" s="386"/>
      <c r="SHQ1" s="386"/>
      <c r="SHR1" s="386"/>
      <c r="SHS1" s="386"/>
      <c r="SHT1" s="386"/>
      <c r="SHU1" s="385"/>
      <c r="SHV1" s="386"/>
      <c r="SHW1" s="386"/>
      <c r="SHX1" s="386"/>
      <c r="SHY1" s="386"/>
      <c r="SHZ1" s="386"/>
      <c r="SIA1" s="386"/>
      <c r="SIB1" s="386"/>
      <c r="SIC1" s="386"/>
      <c r="SID1" s="386"/>
      <c r="SIE1" s="386"/>
      <c r="SIF1" s="386"/>
      <c r="SIG1" s="386"/>
      <c r="SIH1" s="386"/>
      <c r="SII1" s="386"/>
      <c r="SIJ1" s="386"/>
      <c r="SIK1" s="385"/>
      <c r="SIL1" s="386"/>
      <c r="SIM1" s="386"/>
      <c r="SIN1" s="386"/>
      <c r="SIO1" s="386"/>
      <c r="SIP1" s="386"/>
      <c r="SIQ1" s="386"/>
      <c r="SIR1" s="386"/>
      <c r="SIS1" s="386"/>
      <c r="SIT1" s="386"/>
      <c r="SIU1" s="386"/>
      <c r="SIV1" s="386"/>
      <c r="SIW1" s="386"/>
      <c r="SIX1" s="386"/>
      <c r="SIY1" s="386"/>
      <c r="SIZ1" s="386"/>
      <c r="SJA1" s="385"/>
      <c r="SJB1" s="386"/>
      <c r="SJC1" s="386"/>
      <c r="SJD1" s="386"/>
      <c r="SJE1" s="386"/>
      <c r="SJF1" s="386"/>
      <c r="SJG1" s="386"/>
      <c r="SJH1" s="386"/>
      <c r="SJI1" s="386"/>
      <c r="SJJ1" s="386"/>
      <c r="SJK1" s="386"/>
      <c r="SJL1" s="386"/>
      <c r="SJM1" s="386"/>
      <c r="SJN1" s="386"/>
      <c r="SJO1" s="386"/>
      <c r="SJP1" s="386"/>
      <c r="SJQ1" s="385"/>
      <c r="SJR1" s="386"/>
      <c r="SJS1" s="386"/>
      <c r="SJT1" s="386"/>
      <c r="SJU1" s="386"/>
      <c r="SJV1" s="386"/>
      <c r="SJW1" s="386"/>
      <c r="SJX1" s="386"/>
      <c r="SJY1" s="386"/>
      <c r="SJZ1" s="386"/>
      <c r="SKA1" s="386"/>
      <c r="SKB1" s="386"/>
      <c r="SKC1" s="386"/>
      <c r="SKD1" s="386"/>
      <c r="SKE1" s="386"/>
      <c r="SKF1" s="386"/>
      <c r="SKG1" s="385"/>
      <c r="SKH1" s="386"/>
      <c r="SKI1" s="386"/>
      <c r="SKJ1" s="386"/>
      <c r="SKK1" s="386"/>
      <c r="SKL1" s="386"/>
      <c r="SKM1" s="386"/>
      <c r="SKN1" s="386"/>
      <c r="SKO1" s="386"/>
      <c r="SKP1" s="386"/>
      <c r="SKQ1" s="386"/>
      <c r="SKR1" s="386"/>
      <c r="SKS1" s="386"/>
      <c r="SKT1" s="386"/>
      <c r="SKU1" s="386"/>
      <c r="SKV1" s="386"/>
      <c r="SKW1" s="385"/>
      <c r="SKX1" s="386"/>
      <c r="SKY1" s="386"/>
      <c r="SKZ1" s="386"/>
      <c r="SLA1" s="386"/>
      <c r="SLB1" s="386"/>
      <c r="SLC1" s="386"/>
      <c r="SLD1" s="386"/>
      <c r="SLE1" s="386"/>
      <c r="SLF1" s="386"/>
      <c r="SLG1" s="386"/>
      <c r="SLH1" s="386"/>
      <c r="SLI1" s="386"/>
      <c r="SLJ1" s="386"/>
      <c r="SLK1" s="386"/>
      <c r="SLL1" s="386"/>
      <c r="SLM1" s="385"/>
      <c r="SLN1" s="386"/>
      <c r="SLO1" s="386"/>
      <c r="SLP1" s="386"/>
      <c r="SLQ1" s="386"/>
      <c r="SLR1" s="386"/>
      <c r="SLS1" s="386"/>
      <c r="SLT1" s="386"/>
      <c r="SLU1" s="386"/>
      <c r="SLV1" s="386"/>
      <c r="SLW1" s="386"/>
      <c r="SLX1" s="386"/>
      <c r="SLY1" s="386"/>
      <c r="SLZ1" s="386"/>
      <c r="SMA1" s="386"/>
      <c r="SMB1" s="386"/>
      <c r="SMC1" s="385"/>
      <c r="SMD1" s="386"/>
      <c r="SME1" s="386"/>
      <c r="SMF1" s="386"/>
      <c r="SMG1" s="386"/>
      <c r="SMH1" s="386"/>
      <c r="SMI1" s="386"/>
      <c r="SMJ1" s="386"/>
      <c r="SMK1" s="386"/>
      <c r="SML1" s="386"/>
      <c r="SMM1" s="386"/>
      <c r="SMN1" s="386"/>
      <c r="SMO1" s="386"/>
      <c r="SMP1" s="386"/>
      <c r="SMQ1" s="386"/>
      <c r="SMR1" s="386"/>
      <c r="SMS1" s="385"/>
      <c r="SMT1" s="386"/>
      <c r="SMU1" s="386"/>
      <c r="SMV1" s="386"/>
      <c r="SMW1" s="386"/>
      <c r="SMX1" s="386"/>
      <c r="SMY1" s="386"/>
      <c r="SMZ1" s="386"/>
      <c r="SNA1" s="386"/>
      <c r="SNB1" s="386"/>
      <c r="SNC1" s="386"/>
      <c r="SND1" s="386"/>
      <c r="SNE1" s="386"/>
      <c r="SNF1" s="386"/>
      <c r="SNG1" s="386"/>
      <c r="SNH1" s="386"/>
      <c r="SNI1" s="385"/>
      <c r="SNJ1" s="386"/>
      <c r="SNK1" s="386"/>
      <c r="SNL1" s="386"/>
      <c r="SNM1" s="386"/>
      <c r="SNN1" s="386"/>
      <c r="SNO1" s="386"/>
      <c r="SNP1" s="386"/>
      <c r="SNQ1" s="386"/>
      <c r="SNR1" s="386"/>
      <c r="SNS1" s="386"/>
      <c r="SNT1" s="386"/>
      <c r="SNU1" s="386"/>
      <c r="SNV1" s="386"/>
      <c r="SNW1" s="386"/>
      <c r="SNX1" s="386"/>
      <c r="SNY1" s="385"/>
      <c r="SNZ1" s="386"/>
      <c r="SOA1" s="386"/>
      <c r="SOB1" s="386"/>
      <c r="SOC1" s="386"/>
      <c r="SOD1" s="386"/>
      <c r="SOE1" s="386"/>
      <c r="SOF1" s="386"/>
      <c r="SOG1" s="386"/>
      <c r="SOH1" s="386"/>
      <c r="SOI1" s="386"/>
      <c r="SOJ1" s="386"/>
      <c r="SOK1" s="386"/>
      <c r="SOL1" s="386"/>
      <c r="SOM1" s="386"/>
      <c r="SON1" s="386"/>
      <c r="SOO1" s="385"/>
      <c r="SOP1" s="386"/>
      <c r="SOQ1" s="386"/>
      <c r="SOR1" s="386"/>
      <c r="SOS1" s="386"/>
      <c r="SOT1" s="386"/>
      <c r="SOU1" s="386"/>
      <c r="SOV1" s="386"/>
      <c r="SOW1" s="386"/>
      <c r="SOX1" s="386"/>
      <c r="SOY1" s="386"/>
      <c r="SOZ1" s="386"/>
      <c r="SPA1" s="386"/>
      <c r="SPB1" s="386"/>
      <c r="SPC1" s="386"/>
      <c r="SPD1" s="386"/>
      <c r="SPE1" s="385"/>
      <c r="SPF1" s="386"/>
      <c r="SPG1" s="386"/>
      <c r="SPH1" s="386"/>
      <c r="SPI1" s="386"/>
      <c r="SPJ1" s="386"/>
      <c r="SPK1" s="386"/>
      <c r="SPL1" s="386"/>
      <c r="SPM1" s="386"/>
      <c r="SPN1" s="386"/>
      <c r="SPO1" s="386"/>
      <c r="SPP1" s="386"/>
      <c r="SPQ1" s="386"/>
      <c r="SPR1" s="386"/>
      <c r="SPS1" s="386"/>
      <c r="SPT1" s="386"/>
      <c r="SPU1" s="385"/>
      <c r="SPV1" s="386"/>
      <c r="SPW1" s="386"/>
      <c r="SPX1" s="386"/>
      <c r="SPY1" s="386"/>
      <c r="SPZ1" s="386"/>
      <c r="SQA1" s="386"/>
      <c r="SQB1" s="386"/>
      <c r="SQC1" s="386"/>
      <c r="SQD1" s="386"/>
      <c r="SQE1" s="386"/>
      <c r="SQF1" s="386"/>
      <c r="SQG1" s="386"/>
      <c r="SQH1" s="386"/>
      <c r="SQI1" s="386"/>
      <c r="SQJ1" s="386"/>
      <c r="SQK1" s="385"/>
      <c r="SQL1" s="386"/>
      <c r="SQM1" s="386"/>
      <c r="SQN1" s="386"/>
      <c r="SQO1" s="386"/>
      <c r="SQP1" s="386"/>
      <c r="SQQ1" s="386"/>
      <c r="SQR1" s="386"/>
      <c r="SQS1" s="386"/>
      <c r="SQT1" s="386"/>
      <c r="SQU1" s="386"/>
      <c r="SQV1" s="386"/>
      <c r="SQW1" s="386"/>
      <c r="SQX1" s="386"/>
      <c r="SQY1" s="386"/>
      <c r="SQZ1" s="386"/>
      <c r="SRA1" s="385"/>
      <c r="SRB1" s="386"/>
      <c r="SRC1" s="386"/>
      <c r="SRD1" s="386"/>
      <c r="SRE1" s="386"/>
      <c r="SRF1" s="386"/>
      <c r="SRG1" s="386"/>
      <c r="SRH1" s="386"/>
      <c r="SRI1" s="386"/>
      <c r="SRJ1" s="386"/>
      <c r="SRK1" s="386"/>
      <c r="SRL1" s="386"/>
      <c r="SRM1" s="386"/>
      <c r="SRN1" s="386"/>
      <c r="SRO1" s="386"/>
      <c r="SRP1" s="386"/>
      <c r="SRQ1" s="385"/>
      <c r="SRR1" s="386"/>
      <c r="SRS1" s="386"/>
      <c r="SRT1" s="386"/>
      <c r="SRU1" s="386"/>
      <c r="SRV1" s="386"/>
      <c r="SRW1" s="386"/>
      <c r="SRX1" s="386"/>
      <c r="SRY1" s="386"/>
      <c r="SRZ1" s="386"/>
      <c r="SSA1" s="386"/>
      <c r="SSB1" s="386"/>
      <c r="SSC1" s="386"/>
      <c r="SSD1" s="386"/>
      <c r="SSE1" s="386"/>
      <c r="SSF1" s="386"/>
      <c r="SSG1" s="385"/>
      <c r="SSH1" s="386"/>
      <c r="SSI1" s="386"/>
      <c r="SSJ1" s="386"/>
      <c r="SSK1" s="386"/>
      <c r="SSL1" s="386"/>
      <c r="SSM1" s="386"/>
      <c r="SSN1" s="386"/>
      <c r="SSO1" s="386"/>
      <c r="SSP1" s="386"/>
      <c r="SSQ1" s="386"/>
      <c r="SSR1" s="386"/>
      <c r="SSS1" s="386"/>
      <c r="SST1" s="386"/>
      <c r="SSU1" s="386"/>
      <c r="SSV1" s="386"/>
      <c r="SSW1" s="385"/>
      <c r="SSX1" s="386"/>
      <c r="SSY1" s="386"/>
      <c r="SSZ1" s="386"/>
      <c r="STA1" s="386"/>
      <c r="STB1" s="386"/>
      <c r="STC1" s="386"/>
      <c r="STD1" s="386"/>
      <c r="STE1" s="386"/>
      <c r="STF1" s="386"/>
      <c r="STG1" s="386"/>
      <c r="STH1" s="386"/>
      <c r="STI1" s="386"/>
      <c r="STJ1" s="386"/>
      <c r="STK1" s="386"/>
      <c r="STL1" s="386"/>
      <c r="STM1" s="385"/>
      <c r="STN1" s="386"/>
      <c r="STO1" s="386"/>
      <c r="STP1" s="386"/>
      <c r="STQ1" s="386"/>
      <c r="STR1" s="386"/>
      <c r="STS1" s="386"/>
      <c r="STT1" s="386"/>
      <c r="STU1" s="386"/>
      <c r="STV1" s="386"/>
      <c r="STW1" s="386"/>
      <c r="STX1" s="386"/>
      <c r="STY1" s="386"/>
      <c r="STZ1" s="386"/>
      <c r="SUA1" s="386"/>
      <c r="SUB1" s="386"/>
      <c r="SUC1" s="385"/>
      <c r="SUD1" s="386"/>
      <c r="SUE1" s="386"/>
      <c r="SUF1" s="386"/>
      <c r="SUG1" s="386"/>
      <c r="SUH1" s="386"/>
      <c r="SUI1" s="386"/>
      <c r="SUJ1" s="386"/>
      <c r="SUK1" s="386"/>
      <c r="SUL1" s="386"/>
      <c r="SUM1" s="386"/>
      <c r="SUN1" s="386"/>
      <c r="SUO1" s="386"/>
      <c r="SUP1" s="386"/>
      <c r="SUQ1" s="386"/>
      <c r="SUR1" s="386"/>
      <c r="SUS1" s="385"/>
      <c r="SUT1" s="386"/>
      <c r="SUU1" s="386"/>
      <c r="SUV1" s="386"/>
      <c r="SUW1" s="386"/>
      <c r="SUX1" s="386"/>
      <c r="SUY1" s="386"/>
      <c r="SUZ1" s="386"/>
      <c r="SVA1" s="386"/>
      <c r="SVB1" s="386"/>
      <c r="SVC1" s="386"/>
      <c r="SVD1" s="386"/>
      <c r="SVE1" s="386"/>
      <c r="SVF1" s="386"/>
      <c r="SVG1" s="386"/>
      <c r="SVH1" s="386"/>
      <c r="SVI1" s="385"/>
      <c r="SVJ1" s="386"/>
      <c r="SVK1" s="386"/>
      <c r="SVL1" s="386"/>
      <c r="SVM1" s="386"/>
      <c r="SVN1" s="386"/>
      <c r="SVO1" s="386"/>
      <c r="SVP1" s="386"/>
      <c r="SVQ1" s="386"/>
      <c r="SVR1" s="386"/>
      <c r="SVS1" s="386"/>
      <c r="SVT1" s="386"/>
      <c r="SVU1" s="386"/>
      <c r="SVV1" s="386"/>
      <c r="SVW1" s="386"/>
      <c r="SVX1" s="386"/>
      <c r="SVY1" s="385"/>
      <c r="SVZ1" s="386"/>
      <c r="SWA1" s="386"/>
      <c r="SWB1" s="386"/>
      <c r="SWC1" s="386"/>
      <c r="SWD1" s="386"/>
      <c r="SWE1" s="386"/>
      <c r="SWF1" s="386"/>
      <c r="SWG1" s="386"/>
      <c r="SWH1" s="386"/>
      <c r="SWI1" s="386"/>
      <c r="SWJ1" s="386"/>
      <c r="SWK1" s="386"/>
      <c r="SWL1" s="386"/>
      <c r="SWM1" s="386"/>
      <c r="SWN1" s="386"/>
      <c r="SWO1" s="385"/>
      <c r="SWP1" s="386"/>
      <c r="SWQ1" s="386"/>
      <c r="SWR1" s="386"/>
      <c r="SWS1" s="386"/>
      <c r="SWT1" s="386"/>
      <c r="SWU1" s="386"/>
      <c r="SWV1" s="386"/>
      <c r="SWW1" s="386"/>
      <c r="SWX1" s="386"/>
      <c r="SWY1" s="386"/>
      <c r="SWZ1" s="386"/>
      <c r="SXA1" s="386"/>
      <c r="SXB1" s="386"/>
      <c r="SXC1" s="386"/>
      <c r="SXD1" s="386"/>
      <c r="SXE1" s="385"/>
      <c r="SXF1" s="386"/>
      <c r="SXG1" s="386"/>
      <c r="SXH1" s="386"/>
      <c r="SXI1" s="386"/>
      <c r="SXJ1" s="386"/>
      <c r="SXK1" s="386"/>
      <c r="SXL1" s="386"/>
      <c r="SXM1" s="386"/>
      <c r="SXN1" s="386"/>
      <c r="SXO1" s="386"/>
      <c r="SXP1" s="386"/>
      <c r="SXQ1" s="386"/>
      <c r="SXR1" s="386"/>
      <c r="SXS1" s="386"/>
      <c r="SXT1" s="386"/>
      <c r="SXU1" s="385"/>
      <c r="SXV1" s="386"/>
      <c r="SXW1" s="386"/>
      <c r="SXX1" s="386"/>
      <c r="SXY1" s="386"/>
      <c r="SXZ1" s="386"/>
      <c r="SYA1" s="386"/>
      <c r="SYB1" s="386"/>
      <c r="SYC1" s="386"/>
      <c r="SYD1" s="386"/>
      <c r="SYE1" s="386"/>
      <c r="SYF1" s="386"/>
      <c r="SYG1" s="386"/>
      <c r="SYH1" s="386"/>
      <c r="SYI1" s="386"/>
      <c r="SYJ1" s="386"/>
      <c r="SYK1" s="385"/>
      <c r="SYL1" s="386"/>
      <c r="SYM1" s="386"/>
      <c r="SYN1" s="386"/>
      <c r="SYO1" s="386"/>
      <c r="SYP1" s="386"/>
      <c r="SYQ1" s="386"/>
      <c r="SYR1" s="386"/>
      <c r="SYS1" s="386"/>
      <c r="SYT1" s="386"/>
      <c r="SYU1" s="386"/>
      <c r="SYV1" s="386"/>
      <c r="SYW1" s="386"/>
      <c r="SYX1" s="386"/>
      <c r="SYY1" s="386"/>
      <c r="SYZ1" s="386"/>
      <c r="SZA1" s="385"/>
      <c r="SZB1" s="386"/>
      <c r="SZC1" s="386"/>
      <c r="SZD1" s="386"/>
      <c r="SZE1" s="386"/>
      <c r="SZF1" s="386"/>
      <c r="SZG1" s="386"/>
      <c r="SZH1" s="386"/>
      <c r="SZI1" s="386"/>
      <c r="SZJ1" s="386"/>
      <c r="SZK1" s="386"/>
      <c r="SZL1" s="386"/>
      <c r="SZM1" s="386"/>
      <c r="SZN1" s="386"/>
      <c r="SZO1" s="386"/>
      <c r="SZP1" s="386"/>
      <c r="SZQ1" s="385"/>
      <c r="SZR1" s="386"/>
      <c r="SZS1" s="386"/>
      <c r="SZT1" s="386"/>
      <c r="SZU1" s="386"/>
      <c r="SZV1" s="386"/>
      <c r="SZW1" s="386"/>
      <c r="SZX1" s="386"/>
      <c r="SZY1" s="386"/>
      <c r="SZZ1" s="386"/>
      <c r="TAA1" s="386"/>
      <c r="TAB1" s="386"/>
      <c r="TAC1" s="386"/>
      <c r="TAD1" s="386"/>
      <c r="TAE1" s="386"/>
      <c r="TAF1" s="386"/>
      <c r="TAG1" s="385"/>
      <c r="TAH1" s="386"/>
      <c r="TAI1" s="386"/>
      <c r="TAJ1" s="386"/>
      <c r="TAK1" s="386"/>
      <c r="TAL1" s="386"/>
      <c r="TAM1" s="386"/>
      <c r="TAN1" s="386"/>
      <c r="TAO1" s="386"/>
      <c r="TAP1" s="386"/>
      <c r="TAQ1" s="386"/>
      <c r="TAR1" s="386"/>
      <c r="TAS1" s="386"/>
      <c r="TAT1" s="386"/>
      <c r="TAU1" s="386"/>
      <c r="TAV1" s="386"/>
      <c r="TAW1" s="385"/>
      <c r="TAX1" s="386"/>
      <c r="TAY1" s="386"/>
      <c r="TAZ1" s="386"/>
      <c r="TBA1" s="386"/>
      <c r="TBB1" s="386"/>
      <c r="TBC1" s="386"/>
      <c r="TBD1" s="386"/>
      <c r="TBE1" s="386"/>
      <c r="TBF1" s="386"/>
      <c r="TBG1" s="386"/>
      <c r="TBH1" s="386"/>
      <c r="TBI1" s="386"/>
      <c r="TBJ1" s="386"/>
      <c r="TBK1" s="386"/>
      <c r="TBL1" s="386"/>
      <c r="TBM1" s="385"/>
      <c r="TBN1" s="386"/>
      <c r="TBO1" s="386"/>
      <c r="TBP1" s="386"/>
      <c r="TBQ1" s="386"/>
      <c r="TBR1" s="386"/>
      <c r="TBS1" s="386"/>
      <c r="TBT1" s="386"/>
      <c r="TBU1" s="386"/>
      <c r="TBV1" s="386"/>
      <c r="TBW1" s="386"/>
      <c r="TBX1" s="386"/>
      <c r="TBY1" s="386"/>
      <c r="TBZ1" s="386"/>
      <c r="TCA1" s="386"/>
      <c r="TCB1" s="386"/>
      <c r="TCC1" s="385"/>
      <c r="TCD1" s="386"/>
      <c r="TCE1" s="386"/>
      <c r="TCF1" s="386"/>
      <c r="TCG1" s="386"/>
      <c r="TCH1" s="386"/>
      <c r="TCI1" s="386"/>
      <c r="TCJ1" s="386"/>
      <c r="TCK1" s="386"/>
      <c r="TCL1" s="386"/>
      <c r="TCM1" s="386"/>
      <c r="TCN1" s="386"/>
      <c r="TCO1" s="386"/>
      <c r="TCP1" s="386"/>
      <c r="TCQ1" s="386"/>
      <c r="TCR1" s="386"/>
      <c r="TCS1" s="385"/>
      <c r="TCT1" s="386"/>
      <c r="TCU1" s="386"/>
      <c r="TCV1" s="386"/>
      <c r="TCW1" s="386"/>
      <c r="TCX1" s="386"/>
      <c r="TCY1" s="386"/>
      <c r="TCZ1" s="386"/>
      <c r="TDA1" s="386"/>
      <c r="TDB1" s="386"/>
      <c r="TDC1" s="386"/>
      <c r="TDD1" s="386"/>
      <c r="TDE1" s="386"/>
      <c r="TDF1" s="386"/>
      <c r="TDG1" s="386"/>
      <c r="TDH1" s="386"/>
      <c r="TDI1" s="385"/>
      <c r="TDJ1" s="386"/>
      <c r="TDK1" s="386"/>
      <c r="TDL1" s="386"/>
      <c r="TDM1" s="386"/>
      <c r="TDN1" s="386"/>
      <c r="TDO1" s="386"/>
      <c r="TDP1" s="386"/>
      <c r="TDQ1" s="386"/>
      <c r="TDR1" s="386"/>
      <c r="TDS1" s="386"/>
      <c r="TDT1" s="386"/>
      <c r="TDU1" s="386"/>
      <c r="TDV1" s="386"/>
      <c r="TDW1" s="386"/>
      <c r="TDX1" s="386"/>
      <c r="TDY1" s="385"/>
      <c r="TDZ1" s="386"/>
      <c r="TEA1" s="386"/>
      <c r="TEB1" s="386"/>
      <c r="TEC1" s="386"/>
      <c r="TED1" s="386"/>
      <c r="TEE1" s="386"/>
      <c r="TEF1" s="386"/>
      <c r="TEG1" s="386"/>
      <c r="TEH1" s="386"/>
      <c r="TEI1" s="386"/>
      <c r="TEJ1" s="386"/>
      <c r="TEK1" s="386"/>
      <c r="TEL1" s="386"/>
      <c r="TEM1" s="386"/>
      <c r="TEN1" s="386"/>
      <c r="TEO1" s="385"/>
      <c r="TEP1" s="386"/>
      <c r="TEQ1" s="386"/>
      <c r="TER1" s="386"/>
      <c r="TES1" s="386"/>
      <c r="TET1" s="386"/>
      <c r="TEU1" s="386"/>
      <c r="TEV1" s="386"/>
      <c r="TEW1" s="386"/>
      <c r="TEX1" s="386"/>
      <c r="TEY1" s="386"/>
      <c r="TEZ1" s="386"/>
      <c r="TFA1" s="386"/>
      <c r="TFB1" s="386"/>
      <c r="TFC1" s="386"/>
      <c r="TFD1" s="386"/>
      <c r="TFE1" s="385"/>
      <c r="TFF1" s="386"/>
      <c r="TFG1" s="386"/>
      <c r="TFH1" s="386"/>
      <c r="TFI1" s="386"/>
      <c r="TFJ1" s="386"/>
      <c r="TFK1" s="386"/>
      <c r="TFL1" s="386"/>
      <c r="TFM1" s="386"/>
      <c r="TFN1" s="386"/>
      <c r="TFO1" s="386"/>
      <c r="TFP1" s="386"/>
      <c r="TFQ1" s="386"/>
      <c r="TFR1" s="386"/>
      <c r="TFS1" s="386"/>
      <c r="TFT1" s="386"/>
      <c r="TFU1" s="385"/>
      <c r="TFV1" s="386"/>
      <c r="TFW1" s="386"/>
      <c r="TFX1" s="386"/>
      <c r="TFY1" s="386"/>
      <c r="TFZ1" s="386"/>
      <c r="TGA1" s="386"/>
      <c r="TGB1" s="386"/>
      <c r="TGC1" s="386"/>
      <c r="TGD1" s="386"/>
      <c r="TGE1" s="386"/>
      <c r="TGF1" s="386"/>
      <c r="TGG1" s="386"/>
      <c r="TGH1" s="386"/>
      <c r="TGI1" s="386"/>
      <c r="TGJ1" s="386"/>
      <c r="TGK1" s="385"/>
      <c r="TGL1" s="386"/>
      <c r="TGM1" s="386"/>
      <c r="TGN1" s="386"/>
      <c r="TGO1" s="386"/>
      <c r="TGP1" s="386"/>
      <c r="TGQ1" s="386"/>
      <c r="TGR1" s="386"/>
      <c r="TGS1" s="386"/>
      <c r="TGT1" s="386"/>
      <c r="TGU1" s="386"/>
      <c r="TGV1" s="386"/>
      <c r="TGW1" s="386"/>
      <c r="TGX1" s="386"/>
      <c r="TGY1" s="386"/>
      <c r="TGZ1" s="386"/>
      <c r="THA1" s="385"/>
      <c r="THB1" s="386"/>
      <c r="THC1" s="386"/>
      <c r="THD1" s="386"/>
      <c r="THE1" s="386"/>
      <c r="THF1" s="386"/>
      <c r="THG1" s="386"/>
      <c r="THH1" s="386"/>
      <c r="THI1" s="386"/>
      <c r="THJ1" s="386"/>
      <c r="THK1" s="386"/>
      <c r="THL1" s="386"/>
      <c r="THM1" s="386"/>
      <c r="THN1" s="386"/>
      <c r="THO1" s="386"/>
      <c r="THP1" s="386"/>
      <c r="THQ1" s="385"/>
      <c r="THR1" s="386"/>
      <c r="THS1" s="386"/>
      <c r="THT1" s="386"/>
      <c r="THU1" s="386"/>
      <c r="THV1" s="386"/>
      <c r="THW1" s="386"/>
      <c r="THX1" s="386"/>
      <c r="THY1" s="386"/>
      <c r="THZ1" s="386"/>
      <c r="TIA1" s="386"/>
      <c r="TIB1" s="386"/>
      <c r="TIC1" s="386"/>
      <c r="TID1" s="386"/>
      <c r="TIE1" s="386"/>
      <c r="TIF1" s="386"/>
      <c r="TIG1" s="385"/>
      <c r="TIH1" s="386"/>
      <c r="TII1" s="386"/>
      <c r="TIJ1" s="386"/>
      <c r="TIK1" s="386"/>
      <c r="TIL1" s="386"/>
      <c r="TIM1" s="386"/>
      <c r="TIN1" s="386"/>
      <c r="TIO1" s="386"/>
      <c r="TIP1" s="386"/>
      <c r="TIQ1" s="386"/>
      <c r="TIR1" s="386"/>
      <c r="TIS1" s="386"/>
      <c r="TIT1" s="386"/>
      <c r="TIU1" s="386"/>
      <c r="TIV1" s="386"/>
      <c r="TIW1" s="385"/>
      <c r="TIX1" s="386"/>
      <c r="TIY1" s="386"/>
      <c r="TIZ1" s="386"/>
      <c r="TJA1" s="386"/>
      <c r="TJB1" s="386"/>
      <c r="TJC1" s="386"/>
      <c r="TJD1" s="386"/>
      <c r="TJE1" s="386"/>
      <c r="TJF1" s="386"/>
      <c r="TJG1" s="386"/>
      <c r="TJH1" s="386"/>
      <c r="TJI1" s="386"/>
      <c r="TJJ1" s="386"/>
      <c r="TJK1" s="386"/>
      <c r="TJL1" s="386"/>
      <c r="TJM1" s="385"/>
      <c r="TJN1" s="386"/>
      <c r="TJO1" s="386"/>
      <c r="TJP1" s="386"/>
      <c r="TJQ1" s="386"/>
      <c r="TJR1" s="386"/>
      <c r="TJS1" s="386"/>
      <c r="TJT1" s="386"/>
      <c r="TJU1" s="386"/>
      <c r="TJV1" s="386"/>
      <c r="TJW1" s="386"/>
      <c r="TJX1" s="386"/>
      <c r="TJY1" s="386"/>
      <c r="TJZ1" s="386"/>
      <c r="TKA1" s="386"/>
      <c r="TKB1" s="386"/>
      <c r="TKC1" s="385"/>
      <c r="TKD1" s="386"/>
      <c r="TKE1" s="386"/>
      <c r="TKF1" s="386"/>
      <c r="TKG1" s="386"/>
      <c r="TKH1" s="386"/>
      <c r="TKI1" s="386"/>
      <c r="TKJ1" s="386"/>
      <c r="TKK1" s="386"/>
      <c r="TKL1" s="386"/>
      <c r="TKM1" s="386"/>
      <c r="TKN1" s="386"/>
      <c r="TKO1" s="386"/>
      <c r="TKP1" s="386"/>
      <c r="TKQ1" s="386"/>
      <c r="TKR1" s="386"/>
      <c r="TKS1" s="385"/>
      <c r="TKT1" s="386"/>
      <c r="TKU1" s="386"/>
      <c r="TKV1" s="386"/>
      <c r="TKW1" s="386"/>
      <c r="TKX1" s="386"/>
      <c r="TKY1" s="386"/>
      <c r="TKZ1" s="386"/>
      <c r="TLA1" s="386"/>
      <c r="TLB1" s="386"/>
      <c r="TLC1" s="386"/>
      <c r="TLD1" s="386"/>
      <c r="TLE1" s="386"/>
      <c r="TLF1" s="386"/>
      <c r="TLG1" s="386"/>
      <c r="TLH1" s="386"/>
      <c r="TLI1" s="385"/>
      <c r="TLJ1" s="386"/>
      <c r="TLK1" s="386"/>
      <c r="TLL1" s="386"/>
      <c r="TLM1" s="386"/>
      <c r="TLN1" s="386"/>
      <c r="TLO1" s="386"/>
      <c r="TLP1" s="386"/>
      <c r="TLQ1" s="386"/>
      <c r="TLR1" s="386"/>
      <c r="TLS1" s="386"/>
      <c r="TLT1" s="386"/>
      <c r="TLU1" s="386"/>
      <c r="TLV1" s="386"/>
      <c r="TLW1" s="386"/>
      <c r="TLX1" s="386"/>
      <c r="TLY1" s="385"/>
      <c r="TLZ1" s="386"/>
      <c r="TMA1" s="386"/>
      <c r="TMB1" s="386"/>
      <c r="TMC1" s="386"/>
      <c r="TMD1" s="386"/>
      <c r="TME1" s="386"/>
      <c r="TMF1" s="386"/>
      <c r="TMG1" s="386"/>
      <c r="TMH1" s="386"/>
      <c r="TMI1" s="386"/>
      <c r="TMJ1" s="386"/>
      <c r="TMK1" s="386"/>
      <c r="TML1" s="386"/>
      <c r="TMM1" s="386"/>
      <c r="TMN1" s="386"/>
      <c r="TMO1" s="385"/>
      <c r="TMP1" s="386"/>
      <c r="TMQ1" s="386"/>
      <c r="TMR1" s="386"/>
      <c r="TMS1" s="386"/>
      <c r="TMT1" s="386"/>
      <c r="TMU1" s="386"/>
      <c r="TMV1" s="386"/>
      <c r="TMW1" s="386"/>
      <c r="TMX1" s="386"/>
      <c r="TMY1" s="386"/>
      <c r="TMZ1" s="386"/>
      <c r="TNA1" s="386"/>
      <c r="TNB1" s="386"/>
      <c r="TNC1" s="386"/>
      <c r="TND1" s="386"/>
      <c r="TNE1" s="385"/>
      <c r="TNF1" s="386"/>
      <c r="TNG1" s="386"/>
      <c r="TNH1" s="386"/>
      <c r="TNI1" s="386"/>
      <c r="TNJ1" s="386"/>
      <c r="TNK1" s="386"/>
      <c r="TNL1" s="386"/>
      <c r="TNM1" s="386"/>
      <c r="TNN1" s="386"/>
      <c r="TNO1" s="386"/>
      <c r="TNP1" s="386"/>
      <c r="TNQ1" s="386"/>
      <c r="TNR1" s="386"/>
      <c r="TNS1" s="386"/>
      <c r="TNT1" s="386"/>
      <c r="TNU1" s="385"/>
      <c r="TNV1" s="386"/>
      <c r="TNW1" s="386"/>
      <c r="TNX1" s="386"/>
      <c r="TNY1" s="386"/>
      <c r="TNZ1" s="386"/>
      <c r="TOA1" s="386"/>
      <c r="TOB1" s="386"/>
      <c r="TOC1" s="386"/>
      <c r="TOD1" s="386"/>
      <c r="TOE1" s="386"/>
      <c r="TOF1" s="386"/>
      <c r="TOG1" s="386"/>
      <c r="TOH1" s="386"/>
      <c r="TOI1" s="386"/>
      <c r="TOJ1" s="386"/>
      <c r="TOK1" s="385"/>
      <c r="TOL1" s="386"/>
      <c r="TOM1" s="386"/>
      <c r="TON1" s="386"/>
      <c r="TOO1" s="386"/>
      <c r="TOP1" s="386"/>
      <c r="TOQ1" s="386"/>
      <c r="TOR1" s="386"/>
      <c r="TOS1" s="386"/>
      <c r="TOT1" s="386"/>
      <c r="TOU1" s="386"/>
      <c r="TOV1" s="386"/>
      <c r="TOW1" s="386"/>
      <c r="TOX1" s="386"/>
      <c r="TOY1" s="386"/>
      <c r="TOZ1" s="386"/>
      <c r="TPA1" s="385"/>
      <c r="TPB1" s="386"/>
      <c r="TPC1" s="386"/>
      <c r="TPD1" s="386"/>
      <c r="TPE1" s="386"/>
      <c r="TPF1" s="386"/>
      <c r="TPG1" s="386"/>
      <c r="TPH1" s="386"/>
      <c r="TPI1" s="386"/>
      <c r="TPJ1" s="386"/>
      <c r="TPK1" s="386"/>
      <c r="TPL1" s="386"/>
      <c r="TPM1" s="386"/>
      <c r="TPN1" s="386"/>
      <c r="TPO1" s="386"/>
      <c r="TPP1" s="386"/>
      <c r="TPQ1" s="385"/>
      <c r="TPR1" s="386"/>
      <c r="TPS1" s="386"/>
      <c r="TPT1" s="386"/>
      <c r="TPU1" s="386"/>
      <c r="TPV1" s="386"/>
      <c r="TPW1" s="386"/>
      <c r="TPX1" s="386"/>
      <c r="TPY1" s="386"/>
      <c r="TPZ1" s="386"/>
      <c r="TQA1" s="386"/>
      <c r="TQB1" s="386"/>
      <c r="TQC1" s="386"/>
      <c r="TQD1" s="386"/>
      <c r="TQE1" s="386"/>
      <c r="TQF1" s="386"/>
      <c r="TQG1" s="385"/>
      <c r="TQH1" s="386"/>
      <c r="TQI1" s="386"/>
      <c r="TQJ1" s="386"/>
      <c r="TQK1" s="386"/>
      <c r="TQL1" s="386"/>
      <c r="TQM1" s="386"/>
      <c r="TQN1" s="386"/>
      <c r="TQO1" s="386"/>
      <c r="TQP1" s="386"/>
      <c r="TQQ1" s="386"/>
      <c r="TQR1" s="386"/>
      <c r="TQS1" s="386"/>
      <c r="TQT1" s="386"/>
      <c r="TQU1" s="386"/>
      <c r="TQV1" s="386"/>
      <c r="TQW1" s="385"/>
      <c r="TQX1" s="386"/>
      <c r="TQY1" s="386"/>
      <c r="TQZ1" s="386"/>
      <c r="TRA1" s="386"/>
      <c r="TRB1" s="386"/>
      <c r="TRC1" s="386"/>
      <c r="TRD1" s="386"/>
      <c r="TRE1" s="386"/>
      <c r="TRF1" s="386"/>
      <c r="TRG1" s="386"/>
      <c r="TRH1" s="386"/>
      <c r="TRI1" s="386"/>
      <c r="TRJ1" s="386"/>
      <c r="TRK1" s="386"/>
      <c r="TRL1" s="386"/>
      <c r="TRM1" s="385"/>
      <c r="TRN1" s="386"/>
      <c r="TRO1" s="386"/>
      <c r="TRP1" s="386"/>
      <c r="TRQ1" s="386"/>
      <c r="TRR1" s="386"/>
      <c r="TRS1" s="386"/>
      <c r="TRT1" s="386"/>
      <c r="TRU1" s="386"/>
      <c r="TRV1" s="386"/>
      <c r="TRW1" s="386"/>
      <c r="TRX1" s="386"/>
      <c r="TRY1" s="386"/>
      <c r="TRZ1" s="386"/>
      <c r="TSA1" s="386"/>
      <c r="TSB1" s="386"/>
      <c r="TSC1" s="385"/>
      <c r="TSD1" s="386"/>
      <c r="TSE1" s="386"/>
      <c r="TSF1" s="386"/>
      <c r="TSG1" s="386"/>
      <c r="TSH1" s="386"/>
      <c r="TSI1" s="386"/>
      <c r="TSJ1" s="386"/>
      <c r="TSK1" s="386"/>
      <c r="TSL1" s="386"/>
      <c r="TSM1" s="386"/>
      <c r="TSN1" s="386"/>
      <c r="TSO1" s="386"/>
      <c r="TSP1" s="386"/>
      <c r="TSQ1" s="386"/>
      <c r="TSR1" s="386"/>
      <c r="TSS1" s="385"/>
      <c r="TST1" s="386"/>
      <c r="TSU1" s="386"/>
      <c r="TSV1" s="386"/>
      <c r="TSW1" s="386"/>
      <c r="TSX1" s="386"/>
      <c r="TSY1" s="386"/>
      <c r="TSZ1" s="386"/>
      <c r="TTA1" s="386"/>
      <c r="TTB1" s="386"/>
      <c r="TTC1" s="386"/>
      <c r="TTD1" s="386"/>
      <c r="TTE1" s="386"/>
      <c r="TTF1" s="386"/>
      <c r="TTG1" s="386"/>
      <c r="TTH1" s="386"/>
      <c r="TTI1" s="385"/>
      <c r="TTJ1" s="386"/>
      <c r="TTK1" s="386"/>
      <c r="TTL1" s="386"/>
      <c r="TTM1" s="386"/>
      <c r="TTN1" s="386"/>
      <c r="TTO1" s="386"/>
      <c r="TTP1" s="386"/>
      <c r="TTQ1" s="386"/>
      <c r="TTR1" s="386"/>
      <c r="TTS1" s="386"/>
      <c r="TTT1" s="386"/>
      <c r="TTU1" s="386"/>
      <c r="TTV1" s="386"/>
      <c r="TTW1" s="386"/>
      <c r="TTX1" s="386"/>
      <c r="TTY1" s="385"/>
      <c r="TTZ1" s="386"/>
      <c r="TUA1" s="386"/>
      <c r="TUB1" s="386"/>
      <c r="TUC1" s="386"/>
      <c r="TUD1" s="386"/>
      <c r="TUE1" s="386"/>
      <c r="TUF1" s="386"/>
      <c r="TUG1" s="386"/>
      <c r="TUH1" s="386"/>
      <c r="TUI1" s="386"/>
      <c r="TUJ1" s="386"/>
      <c r="TUK1" s="386"/>
      <c r="TUL1" s="386"/>
      <c r="TUM1" s="386"/>
      <c r="TUN1" s="386"/>
      <c r="TUO1" s="385"/>
      <c r="TUP1" s="386"/>
      <c r="TUQ1" s="386"/>
      <c r="TUR1" s="386"/>
      <c r="TUS1" s="386"/>
      <c r="TUT1" s="386"/>
      <c r="TUU1" s="386"/>
      <c r="TUV1" s="386"/>
      <c r="TUW1" s="386"/>
      <c r="TUX1" s="386"/>
      <c r="TUY1" s="386"/>
      <c r="TUZ1" s="386"/>
      <c r="TVA1" s="386"/>
      <c r="TVB1" s="386"/>
      <c r="TVC1" s="386"/>
      <c r="TVD1" s="386"/>
      <c r="TVE1" s="385"/>
      <c r="TVF1" s="386"/>
      <c r="TVG1" s="386"/>
      <c r="TVH1" s="386"/>
      <c r="TVI1" s="386"/>
      <c r="TVJ1" s="386"/>
      <c r="TVK1" s="386"/>
      <c r="TVL1" s="386"/>
      <c r="TVM1" s="386"/>
      <c r="TVN1" s="386"/>
      <c r="TVO1" s="386"/>
      <c r="TVP1" s="386"/>
      <c r="TVQ1" s="386"/>
      <c r="TVR1" s="386"/>
      <c r="TVS1" s="386"/>
      <c r="TVT1" s="386"/>
      <c r="TVU1" s="385"/>
      <c r="TVV1" s="386"/>
      <c r="TVW1" s="386"/>
      <c r="TVX1" s="386"/>
      <c r="TVY1" s="386"/>
      <c r="TVZ1" s="386"/>
      <c r="TWA1" s="386"/>
      <c r="TWB1" s="386"/>
      <c r="TWC1" s="386"/>
      <c r="TWD1" s="386"/>
      <c r="TWE1" s="386"/>
      <c r="TWF1" s="386"/>
      <c r="TWG1" s="386"/>
      <c r="TWH1" s="386"/>
      <c r="TWI1" s="386"/>
      <c r="TWJ1" s="386"/>
      <c r="TWK1" s="385"/>
      <c r="TWL1" s="386"/>
      <c r="TWM1" s="386"/>
      <c r="TWN1" s="386"/>
      <c r="TWO1" s="386"/>
      <c r="TWP1" s="386"/>
      <c r="TWQ1" s="386"/>
      <c r="TWR1" s="386"/>
      <c r="TWS1" s="386"/>
      <c r="TWT1" s="386"/>
      <c r="TWU1" s="386"/>
      <c r="TWV1" s="386"/>
      <c r="TWW1" s="386"/>
      <c r="TWX1" s="386"/>
      <c r="TWY1" s="386"/>
      <c r="TWZ1" s="386"/>
      <c r="TXA1" s="385"/>
      <c r="TXB1" s="386"/>
      <c r="TXC1" s="386"/>
      <c r="TXD1" s="386"/>
      <c r="TXE1" s="386"/>
      <c r="TXF1" s="386"/>
      <c r="TXG1" s="386"/>
      <c r="TXH1" s="386"/>
      <c r="TXI1" s="386"/>
      <c r="TXJ1" s="386"/>
      <c r="TXK1" s="386"/>
      <c r="TXL1" s="386"/>
      <c r="TXM1" s="386"/>
      <c r="TXN1" s="386"/>
      <c r="TXO1" s="386"/>
      <c r="TXP1" s="386"/>
      <c r="TXQ1" s="385"/>
      <c r="TXR1" s="386"/>
      <c r="TXS1" s="386"/>
      <c r="TXT1" s="386"/>
      <c r="TXU1" s="386"/>
      <c r="TXV1" s="386"/>
      <c r="TXW1" s="386"/>
      <c r="TXX1" s="386"/>
      <c r="TXY1" s="386"/>
      <c r="TXZ1" s="386"/>
      <c r="TYA1" s="386"/>
      <c r="TYB1" s="386"/>
      <c r="TYC1" s="386"/>
      <c r="TYD1" s="386"/>
      <c r="TYE1" s="386"/>
      <c r="TYF1" s="386"/>
      <c r="TYG1" s="385"/>
      <c r="TYH1" s="386"/>
      <c r="TYI1" s="386"/>
      <c r="TYJ1" s="386"/>
      <c r="TYK1" s="386"/>
      <c r="TYL1" s="386"/>
      <c r="TYM1" s="386"/>
      <c r="TYN1" s="386"/>
      <c r="TYO1" s="386"/>
      <c r="TYP1" s="386"/>
      <c r="TYQ1" s="386"/>
      <c r="TYR1" s="386"/>
      <c r="TYS1" s="386"/>
      <c r="TYT1" s="386"/>
      <c r="TYU1" s="386"/>
      <c r="TYV1" s="386"/>
      <c r="TYW1" s="385"/>
      <c r="TYX1" s="386"/>
      <c r="TYY1" s="386"/>
      <c r="TYZ1" s="386"/>
      <c r="TZA1" s="386"/>
      <c r="TZB1" s="386"/>
      <c r="TZC1" s="386"/>
      <c r="TZD1" s="386"/>
      <c r="TZE1" s="386"/>
      <c r="TZF1" s="386"/>
      <c r="TZG1" s="386"/>
      <c r="TZH1" s="386"/>
      <c r="TZI1" s="386"/>
      <c r="TZJ1" s="386"/>
      <c r="TZK1" s="386"/>
      <c r="TZL1" s="386"/>
      <c r="TZM1" s="385"/>
      <c r="TZN1" s="386"/>
      <c r="TZO1" s="386"/>
      <c r="TZP1" s="386"/>
      <c r="TZQ1" s="386"/>
      <c r="TZR1" s="386"/>
      <c r="TZS1" s="386"/>
      <c r="TZT1" s="386"/>
      <c r="TZU1" s="386"/>
      <c r="TZV1" s="386"/>
      <c r="TZW1" s="386"/>
      <c r="TZX1" s="386"/>
      <c r="TZY1" s="386"/>
      <c r="TZZ1" s="386"/>
      <c r="UAA1" s="386"/>
      <c r="UAB1" s="386"/>
      <c r="UAC1" s="385"/>
      <c r="UAD1" s="386"/>
      <c r="UAE1" s="386"/>
      <c r="UAF1" s="386"/>
      <c r="UAG1" s="386"/>
      <c r="UAH1" s="386"/>
      <c r="UAI1" s="386"/>
      <c r="UAJ1" s="386"/>
      <c r="UAK1" s="386"/>
      <c r="UAL1" s="386"/>
      <c r="UAM1" s="386"/>
      <c r="UAN1" s="386"/>
      <c r="UAO1" s="386"/>
      <c r="UAP1" s="386"/>
      <c r="UAQ1" s="386"/>
      <c r="UAR1" s="386"/>
      <c r="UAS1" s="385"/>
      <c r="UAT1" s="386"/>
      <c r="UAU1" s="386"/>
      <c r="UAV1" s="386"/>
      <c r="UAW1" s="386"/>
      <c r="UAX1" s="386"/>
      <c r="UAY1" s="386"/>
      <c r="UAZ1" s="386"/>
      <c r="UBA1" s="386"/>
      <c r="UBB1" s="386"/>
      <c r="UBC1" s="386"/>
      <c r="UBD1" s="386"/>
      <c r="UBE1" s="386"/>
      <c r="UBF1" s="386"/>
      <c r="UBG1" s="386"/>
      <c r="UBH1" s="386"/>
      <c r="UBI1" s="385"/>
      <c r="UBJ1" s="386"/>
      <c r="UBK1" s="386"/>
      <c r="UBL1" s="386"/>
      <c r="UBM1" s="386"/>
      <c r="UBN1" s="386"/>
      <c r="UBO1" s="386"/>
      <c r="UBP1" s="386"/>
      <c r="UBQ1" s="386"/>
      <c r="UBR1" s="386"/>
      <c r="UBS1" s="386"/>
      <c r="UBT1" s="386"/>
      <c r="UBU1" s="386"/>
      <c r="UBV1" s="386"/>
      <c r="UBW1" s="386"/>
      <c r="UBX1" s="386"/>
      <c r="UBY1" s="385"/>
      <c r="UBZ1" s="386"/>
      <c r="UCA1" s="386"/>
      <c r="UCB1" s="386"/>
      <c r="UCC1" s="386"/>
      <c r="UCD1" s="386"/>
      <c r="UCE1" s="386"/>
      <c r="UCF1" s="386"/>
      <c r="UCG1" s="386"/>
      <c r="UCH1" s="386"/>
      <c r="UCI1" s="386"/>
      <c r="UCJ1" s="386"/>
      <c r="UCK1" s="386"/>
      <c r="UCL1" s="386"/>
      <c r="UCM1" s="386"/>
      <c r="UCN1" s="386"/>
      <c r="UCO1" s="385"/>
      <c r="UCP1" s="386"/>
      <c r="UCQ1" s="386"/>
      <c r="UCR1" s="386"/>
      <c r="UCS1" s="386"/>
      <c r="UCT1" s="386"/>
      <c r="UCU1" s="386"/>
      <c r="UCV1" s="386"/>
      <c r="UCW1" s="386"/>
      <c r="UCX1" s="386"/>
      <c r="UCY1" s="386"/>
      <c r="UCZ1" s="386"/>
      <c r="UDA1" s="386"/>
      <c r="UDB1" s="386"/>
      <c r="UDC1" s="386"/>
      <c r="UDD1" s="386"/>
      <c r="UDE1" s="385"/>
      <c r="UDF1" s="386"/>
      <c r="UDG1" s="386"/>
      <c r="UDH1" s="386"/>
      <c r="UDI1" s="386"/>
      <c r="UDJ1" s="386"/>
      <c r="UDK1" s="386"/>
      <c r="UDL1" s="386"/>
      <c r="UDM1" s="386"/>
      <c r="UDN1" s="386"/>
      <c r="UDO1" s="386"/>
      <c r="UDP1" s="386"/>
      <c r="UDQ1" s="386"/>
      <c r="UDR1" s="386"/>
      <c r="UDS1" s="386"/>
      <c r="UDT1" s="386"/>
      <c r="UDU1" s="385"/>
      <c r="UDV1" s="386"/>
      <c r="UDW1" s="386"/>
      <c r="UDX1" s="386"/>
      <c r="UDY1" s="386"/>
      <c r="UDZ1" s="386"/>
      <c r="UEA1" s="386"/>
      <c r="UEB1" s="386"/>
      <c r="UEC1" s="386"/>
      <c r="UED1" s="386"/>
      <c r="UEE1" s="386"/>
      <c r="UEF1" s="386"/>
      <c r="UEG1" s="386"/>
      <c r="UEH1" s="386"/>
      <c r="UEI1" s="386"/>
      <c r="UEJ1" s="386"/>
      <c r="UEK1" s="385"/>
      <c r="UEL1" s="386"/>
      <c r="UEM1" s="386"/>
      <c r="UEN1" s="386"/>
      <c r="UEO1" s="386"/>
      <c r="UEP1" s="386"/>
      <c r="UEQ1" s="386"/>
      <c r="UER1" s="386"/>
      <c r="UES1" s="386"/>
      <c r="UET1" s="386"/>
      <c r="UEU1" s="386"/>
      <c r="UEV1" s="386"/>
      <c r="UEW1" s="386"/>
      <c r="UEX1" s="386"/>
      <c r="UEY1" s="386"/>
      <c r="UEZ1" s="386"/>
      <c r="UFA1" s="385"/>
      <c r="UFB1" s="386"/>
      <c r="UFC1" s="386"/>
      <c r="UFD1" s="386"/>
      <c r="UFE1" s="386"/>
      <c r="UFF1" s="386"/>
      <c r="UFG1" s="386"/>
      <c r="UFH1" s="386"/>
      <c r="UFI1" s="386"/>
      <c r="UFJ1" s="386"/>
      <c r="UFK1" s="386"/>
      <c r="UFL1" s="386"/>
      <c r="UFM1" s="386"/>
      <c r="UFN1" s="386"/>
      <c r="UFO1" s="386"/>
      <c r="UFP1" s="386"/>
      <c r="UFQ1" s="385"/>
      <c r="UFR1" s="386"/>
      <c r="UFS1" s="386"/>
      <c r="UFT1" s="386"/>
      <c r="UFU1" s="386"/>
      <c r="UFV1" s="386"/>
      <c r="UFW1" s="386"/>
      <c r="UFX1" s="386"/>
      <c r="UFY1" s="386"/>
      <c r="UFZ1" s="386"/>
      <c r="UGA1" s="386"/>
      <c r="UGB1" s="386"/>
      <c r="UGC1" s="386"/>
      <c r="UGD1" s="386"/>
      <c r="UGE1" s="386"/>
      <c r="UGF1" s="386"/>
      <c r="UGG1" s="385"/>
      <c r="UGH1" s="386"/>
      <c r="UGI1" s="386"/>
      <c r="UGJ1" s="386"/>
      <c r="UGK1" s="386"/>
      <c r="UGL1" s="386"/>
      <c r="UGM1" s="386"/>
      <c r="UGN1" s="386"/>
      <c r="UGO1" s="386"/>
      <c r="UGP1" s="386"/>
      <c r="UGQ1" s="386"/>
      <c r="UGR1" s="386"/>
      <c r="UGS1" s="386"/>
      <c r="UGT1" s="386"/>
      <c r="UGU1" s="386"/>
      <c r="UGV1" s="386"/>
      <c r="UGW1" s="385"/>
      <c r="UGX1" s="386"/>
      <c r="UGY1" s="386"/>
      <c r="UGZ1" s="386"/>
      <c r="UHA1" s="386"/>
      <c r="UHB1" s="386"/>
      <c r="UHC1" s="386"/>
      <c r="UHD1" s="386"/>
      <c r="UHE1" s="386"/>
      <c r="UHF1" s="386"/>
      <c r="UHG1" s="386"/>
      <c r="UHH1" s="386"/>
      <c r="UHI1" s="386"/>
      <c r="UHJ1" s="386"/>
      <c r="UHK1" s="386"/>
      <c r="UHL1" s="386"/>
      <c r="UHM1" s="385"/>
      <c r="UHN1" s="386"/>
      <c r="UHO1" s="386"/>
      <c r="UHP1" s="386"/>
      <c r="UHQ1" s="386"/>
      <c r="UHR1" s="386"/>
      <c r="UHS1" s="386"/>
      <c r="UHT1" s="386"/>
      <c r="UHU1" s="386"/>
      <c r="UHV1" s="386"/>
      <c r="UHW1" s="386"/>
      <c r="UHX1" s="386"/>
      <c r="UHY1" s="386"/>
      <c r="UHZ1" s="386"/>
      <c r="UIA1" s="386"/>
      <c r="UIB1" s="386"/>
      <c r="UIC1" s="385"/>
      <c r="UID1" s="386"/>
      <c r="UIE1" s="386"/>
      <c r="UIF1" s="386"/>
      <c r="UIG1" s="386"/>
      <c r="UIH1" s="386"/>
      <c r="UII1" s="386"/>
      <c r="UIJ1" s="386"/>
      <c r="UIK1" s="386"/>
      <c r="UIL1" s="386"/>
      <c r="UIM1" s="386"/>
      <c r="UIN1" s="386"/>
      <c r="UIO1" s="386"/>
      <c r="UIP1" s="386"/>
      <c r="UIQ1" s="386"/>
      <c r="UIR1" s="386"/>
      <c r="UIS1" s="385"/>
      <c r="UIT1" s="386"/>
      <c r="UIU1" s="386"/>
      <c r="UIV1" s="386"/>
      <c r="UIW1" s="386"/>
      <c r="UIX1" s="386"/>
      <c r="UIY1" s="386"/>
      <c r="UIZ1" s="386"/>
      <c r="UJA1" s="386"/>
      <c r="UJB1" s="386"/>
      <c r="UJC1" s="386"/>
      <c r="UJD1" s="386"/>
      <c r="UJE1" s="386"/>
      <c r="UJF1" s="386"/>
      <c r="UJG1" s="386"/>
      <c r="UJH1" s="386"/>
      <c r="UJI1" s="385"/>
      <c r="UJJ1" s="386"/>
      <c r="UJK1" s="386"/>
      <c r="UJL1" s="386"/>
      <c r="UJM1" s="386"/>
      <c r="UJN1" s="386"/>
      <c r="UJO1" s="386"/>
      <c r="UJP1" s="386"/>
      <c r="UJQ1" s="386"/>
      <c r="UJR1" s="386"/>
      <c r="UJS1" s="386"/>
      <c r="UJT1" s="386"/>
      <c r="UJU1" s="386"/>
      <c r="UJV1" s="386"/>
      <c r="UJW1" s="386"/>
      <c r="UJX1" s="386"/>
      <c r="UJY1" s="385"/>
      <c r="UJZ1" s="386"/>
      <c r="UKA1" s="386"/>
      <c r="UKB1" s="386"/>
      <c r="UKC1" s="386"/>
      <c r="UKD1" s="386"/>
      <c r="UKE1" s="386"/>
      <c r="UKF1" s="386"/>
      <c r="UKG1" s="386"/>
      <c r="UKH1" s="386"/>
      <c r="UKI1" s="386"/>
      <c r="UKJ1" s="386"/>
      <c r="UKK1" s="386"/>
      <c r="UKL1" s="386"/>
      <c r="UKM1" s="386"/>
      <c r="UKN1" s="386"/>
      <c r="UKO1" s="385"/>
      <c r="UKP1" s="386"/>
      <c r="UKQ1" s="386"/>
      <c r="UKR1" s="386"/>
      <c r="UKS1" s="386"/>
      <c r="UKT1" s="386"/>
      <c r="UKU1" s="386"/>
      <c r="UKV1" s="386"/>
      <c r="UKW1" s="386"/>
      <c r="UKX1" s="386"/>
      <c r="UKY1" s="386"/>
      <c r="UKZ1" s="386"/>
      <c r="ULA1" s="386"/>
      <c r="ULB1" s="386"/>
      <c r="ULC1" s="386"/>
      <c r="ULD1" s="386"/>
      <c r="ULE1" s="385"/>
      <c r="ULF1" s="386"/>
      <c r="ULG1" s="386"/>
      <c r="ULH1" s="386"/>
      <c r="ULI1" s="386"/>
      <c r="ULJ1" s="386"/>
      <c r="ULK1" s="386"/>
      <c r="ULL1" s="386"/>
      <c r="ULM1" s="386"/>
      <c r="ULN1" s="386"/>
      <c r="ULO1" s="386"/>
      <c r="ULP1" s="386"/>
      <c r="ULQ1" s="386"/>
      <c r="ULR1" s="386"/>
      <c r="ULS1" s="386"/>
      <c r="ULT1" s="386"/>
      <c r="ULU1" s="385"/>
      <c r="ULV1" s="386"/>
      <c r="ULW1" s="386"/>
      <c r="ULX1" s="386"/>
      <c r="ULY1" s="386"/>
      <c r="ULZ1" s="386"/>
      <c r="UMA1" s="386"/>
      <c r="UMB1" s="386"/>
      <c r="UMC1" s="386"/>
      <c r="UMD1" s="386"/>
      <c r="UME1" s="386"/>
      <c r="UMF1" s="386"/>
      <c r="UMG1" s="386"/>
      <c r="UMH1" s="386"/>
      <c r="UMI1" s="386"/>
      <c r="UMJ1" s="386"/>
      <c r="UMK1" s="385"/>
      <c r="UML1" s="386"/>
      <c r="UMM1" s="386"/>
      <c r="UMN1" s="386"/>
      <c r="UMO1" s="386"/>
      <c r="UMP1" s="386"/>
      <c r="UMQ1" s="386"/>
      <c r="UMR1" s="386"/>
      <c r="UMS1" s="386"/>
      <c r="UMT1" s="386"/>
      <c r="UMU1" s="386"/>
      <c r="UMV1" s="386"/>
      <c r="UMW1" s="386"/>
      <c r="UMX1" s="386"/>
      <c r="UMY1" s="386"/>
      <c r="UMZ1" s="386"/>
      <c r="UNA1" s="385"/>
      <c r="UNB1" s="386"/>
      <c r="UNC1" s="386"/>
      <c r="UND1" s="386"/>
      <c r="UNE1" s="386"/>
      <c r="UNF1" s="386"/>
      <c r="UNG1" s="386"/>
      <c r="UNH1" s="386"/>
      <c r="UNI1" s="386"/>
      <c r="UNJ1" s="386"/>
      <c r="UNK1" s="386"/>
      <c r="UNL1" s="386"/>
      <c r="UNM1" s="386"/>
      <c r="UNN1" s="386"/>
      <c r="UNO1" s="386"/>
      <c r="UNP1" s="386"/>
      <c r="UNQ1" s="385"/>
      <c r="UNR1" s="386"/>
      <c r="UNS1" s="386"/>
      <c r="UNT1" s="386"/>
      <c r="UNU1" s="386"/>
      <c r="UNV1" s="386"/>
      <c r="UNW1" s="386"/>
      <c r="UNX1" s="386"/>
      <c r="UNY1" s="386"/>
      <c r="UNZ1" s="386"/>
      <c r="UOA1" s="386"/>
      <c r="UOB1" s="386"/>
      <c r="UOC1" s="386"/>
      <c r="UOD1" s="386"/>
      <c r="UOE1" s="386"/>
      <c r="UOF1" s="386"/>
      <c r="UOG1" s="385"/>
      <c r="UOH1" s="386"/>
      <c r="UOI1" s="386"/>
      <c r="UOJ1" s="386"/>
      <c r="UOK1" s="386"/>
      <c r="UOL1" s="386"/>
      <c r="UOM1" s="386"/>
      <c r="UON1" s="386"/>
      <c r="UOO1" s="386"/>
      <c r="UOP1" s="386"/>
      <c r="UOQ1" s="386"/>
      <c r="UOR1" s="386"/>
      <c r="UOS1" s="386"/>
      <c r="UOT1" s="386"/>
      <c r="UOU1" s="386"/>
      <c r="UOV1" s="386"/>
      <c r="UOW1" s="385"/>
      <c r="UOX1" s="386"/>
      <c r="UOY1" s="386"/>
      <c r="UOZ1" s="386"/>
      <c r="UPA1" s="386"/>
      <c r="UPB1" s="386"/>
      <c r="UPC1" s="386"/>
      <c r="UPD1" s="386"/>
      <c r="UPE1" s="386"/>
      <c r="UPF1" s="386"/>
      <c r="UPG1" s="386"/>
      <c r="UPH1" s="386"/>
      <c r="UPI1" s="386"/>
      <c r="UPJ1" s="386"/>
      <c r="UPK1" s="386"/>
      <c r="UPL1" s="386"/>
      <c r="UPM1" s="385"/>
      <c r="UPN1" s="386"/>
      <c r="UPO1" s="386"/>
      <c r="UPP1" s="386"/>
      <c r="UPQ1" s="386"/>
      <c r="UPR1" s="386"/>
      <c r="UPS1" s="386"/>
      <c r="UPT1" s="386"/>
      <c r="UPU1" s="386"/>
      <c r="UPV1" s="386"/>
      <c r="UPW1" s="386"/>
      <c r="UPX1" s="386"/>
      <c r="UPY1" s="386"/>
      <c r="UPZ1" s="386"/>
      <c r="UQA1" s="386"/>
      <c r="UQB1" s="386"/>
      <c r="UQC1" s="385"/>
      <c r="UQD1" s="386"/>
      <c r="UQE1" s="386"/>
      <c r="UQF1" s="386"/>
      <c r="UQG1" s="386"/>
      <c r="UQH1" s="386"/>
      <c r="UQI1" s="386"/>
      <c r="UQJ1" s="386"/>
      <c r="UQK1" s="386"/>
      <c r="UQL1" s="386"/>
      <c r="UQM1" s="386"/>
      <c r="UQN1" s="386"/>
      <c r="UQO1" s="386"/>
      <c r="UQP1" s="386"/>
      <c r="UQQ1" s="386"/>
      <c r="UQR1" s="386"/>
      <c r="UQS1" s="385"/>
      <c r="UQT1" s="386"/>
      <c r="UQU1" s="386"/>
      <c r="UQV1" s="386"/>
      <c r="UQW1" s="386"/>
      <c r="UQX1" s="386"/>
      <c r="UQY1" s="386"/>
      <c r="UQZ1" s="386"/>
      <c r="URA1" s="386"/>
      <c r="URB1" s="386"/>
      <c r="URC1" s="386"/>
      <c r="URD1" s="386"/>
      <c r="URE1" s="386"/>
      <c r="URF1" s="386"/>
      <c r="URG1" s="386"/>
      <c r="URH1" s="386"/>
      <c r="URI1" s="385"/>
      <c r="URJ1" s="386"/>
      <c r="URK1" s="386"/>
      <c r="URL1" s="386"/>
      <c r="URM1" s="386"/>
      <c r="URN1" s="386"/>
      <c r="URO1" s="386"/>
      <c r="URP1" s="386"/>
      <c r="URQ1" s="386"/>
      <c r="URR1" s="386"/>
      <c r="URS1" s="386"/>
      <c r="URT1" s="386"/>
      <c r="URU1" s="386"/>
      <c r="URV1" s="386"/>
      <c r="URW1" s="386"/>
      <c r="URX1" s="386"/>
      <c r="URY1" s="385"/>
      <c r="URZ1" s="386"/>
      <c r="USA1" s="386"/>
      <c r="USB1" s="386"/>
      <c r="USC1" s="386"/>
      <c r="USD1" s="386"/>
      <c r="USE1" s="386"/>
      <c r="USF1" s="386"/>
      <c r="USG1" s="386"/>
      <c r="USH1" s="386"/>
      <c r="USI1" s="386"/>
      <c r="USJ1" s="386"/>
      <c r="USK1" s="386"/>
      <c r="USL1" s="386"/>
      <c r="USM1" s="386"/>
      <c r="USN1" s="386"/>
      <c r="USO1" s="385"/>
      <c r="USP1" s="386"/>
      <c r="USQ1" s="386"/>
      <c r="USR1" s="386"/>
      <c r="USS1" s="386"/>
      <c r="UST1" s="386"/>
      <c r="USU1" s="386"/>
      <c r="USV1" s="386"/>
      <c r="USW1" s="386"/>
      <c r="USX1" s="386"/>
      <c r="USY1" s="386"/>
      <c r="USZ1" s="386"/>
      <c r="UTA1" s="386"/>
      <c r="UTB1" s="386"/>
      <c r="UTC1" s="386"/>
      <c r="UTD1" s="386"/>
      <c r="UTE1" s="385"/>
      <c r="UTF1" s="386"/>
      <c r="UTG1" s="386"/>
      <c r="UTH1" s="386"/>
      <c r="UTI1" s="386"/>
      <c r="UTJ1" s="386"/>
      <c r="UTK1" s="386"/>
      <c r="UTL1" s="386"/>
      <c r="UTM1" s="386"/>
      <c r="UTN1" s="386"/>
      <c r="UTO1" s="386"/>
      <c r="UTP1" s="386"/>
      <c r="UTQ1" s="386"/>
      <c r="UTR1" s="386"/>
      <c r="UTS1" s="386"/>
      <c r="UTT1" s="386"/>
      <c r="UTU1" s="385"/>
      <c r="UTV1" s="386"/>
      <c r="UTW1" s="386"/>
      <c r="UTX1" s="386"/>
      <c r="UTY1" s="386"/>
      <c r="UTZ1" s="386"/>
      <c r="UUA1" s="386"/>
      <c r="UUB1" s="386"/>
      <c r="UUC1" s="386"/>
      <c r="UUD1" s="386"/>
      <c r="UUE1" s="386"/>
      <c r="UUF1" s="386"/>
      <c r="UUG1" s="386"/>
      <c r="UUH1" s="386"/>
      <c r="UUI1" s="386"/>
      <c r="UUJ1" s="386"/>
      <c r="UUK1" s="385"/>
      <c r="UUL1" s="386"/>
      <c r="UUM1" s="386"/>
      <c r="UUN1" s="386"/>
      <c r="UUO1" s="386"/>
      <c r="UUP1" s="386"/>
      <c r="UUQ1" s="386"/>
      <c r="UUR1" s="386"/>
      <c r="UUS1" s="386"/>
      <c r="UUT1" s="386"/>
      <c r="UUU1" s="386"/>
      <c r="UUV1" s="386"/>
      <c r="UUW1" s="386"/>
      <c r="UUX1" s="386"/>
      <c r="UUY1" s="386"/>
      <c r="UUZ1" s="386"/>
      <c r="UVA1" s="385"/>
      <c r="UVB1" s="386"/>
      <c r="UVC1" s="386"/>
      <c r="UVD1" s="386"/>
      <c r="UVE1" s="386"/>
      <c r="UVF1" s="386"/>
      <c r="UVG1" s="386"/>
      <c r="UVH1" s="386"/>
      <c r="UVI1" s="386"/>
      <c r="UVJ1" s="386"/>
      <c r="UVK1" s="386"/>
      <c r="UVL1" s="386"/>
      <c r="UVM1" s="386"/>
      <c r="UVN1" s="386"/>
      <c r="UVO1" s="386"/>
      <c r="UVP1" s="386"/>
      <c r="UVQ1" s="385"/>
      <c r="UVR1" s="386"/>
      <c r="UVS1" s="386"/>
      <c r="UVT1" s="386"/>
      <c r="UVU1" s="386"/>
      <c r="UVV1" s="386"/>
      <c r="UVW1" s="386"/>
      <c r="UVX1" s="386"/>
      <c r="UVY1" s="386"/>
      <c r="UVZ1" s="386"/>
      <c r="UWA1" s="386"/>
      <c r="UWB1" s="386"/>
      <c r="UWC1" s="386"/>
      <c r="UWD1" s="386"/>
      <c r="UWE1" s="386"/>
      <c r="UWF1" s="386"/>
      <c r="UWG1" s="385"/>
      <c r="UWH1" s="386"/>
      <c r="UWI1" s="386"/>
      <c r="UWJ1" s="386"/>
      <c r="UWK1" s="386"/>
      <c r="UWL1" s="386"/>
      <c r="UWM1" s="386"/>
      <c r="UWN1" s="386"/>
      <c r="UWO1" s="386"/>
      <c r="UWP1" s="386"/>
      <c r="UWQ1" s="386"/>
      <c r="UWR1" s="386"/>
      <c r="UWS1" s="386"/>
      <c r="UWT1" s="386"/>
      <c r="UWU1" s="386"/>
      <c r="UWV1" s="386"/>
      <c r="UWW1" s="385"/>
      <c r="UWX1" s="386"/>
      <c r="UWY1" s="386"/>
      <c r="UWZ1" s="386"/>
      <c r="UXA1" s="386"/>
      <c r="UXB1" s="386"/>
      <c r="UXC1" s="386"/>
      <c r="UXD1" s="386"/>
      <c r="UXE1" s="386"/>
      <c r="UXF1" s="386"/>
      <c r="UXG1" s="386"/>
      <c r="UXH1" s="386"/>
      <c r="UXI1" s="386"/>
      <c r="UXJ1" s="386"/>
      <c r="UXK1" s="386"/>
      <c r="UXL1" s="386"/>
      <c r="UXM1" s="385"/>
      <c r="UXN1" s="386"/>
      <c r="UXO1" s="386"/>
      <c r="UXP1" s="386"/>
      <c r="UXQ1" s="386"/>
      <c r="UXR1" s="386"/>
      <c r="UXS1" s="386"/>
      <c r="UXT1" s="386"/>
      <c r="UXU1" s="386"/>
      <c r="UXV1" s="386"/>
      <c r="UXW1" s="386"/>
      <c r="UXX1" s="386"/>
      <c r="UXY1" s="386"/>
      <c r="UXZ1" s="386"/>
      <c r="UYA1" s="386"/>
      <c r="UYB1" s="386"/>
      <c r="UYC1" s="385"/>
      <c r="UYD1" s="386"/>
      <c r="UYE1" s="386"/>
      <c r="UYF1" s="386"/>
      <c r="UYG1" s="386"/>
      <c r="UYH1" s="386"/>
      <c r="UYI1" s="386"/>
      <c r="UYJ1" s="386"/>
      <c r="UYK1" s="386"/>
      <c r="UYL1" s="386"/>
      <c r="UYM1" s="386"/>
      <c r="UYN1" s="386"/>
      <c r="UYO1" s="386"/>
      <c r="UYP1" s="386"/>
      <c r="UYQ1" s="386"/>
      <c r="UYR1" s="386"/>
      <c r="UYS1" s="385"/>
      <c r="UYT1" s="386"/>
      <c r="UYU1" s="386"/>
      <c r="UYV1" s="386"/>
      <c r="UYW1" s="386"/>
      <c r="UYX1" s="386"/>
      <c r="UYY1" s="386"/>
      <c r="UYZ1" s="386"/>
      <c r="UZA1" s="386"/>
      <c r="UZB1" s="386"/>
      <c r="UZC1" s="386"/>
      <c r="UZD1" s="386"/>
      <c r="UZE1" s="386"/>
      <c r="UZF1" s="386"/>
      <c r="UZG1" s="386"/>
      <c r="UZH1" s="386"/>
      <c r="UZI1" s="385"/>
      <c r="UZJ1" s="386"/>
      <c r="UZK1" s="386"/>
      <c r="UZL1" s="386"/>
      <c r="UZM1" s="386"/>
      <c r="UZN1" s="386"/>
      <c r="UZO1" s="386"/>
      <c r="UZP1" s="386"/>
      <c r="UZQ1" s="386"/>
      <c r="UZR1" s="386"/>
      <c r="UZS1" s="386"/>
      <c r="UZT1" s="386"/>
      <c r="UZU1" s="386"/>
      <c r="UZV1" s="386"/>
      <c r="UZW1" s="386"/>
      <c r="UZX1" s="386"/>
      <c r="UZY1" s="385"/>
      <c r="UZZ1" s="386"/>
      <c r="VAA1" s="386"/>
      <c r="VAB1" s="386"/>
      <c r="VAC1" s="386"/>
      <c r="VAD1" s="386"/>
      <c r="VAE1" s="386"/>
      <c r="VAF1" s="386"/>
      <c r="VAG1" s="386"/>
      <c r="VAH1" s="386"/>
      <c r="VAI1" s="386"/>
      <c r="VAJ1" s="386"/>
      <c r="VAK1" s="386"/>
      <c r="VAL1" s="386"/>
      <c r="VAM1" s="386"/>
      <c r="VAN1" s="386"/>
      <c r="VAO1" s="385"/>
      <c r="VAP1" s="386"/>
      <c r="VAQ1" s="386"/>
      <c r="VAR1" s="386"/>
      <c r="VAS1" s="386"/>
      <c r="VAT1" s="386"/>
      <c r="VAU1" s="386"/>
      <c r="VAV1" s="386"/>
      <c r="VAW1" s="386"/>
      <c r="VAX1" s="386"/>
      <c r="VAY1" s="386"/>
      <c r="VAZ1" s="386"/>
      <c r="VBA1" s="386"/>
      <c r="VBB1" s="386"/>
      <c r="VBC1" s="386"/>
      <c r="VBD1" s="386"/>
      <c r="VBE1" s="385"/>
      <c r="VBF1" s="386"/>
      <c r="VBG1" s="386"/>
      <c r="VBH1" s="386"/>
      <c r="VBI1" s="386"/>
      <c r="VBJ1" s="386"/>
      <c r="VBK1" s="386"/>
      <c r="VBL1" s="386"/>
      <c r="VBM1" s="386"/>
      <c r="VBN1" s="386"/>
      <c r="VBO1" s="386"/>
      <c r="VBP1" s="386"/>
      <c r="VBQ1" s="386"/>
      <c r="VBR1" s="386"/>
      <c r="VBS1" s="386"/>
      <c r="VBT1" s="386"/>
      <c r="VBU1" s="385"/>
      <c r="VBV1" s="386"/>
      <c r="VBW1" s="386"/>
      <c r="VBX1" s="386"/>
      <c r="VBY1" s="386"/>
      <c r="VBZ1" s="386"/>
      <c r="VCA1" s="386"/>
      <c r="VCB1" s="386"/>
      <c r="VCC1" s="386"/>
      <c r="VCD1" s="386"/>
      <c r="VCE1" s="386"/>
      <c r="VCF1" s="386"/>
      <c r="VCG1" s="386"/>
      <c r="VCH1" s="386"/>
      <c r="VCI1" s="386"/>
      <c r="VCJ1" s="386"/>
      <c r="VCK1" s="385"/>
      <c r="VCL1" s="386"/>
      <c r="VCM1" s="386"/>
      <c r="VCN1" s="386"/>
      <c r="VCO1" s="386"/>
      <c r="VCP1" s="386"/>
      <c r="VCQ1" s="386"/>
      <c r="VCR1" s="386"/>
      <c r="VCS1" s="386"/>
      <c r="VCT1" s="386"/>
      <c r="VCU1" s="386"/>
      <c r="VCV1" s="386"/>
      <c r="VCW1" s="386"/>
      <c r="VCX1" s="386"/>
      <c r="VCY1" s="386"/>
      <c r="VCZ1" s="386"/>
      <c r="VDA1" s="385"/>
      <c r="VDB1" s="386"/>
      <c r="VDC1" s="386"/>
      <c r="VDD1" s="386"/>
      <c r="VDE1" s="386"/>
      <c r="VDF1" s="386"/>
      <c r="VDG1" s="386"/>
      <c r="VDH1" s="386"/>
      <c r="VDI1" s="386"/>
      <c r="VDJ1" s="386"/>
      <c r="VDK1" s="386"/>
      <c r="VDL1" s="386"/>
      <c r="VDM1" s="386"/>
      <c r="VDN1" s="386"/>
      <c r="VDO1" s="386"/>
      <c r="VDP1" s="386"/>
      <c r="VDQ1" s="385"/>
      <c r="VDR1" s="386"/>
      <c r="VDS1" s="386"/>
      <c r="VDT1" s="386"/>
      <c r="VDU1" s="386"/>
      <c r="VDV1" s="386"/>
      <c r="VDW1" s="386"/>
      <c r="VDX1" s="386"/>
      <c r="VDY1" s="386"/>
      <c r="VDZ1" s="386"/>
      <c r="VEA1" s="386"/>
      <c r="VEB1" s="386"/>
      <c r="VEC1" s="386"/>
      <c r="VED1" s="386"/>
      <c r="VEE1" s="386"/>
      <c r="VEF1" s="386"/>
      <c r="VEG1" s="385"/>
      <c r="VEH1" s="386"/>
      <c r="VEI1" s="386"/>
      <c r="VEJ1" s="386"/>
      <c r="VEK1" s="386"/>
      <c r="VEL1" s="386"/>
      <c r="VEM1" s="386"/>
      <c r="VEN1" s="386"/>
      <c r="VEO1" s="386"/>
      <c r="VEP1" s="386"/>
      <c r="VEQ1" s="386"/>
      <c r="VER1" s="386"/>
      <c r="VES1" s="386"/>
      <c r="VET1" s="386"/>
      <c r="VEU1" s="386"/>
      <c r="VEV1" s="386"/>
      <c r="VEW1" s="385"/>
      <c r="VEX1" s="386"/>
      <c r="VEY1" s="386"/>
      <c r="VEZ1" s="386"/>
      <c r="VFA1" s="386"/>
      <c r="VFB1" s="386"/>
      <c r="VFC1" s="386"/>
      <c r="VFD1" s="386"/>
      <c r="VFE1" s="386"/>
      <c r="VFF1" s="386"/>
      <c r="VFG1" s="386"/>
      <c r="VFH1" s="386"/>
      <c r="VFI1" s="386"/>
      <c r="VFJ1" s="386"/>
      <c r="VFK1" s="386"/>
      <c r="VFL1" s="386"/>
      <c r="VFM1" s="385"/>
      <c r="VFN1" s="386"/>
      <c r="VFO1" s="386"/>
      <c r="VFP1" s="386"/>
      <c r="VFQ1" s="386"/>
      <c r="VFR1" s="386"/>
      <c r="VFS1" s="386"/>
      <c r="VFT1" s="386"/>
      <c r="VFU1" s="386"/>
      <c r="VFV1" s="386"/>
      <c r="VFW1" s="386"/>
      <c r="VFX1" s="386"/>
      <c r="VFY1" s="386"/>
      <c r="VFZ1" s="386"/>
      <c r="VGA1" s="386"/>
      <c r="VGB1" s="386"/>
      <c r="VGC1" s="385"/>
      <c r="VGD1" s="386"/>
      <c r="VGE1" s="386"/>
      <c r="VGF1" s="386"/>
      <c r="VGG1" s="386"/>
      <c r="VGH1" s="386"/>
      <c r="VGI1" s="386"/>
      <c r="VGJ1" s="386"/>
      <c r="VGK1" s="386"/>
      <c r="VGL1" s="386"/>
      <c r="VGM1" s="386"/>
      <c r="VGN1" s="386"/>
      <c r="VGO1" s="386"/>
      <c r="VGP1" s="386"/>
      <c r="VGQ1" s="386"/>
      <c r="VGR1" s="386"/>
      <c r="VGS1" s="385"/>
      <c r="VGT1" s="386"/>
      <c r="VGU1" s="386"/>
      <c r="VGV1" s="386"/>
      <c r="VGW1" s="386"/>
      <c r="VGX1" s="386"/>
      <c r="VGY1" s="386"/>
      <c r="VGZ1" s="386"/>
      <c r="VHA1" s="386"/>
      <c r="VHB1" s="386"/>
      <c r="VHC1" s="386"/>
      <c r="VHD1" s="386"/>
      <c r="VHE1" s="386"/>
      <c r="VHF1" s="386"/>
      <c r="VHG1" s="386"/>
      <c r="VHH1" s="386"/>
      <c r="VHI1" s="385"/>
      <c r="VHJ1" s="386"/>
      <c r="VHK1" s="386"/>
      <c r="VHL1" s="386"/>
      <c r="VHM1" s="386"/>
      <c r="VHN1" s="386"/>
      <c r="VHO1" s="386"/>
      <c r="VHP1" s="386"/>
      <c r="VHQ1" s="386"/>
      <c r="VHR1" s="386"/>
      <c r="VHS1" s="386"/>
      <c r="VHT1" s="386"/>
      <c r="VHU1" s="386"/>
      <c r="VHV1" s="386"/>
      <c r="VHW1" s="386"/>
      <c r="VHX1" s="386"/>
      <c r="VHY1" s="385"/>
      <c r="VHZ1" s="386"/>
      <c r="VIA1" s="386"/>
      <c r="VIB1" s="386"/>
      <c r="VIC1" s="386"/>
      <c r="VID1" s="386"/>
      <c r="VIE1" s="386"/>
      <c r="VIF1" s="386"/>
      <c r="VIG1" s="386"/>
      <c r="VIH1" s="386"/>
      <c r="VII1" s="386"/>
      <c r="VIJ1" s="386"/>
      <c r="VIK1" s="386"/>
      <c r="VIL1" s="386"/>
      <c r="VIM1" s="386"/>
      <c r="VIN1" s="386"/>
      <c r="VIO1" s="385"/>
      <c r="VIP1" s="386"/>
      <c r="VIQ1" s="386"/>
      <c r="VIR1" s="386"/>
      <c r="VIS1" s="386"/>
      <c r="VIT1" s="386"/>
      <c r="VIU1" s="386"/>
      <c r="VIV1" s="386"/>
      <c r="VIW1" s="386"/>
      <c r="VIX1" s="386"/>
      <c r="VIY1" s="386"/>
      <c r="VIZ1" s="386"/>
      <c r="VJA1" s="386"/>
      <c r="VJB1" s="386"/>
      <c r="VJC1" s="386"/>
      <c r="VJD1" s="386"/>
      <c r="VJE1" s="385"/>
      <c r="VJF1" s="386"/>
      <c r="VJG1" s="386"/>
      <c r="VJH1" s="386"/>
      <c r="VJI1" s="386"/>
      <c r="VJJ1" s="386"/>
      <c r="VJK1" s="386"/>
      <c r="VJL1" s="386"/>
      <c r="VJM1" s="386"/>
      <c r="VJN1" s="386"/>
      <c r="VJO1" s="386"/>
      <c r="VJP1" s="386"/>
      <c r="VJQ1" s="386"/>
      <c r="VJR1" s="386"/>
      <c r="VJS1" s="386"/>
      <c r="VJT1" s="386"/>
      <c r="VJU1" s="385"/>
      <c r="VJV1" s="386"/>
      <c r="VJW1" s="386"/>
      <c r="VJX1" s="386"/>
      <c r="VJY1" s="386"/>
      <c r="VJZ1" s="386"/>
      <c r="VKA1" s="386"/>
      <c r="VKB1" s="386"/>
      <c r="VKC1" s="386"/>
      <c r="VKD1" s="386"/>
      <c r="VKE1" s="386"/>
      <c r="VKF1" s="386"/>
      <c r="VKG1" s="386"/>
      <c r="VKH1" s="386"/>
      <c r="VKI1" s="386"/>
      <c r="VKJ1" s="386"/>
      <c r="VKK1" s="385"/>
      <c r="VKL1" s="386"/>
      <c r="VKM1" s="386"/>
      <c r="VKN1" s="386"/>
      <c r="VKO1" s="386"/>
      <c r="VKP1" s="386"/>
      <c r="VKQ1" s="386"/>
      <c r="VKR1" s="386"/>
      <c r="VKS1" s="386"/>
      <c r="VKT1" s="386"/>
      <c r="VKU1" s="386"/>
      <c r="VKV1" s="386"/>
      <c r="VKW1" s="386"/>
      <c r="VKX1" s="386"/>
      <c r="VKY1" s="386"/>
      <c r="VKZ1" s="386"/>
      <c r="VLA1" s="385"/>
      <c r="VLB1" s="386"/>
      <c r="VLC1" s="386"/>
      <c r="VLD1" s="386"/>
      <c r="VLE1" s="386"/>
      <c r="VLF1" s="386"/>
      <c r="VLG1" s="386"/>
      <c r="VLH1" s="386"/>
      <c r="VLI1" s="386"/>
      <c r="VLJ1" s="386"/>
      <c r="VLK1" s="386"/>
      <c r="VLL1" s="386"/>
      <c r="VLM1" s="386"/>
      <c r="VLN1" s="386"/>
      <c r="VLO1" s="386"/>
      <c r="VLP1" s="386"/>
      <c r="VLQ1" s="385"/>
      <c r="VLR1" s="386"/>
      <c r="VLS1" s="386"/>
      <c r="VLT1" s="386"/>
      <c r="VLU1" s="386"/>
      <c r="VLV1" s="386"/>
      <c r="VLW1" s="386"/>
      <c r="VLX1" s="386"/>
      <c r="VLY1" s="386"/>
      <c r="VLZ1" s="386"/>
      <c r="VMA1" s="386"/>
      <c r="VMB1" s="386"/>
      <c r="VMC1" s="386"/>
      <c r="VMD1" s="386"/>
      <c r="VME1" s="386"/>
      <c r="VMF1" s="386"/>
      <c r="VMG1" s="385"/>
      <c r="VMH1" s="386"/>
      <c r="VMI1" s="386"/>
      <c r="VMJ1" s="386"/>
      <c r="VMK1" s="386"/>
      <c r="VML1" s="386"/>
      <c r="VMM1" s="386"/>
      <c r="VMN1" s="386"/>
      <c r="VMO1" s="386"/>
      <c r="VMP1" s="386"/>
      <c r="VMQ1" s="386"/>
      <c r="VMR1" s="386"/>
      <c r="VMS1" s="386"/>
      <c r="VMT1" s="386"/>
      <c r="VMU1" s="386"/>
      <c r="VMV1" s="386"/>
      <c r="VMW1" s="385"/>
      <c r="VMX1" s="386"/>
      <c r="VMY1" s="386"/>
      <c r="VMZ1" s="386"/>
      <c r="VNA1" s="386"/>
      <c r="VNB1" s="386"/>
      <c r="VNC1" s="386"/>
      <c r="VND1" s="386"/>
      <c r="VNE1" s="386"/>
      <c r="VNF1" s="386"/>
      <c r="VNG1" s="386"/>
      <c r="VNH1" s="386"/>
      <c r="VNI1" s="386"/>
      <c r="VNJ1" s="386"/>
      <c r="VNK1" s="386"/>
      <c r="VNL1" s="386"/>
      <c r="VNM1" s="385"/>
      <c r="VNN1" s="386"/>
      <c r="VNO1" s="386"/>
      <c r="VNP1" s="386"/>
      <c r="VNQ1" s="386"/>
      <c r="VNR1" s="386"/>
      <c r="VNS1" s="386"/>
      <c r="VNT1" s="386"/>
      <c r="VNU1" s="386"/>
      <c r="VNV1" s="386"/>
      <c r="VNW1" s="386"/>
      <c r="VNX1" s="386"/>
      <c r="VNY1" s="386"/>
      <c r="VNZ1" s="386"/>
      <c r="VOA1" s="386"/>
      <c r="VOB1" s="386"/>
      <c r="VOC1" s="385"/>
      <c r="VOD1" s="386"/>
      <c r="VOE1" s="386"/>
      <c r="VOF1" s="386"/>
      <c r="VOG1" s="386"/>
      <c r="VOH1" s="386"/>
      <c r="VOI1" s="386"/>
      <c r="VOJ1" s="386"/>
      <c r="VOK1" s="386"/>
      <c r="VOL1" s="386"/>
      <c r="VOM1" s="386"/>
      <c r="VON1" s="386"/>
      <c r="VOO1" s="386"/>
      <c r="VOP1" s="386"/>
      <c r="VOQ1" s="386"/>
      <c r="VOR1" s="386"/>
      <c r="VOS1" s="385"/>
      <c r="VOT1" s="386"/>
      <c r="VOU1" s="386"/>
      <c r="VOV1" s="386"/>
      <c r="VOW1" s="386"/>
      <c r="VOX1" s="386"/>
      <c r="VOY1" s="386"/>
      <c r="VOZ1" s="386"/>
      <c r="VPA1" s="386"/>
      <c r="VPB1" s="386"/>
      <c r="VPC1" s="386"/>
      <c r="VPD1" s="386"/>
      <c r="VPE1" s="386"/>
      <c r="VPF1" s="386"/>
      <c r="VPG1" s="386"/>
      <c r="VPH1" s="386"/>
      <c r="VPI1" s="385"/>
      <c r="VPJ1" s="386"/>
      <c r="VPK1" s="386"/>
      <c r="VPL1" s="386"/>
      <c r="VPM1" s="386"/>
      <c r="VPN1" s="386"/>
      <c r="VPO1" s="386"/>
      <c r="VPP1" s="386"/>
      <c r="VPQ1" s="386"/>
      <c r="VPR1" s="386"/>
      <c r="VPS1" s="386"/>
      <c r="VPT1" s="386"/>
      <c r="VPU1" s="386"/>
      <c r="VPV1" s="386"/>
      <c r="VPW1" s="386"/>
      <c r="VPX1" s="386"/>
      <c r="VPY1" s="385"/>
      <c r="VPZ1" s="386"/>
      <c r="VQA1" s="386"/>
      <c r="VQB1" s="386"/>
      <c r="VQC1" s="386"/>
      <c r="VQD1" s="386"/>
      <c r="VQE1" s="386"/>
      <c r="VQF1" s="386"/>
      <c r="VQG1" s="386"/>
      <c r="VQH1" s="386"/>
      <c r="VQI1" s="386"/>
      <c r="VQJ1" s="386"/>
      <c r="VQK1" s="386"/>
      <c r="VQL1" s="386"/>
      <c r="VQM1" s="386"/>
      <c r="VQN1" s="386"/>
      <c r="VQO1" s="385"/>
      <c r="VQP1" s="386"/>
      <c r="VQQ1" s="386"/>
      <c r="VQR1" s="386"/>
      <c r="VQS1" s="386"/>
      <c r="VQT1" s="386"/>
      <c r="VQU1" s="386"/>
      <c r="VQV1" s="386"/>
      <c r="VQW1" s="386"/>
      <c r="VQX1" s="386"/>
      <c r="VQY1" s="386"/>
      <c r="VQZ1" s="386"/>
      <c r="VRA1" s="386"/>
      <c r="VRB1" s="386"/>
      <c r="VRC1" s="386"/>
      <c r="VRD1" s="386"/>
      <c r="VRE1" s="385"/>
      <c r="VRF1" s="386"/>
      <c r="VRG1" s="386"/>
      <c r="VRH1" s="386"/>
      <c r="VRI1" s="386"/>
      <c r="VRJ1" s="386"/>
      <c r="VRK1" s="386"/>
      <c r="VRL1" s="386"/>
      <c r="VRM1" s="386"/>
      <c r="VRN1" s="386"/>
      <c r="VRO1" s="386"/>
      <c r="VRP1" s="386"/>
      <c r="VRQ1" s="386"/>
      <c r="VRR1" s="386"/>
      <c r="VRS1" s="386"/>
      <c r="VRT1" s="386"/>
      <c r="VRU1" s="385"/>
      <c r="VRV1" s="386"/>
      <c r="VRW1" s="386"/>
      <c r="VRX1" s="386"/>
      <c r="VRY1" s="386"/>
      <c r="VRZ1" s="386"/>
      <c r="VSA1" s="386"/>
      <c r="VSB1" s="386"/>
      <c r="VSC1" s="386"/>
      <c r="VSD1" s="386"/>
      <c r="VSE1" s="386"/>
      <c r="VSF1" s="386"/>
      <c r="VSG1" s="386"/>
      <c r="VSH1" s="386"/>
      <c r="VSI1" s="386"/>
      <c r="VSJ1" s="386"/>
      <c r="VSK1" s="385"/>
      <c r="VSL1" s="386"/>
      <c r="VSM1" s="386"/>
      <c r="VSN1" s="386"/>
      <c r="VSO1" s="386"/>
      <c r="VSP1" s="386"/>
      <c r="VSQ1" s="386"/>
      <c r="VSR1" s="386"/>
      <c r="VSS1" s="386"/>
      <c r="VST1" s="386"/>
      <c r="VSU1" s="386"/>
      <c r="VSV1" s="386"/>
      <c r="VSW1" s="386"/>
      <c r="VSX1" s="386"/>
      <c r="VSY1" s="386"/>
      <c r="VSZ1" s="386"/>
      <c r="VTA1" s="385"/>
      <c r="VTB1" s="386"/>
      <c r="VTC1" s="386"/>
      <c r="VTD1" s="386"/>
      <c r="VTE1" s="386"/>
      <c r="VTF1" s="386"/>
      <c r="VTG1" s="386"/>
      <c r="VTH1" s="386"/>
      <c r="VTI1" s="386"/>
      <c r="VTJ1" s="386"/>
      <c r="VTK1" s="386"/>
      <c r="VTL1" s="386"/>
      <c r="VTM1" s="386"/>
      <c r="VTN1" s="386"/>
      <c r="VTO1" s="386"/>
      <c r="VTP1" s="386"/>
      <c r="VTQ1" s="385"/>
      <c r="VTR1" s="386"/>
      <c r="VTS1" s="386"/>
      <c r="VTT1" s="386"/>
      <c r="VTU1" s="386"/>
      <c r="VTV1" s="386"/>
      <c r="VTW1" s="386"/>
      <c r="VTX1" s="386"/>
      <c r="VTY1" s="386"/>
      <c r="VTZ1" s="386"/>
      <c r="VUA1" s="386"/>
      <c r="VUB1" s="386"/>
      <c r="VUC1" s="386"/>
      <c r="VUD1" s="386"/>
      <c r="VUE1" s="386"/>
      <c r="VUF1" s="386"/>
      <c r="VUG1" s="385"/>
      <c r="VUH1" s="386"/>
      <c r="VUI1" s="386"/>
      <c r="VUJ1" s="386"/>
      <c r="VUK1" s="386"/>
      <c r="VUL1" s="386"/>
      <c r="VUM1" s="386"/>
      <c r="VUN1" s="386"/>
      <c r="VUO1" s="386"/>
      <c r="VUP1" s="386"/>
      <c r="VUQ1" s="386"/>
      <c r="VUR1" s="386"/>
      <c r="VUS1" s="386"/>
      <c r="VUT1" s="386"/>
      <c r="VUU1" s="386"/>
      <c r="VUV1" s="386"/>
      <c r="VUW1" s="385"/>
      <c r="VUX1" s="386"/>
      <c r="VUY1" s="386"/>
      <c r="VUZ1" s="386"/>
      <c r="VVA1" s="386"/>
      <c r="VVB1" s="386"/>
      <c r="VVC1" s="386"/>
      <c r="VVD1" s="386"/>
      <c r="VVE1" s="386"/>
      <c r="VVF1" s="386"/>
      <c r="VVG1" s="386"/>
      <c r="VVH1" s="386"/>
      <c r="VVI1" s="386"/>
      <c r="VVJ1" s="386"/>
      <c r="VVK1" s="386"/>
      <c r="VVL1" s="386"/>
      <c r="VVM1" s="385"/>
      <c r="VVN1" s="386"/>
      <c r="VVO1" s="386"/>
      <c r="VVP1" s="386"/>
      <c r="VVQ1" s="386"/>
      <c r="VVR1" s="386"/>
      <c r="VVS1" s="386"/>
      <c r="VVT1" s="386"/>
      <c r="VVU1" s="386"/>
      <c r="VVV1" s="386"/>
      <c r="VVW1" s="386"/>
      <c r="VVX1" s="386"/>
      <c r="VVY1" s="386"/>
      <c r="VVZ1" s="386"/>
      <c r="VWA1" s="386"/>
      <c r="VWB1" s="386"/>
      <c r="VWC1" s="385"/>
      <c r="VWD1" s="386"/>
      <c r="VWE1" s="386"/>
      <c r="VWF1" s="386"/>
      <c r="VWG1" s="386"/>
      <c r="VWH1" s="386"/>
      <c r="VWI1" s="386"/>
      <c r="VWJ1" s="386"/>
      <c r="VWK1" s="386"/>
      <c r="VWL1" s="386"/>
      <c r="VWM1" s="386"/>
      <c r="VWN1" s="386"/>
      <c r="VWO1" s="386"/>
      <c r="VWP1" s="386"/>
      <c r="VWQ1" s="386"/>
      <c r="VWR1" s="386"/>
      <c r="VWS1" s="385"/>
      <c r="VWT1" s="386"/>
      <c r="VWU1" s="386"/>
      <c r="VWV1" s="386"/>
      <c r="VWW1" s="386"/>
      <c r="VWX1" s="386"/>
      <c r="VWY1" s="386"/>
      <c r="VWZ1" s="386"/>
      <c r="VXA1" s="386"/>
      <c r="VXB1" s="386"/>
      <c r="VXC1" s="386"/>
      <c r="VXD1" s="386"/>
      <c r="VXE1" s="386"/>
      <c r="VXF1" s="386"/>
      <c r="VXG1" s="386"/>
      <c r="VXH1" s="386"/>
      <c r="VXI1" s="385"/>
      <c r="VXJ1" s="386"/>
      <c r="VXK1" s="386"/>
      <c r="VXL1" s="386"/>
      <c r="VXM1" s="386"/>
      <c r="VXN1" s="386"/>
      <c r="VXO1" s="386"/>
      <c r="VXP1" s="386"/>
      <c r="VXQ1" s="386"/>
      <c r="VXR1" s="386"/>
      <c r="VXS1" s="386"/>
      <c r="VXT1" s="386"/>
      <c r="VXU1" s="386"/>
      <c r="VXV1" s="386"/>
      <c r="VXW1" s="386"/>
      <c r="VXX1" s="386"/>
      <c r="VXY1" s="385"/>
      <c r="VXZ1" s="386"/>
      <c r="VYA1" s="386"/>
      <c r="VYB1" s="386"/>
      <c r="VYC1" s="386"/>
      <c r="VYD1" s="386"/>
      <c r="VYE1" s="386"/>
      <c r="VYF1" s="386"/>
      <c r="VYG1" s="386"/>
      <c r="VYH1" s="386"/>
      <c r="VYI1" s="386"/>
      <c r="VYJ1" s="386"/>
      <c r="VYK1" s="386"/>
      <c r="VYL1" s="386"/>
      <c r="VYM1" s="386"/>
      <c r="VYN1" s="386"/>
      <c r="VYO1" s="385"/>
      <c r="VYP1" s="386"/>
      <c r="VYQ1" s="386"/>
      <c r="VYR1" s="386"/>
      <c r="VYS1" s="386"/>
      <c r="VYT1" s="386"/>
      <c r="VYU1" s="386"/>
      <c r="VYV1" s="386"/>
      <c r="VYW1" s="386"/>
      <c r="VYX1" s="386"/>
      <c r="VYY1" s="386"/>
      <c r="VYZ1" s="386"/>
      <c r="VZA1" s="386"/>
      <c r="VZB1" s="386"/>
      <c r="VZC1" s="386"/>
      <c r="VZD1" s="386"/>
      <c r="VZE1" s="385"/>
      <c r="VZF1" s="386"/>
      <c r="VZG1" s="386"/>
      <c r="VZH1" s="386"/>
      <c r="VZI1" s="386"/>
      <c r="VZJ1" s="386"/>
      <c r="VZK1" s="386"/>
      <c r="VZL1" s="386"/>
      <c r="VZM1" s="386"/>
      <c r="VZN1" s="386"/>
      <c r="VZO1" s="386"/>
      <c r="VZP1" s="386"/>
      <c r="VZQ1" s="386"/>
      <c r="VZR1" s="386"/>
      <c r="VZS1" s="386"/>
      <c r="VZT1" s="386"/>
      <c r="VZU1" s="385"/>
      <c r="VZV1" s="386"/>
      <c r="VZW1" s="386"/>
      <c r="VZX1" s="386"/>
      <c r="VZY1" s="386"/>
      <c r="VZZ1" s="386"/>
      <c r="WAA1" s="386"/>
      <c r="WAB1" s="386"/>
      <c r="WAC1" s="386"/>
      <c r="WAD1" s="386"/>
      <c r="WAE1" s="386"/>
      <c r="WAF1" s="386"/>
      <c r="WAG1" s="386"/>
      <c r="WAH1" s="386"/>
      <c r="WAI1" s="386"/>
      <c r="WAJ1" s="386"/>
      <c r="WAK1" s="385"/>
      <c r="WAL1" s="386"/>
      <c r="WAM1" s="386"/>
      <c r="WAN1" s="386"/>
      <c r="WAO1" s="386"/>
      <c r="WAP1" s="386"/>
      <c r="WAQ1" s="386"/>
      <c r="WAR1" s="386"/>
      <c r="WAS1" s="386"/>
      <c r="WAT1" s="386"/>
      <c r="WAU1" s="386"/>
      <c r="WAV1" s="386"/>
      <c r="WAW1" s="386"/>
      <c r="WAX1" s="386"/>
      <c r="WAY1" s="386"/>
      <c r="WAZ1" s="386"/>
      <c r="WBA1" s="385"/>
      <c r="WBB1" s="386"/>
      <c r="WBC1" s="386"/>
      <c r="WBD1" s="386"/>
      <c r="WBE1" s="386"/>
      <c r="WBF1" s="386"/>
      <c r="WBG1" s="386"/>
      <c r="WBH1" s="386"/>
      <c r="WBI1" s="386"/>
      <c r="WBJ1" s="386"/>
      <c r="WBK1" s="386"/>
      <c r="WBL1" s="386"/>
      <c r="WBM1" s="386"/>
      <c r="WBN1" s="386"/>
      <c r="WBO1" s="386"/>
      <c r="WBP1" s="386"/>
      <c r="WBQ1" s="385"/>
      <c r="WBR1" s="386"/>
      <c r="WBS1" s="386"/>
      <c r="WBT1" s="386"/>
      <c r="WBU1" s="386"/>
      <c r="WBV1" s="386"/>
      <c r="WBW1" s="386"/>
      <c r="WBX1" s="386"/>
      <c r="WBY1" s="386"/>
      <c r="WBZ1" s="386"/>
      <c r="WCA1" s="386"/>
      <c r="WCB1" s="386"/>
      <c r="WCC1" s="386"/>
      <c r="WCD1" s="386"/>
      <c r="WCE1" s="386"/>
      <c r="WCF1" s="386"/>
      <c r="WCG1" s="385"/>
      <c r="WCH1" s="386"/>
      <c r="WCI1" s="386"/>
      <c r="WCJ1" s="386"/>
      <c r="WCK1" s="386"/>
      <c r="WCL1" s="386"/>
      <c r="WCM1" s="386"/>
      <c r="WCN1" s="386"/>
      <c r="WCO1" s="386"/>
      <c r="WCP1" s="386"/>
      <c r="WCQ1" s="386"/>
      <c r="WCR1" s="386"/>
      <c r="WCS1" s="386"/>
      <c r="WCT1" s="386"/>
      <c r="WCU1" s="386"/>
      <c r="WCV1" s="386"/>
      <c r="WCW1" s="385"/>
      <c r="WCX1" s="386"/>
      <c r="WCY1" s="386"/>
      <c r="WCZ1" s="386"/>
      <c r="WDA1" s="386"/>
      <c r="WDB1" s="386"/>
      <c r="WDC1" s="386"/>
      <c r="WDD1" s="386"/>
      <c r="WDE1" s="386"/>
      <c r="WDF1" s="386"/>
      <c r="WDG1" s="386"/>
      <c r="WDH1" s="386"/>
      <c r="WDI1" s="386"/>
      <c r="WDJ1" s="386"/>
      <c r="WDK1" s="386"/>
      <c r="WDL1" s="386"/>
      <c r="WDM1" s="385"/>
      <c r="WDN1" s="386"/>
      <c r="WDO1" s="386"/>
      <c r="WDP1" s="386"/>
      <c r="WDQ1" s="386"/>
      <c r="WDR1" s="386"/>
      <c r="WDS1" s="386"/>
      <c r="WDT1" s="386"/>
      <c r="WDU1" s="386"/>
      <c r="WDV1" s="386"/>
      <c r="WDW1" s="386"/>
      <c r="WDX1" s="386"/>
      <c r="WDY1" s="386"/>
      <c r="WDZ1" s="386"/>
      <c r="WEA1" s="386"/>
      <c r="WEB1" s="386"/>
      <c r="WEC1" s="385"/>
      <c r="WED1" s="386"/>
      <c r="WEE1" s="386"/>
      <c r="WEF1" s="386"/>
      <c r="WEG1" s="386"/>
      <c r="WEH1" s="386"/>
      <c r="WEI1" s="386"/>
      <c r="WEJ1" s="386"/>
      <c r="WEK1" s="386"/>
      <c r="WEL1" s="386"/>
      <c r="WEM1" s="386"/>
      <c r="WEN1" s="386"/>
      <c r="WEO1" s="386"/>
      <c r="WEP1" s="386"/>
      <c r="WEQ1" s="386"/>
      <c r="WER1" s="386"/>
      <c r="WES1" s="385"/>
      <c r="WET1" s="386"/>
      <c r="WEU1" s="386"/>
      <c r="WEV1" s="386"/>
      <c r="WEW1" s="386"/>
      <c r="WEX1" s="386"/>
      <c r="WEY1" s="386"/>
      <c r="WEZ1" s="386"/>
      <c r="WFA1" s="386"/>
      <c r="WFB1" s="386"/>
      <c r="WFC1" s="386"/>
      <c r="WFD1" s="386"/>
      <c r="WFE1" s="386"/>
      <c r="WFF1" s="386"/>
      <c r="WFG1" s="386"/>
      <c r="WFH1" s="386"/>
      <c r="WFI1" s="385"/>
      <c r="WFJ1" s="386"/>
      <c r="WFK1" s="386"/>
      <c r="WFL1" s="386"/>
      <c r="WFM1" s="386"/>
      <c r="WFN1" s="386"/>
      <c r="WFO1" s="386"/>
      <c r="WFP1" s="386"/>
      <c r="WFQ1" s="386"/>
      <c r="WFR1" s="386"/>
      <c r="WFS1" s="386"/>
      <c r="WFT1" s="386"/>
      <c r="WFU1" s="386"/>
      <c r="WFV1" s="386"/>
      <c r="WFW1" s="386"/>
      <c r="WFX1" s="386"/>
      <c r="WFY1" s="385"/>
      <c r="WFZ1" s="386"/>
      <c r="WGA1" s="386"/>
      <c r="WGB1" s="386"/>
      <c r="WGC1" s="386"/>
      <c r="WGD1" s="386"/>
      <c r="WGE1" s="386"/>
      <c r="WGF1" s="386"/>
      <c r="WGG1" s="386"/>
      <c r="WGH1" s="386"/>
      <c r="WGI1" s="386"/>
      <c r="WGJ1" s="386"/>
      <c r="WGK1" s="386"/>
      <c r="WGL1" s="386"/>
      <c r="WGM1" s="386"/>
      <c r="WGN1" s="386"/>
      <c r="WGO1" s="385"/>
      <c r="WGP1" s="386"/>
      <c r="WGQ1" s="386"/>
      <c r="WGR1" s="386"/>
      <c r="WGS1" s="386"/>
      <c r="WGT1" s="386"/>
      <c r="WGU1" s="386"/>
      <c r="WGV1" s="386"/>
      <c r="WGW1" s="386"/>
      <c r="WGX1" s="386"/>
      <c r="WGY1" s="386"/>
      <c r="WGZ1" s="386"/>
      <c r="WHA1" s="386"/>
      <c r="WHB1" s="386"/>
      <c r="WHC1" s="386"/>
      <c r="WHD1" s="386"/>
      <c r="WHE1" s="385"/>
      <c r="WHF1" s="386"/>
      <c r="WHG1" s="386"/>
      <c r="WHH1" s="386"/>
      <c r="WHI1" s="386"/>
      <c r="WHJ1" s="386"/>
      <c r="WHK1" s="386"/>
      <c r="WHL1" s="386"/>
      <c r="WHM1" s="386"/>
      <c r="WHN1" s="386"/>
      <c r="WHO1" s="386"/>
      <c r="WHP1" s="386"/>
      <c r="WHQ1" s="386"/>
      <c r="WHR1" s="386"/>
      <c r="WHS1" s="386"/>
      <c r="WHT1" s="386"/>
      <c r="WHU1" s="385"/>
      <c r="WHV1" s="386"/>
      <c r="WHW1" s="386"/>
      <c r="WHX1" s="386"/>
      <c r="WHY1" s="386"/>
      <c r="WHZ1" s="386"/>
      <c r="WIA1" s="386"/>
      <c r="WIB1" s="386"/>
      <c r="WIC1" s="386"/>
      <c r="WID1" s="386"/>
      <c r="WIE1" s="386"/>
      <c r="WIF1" s="386"/>
      <c r="WIG1" s="386"/>
      <c r="WIH1" s="386"/>
      <c r="WII1" s="386"/>
      <c r="WIJ1" s="386"/>
      <c r="WIK1" s="385"/>
      <c r="WIL1" s="386"/>
      <c r="WIM1" s="386"/>
      <c r="WIN1" s="386"/>
      <c r="WIO1" s="386"/>
      <c r="WIP1" s="386"/>
      <c r="WIQ1" s="386"/>
      <c r="WIR1" s="386"/>
      <c r="WIS1" s="386"/>
      <c r="WIT1" s="386"/>
      <c r="WIU1" s="386"/>
      <c r="WIV1" s="386"/>
      <c r="WIW1" s="386"/>
      <c r="WIX1" s="386"/>
      <c r="WIY1" s="386"/>
      <c r="WIZ1" s="386"/>
      <c r="WJA1" s="385"/>
      <c r="WJB1" s="386"/>
      <c r="WJC1" s="386"/>
      <c r="WJD1" s="386"/>
      <c r="WJE1" s="386"/>
      <c r="WJF1" s="386"/>
      <c r="WJG1" s="386"/>
      <c r="WJH1" s="386"/>
      <c r="WJI1" s="386"/>
      <c r="WJJ1" s="386"/>
      <c r="WJK1" s="386"/>
      <c r="WJL1" s="386"/>
      <c r="WJM1" s="386"/>
      <c r="WJN1" s="386"/>
      <c r="WJO1" s="386"/>
      <c r="WJP1" s="386"/>
      <c r="WJQ1" s="385"/>
      <c r="WJR1" s="386"/>
      <c r="WJS1" s="386"/>
      <c r="WJT1" s="386"/>
      <c r="WJU1" s="386"/>
      <c r="WJV1" s="386"/>
      <c r="WJW1" s="386"/>
      <c r="WJX1" s="386"/>
      <c r="WJY1" s="386"/>
      <c r="WJZ1" s="386"/>
      <c r="WKA1" s="386"/>
      <c r="WKB1" s="386"/>
      <c r="WKC1" s="386"/>
      <c r="WKD1" s="386"/>
      <c r="WKE1" s="386"/>
      <c r="WKF1" s="386"/>
      <c r="WKG1" s="385"/>
      <c r="WKH1" s="386"/>
      <c r="WKI1" s="386"/>
      <c r="WKJ1" s="386"/>
      <c r="WKK1" s="386"/>
      <c r="WKL1" s="386"/>
      <c r="WKM1" s="386"/>
      <c r="WKN1" s="386"/>
      <c r="WKO1" s="386"/>
      <c r="WKP1" s="386"/>
      <c r="WKQ1" s="386"/>
      <c r="WKR1" s="386"/>
      <c r="WKS1" s="386"/>
      <c r="WKT1" s="386"/>
      <c r="WKU1" s="386"/>
      <c r="WKV1" s="386"/>
      <c r="WKW1" s="385"/>
      <c r="WKX1" s="386"/>
      <c r="WKY1" s="386"/>
      <c r="WKZ1" s="386"/>
      <c r="WLA1" s="386"/>
      <c r="WLB1" s="386"/>
      <c r="WLC1" s="386"/>
      <c r="WLD1" s="386"/>
      <c r="WLE1" s="386"/>
      <c r="WLF1" s="386"/>
      <c r="WLG1" s="386"/>
      <c r="WLH1" s="386"/>
      <c r="WLI1" s="386"/>
      <c r="WLJ1" s="386"/>
      <c r="WLK1" s="386"/>
      <c r="WLL1" s="386"/>
      <c r="WLM1" s="385"/>
      <c r="WLN1" s="386"/>
      <c r="WLO1" s="386"/>
      <c r="WLP1" s="386"/>
      <c r="WLQ1" s="386"/>
      <c r="WLR1" s="386"/>
      <c r="WLS1" s="386"/>
      <c r="WLT1" s="386"/>
      <c r="WLU1" s="386"/>
      <c r="WLV1" s="386"/>
      <c r="WLW1" s="386"/>
      <c r="WLX1" s="386"/>
      <c r="WLY1" s="386"/>
      <c r="WLZ1" s="386"/>
      <c r="WMA1" s="386"/>
      <c r="WMB1" s="386"/>
      <c r="WMC1" s="385"/>
      <c r="WMD1" s="386"/>
      <c r="WME1" s="386"/>
      <c r="WMF1" s="386"/>
      <c r="WMG1" s="386"/>
      <c r="WMH1" s="386"/>
      <c r="WMI1" s="386"/>
      <c r="WMJ1" s="386"/>
      <c r="WMK1" s="386"/>
      <c r="WML1" s="386"/>
      <c r="WMM1" s="386"/>
      <c r="WMN1" s="386"/>
      <c r="WMO1" s="386"/>
      <c r="WMP1" s="386"/>
      <c r="WMQ1" s="386"/>
      <c r="WMR1" s="386"/>
      <c r="WMS1" s="385"/>
      <c r="WMT1" s="386"/>
      <c r="WMU1" s="386"/>
      <c r="WMV1" s="386"/>
      <c r="WMW1" s="386"/>
      <c r="WMX1" s="386"/>
      <c r="WMY1" s="386"/>
      <c r="WMZ1" s="386"/>
      <c r="WNA1" s="386"/>
      <c r="WNB1" s="386"/>
      <c r="WNC1" s="386"/>
      <c r="WND1" s="386"/>
      <c r="WNE1" s="386"/>
      <c r="WNF1" s="386"/>
      <c r="WNG1" s="386"/>
      <c r="WNH1" s="386"/>
      <c r="WNI1" s="385"/>
      <c r="WNJ1" s="386"/>
      <c r="WNK1" s="386"/>
      <c r="WNL1" s="386"/>
      <c r="WNM1" s="386"/>
      <c r="WNN1" s="386"/>
      <c r="WNO1" s="386"/>
      <c r="WNP1" s="386"/>
      <c r="WNQ1" s="386"/>
      <c r="WNR1" s="386"/>
      <c r="WNS1" s="386"/>
      <c r="WNT1" s="386"/>
      <c r="WNU1" s="386"/>
      <c r="WNV1" s="386"/>
      <c r="WNW1" s="386"/>
      <c r="WNX1" s="386"/>
      <c r="WNY1" s="385"/>
      <c r="WNZ1" s="386"/>
      <c r="WOA1" s="386"/>
      <c r="WOB1" s="386"/>
      <c r="WOC1" s="386"/>
      <c r="WOD1" s="386"/>
      <c r="WOE1" s="386"/>
      <c r="WOF1" s="386"/>
      <c r="WOG1" s="386"/>
      <c r="WOH1" s="386"/>
      <c r="WOI1" s="386"/>
      <c r="WOJ1" s="386"/>
      <c r="WOK1" s="386"/>
      <c r="WOL1" s="386"/>
      <c r="WOM1" s="386"/>
      <c r="WON1" s="386"/>
      <c r="WOO1" s="385"/>
      <c r="WOP1" s="386"/>
      <c r="WOQ1" s="386"/>
      <c r="WOR1" s="386"/>
      <c r="WOS1" s="386"/>
      <c r="WOT1" s="386"/>
      <c r="WOU1" s="386"/>
      <c r="WOV1" s="386"/>
      <c r="WOW1" s="386"/>
      <c r="WOX1" s="386"/>
      <c r="WOY1" s="386"/>
      <c r="WOZ1" s="386"/>
      <c r="WPA1" s="386"/>
      <c r="WPB1" s="386"/>
      <c r="WPC1" s="386"/>
      <c r="WPD1" s="386"/>
      <c r="WPE1" s="385"/>
      <c r="WPF1" s="386"/>
      <c r="WPG1" s="386"/>
      <c r="WPH1" s="386"/>
      <c r="WPI1" s="386"/>
      <c r="WPJ1" s="386"/>
      <c r="WPK1" s="386"/>
      <c r="WPL1" s="386"/>
      <c r="WPM1" s="386"/>
      <c r="WPN1" s="386"/>
      <c r="WPO1" s="386"/>
      <c r="WPP1" s="386"/>
      <c r="WPQ1" s="386"/>
      <c r="WPR1" s="386"/>
      <c r="WPS1" s="386"/>
      <c r="WPT1" s="386"/>
      <c r="WPU1" s="385"/>
      <c r="WPV1" s="386"/>
      <c r="WPW1" s="386"/>
      <c r="WPX1" s="386"/>
      <c r="WPY1" s="386"/>
      <c r="WPZ1" s="386"/>
      <c r="WQA1" s="386"/>
      <c r="WQB1" s="386"/>
      <c r="WQC1" s="386"/>
      <c r="WQD1" s="386"/>
      <c r="WQE1" s="386"/>
      <c r="WQF1" s="386"/>
      <c r="WQG1" s="386"/>
      <c r="WQH1" s="386"/>
      <c r="WQI1" s="386"/>
      <c r="WQJ1" s="386"/>
      <c r="WQK1" s="385"/>
      <c r="WQL1" s="386"/>
      <c r="WQM1" s="386"/>
      <c r="WQN1" s="386"/>
      <c r="WQO1" s="386"/>
      <c r="WQP1" s="386"/>
      <c r="WQQ1" s="386"/>
      <c r="WQR1" s="386"/>
      <c r="WQS1" s="386"/>
      <c r="WQT1" s="386"/>
      <c r="WQU1" s="386"/>
      <c r="WQV1" s="386"/>
      <c r="WQW1" s="386"/>
      <c r="WQX1" s="386"/>
      <c r="WQY1" s="386"/>
      <c r="WQZ1" s="386"/>
      <c r="WRA1" s="385"/>
      <c r="WRB1" s="386"/>
      <c r="WRC1" s="386"/>
      <c r="WRD1" s="386"/>
      <c r="WRE1" s="386"/>
      <c r="WRF1" s="386"/>
      <c r="WRG1" s="386"/>
      <c r="WRH1" s="386"/>
      <c r="WRI1" s="386"/>
      <c r="WRJ1" s="386"/>
      <c r="WRK1" s="386"/>
      <c r="WRL1" s="386"/>
      <c r="WRM1" s="386"/>
      <c r="WRN1" s="386"/>
      <c r="WRO1" s="386"/>
      <c r="WRP1" s="386"/>
      <c r="WRQ1" s="385"/>
      <c r="WRR1" s="386"/>
      <c r="WRS1" s="386"/>
      <c r="WRT1" s="386"/>
      <c r="WRU1" s="386"/>
      <c r="WRV1" s="386"/>
      <c r="WRW1" s="386"/>
      <c r="WRX1" s="386"/>
      <c r="WRY1" s="386"/>
      <c r="WRZ1" s="386"/>
      <c r="WSA1" s="386"/>
      <c r="WSB1" s="386"/>
      <c r="WSC1" s="386"/>
      <c r="WSD1" s="386"/>
      <c r="WSE1" s="386"/>
      <c r="WSF1" s="386"/>
      <c r="WSG1" s="385"/>
      <c r="WSH1" s="386"/>
      <c r="WSI1" s="386"/>
      <c r="WSJ1" s="386"/>
      <c r="WSK1" s="386"/>
      <c r="WSL1" s="386"/>
      <c r="WSM1" s="386"/>
      <c r="WSN1" s="386"/>
      <c r="WSO1" s="386"/>
      <c r="WSP1" s="386"/>
      <c r="WSQ1" s="386"/>
      <c r="WSR1" s="386"/>
      <c r="WSS1" s="386"/>
      <c r="WST1" s="386"/>
      <c r="WSU1" s="386"/>
      <c r="WSV1" s="386"/>
      <c r="WSW1" s="385"/>
      <c r="WSX1" s="386"/>
      <c r="WSY1" s="386"/>
      <c r="WSZ1" s="386"/>
      <c r="WTA1" s="386"/>
      <c r="WTB1" s="386"/>
      <c r="WTC1" s="386"/>
      <c r="WTD1" s="386"/>
      <c r="WTE1" s="386"/>
      <c r="WTF1" s="386"/>
      <c r="WTG1" s="386"/>
      <c r="WTH1" s="386"/>
      <c r="WTI1" s="386"/>
      <c r="WTJ1" s="386"/>
      <c r="WTK1" s="386"/>
      <c r="WTL1" s="386"/>
      <c r="WTM1" s="385"/>
      <c r="WTN1" s="386"/>
      <c r="WTO1" s="386"/>
      <c r="WTP1" s="386"/>
      <c r="WTQ1" s="386"/>
      <c r="WTR1" s="386"/>
      <c r="WTS1" s="386"/>
      <c r="WTT1" s="386"/>
      <c r="WTU1" s="386"/>
      <c r="WTV1" s="386"/>
      <c r="WTW1" s="386"/>
      <c r="WTX1" s="386"/>
      <c r="WTY1" s="386"/>
      <c r="WTZ1" s="386"/>
      <c r="WUA1" s="386"/>
      <c r="WUB1" s="386"/>
      <c r="WUC1" s="385"/>
      <c r="WUD1" s="386"/>
      <c r="WUE1" s="386"/>
      <c r="WUF1" s="386"/>
      <c r="WUG1" s="386"/>
      <c r="WUH1" s="386"/>
      <c r="WUI1" s="386"/>
      <c r="WUJ1" s="386"/>
      <c r="WUK1" s="386"/>
      <c r="WUL1" s="386"/>
      <c r="WUM1" s="386"/>
      <c r="WUN1" s="386"/>
      <c r="WUO1" s="386"/>
      <c r="WUP1" s="386"/>
      <c r="WUQ1" s="386"/>
      <c r="WUR1" s="386"/>
      <c r="WUS1" s="385"/>
      <c r="WUT1" s="386"/>
      <c r="WUU1" s="386"/>
      <c r="WUV1" s="386"/>
      <c r="WUW1" s="386"/>
      <c r="WUX1" s="386"/>
      <c r="WUY1" s="386"/>
      <c r="WUZ1" s="386"/>
      <c r="WVA1" s="386"/>
      <c r="WVB1" s="386"/>
      <c r="WVC1" s="386"/>
      <c r="WVD1" s="386"/>
      <c r="WVE1" s="386"/>
      <c r="WVF1" s="386"/>
      <c r="WVG1" s="386"/>
      <c r="WVH1" s="386"/>
      <c r="WVI1" s="385"/>
      <c r="WVJ1" s="386"/>
      <c r="WVK1" s="386"/>
      <c r="WVL1" s="386"/>
      <c r="WVM1" s="386"/>
      <c r="WVN1" s="386"/>
      <c r="WVO1" s="386"/>
      <c r="WVP1" s="386"/>
      <c r="WVQ1" s="386"/>
      <c r="WVR1" s="386"/>
      <c r="WVS1" s="386"/>
      <c r="WVT1" s="386"/>
      <c r="WVU1" s="386"/>
      <c r="WVV1" s="386"/>
      <c r="WVW1" s="386"/>
      <c r="WVX1" s="386"/>
      <c r="WVY1" s="385"/>
      <c r="WVZ1" s="386"/>
      <c r="WWA1" s="386"/>
      <c r="WWB1" s="386"/>
      <c r="WWC1" s="386"/>
      <c r="WWD1" s="386"/>
      <c r="WWE1" s="386"/>
      <c r="WWF1" s="386"/>
      <c r="WWG1" s="386"/>
      <c r="WWH1" s="386"/>
      <c r="WWI1" s="386"/>
      <c r="WWJ1" s="386"/>
      <c r="WWK1" s="386"/>
      <c r="WWL1" s="386"/>
      <c r="WWM1" s="386"/>
      <c r="WWN1" s="386"/>
      <c r="WWO1" s="385"/>
      <c r="WWP1" s="386"/>
      <c r="WWQ1" s="386"/>
      <c r="WWR1" s="386"/>
      <c r="WWS1" s="386"/>
      <c r="WWT1" s="386"/>
      <c r="WWU1" s="386"/>
      <c r="WWV1" s="386"/>
      <c r="WWW1" s="386"/>
      <c r="WWX1" s="386"/>
      <c r="WWY1" s="386"/>
      <c r="WWZ1" s="386"/>
      <c r="WXA1" s="386"/>
      <c r="WXB1" s="386"/>
      <c r="WXC1" s="386"/>
      <c r="WXD1" s="386"/>
      <c r="WXE1" s="385"/>
      <c r="WXF1" s="386"/>
      <c r="WXG1" s="386"/>
      <c r="WXH1" s="386"/>
      <c r="WXI1" s="386"/>
      <c r="WXJ1" s="386"/>
      <c r="WXK1" s="386"/>
      <c r="WXL1" s="386"/>
      <c r="WXM1" s="386"/>
      <c r="WXN1" s="386"/>
      <c r="WXO1" s="386"/>
      <c r="WXP1" s="386"/>
      <c r="WXQ1" s="386"/>
      <c r="WXR1" s="386"/>
      <c r="WXS1" s="386"/>
      <c r="WXT1" s="386"/>
      <c r="WXU1" s="385"/>
      <c r="WXV1" s="386"/>
      <c r="WXW1" s="386"/>
      <c r="WXX1" s="386"/>
      <c r="WXY1" s="386"/>
      <c r="WXZ1" s="386"/>
      <c r="WYA1" s="386"/>
      <c r="WYB1" s="386"/>
      <c r="WYC1" s="386"/>
      <c r="WYD1" s="386"/>
      <c r="WYE1" s="386"/>
      <c r="WYF1" s="386"/>
      <c r="WYG1" s="386"/>
      <c r="WYH1" s="386"/>
      <c r="WYI1" s="386"/>
      <c r="WYJ1" s="386"/>
      <c r="WYK1" s="385"/>
      <c r="WYL1" s="386"/>
      <c r="WYM1" s="386"/>
      <c r="WYN1" s="386"/>
      <c r="WYO1" s="386"/>
      <c r="WYP1" s="386"/>
      <c r="WYQ1" s="386"/>
      <c r="WYR1" s="386"/>
      <c r="WYS1" s="386"/>
      <c r="WYT1" s="386"/>
      <c r="WYU1" s="386"/>
      <c r="WYV1" s="386"/>
      <c r="WYW1" s="386"/>
      <c r="WYX1" s="386"/>
      <c r="WYY1" s="386"/>
      <c r="WYZ1" s="386"/>
      <c r="WZA1" s="385"/>
      <c r="WZB1" s="386"/>
      <c r="WZC1" s="386"/>
      <c r="WZD1" s="386"/>
      <c r="WZE1" s="386"/>
      <c r="WZF1" s="386"/>
      <c r="WZG1" s="386"/>
      <c r="WZH1" s="386"/>
      <c r="WZI1" s="386"/>
      <c r="WZJ1" s="386"/>
      <c r="WZK1" s="386"/>
      <c r="WZL1" s="386"/>
      <c r="WZM1" s="386"/>
      <c r="WZN1" s="386"/>
      <c r="WZO1" s="386"/>
      <c r="WZP1" s="386"/>
      <c r="WZQ1" s="385"/>
      <c r="WZR1" s="386"/>
      <c r="WZS1" s="386"/>
      <c r="WZT1" s="386"/>
      <c r="WZU1" s="386"/>
      <c r="WZV1" s="386"/>
      <c r="WZW1" s="386"/>
      <c r="WZX1" s="386"/>
      <c r="WZY1" s="386"/>
      <c r="WZZ1" s="386"/>
      <c r="XAA1" s="386"/>
      <c r="XAB1" s="386"/>
      <c r="XAC1" s="386"/>
      <c r="XAD1" s="386"/>
      <c r="XAE1" s="386"/>
      <c r="XAF1" s="386"/>
      <c r="XAG1" s="385"/>
      <c r="XAH1" s="386"/>
      <c r="XAI1" s="386"/>
      <c r="XAJ1" s="386"/>
      <c r="XAK1" s="386"/>
      <c r="XAL1" s="386"/>
      <c r="XAM1" s="386"/>
      <c r="XAN1" s="386"/>
      <c r="XAO1" s="386"/>
      <c r="XAP1" s="386"/>
      <c r="XAQ1" s="386"/>
      <c r="XAR1" s="386"/>
      <c r="XAS1" s="386"/>
      <c r="XAT1" s="386"/>
      <c r="XAU1" s="386"/>
      <c r="XAV1" s="386"/>
      <c r="XAW1" s="385"/>
      <c r="XAX1" s="386"/>
      <c r="XAY1" s="386"/>
      <c r="XAZ1" s="386"/>
      <c r="XBA1" s="386"/>
      <c r="XBB1" s="386"/>
      <c r="XBC1" s="386"/>
      <c r="XBD1" s="386"/>
      <c r="XBE1" s="386"/>
      <c r="XBF1" s="386"/>
      <c r="XBG1" s="386"/>
      <c r="XBH1" s="386"/>
      <c r="XBI1" s="386"/>
      <c r="XBJ1" s="386"/>
      <c r="XBK1" s="386"/>
      <c r="XBL1" s="386"/>
      <c r="XBM1" s="385"/>
      <c r="XBN1" s="386"/>
      <c r="XBO1" s="386"/>
      <c r="XBP1" s="386"/>
      <c r="XBQ1" s="386"/>
      <c r="XBR1" s="386"/>
      <c r="XBS1" s="386"/>
      <c r="XBT1" s="386"/>
      <c r="XBU1" s="386"/>
      <c r="XBV1" s="386"/>
      <c r="XBW1" s="386"/>
      <c r="XBX1" s="386"/>
      <c r="XBY1" s="386"/>
      <c r="XBZ1" s="386"/>
      <c r="XCA1" s="386"/>
      <c r="XCB1" s="386"/>
      <c r="XCC1" s="385"/>
      <c r="XCD1" s="386"/>
      <c r="XCE1" s="386"/>
      <c r="XCF1" s="386"/>
      <c r="XCG1" s="386"/>
      <c r="XCH1" s="386"/>
      <c r="XCI1" s="386"/>
      <c r="XCJ1" s="386"/>
      <c r="XCK1" s="386"/>
      <c r="XCL1" s="386"/>
      <c r="XCM1" s="386"/>
      <c r="XCN1" s="386"/>
      <c r="XCO1" s="386"/>
      <c r="XCP1" s="386"/>
      <c r="XCQ1" s="386"/>
      <c r="XCR1" s="386"/>
      <c r="XCS1" s="385"/>
      <c r="XCT1" s="386"/>
      <c r="XCU1" s="386"/>
      <c r="XCV1" s="386"/>
      <c r="XCW1" s="386"/>
      <c r="XCX1" s="386"/>
      <c r="XCY1" s="386"/>
      <c r="XCZ1" s="386"/>
      <c r="XDA1" s="386"/>
      <c r="XDB1" s="386"/>
      <c r="XDC1" s="386"/>
      <c r="XDD1" s="386"/>
      <c r="XDE1" s="386"/>
      <c r="XDF1" s="386"/>
      <c r="XDG1" s="386"/>
      <c r="XDH1" s="386"/>
      <c r="XDI1" s="385"/>
      <c r="XDJ1" s="386"/>
      <c r="XDK1" s="386"/>
      <c r="XDL1" s="386"/>
      <c r="XDM1" s="386"/>
      <c r="XDN1" s="386"/>
      <c r="XDO1" s="386"/>
      <c r="XDP1" s="386"/>
      <c r="XDQ1" s="386"/>
      <c r="XDR1" s="386"/>
      <c r="XDS1" s="386"/>
      <c r="XDT1" s="386"/>
      <c r="XDU1" s="386"/>
      <c r="XDV1" s="386"/>
      <c r="XDW1" s="386"/>
      <c r="XDX1" s="386"/>
      <c r="XDY1" s="385"/>
      <c r="XDZ1" s="386"/>
      <c r="XEA1" s="386"/>
      <c r="XEB1" s="386"/>
      <c r="XEC1" s="386"/>
      <c r="XED1" s="386"/>
      <c r="XEE1" s="386"/>
      <c r="XEF1" s="386"/>
      <c r="XEG1" s="386"/>
      <c r="XEH1" s="386"/>
      <c r="XEI1" s="386"/>
      <c r="XEJ1" s="386"/>
      <c r="XEK1" s="386"/>
      <c r="XEL1" s="386"/>
      <c r="XEM1" s="386"/>
      <c r="XEN1" s="386"/>
      <c r="XEO1" s="385"/>
      <c r="XEP1" s="386"/>
      <c r="XEQ1" s="386"/>
      <c r="XER1" s="386"/>
      <c r="XES1" s="386"/>
      <c r="XET1" s="386"/>
      <c r="XEU1" s="386"/>
      <c r="XEV1" s="386"/>
      <c r="XEW1" s="386"/>
      <c r="XEX1" s="386"/>
      <c r="XEY1" s="386"/>
      <c r="XEZ1" s="386"/>
      <c r="XFA1" s="386"/>
      <c r="XFB1" s="386"/>
      <c r="XFC1" s="386"/>
      <c r="XFD1" s="386"/>
    </row>
    <row r="2" spans="1:16384" s="144" customFormat="1" ht="12.75" x14ac:dyDescent="0.2">
      <c r="A2" s="385" t="str">
        <f>'Rate Case Constants'!C10</f>
        <v>CASE NO. 2018-00295 - ELECTRIC OPERATIONS - RESPONSE TO PSC 2-75 (SLIPPAGE FACTOR 97.153%)</v>
      </c>
      <c r="B2" s="386"/>
      <c r="C2" s="386"/>
      <c r="D2" s="386"/>
      <c r="E2" s="386"/>
      <c r="F2" s="386"/>
      <c r="G2" s="386"/>
      <c r="H2" s="386"/>
      <c r="I2" s="386"/>
      <c r="J2" s="386"/>
      <c r="K2" s="386"/>
      <c r="L2" s="386"/>
      <c r="M2" s="386"/>
      <c r="N2" s="386"/>
      <c r="O2" s="386"/>
      <c r="P2" s="386"/>
      <c r="Q2" s="385"/>
      <c r="R2" s="386"/>
      <c r="S2" s="386"/>
      <c r="T2" s="386"/>
      <c r="U2" s="386"/>
      <c r="V2" s="386"/>
      <c r="W2" s="386"/>
      <c r="X2" s="386"/>
      <c r="Y2" s="386"/>
      <c r="Z2" s="386"/>
      <c r="AA2" s="386"/>
      <c r="AB2" s="386"/>
      <c r="AC2" s="386"/>
      <c r="AD2" s="386"/>
      <c r="AE2" s="386"/>
      <c r="AF2" s="386"/>
      <c r="AG2" s="385"/>
      <c r="AH2" s="386"/>
      <c r="AI2" s="386"/>
      <c r="AJ2" s="386"/>
      <c r="AK2" s="386"/>
      <c r="AL2" s="386"/>
      <c r="AM2" s="386"/>
      <c r="AN2" s="386"/>
      <c r="AO2" s="386"/>
      <c r="AP2" s="386"/>
      <c r="AQ2" s="386"/>
      <c r="AR2" s="386"/>
      <c r="AS2" s="386"/>
      <c r="AT2" s="386"/>
      <c r="AU2" s="386"/>
      <c r="AV2" s="386"/>
      <c r="AW2" s="385"/>
      <c r="AX2" s="386"/>
      <c r="AY2" s="386"/>
      <c r="AZ2" s="386"/>
      <c r="BA2" s="386"/>
      <c r="BB2" s="386"/>
      <c r="BC2" s="386"/>
      <c r="BD2" s="386"/>
      <c r="BE2" s="386"/>
      <c r="BF2" s="386"/>
      <c r="BG2" s="386"/>
      <c r="BH2" s="386"/>
      <c r="BI2" s="386"/>
      <c r="BJ2" s="386"/>
      <c r="BK2" s="386"/>
      <c r="BL2" s="386"/>
      <c r="BM2" s="385"/>
      <c r="BN2" s="386"/>
      <c r="BO2" s="386"/>
      <c r="BP2" s="386"/>
      <c r="BQ2" s="386"/>
      <c r="BR2" s="386"/>
      <c r="BS2" s="386"/>
      <c r="BT2" s="386"/>
      <c r="BU2" s="386"/>
      <c r="BV2" s="386"/>
      <c r="BW2" s="386"/>
      <c r="BX2" s="386"/>
      <c r="BY2" s="386"/>
      <c r="BZ2" s="386"/>
      <c r="CA2" s="386"/>
      <c r="CB2" s="386"/>
      <c r="CC2" s="385"/>
      <c r="CD2" s="386"/>
      <c r="CE2" s="386"/>
      <c r="CF2" s="386"/>
      <c r="CG2" s="386"/>
      <c r="CH2" s="386"/>
      <c r="CI2" s="386"/>
      <c r="CJ2" s="386"/>
      <c r="CK2" s="386"/>
      <c r="CL2" s="386"/>
      <c r="CM2" s="386"/>
      <c r="CN2" s="386"/>
      <c r="CO2" s="386"/>
      <c r="CP2" s="386"/>
      <c r="CQ2" s="386"/>
      <c r="CR2" s="386"/>
      <c r="CS2" s="385"/>
      <c r="CT2" s="386"/>
      <c r="CU2" s="386"/>
      <c r="CV2" s="386"/>
      <c r="CW2" s="386"/>
      <c r="CX2" s="386"/>
      <c r="CY2" s="386"/>
      <c r="CZ2" s="386"/>
      <c r="DA2" s="386"/>
      <c r="DB2" s="386"/>
      <c r="DC2" s="386"/>
      <c r="DD2" s="386"/>
      <c r="DE2" s="386"/>
      <c r="DF2" s="386"/>
      <c r="DG2" s="386"/>
      <c r="DH2" s="386"/>
      <c r="DI2" s="385"/>
      <c r="DJ2" s="386"/>
      <c r="DK2" s="386"/>
      <c r="DL2" s="386"/>
      <c r="DM2" s="386"/>
      <c r="DN2" s="386"/>
      <c r="DO2" s="386"/>
      <c r="DP2" s="386"/>
      <c r="DQ2" s="386"/>
      <c r="DR2" s="386"/>
      <c r="DS2" s="386"/>
      <c r="DT2" s="386"/>
      <c r="DU2" s="386"/>
      <c r="DV2" s="386"/>
      <c r="DW2" s="386"/>
      <c r="DX2" s="386"/>
      <c r="DY2" s="385"/>
      <c r="DZ2" s="386"/>
      <c r="EA2" s="386"/>
      <c r="EB2" s="386"/>
      <c r="EC2" s="386"/>
      <c r="ED2" s="386"/>
      <c r="EE2" s="386"/>
      <c r="EF2" s="386"/>
      <c r="EG2" s="386"/>
      <c r="EH2" s="386"/>
      <c r="EI2" s="386"/>
      <c r="EJ2" s="386"/>
      <c r="EK2" s="386"/>
      <c r="EL2" s="386"/>
      <c r="EM2" s="386"/>
      <c r="EN2" s="386"/>
      <c r="EO2" s="385"/>
      <c r="EP2" s="386"/>
      <c r="EQ2" s="386"/>
      <c r="ER2" s="386"/>
      <c r="ES2" s="386"/>
      <c r="ET2" s="386"/>
      <c r="EU2" s="386"/>
      <c r="EV2" s="386"/>
      <c r="EW2" s="386"/>
      <c r="EX2" s="386"/>
      <c r="EY2" s="386"/>
      <c r="EZ2" s="386"/>
      <c r="FA2" s="386"/>
      <c r="FB2" s="386"/>
      <c r="FC2" s="386"/>
      <c r="FD2" s="386"/>
      <c r="FE2" s="385"/>
      <c r="FF2" s="386"/>
      <c r="FG2" s="386"/>
      <c r="FH2" s="386"/>
      <c r="FI2" s="386"/>
      <c r="FJ2" s="386"/>
      <c r="FK2" s="386"/>
      <c r="FL2" s="386"/>
      <c r="FM2" s="386"/>
      <c r="FN2" s="386"/>
      <c r="FO2" s="386"/>
      <c r="FP2" s="386"/>
      <c r="FQ2" s="386"/>
      <c r="FR2" s="386"/>
      <c r="FS2" s="386"/>
      <c r="FT2" s="386"/>
      <c r="FU2" s="385"/>
      <c r="FV2" s="386"/>
      <c r="FW2" s="386"/>
      <c r="FX2" s="386"/>
      <c r="FY2" s="386"/>
      <c r="FZ2" s="386"/>
      <c r="GA2" s="386"/>
      <c r="GB2" s="386"/>
      <c r="GC2" s="386"/>
      <c r="GD2" s="386"/>
      <c r="GE2" s="386"/>
      <c r="GF2" s="386"/>
      <c r="GG2" s="386"/>
      <c r="GH2" s="386"/>
      <c r="GI2" s="386"/>
      <c r="GJ2" s="386"/>
      <c r="GK2" s="385"/>
      <c r="GL2" s="386"/>
      <c r="GM2" s="386"/>
      <c r="GN2" s="386"/>
      <c r="GO2" s="386"/>
      <c r="GP2" s="386"/>
      <c r="GQ2" s="386"/>
      <c r="GR2" s="386"/>
      <c r="GS2" s="386"/>
      <c r="GT2" s="386"/>
      <c r="GU2" s="386"/>
      <c r="GV2" s="386"/>
      <c r="GW2" s="386"/>
      <c r="GX2" s="386"/>
      <c r="GY2" s="386"/>
      <c r="GZ2" s="386"/>
      <c r="HA2" s="385"/>
      <c r="HB2" s="386"/>
      <c r="HC2" s="386"/>
      <c r="HD2" s="386"/>
      <c r="HE2" s="386"/>
      <c r="HF2" s="386"/>
      <c r="HG2" s="386"/>
      <c r="HH2" s="386"/>
      <c r="HI2" s="386"/>
      <c r="HJ2" s="386"/>
      <c r="HK2" s="386"/>
      <c r="HL2" s="386"/>
      <c r="HM2" s="386"/>
      <c r="HN2" s="386"/>
      <c r="HO2" s="386"/>
      <c r="HP2" s="386"/>
      <c r="HQ2" s="385"/>
      <c r="HR2" s="386"/>
      <c r="HS2" s="386"/>
      <c r="HT2" s="386"/>
      <c r="HU2" s="386"/>
      <c r="HV2" s="386"/>
      <c r="HW2" s="386"/>
      <c r="HX2" s="386"/>
      <c r="HY2" s="386"/>
      <c r="HZ2" s="386"/>
      <c r="IA2" s="386"/>
      <c r="IB2" s="386"/>
      <c r="IC2" s="386"/>
      <c r="ID2" s="386"/>
      <c r="IE2" s="386"/>
      <c r="IF2" s="386"/>
      <c r="IG2" s="385"/>
      <c r="IH2" s="386"/>
      <c r="II2" s="386"/>
      <c r="IJ2" s="386"/>
      <c r="IK2" s="386"/>
      <c r="IL2" s="386"/>
      <c r="IM2" s="386"/>
      <c r="IN2" s="386"/>
      <c r="IO2" s="386"/>
      <c r="IP2" s="386"/>
      <c r="IQ2" s="386"/>
      <c r="IR2" s="386"/>
      <c r="IS2" s="386"/>
      <c r="IT2" s="386"/>
      <c r="IU2" s="386"/>
      <c r="IV2" s="386"/>
      <c r="IW2" s="385"/>
      <c r="IX2" s="386"/>
      <c r="IY2" s="386"/>
      <c r="IZ2" s="386"/>
      <c r="JA2" s="386"/>
      <c r="JB2" s="386"/>
      <c r="JC2" s="386"/>
      <c r="JD2" s="386"/>
      <c r="JE2" s="386"/>
      <c r="JF2" s="386"/>
      <c r="JG2" s="386"/>
      <c r="JH2" s="386"/>
      <c r="JI2" s="386"/>
      <c r="JJ2" s="386"/>
      <c r="JK2" s="386"/>
      <c r="JL2" s="386"/>
      <c r="JM2" s="385"/>
      <c r="JN2" s="386"/>
      <c r="JO2" s="386"/>
      <c r="JP2" s="386"/>
      <c r="JQ2" s="386"/>
      <c r="JR2" s="386"/>
      <c r="JS2" s="386"/>
      <c r="JT2" s="386"/>
      <c r="JU2" s="386"/>
      <c r="JV2" s="386"/>
      <c r="JW2" s="386"/>
      <c r="JX2" s="386"/>
      <c r="JY2" s="386"/>
      <c r="JZ2" s="386"/>
      <c r="KA2" s="386"/>
      <c r="KB2" s="386"/>
      <c r="KC2" s="385"/>
      <c r="KD2" s="386"/>
      <c r="KE2" s="386"/>
      <c r="KF2" s="386"/>
      <c r="KG2" s="386"/>
      <c r="KH2" s="386"/>
      <c r="KI2" s="386"/>
      <c r="KJ2" s="386"/>
      <c r="KK2" s="386"/>
      <c r="KL2" s="386"/>
      <c r="KM2" s="386"/>
      <c r="KN2" s="386"/>
      <c r="KO2" s="386"/>
      <c r="KP2" s="386"/>
      <c r="KQ2" s="386"/>
      <c r="KR2" s="386"/>
      <c r="KS2" s="385"/>
      <c r="KT2" s="386"/>
      <c r="KU2" s="386"/>
      <c r="KV2" s="386"/>
      <c r="KW2" s="386"/>
      <c r="KX2" s="386"/>
      <c r="KY2" s="386"/>
      <c r="KZ2" s="386"/>
      <c r="LA2" s="386"/>
      <c r="LB2" s="386"/>
      <c r="LC2" s="386"/>
      <c r="LD2" s="386"/>
      <c r="LE2" s="386"/>
      <c r="LF2" s="386"/>
      <c r="LG2" s="386"/>
      <c r="LH2" s="386"/>
      <c r="LI2" s="385"/>
      <c r="LJ2" s="386"/>
      <c r="LK2" s="386"/>
      <c r="LL2" s="386"/>
      <c r="LM2" s="386"/>
      <c r="LN2" s="386"/>
      <c r="LO2" s="386"/>
      <c r="LP2" s="386"/>
      <c r="LQ2" s="386"/>
      <c r="LR2" s="386"/>
      <c r="LS2" s="386"/>
      <c r="LT2" s="386"/>
      <c r="LU2" s="386"/>
      <c r="LV2" s="386"/>
      <c r="LW2" s="386"/>
      <c r="LX2" s="386"/>
      <c r="LY2" s="385"/>
      <c r="LZ2" s="386"/>
      <c r="MA2" s="386"/>
      <c r="MB2" s="386"/>
      <c r="MC2" s="386"/>
      <c r="MD2" s="386"/>
      <c r="ME2" s="386"/>
      <c r="MF2" s="386"/>
      <c r="MG2" s="386"/>
      <c r="MH2" s="386"/>
      <c r="MI2" s="386"/>
      <c r="MJ2" s="386"/>
      <c r="MK2" s="386"/>
      <c r="ML2" s="386"/>
      <c r="MM2" s="386"/>
      <c r="MN2" s="386"/>
      <c r="MO2" s="385"/>
      <c r="MP2" s="386"/>
      <c r="MQ2" s="386"/>
      <c r="MR2" s="386"/>
      <c r="MS2" s="386"/>
      <c r="MT2" s="386"/>
      <c r="MU2" s="386"/>
      <c r="MV2" s="386"/>
      <c r="MW2" s="386"/>
      <c r="MX2" s="386"/>
      <c r="MY2" s="386"/>
      <c r="MZ2" s="386"/>
      <c r="NA2" s="386"/>
      <c r="NB2" s="386"/>
      <c r="NC2" s="386"/>
      <c r="ND2" s="386"/>
      <c r="NE2" s="385"/>
      <c r="NF2" s="386"/>
      <c r="NG2" s="386"/>
      <c r="NH2" s="386"/>
      <c r="NI2" s="386"/>
      <c r="NJ2" s="386"/>
      <c r="NK2" s="386"/>
      <c r="NL2" s="386"/>
      <c r="NM2" s="386"/>
      <c r="NN2" s="386"/>
      <c r="NO2" s="386"/>
      <c r="NP2" s="386"/>
      <c r="NQ2" s="386"/>
      <c r="NR2" s="386"/>
      <c r="NS2" s="386"/>
      <c r="NT2" s="386"/>
      <c r="NU2" s="385"/>
      <c r="NV2" s="386"/>
      <c r="NW2" s="386"/>
      <c r="NX2" s="386"/>
      <c r="NY2" s="386"/>
      <c r="NZ2" s="386"/>
      <c r="OA2" s="386"/>
      <c r="OB2" s="386"/>
      <c r="OC2" s="386"/>
      <c r="OD2" s="386"/>
      <c r="OE2" s="386"/>
      <c r="OF2" s="386"/>
      <c r="OG2" s="386"/>
      <c r="OH2" s="386"/>
      <c r="OI2" s="386"/>
      <c r="OJ2" s="386"/>
      <c r="OK2" s="385"/>
      <c r="OL2" s="386"/>
      <c r="OM2" s="386"/>
      <c r="ON2" s="386"/>
      <c r="OO2" s="386"/>
      <c r="OP2" s="386"/>
      <c r="OQ2" s="386"/>
      <c r="OR2" s="386"/>
      <c r="OS2" s="386"/>
      <c r="OT2" s="386"/>
      <c r="OU2" s="386"/>
      <c r="OV2" s="386"/>
      <c r="OW2" s="386"/>
      <c r="OX2" s="386"/>
      <c r="OY2" s="386"/>
      <c r="OZ2" s="386"/>
      <c r="PA2" s="385"/>
      <c r="PB2" s="386"/>
      <c r="PC2" s="386"/>
      <c r="PD2" s="386"/>
      <c r="PE2" s="386"/>
      <c r="PF2" s="386"/>
      <c r="PG2" s="386"/>
      <c r="PH2" s="386"/>
      <c r="PI2" s="386"/>
      <c r="PJ2" s="386"/>
      <c r="PK2" s="386"/>
      <c r="PL2" s="386"/>
      <c r="PM2" s="386"/>
      <c r="PN2" s="386"/>
      <c r="PO2" s="386"/>
      <c r="PP2" s="386"/>
      <c r="PQ2" s="385"/>
      <c r="PR2" s="386"/>
      <c r="PS2" s="386"/>
      <c r="PT2" s="386"/>
      <c r="PU2" s="386"/>
      <c r="PV2" s="386"/>
      <c r="PW2" s="386"/>
      <c r="PX2" s="386"/>
      <c r="PY2" s="386"/>
      <c r="PZ2" s="386"/>
      <c r="QA2" s="386"/>
      <c r="QB2" s="386"/>
      <c r="QC2" s="386"/>
      <c r="QD2" s="386"/>
      <c r="QE2" s="386"/>
      <c r="QF2" s="386"/>
      <c r="QG2" s="385"/>
      <c r="QH2" s="386"/>
      <c r="QI2" s="386"/>
      <c r="QJ2" s="386"/>
      <c r="QK2" s="386"/>
      <c r="QL2" s="386"/>
      <c r="QM2" s="386"/>
      <c r="QN2" s="386"/>
      <c r="QO2" s="386"/>
      <c r="QP2" s="386"/>
      <c r="QQ2" s="386"/>
      <c r="QR2" s="386"/>
      <c r="QS2" s="386"/>
      <c r="QT2" s="386"/>
      <c r="QU2" s="386"/>
      <c r="QV2" s="386"/>
      <c r="QW2" s="385"/>
      <c r="QX2" s="386"/>
      <c r="QY2" s="386"/>
      <c r="QZ2" s="386"/>
      <c r="RA2" s="386"/>
      <c r="RB2" s="386"/>
      <c r="RC2" s="386"/>
      <c r="RD2" s="386"/>
      <c r="RE2" s="386"/>
      <c r="RF2" s="386"/>
      <c r="RG2" s="386"/>
      <c r="RH2" s="386"/>
      <c r="RI2" s="386"/>
      <c r="RJ2" s="386"/>
      <c r="RK2" s="386"/>
      <c r="RL2" s="386"/>
      <c r="RM2" s="385"/>
      <c r="RN2" s="386"/>
      <c r="RO2" s="386"/>
      <c r="RP2" s="386"/>
      <c r="RQ2" s="386"/>
      <c r="RR2" s="386"/>
      <c r="RS2" s="386"/>
      <c r="RT2" s="386"/>
      <c r="RU2" s="386"/>
      <c r="RV2" s="386"/>
      <c r="RW2" s="386"/>
      <c r="RX2" s="386"/>
      <c r="RY2" s="386"/>
      <c r="RZ2" s="386"/>
      <c r="SA2" s="386"/>
      <c r="SB2" s="386"/>
      <c r="SC2" s="385"/>
      <c r="SD2" s="386"/>
      <c r="SE2" s="386"/>
      <c r="SF2" s="386"/>
      <c r="SG2" s="386"/>
      <c r="SH2" s="386"/>
      <c r="SI2" s="386"/>
      <c r="SJ2" s="386"/>
      <c r="SK2" s="386"/>
      <c r="SL2" s="386"/>
      <c r="SM2" s="386"/>
      <c r="SN2" s="386"/>
      <c r="SO2" s="386"/>
      <c r="SP2" s="386"/>
      <c r="SQ2" s="386"/>
      <c r="SR2" s="386"/>
      <c r="SS2" s="385"/>
      <c r="ST2" s="386"/>
      <c r="SU2" s="386"/>
      <c r="SV2" s="386"/>
      <c r="SW2" s="386"/>
      <c r="SX2" s="386"/>
      <c r="SY2" s="386"/>
      <c r="SZ2" s="386"/>
      <c r="TA2" s="386"/>
      <c r="TB2" s="386"/>
      <c r="TC2" s="386"/>
      <c r="TD2" s="386"/>
      <c r="TE2" s="386"/>
      <c r="TF2" s="386"/>
      <c r="TG2" s="386"/>
      <c r="TH2" s="386"/>
      <c r="TI2" s="385"/>
      <c r="TJ2" s="386"/>
      <c r="TK2" s="386"/>
      <c r="TL2" s="386"/>
      <c r="TM2" s="386"/>
      <c r="TN2" s="386"/>
      <c r="TO2" s="386"/>
      <c r="TP2" s="386"/>
      <c r="TQ2" s="386"/>
      <c r="TR2" s="386"/>
      <c r="TS2" s="386"/>
      <c r="TT2" s="386"/>
      <c r="TU2" s="386"/>
      <c r="TV2" s="386"/>
      <c r="TW2" s="386"/>
      <c r="TX2" s="386"/>
      <c r="TY2" s="385"/>
      <c r="TZ2" s="386"/>
      <c r="UA2" s="386"/>
      <c r="UB2" s="386"/>
      <c r="UC2" s="386"/>
      <c r="UD2" s="386"/>
      <c r="UE2" s="386"/>
      <c r="UF2" s="386"/>
      <c r="UG2" s="386"/>
      <c r="UH2" s="386"/>
      <c r="UI2" s="386"/>
      <c r="UJ2" s="386"/>
      <c r="UK2" s="386"/>
      <c r="UL2" s="386"/>
      <c r="UM2" s="386"/>
      <c r="UN2" s="386"/>
      <c r="UO2" s="385"/>
      <c r="UP2" s="386"/>
      <c r="UQ2" s="386"/>
      <c r="UR2" s="386"/>
      <c r="US2" s="386"/>
      <c r="UT2" s="386"/>
      <c r="UU2" s="386"/>
      <c r="UV2" s="386"/>
      <c r="UW2" s="386"/>
      <c r="UX2" s="386"/>
      <c r="UY2" s="386"/>
      <c r="UZ2" s="386"/>
      <c r="VA2" s="386"/>
      <c r="VB2" s="386"/>
      <c r="VC2" s="386"/>
      <c r="VD2" s="386"/>
      <c r="VE2" s="385"/>
      <c r="VF2" s="386"/>
      <c r="VG2" s="386"/>
      <c r="VH2" s="386"/>
      <c r="VI2" s="386"/>
      <c r="VJ2" s="386"/>
      <c r="VK2" s="386"/>
      <c r="VL2" s="386"/>
      <c r="VM2" s="386"/>
      <c r="VN2" s="386"/>
      <c r="VO2" s="386"/>
      <c r="VP2" s="386"/>
      <c r="VQ2" s="386"/>
      <c r="VR2" s="386"/>
      <c r="VS2" s="386"/>
      <c r="VT2" s="386"/>
      <c r="VU2" s="385"/>
      <c r="VV2" s="386"/>
      <c r="VW2" s="386"/>
      <c r="VX2" s="386"/>
      <c r="VY2" s="386"/>
      <c r="VZ2" s="386"/>
      <c r="WA2" s="386"/>
      <c r="WB2" s="386"/>
      <c r="WC2" s="386"/>
      <c r="WD2" s="386"/>
      <c r="WE2" s="386"/>
      <c r="WF2" s="386"/>
      <c r="WG2" s="386"/>
      <c r="WH2" s="386"/>
      <c r="WI2" s="386"/>
      <c r="WJ2" s="386"/>
      <c r="WK2" s="385"/>
      <c r="WL2" s="386"/>
      <c r="WM2" s="386"/>
      <c r="WN2" s="386"/>
      <c r="WO2" s="386"/>
      <c r="WP2" s="386"/>
      <c r="WQ2" s="386"/>
      <c r="WR2" s="386"/>
      <c r="WS2" s="386"/>
      <c r="WT2" s="386"/>
      <c r="WU2" s="386"/>
      <c r="WV2" s="386"/>
      <c r="WW2" s="386"/>
      <c r="WX2" s="386"/>
      <c r="WY2" s="386"/>
      <c r="WZ2" s="386"/>
      <c r="XA2" s="385"/>
      <c r="XB2" s="386"/>
      <c r="XC2" s="386"/>
      <c r="XD2" s="386"/>
      <c r="XE2" s="386"/>
      <c r="XF2" s="386"/>
      <c r="XG2" s="386"/>
      <c r="XH2" s="386"/>
      <c r="XI2" s="386"/>
      <c r="XJ2" s="386"/>
      <c r="XK2" s="386"/>
      <c r="XL2" s="386"/>
      <c r="XM2" s="386"/>
      <c r="XN2" s="386"/>
      <c r="XO2" s="386"/>
      <c r="XP2" s="386"/>
      <c r="XQ2" s="385"/>
      <c r="XR2" s="386"/>
      <c r="XS2" s="386"/>
      <c r="XT2" s="386"/>
      <c r="XU2" s="386"/>
      <c r="XV2" s="386"/>
      <c r="XW2" s="386"/>
      <c r="XX2" s="386"/>
      <c r="XY2" s="386"/>
      <c r="XZ2" s="386"/>
      <c r="YA2" s="386"/>
      <c r="YB2" s="386"/>
      <c r="YC2" s="386"/>
      <c r="YD2" s="386"/>
      <c r="YE2" s="386"/>
      <c r="YF2" s="386"/>
      <c r="YG2" s="385"/>
      <c r="YH2" s="386"/>
      <c r="YI2" s="386"/>
      <c r="YJ2" s="386"/>
      <c r="YK2" s="386"/>
      <c r="YL2" s="386"/>
      <c r="YM2" s="386"/>
      <c r="YN2" s="386"/>
      <c r="YO2" s="386"/>
      <c r="YP2" s="386"/>
      <c r="YQ2" s="386"/>
      <c r="YR2" s="386"/>
      <c r="YS2" s="386"/>
      <c r="YT2" s="386"/>
      <c r="YU2" s="386"/>
      <c r="YV2" s="386"/>
      <c r="YW2" s="385"/>
      <c r="YX2" s="386"/>
      <c r="YY2" s="386"/>
      <c r="YZ2" s="386"/>
      <c r="ZA2" s="386"/>
      <c r="ZB2" s="386"/>
      <c r="ZC2" s="386"/>
      <c r="ZD2" s="386"/>
      <c r="ZE2" s="386"/>
      <c r="ZF2" s="386"/>
      <c r="ZG2" s="386"/>
      <c r="ZH2" s="386"/>
      <c r="ZI2" s="386"/>
      <c r="ZJ2" s="386"/>
      <c r="ZK2" s="386"/>
      <c r="ZL2" s="386"/>
      <c r="ZM2" s="385"/>
      <c r="ZN2" s="386"/>
      <c r="ZO2" s="386"/>
      <c r="ZP2" s="386"/>
      <c r="ZQ2" s="386"/>
      <c r="ZR2" s="386"/>
      <c r="ZS2" s="386"/>
      <c r="ZT2" s="386"/>
      <c r="ZU2" s="386"/>
      <c r="ZV2" s="386"/>
      <c r="ZW2" s="386"/>
      <c r="ZX2" s="386"/>
      <c r="ZY2" s="386"/>
      <c r="ZZ2" s="386"/>
      <c r="AAA2" s="386"/>
      <c r="AAB2" s="386"/>
      <c r="AAC2" s="385"/>
      <c r="AAD2" s="386"/>
      <c r="AAE2" s="386"/>
      <c r="AAF2" s="386"/>
      <c r="AAG2" s="386"/>
      <c r="AAH2" s="386"/>
      <c r="AAI2" s="386"/>
      <c r="AAJ2" s="386"/>
      <c r="AAK2" s="386"/>
      <c r="AAL2" s="386"/>
      <c r="AAM2" s="386"/>
      <c r="AAN2" s="386"/>
      <c r="AAO2" s="386"/>
      <c r="AAP2" s="386"/>
      <c r="AAQ2" s="386"/>
      <c r="AAR2" s="386"/>
      <c r="AAS2" s="385"/>
      <c r="AAT2" s="386"/>
      <c r="AAU2" s="386"/>
      <c r="AAV2" s="386"/>
      <c r="AAW2" s="386"/>
      <c r="AAX2" s="386"/>
      <c r="AAY2" s="386"/>
      <c r="AAZ2" s="386"/>
      <c r="ABA2" s="386"/>
      <c r="ABB2" s="386"/>
      <c r="ABC2" s="386"/>
      <c r="ABD2" s="386"/>
      <c r="ABE2" s="386"/>
      <c r="ABF2" s="386"/>
      <c r="ABG2" s="386"/>
      <c r="ABH2" s="386"/>
      <c r="ABI2" s="385"/>
      <c r="ABJ2" s="386"/>
      <c r="ABK2" s="386"/>
      <c r="ABL2" s="386"/>
      <c r="ABM2" s="386"/>
      <c r="ABN2" s="386"/>
      <c r="ABO2" s="386"/>
      <c r="ABP2" s="386"/>
      <c r="ABQ2" s="386"/>
      <c r="ABR2" s="386"/>
      <c r="ABS2" s="386"/>
      <c r="ABT2" s="386"/>
      <c r="ABU2" s="386"/>
      <c r="ABV2" s="386"/>
      <c r="ABW2" s="386"/>
      <c r="ABX2" s="386"/>
      <c r="ABY2" s="385"/>
      <c r="ABZ2" s="386"/>
      <c r="ACA2" s="386"/>
      <c r="ACB2" s="386"/>
      <c r="ACC2" s="386"/>
      <c r="ACD2" s="386"/>
      <c r="ACE2" s="386"/>
      <c r="ACF2" s="386"/>
      <c r="ACG2" s="386"/>
      <c r="ACH2" s="386"/>
      <c r="ACI2" s="386"/>
      <c r="ACJ2" s="386"/>
      <c r="ACK2" s="386"/>
      <c r="ACL2" s="386"/>
      <c r="ACM2" s="386"/>
      <c r="ACN2" s="386"/>
      <c r="ACO2" s="385"/>
      <c r="ACP2" s="386"/>
      <c r="ACQ2" s="386"/>
      <c r="ACR2" s="386"/>
      <c r="ACS2" s="386"/>
      <c r="ACT2" s="386"/>
      <c r="ACU2" s="386"/>
      <c r="ACV2" s="386"/>
      <c r="ACW2" s="386"/>
      <c r="ACX2" s="386"/>
      <c r="ACY2" s="386"/>
      <c r="ACZ2" s="386"/>
      <c r="ADA2" s="386"/>
      <c r="ADB2" s="386"/>
      <c r="ADC2" s="386"/>
      <c r="ADD2" s="386"/>
      <c r="ADE2" s="385"/>
      <c r="ADF2" s="386"/>
      <c r="ADG2" s="386"/>
      <c r="ADH2" s="386"/>
      <c r="ADI2" s="386"/>
      <c r="ADJ2" s="386"/>
      <c r="ADK2" s="386"/>
      <c r="ADL2" s="386"/>
      <c r="ADM2" s="386"/>
      <c r="ADN2" s="386"/>
      <c r="ADO2" s="386"/>
      <c r="ADP2" s="386"/>
      <c r="ADQ2" s="386"/>
      <c r="ADR2" s="386"/>
      <c r="ADS2" s="386"/>
      <c r="ADT2" s="386"/>
      <c r="ADU2" s="385"/>
      <c r="ADV2" s="386"/>
      <c r="ADW2" s="386"/>
      <c r="ADX2" s="386"/>
      <c r="ADY2" s="386"/>
      <c r="ADZ2" s="386"/>
      <c r="AEA2" s="386"/>
      <c r="AEB2" s="386"/>
      <c r="AEC2" s="386"/>
      <c r="AED2" s="386"/>
      <c r="AEE2" s="386"/>
      <c r="AEF2" s="386"/>
      <c r="AEG2" s="386"/>
      <c r="AEH2" s="386"/>
      <c r="AEI2" s="386"/>
      <c r="AEJ2" s="386"/>
      <c r="AEK2" s="385"/>
      <c r="AEL2" s="386"/>
      <c r="AEM2" s="386"/>
      <c r="AEN2" s="386"/>
      <c r="AEO2" s="386"/>
      <c r="AEP2" s="386"/>
      <c r="AEQ2" s="386"/>
      <c r="AER2" s="386"/>
      <c r="AES2" s="386"/>
      <c r="AET2" s="386"/>
      <c r="AEU2" s="386"/>
      <c r="AEV2" s="386"/>
      <c r="AEW2" s="386"/>
      <c r="AEX2" s="386"/>
      <c r="AEY2" s="386"/>
      <c r="AEZ2" s="386"/>
      <c r="AFA2" s="385"/>
      <c r="AFB2" s="386"/>
      <c r="AFC2" s="386"/>
      <c r="AFD2" s="386"/>
      <c r="AFE2" s="386"/>
      <c r="AFF2" s="386"/>
      <c r="AFG2" s="386"/>
      <c r="AFH2" s="386"/>
      <c r="AFI2" s="386"/>
      <c r="AFJ2" s="386"/>
      <c r="AFK2" s="386"/>
      <c r="AFL2" s="386"/>
      <c r="AFM2" s="386"/>
      <c r="AFN2" s="386"/>
      <c r="AFO2" s="386"/>
      <c r="AFP2" s="386"/>
      <c r="AFQ2" s="385"/>
      <c r="AFR2" s="386"/>
      <c r="AFS2" s="386"/>
      <c r="AFT2" s="386"/>
      <c r="AFU2" s="386"/>
      <c r="AFV2" s="386"/>
      <c r="AFW2" s="386"/>
      <c r="AFX2" s="386"/>
      <c r="AFY2" s="386"/>
      <c r="AFZ2" s="386"/>
      <c r="AGA2" s="386"/>
      <c r="AGB2" s="386"/>
      <c r="AGC2" s="386"/>
      <c r="AGD2" s="386"/>
      <c r="AGE2" s="386"/>
      <c r="AGF2" s="386"/>
      <c r="AGG2" s="385"/>
      <c r="AGH2" s="386"/>
      <c r="AGI2" s="386"/>
      <c r="AGJ2" s="386"/>
      <c r="AGK2" s="386"/>
      <c r="AGL2" s="386"/>
      <c r="AGM2" s="386"/>
      <c r="AGN2" s="386"/>
      <c r="AGO2" s="386"/>
      <c r="AGP2" s="386"/>
      <c r="AGQ2" s="386"/>
      <c r="AGR2" s="386"/>
      <c r="AGS2" s="386"/>
      <c r="AGT2" s="386"/>
      <c r="AGU2" s="386"/>
      <c r="AGV2" s="386"/>
      <c r="AGW2" s="385"/>
      <c r="AGX2" s="386"/>
      <c r="AGY2" s="386"/>
      <c r="AGZ2" s="386"/>
      <c r="AHA2" s="386"/>
      <c r="AHB2" s="386"/>
      <c r="AHC2" s="386"/>
      <c r="AHD2" s="386"/>
      <c r="AHE2" s="386"/>
      <c r="AHF2" s="386"/>
      <c r="AHG2" s="386"/>
      <c r="AHH2" s="386"/>
      <c r="AHI2" s="386"/>
      <c r="AHJ2" s="386"/>
      <c r="AHK2" s="386"/>
      <c r="AHL2" s="386"/>
      <c r="AHM2" s="385"/>
      <c r="AHN2" s="386"/>
      <c r="AHO2" s="386"/>
      <c r="AHP2" s="386"/>
      <c r="AHQ2" s="386"/>
      <c r="AHR2" s="386"/>
      <c r="AHS2" s="386"/>
      <c r="AHT2" s="386"/>
      <c r="AHU2" s="386"/>
      <c r="AHV2" s="386"/>
      <c r="AHW2" s="386"/>
      <c r="AHX2" s="386"/>
      <c r="AHY2" s="386"/>
      <c r="AHZ2" s="386"/>
      <c r="AIA2" s="386"/>
      <c r="AIB2" s="386"/>
      <c r="AIC2" s="385"/>
      <c r="AID2" s="386"/>
      <c r="AIE2" s="386"/>
      <c r="AIF2" s="386"/>
      <c r="AIG2" s="386"/>
      <c r="AIH2" s="386"/>
      <c r="AII2" s="386"/>
      <c r="AIJ2" s="386"/>
      <c r="AIK2" s="386"/>
      <c r="AIL2" s="386"/>
      <c r="AIM2" s="386"/>
      <c r="AIN2" s="386"/>
      <c r="AIO2" s="386"/>
      <c r="AIP2" s="386"/>
      <c r="AIQ2" s="386"/>
      <c r="AIR2" s="386"/>
      <c r="AIS2" s="385"/>
      <c r="AIT2" s="386"/>
      <c r="AIU2" s="386"/>
      <c r="AIV2" s="386"/>
      <c r="AIW2" s="386"/>
      <c r="AIX2" s="386"/>
      <c r="AIY2" s="386"/>
      <c r="AIZ2" s="386"/>
      <c r="AJA2" s="386"/>
      <c r="AJB2" s="386"/>
      <c r="AJC2" s="386"/>
      <c r="AJD2" s="386"/>
      <c r="AJE2" s="386"/>
      <c r="AJF2" s="386"/>
      <c r="AJG2" s="386"/>
      <c r="AJH2" s="386"/>
      <c r="AJI2" s="385"/>
      <c r="AJJ2" s="386"/>
      <c r="AJK2" s="386"/>
      <c r="AJL2" s="386"/>
      <c r="AJM2" s="386"/>
      <c r="AJN2" s="386"/>
      <c r="AJO2" s="386"/>
      <c r="AJP2" s="386"/>
      <c r="AJQ2" s="386"/>
      <c r="AJR2" s="386"/>
      <c r="AJS2" s="386"/>
      <c r="AJT2" s="386"/>
      <c r="AJU2" s="386"/>
      <c r="AJV2" s="386"/>
      <c r="AJW2" s="386"/>
      <c r="AJX2" s="386"/>
      <c r="AJY2" s="385"/>
      <c r="AJZ2" s="386"/>
      <c r="AKA2" s="386"/>
      <c r="AKB2" s="386"/>
      <c r="AKC2" s="386"/>
      <c r="AKD2" s="386"/>
      <c r="AKE2" s="386"/>
      <c r="AKF2" s="386"/>
      <c r="AKG2" s="386"/>
      <c r="AKH2" s="386"/>
      <c r="AKI2" s="386"/>
      <c r="AKJ2" s="386"/>
      <c r="AKK2" s="386"/>
      <c r="AKL2" s="386"/>
      <c r="AKM2" s="386"/>
      <c r="AKN2" s="386"/>
      <c r="AKO2" s="385"/>
      <c r="AKP2" s="386"/>
      <c r="AKQ2" s="386"/>
      <c r="AKR2" s="386"/>
      <c r="AKS2" s="386"/>
      <c r="AKT2" s="386"/>
      <c r="AKU2" s="386"/>
      <c r="AKV2" s="386"/>
      <c r="AKW2" s="386"/>
      <c r="AKX2" s="386"/>
      <c r="AKY2" s="386"/>
      <c r="AKZ2" s="386"/>
      <c r="ALA2" s="386"/>
      <c r="ALB2" s="386"/>
      <c r="ALC2" s="386"/>
      <c r="ALD2" s="386"/>
      <c r="ALE2" s="385"/>
      <c r="ALF2" s="386"/>
      <c r="ALG2" s="386"/>
      <c r="ALH2" s="386"/>
      <c r="ALI2" s="386"/>
      <c r="ALJ2" s="386"/>
      <c r="ALK2" s="386"/>
      <c r="ALL2" s="386"/>
      <c r="ALM2" s="386"/>
      <c r="ALN2" s="386"/>
      <c r="ALO2" s="386"/>
      <c r="ALP2" s="386"/>
      <c r="ALQ2" s="386"/>
      <c r="ALR2" s="386"/>
      <c r="ALS2" s="386"/>
      <c r="ALT2" s="386"/>
      <c r="ALU2" s="385"/>
      <c r="ALV2" s="386"/>
      <c r="ALW2" s="386"/>
      <c r="ALX2" s="386"/>
      <c r="ALY2" s="386"/>
      <c r="ALZ2" s="386"/>
      <c r="AMA2" s="386"/>
      <c r="AMB2" s="386"/>
      <c r="AMC2" s="386"/>
      <c r="AMD2" s="386"/>
      <c r="AME2" s="386"/>
      <c r="AMF2" s="386"/>
      <c r="AMG2" s="386"/>
      <c r="AMH2" s="386"/>
      <c r="AMI2" s="386"/>
      <c r="AMJ2" s="386"/>
      <c r="AMK2" s="385"/>
      <c r="AML2" s="386"/>
      <c r="AMM2" s="386"/>
      <c r="AMN2" s="386"/>
      <c r="AMO2" s="386"/>
      <c r="AMP2" s="386"/>
      <c r="AMQ2" s="386"/>
      <c r="AMR2" s="386"/>
      <c r="AMS2" s="386"/>
      <c r="AMT2" s="386"/>
      <c r="AMU2" s="386"/>
      <c r="AMV2" s="386"/>
      <c r="AMW2" s="386"/>
      <c r="AMX2" s="386"/>
      <c r="AMY2" s="386"/>
      <c r="AMZ2" s="386"/>
      <c r="ANA2" s="385"/>
      <c r="ANB2" s="386"/>
      <c r="ANC2" s="386"/>
      <c r="AND2" s="386"/>
      <c r="ANE2" s="386"/>
      <c r="ANF2" s="386"/>
      <c r="ANG2" s="386"/>
      <c r="ANH2" s="386"/>
      <c r="ANI2" s="386"/>
      <c r="ANJ2" s="386"/>
      <c r="ANK2" s="386"/>
      <c r="ANL2" s="386"/>
      <c r="ANM2" s="386"/>
      <c r="ANN2" s="386"/>
      <c r="ANO2" s="386"/>
      <c r="ANP2" s="386"/>
      <c r="ANQ2" s="385"/>
      <c r="ANR2" s="386"/>
      <c r="ANS2" s="386"/>
      <c r="ANT2" s="386"/>
      <c r="ANU2" s="386"/>
      <c r="ANV2" s="386"/>
      <c r="ANW2" s="386"/>
      <c r="ANX2" s="386"/>
      <c r="ANY2" s="386"/>
      <c r="ANZ2" s="386"/>
      <c r="AOA2" s="386"/>
      <c r="AOB2" s="386"/>
      <c r="AOC2" s="386"/>
      <c r="AOD2" s="386"/>
      <c r="AOE2" s="386"/>
      <c r="AOF2" s="386"/>
      <c r="AOG2" s="385"/>
      <c r="AOH2" s="386"/>
      <c r="AOI2" s="386"/>
      <c r="AOJ2" s="386"/>
      <c r="AOK2" s="386"/>
      <c r="AOL2" s="386"/>
      <c r="AOM2" s="386"/>
      <c r="AON2" s="386"/>
      <c r="AOO2" s="386"/>
      <c r="AOP2" s="386"/>
      <c r="AOQ2" s="386"/>
      <c r="AOR2" s="386"/>
      <c r="AOS2" s="386"/>
      <c r="AOT2" s="386"/>
      <c r="AOU2" s="386"/>
      <c r="AOV2" s="386"/>
      <c r="AOW2" s="385"/>
      <c r="AOX2" s="386"/>
      <c r="AOY2" s="386"/>
      <c r="AOZ2" s="386"/>
      <c r="APA2" s="386"/>
      <c r="APB2" s="386"/>
      <c r="APC2" s="386"/>
      <c r="APD2" s="386"/>
      <c r="APE2" s="386"/>
      <c r="APF2" s="386"/>
      <c r="APG2" s="386"/>
      <c r="APH2" s="386"/>
      <c r="API2" s="386"/>
      <c r="APJ2" s="386"/>
      <c r="APK2" s="386"/>
      <c r="APL2" s="386"/>
      <c r="APM2" s="385"/>
      <c r="APN2" s="386"/>
      <c r="APO2" s="386"/>
      <c r="APP2" s="386"/>
      <c r="APQ2" s="386"/>
      <c r="APR2" s="386"/>
      <c r="APS2" s="386"/>
      <c r="APT2" s="386"/>
      <c r="APU2" s="386"/>
      <c r="APV2" s="386"/>
      <c r="APW2" s="386"/>
      <c r="APX2" s="386"/>
      <c r="APY2" s="386"/>
      <c r="APZ2" s="386"/>
      <c r="AQA2" s="386"/>
      <c r="AQB2" s="386"/>
      <c r="AQC2" s="385"/>
      <c r="AQD2" s="386"/>
      <c r="AQE2" s="386"/>
      <c r="AQF2" s="386"/>
      <c r="AQG2" s="386"/>
      <c r="AQH2" s="386"/>
      <c r="AQI2" s="386"/>
      <c r="AQJ2" s="386"/>
      <c r="AQK2" s="386"/>
      <c r="AQL2" s="386"/>
      <c r="AQM2" s="386"/>
      <c r="AQN2" s="386"/>
      <c r="AQO2" s="386"/>
      <c r="AQP2" s="386"/>
      <c r="AQQ2" s="386"/>
      <c r="AQR2" s="386"/>
      <c r="AQS2" s="385"/>
      <c r="AQT2" s="386"/>
      <c r="AQU2" s="386"/>
      <c r="AQV2" s="386"/>
      <c r="AQW2" s="386"/>
      <c r="AQX2" s="386"/>
      <c r="AQY2" s="386"/>
      <c r="AQZ2" s="386"/>
      <c r="ARA2" s="386"/>
      <c r="ARB2" s="386"/>
      <c r="ARC2" s="386"/>
      <c r="ARD2" s="386"/>
      <c r="ARE2" s="386"/>
      <c r="ARF2" s="386"/>
      <c r="ARG2" s="386"/>
      <c r="ARH2" s="386"/>
      <c r="ARI2" s="385"/>
      <c r="ARJ2" s="386"/>
      <c r="ARK2" s="386"/>
      <c r="ARL2" s="386"/>
      <c r="ARM2" s="386"/>
      <c r="ARN2" s="386"/>
      <c r="ARO2" s="386"/>
      <c r="ARP2" s="386"/>
      <c r="ARQ2" s="386"/>
      <c r="ARR2" s="386"/>
      <c r="ARS2" s="386"/>
      <c r="ART2" s="386"/>
      <c r="ARU2" s="386"/>
      <c r="ARV2" s="386"/>
      <c r="ARW2" s="386"/>
      <c r="ARX2" s="386"/>
      <c r="ARY2" s="385"/>
      <c r="ARZ2" s="386"/>
      <c r="ASA2" s="386"/>
      <c r="ASB2" s="386"/>
      <c r="ASC2" s="386"/>
      <c r="ASD2" s="386"/>
      <c r="ASE2" s="386"/>
      <c r="ASF2" s="386"/>
      <c r="ASG2" s="386"/>
      <c r="ASH2" s="386"/>
      <c r="ASI2" s="386"/>
      <c r="ASJ2" s="386"/>
      <c r="ASK2" s="386"/>
      <c r="ASL2" s="386"/>
      <c r="ASM2" s="386"/>
      <c r="ASN2" s="386"/>
      <c r="ASO2" s="385"/>
      <c r="ASP2" s="386"/>
      <c r="ASQ2" s="386"/>
      <c r="ASR2" s="386"/>
      <c r="ASS2" s="386"/>
      <c r="AST2" s="386"/>
      <c r="ASU2" s="386"/>
      <c r="ASV2" s="386"/>
      <c r="ASW2" s="386"/>
      <c r="ASX2" s="386"/>
      <c r="ASY2" s="386"/>
      <c r="ASZ2" s="386"/>
      <c r="ATA2" s="386"/>
      <c r="ATB2" s="386"/>
      <c r="ATC2" s="386"/>
      <c r="ATD2" s="386"/>
      <c r="ATE2" s="385"/>
      <c r="ATF2" s="386"/>
      <c r="ATG2" s="386"/>
      <c r="ATH2" s="386"/>
      <c r="ATI2" s="386"/>
      <c r="ATJ2" s="386"/>
      <c r="ATK2" s="386"/>
      <c r="ATL2" s="386"/>
      <c r="ATM2" s="386"/>
      <c r="ATN2" s="386"/>
      <c r="ATO2" s="386"/>
      <c r="ATP2" s="386"/>
      <c r="ATQ2" s="386"/>
      <c r="ATR2" s="386"/>
      <c r="ATS2" s="386"/>
      <c r="ATT2" s="386"/>
      <c r="ATU2" s="385"/>
      <c r="ATV2" s="386"/>
      <c r="ATW2" s="386"/>
      <c r="ATX2" s="386"/>
      <c r="ATY2" s="386"/>
      <c r="ATZ2" s="386"/>
      <c r="AUA2" s="386"/>
      <c r="AUB2" s="386"/>
      <c r="AUC2" s="386"/>
      <c r="AUD2" s="386"/>
      <c r="AUE2" s="386"/>
      <c r="AUF2" s="386"/>
      <c r="AUG2" s="386"/>
      <c r="AUH2" s="386"/>
      <c r="AUI2" s="386"/>
      <c r="AUJ2" s="386"/>
      <c r="AUK2" s="385"/>
      <c r="AUL2" s="386"/>
      <c r="AUM2" s="386"/>
      <c r="AUN2" s="386"/>
      <c r="AUO2" s="386"/>
      <c r="AUP2" s="386"/>
      <c r="AUQ2" s="386"/>
      <c r="AUR2" s="386"/>
      <c r="AUS2" s="386"/>
      <c r="AUT2" s="386"/>
      <c r="AUU2" s="386"/>
      <c r="AUV2" s="386"/>
      <c r="AUW2" s="386"/>
      <c r="AUX2" s="386"/>
      <c r="AUY2" s="386"/>
      <c r="AUZ2" s="386"/>
      <c r="AVA2" s="385"/>
      <c r="AVB2" s="386"/>
      <c r="AVC2" s="386"/>
      <c r="AVD2" s="386"/>
      <c r="AVE2" s="386"/>
      <c r="AVF2" s="386"/>
      <c r="AVG2" s="386"/>
      <c r="AVH2" s="386"/>
      <c r="AVI2" s="386"/>
      <c r="AVJ2" s="386"/>
      <c r="AVK2" s="386"/>
      <c r="AVL2" s="386"/>
      <c r="AVM2" s="386"/>
      <c r="AVN2" s="386"/>
      <c r="AVO2" s="386"/>
      <c r="AVP2" s="386"/>
      <c r="AVQ2" s="385"/>
      <c r="AVR2" s="386"/>
      <c r="AVS2" s="386"/>
      <c r="AVT2" s="386"/>
      <c r="AVU2" s="386"/>
      <c r="AVV2" s="386"/>
      <c r="AVW2" s="386"/>
      <c r="AVX2" s="386"/>
      <c r="AVY2" s="386"/>
      <c r="AVZ2" s="386"/>
      <c r="AWA2" s="386"/>
      <c r="AWB2" s="386"/>
      <c r="AWC2" s="386"/>
      <c r="AWD2" s="386"/>
      <c r="AWE2" s="386"/>
      <c r="AWF2" s="386"/>
      <c r="AWG2" s="385"/>
      <c r="AWH2" s="386"/>
      <c r="AWI2" s="386"/>
      <c r="AWJ2" s="386"/>
      <c r="AWK2" s="386"/>
      <c r="AWL2" s="386"/>
      <c r="AWM2" s="386"/>
      <c r="AWN2" s="386"/>
      <c r="AWO2" s="386"/>
      <c r="AWP2" s="386"/>
      <c r="AWQ2" s="386"/>
      <c r="AWR2" s="386"/>
      <c r="AWS2" s="386"/>
      <c r="AWT2" s="386"/>
      <c r="AWU2" s="386"/>
      <c r="AWV2" s="386"/>
      <c r="AWW2" s="385"/>
      <c r="AWX2" s="386"/>
      <c r="AWY2" s="386"/>
      <c r="AWZ2" s="386"/>
      <c r="AXA2" s="386"/>
      <c r="AXB2" s="386"/>
      <c r="AXC2" s="386"/>
      <c r="AXD2" s="386"/>
      <c r="AXE2" s="386"/>
      <c r="AXF2" s="386"/>
      <c r="AXG2" s="386"/>
      <c r="AXH2" s="386"/>
      <c r="AXI2" s="386"/>
      <c r="AXJ2" s="386"/>
      <c r="AXK2" s="386"/>
      <c r="AXL2" s="386"/>
      <c r="AXM2" s="385"/>
      <c r="AXN2" s="386"/>
      <c r="AXO2" s="386"/>
      <c r="AXP2" s="386"/>
      <c r="AXQ2" s="386"/>
      <c r="AXR2" s="386"/>
      <c r="AXS2" s="386"/>
      <c r="AXT2" s="386"/>
      <c r="AXU2" s="386"/>
      <c r="AXV2" s="386"/>
      <c r="AXW2" s="386"/>
      <c r="AXX2" s="386"/>
      <c r="AXY2" s="386"/>
      <c r="AXZ2" s="386"/>
      <c r="AYA2" s="386"/>
      <c r="AYB2" s="386"/>
      <c r="AYC2" s="385"/>
      <c r="AYD2" s="386"/>
      <c r="AYE2" s="386"/>
      <c r="AYF2" s="386"/>
      <c r="AYG2" s="386"/>
      <c r="AYH2" s="386"/>
      <c r="AYI2" s="386"/>
      <c r="AYJ2" s="386"/>
      <c r="AYK2" s="386"/>
      <c r="AYL2" s="386"/>
      <c r="AYM2" s="386"/>
      <c r="AYN2" s="386"/>
      <c r="AYO2" s="386"/>
      <c r="AYP2" s="386"/>
      <c r="AYQ2" s="386"/>
      <c r="AYR2" s="386"/>
      <c r="AYS2" s="385"/>
      <c r="AYT2" s="386"/>
      <c r="AYU2" s="386"/>
      <c r="AYV2" s="386"/>
      <c r="AYW2" s="386"/>
      <c r="AYX2" s="386"/>
      <c r="AYY2" s="386"/>
      <c r="AYZ2" s="386"/>
      <c r="AZA2" s="386"/>
      <c r="AZB2" s="386"/>
      <c r="AZC2" s="386"/>
      <c r="AZD2" s="386"/>
      <c r="AZE2" s="386"/>
      <c r="AZF2" s="386"/>
      <c r="AZG2" s="386"/>
      <c r="AZH2" s="386"/>
      <c r="AZI2" s="385"/>
      <c r="AZJ2" s="386"/>
      <c r="AZK2" s="386"/>
      <c r="AZL2" s="386"/>
      <c r="AZM2" s="386"/>
      <c r="AZN2" s="386"/>
      <c r="AZO2" s="386"/>
      <c r="AZP2" s="386"/>
      <c r="AZQ2" s="386"/>
      <c r="AZR2" s="386"/>
      <c r="AZS2" s="386"/>
      <c r="AZT2" s="386"/>
      <c r="AZU2" s="386"/>
      <c r="AZV2" s="386"/>
      <c r="AZW2" s="386"/>
      <c r="AZX2" s="386"/>
      <c r="AZY2" s="385"/>
      <c r="AZZ2" s="386"/>
      <c r="BAA2" s="386"/>
      <c r="BAB2" s="386"/>
      <c r="BAC2" s="386"/>
      <c r="BAD2" s="386"/>
      <c r="BAE2" s="386"/>
      <c r="BAF2" s="386"/>
      <c r="BAG2" s="386"/>
      <c r="BAH2" s="386"/>
      <c r="BAI2" s="386"/>
      <c r="BAJ2" s="386"/>
      <c r="BAK2" s="386"/>
      <c r="BAL2" s="386"/>
      <c r="BAM2" s="386"/>
      <c r="BAN2" s="386"/>
      <c r="BAO2" s="385"/>
      <c r="BAP2" s="386"/>
      <c r="BAQ2" s="386"/>
      <c r="BAR2" s="386"/>
      <c r="BAS2" s="386"/>
      <c r="BAT2" s="386"/>
      <c r="BAU2" s="386"/>
      <c r="BAV2" s="386"/>
      <c r="BAW2" s="386"/>
      <c r="BAX2" s="386"/>
      <c r="BAY2" s="386"/>
      <c r="BAZ2" s="386"/>
      <c r="BBA2" s="386"/>
      <c r="BBB2" s="386"/>
      <c r="BBC2" s="386"/>
      <c r="BBD2" s="386"/>
      <c r="BBE2" s="385"/>
      <c r="BBF2" s="386"/>
      <c r="BBG2" s="386"/>
      <c r="BBH2" s="386"/>
      <c r="BBI2" s="386"/>
      <c r="BBJ2" s="386"/>
      <c r="BBK2" s="386"/>
      <c r="BBL2" s="386"/>
      <c r="BBM2" s="386"/>
      <c r="BBN2" s="386"/>
      <c r="BBO2" s="386"/>
      <c r="BBP2" s="386"/>
      <c r="BBQ2" s="386"/>
      <c r="BBR2" s="386"/>
      <c r="BBS2" s="386"/>
      <c r="BBT2" s="386"/>
      <c r="BBU2" s="385"/>
      <c r="BBV2" s="386"/>
      <c r="BBW2" s="386"/>
      <c r="BBX2" s="386"/>
      <c r="BBY2" s="386"/>
      <c r="BBZ2" s="386"/>
      <c r="BCA2" s="386"/>
      <c r="BCB2" s="386"/>
      <c r="BCC2" s="386"/>
      <c r="BCD2" s="386"/>
      <c r="BCE2" s="386"/>
      <c r="BCF2" s="386"/>
      <c r="BCG2" s="386"/>
      <c r="BCH2" s="386"/>
      <c r="BCI2" s="386"/>
      <c r="BCJ2" s="386"/>
      <c r="BCK2" s="385"/>
      <c r="BCL2" s="386"/>
      <c r="BCM2" s="386"/>
      <c r="BCN2" s="386"/>
      <c r="BCO2" s="386"/>
      <c r="BCP2" s="386"/>
      <c r="BCQ2" s="386"/>
      <c r="BCR2" s="386"/>
      <c r="BCS2" s="386"/>
      <c r="BCT2" s="386"/>
      <c r="BCU2" s="386"/>
      <c r="BCV2" s="386"/>
      <c r="BCW2" s="386"/>
      <c r="BCX2" s="386"/>
      <c r="BCY2" s="386"/>
      <c r="BCZ2" s="386"/>
      <c r="BDA2" s="385"/>
      <c r="BDB2" s="386"/>
      <c r="BDC2" s="386"/>
      <c r="BDD2" s="386"/>
      <c r="BDE2" s="386"/>
      <c r="BDF2" s="386"/>
      <c r="BDG2" s="386"/>
      <c r="BDH2" s="386"/>
      <c r="BDI2" s="386"/>
      <c r="BDJ2" s="386"/>
      <c r="BDK2" s="386"/>
      <c r="BDL2" s="386"/>
      <c r="BDM2" s="386"/>
      <c r="BDN2" s="386"/>
      <c r="BDO2" s="386"/>
      <c r="BDP2" s="386"/>
      <c r="BDQ2" s="385"/>
      <c r="BDR2" s="386"/>
      <c r="BDS2" s="386"/>
      <c r="BDT2" s="386"/>
      <c r="BDU2" s="386"/>
      <c r="BDV2" s="386"/>
      <c r="BDW2" s="386"/>
      <c r="BDX2" s="386"/>
      <c r="BDY2" s="386"/>
      <c r="BDZ2" s="386"/>
      <c r="BEA2" s="386"/>
      <c r="BEB2" s="386"/>
      <c r="BEC2" s="386"/>
      <c r="BED2" s="386"/>
      <c r="BEE2" s="386"/>
      <c r="BEF2" s="386"/>
      <c r="BEG2" s="385"/>
      <c r="BEH2" s="386"/>
      <c r="BEI2" s="386"/>
      <c r="BEJ2" s="386"/>
      <c r="BEK2" s="386"/>
      <c r="BEL2" s="386"/>
      <c r="BEM2" s="386"/>
      <c r="BEN2" s="386"/>
      <c r="BEO2" s="386"/>
      <c r="BEP2" s="386"/>
      <c r="BEQ2" s="386"/>
      <c r="BER2" s="386"/>
      <c r="BES2" s="386"/>
      <c r="BET2" s="386"/>
      <c r="BEU2" s="386"/>
      <c r="BEV2" s="386"/>
      <c r="BEW2" s="385"/>
      <c r="BEX2" s="386"/>
      <c r="BEY2" s="386"/>
      <c r="BEZ2" s="386"/>
      <c r="BFA2" s="386"/>
      <c r="BFB2" s="386"/>
      <c r="BFC2" s="386"/>
      <c r="BFD2" s="386"/>
      <c r="BFE2" s="386"/>
      <c r="BFF2" s="386"/>
      <c r="BFG2" s="386"/>
      <c r="BFH2" s="386"/>
      <c r="BFI2" s="386"/>
      <c r="BFJ2" s="386"/>
      <c r="BFK2" s="386"/>
      <c r="BFL2" s="386"/>
      <c r="BFM2" s="385"/>
      <c r="BFN2" s="386"/>
      <c r="BFO2" s="386"/>
      <c r="BFP2" s="386"/>
      <c r="BFQ2" s="386"/>
      <c r="BFR2" s="386"/>
      <c r="BFS2" s="386"/>
      <c r="BFT2" s="386"/>
      <c r="BFU2" s="386"/>
      <c r="BFV2" s="386"/>
      <c r="BFW2" s="386"/>
      <c r="BFX2" s="386"/>
      <c r="BFY2" s="386"/>
      <c r="BFZ2" s="386"/>
      <c r="BGA2" s="386"/>
      <c r="BGB2" s="386"/>
      <c r="BGC2" s="385"/>
      <c r="BGD2" s="386"/>
      <c r="BGE2" s="386"/>
      <c r="BGF2" s="386"/>
      <c r="BGG2" s="386"/>
      <c r="BGH2" s="386"/>
      <c r="BGI2" s="386"/>
      <c r="BGJ2" s="386"/>
      <c r="BGK2" s="386"/>
      <c r="BGL2" s="386"/>
      <c r="BGM2" s="386"/>
      <c r="BGN2" s="386"/>
      <c r="BGO2" s="386"/>
      <c r="BGP2" s="386"/>
      <c r="BGQ2" s="386"/>
      <c r="BGR2" s="386"/>
      <c r="BGS2" s="385"/>
      <c r="BGT2" s="386"/>
      <c r="BGU2" s="386"/>
      <c r="BGV2" s="386"/>
      <c r="BGW2" s="386"/>
      <c r="BGX2" s="386"/>
      <c r="BGY2" s="386"/>
      <c r="BGZ2" s="386"/>
      <c r="BHA2" s="386"/>
      <c r="BHB2" s="386"/>
      <c r="BHC2" s="386"/>
      <c r="BHD2" s="386"/>
      <c r="BHE2" s="386"/>
      <c r="BHF2" s="386"/>
      <c r="BHG2" s="386"/>
      <c r="BHH2" s="386"/>
      <c r="BHI2" s="385"/>
      <c r="BHJ2" s="386"/>
      <c r="BHK2" s="386"/>
      <c r="BHL2" s="386"/>
      <c r="BHM2" s="386"/>
      <c r="BHN2" s="386"/>
      <c r="BHO2" s="386"/>
      <c r="BHP2" s="386"/>
      <c r="BHQ2" s="386"/>
      <c r="BHR2" s="386"/>
      <c r="BHS2" s="386"/>
      <c r="BHT2" s="386"/>
      <c r="BHU2" s="386"/>
      <c r="BHV2" s="386"/>
      <c r="BHW2" s="386"/>
      <c r="BHX2" s="386"/>
      <c r="BHY2" s="385"/>
      <c r="BHZ2" s="386"/>
      <c r="BIA2" s="386"/>
      <c r="BIB2" s="386"/>
      <c r="BIC2" s="386"/>
      <c r="BID2" s="386"/>
      <c r="BIE2" s="386"/>
      <c r="BIF2" s="386"/>
      <c r="BIG2" s="386"/>
      <c r="BIH2" s="386"/>
      <c r="BII2" s="386"/>
      <c r="BIJ2" s="386"/>
      <c r="BIK2" s="386"/>
      <c r="BIL2" s="386"/>
      <c r="BIM2" s="386"/>
      <c r="BIN2" s="386"/>
      <c r="BIO2" s="385"/>
      <c r="BIP2" s="386"/>
      <c r="BIQ2" s="386"/>
      <c r="BIR2" s="386"/>
      <c r="BIS2" s="386"/>
      <c r="BIT2" s="386"/>
      <c r="BIU2" s="386"/>
      <c r="BIV2" s="386"/>
      <c r="BIW2" s="386"/>
      <c r="BIX2" s="386"/>
      <c r="BIY2" s="386"/>
      <c r="BIZ2" s="386"/>
      <c r="BJA2" s="386"/>
      <c r="BJB2" s="386"/>
      <c r="BJC2" s="386"/>
      <c r="BJD2" s="386"/>
      <c r="BJE2" s="385"/>
      <c r="BJF2" s="386"/>
      <c r="BJG2" s="386"/>
      <c r="BJH2" s="386"/>
      <c r="BJI2" s="386"/>
      <c r="BJJ2" s="386"/>
      <c r="BJK2" s="386"/>
      <c r="BJL2" s="386"/>
      <c r="BJM2" s="386"/>
      <c r="BJN2" s="386"/>
      <c r="BJO2" s="386"/>
      <c r="BJP2" s="386"/>
      <c r="BJQ2" s="386"/>
      <c r="BJR2" s="386"/>
      <c r="BJS2" s="386"/>
      <c r="BJT2" s="386"/>
      <c r="BJU2" s="385"/>
      <c r="BJV2" s="386"/>
      <c r="BJW2" s="386"/>
      <c r="BJX2" s="386"/>
      <c r="BJY2" s="386"/>
      <c r="BJZ2" s="386"/>
      <c r="BKA2" s="386"/>
      <c r="BKB2" s="386"/>
      <c r="BKC2" s="386"/>
      <c r="BKD2" s="386"/>
      <c r="BKE2" s="386"/>
      <c r="BKF2" s="386"/>
      <c r="BKG2" s="386"/>
      <c r="BKH2" s="386"/>
      <c r="BKI2" s="386"/>
      <c r="BKJ2" s="386"/>
      <c r="BKK2" s="385"/>
      <c r="BKL2" s="386"/>
      <c r="BKM2" s="386"/>
      <c r="BKN2" s="386"/>
      <c r="BKO2" s="386"/>
      <c r="BKP2" s="386"/>
      <c r="BKQ2" s="386"/>
      <c r="BKR2" s="386"/>
      <c r="BKS2" s="386"/>
      <c r="BKT2" s="386"/>
      <c r="BKU2" s="386"/>
      <c r="BKV2" s="386"/>
      <c r="BKW2" s="386"/>
      <c r="BKX2" s="386"/>
      <c r="BKY2" s="386"/>
      <c r="BKZ2" s="386"/>
      <c r="BLA2" s="385"/>
      <c r="BLB2" s="386"/>
      <c r="BLC2" s="386"/>
      <c r="BLD2" s="386"/>
      <c r="BLE2" s="386"/>
      <c r="BLF2" s="386"/>
      <c r="BLG2" s="386"/>
      <c r="BLH2" s="386"/>
      <c r="BLI2" s="386"/>
      <c r="BLJ2" s="386"/>
      <c r="BLK2" s="386"/>
      <c r="BLL2" s="386"/>
      <c r="BLM2" s="386"/>
      <c r="BLN2" s="386"/>
      <c r="BLO2" s="386"/>
      <c r="BLP2" s="386"/>
      <c r="BLQ2" s="385"/>
      <c r="BLR2" s="386"/>
      <c r="BLS2" s="386"/>
      <c r="BLT2" s="386"/>
      <c r="BLU2" s="386"/>
      <c r="BLV2" s="386"/>
      <c r="BLW2" s="386"/>
      <c r="BLX2" s="386"/>
      <c r="BLY2" s="386"/>
      <c r="BLZ2" s="386"/>
      <c r="BMA2" s="386"/>
      <c r="BMB2" s="386"/>
      <c r="BMC2" s="386"/>
      <c r="BMD2" s="386"/>
      <c r="BME2" s="386"/>
      <c r="BMF2" s="386"/>
      <c r="BMG2" s="385"/>
      <c r="BMH2" s="386"/>
      <c r="BMI2" s="386"/>
      <c r="BMJ2" s="386"/>
      <c r="BMK2" s="386"/>
      <c r="BML2" s="386"/>
      <c r="BMM2" s="386"/>
      <c r="BMN2" s="386"/>
      <c r="BMO2" s="386"/>
      <c r="BMP2" s="386"/>
      <c r="BMQ2" s="386"/>
      <c r="BMR2" s="386"/>
      <c r="BMS2" s="386"/>
      <c r="BMT2" s="386"/>
      <c r="BMU2" s="386"/>
      <c r="BMV2" s="386"/>
      <c r="BMW2" s="385"/>
      <c r="BMX2" s="386"/>
      <c r="BMY2" s="386"/>
      <c r="BMZ2" s="386"/>
      <c r="BNA2" s="386"/>
      <c r="BNB2" s="386"/>
      <c r="BNC2" s="386"/>
      <c r="BND2" s="386"/>
      <c r="BNE2" s="386"/>
      <c r="BNF2" s="386"/>
      <c r="BNG2" s="386"/>
      <c r="BNH2" s="386"/>
      <c r="BNI2" s="386"/>
      <c r="BNJ2" s="386"/>
      <c r="BNK2" s="386"/>
      <c r="BNL2" s="386"/>
      <c r="BNM2" s="385"/>
      <c r="BNN2" s="386"/>
      <c r="BNO2" s="386"/>
      <c r="BNP2" s="386"/>
      <c r="BNQ2" s="386"/>
      <c r="BNR2" s="386"/>
      <c r="BNS2" s="386"/>
      <c r="BNT2" s="386"/>
      <c r="BNU2" s="386"/>
      <c r="BNV2" s="386"/>
      <c r="BNW2" s="386"/>
      <c r="BNX2" s="386"/>
      <c r="BNY2" s="386"/>
      <c r="BNZ2" s="386"/>
      <c r="BOA2" s="386"/>
      <c r="BOB2" s="386"/>
      <c r="BOC2" s="385"/>
      <c r="BOD2" s="386"/>
      <c r="BOE2" s="386"/>
      <c r="BOF2" s="386"/>
      <c r="BOG2" s="386"/>
      <c r="BOH2" s="386"/>
      <c r="BOI2" s="386"/>
      <c r="BOJ2" s="386"/>
      <c r="BOK2" s="386"/>
      <c r="BOL2" s="386"/>
      <c r="BOM2" s="386"/>
      <c r="BON2" s="386"/>
      <c r="BOO2" s="386"/>
      <c r="BOP2" s="386"/>
      <c r="BOQ2" s="386"/>
      <c r="BOR2" s="386"/>
      <c r="BOS2" s="385"/>
      <c r="BOT2" s="386"/>
      <c r="BOU2" s="386"/>
      <c r="BOV2" s="386"/>
      <c r="BOW2" s="386"/>
      <c r="BOX2" s="386"/>
      <c r="BOY2" s="386"/>
      <c r="BOZ2" s="386"/>
      <c r="BPA2" s="386"/>
      <c r="BPB2" s="386"/>
      <c r="BPC2" s="386"/>
      <c r="BPD2" s="386"/>
      <c r="BPE2" s="386"/>
      <c r="BPF2" s="386"/>
      <c r="BPG2" s="386"/>
      <c r="BPH2" s="386"/>
      <c r="BPI2" s="385"/>
      <c r="BPJ2" s="386"/>
      <c r="BPK2" s="386"/>
      <c r="BPL2" s="386"/>
      <c r="BPM2" s="386"/>
      <c r="BPN2" s="386"/>
      <c r="BPO2" s="386"/>
      <c r="BPP2" s="386"/>
      <c r="BPQ2" s="386"/>
      <c r="BPR2" s="386"/>
      <c r="BPS2" s="386"/>
      <c r="BPT2" s="386"/>
      <c r="BPU2" s="386"/>
      <c r="BPV2" s="386"/>
      <c r="BPW2" s="386"/>
      <c r="BPX2" s="386"/>
      <c r="BPY2" s="385"/>
      <c r="BPZ2" s="386"/>
      <c r="BQA2" s="386"/>
      <c r="BQB2" s="386"/>
      <c r="BQC2" s="386"/>
      <c r="BQD2" s="386"/>
      <c r="BQE2" s="386"/>
      <c r="BQF2" s="386"/>
      <c r="BQG2" s="386"/>
      <c r="BQH2" s="386"/>
      <c r="BQI2" s="386"/>
      <c r="BQJ2" s="386"/>
      <c r="BQK2" s="386"/>
      <c r="BQL2" s="386"/>
      <c r="BQM2" s="386"/>
      <c r="BQN2" s="386"/>
      <c r="BQO2" s="385"/>
      <c r="BQP2" s="386"/>
      <c r="BQQ2" s="386"/>
      <c r="BQR2" s="386"/>
      <c r="BQS2" s="386"/>
      <c r="BQT2" s="386"/>
      <c r="BQU2" s="386"/>
      <c r="BQV2" s="386"/>
      <c r="BQW2" s="386"/>
      <c r="BQX2" s="386"/>
      <c r="BQY2" s="386"/>
      <c r="BQZ2" s="386"/>
      <c r="BRA2" s="386"/>
      <c r="BRB2" s="386"/>
      <c r="BRC2" s="386"/>
      <c r="BRD2" s="386"/>
      <c r="BRE2" s="385"/>
      <c r="BRF2" s="386"/>
      <c r="BRG2" s="386"/>
      <c r="BRH2" s="386"/>
      <c r="BRI2" s="386"/>
      <c r="BRJ2" s="386"/>
      <c r="BRK2" s="386"/>
      <c r="BRL2" s="386"/>
      <c r="BRM2" s="386"/>
      <c r="BRN2" s="386"/>
      <c r="BRO2" s="386"/>
      <c r="BRP2" s="386"/>
      <c r="BRQ2" s="386"/>
      <c r="BRR2" s="386"/>
      <c r="BRS2" s="386"/>
      <c r="BRT2" s="386"/>
      <c r="BRU2" s="385"/>
      <c r="BRV2" s="386"/>
      <c r="BRW2" s="386"/>
      <c r="BRX2" s="386"/>
      <c r="BRY2" s="386"/>
      <c r="BRZ2" s="386"/>
      <c r="BSA2" s="386"/>
      <c r="BSB2" s="386"/>
      <c r="BSC2" s="386"/>
      <c r="BSD2" s="386"/>
      <c r="BSE2" s="386"/>
      <c r="BSF2" s="386"/>
      <c r="BSG2" s="386"/>
      <c r="BSH2" s="386"/>
      <c r="BSI2" s="386"/>
      <c r="BSJ2" s="386"/>
      <c r="BSK2" s="385"/>
      <c r="BSL2" s="386"/>
      <c r="BSM2" s="386"/>
      <c r="BSN2" s="386"/>
      <c r="BSO2" s="386"/>
      <c r="BSP2" s="386"/>
      <c r="BSQ2" s="386"/>
      <c r="BSR2" s="386"/>
      <c r="BSS2" s="386"/>
      <c r="BST2" s="386"/>
      <c r="BSU2" s="386"/>
      <c r="BSV2" s="386"/>
      <c r="BSW2" s="386"/>
      <c r="BSX2" s="386"/>
      <c r="BSY2" s="386"/>
      <c r="BSZ2" s="386"/>
      <c r="BTA2" s="385"/>
      <c r="BTB2" s="386"/>
      <c r="BTC2" s="386"/>
      <c r="BTD2" s="386"/>
      <c r="BTE2" s="386"/>
      <c r="BTF2" s="386"/>
      <c r="BTG2" s="386"/>
      <c r="BTH2" s="386"/>
      <c r="BTI2" s="386"/>
      <c r="BTJ2" s="386"/>
      <c r="BTK2" s="386"/>
      <c r="BTL2" s="386"/>
      <c r="BTM2" s="386"/>
      <c r="BTN2" s="386"/>
      <c r="BTO2" s="386"/>
      <c r="BTP2" s="386"/>
      <c r="BTQ2" s="385"/>
      <c r="BTR2" s="386"/>
      <c r="BTS2" s="386"/>
      <c r="BTT2" s="386"/>
      <c r="BTU2" s="386"/>
      <c r="BTV2" s="386"/>
      <c r="BTW2" s="386"/>
      <c r="BTX2" s="386"/>
      <c r="BTY2" s="386"/>
      <c r="BTZ2" s="386"/>
      <c r="BUA2" s="386"/>
      <c r="BUB2" s="386"/>
      <c r="BUC2" s="386"/>
      <c r="BUD2" s="386"/>
      <c r="BUE2" s="386"/>
      <c r="BUF2" s="386"/>
      <c r="BUG2" s="385"/>
      <c r="BUH2" s="386"/>
      <c r="BUI2" s="386"/>
      <c r="BUJ2" s="386"/>
      <c r="BUK2" s="386"/>
      <c r="BUL2" s="386"/>
      <c r="BUM2" s="386"/>
      <c r="BUN2" s="386"/>
      <c r="BUO2" s="386"/>
      <c r="BUP2" s="386"/>
      <c r="BUQ2" s="386"/>
      <c r="BUR2" s="386"/>
      <c r="BUS2" s="386"/>
      <c r="BUT2" s="386"/>
      <c r="BUU2" s="386"/>
      <c r="BUV2" s="386"/>
      <c r="BUW2" s="385"/>
      <c r="BUX2" s="386"/>
      <c r="BUY2" s="386"/>
      <c r="BUZ2" s="386"/>
      <c r="BVA2" s="386"/>
      <c r="BVB2" s="386"/>
      <c r="BVC2" s="386"/>
      <c r="BVD2" s="386"/>
      <c r="BVE2" s="386"/>
      <c r="BVF2" s="386"/>
      <c r="BVG2" s="386"/>
      <c r="BVH2" s="386"/>
      <c r="BVI2" s="386"/>
      <c r="BVJ2" s="386"/>
      <c r="BVK2" s="386"/>
      <c r="BVL2" s="386"/>
      <c r="BVM2" s="385"/>
      <c r="BVN2" s="386"/>
      <c r="BVO2" s="386"/>
      <c r="BVP2" s="386"/>
      <c r="BVQ2" s="386"/>
      <c r="BVR2" s="386"/>
      <c r="BVS2" s="386"/>
      <c r="BVT2" s="386"/>
      <c r="BVU2" s="386"/>
      <c r="BVV2" s="386"/>
      <c r="BVW2" s="386"/>
      <c r="BVX2" s="386"/>
      <c r="BVY2" s="386"/>
      <c r="BVZ2" s="386"/>
      <c r="BWA2" s="386"/>
      <c r="BWB2" s="386"/>
      <c r="BWC2" s="385"/>
      <c r="BWD2" s="386"/>
      <c r="BWE2" s="386"/>
      <c r="BWF2" s="386"/>
      <c r="BWG2" s="386"/>
      <c r="BWH2" s="386"/>
      <c r="BWI2" s="386"/>
      <c r="BWJ2" s="386"/>
      <c r="BWK2" s="386"/>
      <c r="BWL2" s="386"/>
      <c r="BWM2" s="386"/>
      <c r="BWN2" s="386"/>
      <c r="BWO2" s="386"/>
      <c r="BWP2" s="386"/>
      <c r="BWQ2" s="386"/>
      <c r="BWR2" s="386"/>
      <c r="BWS2" s="385"/>
      <c r="BWT2" s="386"/>
      <c r="BWU2" s="386"/>
      <c r="BWV2" s="386"/>
      <c r="BWW2" s="386"/>
      <c r="BWX2" s="386"/>
      <c r="BWY2" s="386"/>
      <c r="BWZ2" s="386"/>
      <c r="BXA2" s="386"/>
      <c r="BXB2" s="386"/>
      <c r="BXC2" s="386"/>
      <c r="BXD2" s="386"/>
      <c r="BXE2" s="386"/>
      <c r="BXF2" s="386"/>
      <c r="BXG2" s="386"/>
      <c r="BXH2" s="386"/>
      <c r="BXI2" s="385"/>
      <c r="BXJ2" s="386"/>
      <c r="BXK2" s="386"/>
      <c r="BXL2" s="386"/>
      <c r="BXM2" s="386"/>
      <c r="BXN2" s="386"/>
      <c r="BXO2" s="386"/>
      <c r="BXP2" s="386"/>
      <c r="BXQ2" s="386"/>
      <c r="BXR2" s="386"/>
      <c r="BXS2" s="386"/>
      <c r="BXT2" s="386"/>
      <c r="BXU2" s="386"/>
      <c r="BXV2" s="386"/>
      <c r="BXW2" s="386"/>
      <c r="BXX2" s="386"/>
      <c r="BXY2" s="385"/>
      <c r="BXZ2" s="386"/>
      <c r="BYA2" s="386"/>
      <c r="BYB2" s="386"/>
      <c r="BYC2" s="386"/>
      <c r="BYD2" s="386"/>
      <c r="BYE2" s="386"/>
      <c r="BYF2" s="386"/>
      <c r="BYG2" s="386"/>
      <c r="BYH2" s="386"/>
      <c r="BYI2" s="386"/>
      <c r="BYJ2" s="386"/>
      <c r="BYK2" s="386"/>
      <c r="BYL2" s="386"/>
      <c r="BYM2" s="386"/>
      <c r="BYN2" s="386"/>
      <c r="BYO2" s="385"/>
      <c r="BYP2" s="386"/>
      <c r="BYQ2" s="386"/>
      <c r="BYR2" s="386"/>
      <c r="BYS2" s="386"/>
      <c r="BYT2" s="386"/>
      <c r="BYU2" s="386"/>
      <c r="BYV2" s="386"/>
      <c r="BYW2" s="386"/>
      <c r="BYX2" s="386"/>
      <c r="BYY2" s="386"/>
      <c r="BYZ2" s="386"/>
      <c r="BZA2" s="386"/>
      <c r="BZB2" s="386"/>
      <c r="BZC2" s="386"/>
      <c r="BZD2" s="386"/>
      <c r="BZE2" s="385"/>
      <c r="BZF2" s="386"/>
      <c r="BZG2" s="386"/>
      <c r="BZH2" s="386"/>
      <c r="BZI2" s="386"/>
      <c r="BZJ2" s="386"/>
      <c r="BZK2" s="386"/>
      <c r="BZL2" s="386"/>
      <c r="BZM2" s="386"/>
      <c r="BZN2" s="386"/>
      <c r="BZO2" s="386"/>
      <c r="BZP2" s="386"/>
      <c r="BZQ2" s="386"/>
      <c r="BZR2" s="386"/>
      <c r="BZS2" s="386"/>
      <c r="BZT2" s="386"/>
      <c r="BZU2" s="385"/>
      <c r="BZV2" s="386"/>
      <c r="BZW2" s="386"/>
      <c r="BZX2" s="386"/>
      <c r="BZY2" s="386"/>
      <c r="BZZ2" s="386"/>
      <c r="CAA2" s="386"/>
      <c r="CAB2" s="386"/>
      <c r="CAC2" s="386"/>
      <c r="CAD2" s="386"/>
      <c r="CAE2" s="386"/>
      <c r="CAF2" s="386"/>
      <c r="CAG2" s="386"/>
      <c r="CAH2" s="386"/>
      <c r="CAI2" s="386"/>
      <c r="CAJ2" s="386"/>
      <c r="CAK2" s="385"/>
      <c r="CAL2" s="386"/>
      <c r="CAM2" s="386"/>
      <c r="CAN2" s="386"/>
      <c r="CAO2" s="386"/>
      <c r="CAP2" s="386"/>
      <c r="CAQ2" s="386"/>
      <c r="CAR2" s="386"/>
      <c r="CAS2" s="386"/>
      <c r="CAT2" s="386"/>
      <c r="CAU2" s="386"/>
      <c r="CAV2" s="386"/>
      <c r="CAW2" s="386"/>
      <c r="CAX2" s="386"/>
      <c r="CAY2" s="386"/>
      <c r="CAZ2" s="386"/>
      <c r="CBA2" s="385"/>
      <c r="CBB2" s="386"/>
      <c r="CBC2" s="386"/>
      <c r="CBD2" s="386"/>
      <c r="CBE2" s="386"/>
      <c r="CBF2" s="386"/>
      <c r="CBG2" s="386"/>
      <c r="CBH2" s="386"/>
      <c r="CBI2" s="386"/>
      <c r="CBJ2" s="386"/>
      <c r="CBK2" s="386"/>
      <c r="CBL2" s="386"/>
      <c r="CBM2" s="386"/>
      <c r="CBN2" s="386"/>
      <c r="CBO2" s="386"/>
      <c r="CBP2" s="386"/>
      <c r="CBQ2" s="385"/>
      <c r="CBR2" s="386"/>
      <c r="CBS2" s="386"/>
      <c r="CBT2" s="386"/>
      <c r="CBU2" s="386"/>
      <c r="CBV2" s="386"/>
      <c r="CBW2" s="386"/>
      <c r="CBX2" s="386"/>
      <c r="CBY2" s="386"/>
      <c r="CBZ2" s="386"/>
      <c r="CCA2" s="386"/>
      <c r="CCB2" s="386"/>
      <c r="CCC2" s="386"/>
      <c r="CCD2" s="386"/>
      <c r="CCE2" s="386"/>
      <c r="CCF2" s="386"/>
      <c r="CCG2" s="385"/>
      <c r="CCH2" s="386"/>
      <c r="CCI2" s="386"/>
      <c r="CCJ2" s="386"/>
      <c r="CCK2" s="386"/>
      <c r="CCL2" s="386"/>
      <c r="CCM2" s="386"/>
      <c r="CCN2" s="386"/>
      <c r="CCO2" s="386"/>
      <c r="CCP2" s="386"/>
      <c r="CCQ2" s="386"/>
      <c r="CCR2" s="386"/>
      <c r="CCS2" s="386"/>
      <c r="CCT2" s="386"/>
      <c r="CCU2" s="386"/>
      <c r="CCV2" s="386"/>
      <c r="CCW2" s="385"/>
      <c r="CCX2" s="386"/>
      <c r="CCY2" s="386"/>
      <c r="CCZ2" s="386"/>
      <c r="CDA2" s="386"/>
      <c r="CDB2" s="386"/>
      <c r="CDC2" s="386"/>
      <c r="CDD2" s="386"/>
      <c r="CDE2" s="386"/>
      <c r="CDF2" s="386"/>
      <c r="CDG2" s="386"/>
      <c r="CDH2" s="386"/>
      <c r="CDI2" s="386"/>
      <c r="CDJ2" s="386"/>
      <c r="CDK2" s="386"/>
      <c r="CDL2" s="386"/>
      <c r="CDM2" s="385"/>
      <c r="CDN2" s="386"/>
      <c r="CDO2" s="386"/>
      <c r="CDP2" s="386"/>
      <c r="CDQ2" s="386"/>
      <c r="CDR2" s="386"/>
      <c r="CDS2" s="386"/>
      <c r="CDT2" s="386"/>
      <c r="CDU2" s="386"/>
      <c r="CDV2" s="386"/>
      <c r="CDW2" s="386"/>
      <c r="CDX2" s="386"/>
      <c r="CDY2" s="386"/>
      <c r="CDZ2" s="386"/>
      <c r="CEA2" s="386"/>
      <c r="CEB2" s="386"/>
      <c r="CEC2" s="385"/>
      <c r="CED2" s="386"/>
      <c r="CEE2" s="386"/>
      <c r="CEF2" s="386"/>
      <c r="CEG2" s="386"/>
      <c r="CEH2" s="386"/>
      <c r="CEI2" s="386"/>
      <c r="CEJ2" s="386"/>
      <c r="CEK2" s="386"/>
      <c r="CEL2" s="386"/>
      <c r="CEM2" s="386"/>
      <c r="CEN2" s="386"/>
      <c r="CEO2" s="386"/>
      <c r="CEP2" s="386"/>
      <c r="CEQ2" s="386"/>
      <c r="CER2" s="386"/>
      <c r="CES2" s="385"/>
      <c r="CET2" s="386"/>
      <c r="CEU2" s="386"/>
      <c r="CEV2" s="386"/>
      <c r="CEW2" s="386"/>
      <c r="CEX2" s="386"/>
      <c r="CEY2" s="386"/>
      <c r="CEZ2" s="386"/>
      <c r="CFA2" s="386"/>
      <c r="CFB2" s="386"/>
      <c r="CFC2" s="386"/>
      <c r="CFD2" s="386"/>
      <c r="CFE2" s="386"/>
      <c r="CFF2" s="386"/>
      <c r="CFG2" s="386"/>
      <c r="CFH2" s="386"/>
      <c r="CFI2" s="385"/>
      <c r="CFJ2" s="386"/>
      <c r="CFK2" s="386"/>
      <c r="CFL2" s="386"/>
      <c r="CFM2" s="386"/>
      <c r="CFN2" s="386"/>
      <c r="CFO2" s="386"/>
      <c r="CFP2" s="386"/>
      <c r="CFQ2" s="386"/>
      <c r="CFR2" s="386"/>
      <c r="CFS2" s="386"/>
      <c r="CFT2" s="386"/>
      <c r="CFU2" s="386"/>
      <c r="CFV2" s="386"/>
      <c r="CFW2" s="386"/>
      <c r="CFX2" s="386"/>
      <c r="CFY2" s="385"/>
      <c r="CFZ2" s="386"/>
      <c r="CGA2" s="386"/>
      <c r="CGB2" s="386"/>
      <c r="CGC2" s="386"/>
      <c r="CGD2" s="386"/>
      <c r="CGE2" s="386"/>
      <c r="CGF2" s="386"/>
      <c r="CGG2" s="386"/>
      <c r="CGH2" s="386"/>
      <c r="CGI2" s="386"/>
      <c r="CGJ2" s="386"/>
      <c r="CGK2" s="386"/>
      <c r="CGL2" s="386"/>
      <c r="CGM2" s="386"/>
      <c r="CGN2" s="386"/>
      <c r="CGO2" s="385"/>
      <c r="CGP2" s="386"/>
      <c r="CGQ2" s="386"/>
      <c r="CGR2" s="386"/>
      <c r="CGS2" s="386"/>
      <c r="CGT2" s="386"/>
      <c r="CGU2" s="386"/>
      <c r="CGV2" s="386"/>
      <c r="CGW2" s="386"/>
      <c r="CGX2" s="386"/>
      <c r="CGY2" s="386"/>
      <c r="CGZ2" s="386"/>
      <c r="CHA2" s="386"/>
      <c r="CHB2" s="386"/>
      <c r="CHC2" s="386"/>
      <c r="CHD2" s="386"/>
      <c r="CHE2" s="385"/>
      <c r="CHF2" s="386"/>
      <c r="CHG2" s="386"/>
      <c r="CHH2" s="386"/>
      <c r="CHI2" s="386"/>
      <c r="CHJ2" s="386"/>
      <c r="CHK2" s="386"/>
      <c r="CHL2" s="386"/>
      <c r="CHM2" s="386"/>
      <c r="CHN2" s="386"/>
      <c r="CHO2" s="386"/>
      <c r="CHP2" s="386"/>
      <c r="CHQ2" s="386"/>
      <c r="CHR2" s="386"/>
      <c r="CHS2" s="386"/>
      <c r="CHT2" s="386"/>
      <c r="CHU2" s="385"/>
      <c r="CHV2" s="386"/>
      <c r="CHW2" s="386"/>
      <c r="CHX2" s="386"/>
      <c r="CHY2" s="386"/>
      <c r="CHZ2" s="386"/>
      <c r="CIA2" s="386"/>
      <c r="CIB2" s="386"/>
      <c r="CIC2" s="386"/>
      <c r="CID2" s="386"/>
      <c r="CIE2" s="386"/>
      <c r="CIF2" s="386"/>
      <c r="CIG2" s="386"/>
      <c r="CIH2" s="386"/>
      <c r="CII2" s="386"/>
      <c r="CIJ2" s="386"/>
      <c r="CIK2" s="385"/>
      <c r="CIL2" s="386"/>
      <c r="CIM2" s="386"/>
      <c r="CIN2" s="386"/>
      <c r="CIO2" s="386"/>
      <c r="CIP2" s="386"/>
      <c r="CIQ2" s="386"/>
      <c r="CIR2" s="386"/>
      <c r="CIS2" s="386"/>
      <c r="CIT2" s="386"/>
      <c r="CIU2" s="386"/>
      <c r="CIV2" s="386"/>
      <c r="CIW2" s="386"/>
      <c r="CIX2" s="386"/>
      <c r="CIY2" s="386"/>
      <c r="CIZ2" s="386"/>
      <c r="CJA2" s="385"/>
      <c r="CJB2" s="386"/>
      <c r="CJC2" s="386"/>
      <c r="CJD2" s="386"/>
      <c r="CJE2" s="386"/>
      <c r="CJF2" s="386"/>
      <c r="CJG2" s="386"/>
      <c r="CJH2" s="386"/>
      <c r="CJI2" s="386"/>
      <c r="CJJ2" s="386"/>
      <c r="CJK2" s="386"/>
      <c r="CJL2" s="386"/>
      <c r="CJM2" s="386"/>
      <c r="CJN2" s="386"/>
      <c r="CJO2" s="386"/>
      <c r="CJP2" s="386"/>
      <c r="CJQ2" s="385"/>
      <c r="CJR2" s="386"/>
      <c r="CJS2" s="386"/>
      <c r="CJT2" s="386"/>
      <c r="CJU2" s="386"/>
      <c r="CJV2" s="386"/>
      <c r="CJW2" s="386"/>
      <c r="CJX2" s="386"/>
      <c r="CJY2" s="386"/>
      <c r="CJZ2" s="386"/>
      <c r="CKA2" s="386"/>
      <c r="CKB2" s="386"/>
      <c r="CKC2" s="386"/>
      <c r="CKD2" s="386"/>
      <c r="CKE2" s="386"/>
      <c r="CKF2" s="386"/>
      <c r="CKG2" s="385"/>
      <c r="CKH2" s="386"/>
      <c r="CKI2" s="386"/>
      <c r="CKJ2" s="386"/>
      <c r="CKK2" s="386"/>
      <c r="CKL2" s="386"/>
      <c r="CKM2" s="386"/>
      <c r="CKN2" s="386"/>
      <c r="CKO2" s="386"/>
      <c r="CKP2" s="386"/>
      <c r="CKQ2" s="386"/>
      <c r="CKR2" s="386"/>
      <c r="CKS2" s="386"/>
      <c r="CKT2" s="386"/>
      <c r="CKU2" s="386"/>
      <c r="CKV2" s="386"/>
      <c r="CKW2" s="385"/>
      <c r="CKX2" s="386"/>
      <c r="CKY2" s="386"/>
      <c r="CKZ2" s="386"/>
      <c r="CLA2" s="386"/>
      <c r="CLB2" s="386"/>
      <c r="CLC2" s="386"/>
      <c r="CLD2" s="386"/>
      <c r="CLE2" s="386"/>
      <c r="CLF2" s="386"/>
      <c r="CLG2" s="386"/>
      <c r="CLH2" s="386"/>
      <c r="CLI2" s="386"/>
      <c r="CLJ2" s="386"/>
      <c r="CLK2" s="386"/>
      <c r="CLL2" s="386"/>
      <c r="CLM2" s="385"/>
      <c r="CLN2" s="386"/>
      <c r="CLO2" s="386"/>
      <c r="CLP2" s="386"/>
      <c r="CLQ2" s="386"/>
      <c r="CLR2" s="386"/>
      <c r="CLS2" s="386"/>
      <c r="CLT2" s="386"/>
      <c r="CLU2" s="386"/>
      <c r="CLV2" s="386"/>
      <c r="CLW2" s="386"/>
      <c r="CLX2" s="386"/>
      <c r="CLY2" s="386"/>
      <c r="CLZ2" s="386"/>
      <c r="CMA2" s="386"/>
      <c r="CMB2" s="386"/>
      <c r="CMC2" s="385"/>
      <c r="CMD2" s="386"/>
      <c r="CME2" s="386"/>
      <c r="CMF2" s="386"/>
      <c r="CMG2" s="386"/>
      <c r="CMH2" s="386"/>
      <c r="CMI2" s="386"/>
      <c r="CMJ2" s="386"/>
      <c r="CMK2" s="386"/>
      <c r="CML2" s="386"/>
      <c r="CMM2" s="386"/>
      <c r="CMN2" s="386"/>
      <c r="CMO2" s="386"/>
      <c r="CMP2" s="386"/>
      <c r="CMQ2" s="386"/>
      <c r="CMR2" s="386"/>
      <c r="CMS2" s="385"/>
      <c r="CMT2" s="386"/>
      <c r="CMU2" s="386"/>
      <c r="CMV2" s="386"/>
      <c r="CMW2" s="386"/>
      <c r="CMX2" s="386"/>
      <c r="CMY2" s="386"/>
      <c r="CMZ2" s="386"/>
      <c r="CNA2" s="386"/>
      <c r="CNB2" s="386"/>
      <c r="CNC2" s="386"/>
      <c r="CND2" s="386"/>
      <c r="CNE2" s="386"/>
      <c r="CNF2" s="386"/>
      <c r="CNG2" s="386"/>
      <c r="CNH2" s="386"/>
      <c r="CNI2" s="385"/>
      <c r="CNJ2" s="386"/>
      <c r="CNK2" s="386"/>
      <c r="CNL2" s="386"/>
      <c r="CNM2" s="386"/>
      <c r="CNN2" s="386"/>
      <c r="CNO2" s="386"/>
      <c r="CNP2" s="386"/>
      <c r="CNQ2" s="386"/>
      <c r="CNR2" s="386"/>
      <c r="CNS2" s="386"/>
      <c r="CNT2" s="386"/>
      <c r="CNU2" s="386"/>
      <c r="CNV2" s="386"/>
      <c r="CNW2" s="386"/>
      <c r="CNX2" s="386"/>
      <c r="CNY2" s="385"/>
      <c r="CNZ2" s="386"/>
      <c r="COA2" s="386"/>
      <c r="COB2" s="386"/>
      <c r="COC2" s="386"/>
      <c r="COD2" s="386"/>
      <c r="COE2" s="386"/>
      <c r="COF2" s="386"/>
      <c r="COG2" s="386"/>
      <c r="COH2" s="386"/>
      <c r="COI2" s="386"/>
      <c r="COJ2" s="386"/>
      <c r="COK2" s="386"/>
      <c r="COL2" s="386"/>
      <c r="COM2" s="386"/>
      <c r="CON2" s="386"/>
      <c r="COO2" s="385"/>
      <c r="COP2" s="386"/>
      <c r="COQ2" s="386"/>
      <c r="COR2" s="386"/>
      <c r="COS2" s="386"/>
      <c r="COT2" s="386"/>
      <c r="COU2" s="386"/>
      <c r="COV2" s="386"/>
      <c r="COW2" s="386"/>
      <c r="COX2" s="386"/>
      <c r="COY2" s="386"/>
      <c r="COZ2" s="386"/>
      <c r="CPA2" s="386"/>
      <c r="CPB2" s="386"/>
      <c r="CPC2" s="386"/>
      <c r="CPD2" s="386"/>
      <c r="CPE2" s="385"/>
      <c r="CPF2" s="386"/>
      <c r="CPG2" s="386"/>
      <c r="CPH2" s="386"/>
      <c r="CPI2" s="386"/>
      <c r="CPJ2" s="386"/>
      <c r="CPK2" s="386"/>
      <c r="CPL2" s="386"/>
      <c r="CPM2" s="386"/>
      <c r="CPN2" s="386"/>
      <c r="CPO2" s="386"/>
      <c r="CPP2" s="386"/>
      <c r="CPQ2" s="386"/>
      <c r="CPR2" s="386"/>
      <c r="CPS2" s="386"/>
      <c r="CPT2" s="386"/>
      <c r="CPU2" s="385"/>
      <c r="CPV2" s="386"/>
      <c r="CPW2" s="386"/>
      <c r="CPX2" s="386"/>
      <c r="CPY2" s="386"/>
      <c r="CPZ2" s="386"/>
      <c r="CQA2" s="386"/>
      <c r="CQB2" s="386"/>
      <c r="CQC2" s="386"/>
      <c r="CQD2" s="386"/>
      <c r="CQE2" s="386"/>
      <c r="CQF2" s="386"/>
      <c r="CQG2" s="386"/>
      <c r="CQH2" s="386"/>
      <c r="CQI2" s="386"/>
      <c r="CQJ2" s="386"/>
      <c r="CQK2" s="385"/>
      <c r="CQL2" s="386"/>
      <c r="CQM2" s="386"/>
      <c r="CQN2" s="386"/>
      <c r="CQO2" s="386"/>
      <c r="CQP2" s="386"/>
      <c r="CQQ2" s="386"/>
      <c r="CQR2" s="386"/>
      <c r="CQS2" s="386"/>
      <c r="CQT2" s="386"/>
      <c r="CQU2" s="386"/>
      <c r="CQV2" s="386"/>
      <c r="CQW2" s="386"/>
      <c r="CQX2" s="386"/>
      <c r="CQY2" s="386"/>
      <c r="CQZ2" s="386"/>
      <c r="CRA2" s="385"/>
      <c r="CRB2" s="386"/>
      <c r="CRC2" s="386"/>
      <c r="CRD2" s="386"/>
      <c r="CRE2" s="386"/>
      <c r="CRF2" s="386"/>
      <c r="CRG2" s="386"/>
      <c r="CRH2" s="386"/>
      <c r="CRI2" s="386"/>
      <c r="CRJ2" s="386"/>
      <c r="CRK2" s="386"/>
      <c r="CRL2" s="386"/>
      <c r="CRM2" s="386"/>
      <c r="CRN2" s="386"/>
      <c r="CRO2" s="386"/>
      <c r="CRP2" s="386"/>
      <c r="CRQ2" s="385"/>
      <c r="CRR2" s="386"/>
      <c r="CRS2" s="386"/>
      <c r="CRT2" s="386"/>
      <c r="CRU2" s="386"/>
      <c r="CRV2" s="386"/>
      <c r="CRW2" s="386"/>
      <c r="CRX2" s="386"/>
      <c r="CRY2" s="386"/>
      <c r="CRZ2" s="386"/>
      <c r="CSA2" s="386"/>
      <c r="CSB2" s="386"/>
      <c r="CSC2" s="386"/>
      <c r="CSD2" s="386"/>
      <c r="CSE2" s="386"/>
      <c r="CSF2" s="386"/>
      <c r="CSG2" s="385"/>
      <c r="CSH2" s="386"/>
      <c r="CSI2" s="386"/>
      <c r="CSJ2" s="386"/>
      <c r="CSK2" s="386"/>
      <c r="CSL2" s="386"/>
      <c r="CSM2" s="386"/>
      <c r="CSN2" s="386"/>
      <c r="CSO2" s="386"/>
      <c r="CSP2" s="386"/>
      <c r="CSQ2" s="386"/>
      <c r="CSR2" s="386"/>
      <c r="CSS2" s="386"/>
      <c r="CST2" s="386"/>
      <c r="CSU2" s="386"/>
      <c r="CSV2" s="386"/>
      <c r="CSW2" s="385"/>
      <c r="CSX2" s="386"/>
      <c r="CSY2" s="386"/>
      <c r="CSZ2" s="386"/>
      <c r="CTA2" s="386"/>
      <c r="CTB2" s="386"/>
      <c r="CTC2" s="386"/>
      <c r="CTD2" s="386"/>
      <c r="CTE2" s="386"/>
      <c r="CTF2" s="386"/>
      <c r="CTG2" s="386"/>
      <c r="CTH2" s="386"/>
      <c r="CTI2" s="386"/>
      <c r="CTJ2" s="386"/>
      <c r="CTK2" s="386"/>
      <c r="CTL2" s="386"/>
      <c r="CTM2" s="385"/>
      <c r="CTN2" s="386"/>
      <c r="CTO2" s="386"/>
      <c r="CTP2" s="386"/>
      <c r="CTQ2" s="386"/>
      <c r="CTR2" s="386"/>
      <c r="CTS2" s="386"/>
      <c r="CTT2" s="386"/>
      <c r="CTU2" s="386"/>
      <c r="CTV2" s="386"/>
      <c r="CTW2" s="386"/>
      <c r="CTX2" s="386"/>
      <c r="CTY2" s="386"/>
      <c r="CTZ2" s="386"/>
      <c r="CUA2" s="386"/>
      <c r="CUB2" s="386"/>
      <c r="CUC2" s="385"/>
      <c r="CUD2" s="386"/>
      <c r="CUE2" s="386"/>
      <c r="CUF2" s="386"/>
      <c r="CUG2" s="386"/>
      <c r="CUH2" s="386"/>
      <c r="CUI2" s="386"/>
      <c r="CUJ2" s="386"/>
      <c r="CUK2" s="386"/>
      <c r="CUL2" s="386"/>
      <c r="CUM2" s="386"/>
      <c r="CUN2" s="386"/>
      <c r="CUO2" s="386"/>
      <c r="CUP2" s="386"/>
      <c r="CUQ2" s="386"/>
      <c r="CUR2" s="386"/>
      <c r="CUS2" s="385"/>
      <c r="CUT2" s="386"/>
      <c r="CUU2" s="386"/>
      <c r="CUV2" s="386"/>
      <c r="CUW2" s="386"/>
      <c r="CUX2" s="386"/>
      <c r="CUY2" s="386"/>
      <c r="CUZ2" s="386"/>
      <c r="CVA2" s="386"/>
      <c r="CVB2" s="386"/>
      <c r="CVC2" s="386"/>
      <c r="CVD2" s="386"/>
      <c r="CVE2" s="386"/>
      <c r="CVF2" s="386"/>
      <c r="CVG2" s="386"/>
      <c r="CVH2" s="386"/>
      <c r="CVI2" s="385"/>
      <c r="CVJ2" s="386"/>
      <c r="CVK2" s="386"/>
      <c r="CVL2" s="386"/>
      <c r="CVM2" s="386"/>
      <c r="CVN2" s="386"/>
      <c r="CVO2" s="386"/>
      <c r="CVP2" s="386"/>
      <c r="CVQ2" s="386"/>
      <c r="CVR2" s="386"/>
      <c r="CVS2" s="386"/>
      <c r="CVT2" s="386"/>
      <c r="CVU2" s="386"/>
      <c r="CVV2" s="386"/>
      <c r="CVW2" s="386"/>
      <c r="CVX2" s="386"/>
      <c r="CVY2" s="385"/>
      <c r="CVZ2" s="386"/>
      <c r="CWA2" s="386"/>
      <c r="CWB2" s="386"/>
      <c r="CWC2" s="386"/>
      <c r="CWD2" s="386"/>
      <c r="CWE2" s="386"/>
      <c r="CWF2" s="386"/>
      <c r="CWG2" s="386"/>
      <c r="CWH2" s="386"/>
      <c r="CWI2" s="386"/>
      <c r="CWJ2" s="386"/>
      <c r="CWK2" s="386"/>
      <c r="CWL2" s="386"/>
      <c r="CWM2" s="386"/>
      <c r="CWN2" s="386"/>
      <c r="CWO2" s="385"/>
      <c r="CWP2" s="386"/>
      <c r="CWQ2" s="386"/>
      <c r="CWR2" s="386"/>
      <c r="CWS2" s="386"/>
      <c r="CWT2" s="386"/>
      <c r="CWU2" s="386"/>
      <c r="CWV2" s="386"/>
      <c r="CWW2" s="386"/>
      <c r="CWX2" s="386"/>
      <c r="CWY2" s="386"/>
      <c r="CWZ2" s="386"/>
      <c r="CXA2" s="386"/>
      <c r="CXB2" s="386"/>
      <c r="CXC2" s="386"/>
      <c r="CXD2" s="386"/>
      <c r="CXE2" s="385"/>
      <c r="CXF2" s="386"/>
      <c r="CXG2" s="386"/>
      <c r="CXH2" s="386"/>
      <c r="CXI2" s="386"/>
      <c r="CXJ2" s="386"/>
      <c r="CXK2" s="386"/>
      <c r="CXL2" s="386"/>
      <c r="CXM2" s="386"/>
      <c r="CXN2" s="386"/>
      <c r="CXO2" s="386"/>
      <c r="CXP2" s="386"/>
      <c r="CXQ2" s="386"/>
      <c r="CXR2" s="386"/>
      <c r="CXS2" s="386"/>
      <c r="CXT2" s="386"/>
      <c r="CXU2" s="385"/>
      <c r="CXV2" s="386"/>
      <c r="CXW2" s="386"/>
      <c r="CXX2" s="386"/>
      <c r="CXY2" s="386"/>
      <c r="CXZ2" s="386"/>
      <c r="CYA2" s="386"/>
      <c r="CYB2" s="386"/>
      <c r="CYC2" s="386"/>
      <c r="CYD2" s="386"/>
      <c r="CYE2" s="386"/>
      <c r="CYF2" s="386"/>
      <c r="CYG2" s="386"/>
      <c r="CYH2" s="386"/>
      <c r="CYI2" s="386"/>
      <c r="CYJ2" s="386"/>
      <c r="CYK2" s="385"/>
      <c r="CYL2" s="386"/>
      <c r="CYM2" s="386"/>
      <c r="CYN2" s="386"/>
      <c r="CYO2" s="386"/>
      <c r="CYP2" s="386"/>
      <c r="CYQ2" s="386"/>
      <c r="CYR2" s="386"/>
      <c r="CYS2" s="386"/>
      <c r="CYT2" s="386"/>
      <c r="CYU2" s="386"/>
      <c r="CYV2" s="386"/>
      <c r="CYW2" s="386"/>
      <c r="CYX2" s="386"/>
      <c r="CYY2" s="386"/>
      <c r="CYZ2" s="386"/>
      <c r="CZA2" s="385"/>
      <c r="CZB2" s="386"/>
      <c r="CZC2" s="386"/>
      <c r="CZD2" s="386"/>
      <c r="CZE2" s="386"/>
      <c r="CZF2" s="386"/>
      <c r="CZG2" s="386"/>
      <c r="CZH2" s="386"/>
      <c r="CZI2" s="386"/>
      <c r="CZJ2" s="386"/>
      <c r="CZK2" s="386"/>
      <c r="CZL2" s="386"/>
      <c r="CZM2" s="386"/>
      <c r="CZN2" s="386"/>
      <c r="CZO2" s="386"/>
      <c r="CZP2" s="386"/>
      <c r="CZQ2" s="385"/>
      <c r="CZR2" s="386"/>
      <c r="CZS2" s="386"/>
      <c r="CZT2" s="386"/>
      <c r="CZU2" s="386"/>
      <c r="CZV2" s="386"/>
      <c r="CZW2" s="386"/>
      <c r="CZX2" s="386"/>
      <c r="CZY2" s="386"/>
      <c r="CZZ2" s="386"/>
      <c r="DAA2" s="386"/>
      <c r="DAB2" s="386"/>
      <c r="DAC2" s="386"/>
      <c r="DAD2" s="386"/>
      <c r="DAE2" s="386"/>
      <c r="DAF2" s="386"/>
      <c r="DAG2" s="385"/>
      <c r="DAH2" s="386"/>
      <c r="DAI2" s="386"/>
      <c r="DAJ2" s="386"/>
      <c r="DAK2" s="386"/>
      <c r="DAL2" s="386"/>
      <c r="DAM2" s="386"/>
      <c r="DAN2" s="386"/>
      <c r="DAO2" s="386"/>
      <c r="DAP2" s="386"/>
      <c r="DAQ2" s="386"/>
      <c r="DAR2" s="386"/>
      <c r="DAS2" s="386"/>
      <c r="DAT2" s="386"/>
      <c r="DAU2" s="386"/>
      <c r="DAV2" s="386"/>
      <c r="DAW2" s="385"/>
      <c r="DAX2" s="386"/>
      <c r="DAY2" s="386"/>
      <c r="DAZ2" s="386"/>
      <c r="DBA2" s="386"/>
      <c r="DBB2" s="386"/>
      <c r="DBC2" s="386"/>
      <c r="DBD2" s="386"/>
      <c r="DBE2" s="386"/>
      <c r="DBF2" s="386"/>
      <c r="DBG2" s="386"/>
      <c r="DBH2" s="386"/>
      <c r="DBI2" s="386"/>
      <c r="DBJ2" s="386"/>
      <c r="DBK2" s="386"/>
      <c r="DBL2" s="386"/>
      <c r="DBM2" s="385"/>
      <c r="DBN2" s="386"/>
      <c r="DBO2" s="386"/>
      <c r="DBP2" s="386"/>
      <c r="DBQ2" s="386"/>
      <c r="DBR2" s="386"/>
      <c r="DBS2" s="386"/>
      <c r="DBT2" s="386"/>
      <c r="DBU2" s="386"/>
      <c r="DBV2" s="386"/>
      <c r="DBW2" s="386"/>
      <c r="DBX2" s="386"/>
      <c r="DBY2" s="386"/>
      <c r="DBZ2" s="386"/>
      <c r="DCA2" s="386"/>
      <c r="DCB2" s="386"/>
      <c r="DCC2" s="385"/>
      <c r="DCD2" s="386"/>
      <c r="DCE2" s="386"/>
      <c r="DCF2" s="386"/>
      <c r="DCG2" s="386"/>
      <c r="DCH2" s="386"/>
      <c r="DCI2" s="386"/>
      <c r="DCJ2" s="386"/>
      <c r="DCK2" s="386"/>
      <c r="DCL2" s="386"/>
      <c r="DCM2" s="386"/>
      <c r="DCN2" s="386"/>
      <c r="DCO2" s="386"/>
      <c r="DCP2" s="386"/>
      <c r="DCQ2" s="386"/>
      <c r="DCR2" s="386"/>
      <c r="DCS2" s="385"/>
      <c r="DCT2" s="386"/>
      <c r="DCU2" s="386"/>
      <c r="DCV2" s="386"/>
      <c r="DCW2" s="386"/>
      <c r="DCX2" s="386"/>
      <c r="DCY2" s="386"/>
      <c r="DCZ2" s="386"/>
      <c r="DDA2" s="386"/>
      <c r="DDB2" s="386"/>
      <c r="DDC2" s="386"/>
      <c r="DDD2" s="386"/>
      <c r="DDE2" s="386"/>
      <c r="DDF2" s="386"/>
      <c r="DDG2" s="386"/>
      <c r="DDH2" s="386"/>
      <c r="DDI2" s="385"/>
      <c r="DDJ2" s="386"/>
      <c r="DDK2" s="386"/>
      <c r="DDL2" s="386"/>
      <c r="DDM2" s="386"/>
      <c r="DDN2" s="386"/>
      <c r="DDO2" s="386"/>
      <c r="DDP2" s="386"/>
      <c r="DDQ2" s="386"/>
      <c r="DDR2" s="386"/>
      <c r="DDS2" s="386"/>
      <c r="DDT2" s="386"/>
      <c r="DDU2" s="386"/>
      <c r="DDV2" s="386"/>
      <c r="DDW2" s="386"/>
      <c r="DDX2" s="386"/>
      <c r="DDY2" s="385"/>
      <c r="DDZ2" s="386"/>
      <c r="DEA2" s="386"/>
      <c r="DEB2" s="386"/>
      <c r="DEC2" s="386"/>
      <c r="DED2" s="386"/>
      <c r="DEE2" s="386"/>
      <c r="DEF2" s="386"/>
      <c r="DEG2" s="386"/>
      <c r="DEH2" s="386"/>
      <c r="DEI2" s="386"/>
      <c r="DEJ2" s="386"/>
      <c r="DEK2" s="386"/>
      <c r="DEL2" s="386"/>
      <c r="DEM2" s="386"/>
      <c r="DEN2" s="386"/>
      <c r="DEO2" s="385"/>
      <c r="DEP2" s="386"/>
      <c r="DEQ2" s="386"/>
      <c r="DER2" s="386"/>
      <c r="DES2" s="386"/>
      <c r="DET2" s="386"/>
      <c r="DEU2" s="386"/>
      <c r="DEV2" s="386"/>
      <c r="DEW2" s="386"/>
      <c r="DEX2" s="386"/>
      <c r="DEY2" s="386"/>
      <c r="DEZ2" s="386"/>
      <c r="DFA2" s="386"/>
      <c r="DFB2" s="386"/>
      <c r="DFC2" s="386"/>
      <c r="DFD2" s="386"/>
      <c r="DFE2" s="385"/>
      <c r="DFF2" s="386"/>
      <c r="DFG2" s="386"/>
      <c r="DFH2" s="386"/>
      <c r="DFI2" s="386"/>
      <c r="DFJ2" s="386"/>
      <c r="DFK2" s="386"/>
      <c r="DFL2" s="386"/>
      <c r="DFM2" s="386"/>
      <c r="DFN2" s="386"/>
      <c r="DFO2" s="386"/>
      <c r="DFP2" s="386"/>
      <c r="DFQ2" s="386"/>
      <c r="DFR2" s="386"/>
      <c r="DFS2" s="386"/>
      <c r="DFT2" s="386"/>
      <c r="DFU2" s="385"/>
      <c r="DFV2" s="386"/>
      <c r="DFW2" s="386"/>
      <c r="DFX2" s="386"/>
      <c r="DFY2" s="386"/>
      <c r="DFZ2" s="386"/>
      <c r="DGA2" s="386"/>
      <c r="DGB2" s="386"/>
      <c r="DGC2" s="386"/>
      <c r="DGD2" s="386"/>
      <c r="DGE2" s="386"/>
      <c r="DGF2" s="386"/>
      <c r="DGG2" s="386"/>
      <c r="DGH2" s="386"/>
      <c r="DGI2" s="386"/>
      <c r="DGJ2" s="386"/>
      <c r="DGK2" s="385"/>
      <c r="DGL2" s="386"/>
      <c r="DGM2" s="386"/>
      <c r="DGN2" s="386"/>
      <c r="DGO2" s="386"/>
      <c r="DGP2" s="386"/>
      <c r="DGQ2" s="386"/>
      <c r="DGR2" s="386"/>
      <c r="DGS2" s="386"/>
      <c r="DGT2" s="386"/>
      <c r="DGU2" s="386"/>
      <c r="DGV2" s="386"/>
      <c r="DGW2" s="386"/>
      <c r="DGX2" s="386"/>
      <c r="DGY2" s="386"/>
      <c r="DGZ2" s="386"/>
      <c r="DHA2" s="385"/>
      <c r="DHB2" s="386"/>
      <c r="DHC2" s="386"/>
      <c r="DHD2" s="386"/>
      <c r="DHE2" s="386"/>
      <c r="DHF2" s="386"/>
      <c r="DHG2" s="386"/>
      <c r="DHH2" s="386"/>
      <c r="DHI2" s="386"/>
      <c r="DHJ2" s="386"/>
      <c r="DHK2" s="386"/>
      <c r="DHL2" s="386"/>
      <c r="DHM2" s="386"/>
      <c r="DHN2" s="386"/>
      <c r="DHO2" s="386"/>
      <c r="DHP2" s="386"/>
      <c r="DHQ2" s="385"/>
      <c r="DHR2" s="386"/>
      <c r="DHS2" s="386"/>
      <c r="DHT2" s="386"/>
      <c r="DHU2" s="386"/>
      <c r="DHV2" s="386"/>
      <c r="DHW2" s="386"/>
      <c r="DHX2" s="386"/>
      <c r="DHY2" s="386"/>
      <c r="DHZ2" s="386"/>
      <c r="DIA2" s="386"/>
      <c r="DIB2" s="386"/>
      <c r="DIC2" s="386"/>
      <c r="DID2" s="386"/>
      <c r="DIE2" s="386"/>
      <c r="DIF2" s="386"/>
      <c r="DIG2" s="385"/>
      <c r="DIH2" s="386"/>
      <c r="DII2" s="386"/>
      <c r="DIJ2" s="386"/>
      <c r="DIK2" s="386"/>
      <c r="DIL2" s="386"/>
      <c r="DIM2" s="386"/>
      <c r="DIN2" s="386"/>
      <c r="DIO2" s="386"/>
      <c r="DIP2" s="386"/>
      <c r="DIQ2" s="386"/>
      <c r="DIR2" s="386"/>
      <c r="DIS2" s="386"/>
      <c r="DIT2" s="386"/>
      <c r="DIU2" s="386"/>
      <c r="DIV2" s="386"/>
      <c r="DIW2" s="385"/>
      <c r="DIX2" s="386"/>
      <c r="DIY2" s="386"/>
      <c r="DIZ2" s="386"/>
      <c r="DJA2" s="386"/>
      <c r="DJB2" s="386"/>
      <c r="DJC2" s="386"/>
      <c r="DJD2" s="386"/>
      <c r="DJE2" s="386"/>
      <c r="DJF2" s="386"/>
      <c r="DJG2" s="386"/>
      <c r="DJH2" s="386"/>
      <c r="DJI2" s="386"/>
      <c r="DJJ2" s="386"/>
      <c r="DJK2" s="386"/>
      <c r="DJL2" s="386"/>
      <c r="DJM2" s="385"/>
      <c r="DJN2" s="386"/>
      <c r="DJO2" s="386"/>
      <c r="DJP2" s="386"/>
      <c r="DJQ2" s="386"/>
      <c r="DJR2" s="386"/>
      <c r="DJS2" s="386"/>
      <c r="DJT2" s="386"/>
      <c r="DJU2" s="386"/>
      <c r="DJV2" s="386"/>
      <c r="DJW2" s="386"/>
      <c r="DJX2" s="386"/>
      <c r="DJY2" s="386"/>
      <c r="DJZ2" s="386"/>
      <c r="DKA2" s="386"/>
      <c r="DKB2" s="386"/>
      <c r="DKC2" s="385"/>
      <c r="DKD2" s="386"/>
      <c r="DKE2" s="386"/>
      <c r="DKF2" s="386"/>
      <c r="DKG2" s="386"/>
      <c r="DKH2" s="386"/>
      <c r="DKI2" s="386"/>
      <c r="DKJ2" s="386"/>
      <c r="DKK2" s="386"/>
      <c r="DKL2" s="386"/>
      <c r="DKM2" s="386"/>
      <c r="DKN2" s="386"/>
      <c r="DKO2" s="386"/>
      <c r="DKP2" s="386"/>
      <c r="DKQ2" s="386"/>
      <c r="DKR2" s="386"/>
      <c r="DKS2" s="385"/>
      <c r="DKT2" s="386"/>
      <c r="DKU2" s="386"/>
      <c r="DKV2" s="386"/>
      <c r="DKW2" s="386"/>
      <c r="DKX2" s="386"/>
      <c r="DKY2" s="386"/>
      <c r="DKZ2" s="386"/>
      <c r="DLA2" s="386"/>
      <c r="DLB2" s="386"/>
      <c r="DLC2" s="386"/>
      <c r="DLD2" s="386"/>
      <c r="DLE2" s="386"/>
      <c r="DLF2" s="386"/>
      <c r="DLG2" s="386"/>
      <c r="DLH2" s="386"/>
      <c r="DLI2" s="385"/>
      <c r="DLJ2" s="386"/>
      <c r="DLK2" s="386"/>
      <c r="DLL2" s="386"/>
      <c r="DLM2" s="386"/>
      <c r="DLN2" s="386"/>
      <c r="DLO2" s="386"/>
      <c r="DLP2" s="386"/>
      <c r="DLQ2" s="386"/>
      <c r="DLR2" s="386"/>
      <c r="DLS2" s="386"/>
      <c r="DLT2" s="386"/>
      <c r="DLU2" s="386"/>
      <c r="DLV2" s="386"/>
      <c r="DLW2" s="386"/>
      <c r="DLX2" s="386"/>
      <c r="DLY2" s="385"/>
      <c r="DLZ2" s="386"/>
      <c r="DMA2" s="386"/>
      <c r="DMB2" s="386"/>
      <c r="DMC2" s="386"/>
      <c r="DMD2" s="386"/>
      <c r="DME2" s="386"/>
      <c r="DMF2" s="386"/>
      <c r="DMG2" s="386"/>
      <c r="DMH2" s="386"/>
      <c r="DMI2" s="386"/>
      <c r="DMJ2" s="386"/>
      <c r="DMK2" s="386"/>
      <c r="DML2" s="386"/>
      <c r="DMM2" s="386"/>
      <c r="DMN2" s="386"/>
      <c r="DMO2" s="385"/>
      <c r="DMP2" s="386"/>
      <c r="DMQ2" s="386"/>
      <c r="DMR2" s="386"/>
      <c r="DMS2" s="386"/>
      <c r="DMT2" s="386"/>
      <c r="DMU2" s="386"/>
      <c r="DMV2" s="386"/>
      <c r="DMW2" s="386"/>
      <c r="DMX2" s="386"/>
      <c r="DMY2" s="386"/>
      <c r="DMZ2" s="386"/>
      <c r="DNA2" s="386"/>
      <c r="DNB2" s="386"/>
      <c r="DNC2" s="386"/>
      <c r="DND2" s="386"/>
      <c r="DNE2" s="385"/>
      <c r="DNF2" s="386"/>
      <c r="DNG2" s="386"/>
      <c r="DNH2" s="386"/>
      <c r="DNI2" s="386"/>
      <c r="DNJ2" s="386"/>
      <c r="DNK2" s="386"/>
      <c r="DNL2" s="386"/>
      <c r="DNM2" s="386"/>
      <c r="DNN2" s="386"/>
      <c r="DNO2" s="386"/>
      <c r="DNP2" s="386"/>
      <c r="DNQ2" s="386"/>
      <c r="DNR2" s="386"/>
      <c r="DNS2" s="386"/>
      <c r="DNT2" s="386"/>
      <c r="DNU2" s="385"/>
      <c r="DNV2" s="386"/>
      <c r="DNW2" s="386"/>
      <c r="DNX2" s="386"/>
      <c r="DNY2" s="386"/>
      <c r="DNZ2" s="386"/>
      <c r="DOA2" s="386"/>
      <c r="DOB2" s="386"/>
      <c r="DOC2" s="386"/>
      <c r="DOD2" s="386"/>
      <c r="DOE2" s="386"/>
      <c r="DOF2" s="386"/>
      <c r="DOG2" s="386"/>
      <c r="DOH2" s="386"/>
      <c r="DOI2" s="386"/>
      <c r="DOJ2" s="386"/>
      <c r="DOK2" s="385"/>
      <c r="DOL2" s="386"/>
      <c r="DOM2" s="386"/>
      <c r="DON2" s="386"/>
      <c r="DOO2" s="386"/>
      <c r="DOP2" s="386"/>
      <c r="DOQ2" s="386"/>
      <c r="DOR2" s="386"/>
      <c r="DOS2" s="386"/>
      <c r="DOT2" s="386"/>
      <c r="DOU2" s="386"/>
      <c r="DOV2" s="386"/>
      <c r="DOW2" s="386"/>
      <c r="DOX2" s="386"/>
      <c r="DOY2" s="386"/>
      <c r="DOZ2" s="386"/>
      <c r="DPA2" s="385"/>
      <c r="DPB2" s="386"/>
      <c r="DPC2" s="386"/>
      <c r="DPD2" s="386"/>
      <c r="DPE2" s="386"/>
      <c r="DPF2" s="386"/>
      <c r="DPG2" s="386"/>
      <c r="DPH2" s="386"/>
      <c r="DPI2" s="386"/>
      <c r="DPJ2" s="386"/>
      <c r="DPK2" s="386"/>
      <c r="DPL2" s="386"/>
      <c r="DPM2" s="386"/>
      <c r="DPN2" s="386"/>
      <c r="DPO2" s="386"/>
      <c r="DPP2" s="386"/>
      <c r="DPQ2" s="385"/>
      <c r="DPR2" s="386"/>
      <c r="DPS2" s="386"/>
      <c r="DPT2" s="386"/>
      <c r="DPU2" s="386"/>
      <c r="DPV2" s="386"/>
      <c r="DPW2" s="386"/>
      <c r="DPX2" s="386"/>
      <c r="DPY2" s="386"/>
      <c r="DPZ2" s="386"/>
      <c r="DQA2" s="386"/>
      <c r="DQB2" s="386"/>
      <c r="DQC2" s="386"/>
      <c r="DQD2" s="386"/>
      <c r="DQE2" s="386"/>
      <c r="DQF2" s="386"/>
      <c r="DQG2" s="385"/>
      <c r="DQH2" s="386"/>
      <c r="DQI2" s="386"/>
      <c r="DQJ2" s="386"/>
      <c r="DQK2" s="386"/>
      <c r="DQL2" s="386"/>
      <c r="DQM2" s="386"/>
      <c r="DQN2" s="386"/>
      <c r="DQO2" s="386"/>
      <c r="DQP2" s="386"/>
      <c r="DQQ2" s="386"/>
      <c r="DQR2" s="386"/>
      <c r="DQS2" s="386"/>
      <c r="DQT2" s="386"/>
      <c r="DQU2" s="386"/>
      <c r="DQV2" s="386"/>
      <c r="DQW2" s="385"/>
      <c r="DQX2" s="386"/>
      <c r="DQY2" s="386"/>
      <c r="DQZ2" s="386"/>
      <c r="DRA2" s="386"/>
      <c r="DRB2" s="386"/>
      <c r="DRC2" s="386"/>
      <c r="DRD2" s="386"/>
      <c r="DRE2" s="386"/>
      <c r="DRF2" s="386"/>
      <c r="DRG2" s="386"/>
      <c r="DRH2" s="386"/>
      <c r="DRI2" s="386"/>
      <c r="DRJ2" s="386"/>
      <c r="DRK2" s="386"/>
      <c r="DRL2" s="386"/>
      <c r="DRM2" s="385"/>
      <c r="DRN2" s="386"/>
      <c r="DRO2" s="386"/>
      <c r="DRP2" s="386"/>
      <c r="DRQ2" s="386"/>
      <c r="DRR2" s="386"/>
      <c r="DRS2" s="386"/>
      <c r="DRT2" s="386"/>
      <c r="DRU2" s="386"/>
      <c r="DRV2" s="386"/>
      <c r="DRW2" s="386"/>
      <c r="DRX2" s="386"/>
      <c r="DRY2" s="386"/>
      <c r="DRZ2" s="386"/>
      <c r="DSA2" s="386"/>
      <c r="DSB2" s="386"/>
      <c r="DSC2" s="385"/>
      <c r="DSD2" s="386"/>
      <c r="DSE2" s="386"/>
      <c r="DSF2" s="386"/>
      <c r="DSG2" s="386"/>
      <c r="DSH2" s="386"/>
      <c r="DSI2" s="386"/>
      <c r="DSJ2" s="386"/>
      <c r="DSK2" s="386"/>
      <c r="DSL2" s="386"/>
      <c r="DSM2" s="386"/>
      <c r="DSN2" s="386"/>
      <c r="DSO2" s="386"/>
      <c r="DSP2" s="386"/>
      <c r="DSQ2" s="386"/>
      <c r="DSR2" s="386"/>
      <c r="DSS2" s="385"/>
      <c r="DST2" s="386"/>
      <c r="DSU2" s="386"/>
      <c r="DSV2" s="386"/>
      <c r="DSW2" s="386"/>
      <c r="DSX2" s="386"/>
      <c r="DSY2" s="386"/>
      <c r="DSZ2" s="386"/>
      <c r="DTA2" s="386"/>
      <c r="DTB2" s="386"/>
      <c r="DTC2" s="386"/>
      <c r="DTD2" s="386"/>
      <c r="DTE2" s="386"/>
      <c r="DTF2" s="386"/>
      <c r="DTG2" s="386"/>
      <c r="DTH2" s="386"/>
      <c r="DTI2" s="385"/>
      <c r="DTJ2" s="386"/>
      <c r="DTK2" s="386"/>
      <c r="DTL2" s="386"/>
      <c r="DTM2" s="386"/>
      <c r="DTN2" s="386"/>
      <c r="DTO2" s="386"/>
      <c r="DTP2" s="386"/>
      <c r="DTQ2" s="386"/>
      <c r="DTR2" s="386"/>
      <c r="DTS2" s="386"/>
      <c r="DTT2" s="386"/>
      <c r="DTU2" s="386"/>
      <c r="DTV2" s="386"/>
      <c r="DTW2" s="386"/>
      <c r="DTX2" s="386"/>
      <c r="DTY2" s="385"/>
      <c r="DTZ2" s="386"/>
      <c r="DUA2" s="386"/>
      <c r="DUB2" s="386"/>
      <c r="DUC2" s="386"/>
      <c r="DUD2" s="386"/>
      <c r="DUE2" s="386"/>
      <c r="DUF2" s="386"/>
      <c r="DUG2" s="386"/>
      <c r="DUH2" s="386"/>
      <c r="DUI2" s="386"/>
      <c r="DUJ2" s="386"/>
      <c r="DUK2" s="386"/>
      <c r="DUL2" s="386"/>
      <c r="DUM2" s="386"/>
      <c r="DUN2" s="386"/>
      <c r="DUO2" s="385"/>
      <c r="DUP2" s="386"/>
      <c r="DUQ2" s="386"/>
      <c r="DUR2" s="386"/>
      <c r="DUS2" s="386"/>
      <c r="DUT2" s="386"/>
      <c r="DUU2" s="386"/>
      <c r="DUV2" s="386"/>
      <c r="DUW2" s="386"/>
      <c r="DUX2" s="386"/>
      <c r="DUY2" s="386"/>
      <c r="DUZ2" s="386"/>
      <c r="DVA2" s="386"/>
      <c r="DVB2" s="386"/>
      <c r="DVC2" s="386"/>
      <c r="DVD2" s="386"/>
      <c r="DVE2" s="385"/>
      <c r="DVF2" s="386"/>
      <c r="DVG2" s="386"/>
      <c r="DVH2" s="386"/>
      <c r="DVI2" s="386"/>
      <c r="DVJ2" s="386"/>
      <c r="DVK2" s="386"/>
      <c r="DVL2" s="386"/>
      <c r="DVM2" s="386"/>
      <c r="DVN2" s="386"/>
      <c r="DVO2" s="386"/>
      <c r="DVP2" s="386"/>
      <c r="DVQ2" s="386"/>
      <c r="DVR2" s="386"/>
      <c r="DVS2" s="386"/>
      <c r="DVT2" s="386"/>
      <c r="DVU2" s="385"/>
      <c r="DVV2" s="386"/>
      <c r="DVW2" s="386"/>
      <c r="DVX2" s="386"/>
      <c r="DVY2" s="386"/>
      <c r="DVZ2" s="386"/>
      <c r="DWA2" s="386"/>
      <c r="DWB2" s="386"/>
      <c r="DWC2" s="386"/>
      <c r="DWD2" s="386"/>
      <c r="DWE2" s="386"/>
      <c r="DWF2" s="386"/>
      <c r="DWG2" s="386"/>
      <c r="DWH2" s="386"/>
      <c r="DWI2" s="386"/>
      <c r="DWJ2" s="386"/>
      <c r="DWK2" s="385"/>
      <c r="DWL2" s="386"/>
      <c r="DWM2" s="386"/>
      <c r="DWN2" s="386"/>
      <c r="DWO2" s="386"/>
      <c r="DWP2" s="386"/>
      <c r="DWQ2" s="386"/>
      <c r="DWR2" s="386"/>
      <c r="DWS2" s="386"/>
      <c r="DWT2" s="386"/>
      <c r="DWU2" s="386"/>
      <c r="DWV2" s="386"/>
      <c r="DWW2" s="386"/>
      <c r="DWX2" s="386"/>
      <c r="DWY2" s="386"/>
      <c r="DWZ2" s="386"/>
      <c r="DXA2" s="385"/>
      <c r="DXB2" s="386"/>
      <c r="DXC2" s="386"/>
      <c r="DXD2" s="386"/>
      <c r="DXE2" s="386"/>
      <c r="DXF2" s="386"/>
      <c r="DXG2" s="386"/>
      <c r="DXH2" s="386"/>
      <c r="DXI2" s="386"/>
      <c r="DXJ2" s="386"/>
      <c r="DXK2" s="386"/>
      <c r="DXL2" s="386"/>
      <c r="DXM2" s="386"/>
      <c r="DXN2" s="386"/>
      <c r="DXO2" s="386"/>
      <c r="DXP2" s="386"/>
      <c r="DXQ2" s="385"/>
      <c r="DXR2" s="386"/>
      <c r="DXS2" s="386"/>
      <c r="DXT2" s="386"/>
      <c r="DXU2" s="386"/>
      <c r="DXV2" s="386"/>
      <c r="DXW2" s="386"/>
      <c r="DXX2" s="386"/>
      <c r="DXY2" s="386"/>
      <c r="DXZ2" s="386"/>
      <c r="DYA2" s="386"/>
      <c r="DYB2" s="386"/>
      <c r="DYC2" s="386"/>
      <c r="DYD2" s="386"/>
      <c r="DYE2" s="386"/>
      <c r="DYF2" s="386"/>
      <c r="DYG2" s="385"/>
      <c r="DYH2" s="386"/>
      <c r="DYI2" s="386"/>
      <c r="DYJ2" s="386"/>
      <c r="DYK2" s="386"/>
      <c r="DYL2" s="386"/>
      <c r="DYM2" s="386"/>
      <c r="DYN2" s="386"/>
      <c r="DYO2" s="386"/>
      <c r="DYP2" s="386"/>
      <c r="DYQ2" s="386"/>
      <c r="DYR2" s="386"/>
      <c r="DYS2" s="386"/>
      <c r="DYT2" s="386"/>
      <c r="DYU2" s="386"/>
      <c r="DYV2" s="386"/>
      <c r="DYW2" s="385"/>
      <c r="DYX2" s="386"/>
      <c r="DYY2" s="386"/>
      <c r="DYZ2" s="386"/>
      <c r="DZA2" s="386"/>
      <c r="DZB2" s="386"/>
      <c r="DZC2" s="386"/>
      <c r="DZD2" s="386"/>
      <c r="DZE2" s="386"/>
      <c r="DZF2" s="386"/>
      <c r="DZG2" s="386"/>
      <c r="DZH2" s="386"/>
      <c r="DZI2" s="386"/>
      <c r="DZJ2" s="386"/>
      <c r="DZK2" s="386"/>
      <c r="DZL2" s="386"/>
      <c r="DZM2" s="385"/>
      <c r="DZN2" s="386"/>
      <c r="DZO2" s="386"/>
      <c r="DZP2" s="386"/>
      <c r="DZQ2" s="386"/>
      <c r="DZR2" s="386"/>
      <c r="DZS2" s="386"/>
      <c r="DZT2" s="386"/>
      <c r="DZU2" s="386"/>
      <c r="DZV2" s="386"/>
      <c r="DZW2" s="386"/>
      <c r="DZX2" s="386"/>
      <c r="DZY2" s="386"/>
      <c r="DZZ2" s="386"/>
      <c r="EAA2" s="386"/>
      <c r="EAB2" s="386"/>
      <c r="EAC2" s="385"/>
      <c r="EAD2" s="386"/>
      <c r="EAE2" s="386"/>
      <c r="EAF2" s="386"/>
      <c r="EAG2" s="386"/>
      <c r="EAH2" s="386"/>
      <c r="EAI2" s="386"/>
      <c r="EAJ2" s="386"/>
      <c r="EAK2" s="386"/>
      <c r="EAL2" s="386"/>
      <c r="EAM2" s="386"/>
      <c r="EAN2" s="386"/>
      <c r="EAO2" s="386"/>
      <c r="EAP2" s="386"/>
      <c r="EAQ2" s="386"/>
      <c r="EAR2" s="386"/>
      <c r="EAS2" s="385"/>
      <c r="EAT2" s="386"/>
      <c r="EAU2" s="386"/>
      <c r="EAV2" s="386"/>
      <c r="EAW2" s="386"/>
      <c r="EAX2" s="386"/>
      <c r="EAY2" s="386"/>
      <c r="EAZ2" s="386"/>
      <c r="EBA2" s="386"/>
      <c r="EBB2" s="386"/>
      <c r="EBC2" s="386"/>
      <c r="EBD2" s="386"/>
      <c r="EBE2" s="386"/>
      <c r="EBF2" s="386"/>
      <c r="EBG2" s="386"/>
      <c r="EBH2" s="386"/>
      <c r="EBI2" s="385"/>
      <c r="EBJ2" s="386"/>
      <c r="EBK2" s="386"/>
      <c r="EBL2" s="386"/>
      <c r="EBM2" s="386"/>
      <c r="EBN2" s="386"/>
      <c r="EBO2" s="386"/>
      <c r="EBP2" s="386"/>
      <c r="EBQ2" s="386"/>
      <c r="EBR2" s="386"/>
      <c r="EBS2" s="386"/>
      <c r="EBT2" s="386"/>
      <c r="EBU2" s="386"/>
      <c r="EBV2" s="386"/>
      <c r="EBW2" s="386"/>
      <c r="EBX2" s="386"/>
      <c r="EBY2" s="385"/>
      <c r="EBZ2" s="386"/>
      <c r="ECA2" s="386"/>
      <c r="ECB2" s="386"/>
      <c r="ECC2" s="386"/>
      <c r="ECD2" s="386"/>
      <c r="ECE2" s="386"/>
      <c r="ECF2" s="386"/>
      <c r="ECG2" s="386"/>
      <c r="ECH2" s="386"/>
      <c r="ECI2" s="386"/>
      <c r="ECJ2" s="386"/>
      <c r="ECK2" s="386"/>
      <c r="ECL2" s="386"/>
      <c r="ECM2" s="386"/>
      <c r="ECN2" s="386"/>
      <c r="ECO2" s="385"/>
      <c r="ECP2" s="386"/>
      <c r="ECQ2" s="386"/>
      <c r="ECR2" s="386"/>
      <c r="ECS2" s="386"/>
      <c r="ECT2" s="386"/>
      <c r="ECU2" s="386"/>
      <c r="ECV2" s="386"/>
      <c r="ECW2" s="386"/>
      <c r="ECX2" s="386"/>
      <c r="ECY2" s="386"/>
      <c r="ECZ2" s="386"/>
      <c r="EDA2" s="386"/>
      <c r="EDB2" s="386"/>
      <c r="EDC2" s="386"/>
      <c r="EDD2" s="386"/>
      <c r="EDE2" s="385"/>
      <c r="EDF2" s="386"/>
      <c r="EDG2" s="386"/>
      <c r="EDH2" s="386"/>
      <c r="EDI2" s="386"/>
      <c r="EDJ2" s="386"/>
      <c r="EDK2" s="386"/>
      <c r="EDL2" s="386"/>
      <c r="EDM2" s="386"/>
      <c r="EDN2" s="386"/>
      <c r="EDO2" s="386"/>
      <c r="EDP2" s="386"/>
      <c r="EDQ2" s="386"/>
      <c r="EDR2" s="386"/>
      <c r="EDS2" s="386"/>
      <c r="EDT2" s="386"/>
      <c r="EDU2" s="385"/>
      <c r="EDV2" s="386"/>
      <c r="EDW2" s="386"/>
      <c r="EDX2" s="386"/>
      <c r="EDY2" s="386"/>
      <c r="EDZ2" s="386"/>
      <c r="EEA2" s="386"/>
      <c r="EEB2" s="386"/>
      <c r="EEC2" s="386"/>
      <c r="EED2" s="386"/>
      <c r="EEE2" s="386"/>
      <c r="EEF2" s="386"/>
      <c r="EEG2" s="386"/>
      <c r="EEH2" s="386"/>
      <c r="EEI2" s="386"/>
      <c r="EEJ2" s="386"/>
      <c r="EEK2" s="385"/>
      <c r="EEL2" s="386"/>
      <c r="EEM2" s="386"/>
      <c r="EEN2" s="386"/>
      <c r="EEO2" s="386"/>
      <c r="EEP2" s="386"/>
      <c r="EEQ2" s="386"/>
      <c r="EER2" s="386"/>
      <c r="EES2" s="386"/>
      <c r="EET2" s="386"/>
      <c r="EEU2" s="386"/>
      <c r="EEV2" s="386"/>
      <c r="EEW2" s="386"/>
      <c r="EEX2" s="386"/>
      <c r="EEY2" s="386"/>
      <c r="EEZ2" s="386"/>
      <c r="EFA2" s="385"/>
      <c r="EFB2" s="386"/>
      <c r="EFC2" s="386"/>
      <c r="EFD2" s="386"/>
      <c r="EFE2" s="386"/>
      <c r="EFF2" s="386"/>
      <c r="EFG2" s="386"/>
      <c r="EFH2" s="386"/>
      <c r="EFI2" s="386"/>
      <c r="EFJ2" s="386"/>
      <c r="EFK2" s="386"/>
      <c r="EFL2" s="386"/>
      <c r="EFM2" s="386"/>
      <c r="EFN2" s="386"/>
      <c r="EFO2" s="386"/>
      <c r="EFP2" s="386"/>
      <c r="EFQ2" s="385"/>
      <c r="EFR2" s="386"/>
      <c r="EFS2" s="386"/>
      <c r="EFT2" s="386"/>
      <c r="EFU2" s="386"/>
      <c r="EFV2" s="386"/>
      <c r="EFW2" s="386"/>
      <c r="EFX2" s="386"/>
      <c r="EFY2" s="386"/>
      <c r="EFZ2" s="386"/>
      <c r="EGA2" s="386"/>
      <c r="EGB2" s="386"/>
      <c r="EGC2" s="386"/>
      <c r="EGD2" s="386"/>
      <c r="EGE2" s="386"/>
      <c r="EGF2" s="386"/>
      <c r="EGG2" s="385"/>
      <c r="EGH2" s="386"/>
      <c r="EGI2" s="386"/>
      <c r="EGJ2" s="386"/>
      <c r="EGK2" s="386"/>
      <c r="EGL2" s="386"/>
      <c r="EGM2" s="386"/>
      <c r="EGN2" s="386"/>
      <c r="EGO2" s="386"/>
      <c r="EGP2" s="386"/>
      <c r="EGQ2" s="386"/>
      <c r="EGR2" s="386"/>
      <c r="EGS2" s="386"/>
      <c r="EGT2" s="386"/>
      <c r="EGU2" s="386"/>
      <c r="EGV2" s="386"/>
      <c r="EGW2" s="385"/>
      <c r="EGX2" s="386"/>
      <c r="EGY2" s="386"/>
      <c r="EGZ2" s="386"/>
      <c r="EHA2" s="386"/>
      <c r="EHB2" s="386"/>
      <c r="EHC2" s="386"/>
      <c r="EHD2" s="386"/>
      <c r="EHE2" s="386"/>
      <c r="EHF2" s="386"/>
      <c r="EHG2" s="386"/>
      <c r="EHH2" s="386"/>
      <c r="EHI2" s="386"/>
      <c r="EHJ2" s="386"/>
      <c r="EHK2" s="386"/>
      <c r="EHL2" s="386"/>
      <c r="EHM2" s="385"/>
      <c r="EHN2" s="386"/>
      <c r="EHO2" s="386"/>
      <c r="EHP2" s="386"/>
      <c r="EHQ2" s="386"/>
      <c r="EHR2" s="386"/>
      <c r="EHS2" s="386"/>
      <c r="EHT2" s="386"/>
      <c r="EHU2" s="386"/>
      <c r="EHV2" s="386"/>
      <c r="EHW2" s="386"/>
      <c r="EHX2" s="386"/>
      <c r="EHY2" s="386"/>
      <c r="EHZ2" s="386"/>
      <c r="EIA2" s="386"/>
      <c r="EIB2" s="386"/>
      <c r="EIC2" s="385"/>
      <c r="EID2" s="386"/>
      <c r="EIE2" s="386"/>
      <c r="EIF2" s="386"/>
      <c r="EIG2" s="386"/>
      <c r="EIH2" s="386"/>
      <c r="EII2" s="386"/>
      <c r="EIJ2" s="386"/>
      <c r="EIK2" s="386"/>
      <c r="EIL2" s="386"/>
      <c r="EIM2" s="386"/>
      <c r="EIN2" s="386"/>
      <c r="EIO2" s="386"/>
      <c r="EIP2" s="386"/>
      <c r="EIQ2" s="386"/>
      <c r="EIR2" s="386"/>
      <c r="EIS2" s="385"/>
      <c r="EIT2" s="386"/>
      <c r="EIU2" s="386"/>
      <c r="EIV2" s="386"/>
      <c r="EIW2" s="386"/>
      <c r="EIX2" s="386"/>
      <c r="EIY2" s="386"/>
      <c r="EIZ2" s="386"/>
      <c r="EJA2" s="386"/>
      <c r="EJB2" s="386"/>
      <c r="EJC2" s="386"/>
      <c r="EJD2" s="386"/>
      <c r="EJE2" s="386"/>
      <c r="EJF2" s="386"/>
      <c r="EJG2" s="386"/>
      <c r="EJH2" s="386"/>
      <c r="EJI2" s="385"/>
      <c r="EJJ2" s="386"/>
      <c r="EJK2" s="386"/>
      <c r="EJL2" s="386"/>
      <c r="EJM2" s="386"/>
      <c r="EJN2" s="386"/>
      <c r="EJO2" s="386"/>
      <c r="EJP2" s="386"/>
      <c r="EJQ2" s="386"/>
      <c r="EJR2" s="386"/>
      <c r="EJS2" s="386"/>
      <c r="EJT2" s="386"/>
      <c r="EJU2" s="386"/>
      <c r="EJV2" s="386"/>
      <c r="EJW2" s="386"/>
      <c r="EJX2" s="386"/>
      <c r="EJY2" s="385"/>
      <c r="EJZ2" s="386"/>
      <c r="EKA2" s="386"/>
      <c r="EKB2" s="386"/>
      <c r="EKC2" s="386"/>
      <c r="EKD2" s="386"/>
      <c r="EKE2" s="386"/>
      <c r="EKF2" s="386"/>
      <c r="EKG2" s="386"/>
      <c r="EKH2" s="386"/>
      <c r="EKI2" s="386"/>
      <c r="EKJ2" s="386"/>
      <c r="EKK2" s="386"/>
      <c r="EKL2" s="386"/>
      <c r="EKM2" s="386"/>
      <c r="EKN2" s="386"/>
      <c r="EKO2" s="385"/>
      <c r="EKP2" s="386"/>
      <c r="EKQ2" s="386"/>
      <c r="EKR2" s="386"/>
      <c r="EKS2" s="386"/>
      <c r="EKT2" s="386"/>
      <c r="EKU2" s="386"/>
      <c r="EKV2" s="386"/>
      <c r="EKW2" s="386"/>
      <c r="EKX2" s="386"/>
      <c r="EKY2" s="386"/>
      <c r="EKZ2" s="386"/>
      <c r="ELA2" s="386"/>
      <c r="ELB2" s="386"/>
      <c r="ELC2" s="386"/>
      <c r="ELD2" s="386"/>
      <c r="ELE2" s="385"/>
      <c r="ELF2" s="386"/>
      <c r="ELG2" s="386"/>
      <c r="ELH2" s="386"/>
      <c r="ELI2" s="386"/>
      <c r="ELJ2" s="386"/>
      <c r="ELK2" s="386"/>
      <c r="ELL2" s="386"/>
      <c r="ELM2" s="386"/>
      <c r="ELN2" s="386"/>
      <c r="ELO2" s="386"/>
      <c r="ELP2" s="386"/>
      <c r="ELQ2" s="386"/>
      <c r="ELR2" s="386"/>
      <c r="ELS2" s="386"/>
      <c r="ELT2" s="386"/>
      <c r="ELU2" s="385"/>
      <c r="ELV2" s="386"/>
      <c r="ELW2" s="386"/>
      <c r="ELX2" s="386"/>
      <c r="ELY2" s="386"/>
      <c r="ELZ2" s="386"/>
      <c r="EMA2" s="386"/>
      <c r="EMB2" s="386"/>
      <c r="EMC2" s="386"/>
      <c r="EMD2" s="386"/>
      <c r="EME2" s="386"/>
      <c r="EMF2" s="386"/>
      <c r="EMG2" s="386"/>
      <c r="EMH2" s="386"/>
      <c r="EMI2" s="386"/>
      <c r="EMJ2" s="386"/>
      <c r="EMK2" s="385"/>
      <c r="EML2" s="386"/>
      <c r="EMM2" s="386"/>
      <c r="EMN2" s="386"/>
      <c r="EMO2" s="386"/>
      <c r="EMP2" s="386"/>
      <c r="EMQ2" s="386"/>
      <c r="EMR2" s="386"/>
      <c r="EMS2" s="386"/>
      <c r="EMT2" s="386"/>
      <c r="EMU2" s="386"/>
      <c r="EMV2" s="386"/>
      <c r="EMW2" s="386"/>
      <c r="EMX2" s="386"/>
      <c r="EMY2" s="386"/>
      <c r="EMZ2" s="386"/>
      <c r="ENA2" s="385"/>
      <c r="ENB2" s="386"/>
      <c r="ENC2" s="386"/>
      <c r="END2" s="386"/>
      <c r="ENE2" s="386"/>
      <c r="ENF2" s="386"/>
      <c r="ENG2" s="386"/>
      <c r="ENH2" s="386"/>
      <c r="ENI2" s="386"/>
      <c r="ENJ2" s="386"/>
      <c r="ENK2" s="386"/>
      <c r="ENL2" s="386"/>
      <c r="ENM2" s="386"/>
      <c r="ENN2" s="386"/>
      <c r="ENO2" s="386"/>
      <c r="ENP2" s="386"/>
      <c r="ENQ2" s="385"/>
      <c r="ENR2" s="386"/>
      <c r="ENS2" s="386"/>
      <c r="ENT2" s="386"/>
      <c r="ENU2" s="386"/>
      <c r="ENV2" s="386"/>
      <c r="ENW2" s="386"/>
      <c r="ENX2" s="386"/>
      <c r="ENY2" s="386"/>
      <c r="ENZ2" s="386"/>
      <c r="EOA2" s="386"/>
      <c r="EOB2" s="386"/>
      <c r="EOC2" s="386"/>
      <c r="EOD2" s="386"/>
      <c r="EOE2" s="386"/>
      <c r="EOF2" s="386"/>
      <c r="EOG2" s="385"/>
      <c r="EOH2" s="386"/>
      <c r="EOI2" s="386"/>
      <c r="EOJ2" s="386"/>
      <c r="EOK2" s="386"/>
      <c r="EOL2" s="386"/>
      <c r="EOM2" s="386"/>
      <c r="EON2" s="386"/>
      <c r="EOO2" s="386"/>
      <c r="EOP2" s="386"/>
      <c r="EOQ2" s="386"/>
      <c r="EOR2" s="386"/>
      <c r="EOS2" s="386"/>
      <c r="EOT2" s="386"/>
      <c r="EOU2" s="386"/>
      <c r="EOV2" s="386"/>
      <c r="EOW2" s="385"/>
      <c r="EOX2" s="386"/>
      <c r="EOY2" s="386"/>
      <c r="EOZ2" s="386"/>
      <c r="EPA2" s="386"/>
      <c r="EPB2" s="386"/>
      <c r="EPC2" s="386"/>
      <c r="EPD2" s="386"/>
      <c r="EPE2" s="386"/>
      <c r="EPF2" s="386"/>
      <c r="EPG2" s="386"/>
      <c r="EPH2" s="386"/>
      <c r="EPI2" s="386"/>
      <c r="EPJ2" s="386"/>
      <c r="EPK2" s="386"/>
      <c r="EPL2" s="386"/>
      <c r="EPM2" s="385"/>
      <c r="EPN2" s="386"/>
      <c r="EPO2" s="386"/>
      <c r="EPP2" s="386"/>
      <c r="EPQ2" s="386"/>
      <c r="EPR2" s="386"/>
      <c r="EPS2" s="386"/>
      <c r="EPT2" s="386"/>
      <c r="EPU2" s="386"/>
      <c r="EPV2" s="386"/>
      <c r="EPW2" s="386"/>
      <c r="EPX2" s="386"/>
      <c r="EPY2" s="386"/>
      <c r="EPZ2" s="386"/>
      <c r="EQA2" s="386"/>
      <c r="EQB2" s="386"/>
      <c r="EQC2" s="385"/>
      <c r="EQD2" s="386"/>
      <c r="EQE2" s="386"/>
      <c r="EQF2" s="386"/>
      <c r="EQG2" s="386"/>
      <c r="EQH2" s="386"/>
      <c r="EQI2" s="386"/>
      <c r="EQJ2" s="386"/>
      <c r="EQK2" s="386"/>
      <c r="EQL2" s="386"/>
      <c r="EQM2" s="386"/>
      <c r="EQN2" s="386"/>
      <c r="EQO2" s="386"/>
      <c r="EQP2" s="386"/>
      <c r="EQQ2" s="386"/>
      <c r="EQR2" s="386"/>
      <c r="EQS2" s="385"/>
      <c r="EQT2" s="386"/>
      <c r="EQU2" s="386"/>
      <c r="EQV2" s="386"/>
      <c r="EQW2" s="386"/>
      <c r="EQX2" s="386"/>
      <c r="EQY2" s="386"/>
      <c r="EQZ2" s="386"/>
      <c r="ERA2" s="386"/>
      <c r="ERB2" s="386"/>
      <c r="ERC2" s="386"/>
      <c r="ERD2" s="386"/>
      <c r="ERE2" s="386"/>
      <c r="ERF2" s="386"/>
      <c r="ERG2" s="386"/>
      <c r="ERH2" s="386"/>
      <c r="ERI2" s="385"/>
      <c r="ERJ2" s="386"/>
      <c r="ERK2" s="386"/>
      <c r="ERL2" s="386"/>
      <c r="ERM2" s="386"/>
      <c r="ERN2" s="386"/>
      <c r="ERO2" s="386"/>
      <c r="ERP2" s="386"/>
      <c r="ERQ2" s="386"/>
      <c r="ERR2" s="386"/>
      <c r="ERS2" s="386"/>
      <c r="ERT2" s="386"/>
      <c r="ERU2" s="386"/>
      <c r="ERV2" s="386"/>
      <c r="ERW2" s="386"/>
      <c r="ERX2" s="386"/>
      <c r="ERY2" s="385"/>
      <c r="ERZ2" s="386"/>
      <c r="ESA2" s="386"/>
      <c r="ESB2" s="386"/>
      <c r="ESC2" s="386"/>
      <c r="ESD2" s="386"/>
      <c r="ESE2" s="386"/>
      <c r="ESF2" s="386"/>
      <c r="ESG2" s="386"/>
      <c r="ESH2" s="386"/>
      <c r="ESI2" s="386"/>
      <c r="ESJ2" s="386"/>
      <c r="ESK2" s="386"/>
      <c r="ESL2" s="386"/>
      <c r="ESM2" s="386"/>
      <c r="ESN2" s="386"/>
      <c r="ESO2" s="385"/>
      <c r="ESP2" s="386"/>
      <c r="ESQ2" s="386"/>
      <c r="ESR2" s="386"/>
      <c r="ESS2" s="386"/>
      <c r="EST2" s="386"/>
      <c r="ESU2" s="386"/>
      <c r="ESV2" s="386"/>
      <c r="ESW2" s="386"/>
      <c r="ESX2" s="386"/>
      <c r="ESY2" s="386"/>
      <c r="ESZ2" s="386"/>
      <c r="ETA2" s="386"/>
      <c r="ETB2" s="386"/>
      <c r="ETC2" s="386"/>
      <c r="ETD2" s="386"/>
      <c r="ETE2" s="385"/>
      <c r="ETF2" s="386"/>
      <c r="ETG2" s="386"/>
      <c r="ETH2" s="386"/>
      <c r="ETI2" s="386"/>
      <c r="ETJ2" s="386"/>
      <c r="ETK2" s="386"/>
      <c r="ETL2" s="386"/>
      <c r="ETM2" s="386"/>
      <c r="ETN2" s="386"/>
      <c r="ETO2" s="386"/>
      <c r="ETP2" s="386"/>
      <c r="ETQ2" s="386"/>
      <c r="ETR2" s="386"/>
      <c r="ETS2" s="386"/>
      <c r="ETT2" s="386"/>
      <c r="ETU2" s="385"/>
      <c r="ETV2" s="386"/>
      <c r="ETW2" s="386"/>
      <c r="ETX2" s="386"/>
      <c r="ETY2" s="386"/>
      <c r="ETZ2" s="386"/>
      <c r="EUA2" s="386"/>
      <c r="EUB2" s="386"/>
      <c r="EUC2" s="386"/>
      <c r="EUD2" s="386"/>
      <c r="EUE2" s="386"/>
      <c r="EUF2" s="386"/>
      <c r="EUG2" s="386"/>
      <c r="EUH2" s="386"/>
      <c r="EUI2" s="386"/>
      <c r="EUJ2" s="386"/>
      <c r="EUK2" s="385"/>
      <c r="EUL2" s="386"/>
      <c r="EUM2" s="386"/>
      <c r="EUN2" s="386"/>
      <c r="EUO2" s="386"/>
      <c r="EUP2" s="386"/>
      <c r="EUQ2" s="386"/>
      <c r="EUR2" s="386"/>
      <c r="EUS2" s="386"/>
      <c r="EUT2" s="386"/>
      <c r="EUU2" s="386"/>
      <c r="EUV2" s="386"/>
      <c r="EUW2" s="386"/>
      <c r="EUX2" s="386"/>
      <c r="EUY2" s="386"/>
      <c r="EUZ2" s="386"/>
      <c r="EVA2" s="385"/>
      <c r="EVB2" s="386"/>
      <c r="EVC2" s="386"/>
      <c r="EVD2" s="386"/>
      <c r="EVE2" s="386"/>
      <c r="EVF2" s="386"/>
      <c r="EVG2" s="386"/>
      <c r="EVH2" s="386"/>
      <c r="EVI2" s="386"/>
      <c r="EVJ2" s="386"/>
      <c r="EVK2" s="386"/>
      <c r="EVL2" s="386"/>
      <c r="EVM2" s="386"/>
      <c r="EVN2" s="386"/>
      <c r="EVO2" s="386"/>
      <c r="EVP2" s="386"/>
      <c r="EVQ2" s="385"/>
      <c r="EVR2" s="386"/>
      <c r="EVS2" s="386"/>
      <c r="EVT2" s="386"/>
      <c r="EVU2" s="386"/>
      <c r="EVV2" s="386"/>
      <c r="EVW2" s="386"/>
      <c r="EVX2" s="386"/>
      <c r="EVY2" s="386"/>
      <c r="EVZ2" s="386"/>
      <c r="EWA2" s="386"/>
      <c r="EWB2" s="386"/>
      <c r="EWC2" s="386"/>
      <c r="EWD2" s="386"/>
      <c r="EWE2" s="386"/>
      <c r="EWF2" s="386"/>
      <c r="EWG2" s="385"/>
      <c r="EWH2" s="386"/>
      <c r="EWI2" s="386"/>
      <c r="EWJ2" s="386"/>
      <c r="EWK2" s="386"/>
      <c r="EWL2" s="386"/>
      <c r="EWM2" s="386"/>
      <c r="EWN2" s="386"/>
      <c r="EWO2" s="386"/>
      <c r="EWP2" s="386"/>
      <c r="EWQ2" s="386"/>
      <c r="EWR2" s="386"/>
      <c r="EWS2" s="386"/>
      <c r="EWT2" s="386"/>
      <c r="EWU2" s="386"/>
      <c r="EWV2" s="386"/>
      <c r="EWW2" s="385"/>
      <c r="EWX2" s="386"/>
      <c r="EWY2" s="386"/>
      <c r="EWZ2" s="386"/>
      <c r="EXA2" s="386"/>
      <c r="EXB2" s="386"/>
      <c r="EXC2" s="386"/>
      <c r="EXD2" s="386"/>
      <c r="EXE2" s="386"/>
      <c r="EXF2" s="386"/>
      <c r="EXG2" s="386"/>
      <c r="EXH2" s="386"/>
      <c r="EXI2" s="386"/>
      <c r="EXJ2" s="386"/>
      <c r="EXK2" s="386"/>
      <c r="EXL2" s="386"/>
      <c r="EXM2" s="385"/>
      <c r="EXN2" s="386"/>
      <c r="EXO2" s="386"/>
      <c r="EXP2" s="386"/>
      <c r="EXQ2" s="386"/>
      <c r="EXR2" s="386"/>
      <c r="EXS2" s="386"/>
      <c r="EXT2" s="386"/>
      <c r="EXU2" s="386"/>
      <c r="EXV2" s="386"/>
      <c r="EXW2" s="386"/>
      <c r="EXX2" s="386"/>
      <c r="EXY2" s="386"/>
      <c r="EXZ2" s="386"/>
      <c r="EYA2" s="386"/>
      <c r="EYB2" s="386"/>
      <c r="EYC2" s="385"/>
      <c r="EYD2" s="386"/>
      <c r="EYE2" s="386"/>
      <c r="EYF2" s="386"/>
      <c r="EYG2" s="386"/>
      <c r="EYH2" s="386"/>
      <c r="EYI2" s="386"/>
      <c r="EYJ2" s="386"/>
      <c r="EYK2" s="386"/>
      <c r="EYL2" s="386"/>
      <c r="EYM2" s="386"/>
      <c r="EYN2" s="386"/>
      <c r="EYO2" s="386"/>
      <c r="EYP2" s="386"/>
      <c r="EYQ2" s="386"/>
      <c r="EYR2" s="386"/>
      <c r="EYS2" s="385"/>
      <c r="EYT2" s="386"/>
      <c r="EYU2" s="386"/>
      <c r="EYV2" s="386"/>
      <c r="EYW2" s="386"/>
      <c r="EYX2" s="386"/>
      <c r="EYY2" s="386"/>
      <c r="EYZ2" s="386"/>
      <c r="EZA2" s="386"/>
      <c r="EZB2" s="386"/>
      <c r="EZC2" s="386"/>
      <c r="EZD2" s="386"/>
      <c r="EZE2" s="386"/>
      <c r="EZF2" s="386"/>
      <c r="EZG2" s="386"/>
      <c r="EZH2" s="386"/>
      <c r="EZI2" s="385"/>
      <c r="EZJ2" s="386"/>
      <c r="EZK2" s="386"/>
      <c r="EZL2" s="386"/>
      <c r="EZM2" s="386"/>
      <c r="EZN2" s="386"/>
      <c r="EZO2" s="386"/>
      <c r="EZP2" s="386"/>
      <c r="EZQ2" s="386"/>
      <c r="EZR2" s="386"/>
      <c r="EZS2" s="386"/>
      <c r="EZT2" s="386"/>
      <c r="EZU2" s="386"/>
      <c r="EZV2" s="386"/>
      <c r="EZW2" s="386"/>
      <c r="EZX2" s="386"/>
      <c r="EZY2" s="385"/>
      <c r="EZZ2" s="386"/>
      <c r="FAA2" s="386"/>
      <c r="FAB2" s="386"/>
      <c r="FAC2" s="386"/>
      <c r="FAD2" s="386"/>
      <c r="FAE2" s="386"/>
      <c r="FAF2" s="386"/>
      <c r="FAG2" s="386"/>
      <c r="FAH2" s="386"/>
      <c r="FAI2" s="386"/>
      <c r="FAJ2" s="386"/>
      <c r="FAK2" s="386"/>
      <c r="FAL2" s="386"/>
      <c r="FAM2" s="386"/>
      <c r="FAN2" s="386"/>
      <c r="FAO2" s="385"/>
      <c r="FAP2" s="386"/>
      <c r="FAQ2" s="386"/>
      <c r="FAR2" s="386"/>
      <c r="FAS2" s="386"/>
      <c r="FAT2" s="386"/>
      <c r="FAU2" s="386"/>
      <c r="FAV2" s="386"/>
      <c r="FAW2" s="386"/>
      <c r="FAX2" s="386"/>
      <c r="FAY2" s="386"/>
      <c r="FAZ2" s="386"/>
      <c r="FBA2" s="386"/>
      <c r="FBB2" s="386"/>
      <c r="FBC2" s="386"/>
      <c r="FBD2" s="386"/>
      <c r="FBE2" s="385"/>
      <c r="FBF2" s="386"/>
      <c r="FBG2" s="386"/>
      <c r="FBH2" s="386"/>
      <c r="FBI2" s="386"/>
      <c r="FBJ2" s="386"/>
      <c r="FBK2" s="386"/>
      <c r="FBL2" s="386"/>
      <c r="FBM2" s="386"/>
      <c r="FBN2" s="386"/>
      <c r="FBO2" s="386"/>
      <c r="FBP2" s="386"/>
      <c r="FBQ2" s="386"/>
      <c r="FBR2" s="386"/>
      <c r="FBS2" s="386"/>
      <c r="FBT2" s="386"/>
      <c r="FBU2" s="385"/>
      <c r="FBV2" s="386"/>
      <c r="FBW2" s="386"/>
      <c r="FBX2" s="386"/>
      <c r="FBY2" s="386"/>
      <c r="FBZ2" s="386"/>
      <c r="FCA2" s="386"/>
      <c r="FCB2" s="386"/>
      <c r="FCC2" s="386"/>
      <c r="FCD2" s="386"/>
      <c r="FCE2" s="386"/>
      <c r="FCF2" s="386"/>
      <c r="FCG2" s="386"/>
      <c r="FCH2" s="386"/>
      <c r="FCI2" s="386"/>
      <c r="FCJ2" s="386"/>
      <c r="FCK2" s="385"/>
      <c r="FCL2" s="386"/>
      <c r="FCM2" s="386"/>
      <c r="FCN2" s="386"/>
      <c r="FCO2" s="386"/>
      <c r="FCP2" s="386"/>
      <c r="FCQ2" s="386"/>
      <c r="FCR2" s="386"/>
      <c r="FCS2" s="386"/>
      <c r="FCT2" s="386"/>
      <c r="FCU2" s="386"/>
      <c r="FCV2" s="386"/>
      <c r="FCW2" s="386"/>
      <c r="FCX2" s="386"/>
      <c r="FCY2" s="386"/>
      <c r="FCZ2" s="386"/>
      <c r="FDA2" s="385"/>
      <c r="FDB2" s="386"/>
      <c r="FDC2" s="386"/>
      <c r="FDD2" s="386"/>
      <c r="FDE2" s="386"/>
      <c r="FDF2" s="386"/>
      <c r="FDG2" s="386"/>
      <c r="FDH2" s="386"/>
      <c r="FDI2" s="386"/>
      <c r="FDJ2" s="386"/>
      <c r="FDK2" s="386"/>
      <c r="FDL2" s="386"/>
      <c r="FDM2" s="386"/>
      <c r="FDN2" s="386"/>
      <c r="FDO2" s="386"/>
      <c r="FDP2" s="386"/>
      <c r="FDQ2" s="385"/>
      <c r="FDR2" s="386"/>
      <c r="FDS2" s="386"/>
      <c r="FDT2" s="386"/>
      <c r="FDU2" s="386"/>
      <c r="FDV2" s="386"/>
      <c r="FDW2" s="386"/>
      <c r="FDX2" s="386"/>
      <c r="FDY2" s="386"/>
      <c r="FDZ2" s="386"/>
      <c r="FEA2" s="386"/>
      <c r="FEB2" s="386"/>
      <c r="FEC2" s="386"/>
      <c r="FED2" s="386"/>
      <c r="FEE2" s="386"/>
      <c r="FEF2" s="386"/>
      <c r="FEG2" s="385"/>
      <c r="FEH2" s="386"/>
      <c r="FEI2" s="386"/>
      <c r="FEJ2" s="386"/>
      <c r="FEK2" s="386"/>
      <c r="FEL2" s="386"/>
      <c r="FEM2" s="386"/>
      <c r="FEN2" s="386"/>
      <c r="FEO2" s="386"/>
      <c r="FEP2" s="386"/>
      <c r="FEQ2" s="386"/>
      <c r="FER2" s="386"/>
      <c r="FES2" s="386"/>
      <c r="FET2" s="386"/>
      <c r="FEU2" s="386"/>
      <c r="FEV2" s="386"/>
      <c r="FEW2" s="385"/>
      <c r="FEX2" s="386"/>
      <c r="FEY2" s="386"/>
      <c r="FEZ2" s="386"/>
      <c r="FFA2" s="386"/>
      <c r="FFB2" s="386"/>
      <c r="FFC2" s="386"/>
      <c r="FFD2" s="386"/>
      <c r="FFE2" s="386"/>
      <c r="FFF2" s="386"/>
      <c r="FFG2" s="386"/>
      <c r="FFH2" s="386"/>
      <c r="FFI2" s="386"/>
      <c r="FFJ2" s="386"/>
      <c r="FFK2" s="386"/>
      <c r="FFL2" s="386"/>
      <c r="FFM2" s="385"/>
      <c r="FFN2" s="386"/>
      <c r="FFO2" s="386"/>
      <c r="FFP2" s="386"/>
      <c r="FFQ2" s="386"/>
      <c r="FFR2" s="386"/>
      <c r="FFS2" s="386"/>
      <c r="FFT2" s="386"/>
      <c r="FFU2" s="386"/>
      <c r="FFV2" s="386"/>
      <c r="FFW2" s="386"/>
      <c r="FFX2" s="386"/>
      <c r="FFY2" s="386"/>
      <c r="FFZ2" s="386"/>
      <c r="FGA2" s="386"/>
      <c r="FGB2" s="386"/>
      <c r="FGC2" s="385"/>
      <c r="FGD2" s="386"/>
      <c r="FGE2" s="386"/>
      <c r="FGF2" s="386"/>
      <c r="FGG2" s="386"/>
      <c r="FGH2" s="386"/>
      <c r="FGI2" s="386"/>
      <c r="FGJ2" s="386"/>
      <c r="FGK2" s="386"/>
      <c r="FGL2" s="386"/>
      <c r="FGM2" s="386"/>
      <c r="FGN2" s="386"/>
      <c r="FGO2" s="386"/>
      <c r="FGP2" s="386"/>
      <c r="FGQ2" s="386"/>
      <c r="FGR2" s="386"/>
      <c r="FGS2" s="385"/>
      <c r="FGT2" s="386"/>
      <c r="FGU2" s="386"/>
      <c r="FGV2" s="386"/>
      <c r="FGW2" s="386"/>
      <c r="FGX2" s="386"/>
      <c r="FGY2" s="386"/>
      <c r="FGZ2" s="386"/>
      <c r="FHA2" s="386"/>
      <c r="FHB2" s="386"/>
      <c r="FHC2" s="386"/>
      <c r="FHD2" s="386"/>
      <c r="FHE2" s="386"/>
      <c r="FHF2" s="386"/>
      <c r="FHG2" s="386"/>
      <c r="FHH2" s="386"/>
      <c r="FHI2" s="385"/>
      <c r="FHJ2" s="386"/>
      <c r="FHK2" s="386"/>
      <c r="FHL2" s="386"/>
      <c r="FHM2" s="386"/>
      <c r="FHN2" s="386"/>
      <c r="FHO2" s="386"/>
      <c r="FHP2" s="386"/>
      <c r="FHQ2" s="386"/>
      <c r="FHR2" s="386"/>
      <c r="FHS2" s="386"/>
      <c r="FHT2" s="386"/>
      <c r="FHU2" s="386"/>
      <c r="FHV2" s="386"/>
      <c r="FHW2" s="386"/>
      <c r="FHX2" s="386"/>
      <c r="FHY2" s="385"/>
      <c r="FHZ2" s="386"/>
      <c r="FIA2" s="386"/>
      <c r="FIB2" s="386"/>
      <c r="FIC2" s="386"/>
      <c r="FID2" s="386"/>
      <c r="FIE2" s="386"/>
      <c r="FIF2" s="386"/>
      <c r="FIG2" s="386"/>
      <c r="FIH2" s="386"/>
      <c r="FII2" s="386"/>
      <c r="FIJ2" s="386"/>
      <c r="FIK2" s="386"/>
      <c r="FIL2" s="386"/>
      <c r="FIM2" s="386"/>
      <c r="FIN2" s="386"/>
      <c r="FIO2" s="385"/>
      <c r="FIP2" s="386"/>
      <c r="FIQ2" s="386"/>
      <c r="FIR2" s="386"/>
      <c r="FIS2" s="386"/>
      <c r="FIT2" s="386"/>
      <c r="FIU2" s="386"/>
      <c r="FIV2" s="386"/>
      <c r="FIW2" s="386"/>
      <c r="FIX2" s="386"/>
      <c r="FIY2" s="386"/>
      <c r="FIZ2" s="386"/>
      <c r="FJA2" s="386"/>
      <c r="FJB2" s="386"/>
      <c r="FJC2" s="386"/>
      <c r="FJD2" s="386"/>
      <c r="FJE2" s="385"/>
      <c r="FJF2" s="386"/>
      <c r="FJG2" s="386"/>
      <c r="FJH2" s="386"/>
      <c r="FJI2" s="386"/>
      <c r="FJJ2" s="386"/>
      <c r="FJK2" s="386"/>
      <c r="FJL2" s="386"/>
      <c r="FJM2" s="386"/>
      <c r="FJN2" s="386"/>
      <c r="FJO2" s="386"/>
      <c r="FJP2" s="386"/>
      <c r="FJQ2" s="386"/>
      <c r="FJR2" s="386"/>
      <c r="FJS2" s="386"/>
      <c r="FJT2" s="386"/>
      <c r="FJU2" s="385"/>
      <c r="FJV2" s="386"/>
      <c r="FJW2" s="386"/>
      <c r="FJX2" s="386"/>
      <c r="FJY2" s="386"/>
      <c r="FJZ2" s="386"/>
      <c r="FKA2" s="386"/>
      <c r="FKB2" s="386"/>
      <c r="FKC2" s="386"/>
      <c r="FKD2" s="386"/>
      <c r="FKE2" s="386"/>
      <c r="FKF2" s="386"/>
      <c r="FKG2" s="386"/>
      <c r="FKH2" s="386"/>
      <c r="FKI2" s="386"/>
      <c r="FKJ2" s="386"/>
      <c r="FKK2" s="385"/>
      <c r="FKL2" s="386"/>
      <c r="FKM2" s="386"/>
      <c r="FKN2" s="386"/>
      <c r="FKO2" s="386"/>
      <c r="FKP2" s="386"/>
      <c r="FKQ2" s="386"/>
      <c r="FKR2" s="386"/>
      <c r="FKS2" s="386"/>
      <c r="FKT2" s="386"/>
      <c r="FKU2" s="386"/>
      <c r="FKV2" s="386"/>
      <c r="FKW2" s="386"/>
      <c r="FKX2" s="386"/>
      <c r="FKY2" s="386"/>
      <c r="FKZ2" s="386"/>
      <c r="FLA2" s="385"/>
      <c r="FLB2" s="386"/>
      <c r="FLC2" s="386"/>
      <c r="FLD2" s="386"/>
      <c r="FLE2" s="386"/>
      <c r="FLF2" s="386"/>
      <c r="FLG2" s="386"/>
      <c r="FLH2" s="386"/>
      <c r="FLI2" s="386"/>
      <c r="FLJ2" s="386"/>
      <c r="FLK2" s="386"/>
      <c r="FLL2" s="386"/>
      <c r="FLM2" s="386"/>
      <c r="FLN2" s="386"/>
      <c r="FLO2" s="386"/>
      <c r="FLP2" s="386"/>
      <c r="FLQ2" s="385"/>
      <c r="FLR2" s="386"/>
      <c r="FLS2" s="386"/>
      <c r="FLT2" s="386"/>
      <c r="FLU2" s="386"/>
      <c r="FLV2" s="386"/>
      <c r="FLW2" s="386"/>
      <c r="FLX2" s="386"/>
      <c r="FLY2" s="386"/>
      <c r="FLZ2" s="386"/>
      <c r="FMA2" s="386"/>
      <c r="FMB2" s="386"/>
      <c r="FMC2" s="386"/>
      <c r="FMD2" s="386"/>
      <c r="FME2" s="386"/>
      <c r="FMF2" s="386"/>
      <c r="FMG2" s="385"/>
      <c r="FMH2" s="386"/>
      <c r="FMI2" s="386"/>
      <c r="FMJ2" s="386"/>
      <c r="FMK2" s="386"/>
      <c r="FML2" s="386"/>
      <c r="FMM2" s="386"/>
      <c r="FMN2" s="386"/>
      <c r="FMO2" s="386"/>
      <c r="FMP2" s="386"/>
      <c r="FMQ2" s="386"/>
      <c r="FMR2" s="386"/>
      <c r="FMS2" s="386"/>
      <c r="FMT2" s="386"/>
      <c r="FMU2" s="386"/>
      <c r="FMV2" s="386"/>
      <c r="FMW2" s="385"/>
      <c r="FMX2" s="386"/>
      <c r="FMY2" s="386"/>
      <c r="FMZ2" s="386"/>
      <c r="FNA2" s="386"/>
      <c r="FNB2" s="386"/>
      <c r="FNC2" s="386"/>
      <c r="FND2" s="386"/>
      <c r="FNE2" s="386"/>
      <c r="FNF2" s="386"/>
      <c r="FNG2" s="386"/>
      <c r="FNH2" s="386"/>
      <c r="FNI2" s="386"/>
      <c r="FNJ2" s="386"/>
      <c r="FNK2" s="386"/>
      <c r="FNL2" s="386"/>
      <c r="FNM2" s="385"/>
      <c r="FNN2" s="386"/>
      <c r="FNO2" s="386"/>
      <c r="FNP2" s="386"/>
      <c r="FNQ2" s="386"/>
      <c r="FNR2" s="386"/>
      <c r="FNS2" s="386"/>
      <c r="FNT2" s="386"/>
      <c r="FNU2" s="386"/>
      <c r="FNV2" s="386"/>
      <c r="FNW2" s="386"/>
      <c r="FNX2" s="386"/>
      <c r="FNY2" s="386"/>
      <c r="FNZ2" s="386"/>
      <c r="FOA2" s="386"/>
      <c r="FOB2" s="386"/>
      <c r="FOC2" s="385"/>
      <c r="FOD2" s="386"/>
      <c r="FOE2" s="386"/>
      <c r="FOF2" s="386"/>
      <c r="FOG2" s="386"/>
      <c r="FOH2" s="386"/>
      <c r="FOI2" s="386"/>
      <c r="FOJ2" s="386"/>
      <c r="FOK2" s="386"/>
      <c r="FOL2" s="386"/>
      <c r="FOM2" s="386"/>
      <c r="FON2" s="386"/>
      <c r="FOO2" s="386"/>
      <c r="FOP2" s="386"/>
      <c r="FOQ2" s="386"/>
      <c r="FOR2" s="386"/>
      <c r="FOS2" s="385"/>
      <c r="FOT2" s="386"/>
      <c r="FOU2" s="386"/>
      <c r="FOV2" s="386"/>
      <c r="FOW2" s="386"/>
      <c r="FOX2" s="386"/>
      <c r="FOY2" s="386"/>
      <c r="FOZ2" s="386"/>
      <c r="FPA2" s="386"/>
      <c r="FPB2" s="386"/>
      <c r="FPC2" s="386"/>
      <c r="FPD2" s="386"/>
      <c r="FPE2" s="386"/>
      <c r="FPF2" s="386"/>
      <c r="FPG2" s="386"/>
      <c r="FPH2" s="386"/>
      <c r="FPI2" s="385"/>
      <c r="FPJ2" s="386"/>
      <c r="FPK2" s="386"/>
      <c r="FPL2" s="386"/>
      <c r="FPM2" s="386"/>
      <c r="FPN2" s="386"/>
      <c r="FPO2" s="386"/>
      <c r="FPP2" s="386"/>
      <c r="FPQ2" s="386"/>
      <c r="FPR2" s="386"/>
      <c r="FPS2" s="386"/>
      <c r="FPT2" s="386"/>
      <c r="FPU2" s="386"/>
      <c r="FPV2" s="386"/>
      <c r="FPW2" s="386"/>
      <c r="FPX2" s="386"/>
      <c r="FPY2" s="385"/>
      <c r="FPZ2" s="386"/>
      <c r="FQA2" s="386"/>
      <c r="FQB2" s="386"/>
      <c r="FQC2" s="386"/>
      <c r="FQD2" s="386"/>
      <c r="FQE2" s="386"/>
      <c r="FQF2" s="386"/>
      <c r="FQG2" s="386"/>
      <c r="FQH2" s="386"/>
      <c r="FQI2" s="386"/>
      <c r="FQJ2" s="386"/>
      <c r="FQK2" s="386"/>
      <c r="FQL2" s="386"/>
      <c r="FQM2" s="386"/>
      <c r="FQN2" s="386"/>
      <c r="FQO2" s="385"/>
      <c r="FQP2" s="386"/>
      <c r="FQQ2" s="386"/>
      <c r="FQR2" s="386"/>
      <c r="FQS2" s="386"/>
      <c r="FQT2" s="386"/>
      <c r="FQU2" s="386"/>
      <c r="FQV2" s="386"/>
      <c r="FQW2" s="386"/>
      <c r="FQX2" s="386"/>
      <c r="FQY2" s="386"/>
      <c r="FQZ2" s="386"/>
      <c r="FRA2" s="386"/>
      <c r="FRB2" s="386"/>
      <c r="FRC2" s="386"/>
      <c r="FRD2" s="386"/>
      <c r="FRE2" s="385"/>
      <c r="FRF2" s="386"/>
      <c r="FRG2" s="386"/>
      <c r="FRH2" s="386"/>
      <c r="FRI2" s="386"/>
      <c r="FRJ2" s="386"/>
      <c r="FRK2" s="386"/>
      <c r="FRL2" s="386"/>
      <c r="FRM2" s="386"/>
      <c r="FRN2" s="386"/>
      <c r="FRO2" s="386"/>
      <c r="FRP2" s="386"/>
      <c r="FRQ2" s="386"/>
      <c r="FRR2" s="386"/>
      <c r="FRS2" s="386"/>
      <c r="FRT2" s="386"/>
      <c r="FRU2" s="385"/>
      <c r="FRV2" s="386"/>
      <c r="FRW2" s="386"/>
      <c r="FRX2" s="386"/>
      <c r="FRY2" s="386"/>
      <c r="FRZ2" s="386"/>
      <c r="FSA2" s="386"/>
      <c r="FSB2" s="386"/>
      <c r="FSC2" s="386"/>
      <c r="FSD2" s="386"/>
      <c r="FSE2" s="386"/>
      <c r="FSF2" s="386"/>
      <c r="FSG2" s="386"/>
      <c r="FSH2" s="386"/>
      <c r="FSI2" s="386"/>
      <c r="FSJ2" s="386"/>
      <c r="FSK2" s="385"/>
      <c r="FSL2" s="386"/>
      <c r="FSM2" s="386"/>
      <c r="FSN2" s="386"/>
      <c r="FSO2" s="386"/>
      <c r="FSP2" s="386"/>
      <c r="FSQ2" s="386"/>
      <c r="FSR2" s="386"/>
      <c r="FSS2" s="386"/>
      <c r="FST2" s="386"/>
      <c r="FSU2" s="386"/>
      <c r="FSV2" s="386"/>
      <c r="FSW2" s="386"/>
      <c r="FSX2" s="386"/>
      <c r="FSY2" s="386"/>
      <c r="FSZ2" s="386"/>
      <c r="FTA2" s="385"/>
      <c r="FTB2" s="386"/>
      <c r="FTC2" s="386"/>
      <c r="FTD2" s="386"/>
      <c r="FTE2" s="386"/>
      <c r="FTF2" s="386"/>
      <c r="FTG2" s="386"/>
      <c r="FTH2" s="386"/>
      <c r="FTI2" s="386"/>
      <c r="FTJ2" s="386"/>
      <c r="FTK2" s="386"/>
      <c r="FTL2" s="386"/>
      <c r="FTM2" s="386"/>
      <c r="FTN2" s="386"/>
      <c r="FTO2" s="386"/>
      <c r="FTP2" s="386"/>
      <c r="FTQ2" s="385"/>
      <c r="FTR2" s="386"/>
      <c r="FTS2" s="386"/>
      <c r="FTT2" s="386"/>
      <c r="FTU2" s="386"/>
      <c r="FTV2" s="386"/>
      <c r="FTW2" s="386"/>
      <c r="FTX2" s="386"/>
      <c r="FTY2" s="386"/>
      <c r="FTZ2" s="386"/>
      <c r="FUA2" s="386"/>
      <c r="FUB2" s="386"/>
      <c r="FUC2" s="386"/>
      <c r="FUD2" s="386"/>
      <c r="FUE2" s="386"/>
      <c r="FUF2" s="386"/>
      <c r="FUG2" s="385"/>
      <c r="FUH2" s="386"/>
      <c r="FUI2" s="386"/>
      <c r="FUJ2" s="386"/>
      <c r="FUK2" s="386"/>
      <c r="FUL2" s="386"/>
      <c r="FUM2" s="386"/>
      <c r="FUN2" s="386"/>
      <c r="FUO2" s="386"/>
      <c r="FUP2" s="386"/>
      <c r="FUQ2" s="386"/>
      <c r="FUR2" s="386"/>
      <c r="FUS2" s="386"/>
      <c r="FUT2" s="386"/>
      <c r="FUU2" s="386"/>
      <c r="FUV2" s="386"/>
      <c r="FUW2" s="385"/>
      <c r="FUX2" s="386"/>
      <c r="FUY2" s="386"/>
      <c r="FUZ2" s="386"/>
      <c r="FVA2" s="386"/>
      <c r="FVB2" s="386"/>
      <c r="FVC2" s="386"/>
      <c r="FVD2" s="386"/>
      <c r="FVE2" s="386"/>
      <c r="FVF2" s="386"/>
      <c r="FVG2" s="386"/>
      <c r="FVH2" s="386"/>
      <c r="FVI2" s="386"/>
      <c r="FVJ2" s="386"/>
      <c r="FVK2" s="386"/>
      <c r="FVL2" s="386"/>
      <c r="FVM2" s="385"/>
      <c r="FVN2" s="386"/>
      <c r="FVO2" s="386"/>
      <c r="FVP2" s="386"/>
      <c r="FVQ2" s="386"/>
      <c r="FVR2" s="386"/>
      <c r="FVS2" s="386"/>
      <c r="FVT2" s="386"/>
      <c r="FVU2" s="386"/>
      <c r="FVV2" s="386"/>
      <c r="FVW2" s="386"/>
      <c r="FVX2" s="386"/>
      <c r="FVY2" s="386"/>
      <c r="FVZ2" s="386"/>
      <c r="FWA2" s="386"/>
      <c r="FWB2" s="386"/>
      <c r="FWC2" s="385"/>
      <c r="FWD2" s="386"/>
      <c r="FWE2" s="386"/>
      <c r="FWF2" s="386"/>
      <c r="FWG2" s="386"/>
      <c r="FWH2" s="386"/>
      <c r="FWI2" s="386"/>
      <c r="FWJ2" s="386"/>
      <c r="FWK2" s="386"/>
      <c r="FWL2" s="386"/>
      <c r="FWM2" s="386"/>
      <c r="FWN2" s="386"/>
      <c r="FWO2" s="386"/>
      <c r="FWP2" s="386"/>
      <c r="FWQ2" s="386"/>
      <c r="FWR2" s="386"/>
      <c r="FWS2" s="385"/>
      <c r="FWT2" s="386"/>
      <c r="FWU2" s="386"/>
      <c r="FWV2" s="386"/>
      <c r="FWW2" s="386"/>
      <c r="FWX2" s="386"/>
      <c r="FWY2" s="386"/>
      <c r="FWZ2" s="386"/>
      <c r="FXA2" s="386"/>
      <c r="FXB2" s="386"/>
      <c r="FXC2" s="386"/>
      <c r="FXD2" s="386"/>
      <c r="FXE2" s="386"/>
      <c r="FXF2" s="386"/>
      <c r="FXG2" s="386"/>
      <c r="FXH2" s="386"/>
      <c r="FXI2" s="385"/>
      <c r="FXJ2" s="386"/>
      <c r="FXK2" s="386"/>
      <c r="FXL2" s="386"/>
      <c r="FXM2" s="386"/>
      <c r="FXN2" s="386"/>
      <c r="FXO2" s="386"/>
      <c r="FXP2" s="386"/>
      <c r="FXQ2" s="386"/>
      <c r="FXR2" s="386"/>
      <c r="FXS2" s="386"/>
      <c r="FXT2" s="386"/>
      <c r="FXU2" s="386"/>
      <c r="FXV2" s="386"/>
      <c r="FXW2" s="386"/>
      <c r="FXX2" s="386"/>
      <c r="FXY2" s="385"/>
      <c r="FXZ2" s="386"/>
      <c r="FYA2" s="386"/>
      <c r="FYB2" s="386"/>
      <c r="FYC2" s="386"/>
      <c r="FYD2" s="386"/>
      <c r="FYE2" s="386"/>
      <c r="FYF2" s="386"/>
      <c r="FYG2" s="386"/>
      <c r="FYH2" s="386"/>
      <c r="FYI2" s="386"/>
      <c r="FYJ2" s="386"/>
      <c r="FYK2" s="386"/>
      <c r="FYL2" s="386"/>
      <c r="FYM2" s="386"/>
      <c r="FYN2" s="386"/>
      <c r="FYO2" s="385"/>
      <c r="FYP2" s="386"/>
      <c r="FYQ2" s="386"/>
      <c r="FYR2" s="386"/>
      <c r="FYS2" s="386"/>
      <c r="FYT2" s="386"/>
      <c r="FYU2" s="386"/>
      <c r="FYV2" s="386"/>
      <c r="FYW2" s="386"/>
      <c r="FYX2" s="386"/>
      <c r="FYY2" s="386"/>
      <c r="FYZ2" s="386"/>
      <c r="FZA2" s="386"/>
      <c r="FZB2" s="386"/>
      <c r="FZC2" s="386"/>
      <c r="FZD2" s="386"/>
      <c r="FZE2" s="385"/>
      <c r="FZF2" s="386"/>
      <c r="FZG2" s="386"/>
      <c r="FZH2" s="386"/>
      <c r="FZI2" s="386"/>
      <c r="FZJ2" s="386"/>
      <c r="FZK2" s="386"/>
      <c r="FZL2" s="386"/>
      <c r="FZM2" s="386"/>
      <c r="FZN2" s="386"/>
      <c r="FZO2" s="386"/>
      <c r="FZP2" s="386"/>
      <c r="FZQ2" s="386"/>
      <c r="FZR2" s="386"/>
      <c r="FZS2" s="386"/>
      <c r="FZT2" s="386"/>
      <c r="FZU2" s="385"/>
      <c r="FZV2" s="386"/>
      <c r="FZW2" s="386"/>
      <c r="FZX2" s="386"/>
      <c r="FZY2" s="386"/>
      <c r="FZZ2" s="386"/>
      <c r="GAA2" s="386"/>
      <c r="GAB2" s="386"/>
      <c r="GAC2" s="386"/>
      <c r="GAD2" s="386"/>
      <c r="GAE2" s="386"/>
      <c r="GAF2" s="386"/>
      <c r="GAG2" s="386"/>
      <c r="GAH2" s="386"/>
      <c r="GAI2" s="386"/>
      <c r="GAJ2" s="386"/>
      <c r="GAK2" s="385"/>
      <c r="GAL2" s="386"/>
      <c r="GAM2" s="386"/>
      <c r="GAN2" s="386"/>
      <c r="GAO2" s="386"/>
      <c r="GAP2" s="386"/>
      <c r="GAQ2" s="386"/>
      <c r="GAR2" s="386"/>
      <c r="GAS2" s="386"/>
      <c r="GAT2" s="386"/>
      <c r="GAU2" s="386"/>
      <c r="GAV2" s="386"/>
      <c r="GAW2" s="386"/>
      <c r="GAX2" s="386"/>
      <c r="GAY2" s="386"/>
      <c r="GAZ2" s="386"/>
      <c r="GBA2" s="385"/>
      <c r="GBB2" s="386"/>
      <c r="GBC2" s="386"/>
      <c r="GBD2" s="386"/>
      <c r="GBE2" s="386"/>
      <c r="GBF2" s="386"/>
      <c r="GBG2" s="386"/>
      <c r="GBH2" s="386"/>
      <c r="GBI2" s="386"/>
      <c r="GBJ2" s="386"/>
      <c r="GBK2" s="386"/>
      <c r="GBL2" s="386"/>
      <c r="GBM2" s="386"/>
      <c r="GBN2" s="386"/>
      <c r="GBO2" s="386"/>
      <c r="GBP2" s="386"/>
      <c r="GBQ2" s="385"/>
      <c r="GBR2" s="386"/>
      <c r="GBS2" s="386"/>
      <c r="GBT2" s="386"/>
      <c r="GBU2" s="386"/>
      <c r="GBV2" s="386"/>
      <c r="GBW2" s="386"/>
      <c r="GBX2" s="386"/>
      <c r="GBY2" s="386"/>
      <c r="GBZ2" s="386"/>
      <c r="GCA2" s="386"/>
      <c r="GCB2" s="386"/>
      <c r="GCC2" s="386"/>
      <c r="GCD2" s="386"/>
      <c r="GCE2" s="386"/>
      <c r="GCF2" s="386"/>
      <c r="GCG2" s="385"/>
      <c r="GCH2" s="386"/>
      <c r="GCI2" s="386"/>
      <c r="GCJ2" s="386"/>
      <c r="GCK2" s="386"/>
      <c r="GCL2" s="386"/>
      <c r="GCM2" s="386"/>
      <c r="GCN2" s="386"/>
      <c r="GCO2" s="386"/>
      <c r="GCP2" s="386"/>
      <c r="GCQ2" s="386"/>
      <c r="GCR2" s="386"/>
      <c r="GCS2" s="386"/>
      <c r="GCT2" s="386"/>
      <c r="GCU2" s="386"/>
      <c r="GCV2" s="386"/>
      <c r="GCW2" s="385"/>
      <c r="GCX2" s="386"/>
      <c r="GCY2" s="386"/>
      <c r="GCZ2" s="386"/>
      <c r="GDA2" s="386"/>
      <c r="GDB2" s="386"/>
      <c r="GDC2" s="386"/>
      <c r="GDD2" s="386"/>
      <c r="GDE2" s="386"/>
      <c r="GDF2" s="386"/>
      <c r="GDG2" s="386"/>
      <c r="GDH2" s="386"/>
      <c r="GDI2" s="386"/>
      <c r="GDJ2" s="386"/>
      <c r="GDK2" s="386"/>
      <c r="GDL2" s="386"/>
      <c r="GDM2" s="385"/>
      <c r="GDN2" s="386"/>
      <c r="GDO2" s="386"/>
      <c r="GDP2" s="386"/>
      <c r="GDQ2" s="386"/>
      <c r="GDR2" s="386"/>
      <c r="GDS2" s="386"/>
      <c r="GDT2" s="386"/>
      <c r="GDU2" s="386"/>
      <c r="GDV2" s="386"/>
      <c r="GDW2" s="386"/>
      <c r="GDX2" s="386"/>
      <c r="GDY2" s="386"/>
      <c r="GDZ2" s="386"/>
      <c r="GEA2" s="386"/>
      <c r="GEB2" s="386"/>
      <c r="GEC2" s="385"/>
      <c r="GED2" s="386"/>
      <c r="GEE2" s="386"/>
      <c r="GEF2" s="386"/>
      <c r="GEG2" s="386"/>
      <c r="GEH2" s="386"/>
      <c r="GEI2" s="386"/>
      <c r="GEJ2" s="386"/>
      <c r="GEK2" s="386"/>
      <c r="GEL2" s="386"/>
      <c r="GEM2" s="386"/>
      <c r="GEN2" s="386"/>
      <c r="GEO2" s="386"/>
      <c r="GEP2" s="386"/>
      <c r="GEQ2" s="386"/>
      <c r="GER2" s="386"/>
      <c r="GES2" s="385"/>
      <c r="GET2" s="386"/>
      <c r="GEU2" s="386"/>
      <c r="GEV2" s="386"/>
      <c r="GEW2" s="386"/>
      <c r="GEX2" s="386"/>
      <c r="GEY2" s="386"/>
      <c r="GEZ2" s="386"/>
      <c r="GFA2" s="386"/>
      <c r="GFB2" s="386"/>
      <c r="GFC2" s="386"/>
      <c r="GFD2" s="386"/>
      <c r="GFE2" s="386"/>
      <c r="GFF2" s="386"/>
      <c r="GFG2" s="386"/>
      <c r="GFH2" s="386"/>
      <c r="GFI2" s="385"/>
      <c r="GFJ2" s="386"/>
      <c r="GFK2" s="386"/>
      <c r="GFL2" s="386"/>
      <c r="GFM2" s="386"/>
      <c r="GFN2" s="386"/>
      <c r="GFO2" s="386"/>
      <c r="GFP2" s="386"/>
      <c r="GFQ2" s="386"/>
      <c r="GFR2" s="386"/>
      <c r="GFS2" s="386"/>
      <c r="GFT2" s="386"/>
      <c r="GFU2" s="386"/>
      <c r="GFV2" s="386"/>
      <c r="GFW2" s="386"/>
      <c r="GFX2" s="386"/>
      <c r="GFY2" s="385"/>
      <c r="GFZ2" s="386"/>
      <c r="GGA2" s="386"/>
      <c r="GGB2" s="386"/>
      <c r="GGC2" s="386"/>
      <c r="GGD2" s="386"/>
      <c r="GGE2" s="386"/>
      <c r="GGF2" s="386"/>
      <c r="GGG2" s="386"/>
      <c r="GGH2" s="386"/>
      <c r="GGI2" s="386"/>
      <c r="GGJ2" s="386"/>
      <c r="GGK2" s="386"/>
      <c r="GGL2" s="386"/>
      <c r="GGM2" s="386"/>
      <c r="GGN2" s="386"/>
      <c r="GGO2" s="385"/>
      <c r="GGP2" s="386"/>
      <c r="GGQ2" s="386"/>
      <c r="GGR2" s="386"/>
      <c r="GGS2" s="386"/>
      <c r="GGT2" s="386"/>
      <c r="GGU2" s="386"/>
      <c r="GGV2" s="386"/>
      <c r="GGW2" s="386"/>
      <c r="GGX2" s="386"/>
      <c r="GGY2" s="386"/>
      <c r="GGZ2" s="386"/>
      <c r="GHA2" s="386"/>
      <c r="GHB2" s="386"/>
      <c r="GHC2" s="386"/>
      <c r="GHD2" s="386"/>
      <c r="GHE2" s="385"/>
      <c r="GHF2" s="386"/>
      <c r="GHG2" s="386"/>
      <c r="GHH2" s="386"/>
      <c r="GHI2" s="386"/>
      <c r="GHJ2" s="386"/>
      <c r="GHK2" s="386"/>
      <c r="GHL2" s="386"/>
      <c r="GHM2" s="386"/>
      <c r="GHN2" s="386"/>
      <c r="GHO2" s="386"/>
      <c r="GHP2" s="386"/>
      <c r="GHQ2" s="386"/>
      <c r="GHR2" s="386"/>
      <c r="GHS2" s="386"/>
      <c r="GHT2" s="386"/>
      <c r="GHU2" s="385"/>
      <c r="GHV2" s="386"/>
      <c r="GHW2" s="386"/>
      <c r="GHX2" s="386"/>
      <c r="GHY2" s="386"/>
      <c r="GHZ2" s="386"/>
      <c r="GIA2" s="386"/>
      <c r="GIB2" s="386"/>
      <c r="GIC2" s="386"/>
      <c r="GID2" s="386"/>
      <c r="GIE2" s="386"/>
      <c r="GIF2" s="386"/>
      <c r="GIG2" s="386"/>
      <c r="GIH2" s="386"/>
      <c r="GII2" s="386"/>
      <c r="GIJ2" s="386"/>
      <c r="GIK2" s="385"/>
      <c r="GIL2" s="386"/>
      <c r="GIM2" s="386"/>
      <c r="GIN2" s="386"/>
      <c r="GIO2" s="386"/>
      <c r="GIP2" s="386"/>
      <c r="GIQ2" s="386"/>
      <c r="GIR2" s="386"/>
      <c r="GIS2" s="386"/>
      <c r="GIT2" s="386"/>
      <c r="GIU2" s="386"/>
      <c r="GIV2" s="386"/>
      <c r="GIW2" s="386"/>
      <c r="GIX2" s="386"/>
      <c r="GIY2" s="386"/>
      <c r="GIZ2" s="386"/>
      <c r="GJA2" s="385"/>
      <c r="GJB2" s="386"/>
      <c r="GJC2" s="386"/>
      <c r="GJD2" s="386"/>
      <c r="GJE2" s="386"/>
      <c r="GJF2" s="386"/>
      <c r="GJG2" s="386"/>
      <c r="GJH2" s="386"/>
      <c r="GJI2" s="386"/>
      <c r="GJJ2" s="386"/>
      <c r="GJK2" s="386"/>
      <c r="GJL2" s="386"/>
      <c r="GJM2" s="386"/>
      <c r="GJN2" s="386"/>
      <c r="GJO2" s="386"/>
      <c r="GJP2" s="386"/>
      <c r="GJQ2" s="385"/>
      <c r="GJR2" s="386"/>
      <c r="GJS2" s="386"/>
      <c r="GJT2" s="386"/>
      <c r="GJU2" s="386"/>
      <c r="GJV2" s="386"/>
      <c r="GJW2" s="386"/>
      <c r="GJX2" s="386"/>
      <c r="GJY2" s="386"/>
      <c r="GJZ2" s="386"/>
      <c r="GKA2" s="386"/>
      <c r="GKB2" s="386"/>
      <c r="GKC2" s="386"/>
      <c r="GKD2" s="386"/>
      <c r="GKE2" s="386"/>
      <c r="GKF2" s="386"/>
      <c r="GKG2" s="385"/>
      <c r="GKH2" s="386"/>
      <c r="GKI2" s="386"/>
      <c r="GKJ2" s="386"/>
      <c r="GKK2" s="386"/>
      <c r="GKL2" s="386"/>
      <c r="GKM2" s="386"/>
      <c r="GKN2" s="386"/>
      <c r="GKO2" s="386"/>
      <c r="GKP2" s="386"/>
      <c r="GKQ2" s="386"/>
      <c r="GKR2" s="386"/>
      <c r="GKS2" s="386"/>
      <c r="GKT2" s="386"/>
      <c r="GKU2" s="386"/>
      <c r="GKV2" s="386"/>
      <c r="GKW2" s="385"/>
      <c r="GKX2" s="386"/>
      <c r="GKY2" s="386"/>
      <c r="GKZ2" s="386"/>
      <c r="GLA2" s="386"/>
      <c r="GLB2" s="386"/>
      <c r="GLC2" s="386"/>
      <c r="GLD2" s="386"/>
      <c r="GLE2" s="386"/>
      <c r="GLF2" s="386"/>
      <c r="GLG2" s="386"/>
      <c r="GLH2" s="386"/>
      <c r="GLI2" s="386"/>
      <c r="GLJ2" s="386"/>
      <c r="GLK2" s="386"/>
      <c r="GLL2" s="386"/>
      <c r="GLM2" s="385"/>
      <c r="GLN2" s="386"/>
      <c r="GLO2" s="386"/>
      <c r="GLP2" s="386"/>
      <c r="GLQ2" s="386"/>
      <c r="GLR2" s="386"/>
      <c r="GLS2" s="386"/>
      <c r="GLT2" s="386"/>
      <c r="GLU2" s="386"/>
      <c r="GLV2" s="386"/>
      <c r="GLW2" s="386"/>
      <c r="GLX2" s="386"/>
      <c r="GLY2" s="386"/>
      <c r="GLZ2" s="386"/>
      <c r="GMA2" s="386"/>
      <c r="GMB2" s="386"/>
      <c r="GMC2" s="385"/>
      <c r="GMD2" s="386"/>
      <c r="GME2" s="386"/>
      <c r="GMF2" s="386"/>
      <c r="GMG2" s="386"/>
      <c r="GMH2" s="386"/>
      <c r="GMI2" s="386"/>
      <c r="GMJ2" s="386"/>
      <c r="GMK2" s="386"/>
      <c r="GML2" s="386"/>
      <c r="GMM2" s="386"/>
      <c r="GMN2" s="386"/>
      <c r="GMO2" s="386"/>
      <c r="GMP2" s="386"/>
      <c r="GMQ2" s="386"/>
      <c r="GMR2" s="386"/>
      <c r="GMS2" s="385"/>
      <c r="GMT2" s="386"/>
      <c r="GMU2" s="386"/>
      <c r="GMV2" s="386"/>
      <c r="GMW2" s="386"/>
      <c r="GMX2" s="386"/>
      <c r="GMY2" s="386"/>
      <c r="GMZ2" s="386"/>
      <c r="GNA2" s="386"/>
      <c r="GNB2" s="386"/>
      <c r="GNC2" s="386"/>
      <c r="GND2" s="386"/>
      <c r="GNE2" s="386"/>
      <c r="GNF2" s="386"/>
      <c r="GNG2" s="386"/>
      <c r="GNH2" s="386"/>
      <c r="GNI2" s="385"/>
      <c r="GNJ2" s="386"/>
      <c r="GNK2" s="386"/>
      <c r="GNL2" s="386"/>
      <c r="GNM2" s="386"/>
      <c r="GNN2" s="386"/>
      <c r="GNO2" s="386"/>
      <c r="GNP2" s="386"/>
      <c r="GNQ2" s="386"/>
      <c r="GNR2" s="386"/>
      <c r="GNS2" s="386"/>
      <c r="GNT2" s="386"/>
      <c r="GNU2" s="386"/>
      <c r="GNV2" s="386"/>
      <c r="GNW2" s="386"/>
      <c r="GNX2" s="386"/>
      <c r="GNY2" s="385"/>
      <c r="GNZ2" s="386"/>
      <c r="GOA2" s="386"/>
      <c r="GOB2" s="386"/>
      <c r="GOC2" s="386"/>
      <c r="GOD2" s="386"/>
      <c r="GOE2" s="386"/>
      <c r="GOF2" s="386"/>
      <c r="GOG2" s="386"/>
      <c r="GOH2" s="386"/>
      <c r="GOI2" s="386"/>
      <c r="GOJ2" s="386"/>
      <c r="GOK2" s="386"/>
      <c r="GOL2" s="386"/>
      <c r="GOM2" s="386"/>
      <c r="GON2" s="386"/>
      <c r="GOO2" s="385"/>
      <c r="GOP2" s="386"/>
      <c r="GOQ2" s="386"/>
      <c r="GOR2" s="386"/>
      <c r="GOS2" s="386"/>
      <c r="GOT2" s="386"/>
      <c r="GOU2" s="386"/>
      <c r="GOV2" s="386"/>
      <c r="GOW2" s="386"/>
      <c r="GOX2" s="386"/>
      <c r="GOY2" s="386"/>
      <c r="GOZ2" s="386"/>
      <c r="GPA2" s="386"/>
      <c r="GPB2" s="386"/>
      <c r="GPC2" s="386"/>
      <c r="GPD2" s="386"/>
      <c r="GPE2" s="385"/>
      <c r="GPF2" s="386"/>
      <c r="GPG2" s="386"/>
      <c r="GPH2" s="386"/>
      <c r="GPI2" s="386"/>
      <c r="GPJ2" s="386"/>
      <c r="GPK2" s="386"/>
      <c r="GPL2" s="386"/>
      <c r="GPM2" s="386"/>
      <c r="GPN2" s="386"/>
      <c r="GPO2" s="386"/>
      <c r="GPP2" s="386"/>
      <c r="GPQ2" s="386"/>
      <c r="GPR2" s="386"/>
      <c r="GPS2" s="386"/>
      <c r="GPT2" s="386"/>
      <c r="GPU2" s="385"/>
      <c r="GPV2" s="386"/>
      <c r="GPW2" s="386"/>
      <c r="GPX2" s="386"/>
      <c r="GPY2" s="386"/>
      <c r="GPZ2" s="386"/>
      <c r="GQA2" s="386"/>
      <c r="GQB2" s="386"/>
      <c r="GQC2" s="386"/>
      <c r="GQD2" s="386"/>
      <c r="GQE2" s="386"/>
      <c r="GQF2" s="386"/>
      <c r="GQG2" s="386"/>
      <c r="GQH2" s="386"/>
      <c r="GQI2" s="386"/>
      <c r="GQJ2" s="386"/>
      <c r="GQK2" s="385"/>
      <c r="GQL2" s="386"/>
      <c r="GQM2" s="386"/>
      <c r="GQN2" s="386"/>
      <c r="GQO2" s="386"/>
      <c r="GQP2" s="386"/>
      <c r="GQQ2" s="386"/>
      <c r="GQR2" s="386"/>
      <c r="GQS2" s="386"/>
      <c r="GQT2" s="386"/>
      <c r="GQU2" s="386"/>
      <c r="GQV2" s="386"/>
      <c r="GQW2" s="386"/>
      <c r="GQX2" s="386"/>
      <c r="GQY2" s="386"/>
      <c r="GQZ2" s="386"/>
      <c r="GRA2" s="385"/>
      <c r="GRB2" s="386"/>
      <c r="GRC2" s="386"/>
      <c r="GRD2" s="386"/>
      <c r="GRE2" s="386"/>
      <c r="GRF2" s="386"/>
      <c r="GRG2" s="386"/>
      <c r="GRH2" s="386"/>
      <c r="GRI2" s="386"/>
      <c r="GRJ2" s="386"/>
      <c r="GRK2" s="386"/>
      <c r="GRL2" s="386"/>
      <c r="GRM2" s="386"/>
      <c r="GRN2" s="386"/>
      <c r="GRO2" s="386"/>
      <c r="GRP2" s="386"/>
      <c r="GRQ2" s="385"/>
      <c r="GRR2" s="386"/>
      <c r="GRS2" s="386"/>
      <c r="GRT2" s="386"/>
      <c r="GRU2" s="386"/>
      <c r="GRV2" s="386"/>
      <c r="GRW2" s="386"/>
      <c r="GRX2" s="386"/>
      <c r="GRY2" s="386"/>
      <c r="GRZ2" s="386"/>
      <c r="GSA2" s="386"/>
      <c r="GSB2" s="386"/>
      <c r="GSC2" s="386"/>
      <c r="GSD2" s="386"/>
      <c r="GSE2" s="386"/>
      <c r="GSF2" s="386"/>
      <c r="GSG2" s="385"/>
      <c r="GSH2" s="386"/>
      <c r="GSI2" s="386"/>
      <c r="GSJ2" s="386"/>
      <c r="GSK2" s="386"/>
      <c r="GSL2" s="386"/>
      <c r="GSM2" s="386"/>
      <c r="GSN2" s="386"/>
      <c r="GSO2" s="386"/>
      <c r="GSP2" s="386"/>
      <c r="GSQ2" s="386"/>
      <c r="GSR2" s="386"/>
      <c r="GSS2" s="386"/>
      <c r="GST2" s="386"/>
      <c r="GSU2" s="386"/>
      <c r="GSV2" s="386"/>
      <c r="GSW2" s="385"/>
      <c r="GSX2" s="386"/>
      <c r="GSY2" s="386"/>
      <c r="GSZ2" s="386"/>
      <c r="GTA2" s="386"/>
      <c r="GTB2" s="386"/>
      <c r="GTC2" s="386"/>
      <c r="GTD2" s="386"/>
      <c r="GTE2" s="386"/>
      <c r="GTF2" s="386"/>
      <c r="GTG2" s="386"/>
      <c r="GTH2" s="386"/>
      <c r="GTI2" s="386"/>
      <c r="GTJ2" s="386"/>
      <c r="GTK2" s="386"/>
      <c r="GTL2" s="386"/>
      <c r="GTM2" s="385"/>
      <c r="GTN2" s="386"/>
      <c r="GTO2" s="386"/>
      <c r="GTP2" s="386"/>
      <c r="GTQ2" s="386"/>
      <c r="GTR2" s="386"/>
      <c r="GTS2" s="386"/>
      <c r="GTT2" s="386"/>
      <c r="GTU2" s="386"/>
      <c r="GTV2" s="386"/>
      <c r="GTW2" s="386"/>
      <c r="GTX2" s="386"/>
      <c r="GTY2" s="386"/>
      <c r="GTZ2" s="386"/>
      <c r="GUA2" s="386"/>
      <c r="GUB2" s="386"/>
      <c r="GUC2" s="385"/>
      <c r="GUD2" s="386"/>
      <c r="GUE2" s="386"/>
      <c r="GUF2" s="386"/>
      <c r="GUG2" s="386"/>
      <c r="GUH2" s="386"/>
      <c r="GUI2" s="386"/>
      <c r="GUJ2" s="386"/>
      <c r="GUK2" s="386"/>
      <c r="GUL2" s="386"/>
      <c r="GUM2" s="386"/>
      <c r="GUN2" s="386"/>
      <c r="GUO2" s="386"/>
      <c r="GUP2" s="386"/>
      <c r="GUQ2" s="386"/>
      <c r="GUR2" s="386"/>
      <c r="GUS2" s="385"/>
      <c r="GUT2" s="386"/>
      <c r="GUU2" s="386"/>
      <c r="GUV2" s="386"/>
      <c r="GUW2" s="386"/>
      <c r="GUX2" s="386"/>
      <c r="GUY2" s="386"/>
      <c r="GUZ2" s="386"/>
      <c r="GVA2" s="386"/>
      <c r="GVB2" s="386"/>
      <c r="GVC2" s="386"/>
      <c r="GVD2" s="386"/>
      <c r="GVE2" s="386"/>
      <c r="GVF2" s="386"/>
      <c r="GVG2" s="386"/>
      <c r="GVH2" s="386"/>
      <c r="GVI2" s="385"/>
      <c r="GVJ2" s="386"/>
      <c r="GVK2" s="386"/>
      <c r="GVL2" s="386"/>
      <c r="GVM2" s="386"/>
      <c r="GVN2" s="386"/>
      <c r="GVO2" s="386"/>
      <c r="GVP2" s="386"/>
      <c r="GVQ2" s="386"/>
      <c r="GVR2" s="386"/>
      <c r="GVS2" s="386"/>
      <c r="GVT2" s="386"/>
      <c r="GVU2" s="386"/>
      <c r="GVV2" s="386"/>
      <c r="GVW2" s="386"/>
      <c r="GVX2" s="386"/>
      <c r="GVY2" s="385"/>
      <c r="GVZ2" s="386"/>
      <c r="GWA2" s="386"/>
      <c r="GWB2" s="386"/>
      <c r="GWC2" s="386"/>
      <c r="GWD2" s="386"/>
      <c r="GWE2" s="386"/>
      <c r="GWF2" s="386"/>
      <c r="GWG2" s="386"/>
      <c r="GWH2" s="386"/>
      <c r="GWI2" s="386"/>
      <c r="GWJ2" s="386"/>
      <c r="GWK2" s="386"/>
      <c r="GWL2" s="386"/>
      <c r="GWM2" s="386"/>
      <c r="GWN2" s="386"/>
      <c r="GWO2" s="385"/>
      <c r="GWP2" s="386"/>
      <c r="GWQ2" s="386"/>
      <c r="GWR2" s="386"/>
      <c r="GWS2" s="386"/>
      <c r="GWT2" s="386"/>
      <c r="GWU2" s="386"/>
      <c r="GWV2" s="386"/>
      <c r="GWW2" s="386"/>
      <c r="GWX2" s="386"/>
      <c r="GWY2" s="386"/>
      <c r="GWZ2" s="386"/>
      <c r="GXA2" s="386"/>
      <c r="GXB2" s="386"/>
      <c r="GXC2" s="386"/>
      <c r="GXD2" s="386"/>
      <c r="GXE2" s="385"/>
      <c r="GXF2" s="386"/>
      <c r="GXG2" s="386"/>
      <c r="GXH2" s="386"/>
      <c r="GXI2" s="386"/>
      <c r="GXJ2" s="386"/>
      <c r="GXK2" s="386"/>
      <c r="GXL2" s="386"/>
      <c r="GXM2" s="386"/>
      <c r="GXN2" s="386"/>
      <c r="GXO2" s="386"/>
      <c r="GXP2" s="386"/>
      <c r="GXQ2" s="386"/>
      <c r="GXR2" s="386"/>
      <c r="GXS2" s="386"/>
      <c r="GXT2" s="386"/>
      <c r="GXU2" s="385"/>
      <c r="GXV2" s="386"/>
      <c r="GXW2" s="386"/>
      <c r="GXX2" s="386"/>
      <c r="GXY2" s="386"/>
      <c r="GXZ2" s="386"/>
      <c r="GYA2" s="386"/>
      <c r="GYB2" s="386"/>
      <c r="GYC2" s="386"/>
      <c r="GYD2" s="386"/>
      <c r="GYE2" s="386"/>
      <c r="GYF2" s="386"/>
      <c r="GYG2" s="386"/>
      <c r="GYH2" s="386"/>
      <c r="GYI2" s="386"/>
      <c r="GYJ2" s="386"/>
      <c r="GYK2" s="385"/>
      <c r="GYL2" s="386"/>
      <c r="GYM2" s="386"/>
      <c r="GYN2" s="386"/>
      <c r="GYO2" s="386"/>
      <c r="GYP2" s="386"/>
      <c r="GYQ2" s="386"/>
      <c r="GYR2" s="386"/>
      <c r="GYS2" s="386"/>
      <c r="GYT2" s="386"/>
      <c r="GYU2" s="386"/>
      <c r="GYV2" s="386"/>
      <c r="GYW2" s="386"/>
      <c r="GYX2" s="386"/>
      <c r="GYY2" s="386"/>
      <c r="GYZ2" s="386"/>
      <c r="GZA2" s="385"/>
      <c r="GZB2" s="386"/>
      <c r="GZC2" s="386"/>
      <c r="GZD2" s="386"/>
      <c r="GZE2" s="386"/>
      <c r="GZF2" s="386"/>
      <c r="GZG2" s="386"/>
      <c r="GZH2" s="386"/>
      <c r="GZI2" s="386"/>
      <c r="GZJ2" s="386"/>
      <c r="GZK2" s="386"/>
      <c r="GZL2" s="386"/>
      <c r="GZM2" s="386"/>
      <c r="GZN2" s="386"/>
      <c r="GZO2" s="386"/>
      <c r="GZP2" s="386"/>
      <c r="GZQ2" s="385"/>
      <c r="GZR2" s="386"/>
      <c r="GZS2" s="386"/>
      <c r="GZT2" s="386"/>
      <c r="GZU2" s="386"/>
      <c r="GZV2" s="386"/>
      <c r="GZW2" s="386"/>
      <c r="GZX2" s="386"/>
      <c r="GZY2" s="386"/>
      <c r="GZZ2" s="386"/>
      <c r="HAA2" s="386"/>
      <c r="HAB2" s="386"/>
      <c r="HAC2" s="386"/>
      <c r="HAD2" s="386"/>
      <c r="HAE2" s="386"/>
      <c r="HAF2" s="386"/>
      <c r="HAG2" s="385"/>
      <c r="HAH2" s="386"/>
      <c r="HAI2" s="386"/>
      <c r="HAJ2" s="386"/>
      <c r="HAK2" s="386"/>
      <c r="HAL2" s="386"/>
      <c r="HAM2" s="386"/>
      <c r="HAN2" s="386"/>
      <c r="HAO2" s="386"/>
      <c r="HAP2" s="386"/>
      <c r="HAQ2" s="386"/>
      <c r="HAR2" s="386"/>
      <c r="HAS2" s="386"/>
      <c r="HAT2" s="386"/>
      <c r="HAU2" s="386"/>
      <c r="HAV2" s="386"/>
      <c r="HAW2" s="385"/>
      <c r="HAX2" s="386"/>
      <c r="HAY2" s="386"/>
      <c r="HAZ2" s="386"/>
      <c r="HBA2" s="386"/>
      <c r="HBB2" s="386"/>
      <c r="HBC2" s="386"/>
      <c r="HBD2" s="386"/>
      <c r="HBE2" s="386"/>
      <c r="HBF2" s="386"/>
      <c r="HBG2" s="386"/>
      <c r="HBH2" s="386"/>
      <c r="HBI2" s="386"/>
      <c r="HBJ2" s="386"/>
      <c r="HBK2" s="386"/>
      <c r="HBL2" s="386"/>
      <c r="HBM2" s="385"/>
      <c r="HBN2" s="386"/>
      <c r="HBO2" s="386"/>
      <c r="HBP2" s="386"/>
      <c r="HBQ2" s="386"/>
      <c r="HBR2" s="386"/>
      <c r="HBS2" s="386"/>
      <c r="HBT2" s="386"/>
      <c r="HBU2" s="386"/>
      <c r="HBV2" s="386"/>
      <c r="HBW2" s="386"/>
      <c r="HBX2" s="386"/>
      <c r="HBY2" s="386"/>
      <c r="HBZ2" s="386"/>
      <c r="HCA2" s="386"/>
      <c r="HCB2" s="386"/>
      <c r="HCC2" s="385"/>
      <c r="HCD2" s="386"/>
      <c r="HCE2" s="386"/>
      <c r="HCF2" s="386"/>
      <c r="HCG2" s="386"/>
      <c r="HCH2" s="386"/>
      <c r="HCI2" s="386"/>
      <c r="HCJ2" s="386"/>
      <c r="HCK2" s="386"/>
      <c r="HCL2" s="386"/>
      <c r="HCM2" s="386"/>
      <c r="HCN2" s="386"/>
      <c r="HCO2" s="386"/>
      <c r="HCP2" s="386"/>
      <c r="HCQ2" s="386"/>
      <c r="HCR2" s="386"/>
      <c r="HCS2" s="385"/>
      <c r="HCT2" s="386"/>
      <c r="HCU2" s="386"/>
      <c r="HCV2" s="386"/>
      <c r="HCW2" s="386"/>
      <c r="HCX2" s="386"/>
      <c r="HCY2" s="386"/>
      <c r="HCZ2" s="386"/>
      <c r="HDA2" s="386"/>
      <c r="HDB2" s="386"/>
      <c r="HDC2" s="386"/>
      <c r="HDD2" s="386"/>
      <c r="HDE2" s="386"/>
      <c r="HDF2" s="386"/>
      <c r="HDG2" s="386"/>
      <c r="HDH2" s="386"/>
      <c r="HDI2" s="385"/>
      <c r="HDJ2" s="386"/>
      <c r="HDK2" s="386"/>
      <c r="HDL2" s="386"/>
      <c r="HDM2" s="386"/>
      <c r="HDN2" s="386"/>
      <c r="HDO2" s="386"/>
      <c r="HDP2" s="386"/>
      <c r="HDQ2" s="386"/>
      <c r="HDR2" s="386"/>
      <c r="HDS2" s="386"/>
      <c r="HDT2" s="386"/>
      <c r="HDU2" s="386"/>
      <c r="HDV2" s="386"/>
      <c r="HDW2" s="386"/>
      <c r="HDX2" s="386"/>
      <c r="HDY2" s="385"/>
      <c r="HDZ2" s="386"/>
      <c r="HEA2" s="386"/>
      <c r="HEB2" s="386"/>
      <c r="HEC2" s="386"/>
      <c r="HED2" s="386"/>
      <c r="HEE2" s="386"/>
      <c r="HEF2" s="386"/>
      <c r="HEG2" s="386"/>
      <c r="HEH2" s="386"/>
      <c r="HEI2" s="386"/>
      <c r="HEJ2" s="386"/>
      <c r="HEK2" s="386"/>
      <c r="HEL2" s="386"/>
      <c r="HEM2" s="386"/>
      <c r="HEN2" s="386"/>
      <c r="HEO2" s="385"/>
      <c r="HEP2" s="386"/>
      <c r="HEQ2" s="386"/>
      <c r="HER2" s="386"/>
      <c r="HES2" s="386"/>
      <c r="HET2" s="386"/>
      <c r="HEU2" s="386"/>
      <c r="HEV2" s="386"/>
      <c r="HEW2" s="386"/>
      <c r="HEX2" s="386"/>
      <c r="HEY2" s="386"/>
      <c r="HEZ2" s="386"/>
      <c r="HFA2" s="386"/>
      <c r="HFB2" s="386"/>
      <c r="HFC2" s="386"/>
      <c r="HFD2" s="386"/>
      <c r="HFE2" s="385"/>
      <c r="HFF2" s="386"/>
      <c r="HFG2" s="386"/>
      <c r="HFH2" s="386"/>
      <c r="HFI2" s="386"/>
      <c r="HFJ2" s="386"/>
      <c r="HFK2" s="386"/>
      <c r="HFL2" s="386"/>
      <c r="HFM2" s="386"/>
      <c r="HFN2" s="386"/>
      <c r="HFO2" s="386"/>
      <c r="HFP2" s="386"/>
      <c r="HFQ2" s="386"/>
      <c r="HFR2" s="386"/>
      <c r="HFS2" s="386"/>
      <c r="HFT2" s="386"/>
      <c r="HFU2" s="385"/>
      <c r="HFV2" s="386"/>
      <c r="HFW2" s="386"/>
      <c r="HFX2" s="386"/>
      <c r="HFY2" s="386"/>
      <c r="HFZ2" s="386"/>
      <c r="HGA2" s="386"/>
      <c r="HGB2" s="386"/>
      <c r="HGC2" s="386"/>
      <c r="HGD2" s="386"/>
      <c r="HGE2" s="386"/>
      <c r="HGF2" s="386"/>
      <c r="HGG2" s="386"/>
      <c r="HGH2" s="386"/>
      <c r="HGI2" s="386"/>
      <c r="HGJ2" s="386"/>
      <c r="HGK2" s="385"/>
      <c r="HGL2" s="386"/>
      <c r="HGM2" s="386"/>
      <c r="HGN2" s="386"/>
      <c r="HGO2" s="386"/>
      <c r="HGP2" s="386"/>
      <c r="HGQ2" s="386"/>
      <c r="HGR2" s="386"/>
      <c r="HGS2" s="386"/>
      <c r="HGT2" s="386"/>
      <c r="HGU2" s="386"/>
      <c r="HGV2" s="386"/>
      <c r="HGW2" s="386"/>
      <c r="HGX2" s="386"/>
      <c r="HGY2" s="386"/>
      <c r="HGZ2" s="386"/>
      <c r="HHA2" s="385"/>
      <c r="HHB2" s="386"/>
      <c r="HHC2" s="386"/>
      <c r="HHD2" s="386"/>
      <c r="HHE2" s="386"/>
      <c r="HHF2" s="386"/>
      <c r="HHG2" s="386"/>
      <c r="HHH2" s="386"/>
      <c r="HHI2" s="386"/>
      <c r="HHJ2" s="386"/>
      <c r="HHK2" s="386"/>
      <c r="HHL2" s="386"/>
      <c r="HHM2" s="386"/>
      <c r="HHN2" s="386"/>
      <c r="HHO2" s="386"/>
      <c r="HHP2" s="386"/>
      <c r="HHQ2" s="385"/>
      <c r="HHR2" s="386"/>
      <c r="HHS2" s="386"/>
      <c r="HHT2" s="386"/>
      <c r="HHU2" s="386"/>
      <c r="HHV2" s="386"/>
      <c r="HHW2" s="386"/>
      <c r="HHX2" s="386"/>
      <c r="HHY2" s="386"/>
      <c r="HHZ2" s="386"/>
      <c r="HIA2" s="386"/>
      <c r="HIB2" s="386"/>
      <c r="HIC2" s="386"/>
      <c r="HID2" s="386"/>
      <c r="HIE2" s="386"/>
      <c r="HIF2" s="386"/>
      <c r="HIG2" s="385"/>
      <c r="HIH2" s="386"/>
      <c r="HII2" s="386"/>
      <c r="HIJ2" s="386"/>
      <c r="HIK2" s="386"/>
      <c r="HIL2" s="386"/>
      <c r="HIM2" s="386"/>
      <c r="HIN2" s="386"/>
      <c r="HIO2" s="386"/>
      <c r="HIP2" s="386"/>
      <c r="HIQ2" s="386"/>
      <c r="HIR2" s="386"/>
      <c r="HIS2" s="386"/>
      <c r="HIT2" s="386"/>
      <c r="HIU2" s="386"/>
      <c r="HIV2" s="386"/>
      <c r="HIW2" s="385"/>
      <c r="HIX2" s="386"/>
      <c r="HIY2" s="386"/>
      <c r="HIZ2" s="386"/>
      <c r="HJA2" s="386"/>
      <c r="HJB2" s="386"/>
      <c r="HJC2" s="386"/>
      <c r="HJD2" s="386"/>
      <c r="HJE2" s="386"/>
      <c r="HJF2" s="386"/>
      <c r="HJG2" s="386"/>
      <c r="HJH2" s="386"/>
      <c r="HJI2" s="386"/>
      <c r="HJJ2" s="386"/>
      <c r="HJK2" s="386"/>
      <c r="HJL2" s="386"/>
      <c r="HJM2" s="385"/>
      <c r="HJN2" s="386"/>
      <c r="HJO2" s="386"/>
      <c r="HJP2" s="386"/>
      <c r="HJQ2" s="386"/>
      <c r="HJR2" s="386"/>
      <c r="HJS2" s="386"/>
      <c r="HJT2" s="386"/>
      <c r="HJU2" s="386"/>
      <c r="HJV2" s="386"/>
      <c r="HJW2" s="386"/>
      <c r="HJX2" s="386"/>
      <c r="HJY2" s="386"/>
      <c r="HJZ2" s="386"/>
      <c r="HKA2" s="386"/>
      <c r="HKB2" s="386"/>
      <c r="HKC2" s="385"/>
      <c r="HKD2" s="386"/>
      <c r="HKE2" s="386"/>
      <c r="HKF2" s="386"/>
      <c r="HKG2" s="386"/>
      <c r="HKH2" s="386"/>
      <c r="HKI2" s="386"/>
      <c r="HKJ2" s="386"/>
      <c r="HKK2" s="386"/>
      <c r="HKL2" s="386"/>
      <c r="HKM2" s="386"/>
      <c r="HKN2" s="386"/>
      <c r="HKO2" s="386"/>
      <c r="HKP2" s="386"/>
      <c r="HKQ2" s="386"/>
      <c r="HKR2" s="386"/>
      <c r="HKS2" s="385"/>
      <c r="HKT2" s="386"/>
      <c r="HKU2" s="386"/>
      <c r="HKV2" s="386"/>
      <c r="HKW2" s="386"/>
      <c r="HKX2" s="386"/>
      <c r="HKY2" s="386"/>
      <c r="HKZ2" s="386"/>
      <c r="HLA2" s="386"/>
      <c r="HLB2" s="386"/>
      <c r="HLC2" s="386"/>
      <c r="HLD2" s="386"/>
      <c r="HLE2" s="386"/>
      <c r="HLF2" s="386"/>
      <c r="HLG2" s="386"/>
      <c r="HLH2" s="386"/>
      <c r="HLI2" s="385"/>
      <c r="HLJ2" s="386"/>
      <c r="HLK2" s="386"/>
      <c r="HLL2" s="386"/>
      <c r="HLM2" s="386"/>
      <c r="HLN2" s="386"/>
      <c r="HLO2" s="386"/>
      <c r="HLP2" s="386"/>
      <c r="HLQ2" s="386"/>
      <c r="HLR2" s="386"/>
      <c r="HLS2" s="386"/>
      <c r="HLT2" s="386"/>
      <c r="HLU2" s="386"/>
      <c r="HLV2" s="386"/>
      <c r="HLW2" s="386"/>
      <c r="HLX2" s="386"/>
      <c r="HLY2" s="385"/>
      <c r="HLZ2" s="386"/>
      <c r="HMA2" s="386"/>
      <c r="HMB2" s="386"/>
      <c r="HMC2" s="386"/>
      <c r="HMD2" s="386"/>
      <c r="HME2" s="386"/>
      <c r="HMF2" s="386"/>
      <c r="HMG2" s="386"/>
      <c r="HMH2" s="386"/>
      <c r="HMI2" s="386"/>
      <c r="HMJ2" s="386"/>
      <c r="HMK2" s="386"/>
      <c r="HML2" s="386"/>
      <c r="HMM2" s="386"/>
      <c r="HMN2" s="386"/>
      <c r="HMO2" s="385"/>
      <c r="HMP2" s="386"/>
      <c r="HMQ2" s="386"/>
      <c r="HMR2" s="386"/>
      <c r="HMS2" s="386"/>
      <c r="HMT2" s="386"/>
      <c r="HMU2" s="386"/>
      <c r="HMV2" s="386"/>
      <c r="HMW2" s="386"/>
      <c r="HMX2" s="386"/>
      <c r="HMY2" s="386"/>
      <c r="HMZ2" s="386"/>
      <c r="HNA2" s="386"/>
      <c r="HNB2" s="386"/>
      <c r="HNC2" s="386"/>
      <c r="HND2" s="386"/>
      <c r="HNE2" s="385"/>
      <c r="HNF2" s="386"/>
      <c r="HNG2" s="386"/>
      <c r="HNH2" s="386"/>
      <c r="HNI2" s="386"/>
      <c r="HNJ2" s="386"/>
      <c r="HNK2" s="386"/>
      <c r="HNL2" s="386"/>
      <c r="HNM2" s="386"/>
      <c r="HNN2" s="386"/>
      <c r="HNO2" s="386"/>
      <c r="HNP2" s="386"/>
      <c r="HNQ2" s="386"/>
      <c r="HNR2" s="386"/>
      <c r="HNS2" s="386"/>
      <c r="HNT2" s="386"/>
      <c r="HNU2" s="385"/>
      <c r="HNV2" s="386"/>
      <c r="HNW2" s="386"/>
      <c r="HNX2" s="386"/>
      <c r="HNY2" s="386"/>
      <c r="HNZ2" s="386"/>
      <c r="HOA2" s="386"/>
      <c r="HOB2" s="386"/>
      <c r="HOC2" s="386"/>
      <c r="HOD2" s="386"/>
      <c r="HOE2" s="386"/>
      <c r="HOF2" s="386"/>
      <c r="HOG2" s="386"/>
      <c r="HOH2" s="386"/>
      <c r="HOI2" s="386"/>
      <c r="HOJ2" s="386"/>
      <c r="HOK2" s="385"/>
      <c r="HOL2" s="386"/>
      <c r="HOM2" s="386"/>
      <c r="HON2" s="386"/>
      <c r="HOO2" s="386"/>
      <c r="HOP2" s="386"/>
      <c r="HOQ2" s="386"/>
      <c r="HOR2" s="386"/>
      <c r="HOS2" s="386"/>
      <c r="HOT2" s="386"/>
      <c r="HOU2" s="386"/>
      <c r="HOV2" s="386"/>
      <c r="HOW2" s="386"/>
      <c r="HOX2" s="386"/>
      <c r="HOY2" s="386"/>
      <c r="HOZ2" s="386"/>
      <c r="HPA2" s="385"/>
      <c r="HPB2" s="386"/>
      <c r="HPC2" s="386"/>
      <c r="HPD2" s="386"/>
      <c r="HPE2" s="386"/>
      <c r="HPF2" s="386"/>
      <c r="HPG2" s="386"/>
      <c r="HPH2" s="386"/>
      <c r="HPI2" s="386"/>
      <c r="HPJ2" s="386"/>
      <c r="HPK2" s="386"/>
      <c r="HPL2" s="386"/>
      <c r="HPM2" s="386"/>
      <c r="HPN2" s="386"/>
      <c r="HPO2" s="386"/>
      <c r="HPP2" s="386"/>
      <c r="HPQ2" s="385"/>
      <c r="HPR2" s="386"/>
      <c r="HPS2" s="386"/>
      <c r="HPT2" s="386"/>
      <c r="HPU2" s="386"/>
      <c r="HPV2" s="386"/>
      <c r="HPW2" s="386"/>
      <c r="HPX2" s="386"/>
      <c r="HPY2" s="386"/>
      <c r="HPZ2" s="386"/>
      <c r="HQA2" s="386"/>
      <c r="HQB2" s="386"/>
      <c r="HQC2" s="386"/>
      <c r="HQD2" s="386"/>
      <c r="HQE2" s="386"/>
      <c r="HQF2" s="386"/>
      <c r="HQG2" s="385"/>
      <c r="HQH2" s="386"/>
      <c r="HQI2" s="386"/>
      <c r="HQJ2" s="386"/>
      <c r="HQK2" s="386"/>
      <c r="HQL2" s="386"/>
      <c r="HQM2" s="386"/>
      <c r="HQN2" s="386"/>
      <c r="HQO2" s="386"/>
      <c r="HQP2" s="386"/>
      <c r="HQQ2" s="386"/>
      <c r="HQR2" s="386"/>
      <c r="HQS2" s="386"/>
      <c r="HQT2" s="386"/>
      <c r="HQU2" s="386"/>
      <c r="HQV2" s="386"/>
      <c r="HQW2" s="385"/>
      <c r="HQX2" s="386"/>
      <c r="HQY2" s="386"/>
      <c r="HQZ2" s="386"/>
      <c r="HRA2" s="386"/>
      <c r="HRB2" s="386"/>
      <c r="HRC2" s="386"/>
      <c r="HRD2" s="386"/>
      <c r="HRE2" s="386"/>
      <c r="HRF2" s="386"/>
      <c r="HRG2" s="386"/>
      <c r="HRH2" s="386"/>
      <c r="HRI2" s="386"/>
      <c r="HRJ2" s="386"/>
      <c r="HRK2" s="386"/>
      <c r="HRL2" s="386"/>
      <c r="HRM2" s="385"/>
      <c r="HRN2" s="386"/>
      <c r="HRO2" s="386"/>
      <c r="HRP2" s="386"/>
      <c r="HRQ2" s="386"/>
      <c r="HRR2" s="386"/>
      <c r="HRS2" s="386"/>
      <c r="HRT2" s="386"/>
      <c r="HRU2" s="386"/>
      <c r="HRV2" s="386"/>
      <c r="HRW2" s="386"/>
      <c r="HRX2" s="386"/>
      <c r="HRY2" s="386"/>
      <c r="HRZ2" s="386"/>
      <c r="HSA2" s="386"/>
      <c r="HSB2" s="386"/>
      <c r="HSC2" s="385"/>
      <c r="HSD2" s="386"/>
      <c r="HSE2" s="386"/>
      <c r="HSF2" s="386"/>
      <c r="HSG2" s="386"/>
      <c r="HSH2" s="386"/>
      <c r="HSI2" s="386"/>
      <c r="HSJ2" s="386"/>
      <c r="HSK2" s="386"/>
      <c r="HSL2" s="386"/>
      <c r="HSM2" s="386"/>
      <c r="HSN2" s="386"/>
      <c r="HSO2" s="386"/>
      <c r="HSP2" s="386"/>
      <c r="HSQ2" s="386"/>
      <c r="HSR2" s="386"/>
      <c r="HSS2" s="385"/>
      <c r="HST2" s="386"/>
      <c r="HSU2" s="386"/>
      <c r="HSV2" s="386"/>
      <c r="HSW2" s="386"/>
      <c r="HSX2" s="386"/>
      <c r="HSY2" s="386"/>
      <c r="HSZ2" s="386"/>
      <c r="HTA2" s="386"/>
      <c r="HTB2" s="386"/>
      <c r="HTC2" s="386"/>
      <c r="HTD2" s="386"/>
      <c r="HTE2" s="386"/>
      <c r="HTF2" s="386"/>
      <c r="HTG2" s="386"/>
      <c r="HTH2" s="386"/>
      <c r="HTI2" s="385"/>
      <c r="HTJ2" s="386"/>
      <c r="HTK2" s="386"/>
      <c r="HTL2" s="386"/>
      <c r="HTM2" s="386"/>
      <c r="HTN2" s="386"/>
      <c r="HTO2" s="386"/>
      <c r="HTP2" s="386"/>
      <c r="HTQ2" s="386"/>
      <c r="HTR2" s="386"/>
      <c r="HTS2" s="386"/>
      <c r="HTT2" s="386"/>
      <c r="HTU2" s="386"/>
      <c r="HTV2" s="386"/>
      <c r="HTW2" s="386"/>
      <c r="HTX2" s="386"/>
      <c r="HTY2" s="385"/>
      <c r="HTZ2" s="386"/>
      <c r="HUA2" s="386"/>
      <c r="HUB2" s="386"/>
      <c r="HUC2" s="386"/>
      <c r="HUD2" s="386"/>
      <c r="HUE2" s="386"/>
      <c r="HUF2" s="386"/>
      <c r="HUG2" s="386"/>
      <c r="HUH2" s="386"/>
      <c r="HUI2" s="386"/>
      <c r="HUJ2" s="386"/>
      <c r="HUK2" s="386"/>
      <c r="HUL2" s="386"/>
      <c r="HUM2" s="386"/>
      <c r="HUN2" s="386"/>
      <c r="HUO2" s="385"/>
      <c r="HUP2" s="386"/>
      <c r="HUQ2" s="386"/>
      <c r="HUR2" s="386"/>
      <c r="HUS2" s="386"/>
      <c r="HUT2" s="386"/>
      <c r="HUU2" s="386"/>
      <c r="HUV2" s="386"/>
      <c r="HUW2" s="386"/>
      <c r="HUX2" s="386"/>
      <c r="HUY2" s="386"/>
      <c r="HUZ2" s="386"/>
      <c r="HVA2" s="386"/>
      <c r="HVB2" s="386"/>
      <c r="HVC2" s="386"/>
      <c r="HVD2" s="386"/>
      <c r="HVE2" s="385"/>
      <c r="HVF2" s="386"/>
      <c r="HVG2" s="386"/>
      <c r="HVH2" s="386"/>
      <c r="HVI2" s="386"/>
      <c r="HVJ2" s="386"/>
      <c r="HVK2" s="386"/>
      <c r="HVL2" s="386"/>
      <c r="HVM2" s="386"/>
      <c r="HVN2" s="386"/>
      <c r="HVO2" s="386"/>
      <c r="HVP2" s="386"/>
      <c r="HVQ2" s="386"/>
      <c r="HVR2" s="386"/>
      <c r="HVS2" s="386"/>
      <c r="HVT2" s="386"/>
      <c r="HVU2" s="385"/>
      <c r="HVV2" s="386"/>
      <c r="HVW2" s="386"/>
      <c r="HVX2" s="386"/>
      <c r="HVY2" s="386"/>
      <c r="HVZ2" s="386"/>
      <c r="HWA2" s="386"/>
      <c r="HWB2" s="386"/>
      <c r="HWC2" s="386"/>
      <c r="HWD2" s="386"/>
      <c r="HWE2" s="386"/>
      <c r="HWF2" s="386"/>
      <c r="HWG2" s="386"/>
      <c r="HWH2" s="386"/>
      <c r="HWI2" s="386"/>
      <c r="HWJ2" s="386"/>
      <c r="HWK2" s="385"/>
      <c r="HWL2" s="386"/>
      <c r="HWM2" s="386"/>
      <c r="HWN2" s="386"/>
      <c r="HWO2" s="386"/>
      <c r="HWP2" s="386"/>
      <c r="HWQ2" s="386"/>
      <c r="HWR2" s="386"/>
      <c r="HWS2" s="386"/>
      <c r="HWT2" s="386"/>
      <c r="HWU2" s="386"/>
      <c r="HWV2" s="386"/>
      <c r="HWW2" s="386"/>
      <c r="HWX2" s="386"/>
      <c r="HWY2" s="386"/>
      <c r="HWZ2" s="386"/>
      <c r="HXA2" s="385"/>
      <c r="HXB2" s="386"/>
      <c r="HXC2" s="386"/>
      <c r="HXD2" s="386"/>
      <c r="HXE2" s="386"/>
      <c r="HXF2" s="386"/>
      <c r="HXG2" s="386"/>
      <c r="HXH2" s="386"/>
      <c r="HXI2" s="386"/>
      <c r="HXJ2" s="386"/>
      <c r="HXK2" s="386"/>
      <c r="HXL2" s="386"/>
      <c r="HXM2" s="386"/>
      <c r="HXN2" s="386"/>
      <c r="HXO2" s="386"/>
      <c r="HXP2" s="386"/>
      <c r="HXQ2" s="385"/>
      <c r="HXR2" s="386"/>
      <c r="HXS2" s="386"/>
      <c r="HXT2" s="386"/>
      <c r="HXU2" s="386"/>
      <c r="HXV2" s="386"/>
      <c r="HXW2" s="386"/>
      <c r="HXX2" s="386"/>
      <c r="HXY2" s="386"/>
      <c r="HXZ2" s="386"/>
      <c r="HYA2" s="386"/>
      <c r="HYB2" s="386"/>
      <c r="HYC2" s="386"/>
      <c r="HYD2" s="386"/>
      <c r="HYE2" s="386"/>
      <c r="HYF2" s="386"/>
      <c r="HYG2" s="385"/>
      <c r="HYH2" s="386"/>
      <c r="HYI2" s="386"/>
      <c r="HYJ2" s="386"/>
      <c r="HYK2" s="386"/>
      <c r="HYL2" s="386"/>
      <c r="HYM2" s="386"/>
      <c r="HYN2" s="386"/>
      <c r="HYO2" s="386"/>
      <c r="HYP2" s="386"/>
      <c r="HYQ2" s="386"/>
      <c r="HYR2" s="386"/>
      <c r="HYS2" s="386"/>
      <c r="HYT2" s="386"/>
      <c r="HYU2" s="386"/>
      <c r="HYV2" s="386"/>
      <c r="HYW2" s="385"/>
      <c r="HYX2" s="386"/>
      <c r="HYY2" s="386"/>
      <c r="HYZ2" s="386"/>
      <c r="HZA2" s="386"/>
      <c r="HZB2" s="386"/>
      <c r="HZC2" s="386"/>
      <c r="HZD2" s="386"/>
      <c r="HZE2" s="386"/>
      <c r="HZF2" s="386"/>
      <c r="HZG2" s="386"/>
      <c r="HZH2" s="386"/>
      <c r="HZI2" s="386"/>
      <c r="HZJ2" s="386"/>
      <c r="HZK2" s="386"/>
      <c r="HZL2" s="386"/>
      <c r="HZM2" s="385"/>
      <c r="HZN2" s="386"/>
      <c r="HZO2" s="386"/>
      <c r="HZP2" s="386"/>
      <c r="HZQ2" s="386"/>
      <c r="HZR2" s="386"/>
      <c r="HZS2" s="386"/>
      <c r="HZT2" s="386"/>
      <c r="HZU2" s="386"/>
      <c r="HZV2" s="386"/>
      <c r="HZW2" s="386"/>
      <c r="HZX2" s="386"/>
      <c r="HZY2" s="386"/>
      <c r="HZZ2" s="386"/>
      <c r="IAA2" s="386"/>
      <c r="IAB2" s="386"/>
      <c r="IAC2" s="385"/>
      <c r="IAD2" s="386"/>
      <c r="IAE2" s="386"/>
      <c r="IAF2" s="386"/>
      <c r="IAG2" s="386"/>
      <c r="IAH2" s="386"/>
      <c r="IAI2" s="386"/>
      <c r="IAJ2" s="386"/>
      <c r="IAK2" s="386"/>
      <c r="IAL2" s="386"/>
      <c r="IAM2" s="386"/>
      <c r="IAN2" s="386"/>
      <c r="IAO2" s="386"/>
      <c r="IAP2" s="386"/>
      <c r="IAQ2" s="386"/>
      <c r="IAR2" s="386"/>
      <c r="IAS2" s="385"/>
      <c r="IAT2" s="386"/>
      <c r="IAU2" s="386"/>
      <c r="IAV2" s="386"/>
      <c r="IAW2" s="386"/>
      <c r="IAX2" s="386"/>
      <c r="IAY2" s="386"/>
      <c r="IAZ2" s="386"/>
      <c r="IBA2" s="386"/>
      <c r="IBB2" s="386"/>
      <c r="IBC2" s="386"/>
      <c r="IBD2" s="386"/>
      <c r="IBE2" s="386"/>
      <c r="IBF2" s="386"/>
      <c r="IBG2" s="386"/>
      <c r="IBH2" s="386"/>
      <c r="IBI2" s="385"/>
      <c r="IBJ2" s="386"/>
      <c r="IBK2" s="386"/>
      <c r="IBL2" s="386"/>
      <c r="IBM2" s="386"/>
      <c r="IBN2" s="386"/>
      <c r="IBO2" s="386"/>
      <c r="IBP2" s="386"/>
      <c r="IBQ2" s="386"/>
      <c r="IBR2" s="386"/>
      <c r="IBS2" s="386"/>
      <c r="IBT2" s="386"/>
      <c r="IBU2" s="386"/>
      <c r="IBV2" s="386"/>
      <c r="IBW2" s="386"/>
      <c r="IBX2" s="386"/>
      <c r="IBY2" s="385"/>
      <c r="IBZ2" s="386"/>
      <c r="ICA2" s="386"/>
      <c r="ICB2" s="386"/>
      <c r="ICC2" s="386"/>
      <c r="ICD2" s="386"/>
      <c r="ICE2" s="386"/>
      <c r="ICF2" s="386"/>
      <c r="ICG2" s="386"/>
      <c r="ICH2" s="386"/>
      <c r="ICI2" s="386"/>
      <c r="ICJ2" s="386"/>
      <c r="ICK2" s="386"/>
      <c r="ICL2" s="386"/>
      <c r="ICM2" s="386"/>
      <c r="ICN2" s="386"/>
      <c r="ICO2" s="385"/>
      <c r="ICP2" s="386"/>
      <c r="ICQ2" s="386"/>
      <c r="ICR2" s="386"/>
      <c r="ICS2" s="386"/>
      <c r="ICT2" s="386"/>
      <c r="ICU2" s="386"/>
      <c r="ICV2" s="386"/>
      <c r="ICW2" s="386"/>
      <c r="ICX2" s="386"/>
      <c r="ICY2" s="386"/>
      <c r="ICZ2" s="386"/>
      <c r="IDA2" s="386"/>
      <c r="IDB2" s="386"/>
      <c r="IDC2" s="386"/>
      <c r="IDD2" s="386"/>
      <c r="IDE2" s="385"/>
      <c r="IDF2" s="386"/>
      <c r="IDG2" s="386"/>
      <c r="IDH2" s="386"/>
      <c r="IDI2" s="386"/>
      <c r="IDJ2" s="386"/>
      <c r="IDK2" s="386"/>
      <c r="IDL2" s="386"/>
      <c r="IDM2" s="386"/>
      <c r="IDN2" s="386"/>
      <c r="IDO2" s="386"/>
      <c r="IDP2" s="386"/>
      <c r="IDQ2" s="386"/>
      <c r="IDR2" s="386"/>
      <c r="IDS2" s="386"/>
      <c r="IDT2" s="386"/>
      <c r="IDU2" s="385"/>
      <c r="IDV2" s="386"/>
      <c r="IDW2" s="386"/>
      <c r="IDX2" s="386"/>
      <c r="IDY2" s="386"/>
      <c r="IDZ2" s="386"/>
      <c r="IEA2" s="386"/>
      <c r="IEB2" s="386"/>
      <c r="IEC2" s="386"/>
      <c r="IED2" s="386"/>
      <c r="IEE2" s="386"/>
      <c r="IEF2" s="386"/>
      <c r="IEG2" s="386"/>
      <c r="IEH2" s="386"/>
      <c r="IEI2" s="386"/>
      <c r="IEJ2" s="386"/>
      <c r="IEK2" s="385"/>
      <c r="IEL2" s="386"/>
      <c r="IEM2" s="386"/>
      <c r="IEN2" s="386"/>
      <c r="IEO2" s="386"/>
      <c r="IEP2" s="386"/>
      <c r="IEQ2" s="386"/>
      <c r="IER2" s="386"/>
      <c r="IES2" s="386"/>
      <c r="IET2" s="386"/>
      <c r="IEU2" s="386"/>
      <c r="IEV2" s="386"/>
      <c r="IEW2" s="386"/>
      <c r="IEX2" s="386"/>
      <c r="IEY2" s="386"/>
      <c r="IEZ2" s="386"/>
      <c r="IFA2" s="385"/>
      <c r="IFB2" s="386"/>
      <c r="IFC2" s="386"/>
      <c r="IFD2" s="386"/>
      <c r="IFE2" s="386"/>
      <c r="IFF2" s="386"/>
      <c r="IFG2" s="386"/>
      <c r="IFH2" s="386"/>
      <c r="IFI2" s="386"/>
      <c r="IFJ2" s="386"/>
      <c r="IFK2" s="386"/>
      <c r="IFL2" s="386"/>
      <c r="IFM2" s="386"/>
      <c r="IFN2" s="386"/>
      <c r="IFO2" s="386"/>
      <c r="IFP2" s="386"/>
      <c r="IFQ2" s="385"/>
      <c r="IFR2" s="386"/>
      <c r="IFS2" s="386"/>
      <c r="IFT2" s="386"/>
      <c r="IFU2" s="386"/>
      <c r="IFV2" s="386"/>
      <c r="IFW2" s="386"/>
      <c r="IFX2" s="386"/>
      <c r="IFY2" s="386"/>
      <c r="IFZ2" s="386"/>
      <c r="IGA2" s="386"/>
      <c r="IGB2" s="386"/>
      <c r="IGC2" s="386"/>
      <c r="IGD2" s="386"/>
      <c r="IGE2" s="386"/>
      <c r="IGF2" s="386"/>
      <c r="IGG2" s="385"/>
      <c r="IGH2" s="386"/>
      <c r="IGI2" s="386"/>
      <c r="IGJ2" s="386"/>
      <c r="IGK2" s="386"/>
      <c r="IGL2" s="386"/>
      <c r="IGM2" s="386"/>
      <c r="IGN2" s="386"/>
      <c r="IGO2" s="386"/>
      <c r="IGP2" s="386"/>
      <c r="IGQ2" s="386"/>
      <c r="IGR2" s="386"/>
      <c r="IGS2" s="386"/>
      <c r="IGT2" s="386"/>
      <c r="IGU2" s="386"/>
      <c r="IGV2" s="386"/>
      <c r="IGW2" s="385"/>
      <c r="IGX2" s="386"/>
      <c r="IGY2" s="386"/>
      <c r="IGZ2" s="386"/>
      <c r="IHA2" s="386"/>
      <c r="IHB2" s="386"/>
      <c r="IHC2" s="386"/>
      <c r="IHD2" s="386"/>
      <c r="IHE2" s="386"/>
      <c r="IHF2" s="386"/>
      <c r="IHG2" s="386"/>
      <c r="IHH2" s="386"/>
      <c r="IHI2" s="386"/>
      <c r="IHJ2" s="386"/>
      <c r="IHK2" s="386"/>
      <c r="IHL2" s="386"/>
      <c r="IHM2" s="385"/>
      <c r="IHN2" s="386"/>
      <c r="IHO2" s="386"/>
      <c r="IHP2" s="386"/>
      <c r="IHQ2" s="386"/>
      <c r="IHR2" s="386"/>
      <c r="IHS2" s="386"/>
      <c r="IHT2" s="386"/>
      <c r="IHU2" s="386"/>
      <c r="IHV2" s="386"/>
      <c r="IHW2" s="386"/>
      <c r="IHX2" s="386"/>
      <c r="IHY2" s="386"/>
      <c r="IHZ2" s="386"/>
      <c r="IIA2" s="386"/>
      <c r="IIB2" s="386"/>
      <c r="IIC2" s="385"/>
      <c r="IID2" s="386"/>
      <c r="IIE2" s="386"/>
      <c r="IIF2" s="386"/>
      <c r="IIG2" s="386"/>
      <c r="IIH2" s="386"/>
      <c r="III2" s="386"/>
      <c r="IIJ2" s="386"/>
      <c r="IIK2" s="386"/>
      <c r="IIL2" s="386"/>
      <c r="IIM2" s="386"/>
      <c r="IIN2" s="386"/>
      <c r="IIO2" s="386"/>
      <c r="IIP2" s="386"/>
      <c r="IIQ2" s="386"/>
      <c r="IIR2" s="386"/>
      <c r="IIS2" s="385"/>
      <c r="IIT2" s="386"/>
      <c r="IIU2" s="386"/>
      <c r="IIV2" s="386"/>
      <c r="IIW2" s="386"/>
      <c r="IIX2" s="386"/>
      <c r="IIY2" s="386"/>
      <c r="IIZ2" s="386"/>
      <c r="IJA2" s="386"/>
      <c r="IJB2" s="386"/>
      <c r="IJC2" s="386"/>
      <c r="IJD2" s="386"/>
      <c r="IJE2" s="386"/>
      <c r="IJF2" s="386"/>
      <c r="IJG2" s="386"/>
      <c r="IJH2" s="386"/>
      <c r="IJI2" s="385"/>
      <c r="IJJ2" s="386"/>
      <c r="IJK2" s="386"/>
      <c r="IJL2" s="386"/>
      <c r="IJM2" s="386"/>
      <c r="IJN2" s="386"/>
      <c r="IJO2" s="386"/>
      <c r="IJP2" s="386"/>
      <c r="IJQ2" s="386"/>
      <c r="IJR2" s="386"/>
      <c r="IJS2" s="386"/>
      <c r="IJT2" s="386"/>
      <c r="IJU2" s="386"/>
      <c r="IJV2" s="386"/>
      <c r="IJW2" s="386"/>
      <c r="IJX2" s="386"/>
      <c r="IJY2" s="385"/>
      <c r="IJZ2" s="386"/>
      <c r="IKA2" s="386"/>
      <c r="IKB2" s="386"/>
      <c r="IKC2" s="386"/>
      <c r="IKD2" s="386"/>
      <c r="IKE2" s="386"/>
      <c r="IKF2" s="386"/>
      <c r="IKG2" s="386"/>
      <c r="IKH2" s="386"/>
      <c r="IKI2" s="386"/>
      <c r="IKJ2" s="386"/>
      <c r="IKK2" s="386"/>
      <c r="IKL2" s="386"/>
      <c r="IKM2" s="386"/>
      <c r="IKN2" s="386"/>
      <c r="IKO2" s="385"/>
      <c r="IKP2" s="386"/>
      <c r="IKQ2" s="386"/>
      <c r="IKR2" s="386"/>
      <c r="IKS2" s="386"/>
      <c r="IKT2" s="386"/>
      <c r="IKU2" s="386"/>
      <c r="IKV2" s="386"/>
      <c r="IKW2" s="386"/>
      <c r="IKX2" s="386"/>
      <c r="IKY2" s="386"/>
      <c r="IKZ2" s="386"/>
      <c r="ILA2" s="386"/>
      <c r="ILB2" s="386"/>
      <c r="ILC2" s="386"/>
      <c r="ILD2" s="386"/>
      <c r="ILE2" s="385"/>
      <c r="ILF2" s="386"/>
      <c r="ILG2" s="386"/>
      <c r="ILH2" s="386"/>
      <c r="ILI2" s="386"/>
      <c r="ILJ2" s="386"/>
      <c r="ILK2" s="386"/>
      <c r="ILL2" s="386"/>
      <c r="ILM2" s="386"/>
      <c r="ILN2" s="386"/>
      <c r="ILO2" s="386"/>
      <c r="ILP2" s="386"/>
      <c r="ILQ2" s="386"/>
      <c r="ILR2" s="386"/>
      <c r="ILS2" s="386"/>
      <c r="ILT2" s="386"/>
      <c r="ILU2" s="385"/>
      <c r="ILV2" s="386"/>
      <c r="ILW2" s="386"/>
      <c r="ILX2" s="386"/>
      <c r="ILY2" s="386"/>
      <c r="ILZ2" s="386"/>
      <c r="IMA2" s="386"/>
      <c r="IMB2" s="386"/>
      <c r="IMC2" s="386"/>
      <c r="IMD2" s="386"/>
      <c r="IME2" s="386"/>
      <c r="IMF2" s="386"/>
      <c r="IMG2" s="386"/>
      <c r="IMH2" s="386"/>
      <c r="IMI2" s="386"/>
      <c r="IMJ2" s="386"/>
      <c r="IMK2" s="385"/>
      <c r="IML2" s="386"/>
      <c r="IMM2" s="386"/>
      <c r="IMN2" s="386"/>
      <c r="IMO2" s="386"/>
      <c r="IMP2" s="386"/>
      <c r="IMQ2" s="386"/>
      <c r="IMR2" s="386"/>
      <c r="IMS2" s="386"/>
      <c r="IMT2" s="386"/>
      <c r="IMU2" s="386"/>
      <c r="IMV2" s="386"/>
      <c r="IMW2" s="386"/>
      <c r="IMX2" s="386"/>
      <c r="IMY2" s="386"/>
      <c r="IMZ2" s="386"/>
      <c r="INA2" s="385"/>
      <c r="INB2" s="386"/>
      <c r="INC2" s="386"/>
      <c r="IND2" s="386"/>
      <c r="INE2" s="386"/>
      <c r="INF2" s="386"/>
      <c r="ING2" s="386"/>
      <c r="INH2" s="386"/>
      <c r="INI2" s="386"/>
      <c r="INJ2" s="386"/>
      <c r="INK2" s="386"/>
      <c r="INL2" s="386"/>
      <c r="INM2" s="386"/>
      <c r="INN2" s="386"/>
      <c r="INO2" s="386"/>
      <c r="INP2" s="386"/>
      <c r="INQ2" s="385"/>
      <c r="INR2" s="386"/>
      <c r="INS2" s="386"/>
      <c r="INT2" s="386"/>
      <c r="INU2" s="386"/>
      <c r="INV2" s="386"/>
      <c r="INW2" s="386"/>
      <c r="INX2" s="386"/>
      <c r="INY2" s="386"/>
      <c r="INZ2" s="386"/>
      <c r="IOA2" s="386"/>
      <c r="IOB2" s="386"/>
      <c r="IOC2" s="386"/>
      <c r="IOD2" s="386"/>
      <c r="IOE2" s="386"/>
      <c r="IOF2" s="386"/>
      <c r="IOG2" s="385"/>
      <c r="IOH2" s="386"/>
      <c r="IOI2" s="386"/>
      <c r="IOJ2" s="386"/>
      <c r="IOK2" s="386"/>
      <c r="IOL2" s="386"/>
      <c r="IOM2" s="386"/>
      <c r="ION2" s="386"/>
      <c r="IOO2" s="386"/>
      <c r="IOP2" s="386"/>
      <c r="IOQ2" s="386"/>
      <c r="IOR2" s="386"/>
      <c r="IOS2" s="386"/>
      <c r="IOT2" s="386"/>
      <c r="IOU2" s="386"/>
      <c r="IOV2" s="386"/>
      <c r="IOW2" s="385"/>
      <c r="IOX2" s="386"/>
      <c r="IOY2" s="386"/>
      <c r="IOZ2" s="386"/>
      <c r="IPA2" s="386"/>
      <c r="IPB2" s="386"/>
      <c r="IPC2" s="386"/>
      <c r="IPD2" s="386"/>
      <c r="IPE2" s="386"/>
      <c r="IPF2" s="386"/>
      <c r="IPG2" s="386"/>
      <c r="IPH2" s="386"/>
      <c r="IPI2" s="386"/>
      <c r="IPJ2" s="386"/>
      <c r="IPK2" s="386"/>
      <c r="IPL2" s="386"/>
      <c r="IPM2" s="385"/>
      <c r="IPN2" s="386"/>
      <c r="IPO2" s="386"/>
      <c r="IPP2" s="386"/>
      <c r="IPQ2" s="386"/>
      <c r="IPR2" s="386"/>
      <c r="IPS2" s="386"/>
      <c r="IPT2" s="386"/>
      <c r="IPU2" s="386"/>
      <c r="IPV2" s="386"/>
      <c r="IPW2" s="386"/>
      <c r="IPX2" s="386"/>
      <c r="IPY2" s="386"/>
      <c r="IPZ2" s="386"/>
      <c r="IQA2" s="386"/>
      <c r="IQB2" s="386"/>
      <c r="IQC2" s="385"/>
      <c r="IQD2" s="386"/>
      <c r="IQE2" s="386"/>
      <c r="IQF2" s="386"/>
      <c r="IQG2" s="386"/>
      <c r="IQH2" s="386"/>
      <c r="IQI2" s="386"/>
      <c r="IQJ2" s="386"/>
      <c r="IQK2" s="386"/>
      <c r="IQL2" s="386"/>
      <c r="IQM2" s="386"/>
      <c r="IQN2" s="386"/>
      <c r="IQO2" s="386"/>
      <c r="IQP2" s="386"/>
      <c r="IQQ2" s="386"/>
      <c r="IQR2" s="386"/>
      <c r="IQS2" s="385"/>
      <c r="IQT2" s="386"/>
      <c r="IQU2" s="386"/>
      <c r="IQV2" s="386"/>
      <c r="IQW2" s="386"/>
      <c r="IQX2" s="386"/>
      <c r="IQY2" s="386"/>
      <c r="IQZ2" s="386"/>
      <c r="IRA2" s="386"/>
      <c r="IRB2" s="386"/>
      <c r="IRC2" s="386"/>
      <c r="IRD2" s="386"/>
      <c r="IRE2" s="386"/>
      <c r="IRF2" s="386"/>
      <c r="IRG2" s="386"/>
      <c r="IRH2" s="386"/>
      <c r="IRI2" s="385"/>
      <c r="IRJ2" s="386"/>
      <c r="IRK2" s="386"/>
      <c r="IRL2" s="386"/>
      <c r="IRM2" s="386"/>
      <c r="IRN2" s="386"/>
      <c r="IRO2" s="386"/>
      <c r="IRP2" s="386"/>
      <c r="IRQ2" s="386"/>
      <c r="IRR2" s="386"/>
      <c r="IRS2" s="386"/>
      <c r="IRT2" s="386"/>
      <c r="IRU2" s="386"/>
      <c r="IRV2" s="386"/>
      <c r="IRW2" s="386"/>
      <c r="IRX2" s="386"/>
      <c r="IRY2" s="385"/>
      <c r="IRZ2" s="386"/>
      <c r="ISA2" s="386"/>
      <c r="ISB2" s="386"/>
      <c r="ISC2" s="386"/>
      <c r="ISD2" s="386"/>
      <c r="ISE2" s="386"/>
      <c r="ISF2" s="386"/>
      <c r="ISG2" s="386"/>
      <c r="ISH2" s="386"/>
      <c r="ISI2" s="386"/>
      <c r="ISJ2" s="386"/>
      <c r="ISK2" s="386"/>
      <c r="ISL2" s="386"/>
      <c r="ISM2" s="386"/>
      <c r="ISN2" s="386"/>
      <c r="ISO2" s="385"/>
      <c r="ISP2" s="386"/>
      <c r="ISQ2" s="386"/>
      <c r="ISR2" s="386"/>
      <c r="ISS2" s="386"/>
      <c r="IST2" s="386"/>
      <c r="ISU2" s="386"/>
      <c r="ISV2" s="386"/>
      <c r="ISW2" s="386"/>
      <c r="ISX2" s="386"/>
      <c r="ISY2" s="386"/>
      <c r="ISZ2" s="386"/>
      <c r="ITA2" s="386"/>
      <c r="ITB2" s="386"/>
      <c r="ITC2" s="386"/>
      <c r="ITD2" s="386"/>
      <c r="ITE2" s="385"/>
      <c r="ITF2" s="386"/>
      <c r="ITG2" s="386"/>
      <c r="ITH2" s="386"/>
      <c r="ITI2" s="386"/>
      <c r="ITJ2" s="386"/>
      <c r="ITK2" s="386"/>
      <c r="ITL2" s="386"/>
      <c r="ITM2" s="386"/>
      <c r="ITN2" s="386"/>
      <c r="ITO2" s="386"/>
      <c r="ITP2" s="386"/>
      <c r="ITQ2" s="386"/>
      <c r="ITR2" s="386"/>
      <c r="ITS2" s="386"/>
      <c r="ITT2" s="386"/>
      <c r="ITU2" s="385"/>
      <c r="ITV2" s="386"/>
      <c r="ITW2" s="386"/>
      <c r="ITX2" s="386"/>
      <c r="ITY2" s="386"/>
      <c r="ITZ2" s="386"/>
      <c r="IUA2" s="386"/>
      <c r="IUB2" s="386"/>
      <c r="IUC2" s="386"/>
      <c r="IUD2" s="386"/>
      <c r="IUE2" s="386"/>
      <c r="IUF2" s="386"/>
      <c r="IUG2" s="386"/>
      <c r="IUH2" s="386"/>
      <c r="IUI2" s="386"/>
      <c r="IUJ2" s="386"/>
      <c r="IUK2" s="385"/>
      <c r="IUL2" s="386"/>
      <c r="IUM2" s="386"/>
      <c r="IUN2" s="386"/>
      <c r="IUO2" s="386"/>
      <c r="IUP2" s="386"/>
      <c r="IUQ2" s="386"/>
      <c r="IUR2" s="386"/>
      <c r="IUS2" s="386"/>
      <c r="IUT2" s="386"/>
      <c r="IUU2" s="386"/>
      <c r="IUV2" s="386"/>
      <c r="IUW2" s="386"/>
      <c r="IUX2" s="386"/>
      <c r="IUY2" s="386"/>
      <c r="IUZ2" s="386"/>
      <c r="IVA2" s="385"/>
      <c r="IVB2" s="386"/>
      <c r="IVC2" s="386"/>
      <c r="IVD2" s="386"/>
      <c r="IVE2" s="386"/>
      <c r="IVF2" s="386"/>
      <c r="IVG2" s="386"/>
      <c r="IVH2" s="386"/>
      <c r="IVI2" s="386"/>
      <c r="IVJ2" s="386"/>
      <c r="IVK2" s="386"/>
      <c r="IVL2" s="386"/>
      <c r="IVM2" s="386"/>
      <c r="IVN2" s="386"/>
      <c r="IVO2" s="386"/>
      <c r="IVP2" s="386"/>
      <c r="IVQ2" s="385"/>
      <c r="IVR2" s="386"/>
      <c r="IVS2" s="386"/>
      <c r="IVT2" s="386"/>
      <c r="IVU2" s="386"/>
      <c r="IVV2" s="386"/>
      <c r="IVW2" s="386"/>
      <c r="IVX2" s="386"/>
      <c r="IVY2" s="386"/>
      <c r="IVZ2" s="386"/>
      <c r="IWA2" s="386"/>
      <c r="IWB2" s="386"/>
      <c r="IWC2" s="386"/>
      <c r="IWD2" s="386"/>
      <c r="IWE2" s="386"/>
      <c r="IWF2" s="386"/>
      <c r="IWG2" s="385"/>
      <c r="IWH2" s="386"/>
      <c r="IWI2" s="386"/>
      <c r="IWJ2" s="386"/>
      <c r="IWK2" s="386"/>
      <c r="IWL2" s="386"/>
      <c r="IWM2" s="386"/>
      <c r="IWN2" s="386"/>
      <c r="IWO2" s="386"/>
      <c r="IWP2" s="386"/>
      <c r="IWQ2" s="386"/>
      <c r="IWR2" s="386"/>
      <c r="IWS2" s="386"/>
      <c r="IWT2" s="386"/>
      <c r="IWU2" s="386"/>
      <c r="IWV2" s="386"/>
      <c r="IWW2" s="385"/>
      <c r="IWX2" s="386"/>
      <c r="IWY2" s="386"/>
      <c r="IWZ2" s="386"/>
      <c r="IXA2" s="386"/>
      <c r="IXB2" s="386"/>
      <c r="IXC2" s="386"/>
      <c r="IXD2" s="386"/>
      <c r="IXE2" s="386"/>
      <c r="IXF2" s="386"/>
      <c r="IXG2" s="386"/>
      <c r="IXH2" s="386"/>
      <c r="IXI2" s="386"/>
      <c r="IXJ2" s="386"/>
      <c r="IXK2" s="386"/>
      <c r="IXL2" s="386"/>
      <c r="IXM2" s="385"/>
      <c r="IXN2" s="386"/>
      <c r="IXO2" s="386"/>
      <c r="IXP2" s="386"/>
      <c r="IXQ2" s="386"/>
      <c r="IXR2" s="386"/>
      <c r="IXS2" s="386"/>
      <c r="IXT2" s="386"/>
      <c r="IXU2" s="386"/>
      <c r="IXV2" s="386"/>
      <c r="IXW2" s="386"/>
      <c r="IXX2" s="386"/>
      <c r="IXY2" s="386"/>
      <c r="IXZ2" s="386"/>
      <c r="IYA2" s="386"/>
      <c r="IYB2" s="386"/>
      <c r="IYC2" s="385"/>
      <c r="IYD2" s="386"/>
      <c r="IYE2" s="386"/>
      <c r="IYF2" s="386"/>
      <c r="IYG2" s="386"/>
      <c r="IYH2" s="386"/>
      <c r="IYI2" s="386"/>
      <c r="IYJ2" s="386"/>
      <c r="IYK2" s="386"/>
      <c r="IYL2" s="386"/>
      <c r="IYM2" s="386"/>
      <c r="IYN2" s="386"/>
      <c r="IYO2" s="386"/>
      <c r="IYP2" s="386"/>
      <c r="IYQ2" s="386"/>
      <c r="IYR2" s="386"/>
      <c r="IYS2" s="385"/>
      <c r="IYT2" s="386"/>
      <c r="IYU2" s="386"/>
      <c r="IYV2" s="386"/>
      <c r="IYW2" s="386"/>
      <c r="IYX2" s="386"/>
      <c r="IYY2" s="386"/>
      <c r="IYZ2" s="386"/>
      <c r="IZA2" s="386"/>
      <c r="IZB2" s="386"/>
      <c r="IZC2" s="386"/>
      <c r="IZD2" s="386"/>
      <c r="IZE2" s="386"/>
      <c r="IZF2" s="386"/>
      <c r="IZG2" s="386"/>
      <c r="IZH2" s="386"/>
      <c r="IZI2" s="385"/>
      <c r="IZJ2" s="386"/>
      <c r="IZK2" s="386"/>
      <c r="IZL2" s="386"/>
      <c r="IZM2" s="386"/>
      <c r="IZN2" s="386"/>
      <c r="IZO2" s="386"/>
      <c r="IZP2" s="386"/>
      <c r="IZQ2" s="386"/>
      <c r="IZR2" s="386"/>
      <c r="IZS2" s="386"/>
      <c r="IZT2" s="386"/>
      <c r="IZU2" s="386"/>
      <c r="IZV2" s="386"/>
      <c r="IZW2" s="386"/>
      <c r="IZX2" s="386"/>
      <c r="IZY2" s="385"/>
      <c r="IZZ2" s="386"/>
      <c r="JAA2" s="386"/>
      <c r="JAB2" s="386"/>
      <c r="JAC2" s="386"/>
      <c r="JAD2" s="386"/>
      <c r="JAE2" s="386"/>
      <c r="JAF2" s="386"/>
      <c r="JAG2" s="386"/>
      <c r="JAH2" s="386"/>
      <c r="JAI2" s="386"/>
      <c r="JAJ2" s="386"/>
      <c r="JAK2" s="386"/>
      <c r="JAL2" s="386"/>
      <c r="JAM2" s="386"/>
      <c r="JAN2" s="386"/>
      <c r="JAO2" s="385"/>
      <c r="JAP2" s="386"/>
      <c r="JAQ2" s="386"/>
      <c r="JAR2" s="386"/>
      <c r="JAS2" s="386"/>
      <c r="JAT2" s="386"/>
      <c r="JAU2" s="386"/>
      <c r="JAV2" s="386"/>
      <c r="JAW2" s="386"/>
      <c r="JAX2" s="386"/>
      <c r="JAY2" s="386"/>
      <c r="JAZ2" s="386"/>
      <c r="JBA2" s="386"/>
      <c r="JBB2" s="386"/>
      <c r="JBC2" s="386"/>
      <c r="JBD2" s="386"/>
      <c r="JBE2" s="385"/>
      <c r="JBF2" s="386"/>
      <c r="JBG2" s="386"/>
      <c r="JBH2" s="386"/>
      <c r="JBI2" s="386"/>
      <c r="JBJ2" s="386"/>
      <c r="JBK2" s="386"/>
      <c r="JBL2" s="386"/>
      <c r="JBM2" s="386"/>
      <c r="JBN2" s="386"/>
      <c r="JBO2" s="386"/>
      <c r="JBP2" s="386"/>
      <c r="JBQ2" s="386"/>
      <c r="JBR2" s="386"/>
      <c r="JBS2" s="386"/>
      <c r="JBT2" s="386"/>
      <c r="JBU2" s="385"/>
      <c r="JBV2" s="386"/>
      <c r="JBW2" s="386"/>
      <c r="JBX2" s="386"/>
      <c r="JBY2" s="386"/>
      <c r="JBZ2" s="386"/>
      <c r="JCA2" s="386"/>
      <c r="JCB2" s="386"/>
      <c r="JCC2" s="386"/>
      <c r="JCD2" s="386"/>
      <c r="JCE2" s="386"/>
      <c r="JCF2" s="386"/>
      <c r="JCG2" s="386"/>
      <c r="JCH2" s="386"/>
      <c r="JCI2" s="386"/>
      <c r="JCJ2" s="386"/>
      <c r="JCK2" s="385"/>
      <c r="JCL2" s="386"/>
      <c r="JCM2" s="386"/>
      <c r="JCN2" s="386"/>
      <c r="JCO2" s="386"/>
      <c r="JCP2" s="386"/>
      <c r="JCQ2" s="386"/>
      <c r="JCR2" s="386"/>
      <c r="JCS2" s="386"/>
      <c r="JCT2" s="386"/>
      <c r="JCU2" s="386"/>
      <c r="JCV2" s="386"/>
      <c r="JCW2" s="386"/>
      <c r="JCX2" s="386"/>
      <c r="JCY2" s="386"/>
      <c r="JCZ2" s="386"/>
      <c r="JDA2" s="385"/>
      <c r="JDB2" s="386"/>
      <c r="JDC2" s="386"/>
      <c r="JDD2" s="386"/>
      <c r="JDE2" s="386"/>
      <c r="JDF2" s="386"/>
      <c r="JDG2" s="386"/>
      <c r="JDH2" s="386"/>
      <c r="JDI2" s="386"/>
      <c r="JDJ2" s="386"/>
      <c r="JDK2" s="386"/>
      <c r="JDL2" s="386"/>
      <c r="JDM2" s="386"/>
      <c r="JDN2" s="386"/>
      <c r="JDO2" s="386"/>
      <c r="JDP2" s="386"/>
      <c r="JDQ2" s="385"/>
      <c r="JDR2" s="386"/>
      <c r="JDS2" s="386"/>
      <c r="JDT2" s="386"/>
      <c r="JDU2" s="386"/>
      <c r="JDV2" s="386"/>
      <c r="JDW2" s="386"/>
      <c r="JDX2" s="386"/>
      <c r="JDY2" s="386"/>
      <c r="JDZ2" s="386"/>
      <c r="JEA2" s="386"/>
      <c r="JEB2" s="386"/>
      <c r="JEC2" s="386"/>
      <c r="JED2" s="386"/>
      <c r="JEE2" s="386"/>
      <c r="JEF2" s="386"/>
      <c r="JEG2" s="385"/>
      <c r="JEH2" s="386"/>
      <c r="JEI2" s="386"/>
      <c r="JEJ2" s="386"/>
      <c r="JEK2" s="386"/>
      <c r="JEL2" s="386"/>
      <c r="JEM2" s="386"/>
      <c r="JEN2" s="386"/>
      <c r="JEO2" s="386"/>
      <c r="JEP2" s="386"/>
      <c r="JEQ2" s="386"/>
      <c r="JER2" s="386"/>
      <c r="JES2" s="386"/>
      <c r="JET2" s="386"/>
      <c r="JEU2" s="386"/>
      <c r="JEV2" s="386"/>
      <c r="JEW2" s="385"/>
      <c r="JEX2" s="386"/>
      <c r="JEY2" s="386"/>
      <c r="JEZ2" s="386"/>
      <c r="JFA2" s="386"/>
      <c r="JFB2" s="386"/>
      <c r="JFC2" s="386"/>
      <c r="JFD2" s="386"/>
      <c r="JFE2" s="386"/>
      <c r="JFF2" s="386"/>
      <c r="JFG2" s="386"/>
      <c r="JFH2" s="386"/>
      <c r="JFI2" s="386"/>
      <c r="JFJ2" s="386"/>
      <c r="JFK2" s="386"/>
      <c r="JFL2" s="386"/>
      <c r="JFM2" s="385"/>
      <c r="JFN2" s="386"/>
      <c r="JFO2" s="386"/>
      <c r="JFP2" s="386"/>
      <c r="JFQ2" s="386"/>
      <c r="JFR2" s="386"/>
      <c r="JFS2" s="386"/>
      <c r="JFT2" s="386"/>
      <c r="JFU2" s="386"/>
      <c r="JFV2" s="386"/>
      <c r="JFW2" s="386"/>
      <c r="JFX2" s="386"/>
      <c r="JFY2" s="386"/>
      <c r="JFZ2" s="386"/>
      <c r="JGA2" s="386"/>
      <c r="JGB2" s="386"/>
      <c r="JGC2" s="385"/>
      <c r="JGD2" s="386"/>
      <c r="JGE2" s="386"/>
      <c r="JGF2" s="386"/>
      <c r="JGG2" s="386"/>
      <c r="JGH2" s="386"/>
      <c r="JGI2" s="386"/>
      <c r="JGJ2" s="386"/>
      <c r="JGK2" s="386"/>
      <c r="JGL2" s="386"/>
      <c r="JGM2" s="386"/>
      <c r="JGN2" s="386"/>
      <c r="JGO2" s="386"/>
      <c r="JGP2" s="386"/>
      <c r="JGQ2" s="386"/>
      <c r="JGR2" s="386"/>
      <c r="JGS2" s="385"/>
      <c r="JGT2" s="386"/>
      <c r="JGU2" s="386"/>
      <c r="JGV2" s="386"/>
      <c r="JGW2" s="386"/>
      <c r="JGX2" s="386"/>
      <c r="JGY2" s="386"/>
      <c r="JGZ2" s="386"/>
      <c r="JHA2" s="386"/>
      <c r="JHB2" s="386"/>
      <c r="JHC2" s="386"/>
      <c r="JHD2" s="386"/>
      <c r="JHE2" s="386"/>
      <c r="JHF2" s="386"/>
      <c r="JHG2" s="386"/>
      <c r="JHH2" s="386"/>
      <c r="JHI2" s="385"/>
      <c r="JHJ2" s="386"/>
      <c r="JHK2" s="386"/>
      <c r="JHL2" s="386"/>
      <c r="JHM2" s="386"/>
      <c r="JHN2" s="386"/>
      <c r="JHO2" s="386"/>
      <c r="JHP2" s="386"/>
      <c r="JHQ2" s="386"/>
      <c r="JHR2" s="386"/>
      <c r="JHS2" s="386"/>
      <c r="JHT2" s="386"/>
      <c r="JHU2" s="386"/>
      <c r="JHV2" s="386"/>
      <c r="JHW2" s="386"/>
      <c r="JHX2" s="386"/>
      <c r="JHY2" s="385"/>
      <c r="JHZ2" s="386"/>
      <c r="JIA2" s="386"/>
      <c r="JIB2" s="386"/>
      <c r="JIC2" s="386"/>
      <c r="JID2" s="386"/>
      <c r="JIE2" s="386"/>
      <c r="JIF2" s="386"/>
      <c r="JIG2" s="386"/>
      <c r="JIH2" s="386"/>
      <c r="JII2" s="386"/>
      <c r="JIJ2" s="386"/>
      <c r="JIK2" s="386"/>
      <c r="JIL2" s="386"/>
      <c r="JIM2" s="386"/>
      <c r="JIN2" s="386"/>
      <c r="JIO2" s="385"/>
      <c r="JIP2" s="386"/>
      <c r="JIQ2" s="386"/>
      <c r="JIR2" s="386"/>
      <c r="JIS2" s="386"/>
      <c r="JIT2" s="386"/>
      <c r="JIU2" s="386"/>
      <c r="JIV2" s="386"/>
      <c r="JIW2" s="386"/>
      <c r="JIX2" s="386"/>
      <c r="JIY2" s="386"/>
      <c r="JIZ2" s="386"/>
      <c r="JJA2" s="386"/>
      <c r="JJB2" s="386"/>
      <c r="JJC2" s="386"/>
      <c r="JJD2" s="386"/>
      <c r="JJE2" s="385"/>
      <c r="JJF2" s="386"/>
      <c r="JJG2" s="386"/>
      <c r="JJH2" s="386"/>
      <c r="JJI2" s="386"/>
      <c r="JJJ2" s="386"/>
      <c r="JJK2" s="386"/>
      <c r="JJL2" s="386"/>
      <c r="JJM2" s="386"/>
      <c r="JJN2" s="386"/>
      <c r="JJO2" s="386"/>
      <c r="JJP2" s="386"/>
      <c r="JJQ2" s="386"/>
      <c r="JJR2" s="386"/>
      <c r="JJS2" s="386"/>
      <c r="JJT2" s="386"/>
      <c r="JJU2" s="385"/>
      <c r="JJV2" s="386"/>
      <c r="JJW2" s="386"/>
      <c r="JJX2" s="386"/>
      <c r="JJY2" s="386"/>
      <c r="JJZ2" s="386"/>
      <c r="JKA2" s="386"/>
      <c r="JKB2" s="386"/>
      <c r="JKC2" s="386"/>
      <c r="JKD2" s="386"/>
      <c r="JKE2" s="386"/>
      <c r="JKF2" s="386"/>
      <c r="JKG2" s="386"/>
      <c r="JKH2" s="386"/>
      <c r="JKI2" s="386"/>
      <c r="JKJ2" s="386"/>
      <c r="JKK2" s="385"/>
      <c r="JKL2" s="386"/>
      <c r="JKM2" s="386"/>
      <c r="JKN2" s="386"/>
      <c r="JKO2" s="386"/>
      <c r="JKP2" s="386"/>
      <c r="JKQ2" s="386"/>
      <c r="JKR2" s="386"/>
      <c r="JKS2" s="386"/>
      <c r="JKT2" s="386"/>
      <c r="JKU2" s="386"/>
      <c r="JKV2" s="386"/>
      <c r="JKW2" s="386"/>
      <c r="JKX2" s="386"/>
      <c r="JKY2" s="386"/>
      <c r="JKZ2" s="386"/>
      <c r="JLA2" s="385"/>
      <c r="JLB2" s="386"/>
      <c r="JLC2" s="386"/>
      <c r="JLD2" s="386"/>
      <c r="JLE2" s="386"/>
      <c r="JLF2" s="386"/>
      <c r="JLG2" s="386"/>
      <c r="JLH2" s="386"/>
      <c r="JLI2" s="386"/>
      <c r="JLJ2" s="386"/>
      <c r="JLK2" s="386"/>
      <c r="JLL2" s="386"/>
      <c r="JLM2" s="386"/>
      <c r="JLN2" s="386"/>
      <c r="JLO2" s="386"/>
      <c r="JLP2" s="386"/>
      <c r="JLQ2" s="385"/>
      <c r="JLR2" s="386"/>
      <c r="JLS2" s="386"/>
      <c r="JLT2" s="386"/>
      <c r="JLU2" s="386"/>
      <c r="JLV2" s="386"/>
      <c r="JLW2" s="386"/>
      <c r="JLX2" s="386"/>
      <c r="JLY2" s="386"/>
      <c r="JLZ2" s="386"/>
      <c r="JMA2" s="386"/>
      <c r="JMB2" s="386"/>
      <c r="JMC2" s="386"/>
      <c r="JMD2" s="386"/>
      <c r="JME2" s="386"/>
      <c r="JMF2" s="386"/>
      <c r="JMG2" s="385"/>
      <c r="JMH2" s="386"/>
      <c r="JMI2" s="386"/>
      <c r="JMJ2" s="386"/>
      <c r="JMK2" s="386"/>
      <c r="JML2" s="386"/>
      <c r="JMM2" s="386"/>
      <c r="JMN2" s="386"/>
      <c r="JMO2" s="386"/>
      <c r="JMP2" s="386"/>
      <c r="JMQ2" s="386"/>
      <c r="JMR2" s="386"/>
      <c r="JMS2" s="386"/>
      <c r="JMT2" s="386"/>
      <c r="JMU2" s="386"/>
      <c r="JMV2" s="386"/>
      <c r="JMW2" s="385"/>
      <c r="JMX2" s="386"/>
      <c r="JMY2" s="386"/>
      <c r="JMZ2" s="386"/>
      <c r="JNA2" s="386"/>
      <c r="JNB2" s="386"/>
      <c r="JNC2" s="386"/>
      <c r="JND2" s="386"/>
      <c r="JNE2" s="386"/>
      <c r="JNF2" s="386"/>
      <c r="JNG2" s="386"/>
      <c r="JNH2" s="386"/>
      <c r="JNI2" s="386"/>
      <c r="JNJ2" s="386"/>
      <c r="JNK2" s="386"/>
      <c r="JNL2" s="386"/>
      <c r="JNM2" s="385"/>
      <c r="JNN2" s="386"/>
      <c r="JNO2" s="386"/>
      <c r="JNP2" s="386"/>
      <c r="JNQ2" s="386"/>
      <c r="JNR2" s="386"/>
      <c r="JNS2" s="386"/>
      <c r="JNT2" s="386"/>
      <c r="JNU2" s="386"/>
      <c r="JNV2" s="386"/>
      <c r="JNW2" s="386"/>
      <c r="JNX2" s="386"/>
      <c r="JNY2" s="386"/>
      <c r="JNZ2" s="386"/>
      <c r="JOA2" s="386"/>
      <c r="JOB2" s="386"/>
      <c r="JOC2" s="385"/>
      <c r="JOD2" s="386"/>
      <c r="JOE2" s="386"/>
      <c r="JOF2" s="386"/>
      <c r="JOG2" s="386"/>
      <c r="JOH2" s="386"/>
      <c r="JOI2" s="386"/>
      <c r="JOJ2" s="386"/>
      <c r="JOK2" s="386"/>
      <c r="JOL2" s="386"/>
      <c r="JOM2" s="386"/>
      <c r="JON2" s="386"/>
      <c r="JOO2" s="386"/>
      <c r="JOP2" s="386"/>
      <c r="JOQ2" s="386"/>
      <c r="JOR2" s="386"/>
      <c r="JOS2" s="385"/>
      <c r="JOT2" s="386"/>
      <c r="JOU2" s="386"/>
      <c r="JOV2" s="386"/>
      <c r="JOW2" s="386"/>
      <c r="JOX2" s="386"/>
      <c r="JOY2" s="386"/>
      <c r="JOZ2" s="386"/>
      <c r="JPA2" s="386"/>
      <c r="JPB2" s="386"/>
      <c r="JPC2" s="386"/>
      <c r="JPD2" s="386"/>
      <c r="JPE2" s="386"/>
      <c r="JPF2" s="386"/>
      <c r="JPG2" s="386"/>
      <c r="JPH2" s="386"/>
      <c r="JPI2" s="385"/>
      <c r="JPJ2" s="386"/>
      <c r="JPK2" s="386"/>
      <c r="JPL2" s="386"/>
      <c r="JPM2" s="386"/>
      <c r="JPN2" s="386"/>
      <c r="JPO2" s="386"/>
      <c r="JPP2" s="386"/>
      <c r="JPQ2" s="386"/>
      <c r="JPR2" s="386"/>
      <c r="JPS2" s="386"/>
      <c r="JPT2" s="386"/>
      <c r="JPU2" s="386"/>
      <c r="JPV2" s="386"/>
      <c r="JPW2" s="386"/>
      <c r="JPX2" s="386"/>
      <c r="JPY2" s="385"/>
      <c r="JPZ2" s="386"/>
      <c r="JQA2" s="386"/>
      <c r="JQB2" s="386"/>
      <c r="JQC2" s="386"/>
      <c r="JQD2" s="386"/>
      <c r="JQE2" s="386"/>
      <c r="JQF2" s="386"/>
      <c r="JQG2" s="386"/>
      <c r="JQH2" s="386"/>
      <c r="JQI2" s="386"/>
      <c r="JQJ2" s="386"/>
      <c r="JQK2" s="386"/>
      <c r="JQL2" s="386"/>
      <c r="JQM2" s="386"/>
      <c r="JQN2" s="386"/>
      <c r="JQO2" s="385"/>
      <c r="JQP2" s="386"/>
      <c r="JQQ2" s="386"/>
      <c r="JQR2" s="386"/>
      <c r="JQS2" s="386"/>
      <c r="JQT2" s="386"/>
      <c r="JQU2" s="386"/>
      <c r="JQV2" s="386"/>
      <c r="JQW2" s="386"/>
      <c r="JQX2" s="386"/>
      <c r="JQY2" s="386"/>
      <c r="JQZ2" s="386"/>
      <c r="JRA2" s="386"/>
      <c r="JRB2" s="386"/>
      <c r="JRC2" s="386"/>
      <c r="JRD2" s="386"/>
      <c r="JRE2" s="385"/>
      <c r="JRF2" s="386"/>
      <c r="JRG2" s="386"/>
      <c r="JRH2" s="386"/>
      <c r="JRI2" s="386"/>
      <c r="JRJ2" s="386"/>
      <c r="JRK2" s="386"/>
      <c r="JRL2" s="386"/>
      <c r="JRM2" s="386"/>
      <c r="JRN2" s="386"/>
      <c r="JRO2" s="386"/>
      <c r="JRP2" s="386"/>
      <c r="JRQ2" s="386"/>
      <c r="JRR2" s="386"/>
      <c r="JRS2" s="386"/>
      <c r="JRT2" s="386"/>
      <c r="JRU2" s="385"/>
      <c r="JRV2" s="386"/>
      <c r="JRW2" s="386"/>
      <c r="JRX2" s="386"/>
      <c r="JRY2" s="386"/>
      <c r="JRZ2" s="386"/>
      <c r="JSA2" s="386"/>
      <c r="JSB2" s="386"/>
      <c r="JSC2" s="386"/>
      <c r="JSD2" s="386"/>
      <c r="JSE2" s="386"/>
      <c r="JSF2" s="386"/>
      <c r="JSG2" s="386"/>
      <c r="JSH2" s="386"/>
      <c r="JSI2" s="386"/>
      <c r="JSJ2" s="386"/>
      <c r="JSK2" s="385"/>
      <c r="JSL2" s="386"/>
      <c r="JSM2" s="386"/>
      <c r="JSN2" s="386"/>
      <c r="JSO2" s="386"/>
      <c r="JSP2" s="386"/>
      <c r="JSQ2" s="386"/>
      <c r="JSR2" s="386"/>
      <c r="JSS2" s="386"/>
      <c r="JST2" s="386"/>
      <c r="JSU2" s="386"/>
      <c r="JSV2" s="386"/>
      <c r="JSW2" s="386"/>
      <c r="JSX2" s="386"/>
      <c r="JSY2" s="386"/>
      <c r="JSZ2" s="386"/>
      <c r="JTA2" s="385"/>
      <c r="JTB2" s="386"/>
      <c r="JTC2" s="386"/>
      <c r="JTD2" s="386"/>
      <c r="JTE2" s="386"/>
      <c r="JTF2" s="386"/>
      <c r="JTG2" s="386"/>
      <c r="JTH2" s="386"/>
      <c r="JTI2" s="386"/>
      <c r="JTJ2" s="386"/>
      <c r="JTK2" s="386"/>
      <c r="JTL2" s="386"/>
      <c r="JTM2" s="386"/>
      <c r="JTN2" s="386"/>
      <c r="JTO2" s="386"/>
      <c r="JTP2" s="386"/>
      <c r="JTQ2" s="385"/>
      <c r="JTR2" s="386"/>
      <c r="JTS2" s="386"/>
      <c r="JTT2" s="386"/>
      <c r="JTU2" s="386"/>
      <c r="JTV2" s="386"/>
      <c r="JTW2" s="386"/>
      <c r="JTX2" s="386"/>
      <c r="JTY2" s="386"/>
      <c r="JTZ2" s="386"/>
      <c r="JUA2" s="386"/>
      <c r="JUB2" s="386"/>
      <c r="JUC2" s="386"/>
      <c r="JUD2" s="386"/>
      <c r="JUE2" s="386"/>
      <c r="JUF2" s="386"/>
      <c r="JUG2" s="385"/>
      <c r="JUH2" s="386"/>
      <c r="JUI2" s="386"/>
      <c r="JUJ2" s="386"/>
      <c r="JUK2" s="386"/>
      <c r="JUL2" s="386"/>
      <c r="JUM2" s="386"/>
      <c r="JUN2" s="386"/>
      <c r="JUO2" s="386"/>
      <c r="JUP2" s="386"/>
      <c r="JUQ2" s="386"/>
      <c r="JUR2" s="386"/>
      <c r="JUS2" s="386"/>
      <c r="JUT2" s="386"/>
      <c r="JUU2" s="386"/>
      <c r="JUV2" s="386"/>
      <c r="JUW2" s="385"/>
      <c r="JUX2" s="386"/>
      <c r="JUY2" s="386"/>
      <c r="JUZ2" s="386"/>
      <c r="JVA2" s="386"/>
      <c r="JVB2" s="386"/>
      <c r="JVC2" s="386"/>
      <c r="JVD2" s="386"/>
      <c r="JVE2" s="386"/>
      <c r="JVF2" s="386"/>
      <c r="JVG2" s="386"/>
      <c r="JVH2" s="386"/>
      <c r="JVI2" s="386"/>
      <c r="JVJ2" s="386"/>
      <c r="JVK2" s="386"/>
      <c r="JVL2" s="386"/>
      <c r="JVM2" s="385"/>
      <c r="JVN2" s="386"/>
      <c r="JVO2" s="386"/>
      <c r="JVP2" s="386"/>
      <c r="JVQ2" s="386"/>
      <c r="JVR2" s="386"/>
      <c r="JVS2" s="386"/>
      <c r="JVT2" s="386"/>
      <c r="JVU2" s="386"/>
      <c r="JVV2" s="386"/>
      <c r="JVW2" s="386"/>
      <c r="JVX2" s="386"/>
      <c r="JVY2" s="386"/>
      <c r="JVZ2" s="386"/>
      <c r="JWA2" s="386"/>
      <c r="JWB2" s="386"/>
      <c r="JWC2" s="385"/>
      <c r="JWD2" s="386"/>
      <c r="JWE2" s="386"/>
      <c r="JWF2" s="386"/>
      <c r="JWG2" s="386"/>
      <c r="JWH2" s="386"/>
      <c r="JWI2" s="386"/>
      <c r="JWJ2" s="386"/>
      <c r="JWK2" s="386"/>
      <c r="JWL2" s="386"/>
      <c r="JWM2" s="386"/>
      <c r="JWN2" s="386"/>
      <c r="JWO2" s="386"/>
      <c r="JWP2" s="386"/>
      <c r="JWQ2" s="386"/>
      <c r="JWR2" s="386"/>
      <c r="JWS2" s="385"/>
      <c r="JWT2" s="386"/>
      <c r="JWU2" s="386"/>
      <c r="JWV2" s="386"/>
      <c r="JWW2" s="386"/>
      <c r="JWX2" s="386"/>
      <c r="JWY2" s="386"/>
      <c r="JWZ2" s="386"/>
      <c r="JXA2" s="386"/>
      <c r="JXB2" s="386"/>
      <c r="JXC2" s="386"/>
      <c r="JXD2" s="386"/>
      <c r="JXE2" s="386"/>
      <c r="JXF2" s="386"/>
      <c r="JXG2" s="386"/>
      <c r="JXH2" s="386"/>
      <c r="JXI2" s="385"/>
      <c r="JXJ2" s="386"/>
      <c r="JXK2" s="386"/>
      <c r="JXL2" s="386"/>
      <c r="JXM2" s="386"/>
      <c r="JXN2" s="386"/>
      <c r="JXO2" s="386"/>
      <c r="JXP2" s="386"/>
      <c r="JXQ2" s="386"/>
      <c r="JXR2" s="386"/>
      <c r="JXS2" s="386"/>
      <c r="JXT2" s="386"/>
      <c r="JXU2" s="386"/>
      <c r="JXV2" s="386"/>
      <c r="JXW2" s="386"/>
      <c r="JXX2" s="386"/>
      <c r="JXY2" s="385"/>
      <c r="JXZ2" s="386"/>
      <c r="JYA2" s="386"/>
      <c r="JYB2" s="386"/>
      <c r="JYC2" s="386"/>
      <c r="JYD2" s="386"/>
      <c r="JYE2" s="386"/>
      <c r="JYF2" s="386"/>
      <c r="JYG2" s="386"/>
      <c r="JYH2" s="386"/>
      <c r="JYI2" s="386"/>
      <c r="JYJ2" s="386"/>
      <c r="JYK2" s="386"/>
      <c r="JYL2" s="386"/>
      <c r="JYM2" s="386"/>
      <c r="JYN2" s="386"/>
      <c r="JYO2" s="385"/>
      <c r="JYP2" s="386"/>
      <c r="JYQ2" s="386"/>
      <c r="JYR2" s="386"/>
      <c r="JYS2" s="386"/>
      <c r="JYT2" s="386"/>
      <c r="JYU2" s="386"/>
      <c r="JYV2" s="386"/>
      <c r="JYW2" s="386"/>
      <c r="JYX2" s="386"/>
      <c r="JYY2" s="386"/>
      <c r="JYZ2" s="386"/>
      <c r="JZA2" s="386"/>
      <c r="JZB2" s="386"/>
      <c r="JZC2" s="386"/>
      <c r="JZD2" s="386"/>
      <c r="JZE2" s="385"/>
      <c r="JZF2" s="386"/>
      <c r="JZG2" s="386"/>
      <c r="JZH2" s="386"/>
      <c r="JZI2" s="386"/>
      <c r="JZJ2" s="386"/>
      <c r="JZK2" s="386"/>
      <c r="JZL2" s="386"/>
      <c r="JZM2" s="386"/>
      <c r="JZN2" s="386"/>
      <c r="JZO2" s="386"/>
      <c r="JZP2" s="386"/>
      <c r="JZQ2" s="386"/>
      <c r="JZR2" s="386"/>
      <c r="JZS2" s="386"/>
      <c r="JZT2" s="386"/>
      <c r="JZU2" s="385"/>
      <c r="JZV2" s="386"/>
      <c r="JZW2" s="386"/>
      <c r="JZX2" s="386"/>
      <c r="JZY2" s="386"/>
      <c r="JZZ2" s="386"/>
      <c r="KAA2" s="386"/>
      <c r="KAB2" s="386"/>
      <c r="KAC2" s="386"/>
      <c r="KAD2" s="386"/>
      <c r="KAE2" s="386"/>
      <c r="KAF2" s="386"/>
      <c r="KAG2" s="386"/>
      <c r="KAH2" s="386"/>
      <c r="KAI2" s="386"/>
      <c r="KAJ2" s="386"/>
      <c r="KAK2" s="385"/>
      <c r="KAL2" s="386"/>
      <c r="KAM2" s="386"/>
      <c r="KAN2" s="386"/>
      <c r="KAO2" s="386"/>
      <c r="KAP2" s="386"/>
      <c r="KAQ2" s="386"/>
      <c r="KAR2" s="386"/>
      <c r="KAS2" s="386"/>
      <c r="KAT2" s="386"/>
      <c r="KAU2" s="386"/>
      <c r="KAV2" s="386"/>
      <c r="KAW2" s="386"/>
      <c r="KAX2" s="386"/>
      <c r="KAY2" s="386"/>
      <c r="KAZ2" s="386"/>
      <c r="KBA2" s="385"/>
      <c r="KBB2" s="386"/>
      <c r="KBC2" s="386"/>
      <c r="KBD2" s="386"/>
      <c r="KBE2" s="386"/>
      <c r="KBF2" s="386"/>
      <c r="KBG2" s="386"/>
      <c r="KBH2" s="386"/>
      <c r="KBI2" s="386"/>
      <c r="KBJ2" s="386"/>
      <c r="KBK2" s="386"/>
      <c r="KBL2" s="386"/>
      <c r="KBM2" s="386"/>
      <c r="KBN2" s="386"/>
      <c r="KBO2" s="386"/>
      <c r="KBP2" s="386"/>
      <c r="KBQ2" s="385"/>
      <c r="KBR2" s="386"/>
      <c r="KBS2" s="386"/>
      <c r="KBT2" s="386"/>
      <c r="KBU2" s="386"/>
      <c r="KBV2" s="386"/>
      <c r="KBW2" s="386"/>
      <c r="KBX2" s="386"/>
      <c r="KBY2" s="386"/>
      <c r="KBZ2" s="386"/>
      <c r="KCA2" s="386"/>
      <c r="KCB2" s="386"/>
      <c r="KCC2" s="386"/>
      <c r="KCD2" s="386"/>
      <c r="KCE2" s="386"/>
      <c r="KCF2" s="386"/>
      <c r="KCG2" s="385"/>
      <c r="KCH2" s="386"/>
      <c r="KCI2" s="386"/>
      <c r="KCJ2" s="386"/>
      <c r="KCK2" s="386"/>
      <c r="KCL2" s="386"/>
      <c r="KCM2" s="386"/>
      <c r="KCN2" s="386"/>
      <c r="KCO2" s="386"/>
      <c r="KCP2" s="386"/>
      <c r="KCQ2" s="386"/>
      <c r="KCR2" s="386"/>
      <c r="KCS2" s="386"/>
      <c r="KCT2" s="386"/>
      <c r="KCU2" s="386"/>
      <c r="KCV2" s="386"/>
      <c r="KCW2" s="385"/>
      <c r="KCX2" s="386"/>
      <c r="KCY2" s="386"/>
      <c r="KCZ2" s="386"/>
      <c r="KDA2" s="386"/>
      <c r="KDB2" s="386"/>
      <c r="KDC2" s="386"/>
      <c r="KDD2" s="386"/>
      <c r="KDE2" s="386"/>
      <c r="KDF2" s="386"/>
      <c r="KDG2" s="386"/>
      <c r="KDH2" s="386"/>
      <c r="KDI2" s="386"/>
      <c r="KDJ2" s="386"/>
      <c r="KDK2" s="386"/>
      <c r="KDL2" s="386"/>
      <c r="KDM2" s="385"/>
      <c r="KDN2" s="386"/>
      <c r="KDO2" s="386"/>
      <c r="KDP2" s="386"/>
      <c r="KDQ2" s="386"/>
      <c r="KDR2" s="386"/>
      <c r="KDS2" s="386"/>
      <c r="KDT2" s="386"/>
      <c r="KDU2" s="386"/>
      <c r="KDV2" s="386"/>
      <c r="KDW2" s="386"/>
      <c r="KDX2" s="386"/>
      <c r="KDY2" s="386"/>
      <c r="KDZ2" s="386"/>
      <c r="KEA2" s="386"/>
      <c r="KEB2" s="386"/>
      <c r="KEC2" s="385"/>
      <c r="KED2" s="386"/>
      <c r="KEE2" s="386"/>
      <c r="KEF2" s="386"/>
      <c r="KEG2" s="386"/>
      <c r="KEH2" s="386"/>
      <c r="KEI2" s="386"/>
      <c r="KEJ2" s="386"/>
      <c r="KEK2" s="386"/>
      <c r="KEL2" s="386"/>
      <c r="KEM2" s="386"/>
      <c r="KEN2" s="386"/>
      <c r="KEO2" s="386"/>
      <c r="KEP2" s="386"/>
      <c r="KEQ2" s="386"/>
      <c r="KER2" s="386"/>
      <c r="KES2" s="385"/>
      <c r="KET2" s="386"/>
      <c r="KEU2" s="386"/>
      <c r="KEV2" s="386"/>
      <c r="KEW2" s="386"/>
      <c r="KEX2" s="386"/>
      <c r="KEY2" s="386"/>
      <c r="KEZ2" s="386"/>
      <c r="KFA2" s="386"/>
      <c r="KFB2" s="386"/>
      <c r="KFC2" s="386"/>
      <c r="KFD2" s="386"/>
      <c r="KFE2" s="386"/>
      <c r="KFF2" s="386"/>
      <c r="KFG2" s="386"/>
      <c r="KFH2" s="386"/>
      <c r="KFI2" s="385"/>
      <c r="KFJ2" s="386"/>
      <c r="KFK2" s="386"/>
      <c r="KFL2" s="386"/>
      <c r="KFM2" s="386"/>
      <c r="KFN2" s="386"/>
      <c r="KFO2" s="386"/>
      <c r="KFP2" s="386"/>
      <c r="KFQ2" s="386"/>
      <c r="KFR2" s="386"/>
      <c r="KFS2" s="386"/>
      <c r="KFT2" s="386"/>
      <c r="KFU2" s="386"/>
      <c r="KFV2" s="386"/>
      <c r="KFW2" s="386"/>
      <c r="KFX2" s="386"/>
      <c r="KFY2" s="385"/>
      <c r="KFZ2" s="386"/>
      <c r="KGA2" s="386"/>
      <c r="KGB2" s="386"/>
      <c r="KGC2" s="386"/>
      <c r="KGD2" s="386"/>
      <c r="KGE2" s="386"/>
      <c r="KGF2" s="386"/>
      <c r="KGG2" s="386"/>
      <c r="KGH2" s="386"/>
      <c r="KGI2" s="386"/>
      <c r="KGJ2" s="386"/>
      <c r="KGK2" s="386"/>
      <c r="KGL2" s="386"/>
      <c r="KGM2" s="386"/>
      <c r="KGN2" s="386"/>
      <c r="KGO2" s="385"/>
      <c r="KGP2" s="386"/>
      <c r="KGQ2" s="386"/>
      <c r="KGR2" s="386"/>
      <c r="KGS2" s="386"/>
      <c r="KGT2" s="386"/>
      <c r="KGU2" s="386"/>
      <c r="KGV2" s="386"/>
      <c r="KGW2" s="386"/>
      <c r="KGX2" s="386"/>
      <c r="KGY2" s="386"/>
      <c r="KGZ2" s="386"/>
      <c r="KHA2" s="386"/>
      <c r="KHB2" s="386"/>
      <c r="KHC2" s="386"/>
      <c r="KHD2" s="386"/>
      <c r="KHE2" s="385"/>
      <c r="KHF2" s="386"/>
      <c r="KHG2" s="386"/>
      <c r="KHH2" s="386"/>
      <c r="KHI2" s="386"/>
      <c r="KHJ2" s="386"/>
      <c r="KHK2" s="386"/>
      <c r="KHL2" s="386"/>
      <c r="KHM2" s="386"/>
      <c r="KHN2" s="386"/>
      <c r="KHO2" s="386"/>
      <c r="KHP2" s="386"/>
      <c r="KHQ2" s="386"/>
      <c r="KHR2" s="386"/>
      <c r="KHS2" s="386"/>
      <c r="KHT2" s="386"/>
      <c r="KHU2" s="385"/>
      <c r="KHV2" s="386"/>
      <c r="KHW2" s="386"/>
      <c r="KHX2" s="386"/>
      <c r="KHY2" s="386"/>
      <c r="KHZ2" s="386"/>
      <c r="KIA2" s="386"/>
      <c r="KIB2" s="386"/>
      <c r="KIC2" s="386"/>
      <c r="KID2" s="386"/>
      <c r="KIE2" s="386"/>
      <c r="KIF2" s="386"/>
      <c r="KIG2" s="386"/>
      <c r="KIH2" s="386"/>
      <c r="KII2" s="386"/>
      <c r="KIJ2" s="386"/>
      <c r="KIK2" s="385"/>
      <c r="KIL2" s="386"/>
      <c r="KIM2" s="386"/>
      <c r="KIN2" s="386"/>
      <c r="KIO2" s="386"/>
      <c r="KIP2" s="386"/>
      <c r="KIQ2" s="386"/>
      <c r="KIR2" s="386"/>
      <c r="KIS2" s="386"/>
      <c r="KIT2" s="386"/>
      <c r="KIU2" s="386"/>
      <c r="KIV2" s="386"/>
      <c r="KIW2" s="386"/>
      <c r="KIX2" s="386"/>
      <c r="KIY2" s="386"/>
      <c r="KIZ2" s="386"/>
      <c r="KJA2" s="385"/>
      <c r="KJB2" s="386"/>
      <c r="KJC2" s="386"/>
      <c r="KJD2" s="386"/>
      <c r="KJE2" s="386"/>
      <c r="KJF2" s="386"/>
      <c r="KJG2" s="386"/>
      <c r="KJH2" s="386"/>
      <c r="KJI2" s="386"/>
      <c r="KJJ2" s="386"/>
      <c r="KJK2" s="386"/>
      <c r="KJL2" s="386"/>
      <c r="KJM2" s="386"/>
      <c r="KJN2" s="386"/>
      <c r="KJO2" s="386"/>
      <c r="KJP2" s="386"/>
      <c r="KJQ2" s="385"/>
      <c r="KJR2" s="386"/>
      <c r="KJS2" s="386"/>
      <c r="KJT2" s="386"/>
      <c r="KJU2" s="386"/>
      <c r="KJV2" s="386"/>
      <c r="KJW2" s="386"/>
      <c r="KJX2" s="386"/>
      <c r="KJY2" s="386"/>
      <c r="KJZ2" s="386"/>
      <c r="KKA2" s="386"/>
      <c r="KKB2" s="386"/>
      <c r="KKC2" s="386"/>
      <c r="KKD2" s="386"/>
      <c r="KKE2" s="386"/>
      <c r="KKF2" s="386"/>
      <c r="KKG2" s="385"/>
      <c r="KKH2" s="386"/>
      <c r="KKI2" s="386"/>
      <c r="KKJ2" s="386"/>
      <c r="KKK2" s="386"/>
      <c r="KKL2" s="386"/>
      <c r="KKM2" s="386"/>
      <c r="KKN2" s="386"/>
      <c r="KKO2" s="386"/>
      <c r="KKP2" s="386"/>
      <c r="KKQ2" s="386"/>
      <c r="KKR2" s="386"/>
      <c r="KKS2" s="386"/>
      <c r="KKT2" s="386"/>
      <c r="KKU2" s="386"/>
      <c r="KKV2" s="386"/>
      <c r="KKW2" s="385"/>
      <c r="KKX2" s="386"/>
      <c r="KKY2" s="386"/>
      <c r="KKZ2" s="386"/>
      <c r="KLA2" s="386"/>
      <c r="KLB2" s="386"/>
      <c r="KLC2" s="386"/>
      <c r="KLD2" s="386"/>
      <c r="KLE2" s="386"/>
      <c r="KLF2" s="386"/>
      <c r="KLG2" s="386"/>
      <c r="KLH2" s="386"/>
      <c r="KLI2" s="386"/>
      <c r="KLJ2" s="386"/>
      <c r="KLK2" s="386"/>
      <c r="KLL2" s="386"/>
      <c r="KLM2" s="385"/>
      <c r="KLN2" s="386"/>
      <c r="KLO2" s="386"/>
      <c r="KLP2" s="386"/>
      <c r="KLQ2" s="386"/>
      <c r="KLR2" s="386"/>
      <c r="KLS2" s="386"/>
      <c r="KLT2" s="386"/>
      <c r="KLU2" s="386"/>
      <c r="KLV2" s="386"/>
      <c r="KLW2" s="386"/>
      <c r="KLX2" s="386"/>
      <c r="KLY2" s="386"/>
      <c r="KLZ2" s="386"/>
      <c r="KMA2" s="386"/>
      <c r="KMB2" s="386"/>
      <c r="KMC2" s="385"/>
      <c r="KMD2" s="386"/>
      <c r="KME2" s="386"/>
      <c r="KMF2" s="386"/>
      <c r="KMG2" s="386"/>
      <c r="KMH2" s="386"/>
      <c r="KMI2" s="386"/>
      <c r="KMJ2" s="386"/>
      <c r="KMK2" s="386"/>
      <c r="KML2" s="386"/>
      <c r="KMM2" s="386"/>
      <c r="KMN2" s="386"/>
      <c r="KMO2" s="386"/>
      <c r="KMP2" s="386"/>
      <c r="KMQ2" s="386"/>
      <c r="KMR2" s="386"/>
      <c r="KMS2" s="385"/>
      <c r="KMT2" s="386"/>
      <c r="KMU2" s="386"/>
      <c r="KMV2" s="386"/>
      <c r="KMW2" s="386"/>
      <c r="KMX2" s="386"/>
      <c r="KMY2" s="386"/>
      <c r="KMZ2" s="386"/>
      <c r="KNA2" s="386"/>
      <c r="KNB2" s="386"/>
      <c r="KNC2" s="386"/>
      <c r="KND2" s="386"/>
      <c r="KNE2" s="386"/>
      <c r="KNF2" s="386"/>
      <c r="KNG2" s="386"/>
      <c r="KNH2" s="386"/>
      <c r="KNI2" s="385"/>
      <c r="KNJ2" s="386"/>
      <c r="KNK2" s="386"/>
      <c r="KNL2" s="386"/>
      <c r="KNM2" s="386"/>
      <c r="KNN2" s="386"/>
      <c r="KNO2" s="386"/>
      <c r="KNP2" s="386"/>
      <c r="KNQ2" s="386"/>
      <c r="KNR2" s="386"/>
      <c r="KNS2" s="386"/>
      <c r="KNT2" s="386"/>
      <c r="KNU2" s="386"/>
      <c r="KNV2" s="386"/>
      <c r="KNW2" s="386"/>
      <c r="KNX2" s="386"/>
      <c r="KNY2" s="385"/>
      <c r="KNZ2" s="386"/>
      <c r="KOA2" s="386"/>
      <c r="KOB2" s="386"/>
      <c r="KOC2" s="386"/>
      <c r="KOD2" s="386"/>
      <c r="KOE2" s="386"/>
      <c r="KOF2" s="386"/>
      <c r="KOG2" s="386"/>
      <c r="KOH2" s="386"/>
      <c r="KOI2" s="386"/>
      <c r="KOJ2" s="386"/>
      <c r="KOK2" s="386"/>
      <c r="KOL2" s="386"/>
      <c r="KOM2" s="386"/>
      <c r="KON2" s="386"/>
      <c r="KOO2" s="385"/>
      <c r="KOP2" s="386"/>
      <c r="KOQ2" s="386"/>
      <c r="KOR2" s="386"/>
      <c r="KOS2" s="386"/>
      <c r="KOT2" s="386"/>
      <c r="KOU2" s="386"/>
      <c r="KOV2" s="386"/>
      <c r="KOW2" s="386"/>
      <c r="KOX2" s="386"/>
      <c r="KOY2" s="386"/>
      <c r="KOZ2" s="386"/>
      <c r="KPA2" s="386"/>
      <c r="KPB2" s="386"/>
      <c r="KPC2" s="386"/>
      <c r="KPD2" s="386"/>
      <c r="KPE2" s="385"/>
      <c r="KPF2" s="386"/>
      <c r="KPG2" s="386"/>
      <c r="KPH2" s="386"/>
      <c r="KPI2" s="386"/>
      <c r="KPJ2" s="386"/>
      <c r="KPK2" s="386"/>
      <c r="KPL2" s="386"/>
      <c r="KPM2" s="386"/>
      <c r="KPN2" s="386"/>
      <c r="KPO2" s="386"/>
      <c r="KPP2" s="386"/>
      <c r="KPQ2" s="386"/>
      <c r="KPR2" s="386"/>
      <c r="KPS2" s="386"/>
      <c r="KPT2" s="386"/>
      <c r="KPU2" s="385"/>
      <c r="KPV2" s="386"/>
      <c r="KPW2" s="386"/>
      <c r="KPX2" s="386"/>
      <c r="KPY2" s="386"/>
      <c r="KPZ2" s="386"/>
      <c r="KQA2" s="386"/>
      <c r="KQB2" s="386"/>
      <c r="KQC2" s="386"/>
      <c r="KQD2" s="386"/>
      <c r="KQE2" s="386"/>
      <c r="KQF2" s="386"/>
      <c r="KQG2" s="386"/>
      <c r="KQH2" s="386"/>
      <c r="KQI2" s="386"/>
      <c r="KQJ2" s="386"/>
      <c r="KQK2" s="385"/>
      <c r="KQL2" s="386"/>
      <c r="KQM2" s="386"/>
      <c r="KQN2" s="386"/>
      <c r="KQO2" s="386"/>
      <c r="KQP2" s="386"/>
      <c r="KQQ2" s="386"/>
      <c r="KQR2" s="386"/>
      <c r="KQS2" s="386"/>
      <c r="KQT2" s="386"/>
      <c r="KQU2" s="386"/>
      <c r="KQV2" s="386"/>
      <c r="KQW2" s="386"/>
      <c r="KQX2" s="386"/>
      <c r="KQY2" s="386"/>
      <c r="KQZ2" s="386"/>
      <c r="KRA2" s="385"/>
      <c r="KRB2" s="386"/>
      <c r="KRC2" s="386"/>
      <c r="KRD2" s="386"/>
      <c r="KRE2" s="386"/>
      <c r="KRF2" s="386"/>
      <c r="KRG2" s="386"/>
      <c r="KRH2" s="386"/>
      <c r="KRI2" s="386"/>
      <c r="KRJ2" s="386"/>
      <c r="KRK2" s="386"/>
      <c r="KRL2" s="386"/>
      <c r="KRM2" s="386"/>
      <c r="KRN2" s="386"/>
      <c r="KRO2" s="386"/>
      <c r="KRP2" s="386"/>
      <c r="KRQ2" s="385"/>
      <c r="KRR2" s="386"/>
      <c r="KRS2" s="386"/>
      <c r="KRT2" s="386"/>
      <c r="KRU2" s="386"/>
      <c r="KRV2" s="386"/>
      <c r="KRW2" s="386"/>
      <c r="KRX2" s="386"/>
      <c r="KRY2" s="386"/>
      <c r="KRZ2" s="386"/>
      <c r="KSA2" s="386"/>
      <c r="KSB2" s="386"/>
      <c r="KSC2" s="386"/>
      <c r="KSD2" s="386"/>
      <c r="KSE2" s="386"/>
      <c r="KSF2" s="386"/>
      <c r="KSG2" s="385"/>
      <c r="KSH2" s="386"/>
      <c r="KSI2" s="386"/>
      <c r="KSJ2" s="386"/>
      <c r="KSK2" s="386"/>
      <c r="KSL2" s="386"/>
      <c r="KSM2" s="386"/>
      <c r="KSN2" s="386"/>
      <c r="KSO2" s="386"/>
      <c r="KSP2" s="386"/>
      <c r="KSQ2" s="386"/>
      <c r="KSR2" s="386"/>
      <c r="KSS2" s="386"/>
      <c r="KST2" s="386"/>
      <c r="KSU2" s="386"/>
      <c r="KSV2" s="386"/>
      <c r="KSW2" s="385"/>
      <c r="KSX2" s="386"/>
      <c r="KSY2" s="386"/>
      <c r="KSZ2" s="386"/>
      <c r="KTA2" s="386"/>
      <c r="KTB2" s="386"/>
      <c r="KTC2" s="386"/>
      <c r="KTD2" s="386"/>
      <c r="KTE2" s="386"/>
      <c r="KTF2" s="386"/>
      <c r="KTG2" s="386"/>
      <c r="KTH2" s="386"/>
      <c r="KTI2" s="386"/>
      <c r="KTJ2" s="386"/>
      <c r="KTK2" s="386"/>
      <c r="KTL2" s="386"/>
      <c r="KTM2" s="385"/>
      <c r="KTN2" s="386"/>
      <c r="KTO2" s="386"/>
      <c r="KTP2" s="386"/>
      <c r="KTQ2" s="386"/>
      <c r="KTR2" s="386"/>
      <c r="KTS2" s="386"/>
      <c r="KTT2" s="386"/>
      <c r="KTU2" s="386"/>
      <c r="KTV2" s="386"/>
      <c r="KTW2" s="386"/>
      <c r="KTX2" s="386"/>
      <c r="KTY2" s="386"/>
      <c r="KTZ2" s="386"/>
      <c r="KUA2" s="386"/>
      <c r="KUB2" s="386"/>
      <c r="KUC2" s="385"/>
      <c r="KUD2" s="386"/>
      <c r="KUE2" s="386"/>
      <c r="KUF2" s="386"/>
      <c r="KUG2" s="386"/>
      <c r="KUH2" s="386"/>
      <c r="KUI2" s="386"/>
      <c r="KUJ2" s="386"/>
      <c r="KUK2" s="386"/>
      <c r="KUL2" s="386"/>
      <c r="KUM2" s="386"/>
      <c r="KUN2" s="386"/>
      <c r="KUO2" s="386"/>
      <c r="KUP2" s="386"/>
      <c r="KUQ2" s="386"/>
      <c r="KUR2" s="386"/>
      <c r="KUS2" s="385"/>
      <c r="KUT2" s="386"/>
      <c r="KUU2" s="386"/>
      <c r="KUV2" s="386"/>
      <c r="KUW2" s="386"/>
      <c r="KUX2" s="386"/>
      <c r="KUY2" s="386"/>
      <c r="KUZ2" s="386"/>
      <c r="KVA2" s="386"/>
      <c r="KVB2" s="386"/>
      <c r="KVC2" s="386"/>
      <c r="KVD2" s="386"/>
      <c r="KVE2" s="386"/>
      <c r="KVF2" s="386"/>
      <c r="KVG2" s="386"/>
      <c r="KVH2" s="386"/>
      <c r="KVI2" s="385"/>
      <c r="KVJ2" s="386"/>
      <c r="KVK2" s="386"/>
      <c r="KVL2" s="386"/>
      <c r="KVM2" s="386"/>
      <c r="KVN2" s="386"/>
      <c r="KVO2" s="386"/>
      <c r="KVP2" s="386"/>
      <c r="KVQ2" s="386"/>
      <c r="KVR2" s="386"/>
      <c r="KVS2" s="386"/>
      <c r="KVT2" s="386"/>
      <c r="KVU2" s="386"/>
      <c r="KVV2" s="386"/>
      <c r="KVW2" s="386"/>
      <c r="KVX2" s="386"/>
      <c r="KVY2" s="385"/>
      <c r="KVZ2" s="386"/>
      <c r="KWA2" s="386"/>
      <c r="KWB2" s="386"/>
      <c r="KWC2" s="386"/>
      <c r="KWD2" s="386"/>
      <c r="KWE2" s="386"/>
      <c r="KWF2" s="386"/>
      <c r="KWG2" s="386"/>
      <c r="KWH2" s="386"/>
      <c r="KWI2" s="386"/>
      <c r="KWJ2" s="386"/>
      <c r="KWK2" s="386"/>
      <c r="KWL2" s="386"/>
      <c r="KWM2" s="386"/>
      <c r="KWN2" s="386"/>
      <c r="KWO2" s="385"/>
      <c r="KWP2" s="386"/>
      <c r="KWQ2" s="386"/>
      <c r="KWR2" s="386"/>
      <c r="KWS2" s="386"/>
      <c r="KWT2" s="386"/>
      <c r="KWU2" s="386"/>
      <c r="KWV2" s="386"/>
      <c r="KWW2" s="386"/>
      <c r="KWX2" s="386"/>
      <c r="KWY2" s="386"/>
      <c r="KWZ2" s="386"/>
      <c r="KXA2" s="386"/>
      <c r="KXB2" s="386"/>
      <c r="KXC2" s="386"/>
      <c r="KXD2" s="386"/>
      <c r="KXE2" s="385"/>
      <c r="KXF2" s="386"/>
      <c r="KXG2" s="386"/>
      <c r="KXH2" s="386"/>
      <c r="KXI2" s="386"/>
      <c r="KXJ2" s="386"/>
      <c r="KXK2" s="386"/>
      <c r="KXL2" s="386"/>
      <c r="KXM2" s="386"/>
      <c r="KXN2" s="386"/>
      <c r="KXO2" s="386"/>
      <c r="KXP2" s="386"/>
      <c r="KXQ2" s="386"/>
      <c r="KXR2" s="386"/>
      <c r="KXS2" s="386"/>
      <c r="KXT2" s="386"/>
      <c r="KXU2" s="385"/>
      <c r="KXV2" s="386"/>
      <c r="KXW2" s="386"/>
      <c r="KXX2" s="386"/>
      <c r="KXY2" s="386"/>
      <c r="KXZ2" s="386"/>
      <c r="KYA2" s="386"/>
      <c r="KYB2" s="386"/>
      <c r="KYC2" s="386"/>
      <c r="KYD2" s="386"/>
      <c r="KYE2" s="386"/>
      <c r="KYF2" s="386"/>
      <c r="KYG2" s="386"/>
      <c r="KYH2" s="386"/>
      <c r="KYI2" s="386"/>
      <c r="KYJ2" s="386"/>
      <c r="KYK2" s="385"/>
      <c r="KYL2" s="386"/>
      <c r="KYM2" s="386"/>
      <c r="KYN2" s="386"/>
      <c r="KYO2" s="386"/>
      <c r="KYP2" s="386"/>
      <c r="KYQ2" s="386"/>
      <c r="KYR2" s="386"/>
      <c r="KYS2" s="386"/>
      <c r="KYT2" s="386"/>
      <c r="KYU2" s="386"/>
      <c r="KYV2" s="386"/>
      <c r="KYW2" s="386"/>
      <c r="KYX2" s="386"/>
      <c r="KYY2" s="386"/>
      <c r="KYZ2" s="386"/>
      <c r="KZA2" s="385"/>
      <c r="KZB2" s="386"/>
      <c r="KZC2" s="386"/>
      <c r="KZD2" s="386"/>
      <c r="KZE2" s="386"/>
      <c r="KZF2" s="386"/>
      <c r="KZG2" s="386"/>
      <c r="KZH2" s="386"/>
      <c r="KZI2" s="386"/>
      <c r="KZJ2" s="386"/>
      <c r="KZK2" s="386"/>
      <c r="KZL2" s="386"/>
      <c r="KZM2" s="386"/>
      <c r="KZN2" s="386"/>
      <c r="KZO2" s="386"/>
      <c r="KZP2" s="386"/>
      <c r="KZQ2" s="385"/>
      <c r="KZR2" s="386"/>
      <c r="KZS2" s="386"/>
      <c r="KZT2" s="386"/>
      <c r="KZU2" s="386"/>
      <c r="KZV2" s="386"/>
      <c r="KZW2" s="386"/>
      <c r="KZX2" s="386"/>
      <c r="KZY2" s="386"/>
      <c r="KZZ2" s="386"/>
      <c r="LAA2" s="386"/>
      <c r="LAB2" s="386"/>
      <c r="LAC2" s="386"/>
      <c r="LAD2" s="386"/>
      <c r="LAE2" s="386"/>
      <c r="LAF2" s="386"/>
      <c r="LAG2" s="385"/>
      <c r="LAH2" s="386"/>
      <c r="LAI2" s="386"/>
      <c r="LAJ2" s="386"/>
      <c r="LAK2" s="386"/>
      <c r="LAL2" s="386"/>
      <c r="LAM2" s="386"/>
      <c r="LAN2" s="386"/>
      <c r="LAO2" s="386"/>
      <c r="LAP2" s="386"/>
      <c r="LAQ2" s="386"/>
      <c r="LAR2" s="386"/>
      <c r="LAS2" s="386"/>
      <c r="LAT2" s="386"/>
      <c r="LAU2" s="386"/>
      <c r="LAV2" s="386"/>
      <c r="LAW2" s="385"/>
      <c r="LAX2" s="386"/>
      <c r="LAY2" s="386"/>
      <c r="LAZ2" s="386"/>
      <c r="LBA2" s="386"/>
      <c r="LBB2" s="386"/>
      <c r="LBC2" s="386"/>
      <c r="LBD2" s="386"/>
      <c r="LBE2" s="386"/>
      <c r="LBF2" s="386"/>
      <c r="LBG2" s="386"/>
      <c r="LBH2" s="386"/>
      <c r="LBI2" s="386"/>
      <c r="LBJ2" s="386"/>
      <c r="LBK2" s="386"/>
      <c r="LBL2" s="386"/>
      <c r="LBM2" s="385"/>
      <c r="LBN2" s="386"/>
      <c r="LBO2" s="386"/>
      <c r="LBP2" s="386"/>
      <c r="LBQ2" s="386"/>
      <c r="LBR2" s="386"/>
      <c r="LBS2" s="386"/>
      <c r="LBT2" s="386"/>
      <c r="LBU2" s="386"/>
      <c r="LBV2" s="386"/>
      <c r="LBW2" s="386"/>
      <c r="LBX2" s="386"/>
      <c r="LBY2" s="386"/>
      <c r="LBZ2" s="386"/>
      <c r="LCA2" s="386"/>
      <c r="LCB2" s="386"/>
      <c r="LCC2" s="385"/>
      <c r="LCD2" s="386"/>
      <c r="LCE2" s="386"/>
      <c r="LCF2" s="386"/>
      <c r="LCG2" s="386"/>
      <c r="LCH2" s="386"/>
      <c r="LCI2" s="386"/>
      <c r="LCJ2" s="386"/>
      <c r="LCK2" s="386"/>
      <c r="LCL2" s="386"/>
      <c r="LCM2" s="386"/>
      <c r="LCN2" s="386"/>
      <c r="LCO2" s="386"/>
      <c r="LCP2" s="386"/>
      <c r="LCQ2" s="386"/>
      <c r="LCR2" s="386"/>
      <c r="LCS2" s="385"/>
      <c r="LCT2" s="386"/>
      <c r="LCU2" s="386"/>
      <c r="LCV2" s="386"/>
      <c r="LCW2" s="386"/>
      <c r="LCX2" s="386"/>
      <c r="LCY2" s="386"/>
      <c r="LCZ2" s="386"/>
      <c r="LDA2" s="386"/>
      <c r="LDB2" s="386"/>
      <c r="LDC2" s="386"/>
      <c r="LDD2" s="386"/>
      <c r="LDE2" s="386"/>
      <c r="LDF2" s="386"/>
      <c r="LDG2" s="386"/>
      <c r="LDH2" s="386"/>
      <c r="LDI2" s="385"/>
      <c r="LDJ2" s="386"/>
      <c r="LDK2" s="386"/>
      <c r="LDL2" s="386"/>
      <c r="LDM2" s="386"/>
      <c r="LDN2" s="386"/>
      <c r="LDO2" s="386"/>
      <c r="LDP2" s="386"/>
      <c r="LDQ2" s="386"/>
      <c r="LDR2" s="386"/>
      <c r="LDS2" s="386"/>
      <c r="LDT2" s="386"/>
      <c r="LDU2" s="386"/>
      <c r="LDV2" s="386"/>
      <c r="LDW2" s="386"/>
      <c r="LDX2" s="386"/>
      <c r="LDY2" s="385"/>
      <c r="LDZ2" s="386"/>
      <c r="LEA2" s="386"/>
      <c r="LEB2" s="386"/>
      <c r="LEC2" s="386"/>
      <c r="LED2" s="386"/>
      <c r="LEE2" s="386"/>
      <c r="LEF2" s="386"/>
      <c r="LEG2" s="386"/>
      <c r="LEH2" s="386"/>
      <c r="LEI2" s="386"/>
      <c r="LEJ2" s="386"/>
      <c r="LEK2" s="386"/>
      <c r="LEL2" s="386"/>
      <c r="LEM2" s="386"/>
      <c r="LEN2" s="386"/>
      <c r="LEO2" s="385"/>
      <c r="LEP2" s="386"/>
      <c r="LEQ2" s="386"/>
      <c r="LER2" s="386"/>
      <c r="LES2" s="386"/>
      <c r="LET2" s="386"/>
      <c r="LEU2" s="386"/>
      <c r="LEV2" s="386"/>
      <c r="LEW2" s="386"/>
      <c r="LEX2" s="386"/>
      <c r="LEY2" s="386"/>
      <c r="LEZ2" s="386"/>
      <c r="LFA2" s="386"/>
      <c r="LFB2" s="386"/>
      <c r="LFC2" s="386"/>
      <c r="LFD2" s="386"/>
      <c r="LFE2" s="385"/>
      <c r="LFF2" s="386"/>
      <c r="LFG2" s="386"/>
      <c r="LFH2" s="386"/>
      <c r="LFI2" s="386"/>
      <c r="LFJ2" s="386"/>
      <c r="LFK2" s="386"/>
      <c r="LFL2" s="386"/>
      <c r="LFM2" s="386"/>
      <c r="LFN2" s="386"/>
      <c r="LFO2" s="386"/>
      <c r="LFP2" s="386"/>
      <c r="LFQ2" s="386"/>
      <c r="LFR2" s="386"/>
      <c r="LFS2" s="386"/>
      <c r="LFT2" s="386"/>
      <c r="LFU2" s="385"/>
      <c r="LFV2" s="386"/>
      <c r="LFW2" s="386"/>
      <c r="LFX2" s="386"/>
      <c r="LFY2" s="386"/>
      <c r="LFZ2" s="386"/>
      <c r="LGA2" s="386"/>
      <c r="LGB2" s="386"/>
      <c r="LGC2" s="386"/>
      <c r="LGD2" s="386"/>
      <c r="LGE2" s="386"/>
      <c r="LGF2" s="386"/>
      <c r="LGG2" s="386"/>
      <c r="LGH2" s="386"/>
      <c r="LGI2" s="386"/>
      <c r="LGJ2" s="386"/>
      <c r="LGK2" s="385"/>
      <c r="LGL2" s="386"/>
      <c r="LGM2" s="386"/>
      <c r="LGN2" s="386"/>
      <c r="LGO2" s="386"/>
      <c r="LGP2" s="386"/>
      <c r="LGQ2" s="386"/>
      <c r="LGR2" s="386"/>
      <c r="LGS2" s="386"/>
      <c r="LGT2" s="386"/>
      <c r="LGU2" s="386"/>
      <c r="LGV2" s="386"/>
      <c r="LGW2" s="386"/>
      <c r="LGX2" s="386"/>
      <c r="LGY2" s="386"/>
      <c r="LGZ2" s="386"/>
      <c r="LHA2" s="385"/>
      <c r="LHB2" s="386"/>
      <c r="LHC2" s="386"/>
      <c r="LHD2" s="386"/>
      <c r="LHE2" s="386"/>
      <c r="LHF2" s="386"/>
      <c r="LHG2" s="386"/>
      <c r="LHH2" s="386"/>
      <c r="LHI2" s="386"/>
      <c r="LHJ2" s="386"/>
      <c r="LHK2" s="386"/>
      <c r="LHL2" s="386"/>
      <c r="LHM2" s="386"/>
      <c r="LHN2" s="386"/>
      <c r="LHO2" s="386"/>
      <c r="LHP2" s="386"/>
      <c r="LHQ2" s="385"/>
      <c r="LHR2" s="386"/>
      <c r="LHS2" s="386"/>
      <c r="LHT2" s="386"/>
      <c r="LHU2" s="386"/>
      <c r="LHV2" s="386"/>
      <c r="LHW2" s="386"/>
      <c r="LHX2" s="386"/>
      <c r="LHY2" s="386"/>
      <c r="LHZ2" s="386"/>
      <c r="LIA2" s="386"/>
      <c r="LIB2" s="386"/>
      <c r="LIC2" s="386"/>
      <c r="LID2" s="386"/>
      <c r="LIE2" s="386"/>
      <c r="LIF2" s="386"/>
      <c r="LIG2" s="385"/>
      <c r="LIH2" s="386"/>
      <c r="LII2" s="386"/>
      <c r="LIJ2" s="386"/>
      <c r="LIK2" s="386"/>
      <c r="LIL2" s="386"/>
      <c r="LIM2" s="386"/>
      <c r="LIN2" s="386"/>
      <c r="LIO2" s="386"/>
      <c r="LIP2" s="386"/>
      <c r="LIQ2" s="386"/>
      <c r="LIR2" s="386"/>
      <c r="LIS2" s="386"/>
      <c r="LIT2" s="386"/>
      <c r="LIU2" s="386"/>
      <c r="LIV2" s="386"/>
      <c r="LIW2" s="385"/>
      <c r="LIX2" s="386"/>
      <c r="LIY2" s="386"/>
      <c r="LIZ2" s="386"/>
      <c r="LJA2" s="386"/>
      <c r="LJB2" s="386"/>
      <c r="LJC2" s="386"/>
      <c r="LJD2" s="386"/>
      <c r="LJE2" s="386"/>
      <c r="LJF2" s="386"/>
      <c r="LJG2" s="386"/>
      <c r="LJH2" s="386"/>
      <c r="LJI2" s="386"/>
      <c r="LJJ2" s="386"/>
      <c r="LJK2" s="386"/>
      <c r="LJL2" s="386"/>
      <c r="LJM2" s="385"/>
      <c r="LJN2" s="386"/>
      <c r="LJO2" s="386"/>
      <c r="LJP2" s="386"/>
      <c r="LJQ2" s="386"/>
      <c r="LJR2" s="386"/>
      <c r="LJS2" s="386"/>
      <c r="LJT2" s="386"/>
      <c r="LJU2" s="386"/>
      <c r="LJV2" s="386"/>
      <c r="LJW2" s="386"/>
      <c r="LJX2" s="386"/>
      <c r="LJY2" s="386"/>
      <c r="LJZ2" s="386"/>
      <c r="LKA2" s="386"/>
      <c r="LKB2" s="386"/>
      <c r="LKC2" s="385"/>
      <c r="LKD2" s="386"/>
      <c r="LKE2" s="386"/>
      <c r="LKF2" s="386"/>
      <c r="LKG2" s="386"/>
      <c r="LKH2" s="386"/>
      <c r="LKI2" s="386"/>
      <c r="LKJ2" s="386"/>
      <c r="LKK2" s="386"/>
      <c r="LKL2" s="386"/>
      <c r="LKM2" s="386"/>
      <c r="LKN2" s="386"/>
      <c r="LKO2" s="386"/>
      <c r="LKP2" s="386"/>
      <c r="LKQ2" s="386"/>
      <c r="LKR2" s="386"/>
      <c r="LKS2" s="385"/>
      <c r="LKT2" s="386"/>
      <c r="LKU2" s="386"/>
      <c r="LKV2" s="386"/>
      <c r="LKW2" s="386"/>
      <c r="LKX2" s="386"/>
      <c r="LKY2" s="386"/>
      <c r="LKZ2" s="386"/>
      <c r="LLA2" s="386"/>
      <c r="LLB2" s="386"/>
      <c r="LLC2" s="386"/>
      <c r="LLD2" s="386"/>
      <c r="LLE2" s="386"/>
      <c r="LLF2" s="386"/>
      <c r="LLG2" s="386"/>
      <c r="LLH2" s="386"/>
      <c r="LLI2" s="385"/>
      <c r="LLJ2" s="386"/>
      <c r="LLK2" s="386"/>
      <c r="LLL2" s="386"/>
      <c r="LLM2" s="386"/>
      <c r="LLN2" s="386"/>
      <c r="LLO2" s="386"/>
      <c r="LLP2" s="386"/>
      <c r="LLQ2" s="386"/>
      <c r="LLR2" s="386"/>
      <c r="LLS2" s="386"/>
      <c r="LLT2" s="386"/>
      <c r="LLU2" s="386"/>
      <c r="LLV2" s="386"/>
      <c r="LLW2" s="386"/>
      <c r="LLX2" s="386"/>
      <c r="LLY2" s="385"/>
      <c r="LLZ2" s="386"/>
      <c r="LMA2" s="386"/>
      <c r="LMB2" s="386"/>
      <c r="LMC2" s="386"/>
      <c r="LMD2" s="386"/>
      <c r="LME2" s="386"/>
      <c r="LMF2" s="386"/>
      <c r="LMG2" s="386"/>
      <c r="LMH2" s="386"/>
      <c r="LMI2" s="386"/>
      <c r="LMJ2" s="386"/>
      <c r="LMK2" s="386"/>
      <c r="LML2" s="386"/>
      <c r="LMM2" s="386"/>
      <c r="LMN2" s="386"/>
      <c r="LMO2" s="385"/>
      <c r="LMP2" s="386"/>
      <c r="LMQ2" s="386"/>
      <c r="LMR2" s="386"/>
      <c r="LMS2" s="386"/>
      <c r="LMT2" s="386"/>
      <c r="LMU2" s="386"/>
      <c r="LMV2" s="386"/>
      <c r="LMW2" s="386"/>
      <c r="LMX2" s="386"/>
      <c r="LMY2" s="386"/>
      <c r="LMZ2" s="386"/>
      <c r="LNA2" s="386"/>
      <c r="LNB2" s="386"/>
      <c r="LNC2" s="386"/>
      <c r="LND2" s="386"/>
      <c r="LNE2" s="385"/>
      <c r="LNF2" s="386"/>
      <c r="LNG2" s="386"/>
      <c r="LNH2" s="386"/>
      <c r="LNI2" s="386"/>
      <c r="LNJ2" s="386"/>
      <c r="LNK2" s="386"/>
      <c r="LNL2" s="386"/>
      <c r="LNM2" s="386"/>
      <c r="LNN2" s="386"/>
      <c r="LNO2" s="386"/>
      <c r="LNP2" s="386"/>
      <c r="LNQ2" s="386"/>
      <c r="LNR2" s="386"/>
      <c r="LNS2" s="386"/>
      <c r="LNT2" s="386"/>
      <c r="LNU2" s="385"/>
      <c r="LNV2" s="386"/>
      <c r="LNW2" s="386"/>
      <c r="LNX2" s="386"/>
      <c r="LNY2" s="386"/>
      <c r="LNZ2" s="386"/>
      <c r="LOA2" s="386"/>
      <c r="LOB2" s="386"/>
      <c r="LOC2" s="386"/>
      <c r="LOD2" s="386"/>
      <c r="LOE2" s="386"/>
      <c r="LOF2" s="386"/>
      <c r="LOG2" s="386"/>
      <c r="LOH2" s="386"/>
      <c r="LOI2" s="386"/>
      <c r="LOJ2" s="386"/>
      <c r="LOK2" s="385"/>
      <c r="LOL2" s="386"/>
      <c r="LOM2" s="386"/>
      <c r="LON2" s="386"/>
      <c r="LOO2" s="386"/>
      <c r="LOP2" s="386"/>
      <c r="LOQ2" s="386"/>
      <c r="LOR2" s="386"/>
      <c r="LOS2" s="386"/>
      <c r="LOT2" s="386"/>
      <c r="LOU2" s="386"/>
      <c r="LOV2" s="386"/>
      <c r="LOW2" s="386"/>
      <c r="LOX2" s="386"/>
      <c r="LOY2" s="386"/>
      <c r="LOZ2" s="386"/>
      <c r="LPA2" s="385"/>
      <c r="LPB2" s="386"/>
      <c r="LPC2" s="386"/>
      <c r="LPD2" s="386"/>
      <c r="LPE2" s="386"/>
      <c r="LPF2" s="386"/>
      <c r="LPG2" s="386"/>
      <c r="LPH2" s="386"/>
      <c r="LPI2" s="386"/>
      <c r="LPJ2" s="386"/>
      <c r="LPK2" s="386"/>
      <c r="LPL2" s="386"/>
      <c r="LPM2" s="386"/>
      <c r="LPN2" s="386"/>
      <c r="LPO2" s="386"/>
      <c r="LPP2" s="386"/>
      <c r="LPQ2" s="385"/>
      <c r="LPR2" s="386"/>
      <c r="LPS2" s="386"/>
      <c r="LPT2" s="386"/>
      <c r="LPU2" s="386"/>
      <c r="LPV2" s="386"/>
      <c r="LPW2" s="386"/>
      <c r="LPX2" s="386"/>
      <c r="LPY2" s="386"/>
      <c r="LPZ2" s="386"/>
      <c r="LQA2" s="386"/>
      <c r="LQB2" s="386"/>
      <c r="LQC2" s="386"/>
      <c r="LQD2" s="386"/>
      <c r="LQE2" s="386"/>
      <c r="LQF2" s="386"/>
      <c r="LQG2" s="385"/>
      <c r="LQH2" s="386"/>
      <c r="LQI2" s="386"/>
      <c r="LQJ2" s="386"/>
      <c r="LQK2" s="386"/>
      <c r="LQL2" s="386"/>
      <c r="LQM2" s="386"/>
      <c r="LQN2" s="386"/>
      <c r="LQO2" s="386"/>
      <c r="LQP2" s="386"/>
      <c r="LQQ2" s="386"/>
      <c r="LQR2" s="386"/>
      <c r="LQS2" s="386"/>
      <c r="LQT2" s="386"/>
      <c r="LQU2" s="386"/>
      <c r="LQV2" s="386"/>
      <c r="LQW2" s="385"/>
      <c r="LQX2" s="386"/>
      <c r="LQY2" s="386"/>
      <c r="LQZ2" s="386"/>
      <c r="LRA2" s="386"/>
      <c r="LRB2" s="386"/>
      <c r="LRC2" s="386"/>
      <c r="LRD2" s="386"/>
      <c r="LRE2" s="386"/>
      <c r="LRF2" s="386"/>
      <c r="LRG2" s="386"/>
      <c r="LRH2" s="386"/>
      <c r="LRI2" s="386"/>
      <c r="LRJ2" s="386"/>
      <c r="LRK2" s="386"/>
      <c r="LRL2" s="386"/>
      <c r="LRM2" s="385"/>
      <c r="LRN2" s="386"/>
      <c r="LRO2" s="386"/>
      <c r="LRP2" s="386"/>
      <c r="LRQ2" s="386"/>
      <c r="LRR2" s="386"/>
      <c r="LRS2" s="386"/>
      <c r="LRT2" s="386"/>
      <c r="LRU2" s="386"/>
      <c r="LRV2" s="386"/>
      <c r="LRW2" s="386"/>
      <c r="LRX2" s="386"/>
      <c r="LRY2" s="386"/>
      <c r="LRZ2" s="386"/>
      <c r="LSA2" s="386"/>
      <c r="LSB2" s="386"/>
      <c r="LSC2" s="385"/>
      <c r="LSD2" s="386"/>
      <c r="LSE2" s="386"/>
      <c r="LSF2" s="386"/>
      <c r="LSG2" s="386"/>
      <c r="LSH2" s="386"/>
      <c r="LSI2" s="386"/>
      <c r="LSJ2" s="386"/>
      <c r="LSK2" s="386"/>
      <c r="LSL2" s="386"/>
      <c r="LSM2" s="386"/>
      <c r="LSN2" s="386"/>
      <c r="LSO2" s="386"/>
      <c r="LSP2" s="386"/>
      <c r="LSQ2" s="386"/>
      <c r="LSR2" s="386"/>
      <c r="LSS2" s="385"/>
      <c r="LST2" s="386"/>
      <c r="LSU2" s="386"/>
      <c r="LSV2" s="386"/>
      <c r="LSW2" s="386"/>
      <c r="LSX2" s="386"/>
      <c r="LSY2" s="386"/>
      <c r="LSZ2" s="386"/>
      <c r="LTA2" s="386"/>
      <c r="LTB2" s="386"/>
      <c r="LTC2" s="386"/>
      <c r="LTD2" s="386"/>
      <c r="LTE2" s="386"/>
      <c r="LTF2" s="386"/>
      <c r="LTG2" s="386"/>
      <c r="LTH2" s="386"/>
      <c r="LTI2" s="385"/>
      <c r="LTJ2" s="386"/>
      <c r="LTK2" s="386"/>
      <c r="LTL2" s="386"/>
      <c r="LTM2" s="386"/>
      <c r="LTN2" s="386"/>
      <c r="LTO2" s="386"/>
      <c r="LTP2" s="386"/>
      <c r="LTQ2" s="386"/>
      <c r="LTR2" s="386"/>
      <c r="LTS2" s="386"/>
      <c r="LTT2" s="386"/>
      <c r="LTU2" s="386"/>
      <c r="LTV2" s="386"/>
      <c r="LTW2" s="386"/>
      <c r="LTX2" s="386"/>
      <c r="LTY2" s="385"/>
      <c r="LTZ2" s="386"/>
      <c r="LUA2" s="386"/>
      <c r="LUB2" s="386"/>
      <c r="LUC2" s="386"/>
      <c r="LUD2" s="386"/>
      <c r="LUE2" s="386"/>
      <c r="LUF2" s="386"/>
      <c r="LUG2" s="386"/>
      <c r="LUH2" s="386"/>
      <c r="LUI2" s="386"/>
      <c r="LUJ2" s="386"/>
      <c r="LUK2" s="386"/>
      <c r="LUL2" s="386"/>
      <c r="LUM2" s="386"/>
      <c r="LUN2" s="386"/>
      <c r="LUO2" s="385"/>
      <c r="LUP2" s="386"/>
      <c r="LUQ2" s="386"/>
      <c r="LUR2" s="386"/>
      <c r="LUS2" s="386"/>
      <c r="LUT2" s="386"/>
      <c r="LUU2" s="386"/>
      <c r="LUV2" s="386"/>
      <c r="LUW2" s="386"/>
      <c r="LUX2" s="386"/>
      <c r="LUY2" s="386"/>
      <c r="LUZ2" s="386"/>
      <c r="LVA2" s="386"/>
      <c r="LVB2" s="386"/>
      <c r="LVC2" s="386"/>
      <c r="LVD2" s="386"/>
      <c r="LVE2" s="385"/>
      <c r="LVF2" s="386"/>
      <c r="LVG2" s="386"/>
      <c r="LVH2" s="386"/>
      <c r="LVI2" s="386"/>
      <c r="LVJ2" s="386"/>
      <c r="LVK2" s="386"/>
      <c r="LVL2" s="386"/>
      <c r="LVM2" s="386"/>
      <c r="LVN2" s="386"/>
      <c r="LVO2" s="386"/>
      <c r="LVP2" s="386"/>
      <c r="LVQ2" s="386"/>
      <c r="LVR2" s="386"/>
      <c r="LVS2" s="386"/>
      <c r="LVT2" s="386"/>
      <c r="LVU2" s="385"/>
      <c r="LVV2" s="386"/>
      <c r="LVW2" s="386"/>
      <c r="LVX2" s="386"/>
      <c r="LVY2" s="386"/>
      <c r="LVZ2" s="386"/>
      <c r="LWA2" s="386"/>
      <c r="LWB2" s="386"/>
      <c r="LWC2" s="386"/>
      <c r="LWD2" s="386"/>
      <c r="LWE2" s="386"/>
      <c r="LWF2" s="386"/>
      <c r="LWG2" s="386"/>
      <c r="LWH2" s="386"/>
      <c r="LWI2" s="386"/>
      <c r="LWJ2" s="386"/>
      <c r="LWK2" s="385"/>
      <c r="LWL2" s="386"/>
      <c r="LWM2" s="386"/>
      <c r="LWN2" s="386"/>
      <c r="LWO2" s="386"/>
      <c r="LWP2" s="386"/>
      <c r="LWQ2" s="386"/>
      <c r="LWR2" s="386"/>
      <c r="LWS2" s="386"/>
      <c r="LWT2" s="386"/>
      <c r="LWU2" s="386"/>
      <c r="LWV2" s="386"/>
      <c r="LWW2" s="386"/>
      <c r="LWX2" s="386"/>
      <c r="LWY2" s="386"/>
      <c r="LWZ2" s="386"/>
      <c r="LXA2" s="385"/>
      <c r="LXB2" s="386"/>
      <c r="LXC2" s="386"/>
      <c r="LXD2" s="386"/>
      <c r="LXE2" s="386"/>
      <c r="LXF2" s="386"/>
      <c r="LXG2" s="386"/>
      <c r="LXH2" s="386"/>
      <c r="LXI2" s="386"/>
      <c r="LXJ2" s="386"/>
      <c r="LXK2" s="386"/>
      <c r="LXL2" s="386"/>
      <c r="LXM2" s="386"/>
      <c r="LXN2" s="386"/>
      <c r="LXO2" s="386"/>
      <c r="LXP2" s="386"/>
      <c r="LXQ2" s="385"/>
      <c r="LXR2" s="386"/>
      <c r="LXS2" s="386"/>
      <c r="LXT2" s="386"/>
      <c r="LXU2" s="386"/>
      <c r="LXV2" s="386"/>
      <c r="LXW2" s="386"/>
      <c r="LXX2" s="386"/>
      <c r="LXY2" s="386"/>
      <c r="LXZ2" s="386"/>
      <c r="LYA2" s="386"/>
      <c r="LYB2" s="386"/>
      <c r="LYC2" s="386"/>
      <c r="LYD2" s="386"/>
      <c r="LYE2" s="386"/>
      <c r="LYF2" s="386"/>
      <c r="LYG2" s="385"/>
      <c r="LYH2" s="386"/>
      <c r="LYI2" s="386"/>
      <c r="LYJ2" s="386"/>
      <c r="LYK2" s="386"/>
      <c r="LYL2" s="386"/>
      <c r="LYM2" s="386"/>
      <c r="LYN2" s="386"/>
      <c r="LYO2" s="386"/>
      <c r="LYP2" s="386"/>
      <c r="LYQ2" s="386"/>
      <c r="LYR2" s="386"/>
      <c r="LYS2" s="386"/>
      <c r="LYT2" s="386"/>
      <c r="LYU2" s="386"/>
      <c r="LYV2" s="386"/>
      <c r="LYW2" s="385"/>
      <c r="LYX2" s="386"/>
      <c r="LYY2" s="386"/>
      <c r="LYZ2" s="386"/>
      <c r="LZA2" s="386"/>
      <c r="LZB2" s="386"/>
      <c r="LZC2" s="386"/>
      <c r="LZD2" s="386"/>
      <c r="LZE2" s="386"/>
      <c r="LZF2" s="386"/>
      <c r="LZG2" s="386"/>
      <c r="LZH2" s="386"/>
      <c r="LZI2" s="386"/>
      <c r="LZJ2" s="386"/>
      <c r="LZK2" s="386"/>
      <c r="LZL2" s="386"/>
      <c r="LZM2" s="385"/>
      <c r="LZN2" s="386"/>
      <c r="LZO2" s="386"/>
      <c r="LZP2" s="386"/>
      <c r="LZQ2" s="386"/>
      <c r="LZR2" s="386"/>
      <c r="LZS2" s="386"/>
      <c r="LZT2" s="386"/>
      <c r="LZU2" s="386"/>
      <c r="LZV2" s="386"/>
      <c r="LZW2" s="386"/>
      <c r="LZX2" s="386"/>
      <c r="LZY2" s="386"/>
      <c r="LZZ2" s="386"/>
      <c r="MAA2" s="386"/>
      <c r="MAB2" s="386"/>
      <c r="MAC2" s="385"/>
      <c r="MAD2" s="386"/>
      <c r="MAE2" s="386"/>
      <c r="MAF2" s="386"/>
      <c r="MAG2" s="386"/>
      <c r="MAH2" s="386"/>
      <c r="MAI2" s="386"/>
      <c r="MAJ2" s="386"/>
      <c r="MAK2" s="386"/>
      <c r="MAL2" s="386"/>
      <c r="MAM2" s="386"/>
      <c r="MAN2" s="386"/>
      <c r="MAO2" s="386"/>
      <c r="MAP2" s="386"/>
      <c r="MAQ2" s="386"/>
      <c r="MAR2" s="386"/>
      <c r="MAS2" s="385"/>
      <c r="MAT2" s="386"/>
      <c r="MAU2" s="386"/>
      <c r="MAV2" s="386"/>
      <c r="MAW2" s="386"/>
      <c r="MAX2" s="386"/>
      <c r="MAY2" s="386"/>
      <c r="MAZ2" s="386"/>
      <c r="MBA2" s="386"/>
      <c r="MBB2" s="386"/>
      <c r="MBC2" s="386"/>
      <c r="MBD2" s="386"/>
      <c r="MBE2" s="386"/>
      <c r="MBF2" s="386"/>
      <c r="MBG2" s="386"/>
      <c r="MBH2" s="386"/>
      <c r="MBI2" s="385"/>
      <c r="MBJ2" s="386"/>
      <c r="MBK2" s="386"/>
      <c r="MBL2" s="386"/>
      <c r="MBM2" s="386"/>
      <c r="MBN2" s="386"/>
      <c r="MBO2" s="386"/>
      <c r="MBP2" s="386"/>
      <c r="MBQ2" s="386"/>
      <c r="MBR2" s="386"/>
      <c r="MBS2" s="386"/>
      <c r="MBT2" s="386"/>
      <c r="MBU2" s="386"/>
      <c r="MBV2" s="386"/>
      <c r="MBW2" s="386"/>
      <c r="MBX2" s="386"/>
      <c r="MBY2" s="385"/>
      <c r="MBZ2" s="386"/>
      <c r="MCA2" s="386"/>
      <c r="MCB2" s="386"/>
      <c r="MCC2" s="386"/>
      <c r="MCD2" s="386"/>
      <c r="MCE2" s="386"/>
      <c r="MCF2" s="386"/>
      <c r="MCG2" s="386"/>
      <c r="MCH2" s="386"/>
      <c r="MCI2" s="386"/>
      <c r="MCJ2" s="386"/>
      <c r="MCK2" s="386"/>
      <c r="MCL2" s="386"/>
      <c r="MCM2" s="386"/>
      <c r="MCN2" s="386"/>
      <c r="MCO2" s="385"/>
      <c r="MCP2" s="386"/>
      <c r="MCQ2" s="386"/>
      <c r="MCR2" s="386"/>
      <c r="MCS2" s="386"/>
      <c r="MCT2" s="386"/>
      <c r="MCU2" s="386"/>
      <c r="MCV2" s="386"/>
      <c r="MCW2" s="386"/>
      <c r="MCX2" s="386"/>
      <c r="MCY2" s="386"/>
      <c r="MCZ2" s="386"/>
      <c r="MDA2" s="386"/>
      <c r="MDB2" s="386"/>
      <c r="MDC2" s="386"/>
      <c r="MDD2" s="386"/>
      <c r="MDE2" s="385"/>
      <c r="MDF2" s="386"/>
      <c r="MDG2" s="386"/>
      <c r="MDH2" s="386"/>
      <c r="MDI2" s="386"/>
      <c r="MDJ2" s="386"/>
      <c r="MDK2" s="386"/>
      <c r="MDL2" s="386"/>
      <c r="MDM2" s="386"/>
      <c r="MDN2" s="386"/>
      <c r="MDO2" s="386"/>
      <c r="MDP2" s="386"/>
      <c r="MDQ2" s="386"/>
      <c r="MDR2" s="386"/>
      <c r="MDS2" s="386"/>
      <c r="MDT2" s="386"/>
      <c r="MDU2" s="385"/>
      <c r="MDV2" s="386"/>
      <c r="MDW2" s="386"/>
      <c r="MDX2" s="386"/>
      <c r="MDY2" s="386"/>
      <c r="MDZ2" s="386"/>
      <c r="MEA2" s="386"/>
      <c r="MEB2" s="386"/>
      <c r="MEC2" s="386"/>
      <c r="MED2" s="386"/>
      <c r="MEE2" s="386"/>
      <c r="MEF2" s="386"/>
      <c r="MEG2" s="386"/>
      <c r="MEH2" s="386"/>
      <c r="MEI2" s="386"/>
      <c r="MEJ2" s="386"/>
      <c r="MEK2" s="385"/>
      <c r="MEL2" s="386"/>
      <c r="MEM2" s="386"/>
      <c r="MEN2" s="386"/>
      <c r="MEO2" s="386"/>
      <c r="MEP2" s="386"/>
      <c r="MEQ2" s="386"/>
      <c r="MER2" s="386"/>
      <c r="MES2" s="386"/>
      <c r="MET2" s="386"/>
      <c r="MEU2" s="386"/>
      <c r="MEV2" s="386"/>
      <c r="MEW2" s="386"/>
      <c r="MEX2" s="386"/>
      <c r="MEY2" s="386"/>
      <c r="MEZ2" s="386"/>
      <c r="MFA2" s="385"/>
      <c r="MFB2" s="386"/>
      <c r="MFC2" s="386"/>
      <c r="MFD2" s="386"/>
      <c r="MFE2" s="386"/>
      <c r="MFF2" s="386"/>
      <c r="MFG2" s="386"/>
      <c r="MFH2" s="386"/>
      <c r="MFI2" s="386"/>
      <c r="MFJ2" s="386"/>
      <c r="MFK2" s="386"/>
      <c r="MFL2" s="386"/>
      <c r="MFM2" s="386"/>
      <c r="MFN2" s="386"/>
      <c r="MFO2" s="386"/>
      <c r="MFP2" s="386"/>
      <c r="MFQ2" s="385"/>
      <c r="MFR2" s="386"/>
      <c r="MFS2" s="386"/>
      <c r="MFT2" s="386"/>
      <c r="MFU2" s="386"/>
      <c r="MFV2" s="386"/>
      <c r="MFW2" s="386"/>
      <c r="MFX2" s="386"/>
      <c r="MFY2" s="386"/>
      <c r="MFZ2" s="386"/>
      <c r="MGA2" s="386"/>
      <c r="MGB2" s="386"/>
      <c r="MGC2" s="386"/>
      <c r="MGD2" s="386"/>
      <c r="MGE2" s="386"/>
      <c r="MGF2" s="386"/>
      <c r="MGG2" s="385"/>
      <c r="MGH2" s="386"/>
      <c r="MGI2" s="386"/>
      <c r="MGJ2" s="386"/>
      <c r="MGK2" s="386"/>
      <c r="MGL2" s="386"/>
      <c r="MGM2" s="386"/>
      <c r="MGN2" s="386"/>
      <c r="MGO2" s="386"/>
      <c r="MGP2" s="386"/>
      <c r="MGQ2" s="386"/>
      <c r="MGR2" s="386"/>
      <c r="MGS2" s="386"/>
      <c r="MGT2" s="386"/>
      <c r="MGU2" s="386"/>
      <c r="MGV2" s="386"/>
      <c r="MGW2" s="385"/>
      <c r="MGX2" s="386"/>
      <c r="MGY2" s="386"/>
      <c r="MGZ2" s="386"/>
      <c r="MHA2" s="386"/>
      <c r="MHB2" s="386"/>
      <c r="MHC2" s="386"/>
      <c r="MHD2" s="386"/>
      <c r="MHE2" s="386"/>
      <c r="MHF2" s="386"/>
      <c r="MHG2" s="386"/>
      <c r="MHH2" s="386"/>
      <c r="MHI2" s="386"/>
      <c r="MHJ2" s="386"/>
      <c r="MHK2" s="386"/>
      <c r="MHL2" s="386"/>
      <c r="MHM2" s="385"/>
      <c r="MHN2" s="386"/>
      <c r="MHO2" s="386"/>
      <c r="MHP2" s="386"/>
      <c r="MHQ2" s="386"/>
      <c r="MHR2" s="386"/>
      <c r="MHS2" s="386"/>
      <c r="MHT2" s="386"/>
      <c r="MHU2" s="386"/>
      <c r="MHV2" s="386"/>
      <c r="MHW2" s="386"/>
      <c r="MHX2" s="386"/>
      <c r="MHY2" s="386"/>
      <c r="MHZ2" s="386"/>
      <c r="MIA2" s="386"/>
      <c r="MIB2" s="386"/>
      <c r="MIC2" s="385"/>
      <c r="MID2" s="386"/>
      <c r="MIE2" s="386"/>
      <c r="MIF2" s="386"/>
      <c r="MIG2" s="386"/>
      <c r="MIH2" s="386"/>
      <c r="MII2" s="386"/>
      <c r="MIJ2" s="386"/>
      <c r="MIK2" s="386"/>
      <c r="MIL2" s="386"/>
      <c r="MIM2" s="386"/>
      <c r="MIN2" s="386"/>
      <c r="MIO2" s="386"/>
      <c r="MIP2" s="386"/>
      <c r="MIQ2" s="386"/>
      <c r="MIR2" s="386"/>
      <c r="MIS2" s="385"/>
      <c r="MIT2" s="386"/>
      <c r="MIU2" s="386"/>
      <c r="MIV2" s="386"/>
      <c r="MIW2" s="386"/>
      <c r="MIX2" s="386"/>
      <c r="MIY2" s="386"/>
      <c r="MIZ2" s="386"/>
      <c r="MJA2" s="386"/>
      <c r="MJB2" s="386"/>
      <c r="MJC2" s="386"/>
      <c r="MJD2" s="386"/>
      <c r="MJE2" s="386"/>
      <c r="MJF2" s="386"/>
      <c r="MJG2" s="386"/>
      <c r="MJH2" s="386"/>
      <c r="MJI2" s="385"/>
      <c r="MJJ2" s="386"/>
      <c r="MJK2" s="386"/>
      <c r="MJL2" s="386"/>
      <c r="MJM2" s="386"/>
      <c r="MJN2" s="386"/>
      <c r="MJO2" s="386"/>
      <c r="MJP2" s="386"/>
      <c r="MJQ2" s="386"/>
      <c r="MJR2" s="386"/>
      <c r="MJS2" s="386"/>
      <c r="MJT2" s="386"/>
      <c r="MJU2" s="386"/>
      <c r="MJV2" s="386"/>
      <c r="MJW2" s="386"/>
      <c r="MJX2" s="386"/>
      <c r="MJY2" s="385"/>
      <c r="MJZ2" s="386"/>
      <c r="MKA2" s="386"/>
      <c r="MKB2" s="386"/>
      <c r="MKC2" s="386"/>
      <c r="MKD2" s="386"/>
      <c r="MKE2" s="386"/>
      <c r="MKF2" s="386"/>
      <c r="MKG2" s="386"/>
      <c r="MKH2" s="386"/>
      <c r="MKI2" s="386"/>
      <c r="MKJ2" s="386"/>
      <c r="MKK2" s="386"/>
      <c r="MKL2" s="386"/>
      <c r="MKM2" s="386"/>
      <c r="MKN2" s="386"/>
      <c r="MKO2" s="385"/>
      <c r="MKP2" s="386"/>
      <c r="MKQ2" s="386"/>
      <c r="MKR2" s="386"/>
      <c r="MKS2" s="386"/>
      <c r="MKT2" s="386"/>
      <c r="MKU2" s="386"/>
      <c r="MKV2" s="386"/>
      <c r="MKW2" s="386"/>
      <c r="MKX2" s="386"/>
      <c r="MKY2" s="386"/>
      <c r="MKZ2" s="386"/>
      <c r="MLA2" s="386"/>
      <c r="MLB2" s="386"/>
      <c r="MLC2" s="386"/>
      <c r="MLD2" s="386"/>
      <c r="MLE2" s="385"/>
      <c r="MLF2" s="386"/>
      <c r="MLG2" s="386"/>
      <c r="MLH2" s="386"/>
      <c r="MLI2" s="386"/>
      <c r="MLJ2" s="386"/>
      <c r="MLK2" s="386"/>
      <c r="MLL2" s="386"/>
      <c r="MLM2" s="386"/>
      <c r="MLN2" s="386"/>
      <c r="MLO2" s="386"/>
      <c r="MLP2" s="386"/>
      <c r="MLQ2" s="386"/>
      <c r="MLR2" s="386"/>
      <c r="MLS2" s="386"/>
      <c r="MLT2" s="386"/>
      <c r="MLU2" s="385"/>
      <c r="MLV2" s="386"/>
      <c r="MLW2" s="386"/>
      <c r="MLX2" s="386"/>
      <c r="MLY2" s="386"/>
      <c r="MLZ2" s="386"/>
      <c r="MMA2" s="386"/>
      <c r="MMB2" s="386"/>
      <c r="MMC2" s="386"/>
      <c r="MMD2" s="386"/>
      <c r="MME2" s="386"/>
      <c r="MMF2" s="386"/>
      <c r="MMG2" s="386"/>
      <c r="MMH2" s="386"/>
      <c r="MMI2" s="386"/>
      <c r="MMJ2" s="386"/>
      <c r="MMK2" s="385"/>
      <c r="MML2" s="386"/>
      <c r="MMM2" s="386"/>
      <c r="MMN2" s="386"/>
      <c r="MMO2" s="386"/>
      <c r="MMP2" s="386"/>
      <c r="MMQ2" s="386"/>
      <c r="MMR2" s="386"/>
      <c r="MMS2" s="386"/>
      <c r="MMT2" s="386"/>
      <c r="MMU2" s="386"/>
      <c r="MMV2" s="386"/>
      <c r="MMW2" s="386"/>
      <c r="MMX2" s="386"/>
      <c r="MMY2" s="386"/>
      <c r="MMZ2" s="386"/>
      <c r="MNA2" s="385"/>
      <c r="MNB2" s="386"/>
      <c r="MNC2" s="386"/>
      <c r="MND2" s="386"/>
      <c r="MNE2" s="386"/>
      <c r="MNF2" s="386"/>
      <c r="MNG2" s="386"/>
      <c r="MNH2" s="386"/>
      <c r="MNI2" s="386"/>
      <c r="MNJ2" s="386"/>
      <c r="MNK2" s="386"/>
      <c r="MNL2" s="386"/>
      <c r="MNM2" s="386"/>
      <c r="MNN2" s="386"/>
      <c r="MNO2" s="386"/>
      <c r="MNP2" s="386"/>
      <c r="MNQ2" s="385"/>
      <c r="MNR2" s="386"/>
      <c r="MNS2" s="386"/>
      <c r="MNT2" s="386"/>
      <c r="MNU2" s="386"/>
      <c r="MNV2" s="386"/>
      <c r="MNW2" s="386"/>
      <c r="MNX2" s="386"/>
      <c r="MNY2" s="386"/>
      <c r="MNZ2" s="386"/>
      <c r="MOA2" s="386"/>
      <c r="MOB2" s="386"/>
      <c r="MOC2" s="386"/>
      <c r="MOD2" s="386"/>
      <c r="MOE2" s="386"/>
      <c r="MOF2" s="386"/>
      <c r="MOG2" s="385"/>
      <c r="MOH2" s="386"/>
      <c r="MOI2" s="386"/>
      <c r="MOJ2" s="386"/>
      <c r="MOK2" s="386"/>
      <c r="MOL2" s="386"/>
      <c r="MOM2" s="386"/>
      <c r="MON2" s="386"/>
      <c r="MOO2" s="386"/>
      <c r="MOP2" s="386"/>
      <c r="MOQ2" s="386"/>
      <c r="MOR2" s="386"/>
      <c r="MOS2" s="386"/>
      <c r="MOT2" s="386"/>
      <c r="MOU2" s="386"/>
      <c r="MOV2" s="386"/>
      <c r="MOW2" s="385"/>
      <c r="MOX2" s="386"/>
      <c r="MOY2" s="386"/>
      <c r="MOZ2" s="386"/>
      <c r="MPA2" s="386"/>
      <c r="MPB2" s="386"/>
      <c r="MPC2" s="386"/>
      <c r="MPD2" s="386"/>
      <c r="MPE2" s="386"/>
      <c r="MPF2" s="386"/>
      <c r="MPG2" s="386"/>
      <c r="MPH2" s="386"/>
      <c r="MPI2" s="386"/>
      <c r="MPJ2" s="386"/>
      <c r="MPK2" s="386"/>
      <c r="MPL2" s="386"/>
      <c r="MPM2" s="385"/>
      <c r="MPN2" s="386"/>
      <c r="MPO2" s="386"/>
      <c r="MPP2" s="386"/>
      <c r="MPQ2" s="386"/>
      <c r="MPR2" s="386"/>
      <c r="MPS2" s="386"/>
      <c r="MPT2" s="386"/>
      <c r="MPU2" s="386"/>
      <c r="MPV2" s="386"/>
      <c r="MPW2" s="386"/>
      <c r="MPX2" s="386"/>
      <c r="MPY2" s="386"/>
      <c r="MPZ2" s="386"/>
      <c r="MQA2" s="386"/>
      <c r="MQB2" s="386"/>
      <c r="MQC2" s="385"/>
      <c r="MQD2" s="386"/>
      <c r="MQE2" s="386"/>
      <c r="MQF2" s="386"/>
      <c r="MQG2" s="386"/>
      <c r="MQH2" s="386"/>
      <c r="MQI2" s="386"/>
      <c r="MQJ2" s="386"/>
      <c r="MQK2" s="386"/>
      <c r="MQL2" s="386"/>
      <c r="MQM2" s="386"/>
      <c r="MQN2" s="386"/>
      <c r="MQO2" s="386"/>
      <c r="MQP2" s="386"/>
      <c r="MQQ2" s="386"/>
      <c r="MQR2" s="386"/>
      <c r="MQS2" s="385"/>
      <c r="MQT2" s="386"/>
      <c r="MQU2" s="386"/>
      <c r="MQV2" s="386"/>
      <c r="MQW2" s="386"/>
      <c r="MQX2" s="386"/>
      <c r="MQY2" s="386"/>
      <c r="MQZ2" s="386"/>
      <c r="MRA2" s="386"/>
      <c r="MRB2" s="386"/>
      <c r="MRC2" s="386"/>
      <c r="MRD2" s="386"/>
      <c r="MRE2" s="386"/>
      <c r="MRF2" s="386"/>
      <c r="MRG2" s="386"/>
      <c r="MRH2" s="386"/>
      <c r="MRI2" s="385"/>
      <c r="MRJ2" s="386"/>
      <c r="MRK2" s="386"/>
      <c r="MRL2" s="386"/>
      <c r="MRM2" s="386"/>
      <c r="MRN2" s="386"/>
      <c r="MRO2" s="386"/>
      <c r="MRP2" s="386"/>
      <c r="MRQ2" s="386"/>
      <c r="MRR2" s="386"/>
      <c r="MRS2" s="386"/>
      <c r="MRT2" s="386"/>
      <c r="MRU2" s="386"/>
      <c r="MRV2" s="386"/>
      <c r="MRW2" s="386"/>
      <c r="MRX2" s="386"/>
      <c r="MRY2" s="385"/>
      <c r="MRZ2" s="386"/>
      <c r="MSA2" s="386"/>
      <c r="MSB2" s="386"/>
      <c r="MSC2" s="386"/>
      <c r="MSD2" s="386"/>
      <c r="MSE2" s="386"/>
      <c r="MSF2" s="386"/>
      <c r="MSG2" s="386"/>
      <c r="MSH2" s="386"/>
      <c r="MSI2" s="386"/>
      <c r="MSJ2" s="386"/>
      <c r="MSK2" s="386"/>
      <c r="MSL2" s="386"/>
      <c r="MSM2" s="386"/>
      <c r="MSN2" s="386"/>
      <c r="MSO2" s="385"/>
      <c r="MSP2" s="386"/>
      <c r="MSQ2" s="386"/>
      <c r="MSR2" s="386"/>
      <c r="MSS2" s="386"/>
      <c r="MST2" s="386"/>
      <c r="MSU2" s="386"/>
      <c r="MSV2" s="386"/>
      <c r="MSW2" s="386"/>
      <c r="MSX2" s="386"/>
      <c r="MSY2" s="386"/>
      <c r="MSZ2" s="386"/>
      <c r="MTA2" s="386"/>
      <c r="MTB2" s="386"/>
      <c r="MTC2" s="386"/>
      <c r="MTD2" s="386"/>
      <c r="MTE2" s="385"/>
      <c r="MTF2" s="386"/>
      <c r="MTG2" s="386"/>
      <c r="MTH2" s="386"/>
      <c r="MTI2" s="386"/>
      <c r="MTJ2" s="386"/>
      <c r="MTK2" s="386"/>
      <c r="MTL2" s="386"/>
      <c r="MTM2" s="386"/>
      <c r="MTN2" s="386"/>
      <c r="MTO2" s="386"/>
      <c r="MTP2" s="386"/>
      <c r="MTQ2" s="386"/>
      <c r="MTR2" s="386"/>
      <c r="MTS2" s="386"/>
      <c r="MTT2" s="386"/>
      <c r="MTU2" s="385"/>
      <c r="MTV2" s="386"/>
      <c r="MTW2" s="386"/>
      <c r="MTX2" s="386"/>
      <c r="MTY2" s="386"/>
      <c r="MTZ2" s="386"/>
      <c r="MUA2" s="386"/>
      <c r="MUB2" s="386"/>
      <c r="MUC2" s="386"/>
      <c r="MUD2" s="386"/>
      <c r="MUE2" s="386"/>
      <c r="MUF2" s="386"/>
      <c r="MUG2" s="386"/>
      <c r="MUH2" s="386"/>
      <c r="MUI2" s="386"/>
      <c r="MUJ2" s="386"/>
      <c r="MUK2" s="385"/>
      <c r="MUL2" s="386"/>
      <c r="MUM2" s="386"/>
      <c r="MUN2" s="386"/>
      <c r="MUO2" s="386"/>
      <c r="MUP2" s="386"/>
      <c r="MUQ2" s="386"/>
      <c r="MUR2" s="386"/>
      <c r="MUS2" s="386"/>
      <c r="MUT2" s="386"/>
      <c r="MUU2" s="386"/>
      <c r="MUV2" s="386"/>
      <c r="MUW2" s="386"/>
      <c r="MUX2" s="386"/>
      <c r="MUY2" s="386"/>
      <c r="MUZ2" s="386"/>
      <c r="MVA2" s="385"/>
      <c r="MVB2" s="386"/>
      <c r="MVC2" s="386"/>
      <c r="MVD2" s="386"/>
      <c r="MVE2" s="386"/>
      <c r="MVF2" s="386"/>
      <c r="MVG2" s="386"/>
      <c r="MVH2" s="386"/>
      <c r="MVI2" s="386"/>
      <c r="MVJ2" s="386"/>
      <c r="MVK2" s="386"/>
      <c r="MVL2" s="386"/>
      <c r="MVM2" s="386"/>
      <c r="MVN2" s="386"/>
      <c r="MVO2" s="386"/>
      <c r="MVP2" s="386"/>
      <c r="MVQ2" s="385"/>
      <c r="MVR2" s="386"/>
      <c r="MVS2" s="386"/>
      <c r="MVT2" s="386"/>
      <c r="MVU2" s="386"/>
      <c r="MVV2" s="386"/>
      <c r="MVW2" s="386"/>
      <c r="MVX2" s="386"/>
      <c r="MVY2" s="386"/>
      <c r="MVZ2" s="386"/>
      <c r="MWA2" s="386"/>
      <c r="MWB2" s="386"/>
      <c r="MWC2" s="386"/>
      <c r="MWD2" s="386"/>
      <c r="MWE2" s="386"/>
      <c r="MWF2" s="386"/>
      <c r="MWG2" s="385"/>
      <c r="MWH2" s="386"/>
      <c r="MWI2" s="386"/>
      <c r="MWJ2" s="386"/>
      <c r="MWK2" s="386"/>
      <c r="MWL2" s="386"/>
      <c r="MWM2" s="386"/>
      <c r="MWN2" s="386"/>
      <c r="MWO2" s="386"/>
      <c r="MWP2" s="386"/>
      <c r="MWQ2" s="386"/>
      <c r="MWR2" s="386"/>
      <c r="MWS2" s="386"/>
      <c r="MWT2" s="386"/>
      <c r="MWU2" s="386"/>
      <c r="MWV2" s="386"/>
      <c r="MWW2" s="385"/>
      <c r="MWX2" s="386"/>
      <c r="MWY2" s="386"/>
      <c r="MWZ2" s="386"/>
      <c r="MXA2" s="386"/>
      <c r="MXB2" s="386"/>
      <c r="MXC2" s="386"/>
      <c r="MXD2" s="386"/>
      <c r="MXE2" s="386"/>
      <c r="MXF2" s="386"/>
      <c r="MXG2" s="386"/>
      <c r="MXH2" s="386"/>
      <c r="MXI2" s="386"/>
      <c r="MXJ2" s="386"/>
      <c r="MXK2" s="386"/>
      <c r="MXL2" s="386"/>
      <c r="MXM2" s="385"/>
      <c r="MXN2" s="386"/>
      <c r="MXO2" s="386"/>
      <c r="MXP2" s="386"/>
      <c r="MXQ2" s="386"/>
      <c r="MXR2" s="386"/>
      <c r="MXS2" s="386"/>
      <c r="MXT2" s="386"/>
      <c r="MXU2" s="386"/>
      <c r="MXV2" s="386"/>
      <c r="MXW2" s="386"/>
      <c r="MXX2" s="386"/>
      <c r="MXY2" s="386"/>
      <c r="MXZ2" s="386"/>
      <c r="MYA2" s="386"/>
      <c r="MYB2" s="386"/>
      <c r="MYC2" s="385"/>
      <c r="MYD2" s="386"/>
      <c r="MYE2" s="386"/>
      <c r="MYF2" s="386"/>
      <c r="MYG2" s="386"/>
      <c r="MYH2" s="386"/>
      <c r="MYI2" s="386"/>
      <c r="MYJ2" s="386"/>
      <c r="MYK2" s="386"/>
      <c r="MYL2" s="386"/>
      <c r="MYM2" s="386"/>
      <c r="MYN2" s="386"/>
      <c r="MYO2" s="386"/>
      <c r="MYP2" s="386"/>
      <c r="MYQ2" s="386"/>
      <c r="MYR2" s="386"/>
      <c r="MYS2" s="385"/>
      <c r="MYT2" s="386"/>
      <c r="MYU2" s="386"/>
      <c r="MYV2" s="386"/>
      <c r="MYW2" s="386"/>
      <c r="MYX2" s="386"/>
      <c r="MYY2" s="386"/>
      <c r="MYZ2" s="386"/>
      <c r="MZA2" s="386"/>
      <c r="MZB2" s="386"/>
      <c r="MZC2" s="386"/>
      <c r="MZD2" s="386"/>
      <c r="MZE2" s="386"/>
      <c r="MZF2" s="386"/>
      <c r="MZG2" s="386"/>
      <c r="MZH2" s="386"/>
      <c r="MZI2" s="385"/>
      <c r="MZJ2" s="386"/>
      <c r="MZK2" s="386"/>
      <c r="MZL2" s="386"/>
      <c r="MZM2" s="386"/>
      <c r="MZN2" s="386"/>
      <c r="MZO2" s="386"/>
      <c r="MZP2" s="386"/>
      <c r="MZQ2" s="386"/>
      <c r="MZR2" s="386"/>
      <c r="MZS2" s="386"/>
      <c r="MZT2" s="386"/>
      <c r="MZU2" s="386"/>
      <c r="MZV2" s="386"/>
      <c r="MZW2" s="386"/>
      <c r="MZX2" s="386"/>
      <c r="MZY2" s="385"/>
      <c r="MZZ2" s="386"/>
      <c r="NAA2" s="386"/>
      <c r="NAB2" s="386"/>
      <c r="NAC2" s="386"/>
      <c r="NAD2" s="386"/>
      <c r="NAE2" s="386"/>
      <c r="NAF2" s="386"/>
      <c r="NAG2" s="386"/>
      <c r="NAH2" s="386"/>
      <c r="NAI2" s="386"/>
      <c r="NAJ2" s="386"/>
      <c r="NAK2" s="386"/>
      <c r="NAL2" s="386"/>
      <c r="NAM2" s="386"/>
      <c r="NAN2" s="386"/>
      <c r="NAO2" s="385"/>
      <c r="NAP2" s="386"/>
      <c r="NAQ2" s="386"/>
      <c r="NAR2" s="386"/>
      <c r="NAS2" s="386"/>
      <c r="NAT2" s="386"/>
      <c r="NAU2" s="386"/>
      <c r="NAV2" s="386"/>
      <c r="NAW2" s="386"/>
      <c r="NAX2" s="386"/>
      <c r="NAY2" s="386"/>
      <c r="NAZ2" s="386"/>
      <c r="NBA2" s="386"/>
      <c r="NBB2" s="386"/>
      <c r="NBC2" s="386"/>
      <c r="NBD2" s="386"/>
      <c r="NBE2" s="385"/>
      <c r="NBF2" s="386"/>
      <c r="NBG2" s="386"/>
      <c r="NBH2" s="386"/>
      <c r="NBI2" s="386"/>
      <c r="NBJ2" s="386"/>
      <c r="NBK2" s="386"/>
      <c r="NBL2" s="386"/>
      <c r="NBM2" s="386"/>
      <c r="NBN2" s="386"/>
      <c r="NBO2" s="386"/>
      <c r="NBP2" s="386"/>
      <c r="NBQ2" s="386"/>
      <c r="NBR2" s="386"/>
      <c r="NBS2" s="386"/>
      <c r="NBT2" s="386"/>
      <c r="NBU2" s="385"/>
      <c r="NBV2" s="386"/>
      <c r="NBW2" s="386"/>
      <c r="NBX2" s="386"/>
      <c r="NBY2" s="386"/>
      <c r="NBZ2" s="386"/>
      <c r="NCA2" s="386"/>
      <c r="NCB2" s="386"/>
      <c r="NCC2" s="386"/>
      <c r="NCD2" s="386"/>
      <c r="NCE2" s="386"/>
      <c r="NCF2" s="386"/>
      <c r="NCG2" s="386"/>
      <c r="NCH2" s="386"/>
      <c r="NCI2" s="386"/>
      <c r="NCJ2" s="386"/>
      <c r="NCK2" s="385"/>
      <c r="NCL2" s="386"/>
      <c r="NCM2" s="386"/>
      <c r="NCN2" s="386"/>
      <c r="NCO2" s="386"/>
      <c r="NCP2" s="386"/>
      <c r="NCQ2" s="386"/>
      <c r="NCR2" s="386"/>
      <c r="NCS2" s="386"/>
      <c r="NCT2" s="386"/>
      <c r="NCU2" s="386"/>
      <c r="NCV2" s="386"/>
      <c r="NCW2" s="386"/>
      <c r="NCX2" s="386"/>
      <c r="NCY2" s="386"/>
      <c r="NCZ2" s="386"/>
      <c r="NDA2" s="385"/>
      <c r="NDB2" s="386"/>
      <c r="NDC2" s="386"/>
      <c r="NDD2" s="386"/>
      <c r="NDE2" s="386"/>
      <c r="NDF2" s="386"/>
      <c r="NDG2" s="386"/>
      <c r="NDH2" s="386"/>
      <c r="NDI2" s="386"/>
      <c r="NDJ2" s="386"/>
      <c r="NDK2" s="386"/>
      <c r="NDL2" s="386"/>
      <c r="NDM2" s="386"/>
      <c r="NDN2" s="386"/>
      <c r="NDO2" s="386"/>
      <c r="NDP2" s="386"/>
      <c r="NDQ2" s="385"/>
      <c r="NDR2" s="386"/>
      <c r="NDS2" s="386"/>
      <c r="NDT2" s="386"/>
      <c r="NDU2" s="386"/>
      <c r="NDV2" s="386"/>
      <c r="NDW2" s="386"/>
      <c r="NDX2" s="386"/>
      <c r="NDY2" s="386"/>
      <c r="NDZ2" s="386"/>
      <c r="NEA2" s="386"/>
      <c r="NEB2" s="386"/>
      <c r="NEC2" s="386"/>
      <c r="NED2" s="386"/>
      <c r="NEE2" s="386"/>
      <c r="NEF2" s="386"/>
      <c r="NEG2" s="385"/>
      <c r="NEH2" s="386"/>
      <c r="NEI2" s="386"/>
      <c r="NEJ2" s="386"/>
      <c r="NEK2" s="386"/>
      <c r="NEL2" s="386"/>
      <c r="NEM2" s="386"/>
      <c r="NEN2" s="386"/>
      <c r="NEO2" s="386"/>
      <c r="NEP2" s="386"/>
      <c r="NEQ2" s="386"/>
      <c r="NER2" s="386"/>
      <c r="NES2" s="386"/>
      <c r="NET2" s="386"/>
      <c r="NEU2" s="386"/>
      <c r="NEV2" s="386"/>
      <c r="NEW2" s="385"/>
      <c r="NEX2" s="386"/>
      <c r="NEY2" s="386"/>
      <c r="NEZ2" s="386"/>
      <c r="NFA2" s="386"/>
      <c r="NFB2" s="386"/>
      <c r="NFC2" s="386"/>
      <c r="NFD2" s="386"/>
      <c r="NFE2" s="386"/>
      <c r="NFF2" s="386"/>
      <c r="NFG2" s="386"/>
      <c r="NFH2" s="386"/>
      <c r="NFI2" s="386"/>
      <c r="NFJ2" s="386"/>
      <c r="NFK2" s="386"/>
      <c r="NFL2" s="386"/>
      <c r="NFM2" s="385"/>
      <c r="NFN2" s="386"/>
      <c r="NFO2" s="386"/>
      <c r="NFP2" s="386"/>
      <c r="NFQ2" s="386"/>
      <c r="NFR2" s="386"/>
      <c r="NFS2" s="386"/>
      <c r="NFT2" s="386"/>
      <c r="NFU2" s="386"/>
      <c r="NFV2" s="386"/>
      <c r="NFW2" s="386"/>
      <c r="NFX2" s="386"/>
      <c r="NFY2" s="386"/>
      <c r="NFZ2" s="386"/>
      <c r="NGA2" s="386"/>
      <c r="NGB2" s="386"/>
      <c r="NGC2" s="385"/>
      <c r="NGD2" s="386"/>
      <c r="NGE2" s="386"/>
      <c r="NGF2" s="386"/>
      <c r="NGG2" s="386"/>
      <c r="NGH2" s="386"/>
      <c r="NGI2" s="386"/>
      <c r="NGJ2" s="386"/>
      <c r="NGK2" s="386"/>
      <c r="NGL2" s="386"/>
      <c r="NGM2" s="386"/>
      <c r="NGN2" s="386"/>
      <c r="NGO2" s="386"/>
      <c r="NGP2" s="386"/>
      <c r="NGQ2" s="386"/>
      <c r="NGR2" s="386"/>
      <c r="NGS2" s="385"/>
      <c r="NGT2" s="386"/>
      <c r="NGU2" s="386"/>
      <c r="NGV2" s="386"/>
      <c r="NGW2" s="386"/>
      <c r="NGX2" s="386"/>
      <c r="NGY2" s="386"/>
      <c r="NGZ2" s="386"/>
      <c r="NHA2" s="386"/>
      <c r="NHB2" s="386"/>
      <c r="NHC2" s="386"/>
      <c r="NHD2" s="386"/>
      <c r="NHE2" s="386"/>
      <c r="NHF2" s="386"/>
      <c r="NHG2" s="386"/>
      <c r="NHH2" s="386"/>
      <c r="NHI2" s="385"/>
      <c r="NHJ2" s="386"/>
      <c r="NHK2" s="386"/>
      <c r="NHL2" s="386"/>
      <c r="NHM2" s="386"/>
      <c r="NHN2" s="386"/>
      <c r="NHO2" s="386"/>
      <c r="NHP2" s="386"/>
      <c r="NHQ2" s="386"/>
      <c r="NHR2" s="386"/>
      <c r="NHS2" s="386"/>
      <c r="NHT2" s="386"/>
      <c r="NHU2" s="386"/>
      <c r="NHV2" s="386"/>
      <c r="NHW2" s="386"/>
      <c r="NHX2" s="386"/>
      <c r="NHY2" s="385"/>
      <c r="NHZ2" s="386"/>
      <c r="NIA2" s="386"/>
      <c r="NIB2" s="386"/>
      <c r="NIC2" s="386"/>
      <c r="NID2" s="386"/>
      <c r="NIE2" s="386"/>
      <c r="NIF2" s="386"/>
      <c r="NIG2" s="386"/>
      <c r="NIH2" s="386"/>
      <c r="NII2" s="386"/>
      <c r="NIJ2" s="386"/>
      <c r="NIK2" s="386"/>
      <c r="NIL2" s="386"/>
      <c r="NIM2" s="386"/>
      <c r="NIN2" s="386"/>
      <c r="NIO2" s="385"/>
      <c r="NIP2" s="386"/>
      <c r="NIQ2" s="386"/>
      <c r="NIR2" s="386"/>
      <c r="NIS2" s="386"/>
      <c r="NIT2" s="386"/>
      <c r="NIU2" s="386"/>
      <c r="NIV2" s="386"/>
      <c r="NIW2" s="386"/>
      <c r="NIX2" s="386"/>
      <c r="NIY2" s="386"/>
      <c r="NIZ2" s="386"/>
      <c r="NJA2" s="386"/>
      <c r="NJB2" s="386"/>
      <c r="NJC2" s="386"/>
      <c r="NJD2" s="386"/>
      <c r="NJE2" s="385"/>
      <c r="NJF2" s="386"/>
      <c r="NJG2" s="386"/>
      <c r="NJH2" s="386"/>
      <c r="NJI2" s="386"/>
      <c r="NJJ2" s="386"/>
      <c r="NJK2" s="386"/>
      <c r="NJL2" s="386"/>
      <c r="NJM2" s="386"/>
      <c r="NJN2" s="386"/>
      <c r="NJO2" s="386"/>
      <c r="NJP2" s="386"/>
      <c r="NJQ2" s="386"/>
      <c r="NJR2" s="386"/>
      <c r="NJS2" s="386"/>
      <c r="NJT2" s="386"/>
      <c r="NJU2" s="385"/>
      <c r="NJV2" s="386"/>
      <c r="NJW2" s="386"/>
      <c r="NJX2" s="386"/>
      <c r="NJY2" s="386"/>
      <c r="NJZ2" s="386"/>
      <c r="NKA2" s="386"/>
      <c r="NKB2" s="386"/>
      <c r="NKC2" s="386"/>
      <c r="NKD2" s="386"/>
      <c r="NKE2" s="386"/>
      <c r="NKF2" s="386"/>
      <c r="NKG2" s="386"/>
      <c r="NKH2" s="386"/>
      <c r="NKI2" s="386"/>
      <c r="NKJ2" s="386"/>
      <c r="NKK2" s="385"/>
      <c r="NKL2" s="386"/>
      <c r="NKM2" s="386"/>
      <c r="NKN2" s="386"/>
      <c r="NKO2" s="386"/>
      <c r="NKP2" s="386"/>
      <c r="NKQ2" s="386"/>
      <c r="NKR2" s="386"/>
      <c r="NKS2" s="386"/>
      <c r="NKT2" s="386"/>
      <c r="NKU2" s="386"/>
      <c r="NKV2" s="386"/>
      <c r="NKW2" s="386"/>
      <c r="NKX2" s="386"/>
      <c r="NKY2" s="386"/>
      <c r="NKZ2" s="386"/>
      <c r="NLA2" s="385"/>
      <c r="NLB2" s="386"/>
      <c r="NLC2" s="386"/>
      <c r="NLD2" s="386"/>
      <c r="NLE2" s="386"/>
      <c r="NLF2" s="386"/>
      <c r="NLG2" s="386"/>
      <c r="NLH2" s="386"/>
      <c r="NLI2" s="386"/>
      <c r="NLJ2" s="386"/>
      <c r="NLK2" s="386"/>
      <c r="NLL2" s="386"/>
      <c r="NLM2" s="386"/>
      <c r="NLN2" s="386"/>
      <c r="NLO2" s="386"/>
      <c r="NLP2" s="386"/>
      <c r="NLQ2" s="385"/>
      <c r="NLR2" s="386"/>
      <c r="NLS2" s="386"/>
      <c r="NLT2" s="386"/>
      <c r="NLU2" s="386"/>
      <c r="NLV2" s="386"/>
      <c r="NLW2" s="386"/>
      <c r="NLX2" s="386"/>
      <c r="NLY2" s="386"/>
      <c r="NLZ2" s="386"/>
      <c r="NMA2" s="386"/>
      <c r="NMB2" s="386"/>
      <c r="NMC2" s="386"/>
      <c r="NMD2" s="386"/>
      <c r="NME2" s="386"/>
      <c r="NMF2" s="386"/>
      <c r="NMG2" s="385"/>
      <c r="NMH2" s="386"/>
      <c r="NMI2" s="386"/>
      <c r="NMJ2" s="386"/>
      <c r="NMK2" s="386"/>
      <c r="NML2" s="386"/>
      <c r="NMM2" s="386"/>
      <c r="NMN2" s="386"/>
      <c r="NMO2" s="386"/>
      <c r="NMP2" s="386"/>
      <c r="NMQ2" s="386"/>
      <c r="NMR2" s="386"/>
      <c r="NMS2" s="386"/>
      <c r="NMT2" s="386"/>
      <c r="NMU2" s="386"/>
      <c r="NMV2" s="386"/>
      <c r="NMW2" s="385"/>
      <c r="NMX2" s="386"/>
      <c r="NMY2" s="386"/>
      <c r="NMZ2" s="386"/>
      <c r="NNA2" s="386"/>
      <c r="NNB2" s="386"/>
      <c r="NNC2" s="386"/>
      <c r="NND2" s="386"/>
      <c r="NNE2" s="386"/>
      <c r="NNF2" s="386"/>
      <c r="NNG2" s="386"/>
      <c r="NNH2" s="386"/>
      <c r="NNI2" s="386"/>
      <c r="NNJ2" s="386"/>
      <c r="NNK2" s="386"/>
      <c r="NNL2" s="386"/>
      <c r="NNM2" s="385"/>
      <c r="NNN2" s="386"/>
      <c r="NNO2" s="386"/>
      <c r="NNP2" s="386"/>
      <c r="NNQ2" s="386"/>
      <c r="NNR2" s="386"/>
      <c r="NNS2" s="386"/>
      <c r="NNT2" s="386"/>
      <c r="NNU2" s="386"/>
      <c r="NNV2" s="386"/>
      <c r="NNW2" s="386"/>
      <c r="NNX2" s="386"/>
      <c r="NNY2" s="386"/>
      <c r="NNZ2" s="386"/>
      <c r="NOA2" s="386"/>
      <c r="NOB2" s="386"/>
      <c r="NOC2" s="385"/>
      <c r="NOD2" s="386"/>
      <c r="NOE2" s="386"/>
      <c r="NOF2" s="386"/>
      <c r="NOG2" s="386"/>
      <c r="NOH2" s="386"/>
      <c r="NOI2" s="386"/>
      <c r="NOJ2" s="386"/>
      <c r="NOK2" s="386"/>
      <c r="NOL2" s="386"/>
      <c r="NOM2" s="386"/>
      <c r="NON2" s="386"/>
      <c r="NOO2" s="386"/>
      <c r="NOP2" s="386"/>
      <c r="NOQ2" s="386"/>
      <c r="NOR2" s="386"/>
      <c r="NOS2" s="385"/>
      <c r="NOT2" s="386"/>
      <c r="NOU2" s="386"/>
      <c r="NOV2" s="386"/>
      <c r="NOW2" s="386"/>
      <c r="NOX2" s="386"/>
      <c r="NOY2" s="386"/>
      <c r="NOZ2" s="386"/>
      <c r="NPA2" s="386"/>
      <c r="NPB2" s="386"/>
      <c r="NPC2" s="386"/>
      <c r="NPD2" s="386"/>
      <c r="NPE2" s="386"/>
      <c r="NPF2" s="386"/>
      <c r="NPG2" s="386"/>
      <c r="NPH2" s="386"/>
      <c r="NPI2" s="385"/>
      <c r="NPJ2" s="386"/>
      <c r="NPK2" s="386"/>
      <c r="NPL2" s="386"/>
      <c r="NPM2" s="386"/>
      <c r="NPN2" s="386"/>
      <c r="NPO2" s="386"/>
      <c r="NPP2" s="386"/>
      <c r="NPQ2" s="386"/>
      <c r="NPR2" s="386"/>
      <c r="NPS2" s="386"/>
      <c r="NPT2" s="386"/>
      <c r="NPU2" s="386"/>
      <c r="NPV2" s="386"/>
      <c r="NPW2" s="386"/>
      <c r="NPX2" s="386"/>
      <c r="NPY2" s="385"/>
      <c r="NPZ2" s="386"/>
      <c r="NQA2" s="386"/>
      <c r="NQB2" s="386"/>
      <c r="NQC2" s="386"/>
      <c r="NQD2" s="386"/>
      <c r="NQE2" s="386"/>
      <c r="NQF2" s="386"/>
      <c r="NQG2" s="386"/>
      <c r="NQH2" s="386"/>
      <c r="NQI2" s="386"/>
      <c r="NQJ2" s="386"/>
      <c r="NQK2" s="386"/>
      <c r="NQL2" s="386"/>
      <c r="NQM2" s="386"/>
      <c r="NQN2" s="386"/>
      <c r="NQO2" s="385"/>
      <c r="NQP2" s="386"/>
      <c r="NQQ2" s="386"/>
      <c r="NQR2" s="386"/>
      <c r="NQS2" s="386"/>
      <c r="NQT2" s="386"/>
      <c r="NQU2" s="386"/>
      <c r="NQV2" s="386"/>
      <c r="NQW2" s="386"/>
      <c r="NQX2" s="386"/>
      <c r="NQY2" s="386"/>
      <c r="NQZ2" s="386"/>
      <c r="NRA2" s="386"/>
      <c r="NRB2" s="386"/>
      <c r="NRC2" s="386"/>
      <c r="NRD2" s="386"/>
      <c r="NRE2" s="385"/>
      <c r="NRF2" s="386"/>
      <c r="NRG2" s="386"/>
      <c r="NRH2" s="386"/>
      <c r="NRI2" s="386"/>
      <c r="NRJ2" s="386"/>
      <c r="NRK2" s="386"/>
      <c r="NRL2" s="386"/>
      <c r="NRM2" s="386"/>
      <c r="NRN2" s="386"/>
      <c r="NRO2" s="386"/>
      <c r="NRP2" s="386"/>
      <c r="NRQ2" s="386"/>
      <c r="NRR2" s="386"/>
      <c r="NRS2" s="386"/>
      <c r="NRT2" s="386"/>
      <c r="NRU2" s="385"/>
      <c r="NRV2" s="386"/>
      <c r="NRW2" s="386"/>
      <c r="NRX2" s="386"/>
      <c r="NRY2" s="386"/>
      <c r="NRZ2" s="386"/>
      <c r="NSA2" s="386"/>
      <c r="NSB2" s="386"/>
      <c r="NSC2" s="386"/>
      <c r="NSD2" s="386"/>
      <c r="NSE2" s="386"/>
      <c r="NSF2" s="386"/>
      <c r="NSG2" s="386"/>
      <c r="NSH2" s="386"/>
      <c r="NSI2" s="386"/>
      <c r="NSJ2" s="386"/>
      <c r="NSK2" s="385"/>
      <c r="NSL2" s="386"/>
      <c r="NSM2" s="386"/>
      <c r="NSN2" s="386"/>
      <c r="NSO2" s="386"/>
      <c r="NSP2" s="386"/>
      <c r="NSQ2" s="386"/>
      <c r="NSR2" s="386"/>
      <c r="NSS2" s="386"/>
      <c r="NST2" s="386"/>
      <c r="NSU2" s="386"/>
      <c r="NSV2" s="386"/>
      <c r="NSW2" s="386"/>
      <c r="NSX2" s="386"/>
      <c r="NSY2" s="386"/>
      <c r="NSZ2" s="386"/>
      <c r="NTA2" s="385"/>
      <c r="NTB2" s="386"/>
      <c r="NTC2" s="386"/>
      <c r="NTD2" s="386"/>
      <c r="NTE2" s="386"/>
      <c r="NTF2" s="386"/>
      <c r="NTG2" s="386"/>
      <c r="NTH2" s="386"/>
      <c r="NTI2" s="386"/>
      <c r="NTJ2" s="386"/>
      <c r="NTK2" s="386"/>
      <c r="NTL2" s="386"/>
      <c r="NTM2" s="386"/>
      <c r="NTN2" s="386"/>
      <c r="NTO2" s="386"/>
      <c r="NTP2" s="386"/>
      <c r="NTQ2" s="385"/>
      <c r="NTR2" s="386"/>
      <c r="NTS2" s="386"/>
      <c r="NTT2" s="386"/>
      <c r="NTU2" s="386"/>
      <c r="NTV2" s="386"/>
      <c r="NTW2" s="386"/>
      <c r="NTX2" s="386"/>
      <c r="NTY2" s="386"/>
      <c r="NTZ2" s="386"/>
      <c r="NUA2" s="386"/>
      <c r="NUB2" s="386"/>
      <c r="NUC2" s="386"/>
      <c r="NUD2" s="386"/>
      <c r="NUE2" s="386"/>
      <c r="NUF2" s="386"/>
      <c r="NUG2" s="385"/>
      <c r="NUH2" s="386"/>
      <c r="NUI2" s="386"/>
      <c r="NUJ2" s="386"/>
      <c r="NUK2" s="386"/>
      <c r="NUL2" s="386"/>
      <c r="NUM2" s="386"/>
      <c r="NUN2" s="386"/>
      <c r="NUO2" s="386"/>
      <c r="NUP2" s="386"/>
      <c r="NUQ2" s="386"/>
      <c r="NUR2" s="386"/>
      <c r="NUS2" s="386"/>
      <c r="NUT2" s="386"/>
      <c r="NUU2" s="386"/>
      <c r="NUV2" s="386"/>
      <c r="NUW2" s="385"/>
      <c r="NUX2" s="386"/>
      <c r="NUY2" s="386"/>
      <c r="NUZ2" s="386"/>
      <c r="NVA2" s="386"/>
      <c r="NVB2" s="386"/>
      <c r="NVC2" s="386"/>
      <c r="NVD2" s="386"/>
      <c r="NVE2" s="386"/>
      <c r="NVF2" s="386"/>
      <c r="NVG2" s="386"/>
      <c r="NVH2" s="386"/>
      <c r="NVI2" s="386"/>
      <c r="NVJ2" s="386"/>
      <c r="NVK2" s="386"/>
      <c r="NVL2" s="386"/>
      <c r="NVM2" s="385"/>
      <c r="NVN2" s="386"/>
      <c r="NVO2" s="386"/>
      <c r="NVP2" s="386"/>
      <c r="NVQ2" s="386"/>
      <c r="NVR2" s="386"/>
      <c r="NVS2" s="386"/>
      <c r="NVT2" s="386"/>
      <c r="NVU2" s="386"/>
      <c r="NVV2" s="386"/>
      <c r="NVW2" s="386"/>
      <c r="NVX2" s="386"/>
      <c r="NVY2" s="386"/>
      <c r="NVZ2" s="386"/>
      <c r="NWA2" s="386"/>
      <c r="NWB2" s="386"/>
      <c r="NWC2" s="385"/>
      <c r="NWD2" s="386"/>
      <c r="NWE2" s="386"/>
      <c r="NWF2" s="386"/>
      <c r="NWG2" s="386"/>
      <c r="NWH2" s="386"/>
      <c r="NWI2" s="386"/>
      <c r="NWJ2" s="386"/>
      <c r="NWK2" s="386"/>
      <c r="NWL2" s="386"/>
      <c r="NWM2" s="386"/>
      <c r="NWN2" s="386"/>
      <c r="NWO2" s="386"/>
      <c r="NWP2" s="386"/>
      <c r="NWQ2" s="386"/>
      <c r="NWR2" s="386"/>
      <c r="NWS2" s="385"/>
      <c r="NWT2" s="386"/>
      <c r="NWU2" s="386"/>
      <c r="NWV2" s="386"/>
      <c r="NWW2" s="386"/>
      <c r="NWX2" s="386"/>
      <c r="NWY2" s="386"/>
      <c r="NWZ2" s="386"/>
      <c r="NXA2" s="386"/>
      <c r="NXB2" s="386"/>
      <c r="NXC2" s="386"/>
      <c r="NXD2" s="386"/>
      <c r="NXE2" s="386"/>
      <c r="NXF2" s="386"/>
      <c r="NXG2" s="386"/>
      <c r="NXH2" s="386"/>
      <c r="NXI2" s="385"/>
      <c r="NXJ2" s="386"/>
      <c r="NXK2" s="386"/>
      <c r="NXL2" s="386"/>
      <c r="NXM2" s="386"/>
      <c r="NXN2" s="386"/>
      <c r="NXO2" s="386"/>
      <c r="NXP2" s="386"/>
      <c r="NXQ2" s="386"/>
      <c r="NXR2" s="386"/>
      <c r="NXS2" s="386"/>
      <c r="NXT2" s="386"/>
      <c r="NXU2" s="386"/>
      <c r="NXV2" s="386"/>
      <c r="NXW2" s="386"/>
      <c r="NXX2" s="386"/>
      <c r="NXY2" s="385"/>
      <c r="NXZ2" s="386"/>
      <c r="NYA2" s="386"/>
      <c r="NYB2" s="386"/>
      <c r="NYC2" s="386"/>
      <c r="NYD2" s="386"/>
      <c r="NYE2" s="386"/>
      <c r="NYF2" s="386"/>
      <c r="NYG2" s="386"/>
      <c r="NYH2" s="386"/>
      <c r="NYI2" s="386"/>
      <c r="NYJ2" s="386"/>
      <c r="NYK2" s="386"/>
      <c r="NYL2" s="386"/>
      <c r="NYM2" s="386"/>
      <c r="NYN2" s="386"/>
      <c r="NYO2" s="385"/>
      <c r="NYP2" s="386"/>
      <c r="NYQ2" s="386"/>
      <c r="NYR2" s="386"/>
      <c r="NYS2" s="386"/>
      <c r="NYT2" s="386"/>
      <c r="NYU2" s="386"/>
      <c r="NYV2" s="386"/>
      <c r="NYW2" s="386"/>
      <c r="NYX2" s="386"/>
      <c r="NYY2" s="386"/>
      <c r="NYZ2" s="386"/>
      <c r="NZA2" s="386"/>
      <c r="NZB2" s="386"/>
      <c r="NZC2" s="386"/>
      <c r="NZD2" s="386"/>
      <c r="NZE2" s="385"/>
      <c r="NZF2" s="386"/>
      <c r="NZG2" s="386"/>
      <c r="NZH2" s="386"/>
      <c r="NZI2" s="386"/>
      <c r="NZJ2" s="386"/>
      <c r="NZK2" s="386"/>
      <c r="NZL2" s="386"/>
      <c r="NZM2" s="386"/>
      <c r="NZN2" s="386"/>
      <c r="NZO2" s="386"/>
      <c r="NZP2" s="386"/>
      <c r="NZQ2" s="386"/>
      <c r="NZR2" s="386"/>
      <c r="NZS2" s="386"/>
      <c r="NZT2" s="386"/>
      <c r="NZU2" s="385"/>
      <c r="NZV2" s="386"/>
      <c r="NZW2" s="386"/>
      <c r="NZX2" s="386"/>
      <c r="NZY2" s="386"/>
      <c r="NZZ2" s="386"/>
      <c r="OAA2" s="386"/>
      <c r="OAB2" s="386"/>
      <c r="OAC2" s="386"/>
      <c r="OAD2" s="386"/>
      <c r="OAE2" s="386"/>
      <c r="OAF2" s="386"/>
      <c r="OAG2" s="386"/>
      <c r="OAH2" s="386"/>
      <c r="OAI2" s="386"/>
      <c r="OAJ2" s="386"/>
      <c r="OAK2" s="385"/>
      <c r="OAL2" s="386"/>
      <c r="OAM2" s="386"/>
      <c r="OAN2" s="386"/>
      <c r="OAO2" s="386"/>
      <c r="OAP2" s="386"/>
      <c r="OAQ2" s="386"/>
      <c r="OAR2" s="386"/>
      <c r="OAS2" s="386"/>
      <c r="OAT2" s="386"/>
      <c r="OAU2" s="386"/>
      <c r="OAV2" s="386"/>
      <c r="OAW2" s="386"/>
      <c r="OAX2" s="386"/>
      <c r="OAY2" s="386"/>
      <c r="OAZ2" s="386"/>
      <c r="OBA2" s="385"/>
      <c r="OBB2" s="386"/>
      <c r="OBC2" s="386"/>
      <c r="OBD2" s="386"/>
      <c r="OBE2" s="386"/>
      <c r="OBF2" s="386"/>
      <c r="OBG2" s="386"/>
      <c r="OBH2" s="386"/>
      <c r="OBI2" s="386"/>
      <c r="OBJ2" s="386"/>
      <c r="OBK2" s="386"/>
      <c r="OBL2" s="386"/>
      <c r="OBM2" s="386"/>
      <c r="OBN2" s="386"/>
      <c r="OBO2" s="386"/>
      <c r="OBP2" s="386"/>
      <c r="OBQ2" s="385"/>
      <c r="OBR2" s="386"/>
      <c r="OBS2" s="386"/>
      <c r="OBT2" s="386"/>
      <c r="OBU2" s="386"/>
      <c r="OBV2" s="386"/>
      <c r="OBW2" s="386"/>
      <c r="OBX2" s="386"/>
      <c r="OBY2" s="386"/>
      <c r="OBZ2" s="386"/>
      <c r="OCA2" s="386"/>
      <c r="OCB2" s="386"/>
      <c r="OCC2" s="386"/>
      <c r="OCD2" s="386"/>
      <c r="OCE2" s="386"/>
      <c r="OCF2" s="386"/>
      <c r="OCG2" s="385"/>
      <c r="OCH2" s="386"/>
      <c r="OCI2" s="386"/>
      <c r="OCJ2" s="386"/>
      <c r="OCK2" s="386"/>
      <c r="OCL2" s="386"/>
      <c r="OCM2" s="386"/>
      <c r="OCN2" s="386"/>
      <c r="OCO2" s="386"/>
      <c r="OCP2" s="386"/>
      <c r="OCQ2" s="386"/>
      <c r="OCR2" s="386"/>
      <c r="OCS2" s="386"/>
      <c r="OCT2" s="386"/>
      <c r="OCU2" s="386"/>
      <c r="OCV2" s="386"/>
      <c r="OCW2" s="385"/>
      <c r="OCX2" s="386"/>
      <c r="OCY2" s="386"/>
      <c r="OCZ2" s="386"/>
      <c r="ODA2" s="386"/>
      <c r="ODB2" s="386"/>
      <c r="ODC2" s="386"/>
      <c r="ODD2" s="386"/>
      <c r="ODE2" s="386"/>
      <c r="ODF2" s="386"/>
      <c r="ODG2" s="386"/>
      <c r="ODH2" s="386"/>
      <c r="ODI2" s="386"/>
      <c r="ODJ2" s="386"/>
      <c r="ODK2" s="386"/>
      <c r="ODL2" s="386"/>
      <c r="ODM2" s="385"/>
      <c r="ODN2" s="386"/>
      <c r="ODO2" s="386"/>
      <c r="ODP2" s="386"/>
      <c r="ODQ2" s="386"/>
      <c r="ODR2" s="386"/>
      <c r="ODS2" s="386"/>
      <c r="ODT2" s="386"/>
      <c r="ODU2" s="386"/>
      <c r="ODV2" s="386"/>
      <c r="ODW2" s="386"/>
      <c r="ODX2" s="386"/>
      <c r="ODY2" s="386"/>
      <c r="ODZ2" s="386"/>
      <c r="OEA2" s="386"/>
      <c r="OEB2" s="386"/>
      <c r="OEC2" s="385"/>
      <c r="OED2" s="386"/>
      <c r="OEE2" s="386"/>
      <c r="OEF2" s="386"/>
      <c r="OEG2" s="386"/>
      <c r="OEH2" s="386"/>
      <c r="OEI2" s="386"/>
      <c r="OEJ2" s="386"/>
      <c r="OEK2" s="386"/>
      <c r="OEL2" s="386"/>
      <c r="OEM2" s="386"/>
      <c r="OEN2" s="386"/>
      <c r="OEO2" s="386"/>
      <c r="OEP2" s="386"/>
      <c r="OEQ2" s="386"/>
      <c r="OER2" s="386"/>
      <c r="OES2" s="385"/>
      <c r="OET2" s="386"/>
      <c r="OEU2" s="386"/>
      <c r="OEV2" s="386"/>
      <c r="OEW2" s="386"/>
      <c r="OEX2" s="386"/>
      <c r="OEY2" s="386"/>
      <c r="OEZ2" s="386"/>
      <c r="OFA2" s="386"/>
      <c r="OFB2" s="386"/>
      <c r="OFC2" s="386"/>
      <c r="OFD2" s="386"/>
      <c r="OFE2" s="386"/>
      <c r="OFF2" s="386"/>
      <c r="OFG2" s="386"/>
      <c r="OFH2" s="386"/>
      <c r="OFI2" s="385"/>
      <c r="OFJ2" s="386"/>
      <c r="OFK2" s="386"/>
      <c r="OFL2" s="386"/>
      <c r="OFM2" s="386"/>
      <c r="OFN2" s="386"/>
      <c r="OFO2" s="386"/>
      <c r="OFP2" s="386"/>
      <c r="OFQ2" s="386"/>
      <c r="OFR2" s="386"/>
      <c r="OFS2" s="386"/>
      <c r="OFT2" s="386"/>
      <c r="OFU2" s="386"/>
      <c r="OFV2" s="386"/>
      <c r="OFW2" s="386"/>
      <c r="OFX2" s="386"/>
      <c r="OFY2" s="385"/>
      <c r="OFZ2" s="386"/>
      <c r="OGA2" s="386"/>
      <c r="OGB2" s="386"/>
      <c r="OGC2" s="386"/>
      <c r="OGD2" s="386"/>
      <c r="OGE2" s="386"/>
      <c r="OGF2" s="386"/>
      <c r="OGG2" s="386"/>
      <c r="OGH2" s="386"/>
      <c r="OGI2" s="386"/>
      <c r="OGJ2" s="386"/>
      <c r="OGK2" s="386"/>
      <c r="OGL2" s="386"/>
      <c r="OGM2" s="386"/>
      <c r="OGN2" s="386"/>
      <c r="OGO2" s="385"/>
      <c r="OGP2" s="386"/>
      <c r="OGQ2" s="386"/>
      <c r="OGR2" s="386"/>
      <c r="OGS2" s="386"/>
      <c r="OGT2" s="386"/>
      <c r="OGU2" s="386"/>
      <c r="OGV2" s="386"/>
      <c r="OGW2" s="386"/>
      <c r="OGX2" s="386"/>
      <c r="OGY2" s="386"/>
      <c r="OGZ2" s="386"/>
      <c r="OHA2" s="386"/>
      <c r="OHB2" s="386"/>
      <c r="OHC2" s="386"/>
      <c r="OHD2" s="386"/>
      <c r="OHE2" s="385"/>
      <c r="OHF2" s="386"/>
      <c r="OHG2" s="386"/>
      <c r="OHH2" s="386"/>
      <c r="OHI2" s="386"/>
      <c r="OHJ2" s="386"/>
      <c r="OHK2" s="386"/>
      <c r="OHL2" s="386"/>
      <c r="OHM2" s="386"/>
      <c r="OHN2" s="386"/>
      <c r="OHO2" s="386"/>
      <c r="OHP2" s="386"/>
      <c r="OHQ2" s="386"/>
      <c r="OHR2" s="386"/>
      <c r="OHS2" s="386"/>
      <c r="OHT2" s="386"/>
      <c r="OHU2" s="385"/>
      <c r="OHV2" s="386"/>
      <c r="OHW2" s="386"/>
      <c r="OHX2" s="386"/>
      <c r="OHY2" s="386"/>
      <c r="OHZ2" s="386"/>
      <c r="OIA2" s="386"/>
      <c r="OIB2" s="386"/>
      <c r="OIC2" s="386"/>
      <c r="OID2" s="386"/>
      <c r="OIE2" s="386"/>
      <c r="OIF2" s="386"/>
      <c r="OIG2" s="386"/>
      <c r="OIH2" s="386"/>
      <c r="OII2" s="386"/>
      <c r="OIJ2" s="386"/>
      <c r="OIK2" s="385"/>
      <c r="OIL2" s="386"/>
      <c r="OIM2" s="386"/>
      <c r="OIN2" s="386"/>
      <c r="OIO2" s="386"/>
      <c r="OIP2" s="386"/>
      <c r="OIQ2" s="386"/>
      <c r="OIR2" s="386"/>
      <c r="OIS2" s="386"/>
      <c r="OIT2" s="386"/>
      <c r="OIU2" s="386"/>
      <c r="OIV2" s="386"/>
      <c r="OIW2" s="386"/>
      <c r="OIX2" s="386"/>
      <c r="OIY2" s="386"/>
      <c r="OIZ2" s="386"/>
      <c r="OJA2" s="385"/>
      <c r="OJB2" s="386"/>
      <c r="OJC2" s="386"/>
      <c r="OJD2" s="386"/>
      <c r="OJE2" s="386"/>
      <c r="OJF2" s="386"/>
      <c r="OJG2" s="386"/>
      <c r="OJH2" s="386"/>
      <c r="OJI2" s="386"/>
      <c r="OJJ2" s="386"/>
      <c r="OJK2" s="386"/>
      <c r="OJL2" s="386"/>
      <c r="OJM2" s="386"/>
      <c r="OJN2" s="386"/>
      <c r="OJO2" s="386"/>
      <c r="OJP2" s="386"/>
      <c r="OJQ2" s="385"/>
      <c r="OJR2" s="386"/>
      <c r="OJS2" s="386"/>
      <c r="OJT2" s="386"/>
      <c r="OJU2" s="386"/>
      <c r="OJV2" s="386"/>
      <c r="OJW2" s="386"/>
      <c r="OJX2" s="386"/>
      <c r="OJY2" s="386"/>
      <c r="OJZ2" s="386"/>
      <c r="OKA2" s="386"/>
      <c r="OKB2" s="386"/>
      <c r="OKC2" s="386"/>
      <c r="OKD2" s="386"/>
      <c r="OKE2" s="386"/>
      <c r="OKF2" s="386"/>
      <c r="OKG2" s="385"/>
      <c r="OKH2" s="386"/>
      <c r="OKI2" s="386"/>
      <c r="OKJ2" s="386"/>
      <c r="OKK2" s="386"/>
      <c r="OKL2" s="386"/>
      <c r="OKM2" s="386"/>
      <c r="OKN2" s="386"/>
      <c r="OKO2" s="386"/>
      <c r="OKP2" s="386"/>
      <c r="OKQ2" s="386"/>
      <c r="OKR2" s="386"/>
      <c r="OKS2" s="386"/>
      <c r="OKT2" s="386"/>
      <c r="OKU2" s="386"/>
      <c r="OKV2" s="386"/>
      <c r="OKW2" s="385"/>
      <c r="OKX2" s="386"/>
      <c r="OKY2" s="386"/>
      <c r="OKZ2" s="386"/>
      <c r="OLA2" s="386"/>
      <c r="OLB2" s="386"/>
      <c r="OLC2" s="386"/>
      <c r="OLD2" s="386"/>
      <c r="OLE2" s="386"/>
      <c r="OLF2" s="386"/>
      <c r="OLG2" s="386"/>
      <c r="OLH2" s="386"/>
      <c r="OLI2" s="386"/>
      <c r="OLJ2" s="386"/>
      <c r="OLK2" s="386"/>
      <c r="OLL2" s="386"/>
      <c r="OLM2" s="385"/>
      <c r="OLN2" s="386"/>
      <c r="OLO2" s="386"/>
      <c r="OLP2" s="386"/>
      <c r="OLQ2" s="386"/>
      <c r="OLR2" s="386"/>
      <c r="OLS2" s="386"/>
      <c r="OLT2" s="386"/>
      <c r="OLU2" s="386"/>
      <c r="OLV2" s="386"/>
      <c r="OLW2" s="386"/>
      <c r="OLX2" s="386"/>
      <c r="OLY2" s="386"/>
      <c r="OLZ2" s="386"/>
      <c r="OMA2" s="386"/>
      <c r="OMB2" s="386"/>
      <c r="OMC2" s="385"/>
      <c r="OMD2" s="386"/>
      <c r="OME2" s="386"/>
      <c r="OMF2" s="386"/>
      <c r="OMG2" s="386"/>
      <c r="OMH2" s="386"/>
      <c r="OMI2" s="386"/>
      <c r="OMJ2" s="386"/>
      <c r="OMK2" s="386"/>
      <c r="OML2" s="386"/>
      <c r="OMM2" s="386"/>
      <c r="OMN2" s="386"/>
      <c r="OMO2" s="386"/>
      <c r="OMP2" s="386"/>
      <c r="OMQ2" s="386"/>
      <c r="OMR2" s="386"/>
      <c r="OMS2" s="385"/>
      <c r="OMT2" s="386"/>
      <c r="OMU2" s="386"/>
      <c r="OMV2" s="386"/>
      <c r="OMW2" s="386"/>
      <c r="OMX2" s="386"/>
      <c r="OMY2" s="386"/>
      <c r="OMZ2" s="386"/>
      <c r="ONA2" s="386"/>
      <c r="ONB2" s="386"/>
      <c r="ONC2" s="386"/>
      <c r="OND2" s="386"/>
      <c r="ONE2" s="386"/>
      <c r="ONF2" s="386"/>
      <c r="ONG2" s="386"/>
      <c r="ONH2" s="386"/>
      <c r="ONI2" s="385"/>
      <c r="ONJ2" s="386"/>
      <c r="ONK2" s="386"/>
      <c r="ONL2" s="386"/>
      <c r="ONM2" s="386"/>
      <c r="ONN2" s="386"/>
      <c r="ONO2" s="386"/>
      <c r="ONP2" s="386"/>
      <c r="ONQ2" s="386"/>
      <c r="ONR2" s="386"/>
      <c r="ONS2" s="386"/>
      <c r="ONT2" s="386"/>
      <c r="ONU2" s="386"/>
      <c r="ONV2" s="386"/>
      <c r="ONW2" s="386"/>
      <c r="ONX2" s="386"/>
      <c r="ONY2" s="385"/>
      <c r="ONZ2" s="386"/>
      <c r="OOA2" s="386"/>
      <c r="OOB2" s="386"/>
      <c r="OOC2" s="386"/>
      <c r="OOD2" s="386"/>
      <c r="OOE2" s="386"/>
      <c r="OOF2" s="386"/>
      <c r="OOG2" s="386"/>
      <c r="OOH2" s="386"/>
      <c r="OOI2" s="386"/>
      <c r="OOJ2" s="386"/>
      <c r="OOK2" s="386"/>
      <c r="OOL2" s="386"/>
      <c r="OOM2" s="386"/>
      <c r="OON2" s="386"/>
      <c r="OOO2" s="385"/>
      <c r="OOP2" s="386"/>
      <c r="OOQ2" s="386"/>
      <c r="OOR2" s="386"/>
      <c r="OOS2" s="386"/>
      <c r="OOT2" s="386"/>
      <c r="OOU2" s="386"/>
      <c r="OOV2" s="386"/>
      <c r="OOW2" s="386"/>
      <c r="OOX2" s="386"/>
      <c r="OOY2" s="386"/>
      <c r="OOZ2" s="386"/>
      <c r="OPA2" s="386"/>
      <c r="OPB2" s="386"/>
      <c r="OPC2" s="386"/>
      <c r="OPD2" s="386"/>
      <c r="OPE2" s="385"/>
      <c r="OPF2" s="386"/>
      <c r="OPG2" s="386"/>
      <c r="OPH2" s="386"/>
      <c r="OPI2" s="386"/>
      <c r="OPJ2" s="386"/>
      <c r="OPK2" s="386"/>
      <c r="OPL2" s="386"/>
      <c r="OPM2" s="386"/>
      <c r="OPN2" s="386"/>
      <c r="OPO2" s="386"/>
      <c r="OPP2" s="386"/>
      <c r="OPQ2" s="386"/>
      <c r="OPR2" s="386"/>
      <c r="OPS2" s="386"/>
      <c r="OPT2" s="386"/>
      <c r="OPU2" s="385"/>
      <c r="OPV2" s="386"/>
      <c r="OPW2" s="386"/>
      <c r="OPX2" s="386"/>
      <c r="OPY2" s="386"/>
      <c r="OPZ2" s="386"/>
      <c r="OQA2" s="386"/>
      <c r="OQB2" s="386"/>
      <c r="OQC2" s="386"/>
      <c r="OQD2" s="386"/>
      <c r="OQE2" s="386"/>
      <c r="OQF2" s="386"/>
      <c r="OQG2" s="386"/>
      <c r="OQH2" s="386"/>
      <c r="OQI2" s="386"/>
      <c r="OQJ2" s="386"/>
      <c r="OQK2" s="385"/>
      <c r="OQL2" s="386"/>
      <c r="OQM2" s="386"/>
      <c r="OQN2" s="386"/>
      <c r="OQO2" s="386"/>
      <c r="OQP2" s="386"/>
      <c r="OQQ2" s="386"/>
      <c r="OQR2" s="386"/>
      <c r="OQS2" s="386"/>
      <c r="OQT2" s="386"/>
      <c r="OQU2" s="386"/>
      <c r="OQV2" s="386"/>
      <c r="OQW2" s="386"/>
      <c r="OQX2" s="386"/>
      <c r="OQY2" s="386"/>
      <c r="OQZ2" s="386"/>
      <c r="ORA2" s="385"/>
      <c r="ORB2" s="386"/>
      <c r="ORC2" s="386"/>
      <c r="ORD2" s="386"/>
      <c r="ORE2" s="386"/>
      <c r="ORF2" s="386"/>
      <c r="ORG2" s="386"/>
      <c r="ORH2" s="386"/>
      <c r="ORI2" s="386"/>
      <c r="ORJ2" s="386"/>
      <c r="ORK2" s="386"/>
      <c r="ORL2" s="386"/>
      <c r="ORM2" s="386"/>
      <c r="ORN2" s="386"/>
      <c r="ORO2" s="386"/>
      <c r="ORP2" s="386"/>
      <c r="ORQ2" s="385"/>
      <c r="ORR2" s="386"/>
      <c r="ORS2" s="386"/>
      <c r="ORT2" s="386"/>
      <c r="ORU2" s="386"/>
      <c r="ORV2" s="386"/>
      <c r="ORW2" s="386"/>
      <c r="ORX2" s="386"/>
      <c r="ORY2" s="386"/>
      <c r="ORZ2" s="386"/>
      <c r="OSA2" s="386"/>
      <c r="OSB2" s="386"/>
      <c r="OSC2" s="386"/>
      <c r="OSD2" s="386"/>
      <c r="OSE2" s="386"/>
      <c r="OSF2" s="386"/>
      <c r="OSG2" s="385"/>
      <c r="OSH2" s="386"/>
      <c r="OSI2" s="386"/>
      <c r="OSJ2" s="386"/>
      <c r="OSK2" s="386"/>
      <c r="OSL2" s="386"/>
      <c r="OSM2" s="386"/>
      <c r="OSN2" s="386"/>
      <c r="OSO2" s="386"/>
      <c r="OSP2" s="386"/>
      <c r="OSQ2" s="386"/>
      <c r="OSR2" s="386"/>
      <c r="OSS2" s="386"/>
      <c r="OST2" s="386"/>
      <c r="OSU2" s="386"/>
      <c r="OSV2" s="386"/>
      <c r="OSW2" s="385"/>
      <c r="OSX2" s="386"/>
      <c r="OSY2" s="386"/>
      <c r="OSZ2" s="386"/>
      <c r="OTA2" s="386"/>
      <c r="OTB2" s="386"/>
      <c r="OTC2" s="386"/>
      <c r="OTD2" s="386"/>
      <c r="OTE2" s="386"/>
      <c r="OTF2" s="386"/>
      <c r="OTG2" s="386"/>
      <c r="OTH2" s="386"/>
      <c r="OTI2" s="386"/>
      <c r="OTJ2" s="386"/>
      <c r="OTK2" s="386"/>
      <c r="OTL2" s="386"/>
      <c r="OTM2" s="385"/>
      <c r="OTN2" s="386"/>
      <c r="OTO2" s="386"/>
      <c r="OTP2" s="386"/>
      <c r="OTQ2" s="386"/>
      <c r="OTR2" s="386"/>
      <c r="OTS2" s="386"/>
      <c r="OTT2" s="386"/>
      <c r="OTU2" s="386"/>
      <c r="OTV2" s="386"/>
      <c r="OTW2" s="386"/>
      <c r="OTX2" s="386"/>
      <c r="OTY2" s="386"/>
      <c r="OTZ2" s="386"/>
      <c r="OUA2" s="386"/>
      <c r="OUB2" s="386"/>
      <c r="OUC2" s="385"/>
      <c r="OUD2" s="386"/>
      <c r="OUE2" s="386"/>
      <c r="OUF2" s="386"/>
      <c r="OUG2" s="386"/>
      <c r="OUH2" s="386"/>
      <c r="OUI2" s="386"/>
      <c r="OUJ2" s="386"/>
      <c r="OUK2" s="386"/>
      <c r="OUL2" s="386"/>
      <c r="OUM2" s="386"/>
      <c r="OUN2" s="386"/>
      <c r="OUO2" s="386"/>
      <c r="OUP2" s="386"/>
      <c r="OUQ2" s="386"/>
      <c r="OUR2" s="386"/>
      <c r="OUS2" s="385"/>
      <c r="OUT2" s="386"/>
      <c r="OUU2" s="386"/>
      <c r="OUV2" s="386"/>
      <c r="OUW2" s="386"/>
      <c r="OUX2" s="386"/>
      <c r="OUY2" s="386"/>
      <c r="OUZ2" s="386"/>
      <c r="OVA2" s="386"/>
      <c r="OVB2" s="386"/>
      <c r="OVC2" s="386"/>
      <c r="OVD2" s="386"/>
      <c r="OVE2" s="386"/>
      <c r="OVF2" s="386"/>
      <c r="OVG2" s="386"/>
      <c r="OVH2" s="386"/>
      <c r="OVI2" s="385"/>
      <c r="OVJ2" s="386"/>
      <c r="OVK2" s="386"/>
      <c r="OVL2" s="386"/>
      <c r="OVM2" s="386"/>
      <c r="OVN2" s="386"/>
      <c r="OVO2" s="386"/>
      <c r="OVP2" s="386"/>
      <c r="OVQ2" s="386"/>
      <c r="OVR2" s="386"/>
      <c r="OVS2" s="386"/>
      <c r="OVT2" s="386"/>
      <c r="OVU2" s="386"/>
      <c r="OVV2" s="386"/>
      <c r="OVW2" s="386"/>
      <c r="OVX2" s="386"/>
      <c r="OVY2" s="385"/>
      <c r="OVZ2" s="386"/>
      <c r="OWA2" s="386"/>
      <c r="OWB2" s="386"/>
      <c r="OWC2" s="386"/>
      <c r="OWD2" s="386"/>
      <c r="OWE2" s="386"/>
      <c r="OWF2" s="386"/>
      <c r="OWG2" s="386"/>
      <c r="OWH2" s="386"/>
      <c r="OWI2" s="386"/>
      <c r="OWJ2" s="386"/>
      <c r="OWK2" s="386"/>
      <c r="OWL2" s="386"/>
      <c r="OWM2" s="386"/>
      <c r="OWN2" s="386"/>
      <c r="OWO2" s="385"/>
      <c r="OWP2" s="386"/>
      <c r="OWQ2" s="386"/>
      <c r="OWR2" s="386"/>
      <c r="OWS2" s="386"/>
      <c r="OWT2" s="386"/>
      <c r="OWU2" s="386"/>
      <c r="OWV2" s="386"/>
      <c r="OWW2" s="386"/>
      <c r="OWX2" s="386"/>
      <c r="OWY2" s="386"/>
      <c r="OWZ2" s="386"/>
      <c r="OXA2" s="386"/>
      <c r="OXB2" s="386"/>
      <c r="OXC2" s="386"/>
      <c r="OXD2" s="386"/>
      <c r="OXE2" s="385"/>
      <c r="OXF2" s="386"/>
      <c r="OXG2" s="386"/>
      <c r="OXH2" s="386"/>
      <c r="OXI2" s="386"/>
      <c r="OXJ2" s="386"/>
      <c r="OXK2" s="386"/>
      <c r="OXL2" s="386"/>
      <c r="OXM2" s="386"/>
      <c r="OXN2" s="386"/>
      <c r="OXO2" s="386"/>
      <c r="OXP2" s="386"/>
      <c r="OXQ2" s="386"/>
      <c r="OXR2" s="386"/>
      <c r="OXS2" s="386"/>
      <c r="OXT2" s="386"/>
      <c r="OXU2" s="385"/>
      <c r="OXV2" s="386"/>
      <c r="OXW2" s="386"/>
      <c r="OXX2" s="386"/>
      <c r="OXY2" s="386"/>
      <c r="OXZ2" s="386"/>
      <c r="OYA2" s="386"/>
      <c r="OYB2" s="386"/>
      <c r="OYC2" s="386"/>
      <c r="OYD2" s="386"/>
      <c r="OYE2" s="386"/>
      <c r="OYF2" s="386"/>
      <c r="OYG2" s="386"/>
      <c r="OYH2" s="386"/>
      <c r="OYI2" s="386"/>
      <c r="OYJ2" s="386"/>
      <c r="OYK2" s="385"/>
      <c r="OYL2" s="386"/>
      <c r="OYM2" s="386"/>
      <c r="OYN2" s="386"/>
      <c r="OYO2" s="386"/>
      <c r="OYP2" s="386"/>
      <c r="OYQ2" s="386"/>
      <c r="OYR2" s="386"/>
      <c r="OYS2" s="386"/>
      <c r="OYT2" s="386"/>
      <c r="OYU2" s="386"/>
      <c r="OYV2" s="386"/>
      <c r="OYW2" s="386"/>
      <c r="OYX2" s="386"/>
      <c r="OYY2" s="386"/>
      <c r="OYZ2" s="386"/>
      <c r="OZA2" s="385"/>
      <c r="OZB2" s="386"/>
      <c r="OZC2" s="386"/>
      <c r="OZD2" s="386"/>
      <c r="OZE2" s="386"/>
      <c r="OZF2" s="386"/>
      <c r="OZG2" s="386"/>
      <c r="OZH2" s="386"/>
      <c r="OZI2" s="386"/>
      <c r="OZJ2" s="386"/>
      <c r="OZK2" s="386"/>
      <c r="OZL2" s="386"/>
      <c r="OZM2" s="386"/>
      <c r="OZN2" s="386"/>
      <c r="OZO2" s="386"/>
      <c r="OZP2" s="386"/>
      <c r="OZQ2" s="385"/>
      <c r="OZR2" s="386"/>
      <c r="OZS2" s="386"/>
      <c r="OZT2" s="386"/>
      <c r="OZU2" s="386"/>
      <c r="OZV2" s="386"/>
      <c r="OZW2" s="386"/>
      <c r="OZX2" s="386"/>
      <c r="OZY2" s="386"/>
      <c r="OZZ2" s="386"/>
      <c r="PAA2" s="386"/>
      <c r="PAB2" s="386"/>
      <c r="PAC2" s="386"/>
      <c r="PAD2" s="386"/>
      <c r="PAE2" s="386"/>
      <c r="PAF2" s="386"/>
      <c r="PAG2" s="385"/>
      <c r="PAH2" s="386"/>
      <c r="PAI2" s="386"/>
      <c r="PAJ2" s="386"/>
      <c r="PAK2" s="386"/>
      <c r="PAL2" s="386"/>
      <c r="PAM2" s="386"/>
      <c r="PAN2" s="386"/>
      <c r="PAO2" s="386"/>
      <c r="PAP2" s="386"/>
      <c r="PAQ2" s="386"/>
      <c r="PAR2" s="386"/>
      <c r="PAS2" s="386"/>
      <c r="PAT2" s="386"/>
      <c r="PAU2" s="386"/>
      <c r="PAV2" s="386"/>
      <c r="PAW2" s="385"/>
      <c r="PAX2" s="386"/>
      <c r="PAY2" s="386"/>
      <c r="PAZ2" s="386"/>
      <c r="PBA2" s="386"/>
      <c r="PBB2" s="386"/>
      <c r="PBC2" s="386"/>
      <c r="PBD2" s="386"/>
      <c r="PBE2" s="386"/>
      <c r="PBF2" s="386"/>
      <c r="PBG2" s="386"/>
      <c r="PBH2" s="386"/>
      <c r="PBI2" s="386"/>
      <c r="PBJ2" s="386"/>
      <c r="PBK2" s="386"/>
      <c r="PBL2" s="386"/>
      <c r="PBM2" s="385"/>
      <c r="PBN2" s="386"/>
      <c r="PBO2" s="386"/>
      <c r="PBP2" s="386"/>
      <c r="PBQ2" s="386"/>
      <c r="PBR2" s="386"/>
      <c r="PBS2" s="386"/>
      <c r="PBT2" s="386"/>
      <c r="PBU2" s="386"/>
      <c r="PBV2" s="386"/>
      <c r="PBW2" s="386"/>
      <c r="PBX2" s="386"/>
      <c r="PBY2" s="386"/>
      <c r="PBZ2" s="386"/>
      <c r="PCA2" s="386"/>
      <c r="PCB2" s="386"/>
      <c r="PCC2" s="385"/>
      <c r="PCD2" s="386"/>
      <c r="PCE2" s="386"/>
      <c r="PCF2" s="386"/>
      <c r="PCG2" s="386"/>
      <c r="PCH2" s="386"/>
      <c r="PCI2" s="386"/>
      <c r="PCJ2" s="386"/>
      <c r="PCK2" s="386"/>
      <c r="PCL2" s="386"/>
      <c r="PCM2" s="386"/>
      <c r="PCN2" s="386"/>
      <c r="PCO2" s="386"/>
      <c r="PCP2" s="386"/>
      <c r="PCQ2" s="386"/>
      <c r="PCR2" s="386"/>
      <c r="PCS2" s="385"/>
      <c r="PCT2" s="386"/>
      <c r="PCU2" s="386"/>
      <c r="PCV2" s="386"/>
      <c r="PCW2" s="386"/>
      <c r="PCX2" s="386"/>
      <c r="PCY2" s="386"/>
      <c r="PCZ2" s="386"/>
      <c r="PDA2" s="386"/>
      <c r="PDB2" s="386"/>
      <c r="PDC2" s="386"/>
      <c r="PDD2" s="386"/>
      <c r="PDE2" s="386"/>
      <c r="PDF2" s="386"/>
      <c r="PDG2" s="386"/>
      <c r="PDH2" s="386"/>
      <c r="PDI2" s="385"/>
      <c r="PDJ2" s="386"/>
      <c r="PDK2" s="386"/>
      <c r="PDL2" s="386"/>
      <c r="PDM2" s="386"/>
      <c r="PDN2" s="386"/>
      <c r="PDO2" s="386"/>
      <c r="PDP2" s="386"/>
      <c r="PDQ2" s="386"/>
      <c r="PDR2" s="386"/>
      <c r="PDS2" s="386"/>
      <c r="PDT2" s="386"/>
      <c r="PDU2" s="386"/>
      <c r="PDV2" s="386"/>
      <c r="PDW2" s="386"/>
      <c r="PDX2" s="386"/>
      <c r="PDY2" s="385"/>
      <c r="PDZ2" s="386"/>
      <c r="PEA2" s="386"/>
      <c r="PEB2" s="386"/>
      <c r="PEC2" s="386"/>
      <c r="PED2" s="386"/>
      <c r="PEE2" s="386"/>
      <c r="PEF2" s="386"/>
      <c r="PEG2" s="386"/>
      <c r="PEH2" s="386"/>
      <c r="PEI2" s="386"/>
      <c r="PEJ2" s="386"/>
      <c r="PEK2" s="386"/>
      <c r="PEL2" s="386"/>
      <c r="PEM2" s="386"/>
      <c r="PEN2" s="386"/>
      <c r="PEO2" s="385"/>
      <c r="PEP2" s="386"/>
      <c r="PEQ2" s="386"/>
      <c r="PER2" s="386"/>
      <c r="PES2" s="386"/>
      <c r="PET2" s="386"/>
      <c r="PEU2" s="386"/>
      <c r="PEV2" s="386"/>
      <c r="PEW2" s="386"/>
      <c r="PEX2" s="386"/>
      <c r="PEY2" s="386"/>
      <c r="PEZ2" s="386"/>
      <c r="PFA2" s="386"/>
      <c r="PFB2" s="386"/>
      <c r="PFC2" s="386"/>
      <c r="PFD2" s="386"/>
      <c r="PFE2" s="385"/>
      <c r="PFF2" s="386"/>
      <c r="PFG2" s="386"/>
      <c r="PFH2" s="386"/>
      <c r="PFI2" s="386"/>
      <c r="PFJ2" s="386"/>
      <c r="PFK2" s="386"/>
      <c r="PFL2" s="386"/>
      <c r="PFM2" s="386"/>
      <c r="PFN2" s="386"/>
      <c r="PFO2" s="386"/>
      <c r="PFP2" s="386"/>
      <c r="PFQ2" s="386"/>
      <c r="PFR2" s="386"/>
      <c r="PFS2" s="386"/>
      <c r="PFT2" s="386"/>
      <c r="PFU2" s="385"/>
      <c r="PFV2" s="386"/>
      <c r="PFW2" s="386"/>
      <c r="PFX2" s="386"/>
      <c r="PFY2" s="386"/>
      <c r="PFZ2" s="386"/>
      <c r="PGA2" s="386"/>
      <c r="PGB2" s="386"/>
      <c r="PGC2" s="386"/>
      <c r="PGD2" s="386"/>
      <c r="PGE2" s="386"/>
      <c r="PGF2" s="386"/>
      <c r="PGG2" s="386"/>
      <c r="PGH2" s="386"/>
      <c r="PGI2" s="386"/>
      <c r="PGJ2" s="386"/>
      <c r="PGK2" s="385"/>
      <c r="PGL2" s="386"/>
      <c r="PGM2" s="386"/>
      <c r="PGN2" s="386"/>
      <c r="PGO2" s="386"/>
      <c r="PGP2" s="386"/>
      <c r="PGQ2" s="386"/>
      <c r="PGR2" s="386"/>
      <c r="PGS2" s="386"/>
      <c r="PGT2" s="386"/>
      <c r="PGU2" s="386"/>
      <c r="PGV2" s="386"/>
      <c r="PGW2" s="386"/>
      <c r="PGX2" s="386"/>
      <c r="PGY2" s="386"/>
      <c r="PGZ2" s="386"/>
      <c r="PHA2" s="385"/>
      <c r="PHB2" s="386"/>
      <c r="PHC2" s="386"/>
      <c r="PHD2" s="386"/>
      <c r="PHE2" s="386"/>
      <c r="PHF2" s="386"/>
      <c r="PHG2" s="386"/>
      <c r="PHH2" s="386"/>
      <c r="PHI2" s="386"/>
      <c r="PHJ2" s="386"/>
      <c r="PHK2" s="386"/>
      <c r="PHL2" s="386"/>
      <c r="PHM2" s="386"/>
      <c r="PHN2" s="386"/>
      <c r="PHO2" s="386"/>
      <c r="PHP2" s="386"/>
      <c r="PHQ2" s="385"/>
      <c r="PHR2" s="386"/>
      <c r="PHS2" s="386"/>
      <c r="PHT2" s="386"/>
      <c r="PHU2" s="386"/>
      <c r="PHV2" s="386"/>
      <c r="PHW2" s="386"/>
      <c r="PHX2" s="386"/>
      <c r="PHY2" s="386"/>
      <c r="PHZ2" s="386"/>
      <c r="PIA2" s="386"/>
      <c r="PIB2" s="386"/>
      <c r="PIC2" s="386"/>
      <c r="PID2" s="386"/>
      <c r="PIE2" s="386"/>
      <c r="PIF2" s="386"/>
      <c r="PIG2" s="385"/>
      <c r="PIH2" s="386"/>
      <c r="PII2" s="386"/>
      <c r="PIJ2" s="386"/>
      <c r="PIK2" s="386"/>
      <c r="PIL2" s="386"/>
      <c r="PIM2" s="386"/>
      <c r="PIN2" s="386"/>
      <c r="PIO2" s="386"/>
      <c r="PIP2" s="386"/>
      <c r="PIQ2" s="386"/>
      <c r="PIR2" s="386"/>
      <c r="PIS2" s="386"/>
      <c r="PIT2" s="386"/>
      <c r="PIU2" s="386"/>
      <c r="PIV2" s="386"/>
      <c r="PIW2" s="385"/>
      <c r="PIX2" s="386"/>
      <c r="PIY2" s="386"/>
      <c r="PIZ2" s="386"/>
      <c r="PJA2" s="386"/>
      <c r="PJB2" s="386"/>
      <c r="PJC2" s="386"/>
      <c r="PJD2" s="386"/>
      <c r="PJE2" s="386"/>
      <c r="PJF2" s="386"/>
      <c r="PJG2" s="386"/>
      <c r="PJH2" s="386"/>
      <c r="PJI2" s="386"/>
      <c r="PJJ2" s="386"/>
      <c r="PJK2" s="386"/>
      <c r="PJL2" s="386"/>
      <c r="PJM2" s="385"/>
      <c r="PJN2" s="386"/>
      <c r="PJO2" s="386"/>
      <c r="PJP2" s="386"/>
      <c r="PJQ2" s="386"/>
      <c r="PJR2" s="386"/>
      <c r="PJS2" s="386"/>
      <c r="PJT2" s="386"/>
      <c r="PJU2" s="386"/>
      <c r="PJV2" s="386"/>
      <c r="PJW2" s="386"/>
      <c r="PJX2" s="386"/>
      <c r="PJY2" s="386"/>
      <c r="PJZ2" s="386"/>
      <c r="PKA2" s="386"/>
      <c r="PKB2" s="386"/>
      <c r="PKC2" s="385"/>
      <c r="PKD2" s="386"/>
      <c r="PKE2" s="386"/>
      <c r="PKF2" s="386"/>
      <c r="PKG2" s="386"/>
      <c r="PKH2" s="386"/>
      <c r="PKI2" s="386"/>
      <c r="PKJ2" s="386"/>
      <c r="PKK2" s="386"/>
      <c r="PKL2" s="386"/>
      <c r="PKM2" s="386"/>
      <c r="PKN2" s="386"/>
      <c r="PKO2" s="386"/>
      <c r="PKP2" s="386"/>
      <c r="PKQ2" s="386"/>
      <c r="PKR2" s="386"/>
      <c r="PKS2" s="385"/>
      <c r="PKT2" s="386"/>
      <c r="PKU2" s="386"/>
      <c r="PKV2" s="386"/>
      <c r="PKW2" s="386"/>
      <c r="PKX2" s="386"/>
      <c r="PKY2" s="386"/>
      <c r="PKZ2" s="386"/>
      <c r="PLA2" s="386"/>
      <c r="PLB2" s="386"/>
      <c r="PLC2" s="386"/>
      <c r="PLD2" s="386"/>
      <c r="PLE2" s="386"/>
      <c r="PLF2" s="386"/>
      <c r="PLG2" s="386"/>
      <c r="PLH2" s="386"/>
      <c r="PLI2" s="385"/>
      <c r="PLJ2" s="386"/>
      <c r="PLK2" s="386"/>
      <c r="PLL2" s="386"/>
      <c r="PLM2" s="386"/>
      <c r="PLN2" s="386"/>
      <c r="PLO2" s="386"/>
      <c r="PLP2" s="386"/>
      <c r="PLQ2" s="386"/>
      <c r="PLR2" s="386"/>
      <c r="PLS2" s="386"/>
      <c r="PLT2" s="386"/>
      <c r="PLU2" s="386"/>
      <c r="PLV2" s="386"/>
      <c r="PLW2" s="386"/>
      <c r="PLX2" s="386"/>
      <c r="PLY2" s="385"/>
      <c r="PLZ2" s="386"/>
      <c r="PMA2" s="386"/>
      <c r="PMB2" s="386"/>
      <c r="PMC2" s="386"/>
      <c r="PMD2" s="386"/>
      <c r="PME2" s="386"/>
      <c r="PMF2" s="386"/>
      <c r="PMG2" s="386"/>
      <c r="PMH2" s="386"/>
      <c r="PMI2" s="386"/>
      <c r="PMJ2" s="386"/>
      <c r="PMK2" s="386"/>
      <c r="PML2" s="386"/>
      <c r="PMM2" s="386"/>
      <c r="PMN2" s="386"/>
      <c r="PMO2" s="385"/>
      <c r="PMP2" s="386"/>
      <c r="PMQ2" s="386"/>
      <c r="PMR2" s="386"/>
      <c r="PMS2" s="386"/>
      <c r="PMT2" s="386"/>
      <c r="PMU2" s="386"/>
      <c r="PMV2" s="386"/>
      <c r="PMW2" s="386"/>
      <c r="PMX2" s="386"/>
      <c r="PMY2" s="386"/>
      <c r="PMZ2" s="386"/>
      <c r="PNA2" s="386"/>
      <c r="PNB2" s="386"/>
      <c r="PNC2" s="386"/>
      <c r="PND2" s="386"/>
      <c r="PNE2" s="385"/>
      <c r="PNF2" s="386"/>
      <c r="PNG2" s="386"/>
      <c r="PNH2" s="386"/>
      <c r="PNI2" s="386"/>
      <c r="PNJ2" s="386"/>
      <c r="PNK2" s="386"/>
      <c r="PNL2" s="386"/>
      <c r="PNM2" s="386"/>
      <c r="PNN2" s="386"/>
      <c r="PNO2" s="386"/>
      <c r="PNP2" s="386"/>
      <c r="PNQ2" s="386"/>
      <c r="PNR2" s="386"/>
      <c r="PNS2" s="386"/>
      <c r="PNT2" s="386"/>
      <c r="PNU2" s="385"/>
      <c r="PNV2" s="386"/>
      <c r="PNW2" s="386"/>
      <c r="PNX2" s="386"/>
      <c r="PNY2" s="386"/>
      <c r="PNZ2" s="386"/>
      <c r="POA2" s="386"/>
      <c r="POB2" s="386"/>
      <c r="POC2" s="386"/>
      <c r="POD2" s="386"/>
      <c r="POE2" s="386"/>
      <c r="POF2" s="386"/>
      <c r="POG2" s="386"/>
      <c r="POH2" s="386"/>
      <c r="POI2" s="386"/>
      <c r="POJ2" s="386"/>
      <c r="POK2" s="385"/>
      <c r="POL2" s="386"/>
      <c r="POM2" s="386"/>
      <c r="PON2" s="386"/>
      <c r="POO2" s="386"/>
      <c r="POP2" s="386"/>
      <c r="POQ2" s="386"/>
      <c r="POR2" s="386"/>
      <c r="POS2" s="386"/>
      <c r="POT2" s="386"/>
      <c r="POU2" s="386"/>
      <c r="POV2" s="386"/>
      <c r="POW2" s="386"/>
      <c r="POX2" s="386"/>
      <c r="POY2" s="386"/>
      <c r="POZ2" s="386"/>
      <c r="PPA2" s="385"/>
      <c r="PPB2" s="386"/>
      <c r="PPC2" s="386"/>
      <c r="PPD2" s="386"/>
      <c r="PPE2" s="386"/>
      <c r="PPF2" s="386"/>
      <c r="PPG2" s="386"/>
      <c r="PPH2" s="386"/>
      <c r="PPI2" s="386"/>
      <c r="PPJ2" s="386"/>
      <c r="PPK2" s="386"/>
      <c r="PPL2" s="386"/>
      <c r="PPM2" s="386"/>
      <c r="PPN2" s="386"/>
      <c r="PPO2" s="386"/>
      <c r="PPP2" s="386"/>
      <c r="PPQ2" s="385"/>
      <c r="PPR2" s="386"/>
      <c r="PPS2" s="386"/>
      <c r="PPT2" s="386"/>
      <c r="PPU2" s="386"/>
      <c r="PPV2" s="386"/>
      <c r="PPW2" s="386"/>
      <c r="PPX2" s="386"/>
      <c r="PPY2" s="386"/>
      <c r="PPZ2" s="386"/>
      <c r="PQA2" s="386"/>
      <c r="PQB2" s="386"/>
      <c r="PQC2" s="386"/>
      <c r="PQD2" s="386"/>
      <c r="PQE2" s="386"/>
      <c r="PQF2" s="386"/>
      <c r="PQG2" s="385"/>
      <c r="PQH2" s="386"/>
      <c r="PQI2" s="386"/>
      <c r="PQJ2" s="386"/>
      <c r="PQK2" s="386"/>
      <c r="PQL2" s="386"/>
      <c r="PQM2" s="386"/>
      <c r="PQN2" s="386"/>
      <c r="PQO2" s="386"/>
      <c r="PQP2" s="386"/>
      <c r="PQQ2" s="386"/>
      <c r="PQR2" s="386"/>
      <c r="PQS2" s="386"/>
      <c r="PQT2" s="386"/>
      <c r="PQU2" s="386"/>
      <c r="PQV2" s="386"/>
      <c r="PQW2" s="385"/>
      <c r="PQX2" s="386"/>
      <c r="PQY2" s="386"/>
      <c r="PQZ2" s="386"/>
      <c r="PRA2" s="386"/>
      <c r="PRB2" s="386"/>
      <c r="PRC2" s="386"/>
      <c r="PRD2" s="386"/>
      <c r="PRE2" s="386"/>
      <c r="PRF2" s="386"/>
      <c r="PRG2" s="386"/>
      <c r="PRH2" s="386"/>
      <c r="PRI2" s="386"/>
      <c r="PRJ2" s="386"/>
      <c r="PRK2" s="386"/>
      <c r="PRL2" s="386"/>
      <c r="PRM2" s="385"/>
      <c r="PRN2" s="386"/>
      <c r="PRO2" s="386"/>
      <c r="PRP2" s="386"/>
      <c r="PRQ2" s="386"/>
      <c r="PRR2" s="386"/>
      <c r="PRS2" s="386"/>
      <c r="PRT2" s="386"/>
      <c r="PRU2" s="386"/>
      <c r="PRV2" s="386"/>
      <c r="PRW2" s="386"/>
      <c r="PRX2" s="386"/>
      <c r="PRY2" s="386"/>
      <c r="PRZ2" s="386"/>
      <c r="PSA2" s="386"/>
      <c r="PSB2" s="386"/>
      <c r="PSC2" s="385"/>
      <c r="PSD2" s="386"/>
      <c r="PSE2" s="386"/>
      <c r="PSF2" s="386"/>
      <c r="PSG2" s="386"/>
      <c r="PSH2" s="386"/>
      <c r="PSI2" s="386"/>
      <c r="PSJ2" s="386"/>
      <c r="PSK2" s="386"/>
      <c r="PSL2" s="386"/>
      <c r="PSM2" s="386"/>
      <c r="PSN2" s="386"/>
      <c r="PSO2" s="386"/>
      <c r="PSP2" s="386"/>
      <c r="PSQ2" s="386"/>
      <c r="PSR2" s="386"/>
      <c r="PSS2" s="385"/>
      <c r="PST2" s="386"/>
      <c r="PSU2" s="386"/>
      <c r="PSV2" s="386"/>
      <c r="PSW2" s="386"/>
      <c r="PSX2" s="386"/>
      <c r="PSY2" s="386"/>
      <c r="PSZ2" s="386"/>
      <c r="PTA2" s="386"/>
      <c r="PTB2" s="386"/>
      <c r="PTC2" s="386"/>
      <c r="PTD2" s="386"/>
      <c r="PTE2" s="386"/>
      <c r="PTF2" s="386"/>
      <c r="PTG2" s="386"/>
      <c r="PTH2" s="386"/>
      <c r="PTI2" s="385"/>
      <c r="PTJ2" s="386"/>
      <c r="PTK2" s="386"/>
      <c r="PTL2" s="386"/>
      <c r="PTM2" s="386"/>
      <c r="PTN2" s="386"/>
      <c r="PTO2" s="386"/>
      <c r="PTP2" s="386"/>
      <c r="PTQ2" s="386"/>
      <c r="PTR2" s="386"/>
      <c r="PTS2" s="386"/>
      <c r="PTT2" s="386"/>
      <c r="PTU2" s="386"/>
      <c r="PTV2" s="386"/>
      <c r="PTW2" s="386"/>
      <c r="PTX2" s="386"/>
      <c r="PTY2" s="385"/>
      <c r="PTZ2" s="386"/>
      <c r="PUA2" s="386"/>
      <c r="PUB2" s="386"/>
      <c r="PUC2" s="386"/>
      <c r="PUD2" s="386"/>
      <c r="PUE2" s="386"/>
      <c r="PUF2" s="386"/>
      <c r="PUG2" s="386"/>
      <c r="PUH2" s="386"/>
      <c r="PUI2" s="386"/>
      <c r="PUJ2" s="386"/>
      <c r="PUK2" s="386"/>
      <c r="PUL2" s="386"/>
      <c r="PUM2" s="386"/>
      <c r="PUN2" s="386"/>
      <c r="PUO2" s="385"/>
      <c r="PUP2" s="386"/>
      <c r="PUQ2" s="386"/>
      <c r="PUR2" s="386"/>
      <c r="PUS2" s="386"/>
      <c r="PUT2" s="386"/>
      <c r="PUU2" s="386"/>
      <c r="PUV2" s="386"/>
      <c r="PUW2" s="386"/>
      <c r="PUX2" s="386"/>
      <c r="PUY2" s="386"/>
      <c r="PUZ2" s="386"/>
      <c r="PVA2" s="386"/>
      <c r="PVB2" s="386"/>
      <c r="PVC2" s="386"/>
      <c r="PVD2" s="386"/>
      <c r="PVE2" s="385"/>
      <c r="PVF2" s="386"/>
      <c r="PVG2" s="386"/>
      <c r="PVH2" s="386"/>
      <c r="PVI2" s="386"/>
      <c r="PVJ2" s="386"/>
      <c r="PVK2" s="386"/>
      <c r="PVL2" s="386"/>
      <c r="PVM2" s="386"/>
      <c r="PVN2" s="386"/>
      <c r="PVO2" s="386"/>
      <c r="PVP2" s="386"/>
      <c r="PVQ2" s="386"/>
      <c r="PVR2" s="386"/>
      <c r="PVS2" s="386"/>
      <c r="PVT2" s="386"/>
      <c r="PVU2" s="385"/>
      <c r="PVV2" s="386"/>
      <c r="PVW2" s="386"/>
      <c r="PVX2" s="386"/>
      <c r="PVY2" s="386"/>
      <c r="PVZ2" s="386"/>
      <c r="PWA2" s="386"/>
      <c r="PWB2" s="386"/>
      <c r="PWC2" s="386"/>
      <c r="PWD2" s="386"/>
      <c r="PWE2" s="386"/>
      <c r="PWF2" s="386"/>
      <c r="PWG2" s="386"/>
      <c r="PWH2" s="386"/>
      <c r="PWI2" s="386"/>
      <c r="PWJ2" s="386"/>
      <c r="PWK2" s="385"/>
      <c r="PWL2" s="386"/>
      <c r="PWM2" s="386"/>
      <c r="PWN2" s="386"/>
      <c r="PWO2" s="386"/>
      <c r="PWP2" s="386"/>
      <c r="PWQ2" s="386"/>
      <c r="PWR2" s="386"/>
      <c r="PWS2" s="386"/>
      <c r="PWT2" s="386"/>
      <c r="PWU2" s="386"/>
      <c r="PWV2" s="386"/>
      <c r="PWW2" s="386"/>
      <c r="PWX2" s="386"/>
      <c r="PWY2" s="386"/>
      <c r="PWZ2" s="386"/>
      <c r="PXA2" s="385"/>
      <c r="PXB2" s="386"/>
      <c r="PXC2" s="386"/>
      <c r="PXD2" s="386"/>
      <c r="PXE2" s="386"/>
      <c r="PXF2" s="386"/>
      <c r="PXG2" s="386"/>
      <c r="PXH2" s="386"/>
      <c r="PXI2" s="386"/>
      <c r="PXJ2" s="386"/>
      <c r="PXK2" s="386"/>
      <c r="PXL2" s="386"/>
      <c r="PXM2" s="386"/>
      <c r="PXN2" s="386"/>
      <c r="PXO2" s="386"/>
      <c r="PXP2" s="386"/>
      <c r="PXQ2" s="385"/>
      <c r="PXR2" s="386"/>
      <c r="PXS2" s="386"/>
      <c r="PXT2" s="386"/>
      <c r="PXU2" s="386"/>
      <c r="PXV2" s="386"/>
      <c r="PXW2" s="386"/>
      <c r="PXX2" s="386"/>
      <c r="PXY2" s="386"/>
      <c r="PXZ2" s="386"/>
      <c r="PYA2" s="386"/>
      <c r="PYB2" s="386"/>
      <c r="PYC2" s="386"/>
      <c r="PYD2" s="386"/>
      <c r="PYE2" s="386"/>
      <c r="PYF2" s="386"/>
      <c r="PYG2" s="385"/>
      <c r="PYH2" s="386"/>
      <c r="PYI2" s="386"/>
      <c r="PYJ2" s="386"/>
      <c r="PYK2" s="386"/>
      <c r="PYL2" s="386"/>
      <c r="PYM2" s="386"/>
      <c r="PYN2" s="386"/>
      <c r="PYO2" s="386"/>
      <c r="PYP2" s="386"/>
      <c r="PYQ2" s="386"/>
      <c r="PYR2" s="386"/>
      <c r="PYS2" s="386"/>
      <c r="PYT2" s="386"/>
      <c r="PYU2" s="386"/>
      <c r="PYV2" s="386"/>
      <c r="PYW2" s="385"/>
      <c r="PYX2" s="386"/>
      <c r="PYY2" s="386"/>
      <c r="PYZ2" s="386"/>
      <c r="PZA2" s="386"/>
      <c r="PZB2" s="386"/>
      <c r="PZC2" s="386"/>
      <c r="PZD2" s="386"/>
      <c r="PZE2" s="386"/>
      <c r="PZF2" s="386"/>
      <c r="PZG2" s="386"/>
      <c r="PZH2" s="386"/>
      <c r="PZI2" s="386"/>
      <c r="PZJ2" s="386"/>
      <c r="PZK2" s="386"/>
      <c r="PZL2" s="386"/>
      <c r="PZM2" s="385"/>
      <c r="PZN2" s="386"/>
      <c r="PZO2" s="386"/>
      <c r="PZP2" s="386"/>
      <c r="PZQ2" s="386"/>
      <c r="PZR2" s="386"/>
      <c r="PZS2" s="386"/>
      <c r="PZT2" s="386"/>
      <c r="PZU2" s="386"/>
      <c r="PZV2" s="386"/>
      <c r="PZW2" s="386"/>
      <c r="PZX2" s="386"/>
      <c r="PZY2" s="386"/>
      <c r="PZZ2" s="386"/>
      <c r="QAA2" s="386"/>
      <c r="QAB2" s="386"/>
      <c r="QAC2" s="385"/>
      <c r="QAD2" s="386"/>
      <c r="QAE2" s="386"/>
      <c r="QAF2" s="386"/>
      <c r="QAG2" s="386"/>
      <c r="QAH2" s="386"/>
      <c r="QAI2" s="386"/>
      <c r="QAJ2" s="386"/>
      <c r="QAK2" s="386"/>
      <c r="QAL2" s="386"/>
      <c r="QAM2" s="386"/>
      <c r="QAN2" s="386"/>
      <c r="QAO2" s="386"/>
      <c r="QAP2" s="386"/>
      <c r="QAQ2" s="386"/>
      <c r="QAR2" s="386"/>
      <c r="QAS2" s="385"/>
      <c r="QAT2" s="386"/>
      <c r="QAU2" s="386"/>
      <c r="QAV2" s="386"/>
      <c r="QAW2" s="386"/>
      <c r="QAX2" s="386"/>
      <c r="QAY2" s="386"/>
      <c r="QAZ2" s="386"/>
      <c r="QBA2" s="386"/>
      <c r="QBB2" s="386"/>
      <c r="QBC2" s="386"/>
      <c r="QBD2" s="386"/>
      <c r="QBE2" s="386"/>
      <c r="QBF2" s="386"/>
      <c r="QBG2" s="386"/>
      <c r="QBH2" s="386"/>
      <c r="QBI2" s="385"/>
      <c r="QBJ2" s="386"/>
      <c r="QBK2" s="386"/>
      <c r="QBL2" s="386"/>
      <c r="QBM2" s="386"/>
      <c r="QBN2" s="386"/>
      <c r="QBO2" s="386"/>
      <c r="QBP2" s="386"/>
      <c r="QBQ2" s="386"/>
      <c r="QBR2" s="386"/>
      <c r="QBS2" s="386"/>
      <c r="QBT2" s="386"/>
      <c r="QBU2" s="386"/>
      <c r="QBV2" s="386"/>
      <c r="QBW2" s="386"/>
      <c r="QBX2" s="386"/>
      <c r="QBY2" s="385"/>
      <c r="QBZ2" s="386"/>
      <c r="QCA2" s="386"/>
      <c r="QCB2" s="386"/>
      <c r="QCC2" s="386"/>
      <c r="QCD2" s="386"/>
      <c r="QCE2" s="386"/>
      <c r="QCF2" s="386"/>
      <c r="QCG2" s="386"/>
      <c r="QCH2" s="386"/>
      <c r="QCI2" s="386"/>
      <c r="QCJ2" s="386"/>
      <c r="QCK2" s="386"/>
      <c r="QCL2" s="386"/>
      <c r="QCM2" s="386"/>
      <c r="QCN2" s="386"/>
      <c r="QCO2" s="385"/>
      <c r="QCP2" s="386"/>
      <c r="QCQ2" s="386"/>
      <c r="QCR2" s="386"/>
      <c r="QCS2" s="386"/>
      <c r="QCT2" s="386"/>
      <c r="QCU2" s="386"/>
      <c r="QCV2" s="386"/>
      <c r="QCW2" s="386"/>
      <c r="QCX2" s="386"/>
      <c r="QCY2" s="386"/>
      <c r="QCZ2" s="386"/>
      <c r="QDA2" s="386"/>
      <c r="QDB2" s="386"/>
      <c r="QDC2" s="386"/>
      <c r="QDD2" s="386"/>
      <c r="QDE2" s="385"/>
      <c r="QDF2" s="386"/>
      <c r="QDG2" s="386"/>
      <c r="QDH2" s="386"/>
      <c r="QDI2" s="386"/>
      <c r="QDJ2" s="386"/>
      <c r="QDK2" s="386"/>
      <c r="QDL2" s="386"/>
      <c r="QDM2" s="386"/>
      <c r="QDN2" s="386"/>
      <c r="QDO2" s="386"/>
      <c r="QDP2" s="386"/>
      <c r="QDQ2" s="386"/>
      <c r="QDR2" s="386"/>
      <c r="QDS2" s="386"/>
      <c r="QDT2" s="386"/>
      <c r="QDU2" s="385"/>
      <c r="QDV2" s="386"/>
      <c r="QDW2" s="386"/>
      <c r="QDX2" s="386"/>
      <c r="QDY2" s="386"/>
      <c r="QDZ2" s="386"/>
      <c r="QEA2" s="386"/>
      <c r="QEB2" s="386"/>
      <c r="QEC2" s="386"/>
      <c r="QED2" s="386"/>
      <c r="QEE2" s="386"/>
      <c r="QEF2" s="386"/>
      <c r="QEG2" s="386"/>
      <c r="QEH2" s="386"/>
      <c r="QEI2" s="386"/>
      <c r="QEJ2" s="386"/>
      <c r="QEK2" s="385"/>
      <c r="QEL2" s="386"/>
      <c r="QEM2" s="386"/>
      <c r="QEN2" s="386"/>
      <c r="QEO2" s="386"/>
      <c r="QEP2" s="386"/>
      <c r="QEQ2" s="386"/>
      <c r="QER2" s="386"/>
      <c r="QES2" s="386"/>
      <c r="QET2" s="386"/>
      <c r="QEU2" s="386"/>
      <c r="QEV2" s="386"/>
      <c r="QEW2" s="386"/>
      <c r="QEX2" s="386"/>
      <c r="QEY2" s="386"/>
      <c r="QEZ2" s="386"/>
      <c r="QFA2" s="385"/>
      <c r="QFB2" s="386"/>
      <c r="QFC2" s="386"/>
      <c r="QFD2" s="386"/>
      <c r="QFE2" s="386"/>
      <c r="QFF2" s="386"/>
      <c r="QFG2" s="386"/>
      <c r="QFH2" s="386"/>
      <c r="QFI2" s="386"/>
      <c r="QFJ2" s="386"/>
      <c r="QFK2" s="386"/>
      <c r="QFL2" s="386"/>
      <c r="QFM2" s="386"/>
      <c r="QFN2" s="386"/>
      <c r="QFO2" s="386"/>
      <c r="QFP2" s="386"/>
      <c r="QFQ2" s="385"/>
      <c r="QFR2" s="386"/>
      <c r="QFS2" s="386"/>
      <c r="QFT2" s="386"/>
      <c r="QFU2" s="386"/>
      <c r="QFV2" s="386"/>
      <c r="QFW2" s="386"/>
      <c r="QFX2" s="386"/>
      <c r="QFY2" s="386"/>
      <c r="QFZ2" s="386"/>
      <c r="QGA2" s="386"/>
      <c r="QGB2" s="386"/>
      <c r="QGC2" s="386"/>
      <c r="QGD2" s="386"/>
      <c r="QGE2" s="386"/>
      <c r="QGF2" s="386"/>
      <c r="QGG2" s="385"/>
      <c r="QGH2" s="386"/>
      <c r="QGI2" s="386"/>
      <c r="QGJ2" s="386"/>
      <c r="QGK2" s="386"/>
      <c r="QGL2" s="386"/>
      <c r="QGM2" s="386"/>
      <c r="QGN2" s="386"/>
      <c r="QGO2" s="386"/>
      <c r="QGP2" s="386"/>
      <c r="QGQ2" s="386"/>
      <c r="QGR2" s="386"/>
      <c r="QGS2" s="386"/>
      <c r="QGT2" s="386"/>
      <c r="QGU2" s="386"/>
      <c r="QGV2" s="386"/>
      <c r="QGW2" s="385"/>
      <c r="QGX2" s="386"/>
      <c r="QGY2" s="386"/>
      <c r="QGZ2" s="386"/>
      <c r="QHA2" s="386"/>
      <c r="QHB2" s="386"/>
      <c r="QHC2" s="386"/>
      <c r="QHD2" s="386"/>
      <c r="QHE2" s="386"/>
      <c r="QHF2" s="386"/>
      <c r="QHG2" s="386"/>
      <c r="QHH2" s="386"/>
      <c r="QHI2" s="386"/>
      <c r="QHJ2" s="386"/>
      <c r="QHK2" s="386"/>
      <c r="QHL2" s="386"/>
      <c r="QHM2" s="385"/>
      <c r="QHN2" s="386"/>
      <c r="QHO2" s="386"/>
      <c r="QHP2" s="386"/>
      <c r="QHQ2" s="386"/>
      <c r="QHR2" s="386"/>
      <c r="QHS2" s="386"/>
      <c r="QHT2" s="386"/>
      <c r="QHU2" s="386"/>
      <c r="QHV2" s="386"/>
      <c r="QHW2" s="386"/>
      <c r="QHX2" s="386"/>
      <c r="QHY2" s="386"/>
      <c r="QHZ2" s="386"/>
      <c r="QIA2" s="386"/>
      <c r="QIB2" s="386"/>
      <c r="QIC2" s="385"/>
      <c r="QID2" s="386"/>
      <c r="QIE2" s="386"/>
      <c r="QIF2" s="386"/>
      <c r="QIG2" s="386"/>
      <c r="QIH2" s="386"/>
      <c r="QII2" s="386"/>
      <c r="QIJ2" s="386"/>
      <c r="QIK2" s="386"/>
      <c r="QIL2" s="386"/>
      <c r="QIM2" s="386"/>
      <c r="QIN2" s="386"/>
      <c r="QIO2" s="386"/>
      <c r="QIP2" s="386"/>
      <c r="QIQ2" s="386"/>
      <c r="QIR2" s="386"/>
      <c r="QIS2" s="385"/>
      <c r="QIT2" s="386"/>
      <c r="QIU2" s="386"/>
      <c r="QIV2" s="386"/>
      <c r="QIW2" s="386"/>
      <c r="QIX2" s="386"/>
      <c r="QIY2" s="386"/>
      <c r="QIZ2" s="386"/>
      <c r="QJA2" s="386"/>
      <c r="QJB2" s="386"/>
      <c r="QJC2" s="386"/>
      <c r="QJD2" s="386"/>
      <c r="QJE2" s="386"/>
      <c r="QJF2" s="386"/>
      <c r="QJG2" s="386"/>
      <c r="QJH2" s="386"/>
      <c r="QJI2" s="385"/>
      <c r="QJJ2" s="386"/>
      <c r="QJK2" s="386"/>
      <c r="QJL2" s="386"/>
      <c r="QJM2" s="386"/>
      <c r="QJN2" s="386"/>
      <c r="QJO2" s="386"/>
      <c r="QJP2" s="386"/>
      <c r="QJQ2" s="386"/>
      <c r="QJR2" s="386"/>
      <c r="QJS2" s="386"/>
      <c r="QJT2" s="386"/>
      <c r="QJU2" s="386"/>
      <c r="QJV2" s="386"/>
      <c r="QJW2" s="386"/>
      <c r="QJX2" s="386"/>
      <c r="QJY2" s="385"/>
      <c r="QJZ2" s="386"/>
      <c r="QKA2" s="386"/>
      <c r="QKB2" s="386"/>
      <c r="QKC2" s="386"/>
      <c r="QKD2" s="386"/>
      <c r="QKE2" s="386"/>
      <c r="QKF2" s="386"/>
      <c r="QKG2" s="386"/>
      <c r="QKH2" s="386"/>
      <c r="QKI2" s="386"/>
      <c r="QKJ2" s="386"/>
      <c r="QKK2" s="386"/>
      <c r="QKL2" s="386"/>
      <c r="QKM2" s="386"/>
      <c r="QKN2" s="386"/>
      <c r="QKO2" s="385"/>
      <c r="QKP2" s="386"/>
      <c r="QKQ2" s="386"/>
      <c r="QKR2" s="386"/>
      <c r="QKS2" s="386"/>
      <c r="QKT2" s="386"/>
      <c r="QKU2" s="386"/>
      <c r="QKV2" s="386"/>
      <c r="QKW2" s="386"/>
      <c r="QKX2" s="386"/>
      <c r="QKY2" s="386"/>
      <c r="QKZ2" s="386"/>
      <c r="QLA2" s="386"/>
      <c r="QLB2" s="386"/>
      <c r="QLC2" s="386"/>
      <c r="QLD2" s="386"/>
      <c r="QLE2" s="385"/>
      <c r="QLF2" s="386"/>
      <c r="QLG2" s="386"/>
      <c r="QLH2" s="386"/>
      <c r="QLI2" s="386"/>
      <c r="QLJ2" s="386"/>
      <c r="QLK2" s="386"/>
      <c r="QLL2" s="386"/>
      <c r="QLM2" s="386"/>
      <c r="QLN2" s="386"/>
      <c r="QLO2" s="386"/>
      <c r="QLP2" s="386"/>
      <c r="QLQ2" s="386"/>
      <c r="QLR2" s="386"/>
      <c r="QLS2" s="386"/>
      <c r="QLT2" s="386"/>
      <c r="QLU2" s="385"/>
      <c r="QLV2" s="386"/>
      <c r="QLW2" s="386"/>
      <c r="QLX2" s="386"/>
      <c r="QLY2" s="386"/>
      <c r="QLZ2" s="386"/>
      <c r="QMA2" s="386"/>
      <c r="QMB2" s="386"/>
      <c r="QMC2" s="386"/>
      <c r="QMD2" s="386"/>
      <c r="QME2" s="386"/>
      <c r="QMF2" s="386"/>
      <c r="QMG2" s="386"/>
      <c r="QMH2" s="386"/>
      <c r="QMI2" s="386"/>
      <c r="QMJ2" s="386"/>
      <c r="QMK2" s="385"/>
      <c r="QML2" s="386"/>
      <c r="QMM2" s="386"/>
      <c r="QMN2" s="386"/>
      <c r="QMO2" s="386"/>
      <c r="QMP2" s="386"/>
      <c r="QMQ2" s="386"/>
      <c r="QMR2" s="386"/>
      <c r="QMS2" s="386"/>
      <c r="QMT2" s="386"/>
      <c r="QMU2" s="386"/>
      <c r="QMV2" s="386"/>
      <c r="QMW2" s="386"/>
      <c r="QMX2" s="386"/>
      <c r="QMY2" s="386"/>
      <c r="QMZ2" s="386"/>
      <c r="QNA2" s="385"/>
      <c r="QNB2" s="386"/>
      <c r="QNC2" s="386"/>
      <c r="QND2" s="386"/>
      <c r="QNE2" s="386"/>
      <c r="QNF2" s="386"/>
      <c r="QNG2" s="386"/>
      <c r="QNH2" s="386"/>
      <c r="QNI2" s="386"/>
      <c r="QNJ2" s="386"/>
      <c r="QNK2" s="386"/>
      <c r="QNL2" s="386"/>
      <c r="QNM2" s="386"/>
      <c r="QNN2" s="386"/>
      <c r="QNO2" s="386"/>
      <c r="QNP2" s="386"/>
      <c r="QNQ2" s="385"/>
      <c r="QNR2" s="386"/>
      <c r="QNS2" s="386"/>
      <c r="QNT2" s="386"/>
      <c r="QNU2" s="386"/>
      <c r="QNV2" s="386"/>
      <c r="QNW2" s="386"/>
      <c r="QNX2" s="386"/>
      <c r="QNY2" s="386"/>
      <c r="QNZ2" s="386"/>
      <c r="QOA2" s="386"/>
      <c r="QOB2" s="386"/>
      <c r="QOC2" s="386"/>
      <c r="QOD2" s="386"/>
      <c r="QOE2" s="386"/>
      <c r="QOF2" s="386"/>
      <c r="QOG2" s="385"/>
      <c r="QOH2" s="386"/>
      <c r="QOI2" s="386"/>
      <c r="QOJ2" s="386"/>
      <c r="QOK2" s="386"/>
      <c r="QOL2" s="386"/>
      <c r="QOM2" s="386"/>
      <c r="QON2" s="386"/>
      <c r="QOO2" s="386"/>
      <c r="QOP2" s="386"/>
      <c r="QOQ2" s="386"/>
      <c r="QOR2" s="386"/>
      <c r="QOS2" s="386"/>
      <c r="QOT2" s="386"/>
      <c r="QOU2" s="386"/>
      <c r="QOV2" s="386"/>
      <c r="QOW2" s="385"/>
      <c r="QOX2" s="386"/>
      <c r="QOY2" s="386"/>
      <c r="QOZ2" s="386"/>
      <c r="QPA2" s="386"/>
      <c r="QPB2" s="386"/>
      <c r="QPC2" s="386"/>
      <c r="QPD2" s="386"/>
      <c r="QPE2" s="386"/>
      <c r="QPF2" s="386"/>
      <c r="QPG2" s="386"/>
      <c r="QPH2" s="386"/>
      <c r="QPI2" s="386"/>
      <c r="QPJ2" s="386"/>
      <c r="QPK2" s="386"/>
      <c r="QPL2" s="386"/>
      <c r="QPM2" s="385"/>
      <c r="QPN2" s="386"/>
      <c r="QPO2" s="386"/>
      <c r="QPP2" s="386"/>
      <c r="QPQ2" s="386"/>
      <c r="QPR2" s="386"/>
      <c r="QPS2" s="386"/>
      <c r="QPT2" s="386"/>
      <c r="QPU2" s="386"/>
      <c r="QPV2" s="386"/>
      <c r="QPW2" s="386"/>
      <c r="QPX2" s="386"/>
      <c r="QPY2" s="386"/>
      <c r="QPZ2" s="386"/>
      <c r="QQA2" s="386"/>
      <c r="QQB2" s="386"/>
      <c r="QQC2" s="385"/>
      <c r="QQD2" s="386"/>
      <c r="QQE2" s="386"/>
      <c r="QQF2" s="386"/>
      <c r="QQG2" s="386"/>
      <c r="QQH2" s="386"/>
      <c r="QQI2" s="386"/>
      <c r="QQJ2" s="386"/>
      <c r="QQK2" s="386"/>
      <c r="QQL2" s="386"/>
      <c r="QQM2" s="386"/>
      <c r="QQN2" s="386"/>
      <c r="QQO2" s="386"/>
      <c r="QQP2" s="386"/>
      <c r="QQQ2" s="386"/>
      <c r="QQR2" s="386"/>
      <c r="QQS2" s="385"/>
      <c r="QQT2" s="386"/>
      <c r="QQU2" s="386"/>
      <c r="QQV2" s="386"/>
      <c r="QQW2" s="386"/>
      <c r="QQX2" s="386"/>
      <c r="QQY2" s="386"/>
      <c r="QQZ2" s="386"/>
      <c r="QRA2" s="386"/>
      <c r="QRB2" s="386"/>
      <c r="QRC2" s="386"/>
      <c r="QRD2" s="386"/>
      <c r="QRE2" s="386"/>
      <c r="QRF2" s="386"/>
      <c r="QRG2" s="386"/>
      <c r="QRH2" s="386"/>
      <c r="QRI2" s="385"/>
      <c r="QRJ2" s="386"/>
      <c r="QRK2" s="386"/>
      <c r="QRL2" s="386"/>
      <c r="QRM2" s="386"/>
      <c r="QRN2" s="386"/>
      <c r="QRO2" s="386"/>
      <c r="QRP2" s="386"/>
      <c r="QRQ2" s="386"/>
      <c r="QRR2" s="386"/>
      <c r="QRS2" s="386"/>
      <c r="QRT2" s="386"/>
      <c r="QRU2" s="386"/>
      <c r="QRV2" s="386"/>
      <c r="QRW2" s="386"/>
      <c r="QRX2" s="386"/>
      <c r="QRY2" s="385"/>
      <c r="QRZ2" s="386"/>
      <c r="QSA2" s="386"/>
      <c r="QSB2" s="386"/>
      <c r="QSC2" s="386"/>
      <c r="QSD2" s="386"/>
      <c r="QSE2" s="386"/>
      <c r="QSF2" s="386"/>
      <c r="QSG2" s="386"/>
      <c r="QSH2" s="386"/>
      <c r="QSI2" s="386"/>
      <c r="QSJ2" s="386"/>
      <c r="QSK2" s="386"/>
      <c r="QSL2" s="386"/>
      <c r="QSM2" s="386"/>
      <c r="QSN2" s="386"/>
      <c r="QSO2" s="385"/>
      <c r="QSP2" s="386"/>
      <c r="QSQ2" s="386"/>
      <c r="QSR2" s="386"/>
      <c r="QSS2" s="386"/>
      <c r="QST2" s="386"/>
      <c r="QSU2" s="386"/>
      <c r="QSV2" s="386"/>
      <c r="QSW2" s="386"/>
      <c r="QSX2" s="386"/>
      <c r="QSY2" s="386"/>
      <c r="QSZ2" s="386"/>
      <c r="QTA2" s="386"/>
      <c r="QTB2" s="386"/>
      <c r="QTC2" s="386"/>
      <c r="QTD2" s="386"/>
      <c r="QTE2" s="385"/>
      <c r="QTF2" s="386"/>
      <c r="QTG2" s="386"/>
      <c r="QTH2" s="386"/>
      <c r="QTI2" s="386"/>
      <c r="QTJ2" s="386"/>
      <c r="QTK2" s="386"/>
      <c r="QTL2" s="386"/>
      <c r="QTM2" s="386"/>
      <c r="QTN2" s="386"/>
      <c r="QTO2" s="386"/>
      <c r="QTP2" s="386"/>
      <c r="QTQ2" s="386"/>
      <c r="QTR2" s="386"/>
      <c r="QTS2" s="386"/>
      <c r="QTT2" s="386"/>
      <c r="QTU2" s="385"/>
      <c r="QTV2" s="386"/>
      <c r="QTW2" s="386"/>
      <c r="QTX2" s="386"/>
      <c r="QTY2" s="386"/>
      <c r="QTZ2" s="386"/>
      <c r="QUA2" s="386"/>
      <c r="QUB2" s="386"/>
      <c r="QUC2" s="386"/>
      <c r="QUD2" s="386"/>
      <c r="QUE2" s="386"/>
      <c r="QUF2" s="386"/>
      <c r="QUG2" s="386"/>
      <c r="QUH2" s="386"/>
      <c r="QUI2" s="386"/>
      <c r="QUJ2" s="386"/>
      <c r="QUK2" s="385"/>
      <c r="QUL2" s="386"/>
      <c r="QUM2" s="386"/>
      <c r="QUN2" s="386"/>
      <c r="QUO2" s="386"/>
      <c r="QUP2" s="386"/>
      <c r="QUQ2" s="386"/>
      <c r="QUR2" s="386"/>
      <c r="QUS2" s="386"/>
      <c r="QUT2" s="386"/>
      <c r="QUU2" s="386"/>
      <c r="QUV2" s="386"/>
      <c r="QUW2" s="386"/>
      <c r="QUX2" s="386"/>
      <c r="QUY2" s="386"/>
      <c r="QUZ2" s="386"/>
      <c r="QVA2" s="385"/>
      <c r="QVB2" s="386"/>
      <c r="QVC2" s="386"/>
      <c r="QVD2" s="386"/>
      <c r="QVE2" s="386"/>
      <c r="QVF2" s="386"/>
      <c r="QVG2" s="386"/>
      <c r="QVH2" s="386"/>
      <c r="QVI2" s="386"/>
      <c r="QVJ2" s="386"/>
      <c r="QVK2" s="386"/>
      <c r="QVL2" s="386"/>
      <c r="QVM2" s="386"/>
      <c r="QVN2" s="386"/>
      <c r="QVO2" s="386"/>
      <c r="QVP2" s="386"/>
      <c r="QVQ2" s="385"/>
      <c r="QVR2" s="386"/>
      <c r="QVS2" s="386"/>
      <c r="QVT2" s="386"/>
      <c r="QVU2" s="386"/>
      <c r="QVV2" s="386"/>
      <c r="QVW2" s="386"/>
      <c r="QVX2" s="386"/>
      <c r="QVY2" s="386"/>
      <c r="QVZ2" s="386"/>
      <c r="QWA2" s="386"/>
      <c r="QWB2" s="386"/>
      <c r="QWC2" s="386"/>
      <c r="QWD2" s="386"/>
      <c r="QWE2" s="386"/>
      <c r="QWF2" s="386"/>
      <c r="QWG2" s="385"/>
      <c r="QWH2" s="386"/>
      <c r="QWI2" s="386"/>
      <c r="QWJ2" s="386"/>
      <c r="QWK2" s="386"/>
      <c r="QWL2" s="386"/>
      <c r="QWM2" s="386"/>
      <c r="QWN2" s="386"/>
      <c r="QWO2" s="386"/>
      <c r="QWP2" s="386"/>
      <c r="QWQ2" s="386"/>
      <c r="QWR2" s="386"/>
      <c r="QWS2" s="386"/>
      <c r="QWT2" s="386"/>
      <c r="QWU2" s="386"/>
      <c r="QWV2" s="386"/>
      <c r="QWW2" s="385"/>
      <c r="QWX2" s="386"/>
      <c r="QWY2" s="386"/>
      <c r="QWZ2" s="386"/>
      <c r="QXA2" s="386"/>
      <c r="QXB2" s="386"/>
      <c r="QXC2" s="386"/>
      <c r="QXD2" s="386"/>
      <c r="QXE2" s="386"/>
      <c r="QXF2" s="386"/>
      <c r="QXG2" s="386"/>
      <c r="QXH2" s="386"/>
      <c r="QXI2" s="386"/>
      <c r="QXJ2" s="386"/>
      <c r="QXK2" s="386"/>
      <c r="QXL2" s="386"/>
      <c r="QXM2" s="385"/>
      <c r="QXN2" s="386"/>
      <c r="QXO2" s="386"/>
      <c r="QXP2" s="386"/>
      <c r="QXQ2" s="386"/>
      <c r="QXR2" s="386"/>
      <c r="QXS2" s="386"/>
      <c r="QXT2" s="386"/>
      <c r="QXU2" s="386"/>
      <c r="QXV2" s="386"/>
      <c r="QXW2" s="386"/>
      <c r="QXX2" s="386"/>
      <c r="QXY2" s="386"/>
      <c r="QXZ2" s="386"/>
      <c r="QYA2" s="386"/>
      <c r="QYB2" s="386"/>
      <c r="QYC2" s="385"/>
      <c r="QYD2" s="386"/>
      <c r="QYE2" s="386"/>
      <c r="QYF2" s="386"/>
      <c r="QYG2" s="386"/>
      <c r="QYH2" s="386"/>
      <c r="QYI2" s="386"/>
      <c r="QYJ2" s="386"/>
      <c r="QYK2" s="386"/>
      <c r="QYL2" s="386"/>
      <c r="QYM2" s="386"/>
      <c r="QYN2" s="386"/>
      <c r="QYO2" s="386"/>
      <c r="QYP2" s="386"/>
      <c r="QYQ2" s="386"/>
      <c r="QYR2" s="386"/>
      <c r="QYS2" s="385"/>
      <c r="QYT2" s="386"/>
      <c r="QYU2" s="386"/>
      <c r="QYV2" s="386"/>
      <c r="QYW2" s="386"/>
      <c r="QYX2" s="386"/>
      <c r="QYY2" s="386"/>
      <c r="QYZ2" s="386"/>
      <c r="QZA2" s="386"/>
      <c r="QZB2" s="386"/>
      <c r="QZC2" s="386"/>
      <c r="QZD2" s="386"/>
      <c r="QZE2" s="386"/>
      <c r="QZF2" s="386"/>
      <c r="QZG2" s="386"/>
      <c r="QZH2" s="386"/>
      <c r="QZI2" s="385"/>
      <c r="QZJ2" s="386"/>
      <c r="QZK2" s="386"/>
      <c r="QZL2" s="386"/>
      <c r="QZM2" s="386"/>
      <c r="QZN2" s="386"/>
      <c r="QZO2" s="386"/>
      <c r="QZP2" s="386"/>
      <c r="QZQ2" s="386"/>
      <c r="QZR2" s="386"/>
      <c r="QZS2" s="386"/>
      <c r="QZT2" s="386"/>
      <c r="QZU2" s="386"/>
      <c r="QZV2" s="386"/>
      <c r="QZW2" s="386"/>
      <c r="QZX2" s="386"/>
      <c r="QZY2" s="385"/>
      <c r="QZZ2" s="386"/>
      <c r="RAA2" s="386"/>
      <c r="RAB2" s="386"/>
      <c r="RAC2" s="386"/>
      <c r="RAD2" s="386"/>
      <c r="RAE2" s="386"/>
      <c r="RAF2" s="386"/>
      <c r="RAG2" s="386"/>
      <c r="RAH2" s="386"/>
      <c r="RAI2" s="386"/>
      <c r="RAJ2" s="386"/>
      <c r="RAK2" s="386"/>
      <c r="RAL2" s="386"/>
      <c r="RAM2" s="386"/>
      <c r="RAN2" s="386"/>
      <c r="RAO2" s="385"/>
      <c r="RAP2" s="386"/>
      <c r="RAQ2" s="386"/>
      <c r="RAR2" s="386"/>
      <c r="RAS2" s="386"/>
      <c r="RAT2" s="386"/>
      <c r="RAU2" s="386"/>
      <c r="RAV2" s="386"/>
      <c r="RAW2" s="386"/>
      <c r="RAX2" s="386"/>
      <c r="RAY2" s="386"/>
      <c r="RAZ2" s="386"/>
      <c r="RBA2" s="386"/>
      <c r="RBB2" s="386"/>
      <c r="RBC2" s="386"/>
      <c r="RBD2" s="386"/>
      <c r="RBE2" s="385"/>
      <c r="RBF2" s="386"/>
      <c r="RBG2" s="386"/>
      <c r="RBH2" s="386"/>
      <c r="RBI2" s="386"/>
      <c r="RBJ2" s="386"/>
      <c r="RBK2" s="386"/>
      <c r="RBL2" s="386"/>
      <c r="RBM2" s="386"/>
      <c r="RBN2" s="386"/>
      <c r="RBO2" s="386"/>
      <c r="RBP2" s="386"/>
      <c r="RBQ2" s="386"/>
      <c r="RBR2" s="386"/>
      <c r="RBS2" s="386"/>
      <c r="RBT2" s="386"/>
      <c r="RBU2" s="385"/>
      <c r="RBV2" s="386"/>
      <c r="RBW2" s="386"/>
      <c r="RBX2" s="386"/>
      <c r="RBY2" s="386"/>
      <c r="RBZ2" s="386"/>
      <c r="RCA2" s="386"/>
      <c r="RCB2" s="386"/>
      <c r="RCC2" s="386"/>
      <c r="RCD2" s="386"/>
      <c r="RCE2" s="386"/>
      <c r="RCF2" s="386"/>
      <c r="RCG2" s="386"/>
      <c r="RCH2" s="386"/>
      <c r="RCI2" s="386"/>
      <c r="RCJ2" s="386"/>
      <c r="RCK2" s="385"/>
      <c r="RCL2" s="386"/>
      <c r="RCM2" s="386"/>
      <c r="RCN2" s="386"/>
      <c r="RCO2" s="386"/>
      <c r="RCP2" s="386"/>
      <c r="RCQ2" s="386"/>
      <c r="RCR2" s="386"/>
      <c r="RCS2" s="386"/>
      <c r="RCT2" s="386"/>
      <c r="RCU2" s="386"/>
      <c r="RCV2" s="386"/>
      <c r="RCW2" s="386"/>
      <c r="RCX2" s="386"/>
      <c r="RCY2" s="386"/>
      <c r="RCZ2" s="386"/>
      <c r="RDA2" s="385"/>
      <c r="RDB2" s="386"/>
      <c r="RDC2" s="386"/>
      <c r="RDD2" s="386"/>
      <c r="RDE2" s="386"/>
      <c r="RDF2" s="386"/>
      <c r="RDG2" s="386"/>
      <c r="RDH2" s="386"/>
      <c r="RDI2" s="386"/>
      <c r="RDJ2" s="386"/>
      <c r="RDK2" s="386"/>
      <c r="RDL2" s="386"/>
      <c r="RDM2" s="386"/>
      <c r="RDN2" s="386"/>
      <c r="RDO2" s="386"/>
      <c r="RDP2" s="386"/>
      <c r="RDQ2" s="385"/>
      <c r="RDR2" s="386"/>
      <c r="RDS2" s="386"/>
      <c r="RDT2" s="386"/>
      <c r="RDU2" s="386"/>
      <c r="RDV2" s="386"/>
      <c r="RDW2" s="386"/>
      <c r="RDX2" s="386"/>
      <c r="RDY2" s="386"/>
      <c r="RDZ2" s="386"/>
      <c r="REA2" s="386"/>
      <c r="REB2" s="386"/>
      <c r="REC2" s="386"/>
      <c r="RED2" s="386"/>
      <c r="REE2" s="386"/>
      <c r="REF2" s="386"/>
      <c r="REG2" s="385"/>
      <c r="REH2" s="386"/>
      <c r="REI2" s="386"/>
      <c r="REJ2" s="386"/>
      <c r="REK2" s="386"/>
      <c r="REL2" s="386"/>
      <c r="REM2" s="386"/>
      <c r="REN2" s="386"/>
      <c r="REO2" s="386"/>
      <c r="REP2" s="386"/>
      <c r="REQ2" s="386"/>
      <c r="RER2" s="386"/>
      <c r="RES2" s="386"/>
      <c r="RET2" s="386"/>
      <c r="REU2" s="386"/>
      <c r="REV2" s="386"/>
      <c r="REW2" s="385"/>
      <c r="REX2" s="386"/>
      <c r="REY2" s="386"/>
      <c r="REZ2" s="386"/>
      <c r="RFA2" s="386"/>
      <c r="RFB2" s="386"/>
      <c r="RFC2" s="386"/>
      <c r="RFD2" s="386"/>
      <c r="RFE2" s="386"/>
      <c r="RFF2" s="386"/>
      <c r="RFG2" s="386"/>
      <c r="RFH2" s="386"/>
      <c r="RFI2" s="386"/>
      <c r="RFJ2" s="386"/>
      <c r="RFK2" s="386"/>
      <c r="RFL2" s="386"/>
      <c r="RFM2" s="385"/>
      <c r="RFN2" s="386"/>
      <c r="RFO2" s="386"/>
      <c r="RFP2" s="386"/>
      <c r="RFQ2" s="386"/>
      <c r="RFR2" s="386"/>
      <c r="RFS2" s="386"/>
      <c r="RFT2" s="386"/>
      <c r="RFU2" s="386"/>
      <c r="RFV2" s="386"/>
      <c r="RFW2" s="386"/>
      <c r="RFX2" s="386"/>
      <c r="RFY2" s="386"/>
      <c r="RFZ2" s="386"/>
      <c r="RGA2" s="386"/>
      <c r="RGB2" s="386"/>
      <c r="RGC2" s="385"/>
      <c r="RGD2" s="386"/>
      <c r="RGE2" s="386"/>
      <c r="RGF2" s="386"/>
      <c r="RGG2" s="386"/>
      <c r="RGH2" s="386"/>
      <c r="RGI2" s="386"/>
      <c r="RGJ2" s="386"/>
      <c r="RGK2" s="386"/>
      <c r="RGL2" s="386"/>
      <c r="RGM2" s="386"/>
      <c r="RGN2" s="386"/>
      <c r="RGO2" s="386"/>
      <c r="RGP2" s="386"/>
      <c r="RGQ2" s="386"/>
      <c r="RGR2" s="386"/>
      <c r="RGS2" s="385"/>
      <c r="RGT2" s="386"/>
      <c r="RGU2" s="386"/>
      <c r="RGV2" s="386"/>
      <c r="RGW2" s="386"/>
      <c r="RGX2" s="386"/>
      <c r="RGY2" s="386"/>
      <c r="RGZ2" s="386"/>
      <c r="RHA2" s="386"/>
      <c r="RHB2" s="386"/>
      <c r="RHC2" s="386"/>
      <c r="RHD2" s="386"/>
      <c r="RHE2" s="386"/>
      <c r="RHF2" s="386"/>
      <c r="RHG2" s="386"/>
      <c r="RHH2" s="386"/>
      <c r="RHI2" s="385"/>
      <c r="RHJ2" s="386"/>
      <c r="RHK2" s="386"/>
      <c r="RHL2" s="386"/>
      <c r="RHM2" s="386"/>
      <c r="RHN2" s="386"/>
      <c r="RHO2" s="386"/>
      <c r="RHP2" s="386"/>
      <c r="RHQ2" s="386"/>
      <c r="RHR2" s="386"/>
      <c r="RHS2" s="386"/>
      <c r="RHT2" s="386"/>
      <c r="RHU2" s="386"/>
      <c r="RHV2" s="386"/>
      <c r="RHW2" s="386"/>
      <c r="RHX2" s="386"/>
      <c r="RHY2" s="385"/>
      <c r="RHZ2" s="386"/>
      <c r="RIA2" s="386"/>
      <c r="RIB2" s="386"/>
      <c r="RIC2" s="386"/>
      <c r="RID2" s="386"/>
      <c r="RIE2" s="386"/>
      <c r="RIF2" s="386"/>
      <c r="RIG2" s="386"/>
      <c r="RIH2" s="386"/>
      <c r="RII2" s="386"/>
      <c r="RIJ2" s="386"/>
      <c r="RIK2" s="386"/>
      <c r="RIL2" s="386"/>
      <c r="RIM2" s="386"/>
      <c r="RIN2" s="386"/>
      <c r="RIO2" s="385"/>
      <c r="RIP2" s="386"/>
      <c r="RIQ2" s="386"/>
      <c r="RIR2" s="386"/>
      <c r="RIS2" s="386"/>
      <c r="RIT2" s="386"/>
      <c r="RIU2" s="386"/>
      <c r="RIV2" s="386"/>
      <c r="RIW2" s="386"/>
      <c r="RIX2" s="386"/>
      <c r="RIY2" s="386"/>
      <c r="RIZ2" s="386"/>
      <c r="RJA2" s="386"/>
      <c r="RJB2" s="386"/>
      <c r="RJC2" s="386"/>
      <c r="RJD2" s="386"/>
      <c r="RJE2" s="385"/>
      <c r="RJF2" s="386"/>
      <c r="RJG2" s="386"/>
      <c r="RJH2" s="386"/>
      <c r="RJI2" s="386"/>
      <c r="RJJ2" s="386"/>
      <c r="RJK2" s="386"/>
      <c r="RJL2" s="386"/>
      <c r="RJM2" s="386"/>
      <c r="RJN2" s="386"/>
      <c r="RJO2" s="386"/>
      <c r="RJP2" s="386"/>
      <c r="RJQ2" s="386"/>
      <c r="RJR2" s="386"/>
      <c r="RJS2" s="386"/>
      <c r="RJT2" s="386"/>
      <c r="RJU2" s="385"/>
      <c r="RJV2" s="386"/>
      <c r="RJW2" s="386"/>
      <c r="RJX2" s="386"/>
      <c r="RJY2" s="386"/>
      <c r="RJZ2" s="386"/>
      <c r="RKA2" s="386"/>
      <c r="RKB2" s="386"/>
      <c r="RKC2" s="386"/>
      <c r="RKD2" s="386"/>
      <c r="RKE2" s="386"/>
      <c r="RKF2" s="386"/>
      <c r="RKG2" s="386"/>
      <c r="RKH2" s="386"/>
      <c r="RKI2" s="386"/>
      <c r="RKJ2" s="386"/>
      <c r="RKK2" s="385"/>
      <c r="RKL2" s="386"/>
      <c r="RKM2" s="386"/>
      <c r="RKN2" s="386"/>
      <c r="RKO2" s="386"/>
      <c r="RKP2" s="386"/>
      <c r="RKQ2" s="386"/>
      <c r="RKR2" s="386"/>
      <c r="RKS2" s="386"/>
      <c r="RKT2" s="386"/>
      <c r="RKU2" s="386"/>
      <c r="RKV2" s="386"/>
      <c r="RKW2" s="386"/>
      <c r="RKX2" s="386"/>
      <c r="RKY2" s="386"/>
      <c r="RKZ2" s="386"/>
      <c r="RLA2" s="385"/>
      <c r="RLB2" s="386"/>
      <c r="RLC2" s="386"/>
      <c r="RLD2" s="386"/>
      <c r="RLE2" s="386"/>
      <c r="RLF2" s="386"/>
      <c r="RLG2" s="386"/>
      <c r="RLH2" s="386"/>
      <c r="RLI2" s="386"/>
      <c r="RLJ2" s="386"/>
      <c r="RLK2" s="386"/>
      <c r="RLL2" s="386"/>
      <c r="RLM2" s="386"/>
      <c r="RLN2" s="386"/>
      <c r="RLO2" s="386"/>
      <c r="RLP2" s="386"/>
      <c r="RLQ2" s="385"/>
      <c r="RLR2" s="386"/>
      <c r="RLS2" s="386"/>
      <c r="RLT2" s="386"/>
      <c r="RLU2" s="386"/>
      <c r="RLV2" s="386"/>
      <c r="RLW2" s="386"/>
      <c r="RLX2" s="386"/>
      <c r="RLY2" s="386"/>
      <c r="RLZ2" s="386"/>
      <c r="RMA2" s="386"/>
      <c r="RMB2" s="386"/>
      <c r="RMC2" s="386"/>
      <c r="RMD2" s="386"/>
      <c r="RME2" s="386"/>
      <c r="RMF2" s="386"/>
      <c r="RMG2" s="385"/>
      <c r="RMH2" s="386"/>
      <c r="RMI2" s="386"/>
      <c r="RMJ2" s="386"/>
      <c r="RMK2" s="386"/>
      <c r="RML2" s="386"/>
      <c r="RMM2" s="386"/>
      <c r="RMN2" s="386"/>
      <c r="RMO2" s="386"/>
      <c r="RMP2" s="386"/>
      <c r="RMQ2" s="386"/>
      <c r="RMR2" s="386"/>
      <c r="RMS2" s="386"/>
      <c r="RMT2" s="386"/>
      <c r="RMU2" s="386"/>
      <c r="RMV2" s="386"/>
      <c r="RMW2" s="385"/>
      <c r="RMX2" s="386"/>
      <c r="RMY2" s="386"/>
      <c r="RMZ2" s="386"/>
      <c r="RNA2" s="386"/>
      <c r="RNB2" s="386"/>
      <c r="RNC2" s="386"/>
      <c r="RND2" s="386"/>
      <c r="RNE2" s="386"/>
      <c r="RNF2" s="386"/>
      <c r="RNG2" s="386"/>
      <c r="RNH2" s="386"/>
      <c r="RNI2" s="386"/>
      <c r="RNJ2" s="386"/>
      <c r="RNK2" s="386"/>
      <c r="RNL2" s="386"/>
      <c r="RNM2" s="385"/>
      <c r="RNN2" s="386"/>
      <c r="RNO2" s="386"/>
      <c r="RNP2" s="386"/>
      <c r="RNQ2" s="386"/>
      <c r="RNR2" s="386"/>
      <c r="RNS2" s="386"/>
      <c r="RNT2" s="386"/>
      <c r="RNU2" s="386"/>
      <c r="RNV2" s="386"/>
      <c r="RNW2" s="386"/>
      <c r="RNX2" s="386"/>
      <c r="RNY2" s="386"/>
      <c r="RNZ2" s="386"/>
      <c r="ROA2" s="386"/>
      <c r="ROB2" s="386"/>
      <c r="ROC2" s="385"/>
      <c r="ROD2" s="386"/>
      <c r="ROE2" s="386"/>
      <c r="ROF2" s="386"/>
      <c r="ROG2" s="386"/>
      <c r="ROH2" s="386"/>
      <c r="ROI2" s="386"/>
      <c r="ROJ2" s="386"/>
      <c r="ROK2" s="386"/>
      <c r="ROL2" s="386"/>
      <c r="ROM2" s="386"/>
      <c r="RON2" s="386"/>
      <c r="ROO2" s="386"/>
      <c r="ROP2" s="386"/>
      <c r="ROQ2" s="386"/>
      <c r="ROR2" s="386"/>
      <c r="ROS2" s="385"/>
      <c r="ROT2" s="386"/>
      <c r="ROU2" s="386"/>
      <c r="ROV2" s="386"/>
      <c r="ROW2" s="386"/>
      <c r="ROX2" s="386"/>
      <c r="ROY2" s="386"/>
      <c r="ROZ2" s="386"/>
      <c r="RPA2" s="386"/>
      <c r="RPB2" s="386"/>
      <c r="RPC2" s="386"/>
      <c r="RPD2" s="386"/>
      <c r="RPE2" s="386"/>
      <c r="RPF2" s="386"/>
      <c r="RPG2" s="386"/>
      <c r="RPH2" s="386"/>
      <c r="RPI2" s="385"/>
      <c r="RPJ2" s="386"/>
      <c r="RPK2" s="386"/>
      <c r="RPL2" s="386"/>
      <c r="RPM2" s="386"/>
      <c r="RPN2" s="386"/>
      <c r="RPO2" s="386"/>
      <c r="RPP2" s="386"/>
      <c r="RPQ2" s="386"/>
      <c r="RPR2" s="386"/>
      <c r="RPS2" s="386"/>
      <c r="RPT2" s="386"/>
      <c r="RPU2" s="386"/>
      <c r="RPV2" s="386"/>
      <c r="RPW2" s="386"/>
      <c r="RPX2" s="386"/>
      <c r="RPY2" s="385"/>
      <c r="RPZ2" s="386"/>
      <c r="RQA2" s="386"/>
      <c r="RQB2" s="386"/>
      <c r="RQC2" s="386"/>
      <c r="RQD2" s="386"/>
      <c r="RQE2" s="386"/>
      <c r="RQF2" s="386"/>
      <c r="RQG2" s="386"/>
      <c r="RQH2" s="386"/>
      <c r="RQI2" s="386"/>
      <c r="RQJ2" s="386"/>
      <c r="RQK2" s="386"/>
      <c r="RQL2" s="386"/>
      <c r="RQM2" s="386"/>
      <c r="RQN2" s="386"/>
      <c r="RQO2" s="385"/>
      <c r="RQP2" s="386"/>
      <c r="RQQ2" s="386"/>
      <c r="RQR2" s="386"/>
      <c r="RQS2" s="386"/>
      <c r="RQT2" s="386"/>
      <c r="RQU2" s="386"/>
      <c r="RQV2" s="386"/>
      <c r="RQW2" s="386"/>
      <c r="RQX2" s="386"/>
      <c r="RQY2" s="386"/>
      <c r="RQZ2" s="386"/>
      <c r="RRA2" s="386"/>
      <c r="RRB2" s="386"/>
      <c r="RRC2" s="386"/>
      <c r="RRD2" s="386"/>
      <c r="RRE2" s="385"/>
      <c r="RRF2" s="386"/>
      <c r="RRG2" s="386"/>
      <c r="RRH2" s="386"/>
      <c r="RRI2" s="386"/>
      <c r="RRJ2" s="386"/>
      <c r="RRK2" s="386"/>
      <c r="RRL2" s="386"/>
      <c r="RRM2" s="386"/>
      <c r="RRN2" s="386"/>
      <c r="RRO2" s="386"/>
      <c r="RRP2" s="386"/>
      <c r="RRQ2" s="386"/>
      <c r="RRR2" s="386"/>
      <c r="RRS2" s="386"/>
      <c r="RRT2" s="386"/>
      <c r="RRU2" s="385"/>
      <c r="RRV2" s="386"/>
      <c r="RRW2" s="386"/>
      <c r="RRX2" s="386"/>
      <c r="RRY2" s="386"/>
      <c r="RRZ2" s="386"/>
      <c r="RSA2" s="386"/>
      <c r="RSB2" s="386"/>
      <c r="RSC2" s="386"/>
      <c r="RSD2" s="386"/>
      <c r="RSE2" s="386"/>
      <c r="RSF2" s="386"/>
      <c r="RSG2" s="386"/>
      <c r="RSH2" s="386"/>
      <c r="RSI2" s="386"/>
      <c r="RSJ2" s="386"/>
      <c r="RSK2" s="385"/>
      <c r="RSL2" s="386"/>
      <c r="RSM2" s="386"/>
      <c r="RSN2" s="386"/>
      <c r="RSO2" s="386"/>
      <c r="RSP2" s="386"/>
      <c r="RSQ2" s="386"/>
      <c r="RSR2" s="386"/>
      <c r="RSS2" s="386"/>
      <c r="RST2" s="386"/>
      <c r="RSU2" s="386"/>
      <c r="RSV2" s="386"/>
      <c r="RSW2" s="386"/>
      <c r="RSX2" s="386"/>
      <c r="RSY2" s="386"/>
      <c r="RSZ2" s="386"/>
      <c r="RTA2" s="385"/>
      <c r="RTB2" s="386"/>
      <c r="RTC2" s="386"/>
      <c r="RTD2" s="386"/>
      <c r="RTE2" s="386"/>
      <c r="RTF2" s="386"/>
      <c r="RTG2" s="386"/>
      <c r="RTH2" s="386"/>
      <c r="RTI2" s="386"/>
      <c r="RTJ2" s="386"/>
      <c r="RTK2" s="386"/>
      <c r="RTL2" s="386"/>
      <c r="RTM2" s="386"/>
      <c r="RTN2" s="386"/>
      <c r="RTO2" s="386"/>
      <c r="RTP2" s="386"/>
      <c r="RTQ2" s="385"/>
      <c r="RTR2" s="386"/>
      <c r="RTS2" s="386"/>
      <c r="RTT2" s="386"/>
      <c r="RTU2" s="386"/>
      <c r="RTV2" s="386"/>
      <c r="RTW2" s="386"/>
      <c r="RTX2" s="386"/>
      <c r="RTY2" s="386"/>
      <c r="RTZ2" s="386"/>
      <c r="RUA2" s="386"/>
      <c r="RUB2" s="386"/>
      <c r="RUC2" s="386"/>
      <c r="RUD2" s="386"/>
      <c r="RUE2" s="386"/>
      <c r="RUF2" s="386"/>
      <c r="RUG2" s="385"/>
      <c r="RUH2" s="386"/>
      <c r="RUI2" s="386"/>
      <c r="RUJ2" s="386"/>
      <c r="RUK2" s="386"/>
      <c r="RUL2" s="386"/>
      <c r="RUM2" s="386"/>
      <c r="RUN2" s="386"/>
      <c r="RUO2" s="386"/>
      <c r="RUP2" s="386"/>
      <c r="RUQ2" s="386"/>
      <c r="RUR2" s="386"/>
      <c r="RUS2" s="386"/>
      <c r="RUT2" s="386"/>
      <c r="RUU2" s="386"/>
      <c r="RUV2" s="386"/>
      <c r="RUW2" s="385"/>
      <c r="RUX2" s="386"/>
      <c r="RUY2" s="386"/>
      <c r="RUZ2" s="386"/>
      <c r="RVA2" s="386"/>
      <c r="RVB2" s="386"/>
      <c r="RVC2" s="386"/>
      <c r="RVD2" s="386"/>
      <c r="RVE2" s="386"/>
      <c r="RVF2" s="386"/>
      <c r="RVG2" s="386"/>
      <c r="RVH2" s="386"/>
      <c r="RVI2" s="386"/>
      <c r="RVJ2" s="386"/>
      <c r="RVK2" s="386"/>
      <c r="RVL2" s="386"/>
      <c r="RVM2" s="385"/>
      <c r="RVN2" s="386"/>
      <c r="RVO2" s="386"/>
      <c r="RVP2" s="386"/>
      <c r="RVQ2" s="386"/>
      <c r="RVR2" s="386"/>
      <c r="RVS2" s="386"/>
      <c r="RVT2" s="386"/>
      <c r="RVU2" s="386"/>
      <c r="RVV2" s="386"/>
      <c r="RVW2" s="386"/>
      <c r="RVX2" s="386"/>
      <c r="RVY2" s="386"/>
      <c r="RVZ2" s="386"/>
      <c r="RWA2" s="386"/>
      <c r="RWB2" s="386"/>
      <c r="RWC2" s="385"/>
      <c r="RWD2" s="386"/>
      <c r="RWE2" s="386"/>
      <c r="RWF2" s="386"/>
      <c r="RWG2" s="386"/>
      <c r="RWH2" s="386"/>
      <c r="RWI2" s="386"/>
      <c r="RWJ2" s="386"/>
      <c r="RWK2" s="386"/>
      <c r="RWL2" s="386"/>
      <c r="RWM2" s="386"/>
      <c r="RWN2" s="386"/>
      <c r="RWO2" s="386"/>
      <c r="RWP2" s="386"/>
      <c r="RWQ2" s="386"/>
      <c r="RWR2" s="386"/>
      <c r="RWS2" s="385"/>
      <c r="RWT2" s="386"/>
      <c r="RWU2" s="386"/>
      <c r="RWV2" s="386"/>
      <c r="RWW2" s="386"/>
      <c r="RWX2" s="386"/>
      <c r="RWY2" s="386"/>
      <c r="RWZ2" s="386"/>
      <c r="RXA2" s="386"/>
      <c r="RXB2" s="386"/>
      <c r="RXC2" s="386"/>
      <c r="RXD2" s="386"/>
      <c r="RXE2" s="386"/>
      <c r="RXF2" s="386"/>
      <c r="RXG2" s="386"/>
      <c r="RXH2" s="386"/>
      <c r="RXI2" s="385"/>
      <c r="RXJ2" s="386"/>
      <c r="RXK2" s="386"/>
      <c r="RXL2" s="386"/>
      <c r="RXM2" s="386"/>
      <c r="RXN2" s="386"/>
      <c r="RXO2" s="386"/>
      <c r="RXP2" s="386"/>
      <c r="RXQ2" s="386"/>
      <c r="RXR2" s="386"/>
      <c r="RXS2" s="386"/>
      <c r="RXT2" s="386"/>
      <c r="RXU2" s="386"/>
      <c r="RXV2" s="386"/>
      <c r="RXW2" s="386"/>
      <c r="RXX2" s="386"/>
      <c r="RXY2" s="385"/>
      <c r="RXZ2" s="386"/>
      <c r="RYA2" s="386"/>
      <c r="RYB2" s="386"/>
      <c r="RYC2" s="386"/>
      <c r="RYD2" s="386"/>
      <c r="RYE2" s="386"/>
      <c r="RYF2" s="386"/>
      <c r="RYG2" s="386"/>
      <c r="RYH2" s="386"/>
      <c r="RYI2" s="386"/>
      <c r="RYJ2" s="386"/>
      <c r="RYK2" s="386"/>
      <c r="RYL2" s="386"/>
      <c r="RYM2" s="386"/>
      <c r="RYN2" s="386"/>
      <c r="RYO2" s="385"/>
      <c r="RYP2" s="386"/>
      <c r="RYQ2" s="386"/>
      <c r="RYR2" s="386"/>
      <c r="RYS2" s="386"/>
      <c r="RYT2" s="386"/>
      <c r="RYU2" s="386"/>
      <c r="RYV2" s="386"/>
      <c r="RYW2" s="386"/>
      <c r="RYX2" s="386"/>
      <c r="RYY2" s="386"/>
      <c r="RYZ2" s="386"/>
      <c r="RZA2" s="386"/>
      <c r="RZB2" s="386"/>
      <c r="RZC2" s="386"/>
      <c r="RZD2" s="386"/>
      <c r="RZE2" s="385"/>
      <c r="RZF2" s="386"/>
      <c r="RZG2" s="386"/>
      <c r="RZH2" s="386"/>
      <c r="RZI2" s="386"/>
      <c r="RZJ2" s="386"/>
      <c r="RZK2" s="386"/>
      <c r="RZL2" s="386"/>
      <c r="RZM2" s="386"/>
      <c r="RZN2" s="386"/>
      <c r="RZO2" s="386"/>
      <c r="RZP2" s="386"/>
      <c r="RZQ2" s="386"/>
      <c r="RZR2" s="386"/>
      <c r="RZS2" s="386"/>
      <c r="RZT2" s="386"/>
      <c r="RZU2" s="385"/>
      <c r="RZV2" s="386"/>
      <c r="RZW2" s="386"/>
      <c r="RZX2" s="386"/>
      <c r="RZY2" s="386"/>
      <c r="RZZ2" s="386"/>
      <c r="SAA2" s="386"/>
      <c r="SAB2" s="386"/>
      <c r="SAC2" s="386"/>
      <c r="SAD2" s="386"/>
      <c r="SAE2" s="386"/>
      <c r="SAF2" s="386"/>
      <c r="SAG2" s="386"/>
      <c r="SAH2" s="386"/>
      <c r="SAI2" s="386"/>
      <c r="SAJ2" s="386"/>
      <c r="SAK2" s="385"/>
      <c r="SAL2" s="386"/>
      <c r="SAM2" s="386"/>
      <c r="SAN2" s="386"/>
      <c r="SAO2" s="386"/>
      <c r="SAP2" s="386"/>
      <c r="SAQ2" s="386"/>
      <c r="SAR2" s="386"/>
      <c r="SAS2" s="386"/>
      <c r="SAT2" s="386"/>
      <c r="SAU2" s="386"/>
      <c r="SAV2" s="386"/>
      <c r="SAW2" s="386"/>
      <c r="SAX2" s="386"/>
      <c r="SAY2" s="386"/>
      <c r="SAZ2" s="386"/>
      <c r="SBA2" s="385"/>
      <c r="SBB2" s="386"/>
      <c r="SBC2" s="386"/>
      <c r="SBD2" s="386"/>
      <c r="SBE2" s="386"/>
      <c r="SBF2" s="386"/>
      <c r="SBG2" s="386"/>
      <c r="SBH2" s="386"/>
      <c r="SBI2" s="386"/>
      <c r="SBJ2" s="386"/>
      <c r="SBK2" s="386"/>
      <c r="SBL2" s="386"/>
      <c r="SBM2" s="386"/>
      <c r="SBN2" s="386"/>
      <c r="SBO2" s="386"/>
      <c r="SBP2" s="386"/>
      <c r="SBQ2" s="385"/>
      <c r="SBR2" s="386"/>
      <c r="SBS2" s="386"/>
      <c r="SBT2" s="386"/>
      <c r="SBU2" s="386"/>
      <c r="SBV2" s="386"/>
      <c r="SBW2" s="386"/>
      <c r="SBX2" s="386"/>
      <c r="SBY2" s="386"/>
      <c r="SBZ2" s="386"/>
      <c r="SCA2" s="386"/>
      <c r="SCB2" s="386"/>
      <c r="SCC2" s="386"/>
      <c r="SCD2" s="386"/>
      <c r="SCE2" s="386"/>
      <c r="SCF2" s="386"/>
      <c r="SCG2" s="385"/>
      <c r="SCH2" s="386"/>
      <c r="SCI2" s="386"/>
      <c r="SCJ2" s="386"/>
      <c r="SCK2" s="386"/>
      <c r="SCL2" s="386"/>
      <c r="SCM2" s="386"/>
      <c r="SCN2" s="386"/>
      <c r="SCO2" s="386"/>
      <c r="SCP2" s="386"/>
      <c r="SCQ2" s="386"/>
      <c r="SCR2" s="386"/>
      <c r="SCS2" s="386"/>
      <c r="SCT2" s="386"/>
      <c r="SCU2" s="386"/>
      <c r="SCV2" s="386"/>
      <c r="SCW2" s="385"/>
      <c r="SCX2" s="386"/>
      <c r="SCY2" s="386"/>
      <c r="SCZ2" s="386"/>
      <c r="SDA2" s="386"/>
      <c r="SDB2" s="386"/>
      <c r="SDC2" s="386"/>
      <c r="SDD2" s="386"/>
      <c r="SDE2" s="386"/>
      <c r="SDF2" s="386"/>
      <c r="SDG2" s="386"/>
      <c r="SDH2" s="386"/>
      <c r="SDI2" s="386"/>
      <c r="SDJ2" s="386"/>
      <c r="SDK2" s="386"/>
      <c r="SDL2" s="386"/>
      <c r="SDM2" s="385"/>
      <c r="SDN2" s="386"/>
      <c r="SDO2" s="386"/>
      <c r="SDP2" s="386"/>
      <c r="SDQ2" s="386"/>
      <c r="SDR2" s="386"/>
      <c r="SDS2" s="386"/>
      <c r="SDT2" s="386"/>
      <c r="SDU2" s="386"/>
      <c r="SDV2" s="386"/>
      <c r="SDW2" s="386"/>
      <c r="SDX2" s="386"/>
      <c r="SDY2" s="386"/>
      <c r="SDZ2" s="386"/>
      <c r="SEA2" s="386"/>
      <c r="SEB2" s="386"/>
      <c r="SEC2" s="385"/>
      <c r="SED2" s="386"/>
      <c r="SEE2" s="386"/>
      <c r="SEF2" s="386"/>
      <c r="SEG2" s="386"/>
      <c r="SEH2" s="386"/>
      <c r="SEI2" s="386"/>
      <c r="SEJ2" s="386"/>
      <c r="SEK2" s="386"/>
      <c r="SEL2" s="386"/>
      <c r="SEM2" s="386"/>
      <c r="SEN2" s="386"/>
      <c r="SEO2" s="386"/>
      <c r="SEP2" s="386"/>
      <c r="SEQ2" s="386"/>
      <c r="SER2" s="386"/>
      <c r="SES2" s="385"/>
      <c r="SET2" s="386"/>
      <c r="SEU2" s="386"/>
      <c r="SEV2" s="386"/>
      <c r="SEW2" s="386"/>
      <c r="SEX2" s="386"/>
      <c r="SEY2" s="386"/>
      <c r="SEZ2" s="386"/>
      <c r="SFA2" s="386"/>
      <c r="SFB2" s="386"/>
      <c r="SFC2" s="386"/>
      <c r="SFD2" s="386"/>
      <c r="SFE2" s="386"/>
      <c r="SFF2" s="386"/>
      <c r="SFG2" s="386"/>
      <c r="SFH2" s="386"/>
      <c r="SFI2" s="385"/>
      <c r="SFJ2" s="386"/>
      <c r="SFK2" s="386"/>
      <c r="SFL2" s="386"/>
      <c r="SFM2" s="386"/>
      <c r="SFN2" s="386"/>
      <c r="SFO2" s="386"/>
      <c r="SFP2" s="386"/>
      <c r="SFQ2" s="386"/>
      <c r="SFR2" s="386"/>
      <c r="SFS2" s="386"/>
      <c r="SFT2" s="386"/>
      <c r="SFU2" s="386"/>
      <c r="SFV2" s="386"/>
      <c r="SFW2" s="386"/>
      <c r="SFX2" s="386"/>
      <c r="SFY2" s="385"/>
      <c r="SFZ2" s="386"/>
      <c r="SGA2" s="386"/>
      <c r="SGB2" s="386"/>
      <c r="SGC2" s="386"/>
      <c r="SGD2" s="386"/>
      <c r="SGE2" s="386"/>
      <c r="SGF2" s="386"/>
      <c r="SGG2" s="386"/>
      <c r="SGH2" s="386"/>
      <c r="SGI2" s="386"/>
      <c r="SGJ2" s="386"/>
      <c r="SGK2" s="386"/>
      <c r="SGL2" s="386"/>
      <c r="SGM2" s="386"/>
      <c r="SGN2" s="386"/>
      <c r="SGO2" s="385"/>
      <c r="SGP2" s="386"/>
      <c r="SGQ2" s="386"/>
      <c r="SGR2" s="386"/>
      <c r="SGS2" s="386"/>
      <c r="SGT2" s="386"/>
      <c r="SGU2" s="386"/>
      <c r="SGV2" s="386"/>
      <c r="SGW2" s="386"/>
      <c r="SGX2" s="386"/>
      <c r="SGY2" s="386"/>
      <c r="SGZ2" s="386"/>
      <c r="SHA2" s="386"/>
      <c r="SHB2" s="386"/>
      <c r="SHC2" s="386"/>
      <c r="SHD2" s="386"/>
      <c r="SHE2" s="385"/>
      <c r="SHF2" s="386"/>
      <c r="SHG2" s="386"/>
      <c r="SHH2" s="386"/>
      <c r="SHI2" s="386"/>
      <c r="SHJ2" s="386"/>
      <c r="SHK2" s="386"/>
      <c r="SHL2" s="386"/>
      <c r="SHM2" s="386"/>
      <c r="SHN2" s="386"/>
      <c r="SHO2" s="386"/>
      <c r="SHP2" s="386"/>
      <c r="SHQ2" s="386"/>
      <c r="SHR2" s="386"/>
      <c r="SHS2" s="386"/>
      <c r="SHT2" s="386"/>
      <c r="SHU2" s="385"/>
      <c r="SHV2" s="386"/>
      <c r="SHW2" s="386"/>
      <c r="SHX2" s="386"/>
      <c r="SHY2" s="386"/>
      <c r="SHZ2" s="386"/>
      <c r="SIA2" s="386"/>
      <c r="SIB2" s="386"/>
      <c r="SIC2" s="386"/>
      <c r="SID2" s="386"/>
      <c r="SIE2" s="386"/>
      <c r="SIF2" s="386"/>
      <c r="SIG2" s="386"/>
      <c r="SIH2" s="386"/>
      <c r="SII2" s="386"/>
      <c r="SIJ2" s="386"/>
      <c r="SIK2" s="385"/>
      <c r="SIL2" s="386"/>
      <c r="SIM2" s="386"/>
      <c r="SIN2" s="386"/>
      <c r="SIO2" s="386"/>
      <c r="SIP2" s="386"/>
      <c r="SIQ2" s="386"/>
      <c r="SIR2" s="386"/>
      <c r="SIS2" s="386"/>
      <c r="SIT2" s="386"/>
      <c r="SIU2" s="386"/>
      <c r="SIV2" s="386"/>
      <c r="SIW2" s="386"/>
      <c r="SIX2" s="386"/>
      <c r="SIY2" s="386"/>
      <c r="SIZ2" s="386"/>
      <c r="SJA2" s="385"/>
      <c r="SJB2" s="386"/>
      <c r="SJC2" s="386"/>
      <c r="SJD2" s="386"/>
      <c r="SJE2" s="386"/>
      <c r="SJF2" s="386"/>
      <c r="SJG2" s="386"/>
      <c r="SJH2" s="386"/>
      <c r="SJI2" s="386"/>
      <c r="SJJ2" s="386"/>
      <c r="SJK2" s="386"/>
      <c r="SJL2" s="386"/>
      <c r="SJM2" s="386"/>
      <c r="SJN2" s="386"/>
      <c r="SJO2" s="386"/>
      <c r="SJP2" s="386"/>
      <c r="SJQ2" s="385"/>
      <c r="SJR2" s="386"/>
      <c r="SJS2" s="386"/>
      <c r="SJT2" s="386"/>
      <c r="SJU2" s="386"/>
      <c r="SJV2" s="386"/>
      <c r="SJW2" s="386"/>
      <c r="SJX2" s="386"/>
      <c r="SJY2" s="386"/>
      <c r="SJZ2" s="386"/>
      <c r="SKA2" s="386"/>
      <c r="SKB2" s="386"/>
      <c r="SKC2" s="386"/>
      <c r="SKD2" s="386"/>
      <c r="SKE2" s="386"/>
      <c r="SKF2" s="386"/>
      <c r="SKG2" s="385"/>
      <c r="SKH2" s="386"/>
      <c r="SKI2" s="386"/>
      <c r="SKJ2" s="386"/>
      <c r="SKK2" s="386"/>
      <c r="SKL2" s="386"/>
      <c r="SKM2" s="386"/>
      <c r="SKN2" s="386"/>
      <c r="SKO2" s="386"/>
      <c r="SKP2" s="386"/>
      <c r="SKQ2" s="386"/>
      <c r="SKR2" s="386"/>
      <c r="SKS2" s="386"/>
      <c r="SKT2" s="386"/>
      <c r="SKU2" s="386"/>
      <c r="SKV2" s="386"/>
      <c r="SKW2" s="385"/>
      <c r="SKX2" s="386"/>
      <c r="SKY2" s="386"/>
      <c r="SKZ2" s="386"/>
      <c r="SLA2" s="386"/>
      <c r="SLB2" s="386"/>
      <c r="SLC2" s="386"/>
      <c r="SLD2" s="386"/>
      <c r="SLE2" s="386"/>
      <c r="SLF2" s="386"/>
      <c r="SLG2" s="386"/>
      <c r="SLH2" s="386"/>
      <c r="SLI2" s="386"/>
      <c r="SLJ2" s="386"/>
      <c r="SLK2" s="386"/>
      <c r="SLL2" s="386"/>
      <c r="SLM2" s="385"/>
      <c r="SLN2" s="386"/>
      <c r="SLO2" s="386"/>
      <c r="SLP2" s="386"/>
      <c r="SLQ2" s="386"/>
      <c r="SLR2" s="386"/>
      <c r="SLS2" s="386"/>
      <c r="SLT2" s="386"/>
      <c r="SLU2" s="386"/>
      <c r="SLV2" s="386"/>
      <c r="SLW2" s="386"/>
      <c r="SLX2" s="386"/>
      <c r="SLY2" s="386"/>
      <c r="SLZ2" s="386"/>
      <c r="SMA2" s="386"/>
      <c r="SMB2" s="386"/>
      <c r="SMC2" s="385"/>
      <c r="SMD2" s="386"/>
      <c r="SME2" s="386"/>
      <c r="SMF2" s="386"/>
      <c r="SMG2" s="386"/>
      <c r="SMH2" s="386"/>
      <c r="SMI2" s="386"/>
      <c r="SMJ2" s="386"/>
      <c r="SMK2" s="386"/>
      <c r="SML2" s="386"/>
      <c r="SMM2" s="386"/>
      <c r="SMN2" s="386"/>
      <c r="SMO2" s="386"/>
      <c r="SMP2" s="386"/>
      <c r="SMQ2" s="386"/>
      <c r="SMR2" s="386"/>
      <c r="SMS2" s="385"/>
      <c r="SMT2" s="386"/>
      <c r="SMU2" s="386"/>
      <c r="SMV2" s="386"/>
      <c r="SMW2" s="386"/>
      <c r="SMX2" s="386"/>
      <c r="SMY2" s="386"/>
      <c r="SMZ2" s="386"/>
      <c r="SNA2" s="386"/>
      <c r="SNB2" s="386"/>
      <c r="SNC2" s="386"/>
      <c r="SND2" s="386"/>
      <c r="SNE2" s="386"/>
      <c r="SNF2" s="386"/>
      <c r="SNG2" s="386"/>
      <c r="SNH2" s="386"/>
      <c r="SNI2" s="385"/>
      <c r="SNJ2" s="386"/>
      <c r="SNK2" s="386"/>
      <c r="SNL2" s="386"/>
      <c r="SNM2" s="386"/>
      <c r="SNN2" s="386"/>
      <c r="SNO2" s="386"/>
      <c r="SNP2" s="386"/>
      <c r="SNQ2" s="386"/>
      <c r="SNR2" s="386"/>
      <c r="SNS2" s="386"/>
      <c r="SNT2" s="386"/>
      <c r="SNU2" s="386"/>
      <c r="SNV2" s="386"/>
      <c r="SNW2" s="386"/>
      <c r="SNX2" s="386"/>
      <c r="SNY2" s="385"/>
      <c r="SNZ2" s="386"/>
      <c r="SOA2" s="386"/>
      <c r="SOB2" s="386"/>
      <c r="SOC2" s="386"/>
      <c r="SOD2" s="386"/>
      <c r="SOE2" s="386"/>
      <c r="SOF2" s="386"/>
      <c r="SOG2" s="386"/>
      <c r="SOH2" s="386"/>
      <c r="SOI2" s="386"/>
      <c r="SOJ2" s="386"/>
      <c r="SOK2" s="386"/>
      <c r="SOL2" s="386"/>
      <c r="SOM2" s="386"/>
      <c r="SON2" s="386"/>
      <c r="SOO2" s="385"/>
      <c r="SOP2" s="386"/>
      <c r="SOQ2" s="386"/>
      <c r="SOR2" s="386"/>
      <c r="SOS2" s="386"/>
      <c r="SOT2" s="386"/>
      <c r="SOU2" s="386"/>
      <c r="SOV2" s="386"/>
      <c r="SOW2" s="386"/>
      <c r="SOX2" s="386"/>
      <c r="SOY2" s="386"/>
      <c r="SOZ2" s="386"/>
      <c r="SPA2" s="386"/>
      <c r="SPB2" s="386"/>
      <c r="SPC2" s="386"/>
      <c r="SPD2" s="386"/>
      <c r="SPE2" s="385"/>
      <c r="SPF2" s="386"/>
      <c r="SPG2" s="386"/>
      <c r="SPH2" s="386"/>
      <c r="SPI2" s="386"/>
      <c r="SPJ2" s="386"/>
      <c r="SPK2" s="386"/>
      <c r="SPL2" s="386"/>
      <c r="SPM2" s="386"/>
      <c r="SPN2" s="386"/>
      <c r="SPO2" s="386"/>
      <c r="SPP2" s="386"/>
      <c r="SPQ2" s="386"/>
      <c r="SPR2" s="386"/>
      <c r="SPS2" s="386"/>
      <c r="SPT2" s="386"/>
      <c r="SPU2" s="385"/>
      <c r="SPV2" s="386"/>
      <c r="SPW2" s="386"/>
      <c r="SPX2" s="386"/>
      <c r="SPY2" s="386"/>
      <c r="SPZ2" s="386"/>
      <c r="SQA2" s="386"/>
      <c r="SQB2" s="386"/>
      <c r="SQC2" s="386"/>
      <c r="SQD2" s="386"/>
      <c r="SQE2" s="386"/>
      <c r="SQF2" s="386"/>
      <c r="SQG2" s="386"/>
      <c r="SQH2" s="386"/>
      <c r="SQI2" s="386"/>
      <c r="SQJ2" s="386"/>
      <c r="SQK2" s="385"/>
      <c r="SQL2" s="386"/>
      <c r="SQM2" s="386"/>
      <c r="SQN2" s="386"/>
      <c r="SQO2" s="386"/>
      <c r="SQP2" s="386"/>
      <c r="SQQ2" s="386"/>
      <c r="SQR2" s="386"/>
      <c r="SQS2" s="386"/>
      <c r="SQT2" s="386"/>
      <c r="SQU2" s="386"/>
      <c r="SQV2" s="386"/>
      <c r="SQW2" s="386"/>
      <c r="SQX2" s="386"/>
      <c r="SQY2" s="386"/>
      <c r="SQZ2" s="386"/>
      <c r="SRA2" s="385"/>
      <c r="SRB2" s="386"/>
      <c r="SRC2" s="386"/>
      <c r="SRD2" s="386"/>
      <c r="SRE2" s="386"/>
      <c r="SRF2" s="386"/>
      <c r="SRG2" s="386"/>
      <c r="SRH2" s="386"/>
      <c r="SRI2" s="386"/>
      <c r="SRJ2" s="386"/>
      <c r="SRK2" s="386"/>
      <c r="SRL2" s="386"/>
      <c r="SRM2" s="386"/>
      <c r="SRN2" s="386"/>
      <c r="SRO2" s="386"/>
      <c r="SRP2" s="386"/>
      <c r="SRQ2" s="385"/>
      <c r="SRR2" s="386"/>
      <c r="SRS2" s="386"/>
      <c r="SRT2" s="386"/>
      <c r="SRU2" s="386"/>
      <c r="SRV2" s="386"/>
      <c r="SRW2" s="386"/>
      <c r="SRX2" s="386"/>
      <c r="SRY2" s="386"/>
      <c r="SRZ2" s="386"/>
      <c r="SSA2" s="386"/>
      <c r="SSB2" s="386"/>
      <c r="SSC2" s="386"/>
      <c r="SSD2" s="386"/>
      <c r="SSE2" s="386"/>
      <c r="SSF2" s="386"/>
      <c r="SSG2" s="385"/>
      <c r="SSH2" s="386"/>
      <c r="SSI2" s="386"/>
      <c r="SSJ2" s="386"/>
      <c r="SSK2" s="386"/>
      <c r="SSL2" s="386"/>
      <c r="SSM2" s="386"/>
      <c r="SSN2" s="386"/>
      <c r="SSO2" s="386"/>
      <c r="SSP2" s="386"/>
      <c r="SSQ2" s="386"/>
      <c r="SSR2" s="386"/>
      <c r="SSS2" s="386"/>
      <c r="SST2" s="386"/>
      <c r="SSU2" s="386"/>
      <c r="SSV2" s="386"/>
      <c r="SSW2" s="385"/>
      <c r="SSX2" s="386"/>
      <c r="SSY2" s="386"/>
      <c r="SSZ2" s="386"/>
      <c r="STA2" s="386"/>
      <c r="STB2" s="386"/>
      <c r="STC2" s="386"/>
      <c r="STD2" s="386"/>
      <c r="STE2" s="386"/>
      <c r="STF2" s="386"/>
      <c r="STG2" s="386"/>
      <c r="STH2" s="386"/>
      <c r="STI2" s="386"/>
      <c r="STJ2" s="386"/>
      <c r="STK2" s="386"/>
      <c r="STL2" s="386"/>
      <c r="STM2" s="385"/>
      <c r="STN2" s="386"/>
      <c r="STO2" s="386"/>
      <c r="STP2" s="386"/>
      <c r="STQ2" s="386"/>
      <c r="STR2" s="386"/>
      <c r="STS2" s="386"/>
      <c r="STT2" s="386"/>
      <c r="STU2" s="386"/>
      <c r="STV2" s="386"/>
      <c r="STW2" s="386"/>
      <c r="STX2" s="386"/>
      <c r="STY2" s="386"/>
      <c r="STZ2" s="386"/>
      <c r="SUA2" s="386"/>
      <c r="SUB2" s="386"/>
      <c r="SUC2" s="385"/>
      <c r="SUD2" s="386"/>
      <c r="SUE2" s="386"/>
      <c r="SUF2" s="386"/>
      <c r="SUG2" s="386"/>
      <c r="SUH2" s="386"/>
      <c r="SUI2" s="386"/>
      <c r="SUJ2" s="386"/>
      <c r="SUK2" s="386"/>
      <c r="SUL2" s="386"/>
      <c r="SUM2" s="386"/>
      <c r="SUN2" s="386"/>
      <c r="SUO2" s="386"/>
      <c r="SUP2" s="386"/>
      <c r="SUQ2" s="386"/>
      <c r="SUR2" s="386"/>
      <c r="SUS2" s="385"/>
      <c r="SUT2" s="386"/>
      <c r="SUU2" s="386"/>
      <c r="SUV2" s="386"/>
      <c r="SUW2" s="386"/>
      <c r="SUX2" s="386"/>
      <c r="SUY2" s="386"/>
      <c r="SUZ2" s="386"/>
      <c r="SVA2" s="386"/>
      <c r="SVB2" s="386"/>
      <c r="SVC2" s="386"/>
      <c r="SVD2" s="386"/>
      <c r="SVE2" s="386"/>
      <c r="SVF2" s="386"/>
      <c r="SVG2" s="386"/>
      <c r="SVH2" s="386"/>
      <c r="SVI2" s="385"/>
      <c r="SVJ2" s="386"/>
      <c r="SVK2" s="386"/>
      <c r="SVL2" s="386"/>
      <c r="SVM2" s="386"/>
      <c r="SVN2" s="386"/>
      <c r="SVO2" s="386"/>
      <c r="SVP2" s="386"/>
      <c r="SVQ2" s="386"/>
      <c r="SVR2" s="386"/>
      <c r="SVS2" s="386"/>
      <c r="SVT2" s="386"/>
      <c r="SVU2" s="386"/>
      <c r="SVV2" s="386"/>
      <c r="SVW2" s="386"/>
      <c r="SVX2" s="386"/>
      <c r="SVY2" s="385"/>
      <c r="SVZ2" s="386"/>
      <c r="SWA2" s="386"/>
      <c r="SWB2" s="386"/>
      <c r="SWC2" s="386"/>
      <c r="SWD2" s="386"/>
      <c r="SWE2" s="386"/>
      <c r="SWF2" s="386"/>
      <c r="SWG2" s="386"/>
      <c r="SWH2" s="386"/>
      <c r="SWI2" s="386"/>
      <c r="SWJ2" s="386"/>
      <c r="SWK2" s="386"/>
      <c r="SWL2" s="386"/>
      <c r="SWM2" s="386"/>
      <c r="SWN2" s="386"/>
      <c r="SWO2" s="385"/>
      <c r="SWP2" s="386"/>
      <c r="SWQ2" s="386"/>
      <c r="SWR2" s="386"/>
      <c r="SWS2" s="386"/>
      <c r="SWT2" s="386"/>
      <c r="SWU2" s="386"/>
      <c r="SWV2" s="386"/>
      <c r="SWW2" s="386"/>
      <c r="SWX2" s="386"/>
      <c r="SWY2" s="386"/>
      <c r="SWZ2" s="386"/>
      <c r="SXA2" s="386"/>
      <c r="SXB2" s="386"/>
      <c r="SXC2" s="386"/>
      <c r="SXD2" s="386"/>
      <c r="SXE2" s="385"/>
      <c r="SXF2" s="386"/>
      <c r="SXG2" s="386"/>
      <c r="SXH2" s="386"/>
      <c r="SXI2" s="386"/>
      <c r="SXJ2" s="386"/>
      <c r="SXK2" s="386"/>
      <c r="SXL2" s="386"/>
      <c r="SXM2" s="386"/>
      <c r="SXN2" s="386"/>
      <c r="SXO2" s="386"/>
      <c r="SXP2" s="386"/>
      <c r="SXQ2" s="386"/>
      <c r="SXR2" s="386"/>
      <c r="SXS2" s="386"/>
      <c r="SXT2" s="386"/>
      <c r="SXU2" s="385"/>
      <c r="SXV2" s="386"/>
      <c r="SXW2" s="386"/>
      <c r="SXX2" s="386"/>
      <c r="SXY2" s="386"/>
      <c r="SXZ2" s="386"/>
      <c r="SYA2" s="386"/>
      <c r="SYB2" s="386"/>
      <c r="SYC2" s="386"/>
      <c r="SYD2" s="386"/>
      <c r="SYE2" s="386"/>
      <c r="SYF2" s="386"/>
      <c r="SYG2" s="386"/>
      <c r="SYH2" s="386"/>
      <c r="SYI2" s="386"/>
      <c r="SYJ2" s="386"/>
      <c r="SYK2" s="385"/>
      <c r="SYL2" s="386"/>
      <c r="SYM2" s="386"/>
      <c r="SYN2" s="386"/>
      <c r="SYO2" s="386"/>
      <c r="SYP2" s="386"/>
      <c r="SYQ2" s="386"/>
      <c r="SYR2" s="386"/>
      <c r="SYS2" s="386"/>
      <c r="SYT2" s="386"/>
      <c r="SYU2" s="386"/>
      <c r="SYV2" s="386"/>
      <c r="SYW2" s="386"/>
      <c r="SYX2" s="386"/>
      <c r="SYY2" s="386"/>
      <c r="SYZ2" s="386"/>
      <c r="SZA2" s="385"/>
      <c r="SZB2" s="386"/>
      <c r="SZC2" s="386"/>
      <c r="SZD2" s="386"/>
      <c r="SZE2" s="386"/>
      <c r="SZF2" s="386"/>
      <c r="SZG2" s="386"/>
      <c r="SZH2" s="386"/>
      <c r="SZI2" s="386"/>
      <c r="SZJ2" s="386"/>
      <c r="SZK2" s="386"/>
      <c r="SZL2" s="386"/>
      <c r="SZM2" s="386"/>
      <c r="SZN2" s="386"/>
      <c r="SZO2" s="386"/>
      <c r="SZP2" s="386"/>
      <c r="SZQ2" s="385"/>
      <c r="SZR2" s="386"/>
      <c r="SZS2" s="386"/>
      <c r="SZT2" s="386"/>
      <c r="SZU2" s="386"/>
      <c r="SZV2" s="386"/>
      <c r="SZW2" s="386"/>
      <c r="SZX2" s="386"/>
      <c r="SZY2" s="386"/>
      <c r="SZZ2" s="386"/>
      <c r="TAA2" s="386"/>
      <c r="TAB2" s="386"/>
      <c r="TAC2" s="386"/>
      <c r="TAD2" s="386"/>
      <c r="TAE2" s="386"/>
      <c r="TAF2" s="386"/>
      <c r="TAG2" s="385"/>
      <c r="TAH2" s="386"/>
      <c r="TAI2" s="386"/>
      <c r="TAJ2" s="386"/>
      <c r="TAK2" s="386"/>
      <c r="TAL2" s="386"/>
      <c r="TAM2" s="386"/>
      <c r="TAN2" s="386"/>
      <c r="TAO2" s="386"/>
      <c r="TAP2" s="386"/>
      <c r="TAQ2" s="386"/>
      <c r="TAR2" s="386"/>
      <c r="TAS2" s="386"/>
      <c r="TAT2" s="386"/>
      <c r="TAU2" s="386"/>
      <c r="TAV2" s="386"/>
      <c r="TAW2" s="385"/>
      <c r="TAX2" s="386"/>
      <c r="TAY2" s="386"/>
      <c r="TAZ2" s="386"/>
      <c r="TBA2" s="386"/>
      <c r="TBB2" s="386"/>
      <c r="TBC2" s="386"/>
      <c r="TBD2" s="386"/>
      <c r="TBE2" s="386"/>
      <c r="TBF2" s="386"/>
      <c r="TBG2" s="386"/>
      <c r="TBH2" s="386"/>
      <c r="TBI2" s="386"/>
      <c r="TBJ2" s="386"/>
      <c r="TBK2" s="386"/>
      <c r="TBL2" s="386"/>
      <c r="TBM2" s="385"/>
      <c r="TBN2" s="386"/>
      <c r="TBO2" s="386"/>
      <c r="TBP2" s="386"/>
      <c r="TBQ2" s="386"/>
      <c r="TBR2" s="386"/>
      <c r="TBS2" s="386"/>
      <c r="TBT2" s="386"/>
      <c r="TBU2" s="386"/>
      <c r="TBV2" s="386"/>
      <c r="TBW2" s="386"/>
      <c r="TBX2" s="386"/>
      <c r="TBY2" s="386"/>
      <c r="TBZ2" s="386"/>
      <c r="TCA2" s="386"/>
      <c r="TCB2" s="386"/>
      <c r="TCC2" s="385"/>
      <c r="TCD2" s="386"/>
      <c r="TCE2" s="386"/>
      <c r="TCF2" s="386"/>
      <c r="TCG2" s="386"/>
      <c r="TCH2" s="386"/>
      <c r="TCI2" s="386"/>
      <c r="TCJ2" s="386"/>
      <c r="TCK2" s="386"/>
      <c r="TCL2" s="386"/>
      <c r="TCM2" s="386"/>
      <c r="TCN2" s="386"/>
      <c r="TCO2" s="386"/>
      <c r="TCP2" s="386"/>
      <c r="TCQ2" s="386"/>
      <c r="TCR2" s="386"/>
      <c r="TCS2" s="385"/>
      <c r="TCT2" s="386"/>
      <c r="TCU2" s="386"/>
      <c r="TCV2" s="386"/>
      <c r="TCW2" s="386"/>
      <c r="TCX2" s="386"/>
      <c r="TCY2" s="386"/>
      <c r="TCZ2" s="386"/>
      <c r="TDA2" s="386"/>
      <c r="TDB2" s="386"/>
      <c r="TDC2" s="386"/>
      <c r="TDD2" s="386"/>
      <c r="TDE2" s="386"/>
      <c r="TDF2" s="386"/>
      <c r="TDG2" s="386"/>
      <c r="TDH2" s="386"/>
      <c r="TDI2" s="385"/>
      <c r="TDJ2" s="386"/>
      <c r="TDK2" s="386"/>
      <c r="TDL2" s="386"/>
      <c r="TDM2" s="386"/>
      <c r="TDN2" s="386"/>
      <c r="TDO2" s="386"/>
      <c r="TDP2" s="386"/>
      <c r="TDQ2" s="386"/>
      <c r="TDR2" s="386"/>
      <c r="TDS2" s="386"/>
      <c r="TDT2" s="386"/>
      <c r="TDU2" s="386"/>
      <c r="TDV2" s="386"/>
      <c r="TDW2" s="386"/>
      <c r="TDX2" s="386"/>
      <c r="TDY2" s="385"/>
      <c r="TDZ2" s="386"/>
      <c r="TEA2" s="386"/>
      <c r="TEB2" s="386"/>
      <c r="TEC2" s="386"/>
      <c r="TED2" s="386"/>
      <c r="TEE2" s="386"/>
      <c r="TEF2" s="386"/>
      <c r="TEG2" s="386"/>
      <c r="TEH2" s="386"/>
      <c r="TEI2" s="386"/>
      <c r="TEJ2" s="386"/>
      <c r="TEK2" s="386"/>
      <c r="TEL2" s="386"/>
      <c r="TEM2" s="386"/>
      <c r="TEN2" s="386"/>
      <c r="TEO2" s="385"/>
      <c r="TEP2" s="386"/>
      <c r="TEQ2" s="386"/>
      <c r="TER2" s="386"/>
      <c r="TES2" s="386"/>
      <c r="TET2" s="386"/>
      <c r="TEU2" s="386"/>
      <c r="TEV2" s="386"/>
      <c r="TEW2" s="386"/>
      <c r="TEX2" s="386"/>
      <c r="TEY2" s="386"/>
      <c r="TEZ2" s="386"/>
      <c r="TFA2" s="386"/>
      <c r="TFB2" s="386"/>
      <c r="TFC2" s="386"/>
      <c r="TFD2" s="386"/>
      <c r="TFE2" s="385"/>
      <c r="TFF2" s="386"/>
      <c r="TFG2" s="386"/>
      <c r="TFH2" s="386"/>
      <c r="TFI2" s="386"/>
      <c r="TFJ2" s="386"/>
      <c r="TFK2" s="386"/>
      <c r="TFL2" s="386"/>
      <c r="TFM2" s="386"/>
      <c r="TFN2" s="386"/>
      <c r="TFO2" s="386"/>
      <c r="TFP2" s="386"/>
      <c r="TFQ2" s="386"/>
      <c r="TFR2" s="386"/>
      <c r="TFS2" s="386"/>
      <c r="TFT2" s="386"/>
      <c r="TFU2" s="385"/>
      <c r="TFV2" s="386"/>
      <c r="TFW2" s="386"/>
      <c r="TFX2" s="386"/>
      <c r="TFY2" s="386"/>
      <c r="TFZ2" s="386"/>
      <c r="TGA2" s="386"/>
      <c r="TGB2" s="386"/>
      <c r="TGC2" s="386"/>
      <c r="TGD2" s="386"/>
      <c r="TGE2" s="386"/>
      <c r="TGF2" s="386"/>
      <c r="TGG2" s="386"/>
      <c r="TGH2" s="386"/>
      <c r="TGI2" s="386"/>
      <c r="TGJ2" s="386"/>
      <c r="TGK2" s="385"/>
      <c r="TGL2" s="386"/>
      <c r="TGM2" s="386"/>
      <c r="TGN2" s="386"/>
      <c r="TGO2" s="386"/>
      <c r="TGP2" s="386"/>
      <c r="TGQ2" s="386"/>
      <c r="TGR2" s="386"/>
      <c r="TGS2" s="386"/>
      <c r="TGT2" s="386"/>
      <c r="TGU2" s="386"/>
      <c r="TGV2" s="386"/>
      <c r="TGW2" s="386"/>
      <c r="TGX2" s="386"/>
      <c r="TGY2" s="386"/>
      <c r="TGZ2" s="386"/>
      <c r="THA2" s="385"/>
      <c r="THB2" s="386"/>
      <c r="THC2" s="386"/>
      <c r="THD2" s="386"/>
      <c r="THE2" s="386"/>
      <c r="THF2" s="386"/>
      <c r="THG2" s="386"/>
      <c r="THH2" s="386"/>
      <c r="THI2" s="386"/>
      <c r="THJ2" s="386"/>
      <c r="THK2" s="386"/>
      <c r="THL2" s="386"/>
      <c r="THM2" s="386"/>
      <c r="THN2" s="386"/>
      <c r="THO2" s="386"/>
      <c r="THP2" s="386"/>
      <c r="THQ2" s="385"/>
      <c r="THR2" s="386"/>
      <c r="THS2" s="386"/>
      <c r="THT2" s="386"/>
      <c r="THU2" s="386"/>
      <c r="THV2" s="386"/>
      <c r="THW2" s="386"/>
      <c r="THX2" s="386"/>
      <c r="THY2" s="386"/>
      <c r="THZ2" s="386"/>
      <c r="TIA2" s="386"/>
      <c r="TIB2" s="386"/>
      <c r="TIC2" s="386"/>
      <c r="TID2" s="386"/>
      <c r="TIE2" s="386"/>
      <c r="TIF2" s="386"/>
      <c r="TIG2" s="385"/>
      <c r="TIH2" s="386"/>
      <c r="TII2" s="386"/>
      <c r="TIJ2" s="386"/>
      <c r="TIK2" s="386"/>
      <c r="TIL2" s="386"/>
      <c r="TIM2" s="386"/>
      <c r="TIN2" s="386"/>
      <c r="TIO2" s="386"/>
      <c r="TIP2" s="386"/>
      <c r="TIQ2" s="386"/>
      <c r="TIR2" s="386"/>
      <c r="TIS2" s="386"/>
      <c r="TIT2" s="386"/>
      <c r="TIU2" s="386"/>
      <c r="TIV2" s="386"/>
      <c r="TIW2" s="385"/>
      <c r="TIX2" s="386"/>
      <c r="TIY2" s="386"/>
      <c r="TIZ2" s="386"/>
      <c r="TJA2" s="386"/>
      <c r="TJB2" s="386"/>
      <c r="TJC2" s="386"/>
      <c r="TJD2" s="386"/>
      <c r="TJE2" s="386"/>
      <c r="TJF2" s="386"/>
      <c r="TJG2" s="386"/>
      <c r="TJH2" s="386"/>
      <c r="TJI2" s="386"/>
      <c r="TJJ2" s="386"/>
      <c r="TJK2" s="386"/>
      <c r="TJL2" s="386"/>
      <c r="TJM2" s="385"/>
      <c r="TJN2" s="386"/>
      <c r="TJO2" s="386"/>
      <c r="TJP2" s="386"/>
      <c r="TJQ2" s="386"/>
      <c r="TJR2" s="386"/>
      <c r="TJS2" s="386"/>
      <c r="TJT2" s="386"/>
      <c r="TJU2" s="386"/>
      <c r="TJV2" s="386"/>
      <c r="TJW2" s="386"/>
      <c r="TJX2" s="386"/>
      <c r="TJY2" s="386"/>
      <c r="TJZ2" s="386"/>
      <c r="TKA2" s="386"/>
      <c r="TKB2" s="386"/>
      <c r="TKC2" s="385"/>
      <c r="TKD2" s="386"/>
      <c r="TKE2" s="386"/>
      <c r="TKF2" s="386"/>
      <c r="TKG2" s="386"/>
      <c r="TKH2" s="386"/>
      <c r="TKI2" s="386"/>
      <c r="TKJ2" s="386"/>
      <c r="TKK2" s="386"/>
      <c r="TKL2" s="386"/>
      <c r="TKM2" s="386"/>
      <c r="TKN2" s="386"/>
      <c r="TKO2" s="386"/>
      <c r="TKP2" s="386"/>
      <c r="TKQ2" s="386"/>
      <c r="TKR2" s="386"/>
      <c r="TKS2" s="385"/>
      <c r="TKT2" s="386"/>
      <c r="TKU2" s="386"/>
      <c r="TKV2" s="386"/>
      <c r="TKW2" s="386"/>
      <c r="TKX2" s="386"/>
      <c r="TKY2" s="386"/>
      <c r="TKZ2" s="386"/>
      <c r="TLA2" s="386"/>
      <c r="TLB2" s="386"/>
      <c r="TLC2" s="386"/>
      <c r="TLD2" s="386"/>
      <c r="TLE2" s="386"/>
      <c r="TLF2" s="386"/>
      <c r="TLG2" s="386"/>
      <c r="TLH2" s="386"/>
      <c r="TLI2" s="385"/>
      <c r="TLJ2" s="386"/>
      <c r="TLK2" s="386"/>
      <c r="TLL2" s="386"/>
      <c r="TLM2" s="386"/>
      <c r="TLN2" s="386"/>
      <c r="TLO2" s="386"/>
      <c r="TLP2" s="386"/>
      <c r="TLQ2" s="386"/>
      <c r="TLR2" s="386"/>
      <c r="TLS2" s="386"/>
      <c r="TLT2" s="386"/>
      <c r="TLU2" s="386"/>
      <c r="TLV2" s="386"/>
      <c r="TLW2" s="386"/>
      <c r="TLX2" s="386"/>
      <c r="TLY2" s="385"/>
      <c r="TLZ2" s="386"/>
      <c r="TMA2" s="386"/>
      <c r="TMB2" s="386"/>
      <c r="TMC2" s="386"/>
      <c r="TMD2" s="386"/>
      <c r="TME2" s="386"/>
      <c r="TMF2" s="386"/>
      <c r="TMG2" s="386"/>
      <c r="TMH2" s="386"/>
      <c r="TMI2" s="386"/>
      <c r="TMJ2" s="386"/>
      <c r="TMK2" s="386"/>
      <c r="TML2" s="386"/>
      <c r="TMM2" s="386"/>
      <c r="TMN2" s="386"/>
      <c r="TMO2" s="385"/>
      <c r="TMP2" s="386"/>
      <c r="TMQ2" s="386"/>
      <c r="TMR2" s="386"/>
      <c r="TMS2" s="386"/>
      <c r="TMT2" s="386"/>
      <c r="TMU2" s="386"/>
      <c r="TMV2" s="386"/>
      <c r="TMW2" s="386"/>
      <c r="TMX2" s="386"/>
      <c r="TMY2" s="386"/>
      <c r="TMZ2" s="386"/>
      <c r="TNA2" s="386"/>
      <c r="TNB2" s="386"/>
      <c r="TNC2" s="386"/>
      <c r="TND2" s="386"/>
      <c r="TNE2" s="385"/>
      <c r="TNF2" s="386"/>
      <c r="TNG2" s="386"/>
      <c r="TNH2" s="386"/>
      <c r="TNI2" s="386"/>
      <c r="TNJ2" s="386"/>
      <c r="TNK2" s="386"/>
      <c r="TNL2" s="386"/>
      <c r="TNM2" s="386"/>
      <c r="TNN2" s="386"/>
      <c r="TNO2" s="386"/>
      <c r="TNP2" s="386"/>
      <c r="TNQ2" s="386"/>
      <c r="TNR2" s="386"/>
      <c r="TNS2" s="386"/>
      <c r="TNT2" s="386"/>
      <c r="TNU2" s="385"/>
      <c r="TNV2" s="386"/>
      <c r="TNW2" s="386"/>
      <c r="TNX2" s="386"/>
      <c r="TNY2" s="386"/>
      <c r="TNZ2" s="386"/>
      <c r="TOA2" s="386"/>
      <c r="TOB2" s="386"/>
      <c r="TOC2" s="386"/>
      <c r="TOD2" s="386"/>
      <c r="TOE2" s="386"/>
      <c r="TOF2" s="386"/>
      <c r="TOG2" s="386"/>
      <c r="TOH2" s="386"/>
      <c r="TOI2" s="386"/>
      <c r="TOJ2" s="386"/>
      <c r="TOK2" s="385"/>
      <c r="TOL2" s="386"/>
      <c r="TOM2" s="386"/>
      <c r="TON2" s="386"/>
      <c r="TOO2" s="386"/>
      <c r="TOP2" s="386"/>
      <c r="TOQ2" s="386"/>
      <c r="TOR2" s="386"/>
      <c r="TOS2" s="386"/>
      <c r="TOT2" s="386"/>
      <c r="TOU2" s="386"/>
      <c r="TOV2" s="386"/>
      <c r="TOW2" s="386"/>
      <c r="TOX2" s="386"/>
      <c r="TOY2" s="386"/>
      <c r="TOZ2" s="386"/>
      <c r="TPA2" s="385"/>
      <c r="TPB2" s="386"/>
      <c r="TPC2" s="386"/>
      <c r="TPD2" s="386"/>
      <c r="TPE2" s="386"/>
      <c r="TPF2" s="386"/>
      <c r="TPG2" s="386"/>
      <c r="TPH2" s="386"/>
      <c r="TPI2" s="386"/>
      <c r="TPJ2" s="386"/>
      <c r="TPK2" s="386"/>
      <c r="TPL2" s="386"/>
      <c r="TPM2" s="386"/>
      <c r="TPN2" s="386"/>
      <c r="TPO2" s="386"/>
      <c r="TPP2" s="386"/>
      <c r="TPQ2" s="385"/>
      <c r="TPR2" s="386"/>
      <c r="TPS2" s="386"/>
      <c r="TPT2" s="386"/>
      <c r="TPU2" s="386"/>
      <c r="TPV2" s="386"/>
      <c r="TPW2" s="386"/>
      <c r="TPX2" s="386"/>
      <c r="TPY2" s="386"/>
      <c r="TPZ2" s="386"/>
      <c r="TQA2" s="386"/>
      <c r="TQB2" s="386"/>
      <c r="TQC2" s="386"/>
      <c r="TQD2" s="386"/>
      <c r="TQE2" s="386"/>
      <c r="TQF2" s="386"/>
      <c r="TQG2" s="385"/>
      <c r="TQH2" s="386"/>
      <c r="TQI2" s="386"/>
      <c r="TQJ2" s="386"/>
      <c r="TQK2" s="386"/>
      <c r="TQL2" s="386"/>
      <c r="TQM2" s="386"/>
      <c r="TQN2" s="386"/>
      <c r="TQO2" s="386"/>
      <c r="TQP2" s="386"/>
      <c r="TQQ2" s="386"/>
      <c r="TQR2" s="386"/>
      <c r="TQS2" s="386"/>
      <c r="TQT2" s="386"/>
      <c r="TQU2" s="386"/>
      <c r="TQV2" s="386"/>
      <c r="TQW2" s="385"/>
      <c r="TQX2" s="386"/>
      <c r="TQY2" s="386"/>
      <c r="TQZ2" s="386"/>
      <c r="TRA2" s="386"/>
      <c r="TRB2" s="386"/>
      <c r="TRC2" s="386"/>
      <c r="TRD2" s="386"/>
      <c r="TRE2" s="386"/>
      <c r="TRF2" s="386"/>
      <c r="TRG2" s="386"/>
      <c r="TRH2" s="386"/>
      <c r="TRI2" s="386"/>
      <c r="TRJ2" s="386"/>
      <c r="TRK2" s="386"/>
      <c r="TRL2" s="386"/>
      <c r="TRM2" s="385"/>
      <c r="TRN2" s="386"/>
      <c r="TRO2" s="386"/>
      <c r="TRP2" s="386"/>
      <c r="TRQ2" s="386"/>
      <c r="TRR2" s="386"/>
      <c r="TRS2" s="386"/>
      <c r="TRT2" s="386"/>
      <c r="TRU2" s="386"/>
      <c r="TRV2" s="386"/>
      <c r="TRW2" s="386"/>
      <c r="TRX2" s="386"/>
      <c r="TRY2" s="386"/>
      <c r="TRZ2" s="386"/>
      <c r="TSA2" s="386"/>
      <c r="TSB2" s="386"/>
      <c r="TSC2" s="385"/>
      <c r="TSD2" s="386"/>
      <c r="TSE2" s="386"/>
      <c r="TSF2" s="386"/>
      <c r="TSG2" s="386"/>
      <c r="TSH2" s="386"/>
      <c r="TSI2" s="386"/>
      <c r="TSJ2" s="386"/>
      <c r="TSK2" s="386"/>
      <c r="TSL2" s="386"/>
      <c r="TSM2" s="386"/>
      <c r="TSN2" s="386"/>
      <c r="TSO2" s="386"/>
      <c r="TSP2" s="386"/>
      <c r="TSQ2" s="386"/>
      <c r="TSR2" s="386"/>
      <c r="TSS2" s="385"/>
      <c r="TST2" s="386"/>
      <c r="TSU2" s="386"/>
      <c r="TSV2" s="386"/>
      <c r="TSW2" s="386"/>
      <c r="TSX2" s="386"/>
      <c r="TSY2" s="386"/>
      <c r="TSZ2" s="386"/>
      <c r="TTA2" s="386"/>
      <c r="TTB2" s="386"/>
      <c r="TTC2" s="386"/>
      <c r="TTD2" s="386"/>
      <c r="TTE2" s="386"/>
      <c r="TTF2" s="386"/>
      <c r="TTG2" s="386"/>
      <c r="TTH2" s="386"/>
      <c r="TTI2" s="385"/>
      <c r="TTJ2" s="386"/>
      <c r="TTK2" s="386"/>
      <c r="TTL2" s="386"/>
      <c r="TTM2" s="386"/>
      <c r="TTN2" s="386"/>
      <c r="TTO2" s="386"/>
      <c r="TTP2" s="386"/>
      <c r="TTQ2" s="386"/>
      <c r="TTR2" s="386"/>
      <c r="TTS2" s="386"/>
      <c r="TTT2" s="386"/>
      <c r="TTU2" s="386"/>
      <c r="TTV2" s="386"/>
      <c r="TTW2" s="386"/>
      <c r="TTX2" s="386"/>
      <c r="TTY2" s="385"/>
      <c r="TTZ2" s="386"/>
      <c r="TUA2" s="386"/>
      <c r="TUB2" s="386"/>
      <c r="TUC2" s="386"/>
      <c r="TUD2" s="386"/>
      <c r="TUE2" s="386"/>
      <c r="TUF2" s="386"/>
      <c r="TUG2" s="386"/>
      <c r="TUH2" s="386"/>
      <c r="TUI2" s="386"/>
      <c r="TUJ2" s="386"/>
      <c r="TUK2" s="386"/>
      <c r="TUL2" s="386"/>
      <c r="TUM2" s="386"/>
      <c r="TUN2" s="386"/>
      <c r="TUO2" s="385"/>
      <c r="TUP2" s="386"/>
      <c r="TUQ2" s="386"/>
      <c r="TUR2" s="386"/>
      <c r="TUS2" s="386"/>
      <c r="TUT2" s="386"/>
      <c r="TUU2" s="386"/>
      <c r="TUV2" s="386"/>
      <c r="TUW2" s="386"/>
      <c r="TUX2" s="386"/>
      <c r="TUY2" s="386"/>
      <c r="TUZ2" s="386"/>
      <c r="TVA2" s="386"/>
      <c r="TVB2" s="386"/>
      <c r="TVC2" s="386"/>
      <c r="TVD2" s="386"/>
      <c r="TVE2" s="385"/>
      <c r="TVF2" s="386"/>
      <c r="TVG2" s="386"/>
      <c r="TVH2" s="386"/>
      <c r="TVI2" s="386"/>
      <c r="TVJ2" s="386"/>
      <c r="TVK2" s="386"/>
      <c r="TVL2" s="386"/>
      <c r="TVM2" s="386"/>
      <c r="TVN2" s="386"/>
      <c r="TVO2" s="386"/>
      <c r="TVP2" s="386"/>
      <c r="TVQ2" s="386"/>
      <c r="TVR2" s="386"/>
      <c r="TVS2" s="386"/>
      <c r="TVT2" s="386"/>
      <c r="TVU2" s="385"/>
      <c r="TVV2" s="386"/>
      <c r="TVW2" s="386"/>
      <c r="TVX2" s="386"/>
      <c r="TVY2" s="386"/>
      <c r="TVZ2" s="386"/>
      <c r="TWA2" s="386"/>
      <c r="TWB2" s="386"/>
      <c r="TWC2" s="386"/>
      <c r="TWD2" s="386"/>
      <c r="TWE2" s="386"/>
      <c r="TWF2" s="386"/>
      <c r="TWG2" s="386"/>
      <c r="TWH2" s="386"/>
      <c r="TWI2" s="386"/>
      <c r="TWJ2" s="386"/>
      <c r="TWK2" s="385"/>
      <c r="TWL2" s="386"/>
      <c r="TWM2" s="386"/>
      <c r="TWN2" s="386"/>
      <c r="TWO2" s="386"/>
      <c r="TWP2" s="386"/>
      <c r="TWQ2" s="386"/>
      <c r="TWR2" s="386"/>
      <c r="TWS2" s="386"/>
      <c r="TWT2" s="386"/>
      <c r="TWU2" s="386"/>
      <c r="TWV2" s="386"/>
      <c r="TWW2" s="386"/>
      <c r="TWX2" s="386"/>
      <c r="TWY2" s="386"/>
      <c r="TWZ2" s="386"/>
      <c r="TXA2" s="385"/>
      <c r="TXB2" s="386"/>
      <c r="TXC2" s="386"/>
      <c r="TXD2" s="386"/>
      <c r="TXE2" s="386"/>
      <c r="TXF2" s="386"/>
      <c r="TXG2" s="386"/>
      <c r="TXH2" s="386"/>
      <c r="TXI2" s="386"/>
      <c r="TXJ2" s="386"/>
      <c r="TXK2" s="386"/>
      <c r="TXL2" s="386"/>
      <c r="TXM2" s="386"/>
      <c r="TXN2" s="386"/>
      <c r="TXO2" s="386"/>
      <c r="TXP2" s="386"/>
      <c r="TXQ2" s="385"/>
      <c r="TXR2" s="386"/>
      <c r="TXS2" s="386"/>
      <c r="TXT2" s="386"/>
      <c r="TXU2" s="386"/>
      <c r="TXV2" s="386"/>
      <c r="TXW2" s="386"/>
      <c r="TXX2" s="386"/>
      <c r="TXY2" s="386"/>
      <c r="TXZ2" s="386"/>
      <c r="TYA2" s="386"/>
      <c r="TYB2" s="386"/>
      <c r="TYC2" s="386"/>
      <c r="TYD2" s="386"/>
      <c r="TYE2" s="386"/>
      <c r="TYF2" s="386"/>
      <c r="TYG2" s="385"/>
      <c r="TYH2" s="386"/>
      <c r="TYI2" s="386"/>
      <c r="TYJ2" s="386"/>
      <c r="TYK2" s="386"/>
      <c r="TYL2" s="386"/>
      <c r="TYM2" s="386"/>
      <c r="TYN2" s="386"/>
      <c r="TYO2" s="386"/>
      <c r="TYP2" s="386"/>
      <c r="TYQ2" s="386"/>
      <c r="TYR2" s="386"/>
      <c r="TYS2" s="386"/>
      <c r="TYT2" s="386"/>
      <c r="TYU2" s="386"/>
      <c r="TYV2" s="386"/>
      <c r="TYW2" s="385"/>
      <c r="TYX2" s="386"/>
      <c r="TYY2" s="386"/>
      <c r="TYZ2" s="386"/>
      <c r="TZA2" s="386"/>
      <c r="TZB2" s="386"/>
      <c r="TZC2" s="386"/>
      <c r="TZD2" s="386"/>
      <c r="TZE2" s="386"/>
      <c r="TZF2" s="386"/>
      <c r="TZG2" s="386"/>
      <c r="TZH2" s="386"/>
      <c r="TZI2" s="386"/>
      <c r="TZJ2" s="386"/>
      <c r="TZK2" s="386"/>
      <c r="TZL2" s="386"/>
      <c r="TZM2" s="385"/>
      <c r="TZN2" s="386"/>
      <c r="TZO2" s="386"/>
      <c r="TZP2" s="386"/>
      <c r="TZQ2" s="386"/>
      <c r="TZR2" s="386"/>
      <c r="TZS2" s="386"/>
      <c r="TZT2" s="386"/>
      <c r="TZU2" s="386"/>
      <c r="TZV2" s="386"/>
      <c r="TZW2" s="386"/>
      <c r="TZX2" s="386"/>
      <c r="TZY2" s="386"/>
      <c r="TZZ2" s="386"/>
      <c r="UAA2" s="386"/>
      <c r="UAB2" s="386"/>
      <c r="UAC2" s="385"/>
      <c r="UAD2" s="386"/>
      <c r="UAE2" s="386"/>
      <c r="UAF2" s="386"/>
      <c r="UAG2" s="386"/>
      <c r="UAH2" s="386"/>
      <c r="UAI2" s="386"/>
      <c r="UAJ2" s="386"/>
      <c r="UAK2" s="386"/>
      <c r="UAL2" s="386"/>
      <c r="UAM2" s="386"/>
      <c r="UAN2" s="386"/>
      <c r="UAO2" s="386"/>
      <c r="UAP2" s="386"/>
      <c r="UAQ2" s="386"/>
      <c r="UAR2" s="386"/>
      <c r="UAS2" s="385"/>
      <c r="UAT2" s="386"/>
      <c r="UAU2" s="386"/>
      <c r="UAV2" s="386"/>
      <c r="UAW2" s="386"/>
      <c r="UAX2" s="386"/>
      <c r="UAY2" s="386"/>
      <c r="UAZ2" s="386"/>
      <c r="UBA2" s="386"/>
      <c r="UBB2" s="386"/>
      <c r="UBC2" s="386"/>
      <c r="UBD2" s="386"/>
      <c r="UBE2" s="386"/>
      <c r="UBF2" s="386"/>
      <c r="UBG2" s="386"/>
      <c r="UBH2" s="386"/>
      <c r="UBI2" s="385"/>
      <c r="UBJ2" s="386"/>
      <c r="UBK2" s="386"/>
      <c r="UBL2" s="386"/>
      <c r="UBM2" s="386"/>
      <c r="UBN2" s="386"/>
      <c r="UBO2" s="386"/>
      <c r="UBP2" s="386"/>
      <c r="UBQ2" s="386"/>
      <c r="UBR2" s="386"/>
      <c r="UBS2" s="386"/>
      <c r="UBT2" s="386"/>
      <c r="UBU2" s="386"/>
      <c r="UBV2" s="386"/>
      <c r="UBW2" s="386"/>
      <c r="UBX2" s="386"/>
      <c r="UBY2" s="385"/>
      <c r="UBZ2" s="386"/>
      <c r="UCA2" s="386"/>
      <c r="UCB2" s="386"/>
      <c r="UCC2" s="386"/>
      <c r="UCD2" s="386"/>
      <c r="UCE2" s="386"/>
      <c r="UCF2" s="386"/>
      <c r="UCG2" s="386"/>
      <c r="UCH2" s="386"/>
      <c r="UCI2" s="386"/>
      <c r="UCJ2" s="386"/>
      <c r="UCK2" s="386"/>
      <c r="UCL2" s="386"/>
      <c r="UCM2" s="386"/>
      <c r="UCN2" s="386"/>
      <c r="UCO2" s="385"/>
      <c r="UCP2" s="386"/>
      <c r="UCQ2" s="386"/>
      <c r="UCR2" s="386"/>
      <c r="UCS2" s="386"/>
      <c r="UCT2" s="386"/>
      <c r="UCU2" s="386"/>
      <c r="UCV2" s="386"/>
      <c r="UCW2" s="386"/>
      <c r="UCX2" s="386"/>
      <c r="UCY2" s="386"/>
      <c r="UCZ2" s="386"/>
      <c r="UDA2" s="386"/>
      <c r="UDB2" s="386"/>
      <c r="UDC2" s="386"/>
      <c r="UDD2" s="386"/>
      <c r="UDE2" s="385"/>
      <c r="UDF2" s="386"/>
      <c r="UDG2" s="386"/>
      <c r="UDH2" s="386"/>
      <c r="UDI2" s="386"/>
      <c r="UDJ2" s="386"/>
      <c r="UDK2" s="386"/>
      <c r="UDL2" s="386"/>
      <c r="UDM2" s="386"/>
      <c r="UDN2" s="386"/>
      <c r="UDO2" s="386"/>
      <c r="UDP2" s="386"/>
      <c r="UDQ2" s="386"/>
      <c r="UDR2" s="386"/>
      <c r="UDS2" s="386"/>
      <c r="UDT2" s="386"/>
      <c r="UDU2" s="385"/>
      <c r="UDV2" s="386"/>
      <c r="UDW2" s="386"/>
      <c r="UDX2" s="386"/>
      <c r="UDY2" s="386"/>
      <c r="UDZ2" s="386"/>
      <c r="UEA2" s="386"/>
      <c r="UEB2" s="386"/>
      <c r="UEC2" s="386"/>
      <c r="UED2" s="386"/>
      <c r="UEE2" s="386"/>
      <c r="UEF2" s="386"/>
      <c r="UEG2" s="386"/>
      <c r="UEH2" s="386"/>
      <c r="UEI2" s="386"/>
      <c r="UEJ2" s="386"/>
      <c r="UEK2" s="385"/>
      <c r="UEL2" s="386"/>
      <c r="UEM2" s="386"/>
      <c r="UEN2" s="386"/>
      <c r="UEO2" s="386"/>
      <c r="UEP2" s="386"/>
      <c r="UEQ2" s="386"/>
      <c r="UER2" s="386"/>
      <c r="UES2" s="386"/>
      <c r="UET2" s="386"/>
      <c r="UEU2" s="386"/>
      <c r="UEV2" s="386"/>
      <c r="UEW2" s="386"/>
      <c r="UEX2" s="386"/>
      <c r="UEY2" s="386"/>
      <c r="UEZ2" s="386"/>
      <c r="UFA2" s="385"/>
      <c r="UFB2" s="386"/>
      <c r="UFC2" s="386"/>
      <c r="UFD2" s="386"/>
      <c r="UFE2" s="386"/>
      <c r="UFF2" s="386"/>
      <c r="UFG2" s="386"/>
      <c r="UFH2" s="386"/>
      <c r="UFI2" s="386"/>
      <c r="UFJ2" s="386"/>
      <c r="UFK2" s="386"/>
      <c r="UFL2" s="386"/>
      <c r="UFM2" s="386"/>
      <c r="UFN2" s="386"/>
      <c r="UFO2" s="386"/>
      <c r="UFP2" s="386"/>
      <c r="UFQ2" s="385"/>
      <c r="UFR2" s="386"/>
      <c r="UFS2" s="386"/>
      <c r="UFT2" s="386"/>
      <c r="UFU2" s="386"/>
      <c r="UFV2" s="386"/>
      <c r="UFW2" s="386"/>
      <c r="UFX2" s="386"/>
      <c r="UFY2" s="386"/>
      <c r="UFZ2" s="386"/>
      <c r="UGA2" s="386"/>
      <c r="UGB2" s="386"/>
      <c r="UGC2" s="386"/>
      <c r="UGD2" s="386"/>
      <c r="UGE2" s="386"/>
      <c r="UGF2" s="386"/>
      <c r="UGG2" s="385"/>
      <c r="UGH2" s="386"/>
      <c r="UGI2" s="386"/>
      <c r="UGJ2" s="386"/>
      <c r="UGK2" s="386"/>
      <c r="UGL2" s="386"/>
      <c r="UGM2" s="386"/>
      <c r="UGN2" s="386"/>
      <c r="UGO2" s="386"/>
      <c r="UGP2" s="386"/>
      <c r="UGQ2" s="386"/>
      <c r="UGR2" s="386"/>
      <c r="UGS2" s="386"/>
      <c r="UGT2" s="386"/>
      <c r="UGU2" s="386"/>
      <c r="UGV2" s="386"/>
      <c r="UGW2" s="385"/>
      <c r="UGX2" s="386"/>
      <c r="UGY2" s="386"/>
      <c r="UGZ2" s="386"/>
      <c r="UHA2" s="386"/>
      <c r="UHB2" s="386"/>
      <c r="UHC2" s="386"/>
      <c r="UHD2" s="386"/>
      <c r="UHE2" s="386"/>
      <c r="UHF2" s="386"/>
      <c r="UHG2" s="386"/>
      <c r="UHH2" s="386"/>
      <c r="UHI2" s="386"/>
      <c r="UHJ2" s="386"/>
      <c r="UHK2" s="386"/>
      <c r="UHL2" s="386"/>
      <c r="UHM2" s="385"/>
      <c r="UHN2" s="386"/>
      <c r="UHO2" s="386"/>
      <c r="UHP2" s="386"/>
      <c r="UHQ2" s="386"/>
      <c r="UHR2" s="386"/>
      <c r="UHS2" s="386"/>
      <c r="UHT2" s="386"/>
      <c r="UHU2" s="386"/>
      <c r="UHV2" s="386"/>
      <c r="UHW2" s="386"/>
      <c r="UHX2" s="386"/>
      <c r="UHY2" s="386"/>
      <c r="UHZ2" s="386"/>
      <c r="UIA2" s="386"/>
      <c r="UIB2" s="386"/>
      <c r="UIC2" s="385"/>
      <c r="UID2" s="386"/>
      <c r="UIE2" s="386"/>
      <c r="UIF2" s="386"/>
      <c r="UIG2" s="386"/>
      <c r="UIH2" s="386"/>
      <c r="UII2" s="386"/>
      <c r="UIJ2" s="386"/>
      <c r="UIK2" s="386"/>
      <c r="UIL2" s="386"/>
      <c r="UIM2" s="386"/>
      <c r="UIN2" s="386"/>
      <c r="UIO2" s="386"/>
      <c r="UIP2" s="386"/>
      <c r="UIQ2" s="386"/>
      <c r="UIR2" s="386"/>
      <c r="UIS2" s="385"/>
      <c r="UIT2" s="386"/>
      <c r="UIU2" s="386"/>
      <c r="UIV2" s="386"/>
      <c r="UIW2" s="386"/>
      <c r="UIX2" s="386"/>
      <c r="UIY2" s="386"/>
      <c r="UIZ2" s="386"/>
      <c r="UJA2" s="386"/>
      <c r="UJB2" s="386"/>
      <c r="UJC2" s="386"/>
      <c r="UJD2" s="386"/>
      <c r="UJE2" s="386"/>
      <c r="UJF2" s="386"/>
      <c r="UJG2" s="386"/>
      <c r="UJH2" s="386"/>
      <c r="UJI2" s="385"/>
      <c r="UJJ2" s="386"/>
      <c r="UJK2" s="386"/>
      <c r="UJL2" s="386"/>
      <c r="UJM2" s="386"/>
      <c r="UJN2" s="386"/>
      <c r="UJO2" s="386"/>
      <c r="UJP2" s="386"/>
      <c r="UJQ2" s="386"/>
      <c r="UJR2" s="386"/>
      <c r="UJS2" s="386"/>
      <c r="UJT2" s="386"/>
      <c r="UJU2" s="386"/>
      <c r="UJV2" s="386"/>
      <c r="UJW2" s="386"/>
      <c r="UJX2" s="386"/>
      <c r="UJY2" s="385"/>
      <c r="UJZ2" s="386"/>
      <c r="UKA2" s="386"/>
      <c r="UKB2" s="386"/>
      <c r="UKC2" s="386"/>
      <c r="UKD2" s="386"/>
      <c r="UKE2" s="386"/>
      <c r="UKF2" s="386"/>
      <c r="UKG2" s="386"/>
      <c r="UKH2" s="386"/>
      <c r="UKI2" s="386"/>
      <c r="UKJ2" s="386"/>
      <c r="UKK2" s="386"/>
      <c r="UKL2" s="386"/>
      <c r="UKM2" s="386"/>
      <c r="UKN2" s="386"/>
      <c r="UKO2" s="385"/>
      <c r="UKP2" s="386"/>
      <c r="UKQ2" s="386"/>
      <c r="UKR2" s="386"/>
      <c r="UKS2" s="386"/>
      <c r="UKT2" s="386"/>
      <c r="UKU2" s="386"/>
      <c r="UKV2" s="386"/>
      <c r="UKW2" s="386"/>
      <c r="UKX2" s="386"/>
      <c r="UKY2" s="386"/>
      <c r="UKZ2" s="386"/>
      <c r="ULA2" s="386"/>
      <c r="ULB2" s="386"/>
      <c r="ULC2" s="386"/>
      <c r="ULD2" s="386"/>
      <c r="ULE2" s="385"/>
      <c r="ULF2" s="386"/>
      <c r="ULG2" s="386"/>
      <c r="ULH2" s="386"/>
      <c r="ULI2" s="386"/>
      <c r="ULJ2" s="386"/>
      <c r="ULK2" s="386"/>
      <c r="ULL2" s="386"/>
      <c r="ULM2" s="386"/>
      <c r="ULN2" s="386"/>
      <c r="ULO2" s="386"/>
      <c r="ULP2" s="386"/>
      <c r="ULQ2" s="386"/>
      <c r="ULR2" s="386"/>
      <c r="ULS2" s="386"/>
      <c r="ULT2" s="386"/>
      <c r="ULU2" s="385"/>
      <c r="ULV2" s="386"/>
      <c r="ULW2" s="386"/>
      <c r="ULX2" s="386"/>
      <c r="ULY2" s="386"/>
      <c r="ULZ2" s="386"/>
      <c r="UMA2" s="386"/>
      <c r="UMB2" s="386"/>
      <c r="UMC2" s="386"/>
      <c r="UMD2" s="386"/>
      <c r="UME2" s="386"/>
      <c r="UMF2" s="386"/>
      <c r="UMG2" s="386"/>
      <c r="UMH2" s="386"/>
      <c r="UMI2" s="386"/>
      <c r="UMJ2" s="386"/>
      <c r="UMK2" s="385"/>
      <c r="UML2" s="386"/>
      <c r="UMM2" s="386"/>
      <c r="UMN2" s="386"/>
      <c r="UMO2" s="386"/>
      <c r="UMP2" s="386"/>
      <c r="UMQ2" s="386"/>
      <c r="UMR2" s="386"/>
      <c r="UMS2" s="386"/>
      <c r="UMT2" s="386"/>
      <c r="UMU2" s="386"/>
      <c r="UMV2" s="386"/>
      <c r="UMW2" s="386"/>
      <c r="UMX2" s="386"/>
      <c r="UMY2" s="386"/>
      <c r="UMZ2" s="386"/>
      <c r="UNA2" s="385"/>
      <c r="UNB2" s="386"/>
      <c r="UNC2" s="386"/>
      <c r="UND2" s="386"/>
      <c r="UNE2" s="386"/>
      <c r="UNF2" s="386"/>
      <c r="UNG2" s="386"/>
      <c r="UNH2" s="386"/>
      <c r="UNI2" s="386"/>
      <c r="UNJ2" s="386"/>
      <c r="UNK2" s="386"/>
      <c r="UNL2" s="386"/>
      <c r="UNM2" s="386"/>
      <c r="UNN2" s="386"/>
      <c r="UNO2" s="386"/>
      <c r="UNP2" s="386"/>
      <c r="UNQ2" s="385"/>
      <c r="UNR2" s="386"/>
      <c r="UNS2" s="386"/>
      <c r="UNT2" s="386"/>
      <c r="UNU2" s="386"/>
      <c r="UNV2" s="386"/>
      <c r="UNW2" s="386"/>
      <c r="UNX2" s="386"/>
      <c r="UNY2" s="386"/>
      <c r="UNZ2" s="386"/>
      <c r="UOA2" s="386"/>
      <c r="UOB2" s="386"/>
      <c r="UOC2" s="386"/>
      <c r="UOD2" s="386"/>
      <c r="UOE2" s="386"/>
      <c r="UOF2" s="386"/>
      <c r="UOG2" s="385"/>
      <c r="UOH2" s="386"/>
      <c r="UOI2" s="386"/>
      <c r="UOJ2" s="386"/>
      <c r="UOK2" s="386"/>
      <c r="UOL2" s="386"/>
      <c r="UOM2" s="386"/>
      <c r="UON2" s="386"/>
      <c r="UOO2" s="386"/>
      <c r="UOP2" s="386"/>
      <c r="UOQ2" s="386"/>
      <c r="UOR2" s="386"/>
      <c r="UOS2" s="386"/>
      <c r="UOT2" s="386"/>
      <c r="UOU2" s="386"/>
      <c r="UOV2" s="386"/>
      <c r="UOW2" s="385"/>
      <c r="UOX2" s="386"/>
      <c r="UOY2" s="386"/>
      <c r="UOZ2" s="386"/>
      <c r="UPA2" s="386"/>
      <c r="UPB2" s="386"/>
      <c r="UPC2" s="386"/>
      <c r="UPD2" s="386"/>
      <c r="UPE2" s="386"/>
      <c r="UPF2" s="386"/>
      <c r="UPG2" s="386"/>
      <c r="UPH2" s="386"/>
      <c r="UPI2" s="386"/>
      <c r="UPJ2" s="386"/>
      <c r="UPK2" s="386"/>
      <c r="UPL2" s="386"/>
      <c r="UPM2" s="385"/>
      <c r="UPN2" s="386"/>
      <c r="UPO2" s="386"/>
      <c r="UPP2" s="386"/>
      <c r="UPQ2" s="386"/>
      <c r="UPR2" s="386"/>
      <c r="UPS2" s="386"/>
      <c r="UPT2" s="386"/>
      <c r="UPU2" s="386"/>
      <c r="UPV2" s="386"/>
      <c r="UPW2" s="386"/>
      <c r="UPX2" s="386"/>
      <c r="UPY2" s="386"/>
      <c r="UPZ2" s="386"/>
      <c r="UQA2" s="386"/>
      <c r="UQB2" s="386"/>
      <c r="UQC2" s="385"/>
      <c r="UQD2" s="386"/>
      <c r="UQE2" s="386"/>
      <c r="UQF2" s="386"/>
      <c r="UQG2" s="386"/>
      <c r="UQH2" s="386"/>
      <c r="UQI2" s="386"/>
      <c r="UQJ2" s="386"/>
      <c r="UQK2" s="386"/>
      <c r="UQL2" s="386"/>
      <c r="UQM2" s="386"/>
      <c r="UQN2" s="386"/>
      <c r="UQO2" s="386"/>
      <c r="UQP2" s="386"/>
      <c r="UQQ2" s="386"/>
      <c r="UQR2" s="386"/>
      <c r="UQS2" s="385"/>
      <c r="UQT2" s="386"/>
      <c r="UQU2" s="386"/>
      <c r="UQV2" s="386"/>
      <c r="UQW2" s="386"/>
      <c r="UQX2" s="386"/>
      <c r="UQY2" s="386"/>
      <c r="UQZ2" s="386"/>
      <c r="URA2" s="386"/>
      <c r="URB2" s="386"/>
      <c r="URC2" s="386"/>
      <c r="URD2" s="386"/>
      <c r="URE2" s="386"/>
      <c r="URF2" s="386"/>
      <c r="URG2" s="386"/>
      <c r="URH2" s="386"/>
      <c r="URI2" s="385"/>
      <c r="URJ2" s="386"/>
      <c r="URK2" s="386"/>
      <c r="URL2" s="386"/>
      <c r="URM2" s="386"/>
      <c r="URN2" s="386"/>
      <c r="URO2" s="386"/>
      <c r="URP2" s="386"/>
      <c r="URQ2" s="386"/>
      <c r="URR2" s="386"/>
      <c r="URS2" s="386"/>
      <c r="URT2" s="386"/>
      <c r="URU2" s="386"/>
      <c r="URV2" s="386"/>
      <c r="URW2" s="386"/>
      <c r="URX2" s="386"/>
      <c r="URY2" s="385"/>
      <c r="URZ2" s="386"/>
      <c r="USA2" s="386"/>
      <c r="USB2" s="386"/>
      <c r="USC2" s="386"/>
      <c r="USD2" s="386"/>
      <c r="USE2" s="386"/>
      <c r="USF2" s="386"/>
      <c r="USG2" s="386"/>
      <c r="USH2" s="386"/>
      <c r="USI2" s="386"/>
      <c r="USJ2" s="386"/>
      <c r="USK2" s="386"/>
      <c r="USL2" s="386"/>
      <c r="USM2" s="386"/>
      <c r="USN2" s="386"/>
      <c r="USO2" s="385"/>
      <c r="USP2" s="386"/>
      <c r="USQ2" s="386"/>
      <c r="USR2" s="386"/>
      <c r="USS2" s="386"/>
      <c r="UST2" s="386"/>
      <c r="USU2" s="386"/>
      <c r="USV2" s="386"/>
      <c r="USW2" s="386"/>
      <c r="USX2" s="386"/>
      <c r="USY2" s="386"/>
      <c r="USZ2" s="386"/>
      <c r="UTA2" s="386"/>
      <c r="UTB2" s="386"/>
      <c r="UTC2" s="386"/>
      <c r="UTD2" s="386"/>
      <c r="UTE2" s="385"/>
      <c r="UTF2" s="386"/>
      <c r="UTG2" s="386"/>
      <c r="UTH2" s="386"/>
      <c r="UTI2" s="386"/>
      <c r="UTJ2" s="386"/>
      <c r="UTK2" s="386"/>
      <c r="UTL2" s="386"/>
      <c r="UTM2" s="386"/>
      <c r="UTN2" s="386"/>
      <c r="UTO2" s="386"/>
      <c r="UTP2" s="386"/>
      <c r="UTQ2" s="386"/>
      <c r="UTR2" s="386"/>
      <c r="UTS2" s="386"/>
      <c r="UTT2" s="386"/>
      <c r="UTU2" s="385"/>
      <c r="UTV2" s="386"/>
      <c r="UTW2" s="386"/>
      <c r="UTX2" s="386"/>
      <c r="UTY2" s="386"/>
      <c r="UTZ2" s="386"/>
      <c r="UUA2" s="386"/>
      <c r="UUB2" s="386"/>
      <c r="UUC2" s="386"/>
      <c r="UUD2" s="386"/>
      <c r="UUE2" s="386"/>
      <c r="UUF2" s="386"/>
      <c r="UUG2" s="386"/>
      <c r="UUH2" s="386"/>
      <c r="UUI2" s="386"/>
      <c r="UUJ2" s="386"/>
      <c r="UUK2" s="385"/>
      <c r="UUL2" s="386"/>
      <c r="UUM2" s="386"/>
      <c r="UUN2" s="386"/>
      <c r="UUO2" s="386"/>
      <c r="UUP2" s="386"/>
      <c r="UUQ2" s="386"/>
      <c r="UUR2" s="386"/>
      <c r="UUS2" s="386"/>
      <c r="UUT2" s="386"/>
      <c r="UUU2" s="386"/>
      <c r="UUV2" s="386"/>
      <c r="UUW2" s="386"/>
      <c r="UUX2" s="386"/>
      <c r="UUY2" s="386"/>
      <c r="UUZ2" s="386"/>
      <c r="UVA2" s="385"/>
      <c r="UVB2" s="386"/>
      <c r="UVC2" s="386"/>
      <c r="UVD2" s="386"/>
      <c r="UVE2" s="386"/>
      <c r="UVF2" s="386"/>
      <c r="UVG2" s="386"/>
      <c r="UVH2" s="386"/>
      <c r="UVI2" s="386"/>
      <c r="UVJ2" s="386"/>
      <c r="UVK2" s="386"/>
      <c r="UVL2" s="386"/>
      <c r="UVM2" s="386"/>
      <c r="UVN2" s="386"/>
      <c r="UVO2" s="386"/>
      <c r="UVP2" s="386"/>
      <c r="UVQ2" s="385"/>
      <c r="UVR2" s="386"/>
      <c r="UVS2" s="386"/>
      <c r="UVT2" s="386"/>
      <c r="UVU2" s="386"/>
      <c r="UVV2" s="386"/>
      <c r="UVW2" s="386"/>
      <c r="UVX2" s="386"/>
      <c r="UVY2" s="386"/>
      <c r="UVZ2" s="386"/>
      <c r="UWA2" s="386"/>
      <c r="UWB2" s="386"/>
      <c r="UWC2" s="386"/>
      <c r="UWD2" s="386"/>
      <c r="UWE2" s="386"/>
      <c r="UWF2" s="386"/>
      <c r="UWG2" s="385"/>
      <c r="UWH2" s="386"/>
      <c r="UWI2" s="386"/>
      <c r="UWJ2" s="386"/>
      <c r="UWK2" s="386"/>
      <c r="UWL2" s="386"/>
      <c r="UWM2" s="386"/>
      <c r="UWN2" s="386"/>
      <c r="UWO2" s="386"/>
      <c r="UWP2" s="386"/>
      <c r="UWQ2" s="386"/>
      <c r="UWR2" s="386"/>
      <c r="UWS2" s="386"/>
      <c r="UWT2" s="386"/>
      <c r="UWU2" s="386"/>
      <c r="UWV2" s="386"/>
      <c r="UWW2" s="385"/>
      <c r="UWX2" s="386"/>
      <c r="UWY2" s="386"/>
      <c r="UWZ2" s="386"/>
      <c r="UXA2" s="386"/>
      <c r="UXB2" s="386"/>
      <c r="UXC2" s="386"/>
      <c r="UXD2" s="386"/>
      <c r="UXE2" s="386"/>
      <c r="UXF2" s="386"/>
      <c r="UXG2" s="386"/>
      <c r="UXH2" s="386"/>
      <c r="UXI2" s="386"/>
      <c r="UXJ2" s="386"/>
      <c r="UXK2" s="386"/>
      <c r="UXL2" s="386"/>
      <c r="UXM2" s="385"/>
      <c r="UXN2" s="386"/>
      <c r="UXO2" s="386"/>
      <c r="UXP2" s="386"/>
      <c r="UXQ2" s="386"/>
      <c r="UXR2" s="386"/>
      <c r="UXS2" s="386"/>
      <c r="UXT2" s="386"/>
      <c r="UXU2" s="386"/>
      <c r="UXV2" s="386"/>
      <c r="UXW2" s="386"/>
      <c r="UXX2" s="386"/>
      <c r="UXY2" s="386"/>
      <c r="UXZ2" s="386"/>
      <c r="UYA2" s="386"/>
      <c r="UYB2" s="386"/>
      <c r="UYC2" s="385"/>
      <c r="UYD2" s="386"/>
      <c r="UYE2" s="386"/>
      <c r="UYF2" s="386"/>
      <c r="UYG2" s="386"/>
      <c r="UYH2" s="386"/>
      <c r="UYI2" s="386"/>
      <c r="UYJ2" s="386"/>
      <c r="UYK2" s="386"/>
      <c r="UYL2" s="386"/>
      <c r="UYM2" s="386"/>
      <c r="UYN2" s="386"/>
      <c r="UYO2" s="386"/>
      <c r="UYP2" s="386"/>
      <c r="UYQ2" s="386"/>
      <c r="UYR2" s="386"/>
      <c r="UYS2" s="385"/>
      <c r="UYT2" s="386"/>
      <c r="UYU2" s="386"/>
      <c r="UYV2" s="386"/>
      <c r="UYW2" s="386"/>
      <c r="UYX2" s="386"/>
      <c r="UYY2" s="386"/>
      <c r="UYZ2" s="386"/>
      <c r="UZA2" s="386"/>
      <c r="UZB2" s="386"/>
      <c r="UZC2" s="386"/>
      <c r="UZD2" s="386"/>
      <c r="UZE2" s="386"/>
      <c r="UZF2" s="386"/>
      <c r="UZG2" s="386"/>
      <c r="UZH2" s="386"/>
      <c r="UZI2" s="385"/>
      <c r="UZJ2" s="386"/>
      <c r="UZK2" s="386"/>
      <c r="UZL2" s="386"/>
      <c r="UZM2" s="386"/>
      <c r="UZN2" s="386"/>
      <c r="UZO2" s="386"/>
      <c r="UZP2" s="386"/>
      <c r="UZQ2" s="386"/>
      <c r="UZR2" s="386"/>
      <c r="UZS2" s="386"/>
      <c r="UZT2" s="386"/>
      <c r="UZU2" s="386"/>
      <c r="UZV2" s="386"/>
      <c r="UZW2" s="386"/>
      <c r="UZX2" s="386"/>
      <c r="UZY2" s="385"/>
      <c r="UZZ2" s="386"/>
      <c r="VAA2" s="386"/>
      <c r="VAB2" s="386"/>
      <c r="VAC2" s="386"/>
      <c r="VAD2" s="386"/>
      <c r="VAE2" s="386"/>
      <c r="VAF2" s="386"/>
      <c r="VAG2" s="386"/>
      <c r="VAH2" s="386"/>
      <c r="VAI2" s="386"/>
      <c r="VAJ2" s="386"/>
      <c r="VAK2" s="386"/>
      <c r="VAL2" s="386"/>
      <c r="VAM2" s="386"/>
      <c r="VAN2" s="386"/>
      <c r="VAO2" s="385"/>
      <c r="VAP2" s="386"/>
      <c r="VAQ2" s="386"/>
      <c r="VAR2" s="386"/>
      <c r="VAS2" s="386"/>
      <c r="VAT2" s="386"/>
      <c r="VAU2" s="386"/>
      <c r="VAV2" s="386"/>
      <c r="VAW2" s="386"/>
      <c r="VAX2" s="386"/>
      <c r="VAY2" s="386"/>
      <c r="VAZ2" s="386"/>
      <c r="VBA2" s="386"/>
      <c r="VBB2" s="386"/>
      <c r="VBC2" s="386"/>
      <c r="VBD2" s="386"/>
      <c r="VBE2" s="385"/>
      <c r="VBF2" s="386"/>
      <c r="VBG2" s="386"/>
      <c r="VBH2" s="386"/>
      <c r="VBI2" s="386"/>
      <c r="VBJ2" s="386"/>
      <c r="VBK2" s="386"/>
      <c r="VBL2" s="386"/>
      <c r="VBM2" s="386"/>
      <c r="VBN2" s="386"/>
      <c r="VBO2" s="386"/>
      <c r="VBP2" s="386"/>
      <c r="VBQ2" s="386"/>
      <c r="VBR2" s="386"/>
      <c r="VBS2" s="386"/>
      <c r="VBT2" s="386"/>
      <c r="VBU2" s="385"/>
      <c r="VBV2" s="386"/>
      <c r="VBW2" s="386"/>
      <c r="VBX2" s="386"/>
      <c r="VBY2" s="386"/>
      <c r="VBZ2" s="386"/>
      <c r="VCA2" s="386"/>
      <c r="VCB2" s="386"/>
      <c r="VCC2" s="386"/>
      <c r="VCD2" s="386"/>
      <c r="VCE2" s="386"/>
      <c r="VCF2" s="386"/>
      <c r="VCG2" s="386"/>
      <c r="VCH2" s="386"/>
      <c r="VCI2" s="386"/>
      <c r="VCJ2" s="386"/>
      <c r="VCK2" s="385"/>
      <c r="VCL2" s="386"/>
      <c r="VCM2" s="386"/>
      <c r="VCN2" s="386"/>
      <c r="VCO2" s="386"/>
      <c r="VCP2" s="386"/>
      <c r="VCQ2" s="386"/>
      <c r="VCR2" s="386"/>
      <c r="VCS2" s="386"/>
      <c r="VCT2" s="386"/>
      <c r="VCU2" s="386"/>
      <c r="VCV2" s="386"/>
      <c r="VCW2" s="386"/>
      <c r="VCX2" s="386"/>
      <c r="VCY2" s="386"/>
      <c r="VCZ2" s="386"/>
      <c r="VDA2" s="385"/>
      <c r="VDB2" s="386"/>
      <c r="VDC2" s="386"/>
      <c r="VDD2" s="386"/>
      <c r="VDE2" s="386"/>
      <c r="VDF2" s="386"/>
      <c r="VDG2" s="386"/>
      <c r="VDH2" s="386"/>
      <c r="VDI2" s="386"/>
      <c r="VDJ2" s="386"/>
      <c r="VDK2" s="386"/>
      <c r="VDL2" s="386"/>
      <c r="VDM2" s="386"/>
      <c r="VDN2" s="386"/>
      <c r="VDO2" s="386"/>
      <c r="VDP2" s="386"/>
      <c r="VDQ2" s="385"/>
      <c r="VDR2" s="386"/>
      <c r="VDS2" s="386"/>
      <c r="VDT2" s="386"/>
      <c r="VDU2" s="386"/>
      <c r="VDV2" s="386"/>
      <c r="VDW2" s="386"/>
      <c r="VDX2" s="386"/>
      <c r="VDY2" s="386"/>
      <c r="VDZ2" s="386"/>
      <c r="VEA2" s="386"/>
      <c r="VEB2" s="386"/>
      <c r="VEC2" s="386"/>
      <c r="VED2" s="386"/>
      <c r="VEE2" s="386"/>
      <c r="VEF2" s="386"/>
      <c r="VEG2" s="385"/>
      <c r="VEH2" s="386"/>
      <c r="VEI2" s="386"/>
      <c r="VEJ2" s="386"/>
      <c r="VEK2" s="386"/>
      <c r="VEL2" s="386"/>
      <c r="VEM2" s="386"/>
      <c r="VEN2" s="386"/>
      <c r="VEO2" s="386"/>
      <c r="VEP2" s="386"/>
      <c r="VEQ2" s="386"/>
      <c r="VER2" s="386"/>
      <c r="VES2" s="386"/>
      <c r="VET2" s="386"/>
      <c r="VEU2" s="386"/>
      <c r="VEV2" s="386"/>
      <c r="VEW2" s="385"/>
      <c r="VEX2" s="386"/>
      <c r="VEY2" s="386"/>
      <c r="VEZ2" s="386"/>
      <c r="VFA2" s="386"/>
      <c r="VFB2" s="386"/>
      <c r="VFC2" s="386"/>
      <c r="VFD2" s="386"/>
      <c r="VFE2" s="386"/>
      <c r="VFF2" s="386"/>
      <c r="VFG2" s="386"/>
      <c r="VFH2" s="386"/>
      <c r="VFI2" s="386"/>
      <c r="VFJ2" s="386"/>
      <c r="VFK2" s="386"/>
      <c r="VFL2" s="386"/>
      <c r="VFM2" s="385"/>
      <c r="VFN2" s="386"/>
      <c r="VFO2" s="386"/>
      <c r="VFP2" s="386"/>
      <c r="VFQ2" s="386"/>
      <c r="VFR2" s="386"/>
      <c r="VFS2" s="386"/>
      <c r="VFT2" s="386"/>
      <c r="VFU2" s="386"/>
      <c r="VFV2" s="386"/>
      <c r="VFW2" s="386"/>
      <c r="VFX2" s="386"/>
      <c r="VFY2" s="386"/>
      <c r="VFZ2" s="386"/>
      <c r="VGA2" s="386"/>
      <c r="VGB2" s="386"/>
      <c r="VGC2" s="385"/>
      <c r="VGD2" s="386"/>
      <c r="VGE2" s="386"/>
      <c r="VGF2" s="386"/>
      <c r="VGG2" s="386"/>
      <c r="VGH2" s="386"/>
      <c r="VGI2" s="386"/>
      <c r="VGJ2" s="386"/>
      <c r="VGK2" s="386"/>
      <c r="VGL2" s="386"/>
      <c r="VGM2" s="386"/>
      <c r="VGN2" s="386"/>
      <c r="VGO2" s="386"/>
      <c r="VGP2" s="386"/>
      <c r="VGQ2" s="386"/>
      <c r="VGR2" s="386"/>
      <c r="VGS2" s="385"/>
      <c r="VGT2" s="386"/>
      <c r="VGU2" s="386"/>
      <c r="VGV2" s="386"/>
      <c r="VGW2" s="386"/>
      <c r="VGX2" s="386"/>
      <c r="VGY2" s="386"/>
      <c r="VGZ2" s="386"/>
      <c r="VHA2" s="386"/>
      <c r="VHB2" s="386"/>
      <c r="VHC2" s="386"/>
      <c r="VHD2" s="386"/>
      <c r="VHE2" s="386"/>
      <c r="VHF2" s="386"/>
      <c r="VHG2" s="386"/>
      <c r="VHH2" s="386"/>
      <c r="VHI2" s="385"/>
      <c r="VHJ2" s="386"/>
      <c r="VHK2" s="386"/>
      <c r="VHL2" s="386"/>
      <c r="VHM2" s="386"/>
      <c r="VHN2" s="386"/>
      <c r="VHO2" s="386"/>
      <c r="VHP2" s="386"/>
      <c r="VHQ2" s="386"/>
      <c r="VHR2" s="386"/>
      <c r="VHS2" s="386"/>
      <c r="VHT2" s="386"/>
      <c r="VHU2" s="386"/>
      <c r="VHV2" s="386"/>
      <c r="VHW2" s="386"/>
      <c r="VHX2" s="386"/>
      <c r="VHY2" s="385"/>
      <c r="VHZ2" s="386"/>
      <c r="VIA2" s="386"/>
      <c r="VIB2" s="386"/>
      <c r="VIC2" s="386"/>
      <c r="VID2" s="386"/>
      <c r="VIE2" s="386"/>
      <c r="VIF2" s="386"/>
      <c r="VIG2" s="386"/>
      <c r="VIH2" s="386"/>
      <c r="VII2" s="386"/>
      <c r="VIJ2" s="386"/>
      <c r="VIK2" s="386"/>
      <c r="VIL2" s="386"/>
      <c r="VIM2" s="386"/>
      <c r="VIN2" s="386"/>
      <c r="VIO2" s="385"/>
      <c r="VIP2" s="386"/>
      <c r="VIQ2" s="386"/>
      <c r="VIR2" s="386"/>
      <c r="VIS2" s="386"/>
      <c r="VIT2" s="386"/>
      <c r="VIU2" s="386"/>
      <c r="VIV2" s="386"/>
      <c r="VIW2" s="386"/>
      <c r="VIX2" s="386"/>
      <c r="VIY2" s="386"/>
      <c r="VIZ2" s="386"/>
      <c r="VJA2" s="386"/>
      <c r="VJB2" s="386"/>
      <c r="VJC2" s="386"/>
      <c r="VJD2" s="386"/>
      <c r="VJE2" s="385"/>
      <c r="VJF2" s="386"/>
      <c r="VJG2" s="386"/>
      <c r="VJH2" s="386"/>
      <c r="VJI2" s="386"/>
      <c r="VJJ2" s="386"/>
      <c r="VJK2" s="386"/>
      <c r="VJL2" s="386"/>
      <c r="VJM2" s="386"/>
      <c r="VJN2" s="386"/>
      <c r="VJO2" s="386"/>
      <c r="VJP2" s="386"/>
      <c r="VJQ2" s="386"/>
      <c r="VJR2" s="386"/>
      <c r="VJS2" s="386"/>
      <c r="VJT2" s="386"/>
      <c r="VJU2" s="385"/>
      <c r="VJV2" s="386"/>
      <c r="VJW2" s="386"/>
      <c r="VJX2" s="386"/>
      <c r="VJY2" s="386"/>
      <c r="VJZ2" s="386"/>
      <c r="VKA2" s="386"/>
      <c r="VKB2" s="386"/>
      <c r="VKC2" s="386"/>
      <c r="VKD2" s="386"/>
      <c r="VKE2" s="386"/>
      <c r="VKF2" s="386"/>
      <c r="VKG2" s="386"/>
      <c r="VKH2" s="386"/>
      <c r="VKI2" s="386"/>
      <c r="VKJ2" s="386"/>
      <c r="VKK2" s="385"/>
      <c r="VKL2" s="386"/>
      <c r="VKM2" s="386"/>
      <c r="VKN2" s="386"/>
      <c r="VKO2" s="386"/>
      <c r="VKP2" s="386"/>
      <c r="VKQ2" s="386"/>
      <c r="VKR2" s="386"/>
      <c r="VKS2" s="386"/>
      <c r="VKT2" s="386"/>
      <c r="VKU2" s="386"/>
      <c r="VKV2" s="386"/>
      <c r="VKW2" s="386"/>
      <c r="VKX2" s="386"/>
      <c r="VKY2" s="386"/>
      <c r="VKZ2" s="386"/>
      <c r="VLA2" s="385"/>
      <c r="VLB2" s="386"/>
      <c r="VLC2" s="386"/>
      <c r="VLD2" s="386"/>
      <c r="VLE2" s="386"/>
      <c r="VLF2" s="386"/>
      <c r="VLG2" s="386"/>
      <c r="VLH2" s="386"/>
      <c r="VLI2" s="386"/>
      <c r="VLJ2" s="386"/>
      <c r="VLK2" s="386"/>
      <c r="VLL2" s="386"/>
      <c r="VLM2" s="386"/>
      <c r="VLN2" s="386"/>
      <c r="VLO2" s="386"/>
      <c r="VLP2" s="386"/>
      <c r="VLQ2" s="385"/>
      <c r="VLR2" s="386"/>
      <c r="VLS2" s="386"/>
      <c r="VLT2" s="386"/>
      <c r="VLU2" s="386"/>
      <c r="VLV2" s="386"/>
      <c r="VLW2" s="386"/>
      <c r="VLX2" s="386"/>
      <c r="VLY2" s="386"/>
      <c r="VLZ2" s="386"/>
      <c r="VMA2" s="386"/>
      <c r="VMB2" s="386"/>
      <c r="VMC2" s="386"/>
      <c r="VMD2" s="386"/>
      <c r="VME2" s="386"/>
      <c r="VMF2" s="386"/>
      <c r="VMG2" s="385"/>
      <c r="VMH2" s="386"/>
      <c r="VMI2" s="386"/>
      <c r="VMJ2" s="386"/>
      <c r="VMK2" s="386"/>
      <c r="VML2" s="386"/>
      <c r="VMM2" s="386"/>
      <c r="VMN2" s="386"/>
      <c r="VMO2" s="386"/>
      <c r="VMP2" s="386"/>
      <c r="VMQ2" s="386"/>
      <c r="VMR2" s="386"/>
      <c r="VMS2" s="386"/>
      <c r="VMT2" s="386"/>
      <c r="VMU2" s="386"/>
      <c r="VMV2" s="386"/>
      <c r="VMW2" s="385"/>
      <c r="VMX2" s="386"/>
      <c r="VMY2" s="386"/>
      <c r="VMZ2" s="386"/>
      <c r="VNA2" s="386"/>
      <c r="VNB2" s="386"/>
      <c r="VNC2" s="386"/>
      <c r="VND2" s="386"/>
      <c r="VNE2" s="386"/>
      <c r="VNF2" s="386"/>
      <c r="VNG2" s="386"/>
      <c r="VNH2" s="386"/>
      <c r="VNI2" s="386"/>
      <c r="VNJ2" s="386"/>
      <c r="VNK2" s="386"/>
      <c r="VNL2" s="386"/>
      <c r="VNM2" s="385"/>
      <c r="VNN2" s="386"/>
      <c r="VNO2" s="386"/>
      <c r="VNP2" s="386"/>
      <c r="VNQ2" s="386"/>
      <c r="VNR2" s="386"/>
      <c r="VNS2" s="386"/>
      <c r="VNT2" s="386"/>
      <c r="VNU2" s="386"/>
      <c r="VNV2" s="386"/>
      <c r="VNW2" s="386"/>
      <c r="VNX2" s="386"/>
      <c r="VNY2" s="386"/>
      <c r="VNZ2" s="386"/>
      <c r="VOA2" s="386"/>
      <c r="VOB2" s="386"/>
      <c r="VOC2" s="385"/>
      <c r="VOD2" s="386"/>
      <c r="VOE2" s="386"/>
      <c r="VOF2" s="386"/>
      <c r="VOG2" s="386"/>
      <c r="VOH2" s="386"/>
      <c r="VOI2" s="386"/>
      <c r="VOJ2" s="386"/>
      <c r="VOK2" s="386"/>
      <c r="VOL2" s="386"/>
      <c r="VOM2" s="386"/>
      <c r="VON2" s="386"/>
      <c r="VOO2" s="386"/>
      <c r="VOP2" s="386"/>
      <c r="VOQ2" s="386"/>
      <c r="VOR2" s="386"/>
      <c r="VOS2" s="385"/>
      <c r="VOT2" s="386"/>
      <c r="VOU2" s="386"/>
      <c r="VOV2" s="386"/>
      <c r="VOW2" s="386"/>
      <c r="VOX2" s="386"/>
      <c r="VOY2" s="386"/>
      <c r="VOZ2" s="386"/>
      <c r="VPA2" s="386"/>
      <c r="VPB2" s="386"/>
      <c r="VPC2" s="386"/>
      <c r="VPD2" s="386"/>
      <c r="VPE2" s="386"/>
      <c r="VPF2" s="386"/>
      <c r="VPG2" s="386"/>
      <c r="VPH2" s="386"/>
      <c r="VPI2" s="385"/>
      <c r="VPJ2" s="386"/>
      <c r="VPK2" s="386"/>
      <c r="VPL2" s="386"/>
      <c r="VPM2" s="386"/>
      <c r="VPN2" s="386"/>
      <c r="VPO2" s="386"/>
      <c r="VPP2" s="386"/>
      <c r="VPQ2" s="386"/>
      <c r="VPR2" s="386"/>
      <c r="VPS2" s="386"/>
      <c r="VPT2" s="386"/>
      <c r="VPU2" s="386"/>
      <c r="VPV2" s="386"/>
      <c r="VPW2" s="386"/>
      <c r="VPX2" s="386"/>
      <c r="VPY2" s="385"/>
      <c r="VPZ2" s="386"/>
      <c r="VQA2" s="386"/>
      <c r="VQB2" s="386"/>
      <c r="VQC2" s="386"/>
      <c r="VQD2" s="386"/>
      <c r="VQE2" s="386"/>
      <c r="VQF2" s="386"/>
      <c r="VQG2" s="386"/>
      <c r="VQH2" s="386"/>
      <c r="VQI2" s="386"/>
      <c r="VQJ2" s="386"/>
      <c r="VQK2" s="386"/>
      <c r="VQL2" s="386"/>
      <c r="VQM2" s="386"/>
      <c r="VQN2" s="386"/>
      <c r="VQO2" s="385"/>
      <c r="VQP2" s="386"/>
      <c r="VQQ2" s="386"/>
      <c r="VQR2" s="386"/>
      <c r="VQS2" s="386"/>
      <c r="VQT2" s="386"/>
      <c r="VQU2" s="386"/>
      <c r="VQV2" s="386"/>
      <c r="VQW2" s="386"/>
      <c r="VQX2" s="386"/>
      <c r="VQY2" s="386"/>
      <c r="VQZ2" s="386"/>
      <c r="VRA2" s="386"/>
      <c r="VRB2" s="386"/>
      <c r="VRC2" s="386"/>
      <c r="VRD2" s="386"/>
      <c r="VRE2" s="385"/>
      <c r="VRF2" s="386"/>
      <c r="VRG2" s="386"/>
      <c r="VRH2" s="386"/>
      <c r="VRI2" s="386"/>
      <c r="VRJ2" s="386"/>
      <c r="VRK2" s="386"/>
      <c r="VRL2" s="386"/>
      <c r="VRM2" s="386"/>
      <c r="VRN2" s="386"/>
      <c r="VRO2" s="386"/>
      <c r="VRP2" s="386"/>
      <c r="VRQ2" s="386"/>
      <c r="VRR2" s="386"/>
      <c r="VRS2" s="386"/>
      <c r="VRT2" s="386"/>
      <c r="VRU2" s="385"/>
      <c r="VRV2" s="386"/>
      <c r="VRW2" s="386"/>
      <c r="VRX2" s="386"/>
      <c r="VRY2" s="386"/>
      <c r="VRZ2" s="386"/>
      <c r="VSA2" s="386"/>
      <c r="VSB2" s="386"/>
      <c r="VSC2" s="386"/>
      <c r="VSD2" s="386"/>
      <c r="VSE2" s="386"/>
      <c r="VSF2" s="386"/>
      <c r="VSG2" s="386"/>
      <c r="VSH2" s="386"/>
      <c r="VSI2" s="386"/>
      <c r="VSJ2" s="386"/>
      <c r="VSK2" s="385"/>
      <c r="VSL2" s="386"/>
      <c r="VSM2" s="386"/>
      <c r="VSN2" s="386"/>
      <c r="VSO2" s="386"/>
      <c r="VSP2" s="386"/>
      <c r="VSQ2" s="386"/>
      <c r="VSR2" s="386"/>
      <c r="VSS2" s="386"/>
      <c r="VST2" s="386"/>
      <c r="VSU2" s="386"/>
      <c r="VSV2" s="386"/>
      <c r="VSW2" s="386"/>
      <c r="VSX2" s="386"/>
      <c r="VSY2" s="386"/>
      <c r="VSZ2" s="386"/>
      <c r="VTA2" s="385"/>
      <c r="VTB2" s="386"/>
      <c r="VTC2" s="386"/>
      <c r="VTD2" s="386"/>
      <c r="VTE2" s="386"/>
      <c r="VTF2" s="386"/>
      <c r="VTG2" s="386"/>
      <c r="VTH2" s="386"/>
      <c r="VTI2" s="386"/>
      <c r="VTJ2" s="386"/>
      <c r="VTK2" s="386"/>
      <c r="VTL2" s="386"/>
      <c r="VTM2" s="386"/>
      <c r="VTN2" s="386"/>
      <c r="VTO2" s="386"/>
      <c r="VTP2" s="386"/>
      <c r="VTQ2" s="385"/>
      <c r="VTR2" s="386"/>
      <c r="VTS2" s="386"/>
      <c r="VTT2" s="386"/>
      <c r="VTU2" s="386"/>
      <c r="VTV2" s="386"/>
      <c r="VTW2" s="386"/>
      <c r="VTX2" s="386"/>
      <c r="VTY2" s="386"/>
      <c r="VTZ2" s="386"/>
      <c r="VUA2" s="386"/>
      <c r="VUB2" s="386"/>
      <c r="VUC2" s="386"/>
      <c r="VUD2" s="386"/>
      <c r="VUE2" s="386"/>
      <c r="VUF2" s="386"/>
      <c r="VUG2" s="385"/>
      <c r="VUH2" s="386"/>
      <c r="VUI2" s="386"/>
      <c r="VUJ2" s="386"/>
      <c r="VUK2" s="386"/>
      <c r="VUL2" s="386"/>
      <c r="VUM2" s="386"/>
      <c r="VUN2" s="386"/>
      <c r="VUO2" s="386"/>
      <c r="VUP2" s="386"/>
      <c r="VUQ2" s="386"/>
      <c r="VUR2" s="386"/>
      <c r="VUS2" s="386"/>
      <c r="VUT2" s="386"/>
      <c r="VUU2" s="386"/>
      <c r="VUV2" s="386"/>
      <c r="VUW2" s="385"/>
      <c r="VUX2" s="386"/>
      <c r="VUY2" s="386"/>
      <c r="VUZ2" s="386"/>
      <c r="VVA2" s="386"/>
      <c r="VVB2" s="386"/>
      <c r="VVC2" s="386"/>
      <c r="VVD2" s="386"/>
      <c r="VVE2" s="386"/>
      <c r="VVF2" s="386"/>
      <c r="VVG2" s="386"/>
      <c r="VVH2" s="386"/>
      <c r="VVI2" s="386"/>
      <c r="VVJ2" s="386"/>
      <c r="VVK2" s="386"/>
      <c r="VVL2" s="386"/>
      <c r="VVM2" s="385"/>
      <c r="VVN2" s="386"/>
      <c r="VVO2" s="386"/>
      <c r="VVP2" s="386"/>
      <c r="VVQ2" s="386"/>
      <c r="VVR2" s="386"/>
      <c r="VVS2" s="386"/>
      <c r="VVT2" s="386"/>
      <c r="VVU2" s="386"/>
      <c r="VVV2" s="386"/>
      <c r="VVW2" s="386"/>
      <c r="VVX2" s="386"/>
      <c r="VVY2" s="386"/>
      <c r="VVZ2" s="386"/>
      <c r="VWA2" s="386"/>
      <c r="VWB2" s="386"/>
      <c r="VWC2" s="385"/>
      <c r="VWD2" s="386"/>
      <c r="VWE2" s="386"/>
      <c r="VWF2" s="386"/>
      <c r="VWG2" s="386"/>
      <c r="VWH2" s="386"/>
      <c r="VWI2" s="386"/>
      <c r="VWJ2" s="386"/>
      <c r="VWK2" s="386"/>
      <c r="VWL2" s="386"/>
      <c r="VWM2" s="386"/>
      <c r="VWN2" s="386"/>
      <c r="VWO2" s="386"/>
      <c r="VWP2" s="386"/>
      <c r="VWQ2" s="386"/>
      <c r="VWR2" s="386"/>
      <c r="VWS2" s="385"/>
      <c r="VWT2" s="386"/>
      <c r="VWU2" s="386"/>
      <c r="VWV2" s="386"/>
      <c r="VWW2" s="386"/>
      <c r="VWX2" s="386"/>
      <c r="VWY2" s="386"/>
      <c r="VWZ2" s="386"/>
      <c r="VXA2" s="386"/>
      <c r="VXB2" s="386"/>
      <c r="VXC2" s="386"/>
      <c r="VXD2" s="386"/>
      <c r="VXE2" s="386"/>
      <c r="VXF2" s="386"/>
      <c r="VXG2" s="386"/>
      <c r="VXH2" s="386"/>
      <c r="VXI2" s="385"/>
      <c r="VXJ2" s="386"/>
      <c r="VXK2" s="386"/>
      <c r="VXL2" s="386"/>
      <c r="VXM2" s="386"/>
      <c r="VXN2" s="386"/>
      <c r="VXO2" s="386"/>
      <c r="VXP2" s="386"/>
      <c r="VXQ2" s="386"/>
      <c r="VXR2" s="386"/>
      <c r="VXS2" s="386"/>
      <c r="VXT2" s="386"/>
      <c r="VXU2" s="386"/>
      <c r="VXV2" s="386"/>
      <c r="VXW2" s="386"/>
      <c r="VXX2" s="386"/>
      <c r="VXY2" s="385"/>
      <c r="VXZ2" s="386"/>
      <c r="VYA2" s="386"/>
      <c r="VYB2" s="386"/>
      <c r="VYC2" s="386"/>
      <c r="VYD2" s="386"/>
      <c r="VYE2" s="386"/>
      <c r="VYF2" s="386"/>
      <c r="VYG2" s="386"/>
      <c r="VYH2" s="386"/>
      <c r="VYI2" s="386"/>
      <c r="VYJ2" s="386"/>
      <c r="VYK2" s="386"/>
      <c r="VYL2" s="386"/>
      <c r="VYM2" s="386"/>
      <c r="VYN2" s="386"/>
      <c r="VYO2" s="385"/>
      <c r="VYP2" s="386"/>
      <c r="VYQ2" s="386"/>
      <c r="VYR2" s="386"/>
      <c r="VYS2" s="386"/>
      <c r="VYT2" s="386"/>
      <c r="VYU2" s="386"/>
      <c r="VYV2" s="386"/>
      <c r="VYW2" s="386"/>
      <c r="VYX2" s="386"/>
      <c r="VYY2" s="386"/>
      <c r="VYZ2" s="386"/>
      <c r="VZA2" s="386"/>
      <c r="VZB2" s="386"/>
      <c r="VZC2" s="386"/>
      <c r="VZD2" s="386"/>
      <c r="VZE2" s="385"/>
      <c r="VZF2" s="386"/>
      <c r="VZG2" s="386"/>
      <c r="VZH2" s="386"/>
      <c r="VZI2" s="386"/>
      <c r="VZJ2" s="386"/>
      <c r="VZK2" s="386"/>
      <c r="VZL2" s="386"/>
      <c r="VZM2" s="386"/>
      <c r="VZN2" s="386"/>
      <c r="VZO2" s="386"/>
      <c r="VZP2" s="386"/>
      <c r="VZQ2" s="386"/>
      <c r="VZR2" s="386"/>
      <c r="VZS2" s="386"/>
      <c r="VZT2" s="386"/>
      <c r="VZU2" s="385"/>
      <c r="VZV2" s="386"/>
      <c r="VZW2" s="386"/>
      <c r="VZX2" s="386"/>
      <c r="VZY2" s="386"/>
      <c r="VZZ2" s="386"/>
      <c r="WAA2" s="386"/>
      <c r="WAB2" s="386"/>
      <c r="WAC2" s="386"/>
      <c r="WAD2" s="386"/>
      <c r="WAE2" s="386"/>
      <c r="WAF2" s="386"/>
      <c r="WAG2" s="386"/>
      <c r="WAH2" s="386"/>
      <c r="WAI2" s="386"/>
      <c r="WAJ2" s="386"/>
      <c r="WAK2" s="385"/>
      <c r="WAL2" s="386"/>
      <c r="WAM2" s="386"/>
      <c r="WAN2" s="386"/>
      <c r="WAO2" s="386"/>
      <c r="WAP2" s="386"/>
      <c r="WAQ2" s="386"/>
      <c r="WAR2" s="386"/>
      <c r="WAS2" s="386"/>
      <c r="WAT2" s="386"/>
      <c r="WAU2" s="386"/>
      <c r="WAV2" s="386"/>
      <c r="WAW2" s="386"/>
      <c r="WAX2" s="386"/>
      <c r="WAY2" s="386"/>
      <c r="WAZ2" s="386"/>
      <c r="WBA2" s="385"/>
      <c r="WBB2" s="386"/>
      <c r="WBC2" s="386"/>
      <c r="WBD2" s="386"/>
      <c r="WBE2" s="386"/>
      <c r="WBF2" s="386"/>
      <c r="WBG2" s="386"/>
      <c r="WBH2" s="386"/>
      <c r="WBI2" s="386"/>
      <c r="WBJ2" s="386"/>
      <c r="WBK2" s="386"/>
      <c r="WBL2" s="386"/>
      <c r="WBM2" s="386"/>
      <c r="WBN2" s="386"/>
      <c r="WBO2" s="386"/>
      <c r="WBP2" s="386"/>
      <c r="WBQ2" s="385"/>
      <c r="WBR2" s="386"/>
      <c r="WBS2" s="386"/>
      <c r="WBT2" s="386"/>
      <c r="WBU2" s="386"/>
      <c r="WBV2" s="386"/>
      <c r="WBW2" s="386"/>
      <c r="WBX2" s="386"/>
      <c r="WBY2" s="386"/>
      <c r="WBZ2" s="386"/>
      <c r="WCA2" s="386"/>
      <c r="WCB2" s="386"/>
      <c r="WCC2" s="386"/>
      <c r="WCD2" s="386"/>
      <c r="WCE2" s="386"/>
      <c r="WCF2" s="386"/>
      <c r="WCG2" s="385"/>
      <c r="WCH2" s="386"/>
      <c r="WCI2" s="386"/>
      <c r="WCJ2" s="386"/>
      <c r="WCK2" s="386"/>
      <c r="WCL2" s="386"/>
      <c r="WCM2" s="386"/>
      <c r="WCN2" s="386"/>
      <c r="WCO2" s="386"/>
      <c r="WCP2" s="386"/>
      <c r="WCQ2" s="386"/>
      <c r="WCR2" s="386"/>
      <c r="WCS2" s="386"/>
      <c r="WCT2" s="386"/>
      <c r="WCU2" s="386"/>
      <c r="WCV2" s="386"/>
      <c r="WCW2" s="385"/>
      <c r="WCX2" s="386"/>
      <c r="WCY2" s="386"/>
      <c r="WCZ2" s="386"/>
      <c r="WDA2" s="386"/>
      <c r="WDB2" s="386"/>
      <c r="WDC2" s="386"/>
      <c r="WDD2" s="386"/>
      <c r="WDE2" s="386"/>
      <c r="WDF2" s="386"/>
      <c r="WDG2" s="386"/>
      <c r="WDH2" s="386"/>
      <c r="WDI2" s="386"/>
      <c r="WDJ2" s="386"/>
      <c r="WDK2" s="386"/>
      <c r="WDL2" s="386"/>
      <c r="WDM2" s="385"/>
      <c r="WDN2" s="386"/>
      <c r="WDO2" s="386"/>
      <c r="WDP2" s="386"/>
      <c r="WDQ2" s="386"/>
      <c r="WDR2" s="386"/>
      <c r="WDS2" s="386"/>
      <c r="WDT2" s="386"/>
      <c r="WDU2" s="386"/>
      <c r="WDV2" s="386"/>
      <c r="WDW2" s="386"/>
      <c r="WDX2" s="386"/>
      <c r="WDY2" s="386"/>
      <c r="WDZ2" s="386"/>
      <c r="WEA2" s="386"/>
      <c r="WEB2" s="386"/>
      <c r="WEC2" s="385"/>
      <c r="WED2" s="386"/>
      <c r="WEE2" s="386"/>
      <c r="WEF2" s="386"/>
      <c r="WEG2" s="386"/>
      <c r="WEH2" s="386"/>
      <c r="WEI2" s="386"/>
      <c r="WEJ2" s="386"/>
      <c r="WEK2" s="386"/>
      <c r="WEL2" s="386"/>
      <c r="WEM2" s="386"/>
      <c r="WEN2" s="386"/>
      <c r="WEO2" s="386"/>
      <c r="WEP2" s="386"/>
      <c r="WEQ2" s="386"/>
      <c r="WER2" s="386"/>
      <c r="WES2" s="385"/>
      <c r="WET2" s="386"/>
      <c r="WEU2" s="386"/>
      <c r="WEV2" s="386"/>
      <c r="WEW2" s="386"/>
      <c r="WEX2" s="386"/>
      <c r="WEY2" s="386"/>
      <c r="WEZ2" s="386"/>
      <c r="WFA2" s="386"/>
      <c r="WFB2" s="386"/>
      <c r="WFC2" s="386"/>
      <c r="WFD2" s="386"/>
      <c r="WFE2" s="386"/>
      <c r="WFF2" s="386"/>
      <c r="WFG2" s="386"/>
      <c r="WFH2" s="386"/>
      <c r="WFI2" s="385"/>
      <c r="WFJ2" s="386"/>
      <c r="WFK2" s="386"/>
      <c r="WFL2" s="386"/>
      <c r="WFM2" s="386"/>
      <c r="WFN2" s="386"/>
      <c r="WFO2" s="386"/>
      <c r="WFP2" s="386"/>
      <c r="WFQ2" s="386"/>
      <c r="WFR2" s="386"/>
      <c r="WFS2" s="386"/>
      <c r="WFT2" s="386"/>
      <c r="WFU2" s="386"/>
      <c r="WFV2" s="386"/>
      <c r="WFW2" s="386"/>
      <c r="WFX2" s="386"/>
      <c r="WFY2" s="385"/>
      <c r="WFZ2" s="386"/>
      <c r="WGA2" s="386"/>
      <c r="WGB2" s="386"/>
      <c r="WGC2" s="386"/>
      <c r="WGD2" s="386"/>
      <c r="WGE2" s="386"/>
      <c r="WGF2" s="386"/>
      <c r="WGG2" s="386"/>
      <c r="WGH2" s="386"/>
      <c r="WGI2" s="386"/>
      <c r="WGJ2" s="386"/>
      <c r="WGK2" s="386"/>
      <c r="WGL2" s="386"/>
      <c r="WGM2" s="386"/>
      <c r="WGN2" s="386"/>
      <c r="WGO2" s="385"/>
      <c r="WGP2" s="386"/>
      <c r="WGQ2" s="386"/>
      <c r="WGR2" s="386"/>
      <c r="WGS2" s="386"/>
      <c r="WGT2" s="386"/>
      <c r="WGU2" s="386"/>
      <c r="WGV2" s="386"/>
      <c r="WGW2" s="386"/>
      <c r="WGX2" s="386"/>
      <c r="WGY2" s="386"/>
      <c r="WGZ2" s="386"/>
      <c r="WHA2" s="386"/>
      <c r="WHB2" s="386"/>
      <c r="WHC2" s="386"/>
      <c r="WHD2" s="386"/>
      <c r="WHE2" s="385"/>
      <c r="WHF2" s="386"/>
      <c r="WHG2" s="386"/>
      <c r="WHH2" s="386"/>
      <c r="WHI2" s="386"/>
      <c r="WHJ2" s="386"/>
      <c r="WHK2" s="386"/>
      <c r="WHL2" s="386"/>
      <c r="WHM2" s="386"/>
      <c r="WHN2" s="386"/>
      <c r="WHO2" s="386"/>
      <c r="WHP2" s="386"/>
      <c r="WHQ2" s="386"/>
      <c r="WHR2" s="386"/>
      <c r="WHS2" s="386"/>
      <c r="WHT2" s="386"/>
      <c r="WHU2" s="385"/>
      <c r="WHV2" s="386"/>
      <c r="WHW2" s="386"/>
      <c r="WHX2" s="386"/>
      <c r="WHY2" s="386"/>
      <c r="WHZ2" s="386"/>
      <c r="WIA2" s="386"/>
      <c r="WIB2" s="386"/>
      <c r="WIC2" s="386"/>
      <c r="WID2" s="386"/>
      <c r="WIE2" s="386"/>
      <c r="WIF2" s="386"/>
      <c r="WIG2" s="386"/>
      <c r="WIH2" s="386"/>
      <c r="WII2" s="386"/>
      <c r="WIJ2" s="386"/>
      <c r="WIK2" s="385"/>
      <c r="WIL2" s="386"/>
      <c r="WIM2" s="386"/>
      <c r="WIN2" s="386"/>
      <c r="WIO2" s="386"/>
      <c r="WIP2" s="386"/>
      <c r="WIQ2" s="386"/>
      <c r="WIR2" s="386"/>
      <c r="WIS2" s="386"/>
      <c r="WIT2" s="386"/>
      <c r="WIU2" s="386"/>
      <c r="WIV2" s="386"/>
      <c r="WIW2" s="386"/>
      <c r="WIX2" s="386"/>
      <c r="WIY2" s="386"/>
      <c r="WIZ2" s="386"/>
      <c r="WJA2" s="385"/>
      <c r="WJB2" s="386"/>
      <c r="WJC2" s="386"/>
      <c r="WJD2" s="386"/>
      <c r="WJE2" s="386"/>
      <c r="WJF2" s="386"/>
      <c r="WJG2" s="386"/>
      <c r="WJH2" s="386"/>
      <c r="WJI2" s="386"/>
      <c r="WJJ2" s="386"/>
      <c r="WJK2" s="386"/>
      <c r="WJL2" s="386"/>
      <c r="WJM2" s="386"/>
      <c r="WJN2" s="386"/>
      <c r="WJO2" s="386"/>
      <c r="WJP2" s="386"/>
      <c r="WJQ2" s="385"/>
      <c r="WJR2" s="386"/>
      <c r="WJS2" s="386"/>
      <c r="WJT2" s="386"/>
      <c r="WJU2" s="386"/>
      <c r="WJV2" s="386"/>
      <c r="WJW2" s="386"/>
      <c r="WJX2" s="386"/>
      <c r="WJY2" s="386"/>
      <c r="WJZ2" s="386"/>
      <c r="WKA2" s="386"/>
      <c r="WKB2" s="386"/>
      <c r="WKC2" s="386"/>
      <c r="WKD2" s="386"/>
      <c r="WKE2" s="386"/>
      <c r="WKF2" s="386"/>
      <c r="WKG2" s="385"/>
      <c r="WKH2" s="386"/>
      <c r="WKI2" s="386"/>
      <c r="WKJ2" s="386"/>
      <c r="WKK2" s="386"/>
      <c r="WKL2" s="386"/>
      <c r="WKM2" s="386"/>
      <c r="WKN2" s="386"/>
      <c r="WKO2" s="386"/>
      <c r="WKP2" s="386"/>
      <c r="WKQ2" s="386"/>
      <c r="WKR2" s="386"/>
      <c r="WKS2" s="386"/>
      <c r="WKT2" s="386"/>
      <c r="WKU2" s="386"/>
      <c r="WKV2" s="386"/>
      <c r="WKW2" s="385"/>
      <c r="WKX2" s="386"/>
      <c r="WKY2" s="386"/>
      <c r="WKZ2" s="386"/>
      <c r="WLA2" s="386"/>
      <c r="WLB2" s="386"/>
      <c r="WLC2" s="386"/>
      <c r="WLD2" s="386"/>
      <c r="WLE2" s="386"/>
      <c r="WLF2" s="386"/>
      <c r="WLG2" s="386"/>
      <c r="WLH2" s="386"/>
      <c r="WLI2" s="386"/>
      <c r="WLJ2" s="386"/>
      <c r="WLK2" s="386"/>
      <c r="WLL2" s="386"/>
      <c r="WLM2" s="385"/>
      <c r="WLN2" s="386"/>
      <c r="WLO2" s="386"/>
      <c r="WLP2" s="386"/>
      <c r="WLQ2" s="386"/>
      <c r="WLR2" s="386"/>
      <c r="WLS2" s="386"/>
      <c r="WLT2" s="386"/>
      <c r="WLU2" s="386"/>
      <c r="WLV2" s="386"/>
      <c r="WLW2" s="386"/>
      <c r="WLX2" s="386"/>
      <c r="WLY2" s="386"/>
      <c r="WLZ2" s="386"/>
      <c r="WMA2" s="386"/>
      <c r="WMB2" s="386"/>
      <c r="WMC2" s="385"/>
      <c r="WMD2" s="386"/>
      <c r="WME2" s="386"/>
      <c r="WMF2" s="386"/>
      <c r="WMG2" s="386"/>
      <c r="WMH2" s="386"/>
      <c r="WMI2" s="386"/>
      <c r="WMJ2" s="386"/>
      <c r="WMK2" s="386"/>
      <c r="WML2" s="386"/>
      <c r="WMM2" s="386"/>
      <c r="WMN2" s="386"/>
      <c r="WMO2" s="386"/>
      <c r="WMP2" s="386"/>
      <c r="WMQ2" s="386"/>
      <c r="WMR2" s="386"/>
      <c r="WMS2" s="385"/>
      <c r="WMT2" s="386"/>
      <c r="WMU2" s="386"/>
      <c r="WMV2" s="386"/>
      <c r="WMW2" s="386"/>
      <c r="WMX2" s="386"/>
      <c r="WMY2" s="386"/>
      <c r="WMZ2" s="386"/>
      <c r="WNA2" s="386"/>
      <c r="WNB2" s="386"/>
      <c r="WNC2" s="386"/>
      <c r="WND2" s="386"/>
      <c r="WNE2" s="386"/>
      <c r="WNF2" s="386"/>
      <c r="WNG2" s="386"/>
      <c r="WNH2" s="386"/>
      <c r="WNI2" s="385"/>
      <c r="WNJ2" s="386"/>
      <c r="WNK2" s="386"/>
      <c r="WNL2" s="386"/>
      <c r="WNM2" s="386"/>
      <c r="WNN2" s="386"/>
      <c r="WNO2" s="386"/>
      <c r="WNP2" s="386"/>
      <c r="WNQ2" s="386"/>
      <c r="WNR2" s="386"/>
      <c r="WNS2" s="386"/>
      <c r="WNT2" s="386"/>
      <c r="WNU2" s="386"/>
      <c r="WNV2" s="386"/>
      <c r="WNW2" s="386"/>
      <c r="WNX2" s="386"/>
      <c r="WNY2" s="385"/>
      <c r="WNZ2" s="386"/>
      <c r="WOA2" s="386"/>
      <c r="WOB2" s="386"/>
      <c r="WOC2" s="386"/>
      <c r="WOD2" s="386"/>
      <c r="WOE2" s="386"/>
      <c r="WOF2" s="386"/>
      <c r="WOG2" s="386"/>
      <c r="WOH2" s="386"/>
      <c r="WOI2" s="386"/>
      <c r="WOJ2" s="386"/>
      <c r="WOK2" s="386"/>
      <c r="WOL2" s="386"/>
      <c r="WOM2" s="386"/>
      <c r="WON2" s="386"/>
      <c r="WOO2" s="385"/>
      <c r="WOP2" s="386"/>
      <c r="WOQ2" s="386"/>
      <c r="WOR2" s="386"/>
      <c r="WOS2" s="386"/>
      <c r="WOT2" s="386"/>
      <c r="WOU2" s="386"/>
      <c r="WOV2" s="386"/>
      <c r="WOW2" s="386"/>
      <c r="WOX2" s="386"/>
      <c r="WOY2" s="386"/>
      <c r="WOZ2" s="386"/>
      <c r="WPA2" s="386"/>
      <c r="WPB2" s="386"/>
      <c r="WPC2" s="386"/>
      <c r="WPD2" s="386"/>
      <c r="WPE2" s="385"/>
      <c r="WPF2" s="386"/>
      <c r="WPG2" s="386"/>
      <c r="WPH2" s="386"/>
      <c r="WPI2" s="386"/>
      <c r="WPJ2" s="386"/>
      <c r="WPK2" s="386"/>
      <c r="WPL2" s="386"/>
      <c r="WPM2" s="386"/>
      <c r="WPN2" s="386"/>
      <c r="WPO2" s="386"/>
      <c r="WPP2" s="386"/>
      <c r="WPQ2" s="386"/>
      <c r="WPR2" s="386"/>
      <c r="WPS2" s="386"/>
      <c r="WPT2" s="386"/>
      <c r="WPU2" s="385"/>
      <c r="WPV2" s="386"/>
      <c r="WPW2" s="386"/>
      <c r="WPX2" s="386"/>
      <c r="WPY2" s="386"/>
      <c r="WPZ2" s="386"/>
      <c r="WQA2" s="386"/>
      <c r="WQB2" s="386"/>
      <c r="WQC2" s="386"/>
      <c r="WQD2" s="386"/>
      <c r="WQE2" s="386"/>
      <c r="WQF2" s="386"/>
      <c r="WQG2" s="386"/>
      <c r="WQH2" s="386"/>
      <c r="WQI2" s="386"/>
      <c r="WQJ2" s="386"/>
      <c r="WQK2" s="385"/>
      <c r="WQL2" s="386"/>
      <c r="WQM2" s="386"/>
      <c r="WQN2" s="386"/>
      <c r="WQO2" s="386"/>
      <c r="WQP2" s="386"/>
      <c r="WQQ2" s="386"/>
      <c r="WQR2" s="386"/>
      <c r="WQS2" s="386"/>
      <c r="WQT2" s="386"/>
      <c r="WQU2" s="386"/>
      <c r="WQV2" s="386"/>
      <c r="WQW2" s="386"/>
      <c r="WQX2" s="386"/>
      <c r="WQY2" s="386"/>
      <c r="WQZ2" s="386"/>
      <c r="WRA2" s="385"/>
      <c r="WRB2" s="386"/>
      <c r="WRC2" s="386"/>
      <c r="WRD2" s="386"/>
      <c r="WRE2" s="386"/>
      <c r="WRF2" s="386"/>
      <c r="WRG2" s="386"/>
      <c r="WRH2" s="386"/>
      <c r="WRI2" s="386"/>
      <c r="WRJ2" s="386"/>
      <c r="WRK2" s="386"/>
      <c r="WRL2" s="386"/>
      <c r="WRM2" s="386"/>
      <c r="WRN2" s="386"/>
      <c r="WRO2" s="386"/>
      <c r="WRP2" s="386"/>
      <c r="WRQ2" s="385"/>
      <c r="WRR2" s="386"/>
      <c r="WRS2" s="386"/>
      <c r="WRT2" s="386"/>
      <c r="WRU2" s="386"/>
      <c r="WRV2" s="386"/>
      <c r="WRW2" s="386"/>
      <c r="WRX2" s="386"/>
      <c r="WRY2" s="386"/>
      <c r="WRZ2" s="386"/>
      <c r="WSA2" s="386"/>
      <c r="WSB2" s="386"/>
      <c r="WSC2" s="386"/>
      <c r="WSD2" s="386"/>
      <c r="WSE2" s="386"/>
      <c r="WSF2" s="386"/>
      <c r="WSG2" s="385"/>
      <c r="WSH2" s="386"/>
      <c r="WSI2" s="386"/>
      <c r="WSJ2" s="386"/>
      <c r="WSK2" s="386"/>
      <c r="WSL2" s="386"/>
      <c r="WSM2" s="386"/>
      <c r="WSN2" s="386"/>
      <c r="WSO2" s="386"/>
      <c r="WSP2" s="386"/>
      <c r="WSQ2" s="386"/>
      <c r="WSR2" s="386"/>
      <c r="WSS2" s="386"/>
      <c r="WST2" s="386"/>
      <c r="WSU2" s="386"/>
      <c r="WSV2" s="386"/>
      <c r="WSW2" s="385"/>
      <c r="WSX2" s="386"/>
      <c r="WSY2" s="386"/>
      <c r="WSZ2" s="386"/>
      <c r="WTA2" s="386"/>
      <c r="WTB2" s="386"/>
      <c r="WTC2" s="386"/>
      <c r="WTD2" s="386"/>
      <c r="WTE2" s="386"/>
      <c r="WTF2" s="386"/>
      <c r="WTG2" s="386"/>
      <c r="WTH2" s="386"/>
      <c r="WTI2" s="386"/>
      <c r="WTJ2" s="386"/>
      <c r="WTK2" s="386"/>
      <c r="WTL2" s="386"/>
      <c r="WTM2" s="385"/>
      <c r="WTN2" s="386"/>
      <c r="WTO2" s="386"/>
      <c r="WTP2" s="386"/>
      <c r="WTQ2" s="386"/>
      <c r="WTR2" s="386"/>
      <c r="WTS2" s="386"/>
      <c r="WTT2" s="386"/>
      <c r="WTU2" s="386"/>
      <c r="WTV2" s="386"/>
      <c r="WTW2" s="386"/>
      <c r="WTX2" s="386"/>
      <c r="WTY2" s="386"/>
      <c r="WTZ2" s="386"/>
      <c r="WUA2" s="386"/>
      <c r="WUB2" s="386"/>
      <c r="WUC2" s="385"/>
      <c r="WUD2" s="386"/>
      <c r="WUE2" s="386"/>
      <c r="WUF2" s="386"/>
      <c r="WUG2" s="386"/>
      <c r="WUH2" s="386"/>
      <c r="WUI2" s="386"/>
      <c r="WUJ2" s="386"/>
      <c r="WUK2" s="386"/>
      <c r="WUL2" s="386"/>
      <c r="WUM2" s="386"/>
      <c r="WUN2" s="386"/>
      <c r="WUO2" s="386"/>
      <c r="WUP2" s="386"/>
      <c r="WUQ2" s="386"/>
      <c r="WUR2" s="386"/>
      <c r="WUS2" s="385"/>
      <c r="WUT2" s="386"/>
      <c r="WUU2" s="386"/>
      <c r="WUV2" s="386"/>
      <c r="WUW2" s="386"/>
      <c r="WUX2" s="386"/>
      <c r="WUY2" s="386"/>
      <c r="WUZ2" s="386"/>
      <c r="WVA2" s="386"/>
      <c r="WVB2" s="386"/>
      <c r="WVC2" s="386"/>
      <c r="WVD2" s="386"/>
      <c r="WVE2" s="386"/>
      <c r="WVF2" s="386"/>
      <c r="WVG2" s="386"/>
      <c r="WVH2" s="386"/>
      <c r="WVI2" s="385"/>
      <c r="WVJ2" s="386"/>
      <c r="WVK2" s="386"/>
      <c r="WVL2" s="386"/>
      <c r="WVM2" s="386"/>
      <c r="WVN2" s="386"/>
      <c r="WVO2" s="386"/>
      <c r="WVP2" s="386"/>
      <c r="WVQ2" s="386"/>
      <c r="WVR2" s="386"/>
      <c r="WVS2" s="386"/>
      <c r="WVT2" s="386"/>
      <c r="WVU2" s="386"/>
      <c r="WVV2" s="386"/>
      <c r="WVW2" s="386"/>
      <c r="WVX2" s="386"/>
      <c r="WVY2" s="385"/>
      <c r="WVZ2" s="386"/>
      <c r="WWA2" s="386"/>
      <c r="WWB2" s="386"/>
      <c r="WWC2" s="386"/>
      <c r="WWD2" s="386"/>
      <c r="WWE2" s="386"/>
      <c r="WWF2" s="386"/>
      <c r="WWG2" s="386"/>
      <c r="WWH2" s="386"/>
      <c r="WWI2" s="386"/>
      <c r="WWJ2" s="386"/>
      <c r="WWK2" s="386"/>
      <c r="WWL2" s="386"/>
      <c r="WWM2" s="386"/>
      <c r="WWN2" s="386"/>
      <c r="WWO2" s="385"/>
      <c r="WWP2" s="386"/>
      <c r="WWQ2" s="386"/>
      <c r="WWR2" s="386"/>
      <c r="WWS2" s="386"/>
      <c r="WWT2" s="386"/>
      <c r="WWU2" s="386"/>
      <c r="WWV2" s="386"/>
      <c r="WWW2" s="386"/>
      <c r="WWX2" s="386"/>
      <c r="WWY2" s="386"/>
      <c r="WWZ2" s="386"/>
      <c r="WXA2" s="386"/>
      <c r="WXB2" s="386"/>
      <c r="WXC2" s="386"/>
      <c r="WXD2" s="386"/>
      <c r="WXE2" s="385"/>
      <c r="WXF2" s="386"/>
      <c r="WXG2" s="386"/>
      <c r="WXH2" s="386"/>
      <c r="WXI2" s="386"/>
      <c r="WXJ2" s="386"/>
      <c r="WXK2" s="386"/>
      <c r="WXL2" s="386"/>
      <c r="WXM2" s="386"/>
      <c r="WXN2" s="386"/>
      <c r="WXO2" s="386"/>
      <c r="WXP2" s="386"/>
      <c r="WXQ2" s="386"/>
      <c r="WXR2" s="386"/>
      <c r="WXS2" s="386"/>
      <c r="WXT2" s="386"/>
      <c r="WXU2" s="385"/>
      <c r="WXV2" s="386"/>
      <c r="WXW2" s="386"/>
      <c r="WXX2" s="386"/>
      <c r="WXY2" s="386"/>
      <c r="WXZ2" s="386"/>
      <c r="WYA2" s="386"/>
      <c r="WYB2" s="386"/>
      <c r="WYC2" s="386"/>
      <c r="WYD2" s="386"/>
      <c r="WYE2" s="386"/>
      <c r="WYF2" s="386"/>
      <c r="WYG2" s="386"/>
      <c r="WYH2" s="386"/>
      <c r="WYI2" s="386"/>
      <c r="WYJ2" s="386"/>
      <c r="WYK2" s="385"/>
      <c r="WYL2" s="386"/>
      <c r="WYM2" s="386"/>
      <c r="WYN2" s="386"/>
      <c r="WYO2" s="386"/>
      <c r="WYP2" s="386"/>
      <c r="WYQ2" s="386"/>
      <c r="WYR2" s="386"/>
      <c r="WYS2" s="386"/>
      <c r="WYT2" s="386"/>
      <c r="WYU2" s="386"/>
      <c r="WYV2" s="386"/>
      <c r="WYW2" s="386"/>
      <c r="WYX2" s="386"/>
      <c r="WYY2" s="386"/>
      <c r="WYZ2" s="386"/>
      <c r="WZA2" s="385"/>
      <c r="WZB2" s="386"/>
      <c r="WZC2" s="386"/>
      <c r="WZD2" s="386"/>
      <c r="WZE2" s="386"/>
      <c r="WZF2" s="386"/>
      <c r="WZG2" s="386"/>
      <c r="WZH2" s="386"/>
      <c r="WZI2" s="386"/>
      <c r="WZJ2" s="386"/>
      <c r="WZK2" s="386"/>
      <c r="WZL2" s="386"/>
      <c r="WZM2" s="386"/>
      <c r="WZN2" s="386"/>
      <c r="WZO2" s="386"/>
      <c r="WZP2" s="386"/>
      <c r="WZQ2" s="385"/>
      <c r="WZR2" s="386"/>
      <c r="WZS2" s="386"/>
      <c r="WZT2" s="386"/>
      <c r="WZU2" s="386"/>
      <c r="WZV2" s="386"/>
      <c r="WZW2" s="386"/>
      <c r="WZX2" s="386"/>
      <c r="WZY2" s="386"/>
      <c r="WZZ2" s="386"/>
      <c r="XAA2" s="386"/>
      <c r="XAB2" s="386"/>
      <c r="XAC2" s="386"/>
      <c r="XAD2" s="386"/>
      <c r="XAE2" s="386"/>
      <c r="XAF2" s="386"/>
      <c r="XAG2" s="385"/>
      <c r="XAH2" s="386"/>
      <c r="XAI2" s="386"/>
      <c r="XAJ2" s="386"/>
      <c r="XAK2" s="386"/>
      <c r="XAL2" s="386"/>
      <c r="XAM2" s="386"/>
      <c r="XAN2" s="386"/>
      <c r="XAO2" s="386"/>
      <c r="XAP2" s="386"/>
      <c r="XAQ2" s="386"/>
      <c r="XAR2" s="386"/>
      <c r="XAS2" s="386"/>
      <c r="XAT2" s="386"/>
      <c r="XAU2" s="386"/>
      <c r="XAV2" s="386"/>
      <c r="XAW2" s="385"/>
      <c r="XAX2" s="386"/>
      <c r="XAY2" s="386"/>
      <c r="XAZ2" s="386"/>
      <c r="XBA2" s="386"/>
      <c r="XBB2" s="386"/>
      <c r="XBC2" s="386"/>
      <c r="XBD2" s="386"/>
      <c r="XBE2" s="386"/>
      <c r="XBF2" s="386"/>
      <c r="XBG2" s="386"/>
      <c r="XBH2" s="386"/>
      <c r="XBI2" s="386"/>
      <c r="XBJ2" s="386"/>
      <c r="XBK2" s="386"/>
      <c r="XBL2" s="386"/>
      <c r="XBM2" s="385"/>
      <c r="XBN2" s="386"/>
      <c r="XBO2" s="386"/>
      <c r="XBP2" s="386"/>
      <c r="XBQ2" s="386"/>
      <c r="XBR2" s="386"/>
      <c r="XBS2" s="386"/>
      <c r="XBT2" s="386"/>
      <c r="XBU2" s="386"/>
      <c r="XBV2" s="386"/>
      <c r="XBW2" s="386"/>
      <c r="XBX2" s="386"/>
      <c r="XBY2" s="386"/>
      <c r="XBZ2" s="386"/>
      <c r="XCA2" s="386"/>
      <c r="XCB2" s="386"/>
      <c r="XCC2" s="385"/>
      <c r="XCD2" s="386"/>
      <c r="XCE2" s="386"/>
      <c r="XCF2" s="386"/>
      <c r="XCG2" s="386"/>
      <c r="XCH2" s="386"/>
      <c r="XCI2" s="386"/>
      <c r="XCJ2" s="386"/>
      <c r="XCK2" s="386"/>
      <c r="XCL2" s="386"/>
      <c r="XCM2" s="386"/>
      <c r="XCN2" s="386"/>
      <c r="XCO2" s="386"/>
      <c r="XCP2" s="386"/>
      <c r="XCQ2" s="386"/>
      <c r="XCR2" s="386"/>
      <c r="XCS2" s="385"/>
      <c r="XCT2" s="386"/>
      <c r="XCU2" s="386"/>
      <c r="XCV2" s="386"/>
      <c r="XCW2" s="386"/>
      <c r="XCX2" s="386"/>
      <c r="XCY2" s="386"/>
      <c r="XCZ2" s="386"/>
      <c r="XDA2" s="386"/>
      <c r="XDB2" s="386"/>
      <c r="XDC2" s="386"/>
      <c r="XDD2" s="386"/>
      <c r="XDE2" s="386"/>
      <c r="XDF2" s="386"/>
      <c r="XDG2" s="386"/>
      <c r="XDH2" s="386"/>
      <c r="XDI2" s="385"/>
      <c r="XDJ2" s="386"/>
      <c r="XDK2" s="386"/>
      <c r="XDL2" s="386"/>
      <c r="XDM2" s="386"/>
      <c r="XDN2" s="386"/>
      <c r="XDO2" s="386"/>
      <c r="XDP2" s="386"/>
      <c r="XDQ2" s="386"/>
      <c r="XDR2" s="386"/>
      <c r="XDS2" s="386"/>
      <c r="XDT2" s="386"/>
      <c r="XDU2" s="386"/>
      <c r="XDV2" s="386"/>
      <c r="XDW2" s="386"/>
      <c r="XDX2" s="386"/>
      <c r="XDY2" s="385"/>
      <c r="XDZ2" s="386"/>
      <c r="XEA2" s="386"/>
      <c r="XEB2" s="386"/>
      <c r="XEC2" s="386"/>
      <c r="XED2" s="386"/>
      <c r="XEE2" s="386"/>
      <c r="XEF2" s="386"/>
      <c r="XEG2" s="386"/>
      <c r="XEH2" s="386"/>
      <c r="XEI2" s="386"/>
      <c r="XEJ2" s="386"/>
      <c r="XEK2" s="386"/>
      <c r="XEL2" s="386"/>
      <c r="XEM2" s="386"/>
      <c r="XEN2" s="386"/>
      <c r="XEO2" s="385"/>
      <c r="XEP2" s="386"/>
      <c r="XEQ2" s="386"/>
      <c r="XER2" s="386"/>
      <c r="XES2" s="386"/>
      <c r="XET2" s="386"/>
      <c r="XEU2" s="386"/>
      <c r="XEV2" s="386"/>
      <c r="XEW2" s="386"/>
      <c r="XEX2" s="386"/>
      <c r="XEY2" s="386"/>
      <c r="XEZ2" s="386"/>
      <c r="XFA2" s="386"/>
      <c r="XFB2" s="386"/>
      <c r="XFC2" s="386"/>
      <c r="XFD2" s="386"/>
    </row>
    <row r="3" spans="1:16384" s="144" customFormat="1" ht="12.75" x14ac:dyDescent="0.2">
      <c r="A3" s="385" t="s">
        <v>996</v>
      </c>
      <c r="B3" s="386"/>
      <c r="C3" s="386"/>
      <c r="D3" s="386"/>
      <c r="E3" s="386"/>
      <c r="F3" s="386"/>
      <c r="G3" s="386"/>
      <c r="H3" s="386"/>
      <c r="I3" s="386"/>
      <c r="J3" s="386"/>
      <c r="K3" s="386"/>
      <c r="L3" s="386"/>
      <c r="M3" s="386"/>
      <c r="N3" s="386"/>
      <c r="O3" s="386"/>
      <c r="P3" s="386"/>
    </row>
    <row r="4" spans="1:16384" s="144" customFormat="1" ht="12.75" x14ac:dyDescent="0.2">
      <c r="A4" s="385" t="str">
        <f>'Rate Case Constants'!C15</f>
        <v>BASE YEAR FOR THE 12 MONTHS ENDED DECEMBER 31, 2018</v>
      </c>
      <c r="B4" s="386"/>
      <c r="C4" s="386"/>
      <c r="D4" s="386"/>
      <c r="E4" s="386"/>
      <c r="F4" s="386"/>
      <c r="G4" s="386"/>
      <c r="H4" s="386"/>
      <c r="I4" s="386"/>
      <c r="J4" s="386"/>
      <c r="K4" s="386"/>
      <c r="L4" s="386"/>
      <c r="M4" s="386"/>
      <c r="N4" s="386"/>
      <c r="O4" s="386"/>
      <c r="P4" s="386"/>
    </row>
    <row r="5" spans="1:16384" s="144" customFormat="1" ht="12.75" x14ac:dyDescent="0.2">
      <c r="A5" s="144" t="s">
        <v>8</v>
      </c>
      <c r="P5" s="172" t="s">
        <v>980</v>
      </c>
    </row>
    <row r="6" spans="1:16384" s="144" customFormat="1" ht="12.75" x14ac:dyDescent="0.2">
      <c r="A6" s="144" t="str">
        <f>'Rate Case Constants'!$C$29</f>
        <v>TYPE OF FILING: _____ ORIGINAL  _____ UPDATED  __X__ REVISED</v>
      </c>
      <c r="P6" s="173" t="s">
        <v>1166</v>
      </c>
    </row>
    <row r="7" spans="1:16384" s="144" customFormat="1" ht="12.75" x14ac:dyDescent="0.2">
      <c r="A7" s="144" t="s">
        <v>9</v>
      </c>
      <c r="P7" s="173" t="str">
        <f>'Rate Case Constants'!$C$37</f>
        <v>WITNESS:   C. M. GARRETT</v>
      </c>
    </row>
    <row r="8" spans="1:16384" s="144" customFormat="1" ht="12.75" x14ac:dyDescent="0.2">
      <c r="A8" s="147" t="s">
        <v>976</v>
      </c>
      <c r="B8" s="147" t="s">
        <v>6</v>
      </c>
      <c r="C8" s="148"/>
      <c r="D8" s="149" t="s">
        <v>1</v>
      </c>
      <c r="E8" s="147" t="s">
        <v>1</v>
      </c>
      <c r="F8" s="147" t="s">
        <v>1</v>
      </c>
      <c r="G8" s="147" t="s">
        <v>1</v>
      </c>
      <c r="H8" s="147" t="s">
        <v>1</v>
      </c>
      <c r="I8" s="147" t="s">
        <v>1</v>
      </c>
      <c r="J8" s="147" t="s">
        <v>2</v>
      </c>
      <c r="K8" s="147" t="s">
        <v>2</v>
      </c>
      <c r="L8" s="147" t="s">
        <v>2</v>
      </c>
      <c r="M8" s="147" t="s">
        <v>2</v>
      </c>
      <c r="N8" s="147" t="s">
        <v>2</v>
      </c>
      <c r="O8" s="147" t="s">
        <v>2</v>
      </c>
      <c r="P8" s="174"/>
    </row>
    <row r="9" spans="1:16384" s="144" customFormat="1" ht="12.75" x14ac:dyDescent="0.2">
      <c r="A9" s="150" t="s">
        <v>977</v>
      </c>
      <c r="B9" s="150" t="s">
        <v>5</v>
      </c>
      <c r="C9" s="151" t="s">
        <v>978</v>
      </c>
      <c r="D9" s="228">
        <v>43101</v>
      </c>
      <c r="E9" s="228">
        <v>43132</v>
      </c>
      <c r="F9" s="228">
        <v>43160</v>
      </c>
      <c r="G9" s="228">
        <v>43191</v>
      </c>
      <c r="H9" s="228">
        <v>43221</v>
      </c>
      <c r="I9" s="228">
        <v>43252</v>
      </c>
      <c r="J9" s="228">
        <v>43282</v>
      </c>
      <c r="K9" s="228">
        <v>43313</v>
      </c>
      <c r="L9" s="228">
        <v>43344</v>
      </c>
      <c r="M9" s="228">
        <v>43374</v>
      </c>
      <c r="N9" s="228">
        <v>43405</v>
      </c>
      <c r="O9" s="228">
        <v>43435</v>
      </c>
      <c r="P9" s="175" t="s">
        <v>3</v>
      </c>
    </row>
    <row r="10" spans="1:16384" s="6" customFormat="1" x14ac:dyDescent="0.25">
      <c r="A10" s="127"/>
      <c r="B10" s="90"/>
      <c r="C10" s="5"/>
      <c r="P10" s="181" t="s">
        <v>994</v>
      </c>
    </row>
    <row r="11" spans="1:16384" x14ac:dyDescent="0.25">
      <c r="A11" s="183" t="str">
        <f>'SCH D-2 B'!$D$10</f>
        <v>ADJ 1</v>
      </c>
      <c r="C11" s="7" t="s">
        <v>271</v>
      </c>
      <c r="D11" s="125"/>
      <c r="E11" s="125"/>
      <c r="F11" s="125"/>
      <c r="G11" s="125"/>
      <c r="H11" s="125"/>
      <c r="I11" s="125"/>
      <c r="J11" s="125"/>
      <c r="K11" s="125"/>
      <c r="L11" s="125"/>
      <c r="M11" s="125"/>
      <c r="N11" s="125"/>
      <c r="O11" s="125"/>
      <c r="P11" s="89">
        <f t="shared" ref="P11:P17" si="0">SUM(D11:O11)</f>
        <v>0</v>
      </c>
    </row>
    <row r="12" spans="1:16384" x14ac:dyDescent="0.25">
      <c r="A12" s="128" t="s">
        <v>339</v>
      </c>
      <c r="B12" s="92" t="str">
        <f>MID($C12,1,3)</f>
        <v>440</v>
      </c>
      <c r="C12" s="9" t="s">
        <v>143</v>
      </c>
      <c r="D12" s="184">
        <f>'Rev-Tracker'!C15</f>
        <v>732.33911000000001</v>
      </c>
      <c r="E12" s="184">
        <f>'Rev-Tracker'!D15</f>
        <v>604.80717000000004</v>
      </c>
      <c r="F12" s="184">
        <f>'Rev-Tracker'!E15</f>
        <v>815.85906999999997</v>
      </c>
      <c r="G12" s="184">
        <f>'Rev-Tracker'!F15</f>
        <v>1218.61141</v>
      </c>
      <c r="H12" s="184">
        <f>'Rev-Tracker'!G15</f>
        <v>1107.4770599999999</v>
      </c>
      <c r="I12" s="184">
        <f>'Rev-Tracker'!H15</f>
        <v>1148.1406500000001</v>
      </c>
      <c r="J12" s="184">
        <f>'Rev-Tracker'!I15</f>
        <v>1418.3442339435801</v>
      </c>
      <c r="K12" s="184">
        <f>'Rev-Tracker'!J15</f>
        <v>1506.65965579978</v>
      </c>
      <c r="L12" s="184">
        <f>'Rev-Tracker'!K15</f>
        <v>1335.82816120915</v>
      </c>
      <c r="M12" s="184">
        <f>'Rev-Tracker'!L15</f>
        <v>1027.5625047267099</v>
      </c>
      <c r="N12" s="184">
        <f>'Rev-Tracker'!M15</f>
        <v>1076.91726842243</v>
      </c>
      <c r="O12" s="184">
        <f>'Rev-Tracker'!N15</f>
        <v>2122.6920005335201</v>
      </c>
      <c r="P12" s="185">
        <f t="shared" si="0"/>
        <v>14115.23829463517</v>
      </c>
    </row>
    <row r="13" spans="1:16384" x14ac:dyDescent="0.25">
      <c r="A13" s="128" t="s">
        <v>339</v>
      </c>
      <c r="B13" s="93">
        <v>442.2</v>
      </c>
      <c r="C13" s="9" t="s">
        <v>144</v>
      </c>
      <c r="D13" s="184">
        <f>'Rev-Tracker'!C16</f>
        <v>194.36846</v>
      </c>
      <c r="E13" s="184">
        <f>'Rev-Tracker'!D16</f>
        <v>238.46275</v>
      </c>
      <c r="F13" s="184">
        <f>'Rev-Tracker'!E16</f>
        <v>263.17761999999999</v>
      </c>
      <c r="G13" s="184">
        <f>'Rev-Tracker'!F16</f>
        <v>394.12607000000003</v>
      </c>
      <c r="H13" s="184">
        <f>'Rev-Tracker'!G16</f>
        <v>288.18313999999998</v>
      </c>
      <c r="I13" s="184">
        <f>'Rev-Tracker'!H16</f>
        <v>266.16187000000002</v>
      </c>
      <c r="J13" s="184">
        <f>'Rev-Tracker'!I16</f>
        <v>55.823135014956797</v>
      </c>
      <c r="K13" s="184">
        <f>'Rev-Tracker'!J16</f>
        <v>62.668757229333401</v>
      </c>
      <c r="L13" s="184">
        <f>'Rev-Tracker'!K16</f>
        <v>55.101124679227098</v>
      </c>
      <c r="M13" s="184">
        <f>'Rev-Tracker'!L16</f>
        <v>39.460633904465404</v>
      </c>
      <c r="N13" s="184">
        <f>'Rev-Tracker'!M16</f>
        <v>28.275342677166499</v>
      </c>
      <c r="O13" s="184">
        <f>'Rev-Tracker'!N16</f>
        <v>52.414826918917399</v>
      </c>
      <c r="P13" s="185">
        <f t="shared" si="0"/>
        <v>1938.2237304240664</v>
      </c>
    </row>
    <row r="14" spans="1:16384" x14ac:dyDescent="0.25">
      <c r="A14" s="128" t="s">
        <v>339</v>
      </c>
      <c r="B14" s="93">
        <v>442.3</v>
      </c>
      <c r="C14" s="9" t="s">
        <v>145</v>
      </c>
      <c r="D14" s="184">
        <f>'Rev-Tracker'!C17</f>
        <v>0</v>
      </c>
      <c r="E14" s="184">
        <f>'Rev-Tracker'!D17</f>
        <v>0</v>
      </c>
      <c r="F14" s="184">
        <f>'Rev-Tracker'!E17</f>
        <v>0</v>
      </c>
      <c r="G14" s="184">
        <f>'Rev-Tracker'!F17</f>
        <v>0</v>
      </c>
      <c r="H14" s="184">
        <f>'Rev-Tracker'!G17</f>
        <v>0</v>
      </c>
      <c r="I14" s="184">
        <f>'Rev-Tracker'!H17</f>
        <v>0</v>
      </c>
      <c r="J14" s="184">
        <f>'Rev-Tracker'!I17</f>
        <v>0</v>
      </c>
      <c r="K14" s="184">
        <f>'Rev-Tracker'!J17</f>
        <v>0</v>
      </c>
      <c r="L14" s="184">
        <f>'Rev-Tracker'!K17</f>
        <v>0</v>
      </c>
      <c r="M14" s="184">
        <f>'Rev-Tracker'!L17</f>
        <v>0</v>
      </c>
      <c r="N14" s="184">
        <f>'Rev-Tracker'!M17</f>
        <v>0</v>
      </c>
      <c r="O14" s="184">
        <f>'Rev-Tracker'!N17</f>
        <v>0</v>
      </c>
      <c r="P14" s="185">
        <f t="shared" si="0"/>
        <v>0</v>
      </c>
    </row>
    <row r="15" spans="1:16384" x14ac:dyDescent="0.25">
      <c r="A15" s="128" t="s">
        <v>339</v>
      </c>
      <c r="B15" s="92" t="str">
        <f>MID($C15,1,3)</f>
        <v>444</v>
      </c>
      <c r="C15" s="9" t="s">
        <v>146</v>
      </c>
      <c r="D15" s="184">
        <f>'Rev-Tracker'!C18</f>
        <v>0</v>
      </c>
      <c r="E15" s="184">
        <f>'Rev-Tracker'!D18</f>
        <v>0</v>
      </c>
      <c r="F15" s="184">
        <f>'Rev-Tracker'!E18</f>
        <v>0</v>
      </c>
      <c r="G15" s="184">
        <f>'Rev-Tracker'!F18</f>
        <v>0</v>
      </c>
      <c r="H15" s="184">
        <f>'Rev-Tracker'!G18</f>
        <v>0</v>
      </c>
      <c r="I15" s="184">
        <f>'Rev-Tracker'!H18</f>
        <v>0</v>
      </c>
      <c r="J15" s="184">
        <f>'Rev-Tracker'!I18</f>
        <v>0</v>
      </c>
      <c r="K15" s="184">
        <f>'Rev-Tracker'!J18</f>
        <v>0</v>
      </c>
      <c r="L15" s="184">
        <f>'Rev-Tracker'!K18</f>
        <v>0</v>
      </c>
      <c r="M15" s="184">
        <f>'Rev-Tracker'!L18</f>
        <v>0</v>
      </c>
      <c r="N15" s="184">
        <f>'Rev-Tracker'!M18</f>
        <v>0</v>
      </c>
      <c r="O15" s="184">
        <f>'Rev-Tracker'!N18</f>
        <v>0</v>
      </c>
      <c r="P15" s="185">
        <f t="shared" si="0"/>
        <v>0</v>
      </c>
    </row>
    <row r="16" spans="1:16384" x14ac:dyDescent="0.25">
      <c r="A16" s="128" t="s">
        <v>339</v>
      </c>
      <c r="B16" s="92" t="str">
        <f>MID($C16,1,3)</f>
        <v>445</v>
      </c>
      <c r="C16" s="9" t="s">
        <v>147</v>
      </c>
      <c r="D16" s="184">
        <f>'Rev-Tracker'!C19</f>
        <v>28.267659999999999</v>
      </c>
      <c r="E16" s="184">
        <f>'Rev-Tracker'!D19</f>
        <v>32.841790000000003</v>
      </c>
      <c r="F16" s="184">
        <f>'Rev-Tracker'!E19</f>
        <v>40.505119999999998</v>
      </c>
      <c r="G16" s="184">
        <f>'Rev-Tracker'!F19</f>
        <v>60.709409999999998</v>
      </c>
      <c r="H16" s="184">
        <f>'Rev-Tracker'!G19</f>
        <v>39.612250000000003</v>
      </c>
      <c r="I16" s="184">
        <f>'Rev-Tracker'!H19</f>
        <v>34.117240000000002</v>
      </c>
      <c r="J16" s="184">
        <f>'Rev-Tracker'!I19</f>
        <v>4.1665826581994097</v>
      </c>
      <c r="K16" s="184">
        <f>'Rev-Tracker'!J19</f>
        <v>9.7077940232579891</v>
      </c>
      <c r="L16" s="184">
        <f>'Rev-Tracker'!K19</f>
        <v>6.4986786839454398</v>
      </c>
      <c r="M16" s="184">
        <f>'Rev-Tracker'!L19</f>
        <v>5.0213235232756297</v>
      </c>
      <c r="N16" s="184">
        <f>'Rev-Tracker'!M19</f>
        <v>3.78796271207956</v>
      </c>
      <c r="O16" s="184">
        <f>'Rev-Tracker'!N19</f>
        <v>7.6196185700022099</v>
      </c>
      <c r="P16" s="185">
        <f t="shared" si="0"/>
        <v>272.85543017076026</v>
      </c>
    </row>
    <row r="17" spans="1:16" x14ac:dyDescent="0.25">
      <c r="C17" s="9" t="s">
        <v>1002</v>
      </c>
      <c r="D17" s="186">
        <f>SUM(D12:D16)</f>
        <v>954.97523000000001</v>
      </c>
      <c r="E17" s="186">
        <f t="shared" ref="E17:O17" si="1">SUM(E12:E16)</f>
        <v>876.11171000000013</v>
      </c>
      <c r="F17" s="186">
        <f t="shared" si="1"/>
        <v>1119.5418099999999</v>
      </c>
      <c r="G17" s="186">
        <f t="shared" si="1"/>
        <v>1673.4468899999999</v>
      </c>
      <c r="H17" s="186">
        <f t="shared" si="1"/>
        <v>1435.2724499999997</v>
      </c>
      <c r="I17" s="186">
        <f t="shared" si="1"/>
        <v>1448.4197600000002</v>
      </c>
      <c r="J17" s="186">
        <f t="shared" si="1"/>
        <v>1478.3339516167362</v>
      </c>
      <c r="K17" s="186">
        <f t="shared" si="1"/>
        <v>1579.0362070523713</v>
      </c>
      <c r="L17" s="186">
        <f t="shared" si="1"/>
        <v>1397.4279645723225</v>
      </c>
      <c r="M17" s="186">
        <f t="shared" si="1"/>
        <v>1072.0444621544509</v>
      </c>
      <c r="N17" s="186">
        <f t="shared" si="1"/>
        <v>1108.9805738116761</v>
      </c>
      <c r="O17" s="186">
        <f t="shared" si="1"/>
        <v>2182.7264460224396</v>
      </c>
      <c r="P17" s="187">
        <f t="shared" si="0"/>
        <v>16326.317455229995</v>
      </c>
    </row>
    <row r="18" spans="1:16" x14ac:dyDescent="0.25">
      <c r="D18" s="188"/>
      <c r="E18" s="188"/>
      <c r="F18" s="188"/>
      <c r="G18" s="188"/>
      <c r="H18" s="188"/>
      <c r="I18" s="188"/>
      <c r="J18" s="188"/>
      <c r="K18" s="188"/>
      <c r="L18" s="188"/>
      <c r="M18" s="188"/>
      <c r="N18" s="188"/>
      <c r="O18" s="188"/>
      <c r="P18" s="185"/>
    </row>
    <row r="19" spans="1:16" x14ac:dyDescent="0.25">
      <c r="A19" s="128" t="s">
        <v>339</v>
      </c>
      <c r="B19" s="91">
        <v>908</v>
      </c>
      <c r="C19" s="171" t="s">
        <v>1146</v>
      </c>
      <c r="D19" s="188">
        <f>'DSM Expenses'!B11</f>
        <v>1051.15047</v>
      </c>
      <c r="E19" s="188">
        <f>'DSM Expenses'!C11</f>
        <v>706.13601000000006</v>
      </c>
      <c r="F19" s="188">
        <f>'DSM Expenses'!D11</f>
        <v>894.47163999999998</v>
      </c>
      <c r="G19" s="188">
        <f>'DSM Expenses'!E11</f>
        <v>1307.65687</v>
      </c>
      <c r="H19" s="188">
        <f>'DSM Expenses'!F11</f>
        <v>1143.0288</v>
      </c>
      <c r="I19" s="188">
        <f>'DSM Expenses'!G11</f>
        <v>1177.2158300000001</v>
      </c>
      <c r="J19" s="188">
        <f>'DSM Expenses'!H11</f>
        <v>1250.5630000000001</v>
      </c>
      <c r="K19" s="188">
        <f>'DSM Expenses'!I11</f>
        <v>1351.72</v>
      </c>
      <c r="L19" s="188">
        <f>'DSM Expenses'!J11</f>
        <v>1220.6969999999999</v>
      </c>
      <c r="M19" s="188">
        <f>'DSM Expenses'!K11</f>
        <v>849.52700000000004</v>
      </c>
      <c r="N19" s="188">
        <f>'DSM Expenses'!L11</f>
        <v>886.92600000000004</v>
      </c>
      <c r="O19" s="188">
        <f>'DSM Expenses'!M11</f>
        <v>1960.556</v>
      </c>
      <c r="P19" s="185">
        <f>SUM(D19:O19)</f>
        <v>13799.64862</v>
      </c>
    </row>
    <row r="20" spans="1:16" x14ac:dyDescent="0.25">
      <c r="A20" s="128" t="s">
        <v>339</v>
      </c>
      <c r="B20" s="91" t="s">
        <v>196</v>
      </c>
      <c r="C20" s="171" t="s">
        <v>1147</v>
      </c>
      <c r="D20" s="189">
        <f>'DSM Expenses'!B12</f>
        <v>79.758939999999996</v>
      </c>
      <c r="E20" s="189">
        <f>'DSM Expenses'!C12</f>
        <v>79.464269999999999</v>
      </c>
      <c r="F20" s="189">
        <f>'DSM Expenses'!D12</f>
        <v>79.215450000000004</v>
      </c>
      <c r="G20" s="189">
        <f>'DSM Expenses'!E12</f>
        <v>78.967820000000003</v>
      </c>
      <c r="H20" s="189">
        <f>'DSM Expenses'!F12</f>
        <v>78.976869999999906</v>
      </c>
      <c r="I20" s="189">
        <f>'DSM Expenses'!G12</f>
        <v>79.000789999999995</v>
      </c>
      <c r="J20" s="189">
        <f>'DSM Expenses'!H12</f>
        <v>79.046100902999996</v>
      </c>
      <c r="K20" s="189">
        <f>'DSM Expenses'!I12</f>
        <v>79.095970342999905</v>
      </c>
      <c r="L20" s="189">
        <f>'DSM Expenses'!J12</f>
        <v>79.668988862999996</v>
      </c>
      <c r="M20" s="189">
        <f>'DSM Expenses'!K12</f>
        <v>80.242025443000003</v>
      </c>
      <c r="N20" s="189">
        <f>'DSM Expenses'!L12</f>
        <v>80.290633772999996</v>
      </c>
      <c r="O20" s="189">
        <f>'DSM Expenses'!M12</f>
        <v>80.579279623000005</v>
      </c>
      <c r="P20" s="185">
        <f t="shared" ref="P20:P22" si="2">SUM(D20:O20)</f>
        <v>954.30713894799976</v>
      </c>
    </row>
    <row r="21" spans="1:16" x14ac:dyDescent="0.25">
      <c r="A21" s="128" t="s">
        <v>339</v>
      </c>
      <c r="B21" s="92" t="s">
        <v>198</v>
      </c>
      <c r="C21" s="9" t="s">
        <v>1260</v>
      </c>
      <c r="D21" s="231">
        <f>'Excess ADIT'!B26</f>
        <v>-4.2895462166666691</v>
      </c>
      <c r="E21" s="231">
        <f>'Excess ADIT'!C26</f>
        <v>-4.2895462166666691</v>
      </c>
      <c r="F21" s="231">
        <f>'Excess ADIT'!D26</f>
        <v>-4.2895462166666691</v>
      </c>
      <c r="G21" s="231">
        <f>'Excess ADIT'!E26</f>
        <v>-4.2895462166666691</v>
      </c>
      <c r="H21" s="231">
        <f>'Excess ADIT'!F26</f>
        <v>-4.2895462166666691</v>
      </c>
      <c r="I21" s="231">
        <f>'Excess ADIT'!G26</f>
        <v>-4.2895462166666691</v>
      </c>
      <c r="J21" s="231">
        <f>'Excess ADIT'!H26</f>
        <v>-4.2895462166666691</v>
      </c>
      <c r="K21" s="231">
        <f>'Excess ADIT'!I26</f>
        <v>-4.2895462166666691</v>
      </c>
      <c r="L21" s="231">
        <f>'Excess ADIT'!J26</f>
        <v>-4.2895462166666691</v>
      </c>
      <c r="M21" s="231">
        <f>'Excess ADIT'!K26</f>
        <v>-4.2895462166666691</v>
      </c>
      <c r="N21" s="231">
        <f>'Excess ADIT'!L26</f>
        <v>-4.2895462166666691</v>
      </c>
      <c r="O21" s="231">
        <f>'Excess ADIT'!M26</f>
        <v>-4.2895462166666691</v>
      </c>
      <c r="P21" s="231">
        <f t="shared" si="2"/>
        <v>-51.47455460000004</v>
      </c>
    </row>
    <row r="22" spans="1:16" x14ac:dyDescent="0.25">
      <c r="A22" s="128" t="s">
        <v>339</v>
      </c>
      <c r="B22" s="92" t="s">
        <v>198</v>
      </c>
      <c r="C22" s="9" t="s">
        <v>1261</v>
      </c>
      <c r="D22" s="231">
        <f>'Excess ADIT'!B27</f>
        <v>0</v>
      </c>
      <c r="E22" s="231">
        <f>'Excess ADIT'!C27</f>
        <v>0</v>
      </c>
      <c r="F22" s="231">
        <f>'Excess ADIT'!D27</f>
        <v>0</v>
      </c>
      <c r="G22" s="231">
        <f>'Excess ADIT'!E27</f>
        <v>0</v>
      </c>
      <c r="H22" s="231">
        <f>'Excess ADIT'!F27</f>
        <v>0</v>
      </c>
      <c r="I22" s="231">
        <f>'Excess ADIT'!G27</f>
        <v>0</v>
      </c>
      <c r="J22" s="231">
        <f>'Excess ADIT'!H27</f>
        <v>0</v>
      </c>
      <c r="K22" s="231">
        <f>'Excess ADIT'!I27</f>
        <v>0</v>
      </c>
      <c r="L22" s="231">
        <f>'Excess ADIT'!J27</f>
        <v>0</v>
      </c>
      <c r="M22" s="231">
        <f>'Excess ADIT'!K27</f>
        <v>0</v>
      </c>
      <c r="N22" s="231">
        <f>'Excess ADIT'!L27</f>
        <v>0</v>
      </c>
      <c r="O22" s="231">
        <f>'Excess ADIT'!M27</f>
        <v>0</v>
      </c>
      <c r="P22" s="231">
        <f t="shared" si="2"/>
        <v>0</v>
      </c>
    </row>
    <row r="23" spans="1:16" x14ac:dyDescent="0.25">
      <c r="D23" s="184"/>
      <c r="E23" s="184"/>
      <c r="F23" s="184"/>
      <c r="G23" s="184"/>
      <c r="H23" s="184"/>
      <c r="I23" s="184"/>
      <c r="J23" s="184"/>
      <c r="K23" s="184"/>
      <c r="L23" s="184"/>
      <c r="M23" s="184"/>
      <c r="N23" s="184"/>
      <c r="O23" s="184"/>
      <c r="P23" s="185"/>
    </row>
    <row r="24" spans="1:16" x14ac:dyDescent="0.25">
      <c r="A24" s="183" t="str">
        <f>'SCH D-2 B'!$E$10</f>
        <v>ADJ 2</v>
      </c>
      <c r="C24" s="7" t="s">
        <v>269</v>
      </c>
      <c r="D24" s="188"/>
      <c r="E24" s="188"/>
      <c r="F24" s="188"/>
      <c r="G24" s="188"/>
      <c r="H24" s="188"/>
      <c r="I24" s="188"/>
      <c r="J24" s="188"/>
      <c r="K24" s="188"/>
      <c r="L24" s="188"/>
      <c r="M24" s="188"/>
      <c r="N24" s="188"/>
      <c r="O24" s="188"/>
      <c r="P24" s="185"/>
    </row>
    <row r="25" spans="1:16" x14ac:dyDescent="0.25">
      <c r="A25" s="128" t="s">
        <v>338</v>
      </c>
      <c r="B25" s="92" t="str">
        <f>MID($C25,1,3)</f>
        <v>440</v>
      </c>
      <c r="C25" s="9" t="s">
        <v>143</v>
      </c>
      <c r="D25" s="184">
        <f>'Rev-Tracker'!C7</f>
        <v>4417.3102200000003</v>
      </c>
      <c r="E25" s="184">
        <f>'Rev-Tracker'!D7</f>
        <v>3701.68021</v>
      </c>
      <c r="F25" s="184">
        <f>'Rev-Tracker'!E7</f>
        <v>3780.6280399999901</v>
      </c>
      <c r="G25" s="184">
        <f>'Rev-Tracker'!F7</f>
        <v>3494.92245</v>
      </c>
      <c r="H25" s="184">
        <f>'Rev-Tracker'!G7</f>
        <v>4441.7866899999999</v>
      </c>
      <c r="I25" s="184">
        <f>'Rev-Tracker'!H7</f>
        <v>4722.4261800000004</v>
      </c>
      <c r="J25" s="184">
        <f>'Rev-Tracker'!I7</f>
        <v>4978.3823093946603</v>
      </c>
      <c r="K25" s="184">
        <f>'Rev-Tracker'!J7</f>
        <v>5032.3555169320098</v>
      </c>
      <c r="L25" s="184">
        <f>'Rev-Tracker'!K7</f>
        <v>4274.7890735624896</v>
      </c>
      <c r="M25" s="184">
        <f>'Rev-Tracker'!L7</f>
        <v>3701.42652665069</v>
      </c>
      <c r="N25" s="184">
        <f>'Rev-Tracker'!M7</f>
        <v>3654.9070528983998</v>
      </c>
      <c r="O25" s="184">
        <f>'Rev-Tracker'!N7</f>
        <v>3979.99295092293</v>
      </c>
      <c r="P25" s="185">
        <f t="shared" ref="P25:P30" si="3">SUM(D25:O25)</f>
        <v>50180.607220361177</v>
      </c>
    </row>
    <row r="26" spans="1:16" x14ac:dyDescent="0.25">
      <c r="A26" s="128" t="s">
        <v>338</v>
      </c>
      <c r="B26" s="93">
        <v>442.2</v>
      </c>
      <c r="C26" s="9" t="s">
        <v>144</v>
      </c>
      <c r="D26" s="184">
        <f>'Rev-Tracker'!C8</f>
        <v>3098.3706200000001</v>
      </c>
      <c r="E26" s="184">
        <f>'Rev-Tracker'!D8</f>
        <v>3917.49638</v>
      </c>
      <c r="F26" s="184">
        <f>'Rev-Tracker'!E8</f>
        <v>3880.27852999999</v>
      </c>
      <c r="G26" s="184">
        <f>'Rev-Tracker'!F8</f>
        <v>4037.24323</v>
      </c>
      <c r="H26" s="184">
        <f>'Rev-Tracker'!G8</f>
        <v>3474.2628599999998</v>
      </c>
      <c r="I26" s="184">
        <f>'Rev-Tracker'!H8</f>
        <v>3412.7014300000001</v>
      </c>
      <c r="J26" s="184">
        <f>'Rev-Tracker'!I8</f>
        <v>3669.6537099174898</v>
      </c>
      <c r="K26" s="184">
        <f>'Rev-Tracker'!J8</f>
        <v>3784.2936006576801</v>
      </c>
      <c r="L26" s="184">
        <f>'Rev-Tracker'!K8</f>
        <v>3985.1595641936301</v>
      </c>
      <c r="M26" s="184">
        <f>'Rev-Tracker'!L8</f>
        <v>4324.9291146474197</v>
      </c>
      <c r="N26" s="184">
        <f>'Rev-Tracker'!M8</f>
        <v>4315.1589863550798</v>
      </c>
      <c r="O26" s="184">
        <f>'Rev-Tracker'!N8</f>
        <v>3849.7768744035902</v>
      </c>
      <c r="P26" s="185">
        <f t="shared" si="3"/>
        <v>45749.324900174885</v>
      </c>
    </row>
    <row r="27" spans="1:16" x14ac:dyDescent="0.25">
      <c r="A27" s="128" t="s">
        <v>338</v>
      </c>
      <c r="B27" s="93">
        <v>442.3</v>
      </c>
      <c r="C27" s="9" t="s">
        <v>145</v>
      </c>
      <c r="D27" s="184">
        <f>'Rev-Tracker'!C9</f>
        <v>1250.02442</v>
      </c>
      <c r="E27" s="184">
        <f>'Rev-Tracker'!D9</f>
        <v>1991.66623</v>
      </c>
      <c r="F27" s="184">
        <f>'Rev-Tracker'!E9</f>
        <v>1720.79842999999</v>
      </c>
      <c r="G27" s="184">
        <f>'Rev-Tracker'!F9</f>
        <v>1886.2312299999901</v>
      </c>
      <c r="H27" s="184">
        <f>'Rev-Tracker'!G9</f>
        <v>1345.3917999999901</v>
      </c>
      <c r="I27" s="184">
        <f>'Rev-Tracker'!H9</f>
        <v>1459.7289499999999</v>
      </c>
      <c r="J27" s="184">
        <f>'Rev-Tracker'!I9</f>
        <v>1453.7903090851701</v>
      </c>
      <c r="K27" s="184">
        <f>'Rev-Tracker'!J9</f>
        <v>1539.47392844513</v>
      </c>
      <c r="L27" s="184">
        <f>'Rev-Tracker'!K9</f>
        <v>1713.6087418755999</v>
      </c>
      <c r="M27" s="184">
        <f>'Rev-Tracker'!L9</f>
        <v>1952.19016522686</v>
      </c>
      <c r="N27" s="184">
        <f>'Rev-Tracker'!M9</f>
        <v>1981.6255939815601</v>
      </c>
      <c r="O27" s="184">
        <f>'Rev-Tracker'!N9</f>
        <v>1760.65549010771</v>
      </c>
      <c r="P27" s="185">
        <f t="shared" si="3"/>
        <v>20055.185288722001</v>
      </c>
    </row>
    <row r="28" spans="1:16" x14ac:dyDescent="0.25">
      <c r="A28" s="128" t="s">
        <v>338</v>
      </c>
      <c r="B28" s="92" t="str">
        <f>MID($C28,1,3)</f>
        <v>444</v>
      </c>
      <c r="C28" s="9" t="s">
        <v>146</v>
      </c>
      <c r="D28" s="184">
        <f>'Rev-Tracker'!C10</f>
        <v>20.385339999999999</v>
      </c>
      <c r="E28" s="184">
        <f>'Rev-Tracker'!D10</f>
        <v>33.045830000000002</v>
      </c>
      <c r="F28" s="184">
        <f>'Rev-Tracker'!E10</f>
        <v>32.321439999999903</v>
      </c>
      <c r="G28" s="184">
        <f>'Rev-Tracker'!F10</f>
        <v>37.032209999999999</v>
      </c>
      <c r="H28" s="184">
        <f>'Rev-Tracker'!G10</f>
        <v>26.636030000000002</v>
      </c>
      <c r="I28" s="184">
        <f>'Rev-Tracker'!H10</f>
        <v>24.40915</v>
      </c>
      <c r="J28" s="184">
        <f>'Rev-Tracker'!I10</f>
        <v>27.028225883158601</v>
      </c>
      <c r="K28" s="184">
        <f>'Rev-Tracker'!J10</f>
        <v>27.381516569406902</v>
      </c>
      <c r="L28" s="184">
        <f>'Rev-Tracker'!K10</f>
        <v>30.7430079030947</v>
      </c>
      <c r="M28" s="184">
        <f>'Rev-Tracker'!L10</f>
        <v>35.7761274838887</v>
      </c>
      <c r="N28" s="184">
        <f>'Rev-Tracker'!M10</f>
        <v>37.1477380134992</v>
      </c>
      <c r="O28" s="184">
        <f>'Rev-Tracker'!N10</f>
        <v>33.853860117377302</v>
      </c>
      <c r="P28" s="185">
        <f t="shared" si="3"/>
        <v>365.76047597042532</v>
      </c>
    </row>
    <row r="29" spans="1:16" x14ac:dyDescent="0.25">
      <c r="A29" s="128" t="s">
        <v>338</v>
      </c>
      <c r="B29" s="92" t="str">
        <f>MID($C29,1,3)</f>
        <v>445</v>
      </c>
      <c r="C29" s="9" t="s">
        <v>147</v>
      </c>
      <c r="D29" s="184">
        <f>'Rev-Tracker'!C11</f>
        <v>717.95848999999998</v>
      </c>
      <c r="E29" s="184">
        <f>'Rev-Tracker'!D11</f>
        <v>882.52526999999998</v>
      </c>
      <c r="F29" s="184">
        <f>'Rev-Tracker'!E11</f>
        <v>1127.70859</v>
      </c>
      <c r="G29" s="184">
        <f>'Rev-Tracker'!F11</f>
        <v>1134.0691200000001</v>
      </c>
      <c r="H29" s="184">
        <f>'Rev-Tracker'!G11</f>
        <v>937.44727</v>
      </c>
      <c r="I29" s="184">
        <f>'Rev-Tracker'!H11</f>
        <v>936.07911000000001</v>
      </c>
      <c r="J29" s="184">
        <f>'Rev-Tracker'!I11</f>
        <v>883.121506931353</v>
      </c>
      <c r="K29" s="184">
        <f>'Rev-Tracker'!J11</f>
        <v>913.76753938298998</v>
      </c>
      <c r="L29" s="184">
        <f>'Rev-Tracker'!K11</f>
        <v>1034.5346758164201</v>
      </c>
      <c r="M29" s="184">
        <f>'Rev-Tracker'!L11</f>
        <v>1114.15089510763</v>
      </c>
      <c r="N29" s="184">
        <f>'Rev-Tracker'!M11</f>
        <v>1069.91531506661</v>
      </c>
      <c r="O29" s="184">
        <f>'Rev-Tracker'!N11</f>
        <v>950.19846544216898</v>
      </c>
      <c r="P29" s="185">
        <f t="shared" si="3"/>
        <v>11701.47624774717</v>
      </c>
    </row>
    <row r="30" spans="1:16" x14ac:dyDescent="0.25">
      <c r="C30" s="9" t="s">
        <v>270</v>
      </c>
      <c r="D30" s="186">
        <f>SUM(D25:D29)</f>
        <v>9504.0490900000004</v>
      </c>
      <c r="E30" s="186">
        <f t="shared" ref="E30:O30" si="4">SUM(E25:E29)</f>
        <v>10526.413919999999</v>
      </c>
      <c r="F30" s="186">
        <f t="shared" si="4"/>
        <v>10541.735029999971</v>
      </c>
      <c r="G30" s="186">
        <f t="shared" si="4"/>
        <v>10589.49823999999</v>
      </c>
      <c r="H30" s="186">
        <f t="shared" si="4"/>
        <v>10225.52464999999</v>
      </c>
      <c r="I30" s="186">
        <f t="shared" si="4"/>
        <v>10555.34482</v>
      </c>
      <c r="J30" s="186">
        <f t="shared" si="4"/>
        <v>11011.976061211833</v>
      </c>
      <c r="K30" s="186">
        <f t="shared" si="4"/>
        <v>11297.272101987217</v>
      </c>
      <c r="L30" s="186">
        <f t="shared" si="4"/>
        <v>11038.835063351233</v>
      </c>
      <c r="M30" s="186">
        <f t="shared" si="4"/>
        <v>11128.472829116488</v>
      </c>
      <c r="N30" s="186">
        <f t="shared" si="4"/>
        <v>11058.754686315147</v>
      </c>
      <c r="O30" s="186">
        <f t="shared" si="4"/>
        <v>10574.477640993777</v>
      </c>
      <c r="P30" s="187">
        <f t="shared" si="3"/>
        <v>128052.35413297566</v>
      </c>
    </row>
    <row r="31" spans="1:16" x14ac:dyDescent="0.25">
      <c r="D31" s="184"/>
      <c r="E31" s="184"/>
      <c r="F31" s="184"/>
      <c r="G31" s="184"/>
      <c r="H31" s="184"/>
      <c r="I31" s="184"/>
      <c r="J31" s="184"/>
      <c r="K31" s="184"/>
      <c r="L31" s="184"/>
      <c r="M31" s="184"/>
      <c r="N31" s="184"/>
      <c r="O31" s="184"/>
      <c r="P31" s="185"/>
    </row>
    <row r="32" spans="1:16" x14ac:dyDescent="0.25">
      <c r="C32" s="205" t="s">
        <v>981</v>
      </c>
      <c r="D32" s="188"/>
      <c r="E32" s="188"/>
      <c r="F32" s="188"/>
      <c r="G32" s="188"/>
      <c r="H32" s="188"/>
      <c r="I32" s="188"/>
      <c r="J32" s="188"/>
      <c r="K32" s="188"/>
      <c r="L32" s="188"/>
      <c r="M32" s="188"/>
      <c r="N32" s="188"/>
      <c r="O32" s="188"/>
      <c r="P32" s="185"/>
    </row>
    <row r="33" spans="1:16" x14ac:dyDescent="0.25">
      <c r="A33" s="128" t="s">
        <v>338</v>
      </c>
      <c r="B33" s="243">
        <v>407.3</v>
      </c>
      <c r="C33" s="9" t="s">
        <v>1106</v>
      </c>
      <c r="D33" s="184">
        <f ca="1">'ECR EXP B'!C6</f>
        <v>33.215579974024088</v>
      </c>
      <c r="E33" s="184">
        <f ca="1">'ECR EXP B'!D6</f>
        <v>35.355536690391453</v>
      </c>
      <c r="F33" s="184">
        <f ca="1">'ECR EXP B'!E6</f>
        <v>39.074188410247288</v>
      </c>
      <c r="G33" s="184">
        <f ca="1">'ECR EXP B'!F6</f>
        <v>41.143497598566313</v>
      </c>
      <c r="H33" s="184">
        <f ca="1">'ECR EXP B'!G6</f>
        <v>42.014120575539572</v>
      </c>
      <c r="I33" s="184">
        <f ca="1">'ECR EXP B'!H6</f>
        <v>43.675871827118186</v>
      </c>
      <c r="J33" s="184">
        <f>'ECR EXP B'!I6</f>
        <v>46.068719839678202</v>
      </c>
      <c r="K33" s="184">
        <f>'ECR EXP B'!J6</f>
        <v>48.193010894223598</v>
      </c>
      <c r="L33" s="184">
        <f>'ECR EXP B'!K6</f>
        <v>52.084689689844097</v>
      </c>
      <c r="M33" s="184">
        <f>'ECR EXP B'!L6</f>
        <v>56.225788627573003</v>
      </c>
      <c r="N33" s="184">
        <f>'ECR EXP B'!M6</f>
        <v>60.283119252573002</v>
      </c>
      <c r="O33" s="184">
        <f>'ECR EXP B'!N6</f>
        <v>67.158041651096994</v>
      </c>
      <c r="P33" s="185">
        <f t="shared" ref="P33" ca="1" si="5">SUM(D33:O33)</f>
        <v>564.49216503087587</v>
      </c>
    </row>
    <row r="34" spans="1:16" x14ac:dyDescent="0.25">
      <c r="A34" s="128" t="s">
        <v>338</v>
      </c>
      <c r="B34" s="243">
        <v>408.1</v>
      </c>
      <c r="C34" s="9" t="s">
        <v>1107</v>
      </c>
      <c r="D34" s="184">
        <f ca="1">'ECR EXP B'!C7</f>
        <v>139.28800000000001</v>
      </c>
      <c r="E34" s="184">
        <f ca="1">'ECR EXP B'!D7</f>
        <v>139.28800000000001</v>
      </c>
      <c r="F34" s="184">
        <f ca="1">'ECR EXP B'!E7</f>
        <v>139.268</v>
      </c>
      <c r="G34" s="184">
        <f ca="1">'ECR EXP B'!F7</f>
        <v>139.268</v>
      </c>
      <c r="H34" s="184">
        <f ca="1">'ECR EXP B'!G7</f>
        <v>139.268</v>
      </c>
      <c r="I34" s="184">
        <f ca="1">'ECR EXP B'!H7</f>
        <v>139.268</v>
      </c>
      <c r="J34" s="184">
        <f>'ECR EXP B'!I7</f>
        <v>136.98136202047999</v>
      </c>
      <c r="K34" s="184">
        <f>'ECR EXP B'!J7</f>
        <v>136.98136202047999</v>
      </c>
      <c r="L34" s="184">
        <f>'ECR EXP B'!K7</f>
        <v>136.98136202047999</v>
      </c>
      <c r="M34" s="184">
        <f>'ECR EXP B'!L7</f>
        <v>136.98136202047999</v>
      </c>
      <c r="N34" s="184">
        <f>'ECR EXP B'!M7</f>
        <v>132.80114120089738</v>
      </c>
      <c r="O34" s="184">
        <f>'ECR EXP B'!N7</f>
        <v>132.80114120089738</v>
      </c>
      <c r="P34" s="185">
        <f t="shared" ref="P34:P41" ca="1" si="6">SUM(D34:O34)</f>
        <v>1649.1757304837147</v>
      </c>
    </row>
    <row r="35" spans="1:16" x14ac:dyDescent="0.25">
      <c r="A35" s="128" t="s">
        <v>338</v>
      </c>
      <c r="B35" s="243">
        <v>411.8</v>
      </c>
      <c r="C35" s="9" t="s">
        <v>1145</v>
      </c>
      <c r="D35" s="184">
        <f ca="1">'ECR EXP B'!C9</f>
        <v>0</v>
      </c>
      <c r="E35" s="184">
        <f ca="1">'ECR EXP B'!D9</f>
        <v>0</v>
      </c>
      <c r="F35" s="184">
        <f ca="1">'ECR EXP B'!E9</f>
        <v>0</v>
      </c>
      <c r="G35" s="184">
        <f ca="1">'ECR EXP B'!F9</f>
        <v>0</v>
      </c>
      <c r="H35" s="184">
        <f ca="1">'ECR EXP B'!G9</f>
        <v>0</v>
      </c>
      <c r="I35" s="184">
        <f ca="1">'ECR EXP B'!H9</f>
        <v>0</v>
      </c>
      <c r="J35" s="184">
        <f>'ECR EXP B'!I9</f>
        <v>0</v>
      </c>
      <c r="K35" s="184">
        <f>'ECR EXP B'!J9</f>
        <v>0</v>
      </c>
      <c r="L35" s="184">
        <f>'ECR EXP B'!K9</f>
        <v>0</v>
      </c>
      <c r="M35" s="184">
        <f>'ECR EXP B'!L9</f>
        <v>0</v>
      </c>
      <c r="N35" s="184">
        <f>'ECR EXP B'!M9</f>
        <v>0</v>
      </c>
      <c r="O35" s="184">
        <f>'ECR EXP B'!N9</f>
        <v>0</v>
      </c>
      <c r="P35" s="185">
        <f t="shared" ca="1" si="6"/>
        <v>0</v>
      </c>
    </row>
    <row r="36" spans="1:16" x14ac:dyDescent="0.25">
      <c r="A36" s="128" t="s">
        <v>338</v>
      </c>
      <c r="B36" s="92" t="str">
        <f t="shared" ref="B36:B41" si="7">MID($C36,1,3)</f>
        <v>501</v>
      </c>
      <c r="C36" s="9" t="s">
        <v>1108</v>
      </c>
      <c r="D36" s="184">
        <f ca="1">'ECR EXP B'!C10</f>
        <v>28.822190000000003</v>
      </c>
      <c r="E36" s="184">
        <f ca="1">'ECR EXP B'!D10</f>
        <v>34.340900000000005</v>
      </c>
      <c r="F36" s="184">
        <f ca="1">'ECR EXP B'!E10</f>
        <v>17.018360000000001</v>
      </c>
      <c r="G36" s="184">
        <f ca="1">'ECR EXP B'!F10</f>
        <v>-318.40123</v>
      </c>
      <c r="H36" s="190">
        <f ca="1">'ECR EXP B'!G10</f>
        <v>-374.06303000000003</v>
      </c>
      <c r="I36" s="190">
        <f ca="1">'ECR EXP B'!H10</f>
        <v>-223.73417999999998</v>
      </c>
      <c r="J36" s="184">
        <f>'ECR EXP B'!I10</f>
        <v>-249.58600000000001</v>
      </c>
      <c r="K36" s="184">
        <f>'ECR EXP B'!J10</f>
        <v>-248.58600000000001</v>
      </c>
      <c r="L36" s="184">
        <f>'ECR EXP B'!K10</f>
        <v>-248.58600000000001</v>
      </c>
      <c r="M36" s="184">
        <f>'ECR EXP B'!L10</f>
        <v>-248.58600000000001</v>
      </c>
      <c r="N36" s="184">
        <f>'ECR EXP B'!M10</f>
        <v>-248.58600000000001</v>
      </c>
      <c r="O36" s="184">
        <f>'ECR EXP B'!N10</f>
        <v>-248.68799999999999</v>
      </c>
      <c r="P36" s="185">
        <f t="shared" ca="1" si="6"/>
        <v>-2328.6349900000005</v>
      </c>
    </row>
    <row r="37" spans="1:16" x14ac:dyDescent="0.25">
      <c r="A37" s="128" t="s">
        <v>338</v>
      </c>
      <c r="B37" s="92" t="str">
        <f t="shared" si="7"/>
        <v>502</v>
      </c>
      <c r="C37" s="9" t="s">
        <v>1109</v>
      </c>
      <c r="D37" s="184">
        <f ca="1">'ECR EXP B'!C11</f>
        <v>33.748129999999996</v>
      </c>
      <c r="E37" s="184">
        <f ca="1">'ECR EXP B'!D11</f>
        <v>30.272559999999999</v>
      </c>
      <c r="F37" s="184">
        <f ca="1">'ECR EXP B'!E11</f>
        <v>20.000489999999999</v>
      </c>
      <c r="G37" s="184">
        <f ca="1">'ECR EXP B'!F11</f>
        <v>13.384249999999998</v>
      </c>
      <c r="H37" s="190">
        <f ca="1">'ECR EXP B'!G11</f>
        <v>25.399949999999997</v>
      </c>
      <c r="I37" s="190">
        <f ca="1">'ECR EXP B'!H11</f>
        <v>-2.8218200000000015</v>
      </c>
      <c r="J37" s="184">
        <f>'ECR EXP B'!I11</f>
        <v>10.747999999999999</v>
      </c>
      <c r="K37" s="184">
        <f>'ECR EXP B'!J11</f>
        <v>42.747999999999998</v>
      </c>
      <c r="L37" s="184">
        <f>'ECR EXP B'!K11</f>
        <v>42.44</v>
      </c>
      <c r="M37" s="184">
        <f>'ECR EXP B'!L11</f>
        <v>42.44</v>
      </c>
      <c r="N37" s="184">
        <f>'ECR EXP B'!M11</f>
        <v>42.44</v>
      </c>
      <c r="O37" s="184">
        <f>'ECR EXP B'!N11</f>
        <v>41.929000000000002</v>
      </c>
      <c r="P37" s="185">
        <f t="shared" ca="1" si="6"/>
        <v>342.72856000000002</v>
      </c>
    </row>
    <row r="38" spans="1:16" x14ac:dyDescent="0.25">
      <c r="A38" s="128" t="s">
        <v>338</v>
      </c>
      <c r="B38" s="92" t="str">
        <f t="shared" si="7"/>
        <v>506</v>
      </c>
      <c r="C38" s="9" t="s">
        <v>1110</v>
      </c>
      <c r="D38" s="184">
        <f ca="1">'ECR EXP B'!C12</f>
        <v>448.32646999999997</v>
      </c>
      <c r="E38" s="184">
        <f ca="1">'ECR EXP B'!D12</f>
        <v>486.72296999999998</v>
      </c>
      <c r="F38" s="184">
        <f ca="1">'ECR EXP B'!E12</f>
        <v>271.06880000000001</v>
      </c>
      <c r="G38" s="184">
        <f ca="1">'ECR EXP B'!F12</f>
        <v>349.43129000000005</v>
      </c>
      <c r="H38" s="184">
        <f ca="1">'ECR EXP B'!G12</f>
        <v>329.09467000000001</v>
      </c>
      <c r="I38" s="184">
        <f ca="1">'ECR EXP B'!H12</f>
        <v>420.83603999999997</v>
      </c>
      <c r="J38" s="184">
        <f>'ECR EXP B'!I12</f>
        <v>452.13299999999998</v>
      </c>
      <c r="K38" s="184">
        <f>'ECR EXP B'!J12</f>
        <v>521.96399999999903</v>
      </c>
      <c r="L38" s="184">
        <f>'ECR EXP B'!K12</f>
        <v>475.23200000000003</v>
      </c>
      <c r="M38" s="184">
        <f>'ECR EXP B'!L12</f>
        <v>440.28899999999999</v>
      </c>
      <c r="N38" s="184">
        <f>'ECR EXP B'!M12</f>
        <v>414.464</v>
      </c>
      <c r="O38" s="184">
        <f>'ECR EXP B'!N12</f>
        <v>523.92099999999903</v>
      </c>
      <c r="P38" s="185">
        <f t="shared" ca="1" si="6"/>
        <v>5133.4832399999977</v>
      </c>
    </row>
    <row r="39" spans="1:16" x14ac:dyDescent="0.25">
      <c r="A39" s="128" t="s">
        <v>338</v>
      </c>
      <c r="B39" s="92" t="str">
        <f t="shared" si="7"/>
        <v>509</v>
      </c>
      <c r="C39" s="9" t="s">
        <v>1111</v>
      </c>
      <c r="D39" s="191">
        <f ca="1">'ECR EXP B'!C13</f>
        <v>0</v>
      </c>
      <c r="E39" s="191">
        <f ca="1">'ECR EXP B'!D13</f>
        <v>0</v>
      </c>
      <c r="F39" s="191">
        <f ca="1">'ECR EXP B'!E13</f>
        <v>0</v>
      </c>
      <c r="G39" s="191">
        <f ca="1">'ECR EXP B'!F13</f>
        <v>0</v>
      </c>
      <c r="H39" s="191">
        <f ca="1">'ECR EXP B'!G13</f>
        <v>0</v>
      </c>
      <c r="I39" s="191">
        <f ca="1">'ECR EXP B'!H13</f>
        <v>0</v>
      </c>
      <c r="J39" s="191">
        <f>'ECR EXP B'!I13</f>
        <v>0</v>
      </c>
      <c r="K39" s="191">
        <f>'ECR EXP B'!J13</f>
        <v>1</v>
      </c>
      <c r="L39" s="191">
        <f>'ECR EXP B'!K13</f>
        <v>0</v>
      </c>
      <c r="M39" s="191">
        <f>'ECR EXP B'!L13</f>
        <v>0</v>
      </c>
      <c r="N39" s="191">
        <f>'ECR EXP B'!M13</f>
        <v>0</v>
      </c>
      <c r="O39" s="191">
        <f>'ECR EXP B'!N13</f>
        <v>1</v>
      </c>
      <c r="P39" s="185">
        <f t="shared" ca="1" si="6"/>
        <v>2</v>
      </c>
    </row>
    <row r="40" spans="1:16" x14ac:dyDescent="0.25">
      <c r="A40" s="128" t="s">
        <v>338</v>
      </c>
      <c r="B40" s="92" t="str">
        <f t="shared" si="7"/>
        <v>512</v>
      </c>
      <c r="C40" s="9" t="s">
        <v>1112</v>
      </c>
      <c r="D40" s="191">
        <f ca="1">'ECR EXP B'!C14</f>
        <v>193.35073</v>
      </c>
      <c r="E40" s="191">
        <f ca="1">'ECR EXP B'!D14</f>
        <v>135.44979999999998</v>
      </c>
      <c r="F40" s="191">
        <f ca="1">'ECR EXP B'!E14</f>
        <v>404.35611999999998</v>
      </c>
      <c r="G40" s="191">
        <f ca="1">'ECR EXP B'!F14</f>
        <v>335.54644999999999</v>
      </c>
      <c r="H40" s="191">
        <f ca="1">'ECR EXP B'!G14</f>
        <v>157.14478999999997</v>
      </c>
      <c r="I40" s="191">
        <f ca="1">'ECR EXP B'!H14</f>
        <v>202.19220000000001</v>
      </c>
      <c r="J40" s="191">
        <f>'ECR EXP B'!I14</f>
        <v>312.68099999999998</v>
      </c>
      <c r="K40" s="191">
        <f>'ECR EXP B'!J14</f>
        <v>337.07</v>
      </c>
      <c r="L40" s="191">
        <f>'ECR EXP B'!K14</f>
        <v>269.59100000000001</v>
      </c>
      <c r="M40" s="191">
        <f>'ECR EXP B'!L14</f>
        <v>382.15600000000001</v>
      </c>
      <c r="N40" s="191">
        <f>'ECR EXP B'!M14</f>
        <v>392.54300000000001</v>
      </c>
      <c r="O40" s="191">
        <f>'ECR EXP B'!N14</f>
        <v>268.892</v>
      </c>
      <c r="P40" s="185">
        <f t="shared" ca="1" si="6"/>
        <v>3390.97309</v>
      </c>
    </row>
    <row r="41" spans="1:16" x14ac:dyDescent="0.25">
      <c r="A41" s="128" t="s">
        <v>338</v>
      </c>
      <c r="B41" s="92" t="str">
        <f t="shared" si="7"/>
        <v>549</v>
      </c>
      <c r="C41" s="9" t="s">
        <v>1113</v>
      </c>
      <c r="D41" s="184">
        <f>'ECR EXP B'!C15</f>
        <v>0</v>
      </c>
      <c r="E41" s="184">
        <f>'ECR EXP B'!D15</f>
        <v>0</v>
      </c>
      <c r="F41" s="184">
        <f>'ECR EXP B'!E15</f>
        <v>0</v>
      </c>
      <c r="G41" s="184">
        <f>'ECR EXP B'!F15</f>
        <v>0</v>
      </c>
      <c r="H41" s="184">
        <f>'ECR EXP B'!G15</f>
        <v>0</v>
      </c>
      <c r="I41" s="184">
        <f>'ECR EXP B'!H15</f>
        <v>0</v>
      </c>
      <c r="J41" s="184">
        <f>'ECR EXP B'!I15</f>
        <v>0</v>
      </c>
      <c r="K41" s="184">
        <f>'ECR EXP B'!J15</f>
        <v>0</v>
      </c>
      <c r="L41" s="184">
        <f>'ECR EXP B'!K15</f>
        <v>0</v>
      </c>
      <c r="M41" s="184">
        <f>'ECR EXP B'!L15</f>
        <v>0</v>
      </c>
      <c r="N41" s="184">
        <f>'ECR EXP B'!M15</f>
        <v>0</v>
      </c>
      <c r="O41" s="184">
        <f>'ECR EXP B'!N15</f>
        <v>0</v>
      </c>
      <c r="P41" s="185">
        <f t="shared" si="6"/>
        <v>0</v>
      </c>
    </row>
    <row r="42" spans="1:16" x14ac:dyDescent="0.25">
      <c r="C42" s="9" t="s">
        <v>1001</v>
      </c>
      <c r="D42" s="186">
        <f ca="1">SUM(D33:D41)</f>
        <v>876.7510999740241</v>
      </c>
      <c r="E42" s="186">
        <f t="shared" ref="E42:P42" ca="1" si="8">SUM(E33:E41)</f>
        <v>861.42976669039138</v>
      </c>
      <c r="F42" s="186">
        <f t="shared" ca="1" si="8"/>
        <v>890.7859584102473</v>
      </c>
      <c r="G42" s="186">
        <f t="shared" ca="1" si="8"/>
        <v>560.37225759856642</v>
      </c>
      <c r="H42" s="186">
        <f t="shared" ca="1" si="8"/>
        <v>318.85850057553955</v>
      </c>
      <c r="I42" s="186">
        <f t="shared" ca="1" si="8"/>
        <v>579.41611182711813</v>
      </c>
      <c r="J42" s="186">
        <f t="shared" si="8"/>
        <v>709.02608186015823</v>
      </c>
      <c r="K42" s="186">
        <f t="shared" si="8"/>
        <v>839.37037291470256</v>
      </c>
      <c r="L42" s="186">
        <f t="shared" si="8"/>
        <v>727.74305171032415</v>
      </c>
      <c r="M42" s="186">
        <f t="shared" si="8"/>
        <v>809.50615064805288</v>
      </c>
      <c r="N42" s="186">
        <f t="shared" si="8"/>
        <v>793.94526045347038</v>
      </c>
      <c r="O42" s="186">
        <f t="shared" si="8"/>
        <v>787.01318285199341</v>
      </c>
      <c r="P42" s="186">
        <f t="shared" ca="1" si="8"/>
        <v>8754.2177955145871</v>
      </c>
    </row>
    <row r="43" spans="1:16" x14ac:dyDescent="0.25">
      <c r="C43" s="7"/>
      <c r="D43" s="191"/>
      <c r="E43" s="191"/>
      <c r="F43" s="191"/>
      <c r="G43" s="191"/>
      <c r="H43" s="191"/>
      <c r="I43" s="191"/>
      <c r="J43" s="191"/>
      <c r="K43" s="191"/>
      <c r="L43" s="191"/>
      <c r="M43" s="191"/>
      <c r="N43" s="191"/>
      <c r="O43" s="191"/>
      <c r="P43" s="185"/>
    </row>
    <row r="44" spans="1:16" x14ac:dyDescent="0.25">
      <c r="A44" s="128" t="s">
        <v>338</v>
      </c>
      <c r="B44" s="91">
        <v>923</v>
      </c>
      <c r="C44" s="9" t="s">
        <v>1115</v>
      </c>
      <c r="D44" s="188">
        <v>0</v>
      </c>
      <c r="E44" s="188">
        <v>0</v>
      </c>
      <c r="F44" s="188">
        <v>3.2524000000000002</v>
      </c>
      <c r="G44" s="188">
        <v>0</v>
      </c>
      <c r="H44" s="188">
        <v>0</v>
      </c>
      <c r="I44" s="188">
        <v>0</v>
      </c>
      <c r="J44" s="188">
        <v>0</v>
      </c>
      <c r="K44" s="188">
        <v>0</v>
      </c>
      <c r="L44" s="188">
        <v>0</v>
      </c>
      <c r="M44" s="188">
        <v>0</v>
      </c>
      <c r="N44" s="188">
        <v>0</v>
      </c>
      <c r="O44" s="188">
        <v>0</v>
      </c>
      <c r="P44" s="185">
        <f>SUM(D44:O44)</f>
        <v>3.2524000000000002</v>
      </c>
    </row>
    <row r="45" spans="1:16" x14ac:dyDescent="0.25">
      <c r="D45" s="188"/>
      <c r="E45" s="188"/>
      <c r="F45" s="188"/>
      <c r="G45" s="188"/>
      <c r="H45" s="188"/>
      <c r="I45" s="188"/>
      <c r="J45" s="188"/>
      <c r="K45" s="188"/>
      <c r="L45" s="188"/>
      <c r="M45" s="188"/>
      <c r="N45" s="188"/>
      <c r="O45" s="188"/>
      <c r="P45" s="185"/>
    </row>
    <row r="46" spans="1:16" x14ac:dyDescent="0.25">
      <c r="A46" s="128" t="s">
        <v>338</v>
      </c>
      <c r="B46" s="91" t="s">
        <v>196</v>
      </c>
      <c r="C46" s="9" t="s">
        <v>1114</v>
      </c>
      <c r="D46" s="184">
        <f>'ECR EXP B'!C5</f>
        <v>2354.9609999999998</v>
      </c>
      <c r="E46" s="184">
        <f>'ECR EXP B'!D5</f>
        <v>2355.58</v>
      </c>
      <c r="F46" s="184">
        <f>'ECR EXP B'!E5</f>
        <v>2355.58</v>
      </c>
      <c r="G46" s="184">
        <f>'ECR EXP B'!F5</f>
        <v>2355.58</v>
      </c>
      <c r="H46" s="184">
        <f>'ECR EXP B'!G5</f>
        <v>2355.58</v>
      </c>
      <c r="I46" s="184">
        <f>'ECR EXP B'!H5</f>
        <v>2366.6979999999999</v>
      </c>
      <c r="J46" s="184">
        <f>'ECR EXP B'!I5</f>
        <v>2400.8366348284571</v>
      </c>
      <c r="K46" s="184">
        <f>'ECR EXP B'!J5</f>
        <v>2449.3255543031532</v>
      </c>
      <c r="L46" s="184">
        <f>'ECR EXP B'!K5</f>
        <v>2523.8615406752833</v>
      </c>
      <c r="M46" s="184">
        <f>'ECR EXP B'!L5</f>
        <v>2559.3477541549832</v>
      </c>
      <c r="N46" s="184">
        <f>'ECR EXP B'!M5</f>
        <v>2561.0270493843132</v>
      </c>
      <c r="O46" s="184">
        <f>'ECR EXP B'!N5</f>
        <v>2563.9930423703531</v>
      </c>
      <c r="P46" s="185">
        <f>SUM(D46:O46)</f>
        <v>29202.370575716541</v>
      </c>
    </row>
    <row r="47" spans="1:16" x14ac:dyDescent="0.25">
      <c r="A47" s="128" t="s">
        <v>338</v>
      </c>
      <c r="B47" s="92" t="s">
        <v>198</v>
      </c>
      <c r="C47" s="9" t="s">
        <v>1262</v>
      </c>
      <c r="D47" s="231">
        <f>'Excess ADIT'!B5+'Excess ADIT'!B11+'Excess ADIT'!B16</f>
        <v>-4.091085894658228</v>
      </c>
      <c r="E47" s="231">
        <f>'Excess ADIT'!C5+'Excess ADIT'!C11+'Excess ADIT'!C16</f>
        <v>-4.091085894658228</v>
      </c>
      <c r="F47" s="231">
        <f>'Excess ADIT'!D5+'Excess ADIT'!D11+'Excess ADIT'!D16</f>
        <v>-4.091085894658228</v>
      </c>
      <c r="G47" s="231">
        <f>'Excess ADIT'!E5+'Excess ADIT'!E11+'Excess ADIT'!E16</f>
        <v>-4.091085894658228</v>
      </c>
      <c r="H47" s="231">
        <f>'Excess ADIT'!F5+'Excess ADIT'!F11+'Excess ADIT'!F16</f>
        <v>-4.091085894658228</v>
      </c>
      <c r="I47" s="231">
        <f>'Excess ADIT'!G5+'Excess ADIT'!G11+'Excess ADIT'!G16</f>
        <v>-4.091085894658228</v>
      </c>
      <c r="J47" s="231">
        <f>'Excess ADIT'!H5+'Excess ADIT'!H11+'Excess ADIT'!H16</f>
        <v>-4.091085894658228</v>
      </c>
      <c r="K47" s="231">
        <f>'Excess ADIT'!I5+'Excess ADIT'!I11+'Excess ADIT'!I16</f>
        <v>-4.091085894658228</v>
      </c>
      <c r="L47" s="231">
        <f>'Excess ADIT'!J5+'Excess ADIT'!J11+'Excess ADIT'!J16</f>
        <v>-4.091085894658228</v>
      </c>
      <c r="M47" s="231">
        <f>'Excess ADIT'!K5+'Excess ADIT'!K11+'Excess ADIT'!K16</f>
        <v>-4.091085894658228</v>
      </c>
      <c r="N47" s="231">
        <f>'Excess ADIT'!L5+'Excess ADIT'!L11+'Excess ADIT'!L16</f>
        <v>-4.091085894658228</v>
      </c>
      <c r="O47" s="231">
        <f>'Excess ADIT'!M5+'Excess ADIT'!M11+'Excess ADIT'!M16</f>
        <v>-4.091085894658228</v>
      </c>
      <c r="P47" s="231">
        <f t="shared" ref="P47:P48" si="9">SUM(D47:O47)</f>
        <v>-49.093030735898736</v>
      </c>
    </row>
    <row r="48" spans="1:16" x14ac:dyDescent="0.25">
      <c r="A48" s="128" t="s">
        <v>338</v>
      </c>
      <c r="B48" s="92" t="s">
        <v>198</v>
      </c>
      <c r="C48" s="9" t="s">
        <v>1263</v>
      </c>
      <c r="D48" s="231">
        <f>'Excess ADIT'!B6+'Excess ADIT'!B12+'Excess ADIT'!B17</f>
        <v>-0.31591396869947691</v>
      </c>
      <c r="E48" s="231">
        <f>'Excess ADIT'!C6+'Excess ADIT'!C12+'Excess ADIT'!C17</f>
        <v>-0.31591396869947691</v>
      </c>
      <c r="F48" s="231">
        <f>'Excess ADIT'!D6+'Excess ADIT'!D12+'Excess ADIT'!D17</f>
        <v>-0.31591396869947691</v>
      </c>
      <c r="G48" s="231">
        <f>'Excess ADIT'!E6+'Excess ADIT'!E12+'Excess ADIT'!E17</f>
        <v>-0.31591396869947691</v>
      </c>
      <c r="H48" s="231">
        <f>'Excess ADIT'!F6+'Excess ADIT'!F12+'Excess ADIT'!F17</f>
        <v>-0.31591396869947691</v>
      </c>
      <c r="I48" s="231">
        <f>'Excess ADIT'!G6+'Excess ADIT'!G12+'Excess ADIT'!G17</f>
        <v>-0.31591396869947691</v>
      </c>
      <c r="J48" s="231">
        <f>'Excess ADIT'!H6+'Excess ADIT'!H12+'Excess ADIT'!H17</f>
        <v>-0.31591396869947691</v>
      </c>
      <c r="K48" s="231">
        <f>'Excess ADIT'!I6+'Excess ADIT'!I12+'Excess ADIT'!I17</f>
        <v>-0.31591396869947691</v>
      </c>
      <c r="L48" s="231">
        <f>'Excess ADIT'!J6+'Excess ADIT'!J12+'Excess ADIT'!J17</f>
        <v>-0.31591396869947691</v>
      </c>
      <c r="M48" s="231">
        <f>'Excess ADIT'!K6+'Excess ADIT'!K12+'Excess ADIT'!K17</f>
        <v>-0.31591396869947691</v>
      </c>
      <c r="N48" s="231">
        <f>'Excess ADIT'!L6+'Excess ADIT'!L12+'Excess ADIT'!L17</f>
        <v>-0.31591396869947691</v>
      </c>
      <c r="O48" s="231">
        <f>'Excess ADIT'!M6+'Excess ADIT'!M12+'Excess ADIT'!M17</f>
        <v>-0.31591396869947691</v>
      </c>
      <c r="P48" s="231">
        <f t="shared" si="9"/>
        <v>-3.7909676243937223</v>
      </c>
    </row>
    <row r="49" spans="1:16" s="4" customFormat="1" ht="12.75" x14ac:dyDescent="0.2">
      <c r="A49" s="388" t="str">
        <f>A1</f>
        <v>LOUISVILLE GAS AND ELECTRIC COMPANY</v>
      </c>
      <c r="B49" s="389"/>
      <c r="C49" s="389"/>
      <c r="D49" s="389"/>
      <c r="E49" s="389"/>
      <c r="F49" s="389"/>
      <c r="G49" s="389"/>
      <c r="H49" s="389"/>
      <c r="I49" s="389"/>
      <c r="J49" s="389"/>
      <c r="K49" s="389"/>
      <c r="L49" s="389"/>
      <c r="M49" s="389"/>
      <c r="N49" s="389"/>
      <c r="O49" s="389"/>
      <c r="P49" s="389"/>
    </row>
    <row r="50" spans="1:16" s="4" customFormat="1" ht="12.75" x14ac:dyDescent="0.2">
      <c r="A50" s="388" t="str">
        <f>A2</f>
        <v>CASE NO. 2018-00295 - ELECTRIC OPERATIONS - RESPONSE TO PSC 2-75 (SLIPPAGE FACTOR 97.153%)</v>
      </c>
      <c r="B50" s="389"/>
      <c r="C50" s="389"/>
      <c r="D50" s="389"/>
      <c r="E50" s="389"/>
      <c r="F50" s="389"/>
      <c r="G50" s="389"/>
      <c r="H50" s="389"/>
      <c r="I50" s="389"/>
      <c r="J50" s="389"/>
      <c r="K50" s="389"/>
      <c r="L50" s="389"/>
      <c r="M50" s="389"/>
      <c r="N50" s="389"/>
      <c r="O50" s="389"/>
      <c r="P50" s="389"/>
    </row>
    <row r="51" spans="1:16" s="4" customFormat="1" ht="12.75" x14ac:dyDescent="0.2">
      <c r="A51" s="385" t="s">
        <v>996</v>
      </c>
      <c r="B51" s="386"/>
      <c r="C51" s="386"/>
      <c r="D51" s="386"/>
      <c r="E51" s="386"/>
      <c r="F51" s="386"/>
      <c r="G51" s="386"/>
      <c r="H51" s="386"/>
      <c r="I51" s="386"/>
      <c r="J51" s="386"/>
      <c r="K51" s="386"/>
      <c r="L51" s="386"/>
      <c r="M51" s="386"/>
      <c r="N51" s="386"/>
      <c r="O51" s="386"/>
      <c r="P51" s="386"/>
    </row>
    <row r="52" spans="1:16" s="4" customFormat="1" ht="12.75" x14ac:dyDescent="0.2">
      <c r="A52" s="388" t="str">
        <f>A4</f>
        <v>BASE YEAR FOR THE 12 MONTHS ENDED DECEMBER 31, 2018</v>
      </c>
      <c r="B52" s="389"/>
      <c r="C52" s="389"/>
      <c r="D52" s="389"/>
      <c r="E52" s="389"/>
      <c r="F52" s="389"/>
      <c r="G52" s="389"/>
      <c r="H52" s="389"/>
      <c r="I52" s="389"/>
      <c r="J52" s="389"/>
      <c r="K52" s="389"/>
      <c r="L52" s="389"/>
      <c r="M52" s="389"/>
      <c r="N52" s="389"/>
      <c r="O52" s="389"/>
      <c r="P52" s="389"/>
    </row>
    <row r="53" spans="1:16" s="4" customFormat="1" ht="12.75" x14ac:dyDescent="0.2">
      <c r="A53" s="4" t="s">
        <v>8</v>
      </c>
      <c r="P53" s="172" t="s">
        <v>980</v>
      </c>
    </row>
    <row r="54" spans="1:16" s="4" customFormat="1" ht="12.75" x14ac:dyDescent="0.2">
      <c r="A54" s="4" t="str">
        <f>'Rate Case Constants'!$C$29</f>
        <v>TYPE OF FILING: _____ ORIGINAL  _____ UPDATED  __X__ REVISED</v>
      </c>
      <c r="P54" s="222" t="s">
        <v>1167</v>
      </c>
    </row>
    <row r="55" spans="1:16" s="4" customFormat="1" ht="12.75" x14ac:dyDescent="0.2">
      <c r="A55" s="4" t="s">
        <v>9</v>
      </c>
      <c r="P55" s="222" t="str">
        <f>'Rate Case Constants'!$C$37</f>
        <v>WITNESS:   C. M. GARRETT</v>
      </c>
    </row>
    <row r="56" spans="1:16" s="4" customFormat="1" ht="12.75" x14ac:dyDescent="0.2">
      <c r="A56" s="223" t="s">
        <v>976</v>
      </c>
      <c r="B56" s="223" t="s">
        <v>6</v>
      </c>
      <c r="C56" s="224"/>
      <c r="D56" s="223" t="s">
        <v>1</v>
      </c>
      <c r="E56" s="223" t="s">
        <v>1</v>
      </c>
      <c r="F56" s="223" t="s">
        <v>1</v>
      </c>
      <c r="G56" s="223" t="s">
        <v>1</v>
      </c>
      <c r="H56" s="223" t="s">
        <v>1</v>
      </c>
      <c r="I56" s="223" t="s">
        <v>1</v>
      </c>
      <c r="J56" s="223" t="s">
        <v>2</v>
      </c>
      <c r="K56" s="223" t="s">
        <v>2</v>
      </c>
      <c r="L56" s="223" t="s">
        <v>2</v>
      </c>
      <c r="M56" s="223" t="s">
        <v>2</v>
      </c>
      <c r="N56" s="223" t="s">
        <v>2</v>
      </c>
      <c r="O56" s="223" t="s">
        <v>2</v>
      </c>
      <c r="P56" s="225"/>
    </row>
    <row r="57" spans="1:16" s="4" customFormat="1" ht="12.75" x14ac:dyDescent="0.2">
      <c r="A57" s="226" t="s">
        <v>977</v>
      </c>
      <c r="B57" s="226" t="s">
        <v>5</v>
      </c>
      <c r="C57" s="227" t="s">
        <v>978</v>
      </c>
      <c r="D57" s="228">
        <f t="shared" ref="D57:O57" si="10">D9</f>
        <v>43101</v>
      </c>
      <c r="E57" s="228">
        <f t="shared" si="10"/>
        <v>43132</v>
      </c>
      <c r="F57" s="228">
        <f t="shared" si="10"/>
        <v>43160</v>
      </c>
      <c r="G57" s="228">
        <f t="shared" si="10"/>
        <v>43191</v>
      </c>
      <c r="H57" s="228">
        <f t="shared" si="10"/>
        <v>43221</v>
      </c>
      <c r="I57" s="228">
        <f t="shared" si="10"/>
        <v>43252</v>
      </c>
      <c r="J57" s="228">
        <f t="shared" si="10"/>
        <v>43282</v>
      </c>
      <c r="K57" s="228">
        <f t="shared" si="10"/>
        <v>43313</v>
      </c>
      <c r="L57" s="228">
        <f t="shared" si="10"/>
        <v>43344</v>
      </c>
      <c r="M57" s="228">
        <f t="shared" si="10"/>
        <v>43374</v>
      </c>
      <c r="N57" s="228">
        <f t="shared" si="10"/>
        <v>43405</v>
      </c>
      <c r="O57" s="228">
        <f t="shared" si="10"/>
        <v>43435</v>
      </c>
      <c r="P57" s="229" t="s">
        <v>3</v>
      </c>
    </row>
    <row r="58" spans="1:16" x14ac:dyDescent="0.25">
      <c r="B58" s="92"/>
      <c r="D58" s="231"/>
      <c r="E58" s="231"/>
      <c r="F58" s="231"/>
      <c r="G58" s="231"/>
      <c r="H58" s="231"/>
      <c r="I58" s="231"/>
      <c r="J58" s="231"/>
      <c r="K58" s="231"/>
      <c r="L58" s="231"/>
      <c r="M58" s="231"/>
      <c r="N58" s="231"/>
      <c r="O58" s="231"/>
      <c r="P58" s="231"/>
    </row>
    <row r="59" spans="1:16" x14ac:dyDescent="0.25">
      <c r="A59" s="183" t="str">
        <f>'SCH D-2 B'!$F$10</f>
        <v>ADJ 3</v>
      </c>
      <c r="C59" s="7" t="s">
        <v>273</v>
      </c>
      <c r="D59" s="184"/>
      <c r="E59" s="184"/>
      <c r="F59" s="184"/>
      <c r="G59" s="184"/>
      <c r="H59" s="184"/>
      <c r="I59" s="184"/>
      <c r="J59" s="184"/>
      <c r="K59" s="184"/>
      <c r="L59" s="184"/>
      <c r="M59" s="184"/>
      <c r="N59" s="184"/>
      <c r="O59" s="184"/>
      <c r="P59" s="185"/>
    </row>
    <row r="60" spans="1:16" x14ac:dyDescent="0.25">
      <c r="A60" s="128" t="s">
        <v>340</v>
      </c>
      <c r="B60" s="92" t="str">
        <f>MID($C60,1,3)</f>
        <v>440</v>
      </c>
      <c r="C60" s="9" t="s">
        <v>143</v>
      </c>
      <c r="D60" s="184">
        <f>'Rev-Tracker'!C23</f>
        <v>919.22531000000004</v>
      </c>
      <c r="E60" s="184">
        <f>'Rev-Tracker'!D23</f>
        <v>467.69474000000002</v>
      </c>
      <c r="F60" s="184">
        <f>'Rev-Tracker'!E23</f>
        <v>-282.23178999999999</v>
      </c>
      <c r="G60" s="184">
        <f>'Rev-Tracker'!F23</f>
        <v>-127.4156</v>
      </c>
      <c r="H60" s="184">
        <f>'Rev-Tracker'!G23</f>
        <v>-226.16826</v>
      </c>
      <c r="I60" s="184">
        <f>'Rev-Tracker'!H23</f>
        <v>-425.58557000000002</v>
      </c>
      <c r="J60" s="184">
        <f>'Rev-Tracker'!I23</f>
        <v>-216.78541252254601</v>
      </c>
      <c r="K60" s="184">
        <f>'Rev-Tracker'!J23</f>
        <v>-287.198032658795</v>
      </c>
      <c r="L60" s="184">
        <f>'Rev-Tracker'!K23</f>
        <v>-548.61012694357498</v>
      </c>
      <c r="M60" s="184">
        <f>'Rev-Tracker'!L23</f>
        <v>-408.54121252218999</v>
      </c>
      <c r="N60" s="184">
        <f>'Rev-Tracker'!M23</f>
        <v>-622.17998591166099</v>
      </c>
      <c r="O60" s="184">
        <f>'Rev-Tracker'!N23</f>
        <v>-591.57372044110298</v>
      </c>
      <c r="P60" s="185">
        <f t="shared" ref="P60:P65" si="11">SUM(D60:O60)</f>
        <v>-2349.3696609998697</v>
      </c>
    </row>
    <row r="61" spans="1:16" x14ac:dyDescent="0.25">
      <c r="A61" s="128" t="s">
        <v>340</v>
      </c>
      <c r="B61" s="93">
        <v>442.2</v>
      </c>
      <c r="C61" s="9" t="s">
        <v>144</v>
      </c>
      <c r="D61" s="184">
        <f>'Rev-Tracker'!C24</f>
        <v>797.94644000000005</v>
      </c>
      <c r="E61" s="184">
        <f>'Rev-Tracker'!D24</f>
        <v>464.69312000000002</v>
      </c>
      <c r="F61" s="184">
        <f>'Rev-Tracker'!E24</f>
        <v>-273.78634</v>
      </c>
      <c r="G61" s="184">
        <f>'Rev-Tracker'!F24</f>
        <v>-109.63814000000001</v>
      </c>
      <c r="H61" s="184">
        <f>'Rev-Tracker'!G24</f>
        <v>-222.6362</v>
      </c>
      <c r="I61" s="184">
        <f>'Rev-Tracker'!H24</f>
        <v>-366.40269000000001</v>
      </c>
      <c r="J61" s="184">
        <f>'Rev-Tracker'!I24</f>
        <v>-171.322084384335</v>
      </c>
      <c r="K61" s="184">
        <f>'Rev-Tracker'!J24</f>
        <v>-223.61217794919199</v>
      </c>
      <c r="L61" s="184">
        <f>'Rev-Tracker'!K24</f>
        <v>-476.71449019340798</v>
      </c>
      <c r="M61" s="184">
        <f>'Rev-Tracker'!L24</f>
        <v>-450.57417709212802</v>
      </c>
      <c r="N61" s="184">
        <f>'Rev-Tracker'!M24</f>
        <v>-729.53002774917002</v>
      </c>
      <c r="O61" s="184">
        <f>'Rev-Tracker'!N24</f>
        <v>-585.05438302004404</v>
      </c>
      <c r="P61" s="185">
        <f t="shared" si="11"/>
        <v>-2346.6311503882771</v>
      </c>
    </row>
    <row r="62" spans="1:16" x14ac:dyDescent="0.25">
      <c r="A62" s="128" t="s">
        <v>340</v>
      </c>
      <c r="B62" s="93">
        <v>442.3</v>
      </c>
      <c r="C62" s="9" t="s">
        <v>145</v>
      </c>
      <c r="D62" s="184">
        <f>'Rev-Tracker'!C25</f>
        <v>596.28183999999999</v>
      </c>
      <c r="E62" s="184">
        <f>'Rev-Tracker'!D25</f>
        <v>115.09345</v>
      </c>
      <c r="F62" s="184">
        <f>'Rev-Tracker'!E25</f>
        <v>-160.53576000000001</v>
      </c>
      <c r="G62" s="184">
        <f>'Rev-Tracker'!F25</f>
        <v>59.585239999999999</v>
      </c>
      <c r="H62" s="184">
        <f>'Rev-Tracker'!G25</f>
        <v>-166.20621</v>
      </c>
      <c r="I62" s="184">
        <f>'Rev-Tracker'!H25</f>
        <v>-201.05351999999999</v>
      </c>
      <c r="J62" s="184">
        <f>'Rev-Tracker'!I25</f>
        <v>-98.466124834415993</v>
      </c>
      <c r="K62" s="184">
        <f>'Rev-Tracker'!J25</f>
        <v>-138.31473541719299</v>
      </c>
      <c r="L62" s="184">
        <f>'Rev-Tracker'!K25</f>
        <v>-293.42346077946701</v>
      </c>
      <c r="M62" s="184">
        <f>'Rev-Tracker'!L25</f>
        <v>-294.63461530420699</v>
      </c>
      <c r="N62" s="184">
        <f>'Rev-Tracker'!M25</f>
        <v>-540.06948226309601</v>
      </c>
      <c r="O62" s="184">
        <f>'Rev-Tracker'!N25</f>
        <v>-400.04646246134899</v>
      </c>
      <c r="P62" s="185">
        <f t="shared" si="11"/>
        <v>-1521.7898410597279</v>
      </c>
    </row>
    <row r="63" spans="1:16" x14ac:dyDescent="0.25">
      <c r="A63" s="128" t="s">
        <v>340</v>
      </c>
      <c r="B63" s="92" t="str">
        <f>MID($C63,1,3)</f>
        <v>444</v>
      </c>
      <c r="C63" s="9" t="s">
        <v>146</v>
      </c>
      <c r="D63" s="184">
        <f>'Rev-Tracker'!C26</f>
        <v>4.3531700000000004</v>
      </c>
      <c r="E63" s="184">
        <f>'Rev-Tracker'!D26</f>
        <v>3.1035300000000001</v>
      </c>
      <c r="F63" s="184">
        <f>'Rev-Tracker'!E26</f>
        <v>-2.23475</v>
      </c>
      <c r="G63" s="184">
        <f>'Rev-Tracker'!F26</f>
        <v>7.9839999999999994E-2</v>
      </c>
      <c r="H63" s="184">
        <f>'Rev-Tracker'!G26</f>
        <v>-0.47352</v>
      </c>
      <c r="I63" s="184">
        <f>'Rev-Tracker'!H26</f>
        <v>-1.33388</v>
      </c>
      <c r="J63" s="184">
        <f>'Rev-Tracker'!I26</f>
        <v>-0.57340552251507104</v>
      </c>
      <c r="K63" s="184">
        <f>'Rev-Tracker'!J26</f>
        <v>-0.80201410007842</v>
      </c>
      <c r="L63" s="184">
        <f>'Rev-Tracker'!K26</f>
        <v>-2.18755862326746</v>
      </c>
      <c r="M63" s="184">
        <f>'Rev-Tracker'!L26</f>
        <v>-2.3756884038142401</v>
      </c>
      <c r="N63" s="184">
        <f>'Rev-Tracker'!M26</f>
        <v>-4.0995075924922997</v>
      </c>
      <c r="O63" s="184">
        <f>'Rev-Tracker'!N26</f>
        <v>-3.4437749064647698</v>
      </c>
      <c r="P63" s="185">
        <f t="shared" si="11"/>
        <v>-9.9875591486322595</v>
      </c>
    </row>
    <row r="64" spans="1:16" x14ac:dyDescent="0.25">
      <c r="A64" s="128" t="s">
        <v>340</v>
      </c>
      <c r="B64" s="92" t="str">
        <f>MID($C64,1,3)</f>
        <v>445</v>
      </c>
      <c r="C64" s="9" t="s">
        <v>147</v>
      </c>
      <c r="D64" s="184">
        <f>'Rev-Tracker'!C27</f>
        <v>232.96251000000001</v>
      </c>
      <c r="E64" s="184">
        <f>'Rev-Tracker'!D27</f>
        <v>110.82095</v>
      </c>
      <c r="F64" s="184">
        <f>'Rev-Tracker'!E27</f>
        <v>-116.44067</v>
      </c>
      <c r="G64" s="184">
        <f>'Rev-Tracker'!F27</f>
        <v>-0.32818000000000003</v>
      </c>
      <c r="H64" s="184">
        <f>'Rev-Tracker'!G27</f>
        <v>-63.8459</v>
      </c>
      <c r="I64" s="184">
        <f>'Rev-Tracker'!H27</f>
        <v>-108.14964000000001</v>
      </c>
      <c r="J64" s="184">
        <f>'Rev-Tracker'!I27</f>
        <v>-49.698803991756897</v>
      </c>
      <c r="K64" s="184">
        <f>'Rev-Tracker'!J27</f>
        <v>-66.865674220673299</v>
      </c>
      <c r="L64" s="184">
        <f>'Rev-Tracker'!K27</f>
        <v>-133.30707529548701</v>
      </c>
      <c r="M64" s="184">
        <f>'Rev-Tracker'!L27</f>
        <v>-122.90619489460801</v>
      </c>
      <c r="N64" s="184">
        <f>'Rev-Tracker'!M27</f>
        <v>-193.317186500833</v>
      </c>
      <c r="O64" s="184">
        <f>'Rev-Tracker'!N27</f>
        <v>-149.72253814437801</v>
      </c>
      <c r="P64" s="185">
        <f t="shared" si="11"/>
        <v>-660.7984030477362</v>
      </c>
    </row>
    <row r="65" spans="1:16" x14ac:dyDescent="0.25">
      <c r="C65" s="9" t="s">
        <v>274</v>
      </c>
      <c r="D65" s="186">
        <f>SUM(D60:D64)</f>
        <v>2550.7692699999998</v>
      </c>
      <c r="E65" s="186">
        <f t="shared" ref="E65:O65" si="12">SUM(E60:E64)</f>
        <v>1161.4057900000003</v>
      </c>
      <c r="F65" s="186">
        <f t="shared" si="12"/>
        <v>-835.22930999999983</v>
      </c>
      <c r="G65" s="186">
        <f t="shared" si="12"/>
        <v>-177.71684000000002</v>
      </c>
      <c r="H65" s="186">
        <f t="shared" si="12"/>
        <v>-679.33009000000004</v>
      </c>
      <c r="I65" s="186">
        <f t="shared" si="12"/>
        <v>-1102.5253</v>
      </c>
      <c r="J65" s="186">
        <f t="shared" si="12"/>
        <v>-536.84583125556901</v>
      </c>
      <c r="K65" s="186">
        <f t="shared" si="12"/>
        <v>-716.79263434593167</v>
      </c>
      <c r="L65" s="186">
        <f t="shared" si="12"/>
        <v>-1454.2427118352043</v>
      </c>
      <c r="M65" s="186">
        <f t="shared" si="12"/>
        <v>-1279.0318882169472</v>
      </c>
      <c r="N65" s="186">
        <f t="shared" si="12"/>
        <v>-2089.1961900172523</v>
      </c>
      <c r="O65" s="186">
        <f t="shared" si="12"/>
        <v>-1729.8408789733387</v>
      </c>
      <c r="P65" s="187">
        <f t="shared" si="11"/>
        <v>-6888.576614644242</v>
      </c>
    </row>
    <row r="66" spans="1:16" x14ac:dyDescent="0.25">
      <c r="D66" s="185"/>
      <c r="E66" s="185"/>
      <c r="F66" s="185"/>
      <c r="G66" s="185"/>
      <c r="H66" s="185"/>
      <c r="I66" s="185"/>
      <c r="J66" s="188"/>
      <c r="K66" s="188"/>
      <c r="L66" s="188"/>
      <c r="M66" s="188"/>
      <c r="N66" s="188"/>
      <c r="O66" s="188"/>
      <c r="P66" s="185"/>
    </row>
    <row r="67" spans="1:16" s="89" customFormat="1" x14ac:dyDescent="0.25">
      <c r="A67" s="170" t="s">
        <v>340</v>
      </c>
      <c r="B67" s="133">
        <v>501</v>
      </c>
      <c r="C67" s="171" t="s">
        <v>1000</v>
      </c>
      <c r="D67" s="190">
        <v>2498.7887428199988</v>
      </c>
      <c r="E67" s="190">
        <v>1149.0985697399994</v>
      </c>
      <c r="F67" s="190">
        <v>-329.83471511999898</v>
      </c>
      <c r="G67" s="190">
        <v>-213.42235901999985</v>
      </c>
      <c r="H67" s="190">
        <v>-646.82531399999982</v>
      </c>
      <c r="I67" s="190">
        <v>-1062.8423059200009</v>
      </c>
      <c r="J67" s="190">
        <f>J65</f>
        <v>-536.84583125556901</v>
      </c>
      <c r="K67" s="190">
        <f t="shared" ref="K67:O67" si="13">K65</f>
        <v>-716.79263434593167</v>
      </c>
      <c r="L67" s="190">
        <f t="shared" si="13"/>
        <v>-1454.2427118352043</v>
      </c>
      <c r="M67" s="190">
        <f t="shared" si="13"/>
        <v>-1279.0318882169472</v>
      </c>
      <c r="N67" s="190">
        <f t="shared" si="13"/>
        <v>-2089.1961900172523</v>
      </c>
      <c r="O67" s="190">
        <f t="shared" si="13"/>
        <v>-1729.8408789733387</v>
      </c>
      <c r="P67" s="185">
        <f t="shared" ref="P67" si="14">SUM(D67:O67)</f>
        <v>-6410.9875161442442</v>
      </c>
    </row>
    <row r="68" spans="1:16" s="6" customFormat="1" x14ac:dyDescent="0.25">
      <c r="A68" s="127"/>
      <c r="B68" s="90"/>
      <c r="C68" s="5"/>
      <c r="P68" s="201" t="s">
        <v>994</v>
      </c>
    </row>
    <row r="69" spans="1:16" x14ac:dyDescent="0.25">
      <c r="A69" s="183" t="str">
        <f>'SCH D-2 B'!$G$10</f>
        <v>ADJ 4</v>
      </c>
      <c r="C69" s="7" t="s">
        <v>1172</v>
      </c>
      <c r="D69" s="230"/>
      <c r="E69" s="230"/>
      <c r="F69" s="230"/>
      <c r="G69" s="230"/>
      <c r="H69" s="230"/>
      <c r="I69" s="230"/>
      <c r="J69" s="230"/>
      <c r="K69" s="230"/>
      <c r="L69" s="230"/>
      <c r="M69" s="230"/>
      <c r="N69" s="230"/>
      <c r="O69" s="230"/>
      <c r="P69" s="230"/>
    </row>
    <row r="70" spans="1:16" x14ac:dyDescent="0.25">
      <c r="A70" s="128" t="s">
        <v>365</v>
      </c>
      <c r="B70" s="92" t="str">
        <f>MID($C70,1,3)</f>
        <v>440</v>
      </c>
      <c r="C70" s="9" t="s">
        <v>143</v>
      </c>
      <c r="D70" s="231">
        <f>'Rev-Tracker'!C31</f>
        <v>-3162.3270400000001</v>
      </c>
      <c r="E70" s="231">
        <f>'Rev-Tracker'!D31</f>
        <v>-130.79088999999999</v>
      </c>
      <c r="F70" s="231">
        <f>'Rev-Tracker'!E31</f>
        <v>234.63647</v>
      </c>
      <c r="G70" s="231">
        <f>'Rev-Tracker'!F31</f>
        <v>-116.46428</v>
      </c>
      <c r="H70" s="231">
        <f>'Rev-Tracker'!G31</f>
        <v>-78.513589999999994</v>
      </c>
      <c r="I70" s="231">
        <f>'Rev-Tracker'!H31</f>
        <v>-23.437909999999999</v>
      </c>
      <c r="J70" s="231">
        <f>'Rev-Tracker'!I31</f>
        <v>-51.868106591193602</v>
      </c>
      <c r="K70" s="231">
        <f>'Rev-Tracker'!J31</f>
        <v>-35.006184478641998</v>
      </c>
      <c r="L70" s="231">
        <f>'Rev-Tracker'!K31</f>
        <v>-70.342428639537999</v>
      </c>
      <c r="M70" s="231">
        <f>'Rev-Tracker'!L31</f>
        <v>-54.413828438995999</v>
      </c>
      <c r="N70" s="231">
        <f>'Rev-Tracker'!M31</f>
        <v>-21.736605605420301</v>
      </c>
      <c r="O70" s="231">
        <f>'Rev-Tracker'!N31</f>
        <v>-134.07804441204101</v>
      </c>
      <c r="P70" s="231">
        <f t="shared" ref="P70:P75" si="15">SUM(D70:O70)</f>
        <v>-3644.3424381658315</v>
      </c>
    </row>
    <row r="71" spans="1:16" x14ac:dyDescent="0.25">
      <c r="A71" s="128" t="s">
        <v>365</v>
      </c>
      <c r="B71" s="93">
        <v>442.2</v>
      </c>
      <c r="C71" s="9" t="s">
        <v>144</v>
      </c>
      <c r="D71" s="231">
        <f>'Rev-Tracker'!C32</f>
        <v>-2762.37084</v>
      </c>
      <c r="E71" s="231">
        <f>'Rev-Tracker'!D32</f>
        <v>-262.25044000000003</v>
      </c>
      <c r="F71" s="231">
        <f>'Rev-Tracker'!E32</f>
        <v>195.46659</v>
      </c>
      <c r="G71" s="231">
        <f>'Rev-Tracker'!F32</f>
        <v>-171.36631</v>
      </c>
      <c r="H71" s="231">
        <f>'Rev-Tracker'!G32</f>
        <v>13.784039999999999</v>
      </c>
      <c r="I71" s="231">
        <f>'Rev-Tracker'!H32</f>
        <v>-39.471670000000003</v>
      </c>
      <c r="J71" s="231">
        <f>'Rev-Tracker'!I32</f>
        <v>-40.990544662907197</v>
      </c>
      <c r="K71" s="231">
        <f>'Rev-Tracker'!J32</f>
        <v>-27.2557896044509</v>
      </c>
      <c r="L71" s="231">
        <f>'Rev-Tracker'!K32</f>
        <v>-61.124017514376703</v>
      </c>
      <c r="M71" s="231">
        <f>'Rev-Tracker'!L32</f>
        <v>-60.012222071723599</v>
      </c>
      <c r="N71" s="231">
        <f>'Rev-Tracker'!M32</f>
        <v>-25.487008340937798</v>
      </c>
      <c r="O71" s="231">
        <f>'Rev-Tracker'!N32</f>
        <v>-132.600460161634</v>
      </c>
      <c r="P71" s="231">
        <f t="shared" si="15"/>
        <v>-3373.6786723560303</v>
      </c>
    </row>
    <row r="72" spans="1:16" x14ac:dyDescent="0.25">
      <c r="A72" s="128" t="s">
        <v>365</v>
      </c>
      <c r="B72" s="93">
        <v>442.3</v>
      </c>
      <c r="C72" s="9" t="s">
        <v>145</v>
      </c>
      <c r="D72" s="231">
        <f>'Rev-Tracker'!C33</f>
        <v>-1850.6025299999999</v>
      </c>
      <c r="E72" s="231">
        <f>'Rev-Tracker'!D33</f>
        <v>373.98124999999999</v>
      </c>
      <c r="F72" s="231">
        <f>'Rev-Tracker'!E33</f>
        <v>-462.42198000000002</v>
      </c>
      <c r="G72" s="231">
        <f>'Rev-Tracker'!F33</f>
        <v>81.302610000000001</v>
      </c>
      <c r="H72" s="231">
        <f>'Rev-Tracker'!G33</f>
        <v>-118.26194</v>
      </c>
      <c r="I72" s="231">
        <f>'Rev-Tracker'!H33</f>
        <v>-38.33661</v>
      </c>
      <c r="J72" s="231">
        <f>'Rev-Tracker'!I33</f>
        <v>-23.5590181050678</v>
      </c>
      <c r="K72" s="231">
        <f>'Rev-Tracker'!J33</f>
        <v>-16.858998299202099</v>
      </c>
      <c r="L72" s="231">
        <f>'Rev-Tracker'!K33</f>
        <v>-37.622562612973297</v>
      </c>
      <c r="M72" s="231">
        <f>'Rev-Tracker'!L33</f>
        <v>-39.242546205744098</v>
      </c>
      <c r="N72" s="231">
        <f>'Rev-Tracker'!M33</f>
        <v>-18.867976471913099</v>
      </c>
      <c r="O72" s="231">
        <f>'Rev-Tracker'!N33</f>
        <v>-90.669084016744804</v>
      </c>
      <c r="P72" s="231">
        <f t="shared" si="15"/>
        <v>-2241.159385711645</v>
      </c>
    </row>
    <row r="73" spans="1:16" x14ac:dyDescent="0.25">
      <c r="A73" s="128" t="s">
        <v>365</v>
      </c>
      <c r="B73" s="92" t="str">
        <f>MID($C73,1,3)</f>
        <v>444</v>
      </c>
      <c r="C73" s="9" t="s">
        <v>146</v>
      </c>
      <c r="D73" s="231">
        <f>'Rev-Tracker'!C34</f>
        <v>-16.975439999999999</v>
      </c>
      <c r="E73" s="231">
        <f>'Rev-Tracker'!D34</f>
        <v>-1.96896</v>
      </c>
      <c r="F73" s="231">
        <f>'Rev-Tracker'!E34</f>
        <v>2.4430299999999998</v>
      </c>
      <c r="G73" s="231">
        <f>'Rev-Tracker'!F34</f>
        <v>-0.93086000000000002</v>
      </c>
      <c r="H73" s="231">
        <f>'Rev-Tracker'!G34</f>
        <v>0.24876999999999999</v>
      </c>
      <c r="I73" s="231">
        <f>'Rev-Tracker'!H34</f>
        <v>-0.32812999999999998</v>
      </c>
      <c r="J73" s="231">
        <f>'Rev-Tracker'!I34</f>
        <v>-0.137193081470357</v>
      </c>
      <c r="K73" s="231">
        <f>'Rev-Tracker'!J34</f>
        <v>-9.7756427096324094E-2</v>
      </c>
      <c r="L73" s="231">
        <f>'Rev-Tracker'!K34</f>
        <v>-0.28048732386564801</v>
      </c>
      <c r="M73" s="231">
        <f>'Rev-Tracker'!L34</f>
        <v>-0.31641924307119701</v>
      </c>
      <c r="N73" s="231">
        <f>'Rev-Tracker'!M34</f>
        <v>-0.143221224938411</v>
      </c>
      <c r="O73" s="231">
        <f>'Rev-Tracker'!N34</f>
        <v>-0.78051912872290397</v>
      </c>
      <c r="P73" s="231">
        <f t="shared" si="15"/>
        <v>-19.267186429164841</v>
      </c>
    </row>
    <row r="74" spans="1:16" x14ac:dyDescent="0.25">
      <c r="A74" s="128" t="s">
        <v>365</v>
      </c>
      <c r="B74" s="92" t="str">
        <f>MID($C74,1,3)</f>
        <v>445</v>
      </c>
      <c r="C74" s="9" t="s">
        <v>147</v>
      </c>
      <c r="D74" s="231">
        <f>'Rev-Tracker'!C35</f>
        <v>-798.16803000000004</v>
      </c>
      <c r="E74" s="231">
        <f>'Rev-Tracker'!D35</f>
        <v>-18.334240000000001</v>
      </c>
      <c r="F74" s="231">
        <f>'Rev-Tracker'!E35</f>
        <v>40.565800000000003</v>
      </c>
      <c r="G74" s="231">
        <f>'Rev-Tracker'!F35</f>
        <v>-159.61452</v>
      </c>
      <c r="H74" s="231">
        <f>'Rev-Tracker'!G35</f>
        <v>73.677419999999998</v>
      </c>
      <c r="I74" s="231">
        <f>'Rev-Tracker'!H35</f>
        <v>-33.667479999999998</v>
      </c>
      <c r="J74" s="231">
        <f>'Rev-Tracker'!I35</f>
        <v>-11.890942443515099</v>
      </c>
      <c r="K74" s="231">
        <f>'Rev-Tracker'!J35</f>
        <v>-8.1501676922645991</v>
      </c>
      <c r="L74" s="231">
        <f>'Rev-Tracker'!K35</f>
        <v>-17.092545271375901</v>
      </c>
      <c r="M74" s="231">
        <f>'Rev-Tracker'!L35</f>
        <v>-16.3699435897712</v>
      </c>
      <c r="N74" s="231">
        <f>'Rev-Tracker'!M35</f>
        <v>-6.7537682581688401</v>
      </c>
      <c r="O74" s="231">
        <f>'Rev-Tracker'!N35</f>
        <v>-33.934071824280799</v>
      </c>
      <c r="P74" s="231">
        <f t="shared" si="15"/>
        <v>-989.73248907937648</v>
      </c>
    </row>
    <row r="75" spans="1:16" x14ac:dyDescent="0.25">
      <c r="C75" s="9" t="s">
        <v>1001</v>
      </c>
      <c r="D75" s="232">
        <f>SUM(D70:D74)</f>
        <v>-8590.4438800000007</v>
      </c>
      <c r="E75" s="232">
        <f t="shared" ref="E75:O75" si="16">SUM(E70:E74)</f>
        <v>-39.363280000000032</v>
      </c>
      <c r="F75" s="232">
        <f t="shared" si="16"/>
        <v>10.689910000000012</v>
      </c>
      <c r="G75" s="232">
        <f t="shared" si="16"/>
        <v>-367.07335999999998</v>
      </c>
      <c r="H75" s="232">
        <f t="shared" si="16"/>
        <v>-109.06529999999999</v>
      </c>
      <c r="I75" s="232">
        <f t="shared" si="16"/>
        <v>-135.24180000000001</v>
      </c>
      <c r="J75" s="232">
        <f t="shared" si="16"/>
        <v>-128.44580488415406</v>
      </c>
      <c r="K75" s="232">
        <f t="shared" si="16"/>
        <v>-87.368896501655925</v>
      </c>
      <c r="L75" s="232">
        <f t="shared" si="16"/>
        <v>-186.46204136212958</v>
      </c>
      <c r="M75" s="232">
        <f t="shared" si="16"/>
        <v>-170.3549595493061</v>
      </c>
      <c r="N75" s="232">
        <f t="shared" si="16"/>
        <v>-72.988579901378444</v>
      </c>
      <c r="O75" s="232">
        <f t="shared" si="16"/>
        <v>-392.06217954342355</v>
      </c>
      <c r="P75" s="232">
        <f t="shared" si="15"/>
        <v>-10268.180171742048</v>
      </c>
    </row>
    <row r="76" spans="1:16" x14ac:dyDescent="0.25">
      <c r="D76" s="231"/>
      <c r="E76" s="231"/>
      <c r="F76" s="231"/>
      <c r="G76" s="231"/>
      <c r="H76" s="231"/>
      <c r="I76" s="231"/>
      <c r="J76" s="231"/>
      <c r="K76" s="231"/>
      <c r="L76" s="231"/>
      <c r="M76" s="231"/>
      <c r="N76" s="231"/>
      <c r="O76" s="231"/>
      <c r="P76" s="233"/>
    </row>
    <row r="77" spans="1:16" x14ac:dyDescent="0.25">
      <c r="A77" s="128" t="s">
        <v>365</v>
      </c>
      <c r="B77" s="92" t="str">
        <f>MID($C77,1,3)</f>
        <v>447</v>
      </c>
      <c r="C77" s="9" t="s">
        <v>1032</v>
      </c>
      <c r="D77" s="231">
        <f>D101</f>
        <v>18801.374390000001</v>
      </c>
      <c r="E77" s="231">
        <f t="shared" ref="E77:O77" si="17">E101</f>
        <v>460.73878000000002</v>
      </c>
      <c r="F77" s="231">
        <f t="shared" si="17"/>
        <v>532.57516999999996</v>
      </c>
      <c r="G77" s="231">
        <f t="shared" si="17"/>
        <v>1433.21435</v>
      </c>
      <c r="H77" s="231">
        <f t="shared" si="17"/>
        <v>901.10122000000001</v>
      </c>
      <c r="I77" s="231">
        <f t="shared" si="17"/>
        <v>529.94297000000006</v>
      </c>
      <c r="J77" s="231">
        <f t="shared" si="17"/>
        <v>821.30957317887191</v>
      </c>
      <c r="K77" s="231">
        <f t="shared" si="17"/>
        <v>487.52526200220797</v>
      </c>
      <c r="L77" s="231">
        <f t="shared" si="17"/>
        <v>1064.0144551495</v>
      </c>
      <c r="M77" s="231">
        <f t="shared" si="17"/>
        <v>1329.40944606574</v>
      </c>
      <c r="N77" s="231">
        <f t="shared" si="17"/>
        <v>538.11760653517092</v>
      </c>
      <c r="O77" s="231">
        <f t="shared" si="17"/>
        <v>2133.3692727245598</v>
      </c>
      <c r="P77" s="231">
        <f t="shared" ref="P77" si="18">SUM(D77:O77)</f>
        <v>29032.692495656047</v>
      </c>
    </row>
    <row r="78" spans="1:16" x14ac:dyDescent="0.25">
      <c r="B78" s="92"/>
      <c r="D78" s="231"/>
      <c r="E78" s="231"/>
      <c r="F78" s="231"/>
      <c r="G78" s="231"/>
      <c r="H78" s="231"/>
      <c r="I78" s="231"/>
      <c r="J78" s="231"/>
      <c r="K78" s="231"/>
      <c r="L78" s="231"/>
      <c r="M78" s="231"/>
      <c r="N78" s="231"/>
      <c r="O78" s="231"/>
      <c r="P78" s="231"/>
    </row>
    <row r="79" spans="1:16" x14ac:dyDescent="0.25">
      <c r="A79" s="183"/>
      <c r="C79" s="205" t="s">
        <v>1173</v>
      </c>
      <c r="D79" s="230"/>
      <c r="E79" s="230"/>
      <c r="F79" s="230"/>
      <c r="G79" s="230"/>
      <c r="H79" s="230"/>
      <c r="I79" s="230"/>
      <c r="J79" s="230"/>
      <c r="K79" s="230"/>
      <c r="L79" s="230"/>
      <c r="M79" s="230"/>
      <c r="N79" s="230"/>
      <c r="O79" s="230"/>
      <c r="P79" s="233"/>
    </row>
    <row r="80" spans="1:16" x14ac:dyDescent="0.25">
      <c r="A80" s="128" t="s">
        <v>365</v>
      </c>
      <c r="B80" s="92" t="str">
        <f t="shared" ref="B80:B95" si="19">MID($C80,1,3)</f>
        <v>501</v>
      </c>
      <c r="C80" s="9" t="s">
        <v>1033</v>
      </c>
      <c r="D80" s="231">
        <f>OSS!B21</f>
        <v>580.77710000000002</v>
      </c>
      <c r="E80" s="231">
        <f>OSS!C21</f>
        <v>96.664339999999996</v>
      </c>
      <c r="F80" s="231">
        <f>OSS!D21</f>
        <v>40.98509</v>
      </c>
      <c r="G80" s="231">
        <f>OSS!E21</f>
        <v>285.80874999999997</v>
      </c>
      <c r="H80" s="231">
        <f>OSS!F21</f>
        <v>231.31255999999999</v>
      </c>
      <c r="I80" s="231">
        <f>OSS!G21</f>
        <v>108.82462</v>
      </c>
      <c r="J80" s="231">
        <f>OSS!H21</f>
        <v>275.54026140009802</v>
      </c>
      <c r="K80" s="231">
        <f>OSS!I21</f>
        <v>172.53522937855499</v>
      </c>
      <c r="L80" s="231">
        <f>OSS!J21</f>
        <v>376.567709876827</v>
      </c>
      <c r="M80" s="231">
        <f>OSS!K21</f>
        <v>608.93730064306101</v>
      </c>
      <c r="N80" s="231">
        <f>OSS!L21</f>
        <v>89.884845421078694</v>
      </c>
      <c r="O80" s="231">
        <f>OSS!M21</f>
        <v>274.07454704393803</v>
      </c>
      <c r="P80" s="231">
        <f t="shared" ref="P80:P96" si="20">SUM(D80:O80)</f>
        <v>3141.9123537635578</v>
      </c>
    </row>
    <row r="81" spans="1:16" x14ac:dyDescent="0.25">
      <c r="A81" s="128" t="s">
        <v>365</v>
      </c>
      <c r="B81" s="92" t="str">
        <f t="shared" si="19"/>
        <v>547</v>
      </c>
      <c r="C81" s="9" t="s">
        <v>1034</v>
      </c>
      <c r="D81" s="231">
        <f>OSS!B22</f>
        <v>1139.3329099999901</v>
      </c>
      <c r="E81" s="231">
        <f>OSS!C22</f>
        <v>2.7124299999999999</v>
      </c>
      <c r="F81" s="231">
        <f>OSS!D22</f>
        <v>9.5659799999999997</v>
      </c>
      <c r="G81" s="231">
        <f>OSS!E22</f>
        <v>79.403599999999997</v>
      </c>
      <c r="H81" s="231">
        <f>OSS!F22</f>
        <v>55.984310000000001</v>
      </c>
      <c r="I81" s="231">
        <f>OSS!G22</f>
        <v>63.923749999999998</v>
      </c>
      <c r="J81" s="231">
        <f>OSS!H22</f>
        <v>0</v>
      </c>
      <c r="K81" s="231">
        <f>OSS!I22</f>
        <v>0</v>
      </c>
      <c r="L81" s="231">
        <f>OSS!J22</f>
        <v>0</v>
      </c>
      <c r="M81" s="231">
        <f>OSS!K22</f>
        <v>0</v>
      </c>
      <c r="N81" s="231">
        <f>OSS!L22</f>
        <v>0</v>
      </c>
      <c r="O81" s="231">
        <f>OSS!M22</f>
        <v>0</v>
      </c>
      <c r="P81" s="231">
        <f t="shared" si="20"/>
        <v>1350.9229799999903</v>
      </c>
    </row>
    <row r="82" spans="1:16" x14ac:dyDescent="0.25">
      <c r="A82" s="128" t="s">
        <v>365</v>
      </c>
      <c r="B82" s="92" t="str">
        <f t="shared" si="19"/>
        <v>555</v>
      </c>
      <c r="C82" s="9" t="s">
        <v>1035</v>
      </c>
      <c r="D82" s="231">
        <f>OSS!B23</f>
        <v>37.480840000000001</v>
      </c>
      <c r="E82" s="231">
        <f>OSS!C23</f>
        <v>2.18852</v>
      </c>
      <c r="F82" s="231">
        <f>OSS!D23</f>
        <v>1.44695</v>
      </c>
      <c r="G82" s="234">
        <f>OSS!E23</f>
        <v>21.94266</v>
      </c>
      <c r="H82" s="234">
        <f>OSS!F23</f>
        <v>22.401160000000001</v>
      </c>
      <c r="I82" s="234">
        <f>OSS!G23</f>
        <v>14.6983</v>
      </c>
      <c r="J82" s="231">
        <f>OSS!H23</f>
        <v>0</v>
      </c>
      <c r="K82" s="231">
        <f>OSS!I23</f>
        <v>0</v>
      </c>
      <c r="L82" s="231">
        <f>OSS!J23</f>
        <v>0</v>
      </c>
      <c r="M82" s="231">
        <f>OSS!K23</f>
        <v>0</v>
      </c>
      <c r="N82" s="231">
        <f>OSS!L23</f>
        <v>0</v>
      </c>
      <c r="O82" s="231">
        <f>OSS!M23</f>
        <v>0</v>
      </c>
      <c r="P82" s="231">
        <f t="shared" si="20"/>
        <v>100.15843000000001</v>
      </c>
    </row>
    <row r="83" spans="1:16" x14ac:dyDescent="0.25">
      <c r="A83" s="128" t="s">
        <v>365</v>
      </c>
      <c r="B83" s="92" t="str">
        <f t="shared" si="19"/>
        <v>501</v>
      </c>
      <c r="C83" s="9" t="s">
        <v>1036</v>
      </c>
      <c r="D83" s="231">
        <f>OSS!B25</f>
        <v>0.24510000000000001</v>
      </c>
      <c r="E83" s="231">
        <f>OSS!C25</f>
        <v>32.511850000000003</v>
      </c>
      <c r="F83" s="231">
        <f>OSS!D25</f>
        <v>0</v>
      </c>
      <c r="G83" s="234">
        <f>OSS!E25</f>
        <v>20.99756</v>
      </c>
      <c r="H83" s="234">
        <f>OSS!F25</f>
        <v>47.389519999999997</v>
      </c>
      <c r="I83" s="234">
        <f>OSS!G25</f>
        <v>25.038540000000001</v>
      </c>
      <c r="J83" s="231">
        <f>OSS!H25</f>
        <v>103.765117331326</v>
      </c>
      <c r="K83" s="231">
        <f>OSS!I25</f>
        <v>32.507928563789697</v>
      </c>
      <c r="L83" s="231">
        <f>OSS!J25</f>
        <v>45.863191369966799</v>
      </c>
      <c r="M83" s="231">
        <f>OSS!K25</f>
        <v>115.013488184388</v>
      </c>
      <c r="N83" s="231">
        <f>OSS!L25</f>
        <v>12.615533153395599</v>
      </c>
      <c r="O83" s="231">
        <f>OSS!M25</f>
        <v>0</v>
      </c>
      <c r="P83" s="231">
        <f t="shared" si="20"/>
        <v>435.94782860286602</v>
      </c>
    </row>
    <row r="84" spans="1:16" x14ac:dyDescent="0.25">
      <c r="A84" s="128" t="s">
        <v>365</v>
      </c>
      <c r="B84" s="92" t="str">
        <f t="shared" si="19"/>
        <v>547</v>
      </c>
      <c r="C84" s="9" t="s">
        <v>1037</v>
      </c>
      <c r="D84" s="231">
        <f>OSS!B26</f>
        <v>0</v>
      </c>
      <c r="E84" s="231">
        <f>OSS!C26</f>
        <v>0</v>
      </c>
      <c r="F84" s="231">
        <f>OSS!D26</f>
        <v>0</v>
      </c>
      <c r="G84" s="231">
        <f>OSS!E26</f>
        <v>0.27376</v>
      </c>
      <c r="H84" s="231">
        <f>OSS!F26</f>
        <v>27.082049999999999</v>
      </c>
      <c r="I84" s="231">
        <f>OSS!G26</f>
        <v>30.102239999999998</v>
      </c>
      <c r="J84" s="231">
        <f>OSS!H26</f>
        <v>0</v>
      </c>
      <c r="K84" s="231">
        <f>OSS!I26</f>
        <v>0</v>
      </c>
      <c r="L84" s="231">
        <f>OSS!J26</f>
        <v>0</v>
      </c>
      <c r="M84" s="231">
        <f>OSS!K26</f>
        <v>0</v>
      </c>
      <c r="N84" s="231">
        <f>OSS!L26</f>
        <v>0</v>
      </c>
      <c r="O84" s="231">
        <f>OSS!M26</f>
        <v>0</v>
      </c>
      <c r="P84" s="231">
        <f t="shared" si="20"/>
        <v>57.45805</v>
      </c>
    </row>
    <row r="85" spans="1:16" x14ac:dyDescent="0.25">
      <c r="A85" s="128" t="s">
        <v>365</v>
      </c>
      <c r="B85" s="92" t="str">
        <f t="shared" si="19"/>
        <v>555</v>
      </c>
      <c r="C85" s="9" t="s">
        <v>1038</v>
      </c>
      <c r="D85" s="231">
        <f>OSS!B27</f>
        <v>4099.6743299999998</v>
      </c>
      <c r="E85" s="235">
        <f>OSS!C27</f>
        <v>213.94292999999999</v>
      </c>
      <c r="F85" s="235">
        <f>OSS!D27</f>
        <v>298.38128999999998</v>
      </c>
      <c r="G85" s="235">
        <f>OSS!E27</f>
        <v>474.75125000000003</v>
      </c>
      <c r="H85" s="235">
        <f>OSS!F27</f>
        <v>193.15588</v>
      </c>
      <c r="I85" s="235">
        <f>OSS!G27</f>
        <v>88.7684</v>
      </c>
      <c r="J85" s="235">
        <f>OSS!H27</f>
        <v>122.464</v>
      </c>
      <c r="K85" s="235">
        <f>OSS!I27</f>
        <v>88.909599999999998</v>
      </c>
      <c r="L85" s="235">
        <f>OSS!J27</f>
        <v>184.41149999999999</v>
      </c>
      <c r="M85" s="235">
        <f>OSS!K27</f>
        <v>109.8261</v>
      </c>
      <c r="N85" s="235">
        <f>OSS!L27</f>
        <v>217.79810000000001</v>
      </c>
      <c r="O85" s="235">
        <f>OSS!M27</f>
        <v>951.7414</v>
      </c>
      <c r="P85" s="235">
        <f t="shared" si="20"/>
        <v>7043.8247800000008</v>
      </c>
    </row>
    <row r="86" spans="1:16" x14ac:dyDescent="0.25">
      <c r="A86" s="128" t="s">
        <v>365</v>
      </c>
      <c r="B86" s="92" t="str">
        <f t="shared" si="19"/>
        <v>565</v>
      </c>
      <c r="C86" s="9" t="s">
        <v>1039</v>
      </c>
      <c r="D86" s="231">
        <f>OSS!B34</f>
        <v>6.3296799999999998</v>
      </c>
      <c r="E86" s="235">
        <f>OSS!C34</f>
        <v>0.65793000000000001</v>
      </c>
      <c r="F86" s="235">
        <f>OSS!D34</f>
        <v>0.36207</v>
      </c>
      <c r="G86" s="235">
        <f>OSS!E34</f>
        <v>1.0013700000000001</v>
      </c>
      <c r="H86" s="235">
        <f>OSS!F34</f>
        <v>0.70079999999999998</v>
      </c>
      <c r="I86" s="235">
        <f>OSS!G34</f>
        <v>0.32784999999999997</v>
      </c>
      <c r="J86" s="235">
        <f>OSS!H34</f>
        <v>0</v>
      </c>
      <c r="K86" s="235">
        <f>OSS!I34</f>
        <v>0</v>
      </c>
      <c r="L86" s="235">
        <f>OSS!J34</f>
        <v>0</v>
      </c>
      <c r="M86" s="235">
        <f>OSS!K34</f>
        <v>0</v>
      </c>
      <c r="N86" s="235">
        <f>OSS!L34</f>
        <v>0</v>
      </c>
      <c r="O86" s="235">
        <f>OSS!M34</f>
        <v>0</v>
      </c>
      <c r="P86" s="235">
        <f t="shared" si="20"/>
        <v>9.3796999999999997</v>
      </c>
    </row>
    <row r="87" spans="1:16" x14ac:dyDescent="0.25">
      <c r="A87" s="128" t="s">
        <v>365</v>
      </c>
      <c r="B87" s="92" t="str">
        <f t="shared" si="19"/>
        <v>565</v>
      </c>
      <c r="C87" s="9" t="s">
        <v>1040</v>
      </c>
      <c r="D87" s="231">
        <f>OSS!B35</f>
        <v>833.91822999999999</v>
      </c>
      <c r="E87" s="235">
        <f>OSS!C35</f>
        <v>47.135750000000002</v>
      </c>
      <c r="F87" s="235">
        <f>OSS!D35</f>
        <v>59.189549999999997</v>
      </c>
      <c r="G87" s="235">
        <f>OSS!E35</f>
        <v>164.72953000000001</v>
      </c>
      <c r="H87" s="235">
        <f>OSS!F35</f>
        <v>95.1511</v>
      </c>
      <c r="I87" s="235">
        <f>OSS!G35</f>
        <v>48.520269999999996</v>
      </c>
      <c r="J87" s="235">
        <f>OSS!H35</f>
        <v>99.933000000000007</v>
      </c>
      <c r="K87" s="235">
        <f>OSS!I35</f>
        <v>49.524000000000001</v>
      </c>
      <c r="L87" s="235">
        <f>OSS!J35</f>
        <v>144.16200000000001</v>
      </c>
      <c r="M87" s="235">
        <f>OSS!K35</f>
        <v>190.32599999999999</v>
      </c>
      <c r="N87" s="235">
        <f>OSS!L35</f>
        <v>86.277000000000001</v>
      </c>
      <c r="O87" s="235">
        <f>OSS!M35</f>
        <v>250.71700000000001</v>
      </c>
      <c r="P87" s="235">
        <f t="shared" si="20"/>
        <v>2069.5834300000001</v>
      </c>
    </row>
    <row r="88" spans="1:16" x14ac:dyDescent="0.25">
      <c r="A88" s="128" t="s">
        <v>365</v>
      </c>
      <c r="B88" s="92" t="str">
        <f t="shared" si="19"/>
        <v>557</v>
      </c>
      <c r="C88" s="9" t="s">
        <v>1041</v>
      </c>
      <c r="D88" s="231">
        <f>OSS!B36</f>
        <v>600.87156000000004</v>
      </c>
      <c r="E88" s="235">
        <f>OSS!C36</f>
        <v>4.6916700000000002</v>
      </c>
      <c r="F88" s="235">
        <f>OSS!D36</f>
        <v>2.8102</v>
      </c>
      <c r="G88" s="235">
        <f>OSS!E36</f>
        <v>7.6437499999999998</v>
      </c>
      <c r="H88" s="235">
        <f>OSS!F36</f>
        <v>15.232999999999899</v>
      </c>
      <c r="I88" s="235">
        <f>OSS!G36</f>
        <v>-0.82915000000000005</v>
      </c>
      <c r="J88" s="235">
        <f>OSS!H36</f>
        <v>10.618</v>
      </c>
      <c r="K88" s="235">
        <f>OSS!I36</f>
        <v>4.8739999999999997</v>
      </c>
      <c r="L88" s="235">
        <f>OSS!J36</f>
        <v>16.074000000000002</v>
      </c>
      <c r="M88" s="235">
        <f>OSS!K36</f>
        <v>18.140999999999998</v>
      </c>
      <c r="N88" s="235">
        <f>OSS!L36</f>
        <v>5.617</v>
      </c>
      <c r="O88" s="235">
        <f>OSS!M36</f>
        <v>21.15</v>
      </c>
      <c r="P88" s="235">
        <f t="shared" si="20"/>
        <v>706.89502999999991</v>
      </c>
    </row>
    <row r="89" spans="1:16" x14ac:dyDescent="0.25">
      <c r="A89" s="128" t="s">
        <v>365</v>
      </c>
      <c r="B89" s="92" t="str">
        <f t="shared" si="19"/>
        <v>502</v>
      </c>
      <c r="C89" s="9" t="s">
        <v>1042</v>
      </c>
      <c r="D89" s="231">
        <f>OSS!B37</f>
        <v>0</v>
      </c>
      <c r="E89" s="235">
        <f>OSS!C37</f>
        <v>0</v>
      </c>
      <c r="F89" s="235">
        <f>OSS!D37</f>
        <v>0</v>
      </c>
      <c r="G89" s="235">
        <f>OSS!E37</f>
        <v>0</v>
      </c>
      <c r="H89" s="235">
        <f>OSS!F37</f>
        <v>0</v>
      </c>
      <c r="I89" s="235">
        <f>OSS!G37</f>
        <v>0</v>
      </c>
      <c r="J89" s="235">
        <f>OSS!H37</f>
        <v>14.383979717175199</v>
      </c>
      <c r="K89" s="235">
        <f>OSS!I37</f>
        <v>9.5716488111482292</v>
      </c>
      <c r="L89" s="235">
        <f>OSS!J37</f>
        <v>21.117107183467802</v>
      </c>
      <c r="M89" s="235">
        <f>OSS!K37</f>
        <v>24.5251651677398</v>
      </c>
      <c r="N89" s="235">
        <f>OSS!L37</f>
        <v>13.046120367590399</v>
      </c>
      <c r="O89" s="235">
        <f>OSS!M37</f>
        <v>53.2965676194301</v>
      </c>
      <c r="P89" s="235">
        <f t="shared" si="20"/>
        <v>135.94058886655154</v>
      </c>
    </row>
    <row r="90" spans="1:16" x14ac:dyDescent="0.25">
      <c r="A90" s="128" t="s">
        <v>365</v>
      </c>
      <c r="B90" s="92" t="str">
        <f t="shared" si="19"/>
        <v>506</v>
      </c>
      <c r="C90" s="9" t="s">
        <v>1043</v>
      </c>
      <c r="D90" s="231">
        <f>OSS!B38</f>
        <v>9.04312</v>
      </c>
      <c r="E90" s="235">
        <f>OSS!C38</f>
        <v>2.23454</v>
      </c>
      <c r="F90" s="235">
        <f>OSS!D38</f>
        <v>0.49103999999999998</v>
      </c>
      <c r="G90" s="235">
        <f>OSS!E38</f>
        <v>5.5743</v>
      </c>
      <c r="H90" s="235">
        <f>OSS!F38</f>
        <v>3.1840700000000002</v>
      </c>
      <c r="I90" s="235">
        <f>OSS!G38</f>
        <v>1.67252</v>
      </c>
      <c r="J90" s="235">
        <f>OSS!H38</f>
        <v>0</v>
      </c>
      <c r="K90" s="235">
        <f>OSS!I38</f>
        <v>0</v>
      </c>
      <c r="L90" s="235">
        <f>OSS!J38</f>
        <v>0</v>
      </c>
      <c r="M90" s="235">
        <f>OSS!K38</f>
        <v>0</v>
      </c>
      <c r="N90" s="235">
        <f>OSS!L38</f>
        <v>0</v>
      </c>
      <c r="O90" s="235">
        <f>OSS!M38</f>
        <v>0</v>
      </c>
      <c r="P90" s="235">
        <f t="shared" si="20"/>
        <v>22.199590000000001</v>
      </c>
    </row>
    <row r="91" spans="1:16" x14ac:dyDescent="0.25">
      <c r="A91" s="128" t="s">
        <v>365</v>
      </c>
      <c r="B91" s="92" t="str">
        <f t="shared" si="19"/>
        <v>502</v>
      </c>
      <c r="C91" s="9" t="s">
        <v>1044</v>
      </c>
      <c r="D91" s="231">
        <f>OSS!B39</f>
        <v>8.3502299999999998</v>
      </c>
      <c r="E91" s="235">
        <f>OSS!C39</f>
        <v>1.44004</v>
      </c>
      <c r="F91" s="235">
        <f>OSS!D39</f>
        <v>0.85351999999999995</v>
      </c>
      <c r="G91" s="235">
        <f>OSS!E39</f>
        <v>5.31257</v>
      </c>
      <c r="H91" s="235">
        <f>OSS!F39</f>
        <v>4.66296</v>
      </c>
      <c r="I91" s="235">
        <f>OSS!G39</f>
        <v>2.51186</v>
      </c>
      <c r="J91" s="235">
        <f>OSS!H39</f>
        <v>14.383979717175199</v>
      </c>
      <c r="K91" s="235">
        <f>OSS!I39</f>
        <v>9.5716488111482292</v>
      </c>
      <c r="L91" s="235">
        <f>OSS!J39</f>
        <v>21.117107183467802</v>
      </c>
      <c r="M91" s="235">
        <f>OSS!K39</f>
        <v>24.5251651677398</v>
      </c>
      <c r="N91" s="235">
        <f>OSS!L39</f>
        <v>13.046120367590399</v>
      </c>
      <c r="O91" s="235">
        <f>OSS!M39</f>
        <v>53.2965676194301</v>
      </c>
      <c r="P91" s="235">
        <f t="shared" si="20"/>
        <v>159.07176886655154</v>
      </c>
    </row>
    <row r="92" spans="1:16" x14ac:dyDescent="0.25">
      <c r="A92" s="128" t="s">
        <v>365</v>
      </c>
      <c r="B92" s="92" t="str">
        <f t="shared" si="19"/>
        <v>506</v>
      </c>
      <c r="C92" s="9" t="s">
        <v>1045</v>
      </c>
      <c r="D92" s="231">
        <f>OSS!B40</f>
        <v>4.4274800000000001</v>
      </c>
      <c r="E92" s="235">
        <f>OSS!C40</f>
        <v>0.55927000000000004</v>
      </c>
      <c r="F92" s="235">
        <f>OSS!D40</f>
        <v>0.36196</v>
      </c>
      <c r="G92" s="235">
        <f>OSS!E40</f>
        <v>2.0404800000000001</v>
      </c>
      <c r="H92" s="235">
        <f>OSS!F40</f>
        <v>1.85867</v>
      </c>
      <c r="I92" s="235">
        <f>OSS!G40</f>
        <v>0.95372999999999997</v>
      </c>
      <c r="J92" s="235">
        <f>OSS!H40</f>
        <v>0</v>
      </c>
      <c r="K92" s="235">
        <f>OSS!I40</f>
        <v>0</v>
      </c>
      <c r="L92" s="235">
        <f>OSS!J40</f>
        <v>0</v>
      </c>
      <c r="M92" s="235">
        <f>OSS!K40</f>
        <v>0</v>
      </c>
      <c r="N92" s="235">
        <f>OSS!L40</f>
        <v>0</v>
      </c>
      <c r="O92" s="235">
        <f>OSS!M40</f>
        <v>0</v>
      </c>
      <c r="P92" s="235">
        <f t="shared" si="20"/>
        <v>10.201589999999999</v>
      </c>
    </row>
    <row r="93" spans="1:16" x14ac:dyDescent="0.25">
      <c r="A93" s="128" t="s">
        <v>365</v>
      </c>
      <c r="B93" s="92" t="str">
        <f t="shared" si="19"/>
        <v>502</v>
      </c>
      <c r="C93" s="9" t="s">
        <v>1046</v>
      </c>
      <c r="D93" s="231">
        <f>OSS!B41</f>
        <v>3.0400000000000002E-3</v>
      </c>
      <c r="E93" s="235">
        <f>OSS!C41</f>
        <v>0.48734</v>
      </c>
      <c r="F93" s="235">
        <f>OSS!D41</f>
        <v>0</v>
      </c>
      <c r="G93" s="235">
        <f>OSS!E41</f>
        <v>0.40077000000000002</v>
      </c>
      <c r="H93" s="235">
        <f>OSS!F41</f>
        <v>0.95225000000000004</v>
      </c>
      <c r="I93" s="235">
        <f>OSS!G41</f>
        <v>0.58209</v>
      </c>
      <c r="J93" s="235">
        <f>OSS!H41</f>
        <v>6.9170826686734799</v>
      </c>
      <c r="K93" s="235">
        <f>OSS!I41</f>
        <v>2.1945714362102402</v>
      </c>
      <c r="L93" s="235">
        <f>OSS!J41</f>
        <v>3.1752086300331999</v>
      </c>
      <c r="M93" s="235">
        <f>OSS!K41</f>
        <v>7.2929118156112898</v>
      </c>
      <c r="N93" s="235">
        <f>OSS!L41</f>
        <v>0.97746684660433603</v>
      </c>
      <c r="O93" s="235">
        <f>OSS!M41</f>
        <v>0</v>
      </c>
      <c r="P93" s="235">
        <f t="shared" si="20"/>
        <v>22.982731397132547</v>
      </c>
    </row>
    <row r="94" spans="1:16" x14ac:dyDescent="0.25">
      <c r="A94" s="128" t="s">
        <v>365</v>
      </c>
      <c r="B94" s="92" t="str">
        <f t="shared" si="19"/>
        <v>506</v>
      </c>
      <c r="C94" s="9" t="s">
        <v>1047</v>
      </c>
      <c r="D94" s="231">
        <f>OSS!B42</f>
        <v>1.6100000000000001E-3</v>
      </c>
      <c r="E94" s="235">
        <f>OSS!C42</f>
        <v>0.18942000000000001</v>
      </c>
      <c r="F94" s="235">
        <f>OSS!D42</f>
        <v>0</v>
      </c>
      <c r="G94" s="235">
        <f>OSS!E42</f>
        <v>0.15393999999999999</v>
      </c>
      <c r="H94" s="235">
        <f>OSS!F42</f>
        <v>0.37957000000000002</v>
      </c>
      <c r="I94" s="235">
        <f>OSS!G42</f>
        <v>0.221</v>
      </c>
      <c r="J94" s="235">
        <f>OSS!H42</f>
        <v>0</v>
      </c>
      <c r="K94" s="235">
        <f>OSS!I42</f>
        <v>0</v>
      </c>
      <c r="L94" s="235">
        <f>OSS!J42</f>
        <v>0</v>
      </c>
      <c r="M94" s="235">
        <f>OSS!K42</f>
        <v>0</v>
      </c>
      <c r="N94" s="235">
        <f>OSS!L42</f>
        <v>0</v>
      </c>
      <c r="O94" s="235">
        <f>OSS!M42</f>
        <v>0</v>
      </c>
      <c r="P94" s="235">
        <f t="shared" si="20"/>
        <v>0.94553999999999994</v>
      </c>
    </row>
    <row r="95" spans="1:16" x14ac:dyDescent="0.25">
      <c r="A95" s="128" t="s">
        <v>365</v>
      </c>
      <c r="B95" s="92" t="str">
        <f t="shared" si="19"/>
        <v>501</v>
      </c>
      <c r="C95" s="9" t="s">
        <v>1048</v>
      </c>
      <c r="D95" s="231">
        <f>OSS!B48</f>
        <v>29.1468905350361</v>
      </c>
      <c r="E95" s="235">
        <f>OSS!C48</f>
        <v>1.3790899999999999</v>
      </c>
      <c r="F95" s="235">
        <f>OSS!D48</f>
        <v>1.70844</v>
      </c>
      <c r="G95" s="235">
        <f>OSS!E48</f>
        <v>4.2349088999999998</v>
      </c>
      <c r="H95" s="235">
        <f>OSS!F48</f>
        <v>2.4839114499999999</v>
      </c>
      <c r="I95" s="235">
        <f>OSS!G48</f>
        <v>1.3622905999999999</v>
      </c>
      <c r="J95" s="235">
        <f>OSS!H48</f>
        <v>2.0430791655513598</v>
      </c>
      <c r="K95" s="235">
        <f>OSS!I48</f>
        <v>1.3447729991476101</v>
      </c>
      <c r="L95" s="235">
        <f>OSS!J48</f>
        <v>2.9105757562372299</v>
      </c>
      <c r="M95" s="235">
        <f>OSS!K48</f>
        <v>3.6823690214586602</v>
      </c>
      <c r="N95" s="235">
        <f>OSS!L48</f>
        <v>1.5373138437404399</v>
      </c>
      <c r="O95" s="235">
        <f>OSS!M48</f>
        <v>6.3436177172011998</v>
      </c>
      <c r="P95" s="235">
        <f t="shared" si="20"/>
        <v>58.177259988372604</v>
      </c>
    </row>
    <row r="96" spans="1:16" x14ac:dyDescent="0.25">
      <c r="C96" s="9" t="s">
        <v>1001</v>
      </c>
      <c r="D96" s="232">
        <f t="shared" ref="D96:O96" si="21">SUM(D80:D95)</f>
        <v>7349.6021205350253</v>
      </c>
      <c r="E96" s="232">
        <f t="shared" si="21"/>
        <v>406.79512000000005</v>
      </c>
      <c r="F96" s="232">
        <f t="shared" si="21"/>
        <v>416.15609000000001</v>
      </c>
      <c r="G96" s="232">
        <f t="shared" si="21"/>
        <v>1074.2691988999998</v>
      </c>
      <c r="H96" s="232">
        <f t="shared" si="21"/>
        <v>701.93181144999994</v>
      </c>
      <c r="I96" s="232">
        <f t="shared" si="21"/>
        <v>386.67831059999997</v>
      </c>
      <c r="J96" s="232">
        <f t="shared" si="21"/>
        <v>650.04849999999931</v>
      </c>
      <c r="K96" s="232">
        <f t="shared" si="21"/>
        <v>371.03339999999906</v>
      </c>
      <c r="L96" s="232">
        <f t="shared" si="21"/>
        <v>815.39839999999992</v>
      </c>
      <c r="M96" s="232">
        <f t="shared" si="21"/>
        <v>1102.2694999999985</v>
      </c>
      <c r="N96" s="232">
        <f t="shared" si="21"/>
        <v>440.79949999999985</v>
      </c>
      <c r="O96" s="232">
        <f t="shared" si="21"/>
        <v>1610.6196999999995</v>
      </c>
      <c r="P96" s="232">
        <f t="shared" si="20"/>
        <v>15325.60165148502</v>
      </c>
    </row>
    <row r="97" spans="3:16" x14ac:dyDescent="0.25">
      <c r="P97" s="176"/>
    </row>
    <row r="99" spans="3:16" x14ac:dyDescent="0.25">
      <c r="C99" s="242" t="s">
        <v>1086</v>
      </c>
      <c r="D99" s="8">
        <f>OSS!B12</f>
        <v>18801.12428</v>
      </c>
      <c r="E99" s="8">
        <f>OSS!C12</f>
        <v>427.55056000000002</v>
      </c>
      <c r="F99" s="8">
        <f>OSS!D12</f>
        <v>532.57516999999996</v>
      </c>
      <c r="G99" s="8">
        <f>OSS!E12</f>
        <v>1411.38834</v>
      </c>
      <c r="H99" s="8">
        <f>OSS!F12</f>
        <v>825.29782999999998</v>
      </c>
      <c r="I99" s="8">
        <f>OSS!G12</f>
        <v>473.99909000000002</v>
      </c>
      <c r="J99" s="8">
        <f>OSS!H12</f>
        <v>710.62737317887195</v>
      </c>
      <c r="K99" s="8">
        <f>OSS!I12</f>
        <v>452.82276200220798</v>
      </c>
      <c r="L99" s="8">
        <f>OSS!J12</f>
        <v>1014.9760551495</v>
      </c>
      <c r="M99" s="8">
        <f>OSS!K12</f>
        <v>1207.10304606574</v>
      </c>
      <c r="N99" s="8">
        <f>OSS!L12</f>
        <v>524.52460653517096</v>
      </c>
      <c r="O99" s="8">
        <f>OSS!M12</f>
        <v>2133.3692727245598</v>
      </c>
    </row>
    <row r="100" spans="3:16" x14ac:dyDescent="0.25">
      <c r="C100" s="242" t="s">
        <v>1090</v>
      </c>
      <c r="D100" s="8">
        <f>OSS!B16</f>
        <v>0.25011</v>
      </c>
      <c r="E100" s="8">
        <f>OSS!C16</f>
        <v>33.188220000000001</v>
      </c>
      <c r="F100" s="8">
        <f>OSS!D16</f>
        <v>0</v>
      </c>
      <c r="G100" s="8">
        <f>OSS!E16</f>
        <v>21.82601</v>
      </c>
      <c r="H100" s="8">
        <f>OSS!F16</f>
        <v>75.803389999999993</v>
      </c>
      <c r="I100" s="8">
        <f>OSS!G16</f>
        <v>55.94388</v>
      </c>
      <c r="J100" s="8">
        <f>OSS!H16</f>
        <v>110.68219999999999</v>
      </c>
      <c r="K100" s="8">
        <f>OSS!I16</f>
        <v>34.702500000000001</v>
      </c>
      <c r="L100" s="8">
        <f>OSS!J16</f>
        <v>49.038400000000003</v>
      </c>
      <c r="M100" s="8">
        <f>OSS!K16</f>
        <v>122.3064</v>
      </c>
      <c r="N100" s="8">
        <f>OSS!L16</f>
        <v>13.593</v>
      </c>
      <c r="O100" s="8">
        <f>OSS!M16</f>
        <v>0</v>
      </c>
    </row>
    <row r="101" spans="3:16" x14ac:dyDescent="0.25">
      <c r="D101" s="8">
        <f t="shared" ref="D101:O101" si="22">SUM(D99:D100)</f>
        <v>18801.374390000001</v>
      </c>
      <c r="E101" s="8">
        <f t="shared" si="22"/>
        <v>460.73878000000002</v>
      </c>
      <c r="F101" s="8">
        <f t="shared" si="22"/>
        <v>532.57516999999996</v>
      </c>
      <c r="G101" s="8">
        <f t="shared" si="22"/>
        <v>1433.21435</v>
      </c>
      <c r="H101" s="8">
        <f t="shared" si="22"/>
        <v>901.10122000000001</v>
      </c>
      <c r="I101" s="8">
        <f t="shared" si="22"/>
        <v>529.94297000000006</v>
      </c>
      <c r="J101" s="8">
        <f t="shared" si="22"/>
        <v>821.30957317887191</v>
      </c>
      <c r="K101" s="8">
        <f t="shared" si="22"/>
        <v>487.52526200220797</v>
      </c>
      <c r="L101" s="8">
        <f t="shared" si="22"/>
        <v>1064.0144551495</v>
      </c>
      <c r="M101" s="8">
        <f t="shared" si="22"/>
        <v>1329.40944606574</v>
      </c>
      <c r="N101" s="8">
        <f t="shared" si="22"/>
        <v>538.11760653517092</v>
      </c>
      <c r="O101" s="8">
        <f t="shared" si="22"/>
        <v>2133.3692727245598</v>
      </c>
      <c r="P101" s="176">
        <f>SUM(D101:O101)</f>
        <v>29032.692495656047</v>
      </c>
    </row>
  </sheetData>
  <mergeCells count="2054">
    <mergeCell ref="XCS2:XDH2"/>
    <mergeCell ref="XDI2:XDX2"/>
    <mergeCell ref="XDY2:XEN2"/>
    <mergeCell ref="XEO2:XFD2"/>
    <mergeCell ref="A3:P3"/>
    <mergeCell ref="A4:P4"/>
    <mergeCell ref="WZA2:WZP2"/>
    <mergeCell ref="WZQ2:XAF2"/>
    <mergeCell ref="XAG2:XAV2"/>
    <mergeCell ref="XAW2:XBL2"/>
    <mergeCell ref="XBM2:XCB2"/>
    <mergeCell ref="XCC2:XCR2"/>
    <mergeCell ref="WVI2:WVX2"/>
    <mergeCell ref="WVY2:WWN2"/>
    <mergeCell ref="WWO2:WXD2"/>
    <mergeCell ref="WXE2:WXT2"/>
    <mergeCell ref="WXU2:WYJ2"/>
    <mergeCell ref="WYK2:WYZ2"/>
    <mergeCell ref="WRQ2:WSF2"/>
    <mergeCell ref="WSG2:WSV2"/>
    <mergeCell ref="WSW2:WTL2"/>
    <mergeCell ref="WTM2:WUB2"/>
    <mergeCell ref="WUC2:WUR2"/>
    <mergeCell ref="WUS2:WVH2"/>
    <mergeCell ref="WNY2:WON2"/>
    <mergeCell ref="WOO2:WPD2"/>
    <mergeCell ref="WPE2:WPT2"/>
    <mergeCell ref="WPU2:WQJ2"/>
    <mergeCell ref="WQK2:WQZ2"/>
    <mergeCell ref="WRA2:WRP2"/>
    <mergeCell ref="WKG2:WKV2"/>
    <mergeCell ref="WKW2:WLL2"/>
    <mergeCell ref="WLM2:WMB2"/>
    <mergeCell ref="WMC2:WMR2"/>
    <mergeCell ref="WMS2:WNH2"/>
    <mergeCell ref="WNI2:WNX2"/>
    <mergeCell ref="WGO2:WHD2"/>
    <mergeCell ref="WHE2:WHT2"/>
    <mergeCell ref="WHU2:WIJ2"/>
    <mergeCell ref="WIK2:WIZ2"/>
    <mergeCell ref="WJA2:WJP2"/>
    <mergeCell ref="WJQ2:WKF2"/>
    <mergeCell ref="WCW2:WDL2"/>
    <mergeCell ref="WDM2:WEB2"/>
    <mergeCell ref="WEC2:WER2"/>
    <mergeCell ref="WES2:WFH2"/>
    <mergeCell ref="WFI2:WFX2"/>
    <mergeCell ref="WFY2:WGN2"/>
    <mergeCell ref="VZE2:VZT2"/>
    <mergeCell ref="VZU2:WAJ2"/>
    <mergeCell ref="WAK2:WAZ2"/>
    <mergeCell ref="WBA2:WBP2"/>
    <mergeCell ref="WBQ2:WCF2"/>
    <mergeCell ref="WCG2:WCV2"/>
    <mergeCell ref="VVM2:VWB2"/>
    <mergeCell ref="VWC2:VWR2"/>
    <mergeCell ref="VWS2:VXH2"/>
    <mergeCell ref="VXI2:VXX2"/>
    <mergeCell ref="VXY2:VYN2"/>
    <mergeCell ref="VYO2:VZD2"/>
    <mergeCell ref="VRU2:VSJ2"/>
    <mergeCell ref="VSK2:VSZ2"/>
    <mergeCell ref="VTA2:VTP2"/>
    <mergeCell ref="VTQ2:VUF2"/>
    <mergeCell ref="VUG2:VUV2"/>
    <mergeCell ref="VUW2:VVL2"/>
    <mergeCell ref="VOC2:VOR2"/>
    <mergeCell ref="VOS2:VPH2"/>
    <mergeCell ref="VPI2:VPX2"/>
    <mergeCell ref="VPY2:VQN2"/>
    <mergeCell ref="VQO2:VRD2"/>
    <mergeCell ref="VRE2:VRT2"/>
    <mergeCell ref="VKK2:VKZ2"/>
    <mergeCell ref="VLA2:VLP2"/>
    <mergeCell ref="VLQ2:VMF2"/>
    <mergeCell ref="VMG2:VMV2"/>
    <mergeCell ref="VMW2:VNL2"/>
    <mergeCell ref="VNM2:VOB2"/>
    <mergeCell ref="VGS2:VHH2"/>
    <mergeCell ref="VHI2:VHX2"/>
    <mergeCell ref="VHY2:VIN2"/>
    <mergeCell ref="VIO2:VJD2"/>
    <mergeCell ref="VJE2:VJT2"/>
    <mergeCell ref="VJU2:VKJ2"/>
    <mergeCell ref="VDA2:VDP2"/>
    <mergeCell ref="VDQ2:VEF2"/>
    <mergeCell ref="VEG2:VEV2"/>
    <mergeCell ref="VEW2:VFL2"/>
    <mergeCell ref="VFM2:VGB2"/>
    <mergeCell ref="VGC2:VGR2"/>
    <mergeCell ref="UZI2:UZX2"/>
    <mergeCell ref="UZY2:VAN2"/>
    <mergeCell ref="VAO2:VBD2"/>
    <mergeCell ref="VBE2:VBT2"/>
    <mergeCell ref="VBU2:VCJ2"/>
    <mergeCell ref="VCK2:VCZ2"/>
    <mergeCell ref="UVQ2:UWF2"/>
    <mergeCell ref="UWG2:UWV2"/>
    <mergeCell ref="UWW2:UXL2"/>
    <mergeCell ref="UXM2:UYB2"/>
    <mergeCell ref="UYC2:UYR2"/>
    <mergeCell ref="UYS2:UZH2"/>
    <mergeCell ref="URY2:USN2"/>
    <mergeCell ref="USO2:UTD2"/>
    <mergeCell ref="UTE2:UTT2"/>
    <mergeCell ref="UTU2:UUJ2"/>
    <mergeCell ref="UUK2:UUZ2"/>
    <mergeCell ref="UVA2:UVP2"/>
    <mergeCell ref="UOG2:UOV2"/>
    <mergeCell ref="UOW2:UPL2"/>
    <mergeCell ref="UPM2:UQB2"/>
    <mergeCell ref="UQC2:UQR2"/>
    <mergeCell ref="UQS2:URH2"/>
    <mergeCell ref="URI2:URX2"/>
    <mergeCell ref="UKO2:ULD2"/>
    <mergeCell ref="ULE2:ULT2"/>
    <mergeCell ref="ULU2:UMJ2"/>
    <mergeCell ref="UMK2:UMZ2"/>
    <mergeCell ref="UNA2:UNP2"/>
    <mergeCell ref="UNQ2:UOF2"/>
    <mergeCell ref="UGW2:UHL2"/>
    <mergeCell ref="UHM2:UIB2"/>
    <mergeCell ref="UIC2:UIR2"/>
    <mergeCell ref="UIS2:UJH2"/>
    <mergeCell ref="UJI2:UJX2"/>
    <mergeCell ref="UJY2:UKN2"/>
    <mergeCell ref="UDE2:UDT2"/>
    <mergeCell ref="UDU2:UEJ2"/>
    <mergeCell ref="UEK2:UEZ2"/>
    <mergeCell ref="UFA2:UFP2"/>
    <mergeCell ref="UFQ2:UGF2"/>
    <mergeCell ref="UGG2:UGV2"/>
    <mergeCell ref="TZM2:UAB2"/>
    <mergeCell ref="UAC2:UAR2"/>
    <mergeCell ref="UAS2:UBH2"/>
    <mergeCell ref="UBI2:UBX2"/>
    <mergeCell ref="UBY2:UCN2"/>
    <mergeCell ref="UCO2:UDD2"/>
    <mergeCell ref="TVU2:TWJ2"/>
    <mergeCell ref="TWK2:TWZ2"/>
    <mergeCell ref="TXA2:TXP2"/>
    <mergeCell ref="TXQ2:TYF2"/>
    <mergeCell ref="TYG2:TYV2"/>
    <mergeCell ref="TYW2:TZL2"/>
    <mergeCell ref="TSC2:TSR2"/>
    <mergeCell ref="TSS2:TTH2"/>
    <mergeCell ref="TTI2:TTX2"/>
    <mergeCell ref="TTY2:TUN2"/>
    <mergeCell ref="TUO2:TVD2"/>
    <mergeCell ref="TVE2:TVT2"/>
    <mergeCell ref="TOK2:TOZ2"/>
    <mergeCell ref="TPA2:TPP2"/>
    <mergeCell ref="TPQ2:TQF2"/>
    <mergeCell ref="TQG2:TQV2"/>
    <mergeCell ref="TQW2:TRL2"/>
    <mergeCell ref="TRM2:TSB2"/>
    <mergeCell ref="TKS2:TLH2"/>
    <mergeCell ref="TLI2:TLX2"/>
    <mergeCell ref="TLY2:TMN2"/>
    <mergeCell ref="TMO2:TND2"/>
    <mergeCell ref="TNE2:TNT2"/>
    <mergeCell ref="TNU2:TOJ2"/>
    <mergeCell ref="THA2:THP2"/>
    <mergeCell ref="THQ2:TIF2"/>
    <mergeCell ref="TIG2:TIV2"/>
    <mergeCell ref="TIW2:TJL2"/>
    <mergeCell ref="TJM2:TKB2"/>
    <mergeCell ref="TKC2:TKR2"/>
    <mergeCell ref="TDI2:TDX2"/>
    <mergeCell ref="TDY2:TEN2"/>
    <mergeCell ref="TEO2:TFD2"/>
    <mergeCell ref="TFE2:TFT2"/>
    <mergeCell ref="TFU2:TGJ2"/>
    <mergeCell ref="TGK2:TGZ2"/>
    <mergeCell ref="SZQ2:TAF2"/>
    <mergeCell ref="TAG2:TAV2"/>
    <mergeCell ref="TAW2:TBL2"/>
    <mergeCell ref="TBM2:TCB2"/>
    <mergeCell ref="TCC2:TCR2"/>
    <mergeCell ref="TCS2:TDH2"/>
    <mergeCell ref="SVY2:SWN2"/>
    <mergeCell ref="SWO2:SXD2"/>
    <mergeCell ref="SXE2:SXT2"/>
    <mergeCell ref="SXU2:SYJ2"/>
    <mergeCell ref="SYK2:SYZ2"/>
    <mergeCell ref="SZA2:SZP2"/>
    <mergeCell ref="SSG2:SSV2"/>
    <mergeCell ref="SSW2:STL2"/>
    <mergeCell ref="STM2:SUB2"/>
    <mergeCell ref="SUC2:SUR2"/>
    <mergeCell ref="SUS2:SVH2"/>
    <mergeCell ref="SVI2:SVX2"/>
    <mergeCell ref="SOO2:SPD2"/>
    <mergeCell ref="SPE2:SPT2"/>
    <mergeCell ref="SPU2:SQJ2"/>
    <mergeCell ref="SQK2:SQZ2"/>
    <mergeCell ref="SRA2:SRP2"/>
    <mergeCell ref="SRQ2:SSF2"/>
    <mergeCell ref="SKW2:SLL2"/>
    <mergeCell ref="SLM2:SMB2"/>
    <mergeCell ref="SMC2:SMR2"/>
    <mergeCell ref="SMS2:SNH2"/>
    <mergeCell ref="SNI2:SNX2"/>
    <mergeCell ref="SNY2:SON2"/>
    <mergeCell ref="SHE2:SHT2"/>
    <mergeCell ref="SHU2:SIJ2"/>
    <mergeCell ref="SIK2:SIZ2"/>
    <mergeCell ref="SJA2:SJP2"/>
    <mergeCell ref="SJQ2:SKF2"/>
    <mergeCell ref="SKG2:SKV2"/>
    <mergeCell ref="SDM2:SEB2"/>
    <mergeCell ref="SEC2:SER2"/>
    <mergeCell ref="SES2:SFH2"/>
    <mergeCell ref="SFI2:SFX2"/>
    <mergeCell ref="SFY2:SGN2"/>
    <mergeCell ref="SGO2:SHD2"/>
    <mergeCell ref="RZU2:SAJ2"/>
    <mergeCell ref="SAK2:SAZ2"/>
    <mergeCell ref="SBA2:SBP2"/>
    <mergeCell ref="SBQ2:SCF2"/>
    <mergeCell ref="SCG2:SCV2"/>
    <mergeCell ref="SCW2:SDL2"/>
    <mergeCell ref="RWC2:RWR2"/>
    <mergeCell ref="RWS2:RXH2"/>
    <mergeCell ref="RXI2:RXX2"/>
    <mergeCell ref="RXY2:RYN2"/>
    <mergeCell ref="RYO2:RZD2"/>
    <mergeCell ref="RZE2:RZT2"/>
    <mergeCell ref="RSK2:RSZ2"/>
    <mergeCell ref="RTA2:RTP2"/>
    <mergeCell ref="RTQ2:RUF2"/>
    <mergeCell ref="RUG2:RUV2"/>
    <mergeCell ref="RUW2:RVL2"/>
    <mergeCell ref="RVM2:RWB2"/>
    <mergeCell ref="ROS2:RPH2"/>
    <mergeCell ref="RPI2:RPX2"/>
    <mergeCell ref="RPY2:RQN2"/>
    <mergeCell ref="RQO2:RRD2"/>
    <mergeCell ref="RRE2:RRT2"/>
    <mergeCell ref="RRU2:RSJ2"/>
    <mergeCell ref="RLA2:RLP2"/>
    <mergeCell ref="RLQ2:RMF2"/>
    <mergeCell ref="RMG2:RMV2"/>
    <mergeCell ref="RMW2:RNL2"/>
    <mergeCell ref="RNM2:ROB2"/>
    <mergeCell ref="ROC2:ROR2"/>
    <mergeCell ref="RHI2:RHX2"/>
    <mergeCell ref="RHY2:RIN2"/>
    <mergeCell ref="RIO2:RJD2"/>
    <mergeCell ref="RJE2:RJT2"/>
    <mergeCell ref="RJU2:RKJ2"/>
    <mergeCell ref="RKK2:RKZ2"/>
    <mergeCell ref="RDQ2:REF2"/>
    <mergeCell ref="REG2:REV2"/>
    <mergeCell ref="REW2:RFL2"/>
    <mergeCell ref="RFM2:RGB2"/>
    <mergeCell ref="RGC2:RGR2"/>
    <mergeCell ref="RGS2:RHH2"/>
    <mergeCell ref="QZY2:RAN2"/>
    <mergeCell ref="RAO2:RBD2"/>
    <mergeCell ref="RBE2:RBT2"/>
    <mergeCell ref="RBU2:RCJ2"/>
    <mergeCell ref="RCK2:RCZ2"/>
    <mergeCell ref="RDA2:RDP2"/>
    <mergeCell ref="QWG2:QWV2"/>
    <mergeCell ref="QWW2:QXL2"/>
    <mergeCell ref="QXM2:QYB2"/>
    <mergeCell ref="QYC2:QYR2"/>
    <mergeCell ref="QYS2:QZH2"/>
    <mergeCell ref="QZI2:QZX2"/>
    <mergeCell ref="QSO2:QTD2"/>
    <mergeCell ref="QTE2:QTT2"/>
    <mergeCell ref="QTU2:QUJ2"/>
    <mergeCell ref="QUK2:QUZ2"/>
    <mergeCell ref="QVA2:QVP2"/>
    <mergeCell ref="QVQ2:QWF2"/>
    <mergeCell ref="QOW2:QPL2"/>
    <mergeCell ref="QPM2:QQB2"/>
    <mergeCell ref="QQC2:QQR2"/>
    <mergeCell ref="QQS2:QRH2"/>
    <mergeCell ref="QRI2:QRX2"/>
    <mergeCell ref="QRY2:QSN2"/>
    <mergeCell ref="QLE2:QLT2"/>
    <mergeCell ref="QLU2:QMJ2"/>
    <mergeCell ref="QMK2:QMZ2"/>
    <mergeCell ref="QNA2:QNP2"/>
    <mergeCell ref="QNQ2:QOF2"/>
    <mergeCell ref="QOG2:QOV2"/>
    <mergeCell ref="QHM2:QIB2"/>
    <mergeCell ref="QIC2:QIR2"/>
    <mergeCell ref="QIS2:QJH2"/>
    <mergeCell ref="QJI2:QJX2"/>
    <mergeCell ref="QJY2:QKN2"/>
    <mergeCell ref="QKO2:QLD2"/>
    <mergeCell ref="QDU2:QEJ2"/>
    <mergeCell ref="QEK2:QEZ2"/>
    <mergeCell ref="QFA2:QFP2"/>
    <mergeCell ref="QFQ2:QGF2"/>
    <mergeCell ref="QGG2:QGV2"/>
    <mergeCell ref="QGW2:QHL2"/>
    <mergeCell ref="QAC2:QAR2"/>
    <mergeCell ref="QAS2:QBH2"/>
    <mergeCell ref="QBI2:QBX2"/>
    <mergeCell ref="QBY2:QCN2"/>
    <mergeCell ref="QCO2:QDD2"/>
    <mergeCell ref="QDE2:QDT2"/>
    <mergeCell ref="PWK2:PWZ2"/>
    <mergeCell ref="PXA2:PXP2"/>
    <mergeCell ref="PXQ2:PYF2"/>
    <mergeCell ref="PYG2:PYV2"/>
    <mergeCell ref="PYW2:PZL2"/>
    <mergeCell ref="PZM2:QAB2"/>
    <mergeCell ref="PSS2:PTH2"/>
    <mergeCell ref="PTI2:PTX2"/>
    <mergeCell ref="PTY2:PUN2"/>
    <mergeCell ref="PUO2:PVD2"/>
    <mergeCell ref="PVE2:PVT2"/>
    <mergeCell ref="PVU2:PWJ2"/>
    <mergeCell ref="PPA2:PPP2"/>
    <mergeCell ref="PPQ2:PQF2"/>
    <mergeCell ref="PQG2:PQV2"/>
    <mergeCell ref="PQW2:PRL2"/>
    <mergeCell ref="PRM2:PSB2"/>
    <mergeCell ref="PSC2:PSR2"/>
    <mergeCell ref="PLI2:PLX2"/>
    <mergeCell ref="PLY2:PMN2"/>
    <mergeCell ref="PMO2:PND2"/>
    <mergeCell ref="PNE2:PNT2"/>
    <mergeCell ref="PNU2:POJ2"/>
    <mergeCell ref="POK2:POZ2"/>
    <mergeCell ref="PHQ2:PIF2"/>
    <mergeCell ref="PIG2:PIV2"/>
    <mergeCell ref="PIW2:PJL2"/>
    <mergeCell ref="PJM2:PKB2"/>
    <mergeCell ref="PKC2:PKR2"/>
    <mergeCell ref="PKS2:PLH2"/>
    <mergeCell ref="PDY2:PEN2"/>
    <mergeCell ref="PEO2:PFD2"/>
    <mergeCell ref="PFE2:PFT2"/>
    <mergeCell ref="PFU2:PGJ2"/>
    <mergeCell ref="PGK2:PGZ2"/>
    <mergeCell ref="PHA2:PHP2"/>
    <mergeCell ref="PAG2:PAV2"/>
    <mergeCell ref="PAW2:PBL2"/>
    <mergeCell ref="PBM2:PCB2"/>
    <mergeCell ref="PCC2:PCR2"/>
    <mergeCell ref="PCS2:PDH2"/>
    <mergeCell ref="PDI2:PDX2"/>
    <mergeCell ref="OWO2:OXD2"/>
    <mergeCell ref="OXE2:OXT2"/>
    <mergeCell ref="OXU2:OYJ2"/>
    <mergeCell ref="OYK2:OYZ2"/>
    <mergeCell ref="OZA2:OZP2"/>
    <mergeCell ref="OZQ2:PAF2"/>
    <mergeCell ref="OSW2:OTL2"/>
    <mergeCell ref="OTM2:OUB2"/>
    <mergeCell ref="OUC2:OUR2"/>
    <mergeCell ref="OUS2:OVH2"/>
    <mergeCell ref="OVI2:OVX2"/>
    <mergeCell ref="OVY2:OWN2"/>
    <mergeCell ref="OPE2:OPT2"/>
    <mergeCell ref="OPU2:OQJ2"/>
    <mergeCell ref="OQK2:OQZ2"/>
    <mergeCell ref="ORA2:ORP2"/>
    <mergeCell ref="ORQ2:OSF2"/>
    <mergeCell ref="OSG2:OSV2"/>
    <mergeCell ref="OLM2:OMB2"/>
    <mergeCell ref="OMC2:OMR2"/>
    <mergeCell ref="OMS2:ONH2"/>
    <mergeCell ref="ONI2:ONX2"/>
    <mergeCell ref="ONY2:OON2"/>
    <mergeCell ref="OOO2:OPD2"/>
    <mergeCell ref="OHU2:OIJ2"/>
    <mergeCell ref="OIK2:OIZ2"/>
    <mergeCell ref="OJA2:OJP2"/>
    <mergeCell ref="OJQ2:OKF2"/>
    <mergeCell ref="OKG2:OKV2"/>
    <mergeCell ref="OKW2:OLL2"/>
    <mergeCell ref="OEC2:OER2"/>
    <mergeCell ref="OES2:OFH2"/>
    <mergeCell ref="OFI2:OFX2"/>
    <mergeCell ref="OFY2:OGN2"/>
    <mergeCell ref="OGO2:OHD2"/>
    <mergeCell ref="OHE2:OHT2"/>
    <mergeCell ref="OAK2:OAZ2"/>
    <mergeCell ref="OBA2:OBP2"/>
    <mergeCell ref="OBQ2:OCF2"/>
    <mergeCell ref="OCG2:OCV2"/>
    <mergeCell ref="OCW2:ODL2"/>
    <mergeCell ref="ODM2:OEB2"/>
    <mergeCell ref="NWS2:NXH2"/>
    <mergeCell ref="NXI2:NXX2"/>
    <mergeCell ref="NXY2:NYN2"/>
    <mergeCell ref="NYO2:NZD2"/>
    <mergeCell ref="NZE2:NZT2"/>
    <mergeCell ref="NZU2:OAJ2"/>
    <mergeCell ref="NTA2:NTP2"/>
    <mergeCell ref="NTQ2:NUF2"/>
    <mergeCell ref="NUG2:NUV2"/>
    <mergeCell ref="NUW2:NVL2"/>
    <mergeCell ref="NVM2:NWB2"/>
    <mergeCell ref="NWC2:NWR2"/>
    <mergeCell ref="NPI2:NPX2"/>
    <mergeCell ref="NPY2:NQN2"/>
    <mergeCell ref="NQO2:NRD2"/>
    <mergeCell ref="NRE2:NRT2"/>
    <mergeCell ref="NRU2:NSJ2"/>
    <mergeCell ref="NSK2:NSZ2"/>
    <mergeCell ref="NLQ2:NMF2"/>
    <mergeCell ref="NMG2:NMV2"/>
    <mergeCell ref="NMW2:NNL2"/>
    <mergeCell ref="NNM2:NOB2"/>
    <mergeCell ref="NOC2:NOR2"/>
    <mergeCell ref="NOS2:NPH2"/>
    <mergeCell ref="NHY2:NIN2"/>
    <mergeCell ref="NIO2:NJD2"/>
    <mergeCell ref="NJE2:NJT2"/>
    <mergeCell ref="NJU2:NKJ2"/>
    <mergeCell ref="NKK2:NKZ2"/>
    <mergeCell ref="NLA2:NLP2"/>
    <mergeCell ref="NEG2:NEV2"/>
    <mergeCell ref="NEW2:NFL2"/>
    <mergeCell ref="NFM2:NGB2"/>
    <mergeCell ref="NGC2:NGR2"/>
    <mergeCell ref="NGS2:NHH2"/>
    <mergeCell ref="NHI2:NHX2"/>
    <mergeCell ref="NAO2:NBD2"/>
    <mergeCell ref="NBE2:NBT2"/>
    <mergeCell ref="NBU2:NCJ2"/>
    <mergeCell ref="NCK2:NCZ2"/>
    <mergeCell ref="NDA2:NDP2"/>
    <mergeCell ref="NDQ2:NEF2"/>
    <mergeCell ref="MWW2:MXL2"/>
    <mergeCell ref="MXM2:MYB2"/>
    <mergeCell ref="MYC2:MYR2"/>
    <mergeCell ref="MYS2:MZH2"/>
    <mergeCell ref="MZI2:MZX2"/>
    <mergeCell ref="MZY2:NAN2"/>
    <mergeCell ref="MTE2:MTT2"/>
    <mergeCell ref="MTU2:MUJ2"/>
    <mergeCell ref="MUK2:MUZ2"/>
    <mergeCell ref="MVA2:MVP2"/>
    <mergeCell ref="MVQ2:MWF2"/>
    <mergeCell ref="MWG2:MWV2"/>
    <mergeCell ref="MPM2:MQB2"/>
    <mergeCell ref="MQC2:MQR2"/>
    <mergeCell ref="MQS2:MRH2"/>
    <mergeCell ref="MRI2:MRX2"/>
    <mergeCell ref="MRY2:MSN2"/>
    <mergeCell ref="MSO2:MTD2"/>
    <mergeCell ref="MLU2:MMJ2"/>
    <mergeCell ref="MMK2:MMZ2"/>
    <mergeCell ref="MNA2:MNP2"/>
    <mergeCell ref="MNQ2:MOF2"/>
    <mergeCell ref="MOG2:MOV2"/>
    <mergeCell ref="MOW2:MPL2"/>
    <mergeCell ref="MIC2:MIR2"/>
    <mergeCell ref="MIS2:MJH2"/>
    <mergeCell ref="MJI2:MJX2"/>
    <mergeCell ref="MJY2:MKN2"/>
    <mergeCell ref="MKO2:MLD2"/>
    <mergeCell ref="MLE2:MLT2"/>
    <mergeCell ref="MEK2:MEZ2"/>
    <mergeCell ref="MFA2:MFP2"/>
    <mergeCell ref="MFQ2:MGF2"/>
    <mergeCell ref="MGG2:MGV2"/>
    <mergeCell ref="MGW2:MHL2"/>
    <mergeCell ref="MHM2:MIB2"/>
    <mergeCell ref="MAS2:MBH2"/>
    <mergeCell ref="MBI2:MBX2"/>
    <mergeCell ref="MBY2:MCN2"/>
    <mergeCell ref="MCO2:MDD2"/>
    <mergeCell ref="MDE2:MDT2"/>
    <mergeCell ref="MDU2:MEJ2"/>
    <mergeCell ref="LXA2:LXP2"/>
    <mergeCell ref="LXQ2:LYF2"/>
    <mergeCell ref="LYG2:LYV2"/>
    <mergeCell ref="LYW2:LZL2"/>
    <mergeCell ref="LZM2:MAB2"/>
    <mergeCell ref="MAC2:MAR2"/>
    <mergeCell ref="LTI2:LTX2"/>
    <mergeCell ref="LTY2:LUN2"/>
    <mergeCell ref="LUO2:LVD2"/>
    <mergeCell ref="LVE2:LVT2"/>
    <mergeCell ref="LVU2:LWJ2"/>
    <mergeCell ref="LWK2:LWZ2"/>
    <mergeCell ref="LPQ2:LQF2"/>
    <mergeCell ref="LQG2:LQV2"/>
    <mergeCell ref="LQW2:LRL2"/>
    <mergeCell ref="LRM2:LSB2"/>
    <mergeCell ref="LSC2:LSR2"/>
    <mergeCell ref="LSS2:LTH2"/>
    <mergeCell ref="LLY2:LMN2"/>
    <mergeCell ref="LMO2:LND2"/>
    <mergeCell ref="LNE2:LNT2"/>
    <mergeCell ref="LNU2:LOJ2"/>
    <mergeCell ref="LOK2:LOZ2"/>
    <mergeCell ref="LPA2:LPP2"/>
    <mergeCell ref="LIG2:LIV2"/>
    <mergeCell ref="LIW2:LJL2"/>
    <mergeCell ref="LJM2:LKB2"/>
    <mergeCell ref="LKC2:LKR2"/>
    <mergeCell ref="LKS2:LLH2"/>
    <mergeCell ref="LLI2:LLX2"/>
    <mergeCell ref="LEO2:LFD2"/>
    <mergeCell ref="LFE2:LFT2"/>
    <mergeCell ref="LFU2:LGJ2"/>
    <mergeCell ref="LGK2:LGZ2"/>
    <mergeCell ref="LHA2:LHP2"/>
    <mergeCell ref="LHQ2:LIF2"/>
    <mergeCell ref="LAW2:LBL2"/>
    <mergeCell ref="LBM2:LCB2"/>
    <mergeCell ref="LCC2:LCR2"/>
    <mergeCell ref="LCS2:LDH2"/>
    <mergeCell ref="LDI2:LDX2"/>
    <mergeCell ref="LDY2:LEN2"/>
    <mergeCell ref="KXE2:KXT2"/>
    <mergeCell ref="KXU2:KYJ2"/>
    <mergeCell ref="KYK2:KYZ2"/>
    <mergeCell ref="KZA2:KZP2"/>
    <mergeCell ref="KZQ2:LAF2"/>
    <mergeCell ref="LAG2:LAV2"/>
    <mergeCell ref="KTM2:KUB2"/>
    <mergeCell ref="KUC2:KUR2"/>
    <mergeCell ref="KUS2:KVH2"/>
    <mergeCell ref="KVI2:KVX2"/>
    <mergeCell ref="KVY2:KWN2"/>
    <mergeCell ref="KWO2:KXD2"/>
    <mergeCell ref="KPU2:KQJ2"/>
    <mergeCell ref="KQK2:KQZ2"/>
    <mergeCell ref="KRA2:KRP2"/>
    <mergeCell ref="KRQ2:KSF2"/>
    <mergeCell ref="KSG2:KSV2"/>
    <mergeCell ref="KSW2:KTL2"/>
    <mergeCell ref="KMC2:KMR2"/>
    <mergeCell ref="KMS2:KNH2"/>
    <mergeCell ref="KNI2:KNX2"/>
    <mergeCell ref="KNY2:KON2"/>
    <mergeCell ref="KOO2:KPD2"/>
    <mergeCell ref="KPE2:KPT2"/>
    <mergeCell ref="KIK2:KIZ2"/>
    <mergeCell ref="KJA2:KJP2"/>
    <mergeCell ref="KJQ2:KKF2"/>
    <mergeCell ref="KKG2:KKV2"/>
    <mergeCell ref="KKW2:KLL2"/>
    <mergeCell ref="KLM2:KMB2"/>
    <mergeCell ref="KES2:KFH2"/>
    <mergeCell ref="KFI2:KFX2"/>
    <mergeCell ref="KFY2:KGN2"/>
    <mergeCell ref="KGO2:KHD2"/>
    <mergeCell ref="KHE2:KHT2"/>
    <mergeCell ref="KHU2:KIJ2"/>
    <mergeCell ref="KBA2:KBP2"/>
    <mergeCell ref="KBQ2:KCF2"/>
    <mergeCell ref="KCG2:KCV2"/>
    <mergeCell ref="KCW2:KDL2"/>
    <mergeCell ref="KDM2:KEB2"/>
    <mergeCell ref="KEC2:KER2"/>
    <mergeCell ref="JXI2:JXX2"/>
    <mergeCell ref="JXY2:JYN2"/>
    <mergeCell ref="JYO2:JZD2"/>
    <mergeCell ref="JZE2:JZT2"/>
    <mergeCell ref="JZU2:KAJ2"/>
    <mergeCell ref="KAK2:KAZ2"/>
    <mergeCell ref="JTQ2:JUF2"/>
    <mergeCell ref="JUG2:JUV2"/>
    <mergeCell ref="JUW2:JVL2"/>
    <mergeCell ref="JVM2:JWB2"/>
    <mergeCell ref="JWC2:JWR2"/>
    <mergeCell ref="JWS2:JXH2"/>
    <mergeCell ref="JPY2:JQN2"/>
    <mergeCell ref="JQO2:JRD2"/>
    <mergeCell ref="JRE2:JRT2"/>
    <mergeCell ref="JRU2:JSJ2"/>
    <mergeCell ref="JSK2:JSZ2"/>
    <mergeCell ref="JTA2:JTP2"/>
    <mergeCell ref="JMG2:JMV2"/>
    <mergeCell ref="JMW2:JNL2"/>
    <mergeCell ref="JNM2:JOB2"/>
    <mergeCell ref="JOC2:JOR2"/>
    <mergeCell ref="JOS2:JPH2"/>
    <mergeCell ref="JPI2:JPX2"/>
    <mergeCell ref="JIO2:JJD2"/>
    <mergeCell ref="JJE2:JJT2"/>
    <mergeCell ref="JJU2:JKJ2"/>
    <mergeCell ref="JKK2:JKZ2"/>
    <mergeCell ref="JLA2:JLP2"/>
    <mergeCell ref="JLQ2:JMF2"/>
    <mergeCell ref="JEW2:JFL2"/>
    <mergeCell ref="JFM2:JGB2"/>
    <mergeCell ref="JGC2:JGR2"/>
    <mergeCell ref="JGS2:JHH2"/>
    <mergeCell ref="JHI2:JHX2"/>
    <mergeCell ref="JHY2:JIN2"/>
    <mergeCell ref="JBE2:JBT2"/>
    <mergeCell ref="JBU2:JCJ2"/>
    <mergeCell ref="JCK2:JCZ2"/>
    <mergeCell ref="JDA2:JDP2"/>
    <mergeCell ref="JDQ2:JEF2"/>
    <mergeCell ref="JEG2:JEV2"/>
    <mergeCell ref="IXM2:IYB2"/>
    <mergeCell ref="IYC2:IYR2"/>
    <mergeCell ref="IYS2:IZH2"/>
    <mergeCell ref="IZI2:IZX2"/>
    <mergeCell ref="IZY2:JAN2"/>
    <mergeCell ref="JAO2:JBD2"/>
    <mergeCell ref="ITU2:IUJ2"/>
    <mergeCell ref="IUK2:IUZ2"/>
    <mergeCell ref="IVA2:IVP2"/>
    <mergeCell ref="IVQ2:IWF2"/>
    <mergeCell ref="IWG2:IWV2"/>
    <mergeCell ref="IWW2:IXL2"/>
    <mergeCell ref="IQC2:IQR2"/>
    <mergeCell ref="IQS2:IRH2"/>
    <mergeCell ref="IRI2:IRX2"/>
    <mergeCell ref="IRY2:ISN2"/>
    <mergeCell ref="ISO2:ITD2"/>
    <mergeCell ref="ITE2:ITT2"/>
    <mergeCell ref="IMK2:IMZ2"/>
    <mergeCell ref="INA2:INP2"/>
    <mergeCell ref="INQ2:IOF2"/>
    <mergeCell ref="IOG2:IOV2"/>
    <mergeCell ref="IOW2:IPL2"/>
    <mergeCell ref="IPM2:IQB2"/>
    <mergeCell ref="IIS2:IJH2"/>
    <mergeCell ref="IJI2:IJX2"/>
    <mergeCell ref="IJY2:IKN2"/>
    <mergeCell ref="IKO2:ILD2"/>
    <mergeCell ref="ILE2:ILT2"/>
    <mergeCell ref="ILU2:IMJ2"/>
    <mergeCell ref="IFA2:IFP2"/>
    <mergeCell ref="IFQ2:IGF2"/>
    <mergeCell ref="IGG2:IGV2"/>
    <mergeCell ref="IGW2:IHL2"/>
    <mergeCell ref="IHM2:IIB2"/>
    <mergeCell ref="IIC2:IIR2"/>
    <mergeCell ref="IBI2:IBX2"/>
    <mergeCell ref="IBY2:ICN2"/>
    <mergeCell ref="ICO2:IDD2"/>
    <mergeCell ref="IDE2:IDT2"/>
    <mergeCell ref="IDU2:IEJ2"/>
    <mergeCell ref="IEK2:IEZ2"/>
    <mergeCell ref="HXQ2:HYF2"/>
    <mergeCell ref="HYG2:HYV2"/>
    <mergeCell ref="HYW2:HZL2"/>
    <mergeCell ref="HZM2:IAB2"/>
    <mergeCell ref="IAC2:IAR2"/>
    <mergeCell ref="IAS2:IBH2"/>
    <mergeCell ref="HTY2:HUN2"/>
    <mergeCell ref="HUO2:HVD2"/>
    <mergeCell ref="HVE2:HVT2"/>
    <mergeCell ref="HVU2:HWJ2"/>
    <mergeCell ref="HWK2:HWZ2"/>
    <mergeCell ref="HXA2:HXP2"/>
    <mergeCell ref="HQG2:HQV2"/>
    <mergeCell ref="HQW2:HRL2"/>
    <mergeCell ref="HRM2:HSB2"/>
    <mergeCell ref="HSC2:HSR2"/>
    <mergeCell ref="HSS2:HTH2"/>
    <mergeCell ref="HTI2:HTX2"/>
    <mergeCell ref="HMO2:HND2"/>
    <mergeCell ref="HNE2:HNT2"/>
    <mergeCell ref="HNU2:HOJ2"/>
    <mergeCell ref="HOK2:HOZ2"/>
    <mergeCell ref="HPA2:HPP2"/>
    <mergeCell ref="HPQ2:HQF2"/>
    <mergeCell ref="HIW2:HJL2"/>
    <mergeCell ref="HJM2:HKB2"/>
    <mergeCell ref="HKC2:HKR2"/>
    <mergeCell ref="HKS2:HLH2"/>
    <mergeCell ref="HLI2:HLX2"/>
    <mergeCell ref="HLY2:HMN2"/>
    <mergeCell ref="HFE2:HFT2"/>
    <mergeCell ref="HFU2:HGJ2"/>
    <mergeCell ref="HGK2:HGZ2"/>
    <mergeCell ref="HHA2:HHP2"/>
    <mergeCell ref="HHQ2:HIF2"/>
    <mergeCell ref="HIG2:HIV2"/>
    <mergeCell ref="HBM2:HCB2"/>
    <mergeCell ref="HCC2:HCR2"/>
    <mergeCell ref="HCS2:HDH2"/>
    <mergeCell ref="HDI2:HDX2"/>
    <mergeCell ref="HDY2:HEN2"/>
    <mergeCell ref="HEO2:HFD2"/>
    <mergeCell ref="GXU2:GYJ2"/>
    <mergeCell ref="GYK2:GYZ2"/>
    <mergeCell ref="GZA2:GZP2"/>
    <mergeCell ref="GZQ2:HAF2"/>
    <mergeCell ref="HAG2:HAV2"/>
    <mergeCell ref="HAW2:HBL2"/>
    <mergeCell ref="GUC2:GUR2"/>
    <mergeCell ref="GUS2:GVH2"/>
    <mergeCell ref="GVI2:GVX2"/>
    <mergeCell ref="GVY2:GWN2"/>
    <mergeCell ref="GWO2:GXD2"/>
    <mergeCell ref="GXE2:GXT2"/>
    <mergeCell ref="GQK2:GQZ2"/>
    <mergeCell ref="GRA2:GRP2"/>
    <mergeCell ref="GRQ2:GSF2"/>
    <mergeCell ref="GSG2:GSV2"/>
    <mergeCell ref="GSW2:GTL2"/>
    <mergeCell ref="GTM2:GUB2"/>
    <mergeCell ref="GMS2:GNH2"/>
    <mergeCell ref="GNI2:GNX2"/>
    <mergeCell ref="GNY2:GON2"/>
    <mergeCell ref="GOO2:GPD2"/>
    <mergeCell ref="GPE2:GPT2"/>
    <mergeCell ref="GPU2:GQJ2"/>
    <mergeCell ref="GJA2:GJP2"/>
    <mergeCell ref="GJQ2:GKF2"/>
    <mergeCell ref="GKG2:GKV2"/>
    <mergeCell ref="GKW2:GLL2"/>
    <mergeCell ref="GLM2:GMB2"/>
    <mergeCell ref="GMC2:GMR2"/>
    <mergeCell ref="GFI2:GFX2"/>
    <mergeCell ref="GFY2:GGN2"/>
    <mergeCell ref="GGO2:GHD2"/>
    <mergeCell ref="GHE2:GHT2"/>
    <mergeCell ref="GHU2:GIJ2"/>
    <mergeCell ref="GIK2:GIZ2"/>
    <mergeCell ref="GBQ2:GCF2"/>
    <mergeCell ref="GCG2:GCV2"/>
    <mergeCell ref="GCW2:GDL2"/>
    <mergeCell ref="GDM2:GEB2"/>
    <mergeCell ref="GEC2:GER2"/>
    <mergeCell ref="GES2:GFH2"/>
    <mergeCell ref="FXY2:FYN2"/>
    <mergeCell ref="FYO2:FZD2"/>
    <mergeCell ref="FZE2:FZT2"/>
    <mergeCell ref="FZU2:GAJ2"/>
    <mergeCell ref="GAK2:GAZ2"/>
    <mergeCell ref="GBA2:GBP2"/>
    <mergeCell ref="FUG2:FUV2"/>
    <mergeCell ref="FUW2:FVL2"/>
    <mergeCell ref="FVM2:FWB2"/>
    <mergeCell ref="FWC2:FWR2"/>
    <mergeCell ref="FWS2:FXH2"/>
    <mergeCell ref="FXI2:FXX2"/>
    <mergeCell ref="FQO2:FRD2"/>
    <mergeCell ref="FRE2:FRT2"/>
    <mergeCell ref="FRU2:FSJ2"/>
    <mergeCell ref="FSK2:FSZ2"/>
    <mergeCell ref="FTA2:FTP2"/>
    <mergeCell ref="FTQ2:FUF2"/>
    <mergeCell ref="FMW2:FNL2"/>
    <mergeCell ref="FNM2:FOB2"/>
    <mergeCell ref="FOC2:FOR2"/>
    <mergeCell ref="FOS2:FPH2"/>
    <mergeCell ref="FPI2:FPX2"/>
    <mergeCell ref="FPY2:FQN2"/>
    <mergeCell ref="FJE2:FJT2"/>
    <mergeCell ref="FJU2:FKJ2"/>
    <mergeCell ref="FKK2:FKZ2"/>
    <mergeCell ref="FLA2:FLP2"/>
    <mergeCell ref="FLQ2:FMF2"/>
    <mergeCell ref="FMG2:FMV2"/>
    <mergeCell ref="FFM2:FGB2"/>
    <mergeCell ref="FGC2:FGR2"/>
    <mergeCell ref="FGS2:FHH2"/>
    <mergeCell ref="FHI2:FHX2"/>
    <mergeCell ref="FHY2:FIN2"/>
    <mergeCell ref="FIO2:FJD2"/>
    <mergeCell ref="FBU2:FCJ2"/>
    <mergeCell ref="FCK2:FCZ2"/>
    <mergeCell ref="FDA2:FDP2"/>
    <mergeCell ref="FDQ2:FEF2"/>
    <mergeCell ref="FEG2:FEV2"/>
    <mergeCell ref="FEW2:FFL2"/>
    <mergeCell ref="EYC2:EYR2"/>
    <mergeCell ref="EYS2:EZH2"/>
    <mergeCell ref="EZI2:EZX2"/>
    <mergeCell ref="EZY2:FAN2"/>
    <mergeCell ref="FAO2:FBD2"/>
    <mergeCell ref="FBE2:FBT2"/>
    <mergeCell ref="EUK2:EUZ2"/>
    <mergeCell ref="EVA2:EVP2"/>
    <mergeCell ref="EVQ2:EWF2"/>
    <mergeCell ref="EWG2:EWV2"/>
    <mergeCell ref="EWW2:EXL2"/>
    <mergeCell ref="EXM2:EYB2"/>
    <mergeCell ref="EQS2:ERH2"/>
    <mergeCell ref="ERI2:ERX2"/>
    <mergeCell ref="ERY2:ESN2"/>
    <mergeCell ref="ESO2:ETD2"/>
    <mergeCell ref="ETE2:ETT2"/>
    <mergeCell ref="ETU2:EUJ2"/>
    <mergeCell ref="ENA2:ENP2"/>
    <mergeCell ref="ENQ2:EOF2"/>
    <mergeCell ref="EOG2:EOV2"/>
    <mergeCell ref="EOW2:EPL2"/>
    <mergeCell ref="EPM2:EQB2"/>
    <mergeCell ref="EQC2:EQR2"/>
    <mergeCell ref="EJI2:EJX2"/>
    <mergeCell ref="EJY2:EKN2"/>
    <mergeCell ref="EKO2:ELD2"/>
    <mergeCell ref="ELE2:ELT2"/>
    <mergeCell ref="ELU2:EMJ2"/>
    <mergeCell ref="EMK2:EMZ2"/>
    <mergeCell ref="EFQ2:EGF2"/>
    <mergeCell ref="EGG2:EGV2"/>
    <mergeCell ref="EGW2:EHL2"/>
    <mergeCell ref="EHM2:EIB2"/>
    <mergeCell ref="EIC2:EIR2"/>
    <mergeCell ref="EIS2:EJH2"/>
    <mergeCell ref="EBY2:ECN2"/>
    <mergeCell ref="ECO2:EDD2"/>
    <mergeCell ref="EDE2:EDT2"/>
    <mergeCell ref="EDU2:EEJ2"/>
    <mergeCell ref="EEK2:EEZ2"/>
    <mergeCell ref="EFA2:EFP2"/>
    <mergeCell ref="DYG2:DYV2"/>
    <mergeCell ref="DYW2:DZL2"/>
    <mergeCell ref="DZM2:EAB2"/>
    <mergeCell ref="EAC2:EAR2"/>
    <mergeCell ref="EAS2:EBH2"/>
    <mergeCell ref="EBI2:EBX2"/>
    <mergeCell ref="DUO2:DVD2"/>
    <mergeCell ref="DVE2:DVT2"/>
    <mergeCell ref="DVU2:DWJ2"/>
    <mergeCell ref="DWK2:DWZ2"/>
    <mergeCell ref="DXA2:DXP2"/>
    <mergeCell ref="DXQ2:DYF2"/>
    <mergeCell ref="DQW2:DRL2"/>
    <mergeCell ref="DRM2:DSB2"/>
    <mergeCell ref="DSC2:DSR2"/>
    <mergeCell ref="DSS2:DTH2"/>
    <mergeCell ref="DTI2:DTX2"/>
    <mergeCell ref="DTY2:DUN2"/>
    <mergeCell ref="DNE2:DNT2"/>
    <mergeCell ref="DNU2:DOJ2"/>
    <mergeCell ref="DOK2:DOZ2"/>
    <mergeCell ref="DPA2:DPP2"/>
    <mergeCell ref="DPQ2:DQF2"/>
    <mergeCell ref="DQG2:DQV2"/>
    <mergeCell ref="DJM2:DKB2"/>
    <mergeCell ref="DKC2:DKR2"/>
    <mergeCell ref="DKS2:DLH2"/>
    <mergeCell ref="DLI2:DLX2"/>
    <mergeCell ref="DLY2:DMN2"/>
    <mergeCell ref="DMO2:DND2"/>
    <mergeCell ref="DFU2:DGJ2"/>
    <mergeCell ref="DGK2:DGZ2"/>
    <mergeCell ref="DHA2:DHP2"/>
    <mergeCell ref="DHQ2:DIF2"/>
    <mergeCell ref="DIG2:DIV2"/>
    <mergeCell ref="DIW2:DJL2"/>
    <mergeCell ref="DCC2:DCR2"/>
    <mergeCell ref="DCS2:DDH2"/>
    <mergeCell ref="DDI2:DDX2"/>
    <mergeCell ref="DDY2:DEN2"/>
    <mergeCell ref="DEO2:DFD2"/>
    <mergeCell ref="DFE2:DFT2"/>
    <mergeCell ref="CYK2:CYZ2"/>
    <mergeCell ref="CZA2:CZP2"/>
    <mergeCell ref="CZQ2:DAF2"/>
    <mergeCell ref="DAG2:DAV2"/>
    <mergeCell ref="DAW2:DBL2"/>
    <mergeCell ref="DBM2:DCB2"/>
    <mergeCell ref="CUS2:CVH2"/>
    <mergeCell ref="CVI2:CVX2"/>
    <mergeCell ref="CVY2:CWN2"/>
    <mergeCell ref="CWO2:CXD2"/>
    <mergeCell ref="CXE2:CXT2"/>
    <mergeCell ref="CXU2:CYJ2"/>
    <mergeCell ref="CRA2:CRP2"/>
    <mergeCell ref="CRQ2:CSF2"/>
    <mergeCell ref="CSG2:CSV2"/>
    <mergeCell ref="CSW2:CTL2"/>
    <mergeCell ref="CTM2:CUB2"/>
    <mergeCell ref="CUC2:CUR2"/>
    <mergeCell ref="CNI2:CNX2"/>
    <mergeCell ref="CNY2:CON2"/>
    <mergeCell ref="COO2:CPD2"/>
    <mergeCell ref="CPE2:CPT2"/>
    <mergeCell ref="CPU2:CQJ2"/>
    <mergeCell ref="CQK2:CQZ2"/>
    <mergeCell ref="CJQ2:CKF2"/>
    <mergeCell ref="CKG2:CKV2"/>
    <mergeCell ref="CKW2:CLL2"/>
    <mergeCell ref="CLM2:CMB2"/>
    <mergeCell ref="CMC2:CMR2"/>
    <mergeCell ref="CMS2:CNH2"/>
    <mergeCell ref="CFY2:CGN2"/>
    <mergeCell ref="CGO2:CHD2"/>
    <mergeCell ref="CHE2:CHT2"/>
    <mergeCell ref="CHU2:CIJ2"/>
    <mergeCell ref="CIK2:CIZ2"/>
    <mergeCell ref="CJA2:CJP2"/>
    <mergeCell ref="CCG2:CCV2"/>
    <mergeCell ref="CCW2:CDL2"/>
    <mergeCell ref="CDM2:CEB2"/>
    <mergeCell ref="CEC2:CER2"/>
    <mergeCell ref="CES2:CFH2"/>
    <mergeCell ref="CFI2:CFX2"/>
    <mergeCell ref="BYO2:BZD2"/>
    <mergeCell ref="BZE2:BZT2"/>
    <mergeCell ref="BZU2:CAJ2"/>
    <mergeCell ref="CAK2:CAZ2"/>
    <mergeCell ref="CBA2:CBP2"/>
    <mergeCell ref="CBQ2:CCF2"/>
    <mergeCell ref="BUW2:BVL2"/>
    <mergeCell ref="BVM2:BWB2"/>
    <mergeCell ref="BWC2:BWR2"/>
    <mergeCell ref="BWS2:BXH2"/>
    <mergeCell ref="BXI2:BXX2"/>
    <mergeCell ref="BXY2:BYN2"/>
    <mergeCell ref="BRE2:BRT2"/>
    <mergeCell ref="BRU2:BSJ2"/>
    <mergeCell ref="BSK2:BSZ2"/>
    <mergeCell ref="BTA2:BTP2"/>
    <mergeCell ref="BTQ2:BUF2"/>
    <mergeCell ref="BUG2:BUV2"/>
    <mergeCell ref="BNM2:BOB2"/>
    <mergeCell ref="BOC2:BOR2"/>
    <mergeCell ref="BOS2:BPH2"/>
    <mergeCell ref="BPI2:BPX2"/>
    <mergeCell ref="BPY2:BQN2"/>
    <mergeCell ref="BQO2:BRD2"/>
    <mergeCell ref="BJU2:BKJ2"/>
    <mergeCell ref="BKK2:BKZ2"/>
    <mergeCell ref="BLA2:BLP2"/>
    <mergeCell ref="BLQ2:BMF2"/>
    <mergeCell ref="BMG2:BMV2"/>
    <mergeCell ref="BMW2:BNL2"/>
    <mergeCell ref="BGC2:BGR2"/>
    <mergeCell ref="BGS2:BHH2"/>
    <mergeCell ref="BHI2:BHX2"/>
    <mergeCell ref="BHY2:BIN2"/>
    <mergeCell ref="BIO2:BJD2"/>
    <mergeCell ref="BJE2:BJT2"/>
    <mergeCell ref="BCK2:BCZ2"/>
    <mergeCell ref="BDA2:BDP2"/>
    <mergeCell ref="BDQ2:BEF2"/>
    <mergeCell ref="BEG2:BEV2"/>
    <mergeCell ref="BEW2:BFL2"/>
    <mergeCell ref="BFM2:BGB2"/>
    <mergeCell ref="AYS2:AZH2"/>
    <mergeCell ref="AZI2:AZX2"/>
    <mergeCell ref="AZY2:BAN2"/>
    <mergeCell ref="BAO2:BBD2"/>
    <mergeCell ref="BBE2:BBT2"/>
    <mergeCell ref="BBU2:BCJ2"/>
    <mergeCell ref="AVA2:AVP2"/>
    <mergeCell ref="AVQ2:AWF2"/>
    <mergeCell ref="AWG2:AWV2"/>
    <mergeCell ref="AWW2:AXL2"/>
    <mergeCell ref="AXM2:AYB2"/>
    <mergeCell ref="AYC2:AYR2"/>
    <mergeCell ref="ARI2:ARX2"/>
    <mergeCell ref="ARY2:ASN2"/>
    <mergeCell ref="ASO2:ATD2"/>
    <mergeCell ref="ATE2:ATT2"/>
    <mergeCell ref="ATU2:AUJ2"/>
    <mergeCell ref="AUK2:AUZ2"/>
    <mergeCell ref="ANQ2:AOF2"/>
    <mergeCell ref="AOG2:AOV2"/>
    <mergeCell ref="AOW2:APL2"/>
    <mergeCell ref="APM2:AQB2"/>
    <mergeCell ref="AQC2:AQR2"/>
    <mergeCell ref="AQS2:ARH2"/>
    <mergeCell ref="AJY2:AKN2"/>
    <mergeCell ref="AKO2:ALD2"/>
    <mergeCell ref="ALE2:ALT2"/>
    <mergeCell ref="ALU2:AMJ2"/>
    <mergeCell ref="AMK2:AMZ2"/>
    <mergeCell ref="ANA2:ANP2"/>
    <mergeCell ref="AGG2:AGV2"/>
    <mergeCell ref="AGW2:AHL2"/>
    <mergeCell ref="AHM2:AIB2"/>
    <mergeCell ref="AIC2:AIR2"/>
    <mergeCell ref="AIS2:AJH2"/>
    <mergeCell ref="AJI2:AJX2"/>
    <mergeCell ref="QG2:QV2"/>
    <mergeCell ref="QW2:RL2"/>
    <mergeCell ref="KC2:KR2"/>
    <mergeCell ref="KS2:LH2"/>
    <mergeCell ref="LI2:LX2"/>
    <mergeCell ref="LY2:MN2"/>
    <mergeCell ref="MO2:ND2"/>
    <mergeCell ref="NE2:NT2"/>
    <mergeCell ref="ACO2:ADD2"/>
    <mergeCell ref="ADE2:ADT2"/>
    <mergeCell ref="ADU2:AEJ2"/>
    <mergeCell ref="AEK2:AEZ2"/>
    <mergeCell ref="AFA2:AFP2"/>
    <mergeCell ref="AFQ2:AGF2"/>
    <mergeCell ref="YW2:ZL2"/>
    <mergeCell ref="ZM2:AAB2"/>
    <mergeCell ref="AAC2:AAR2"/>
    <mergeCell ref="AAS2:ABH2"/>
    <mergeCell ref="ABI2:ABX2"/>
    <mergeCell ref="ABY2:ACN2"/>
    <mergeCell ref="VE2:VT2"/>
    <mergeCell ref="VU2:WJ2"/>
    <mergeCell ref="WK2:WZ2"/>
    <mergeCell ref="XA2:XP2"/>
    <mergeCell ref="XQ2:YF2"/>
    <mergeCell ref="YG2:YV2"/>
    <mergeCell ref="FE2:FT2"/>
    <mergeCell ref="FU2:GJ2"/>
    <mergeCell ref="XCS1:XDH1"/>
    <mergeCell ref="XDI1:XDX1"/>
    <mergeCell ref="XDY1:XEN1"/>
    <mergeCell ref="XEO1:XFD1"/>
    <mergeCell ref="A2:P2"/>
    <mergeCell ref="Q2:AF2"/>
    <mergeCell ref="AG2:AV2"/>
    <mergeCell ref="AW2:BL2"/>
    <mergeCell ref="BM2:CB2"/>
    <mergeCell ref="CC2:CR2"/>
    <mergeCell ref="WZA1:WZP1"/>
    <mergeCell ref="WZQ1:XAF1"/>
    <mergeCell ref="XAG1:XAV1"/>
    <mergeCell ref="XAW1:XBL1"/>
    <mergeCell ref="XBM1:XCB1"/>
    <mergeCell ref="XCC1:XCR1"/>
    <mergeCell ref="WVI1:WVX1"/>
    <mergeCell ref="WVY1:WWN1"/>
    <mergeCell ref="WWO1:WXD1"/>
    <mergeCell ref="WXE1:WXT1"/>
    <mergeCell ref="RM2:SB2"/>
    <mergeCell ref="SC2:SR2"/>
    <mergeCell ref="SS2:TH2"/>
    <mergeCell ref="TI2:TX2"/>
    <mergeCell ref="TY2:UN2"/>
    <mergeCell ref="UO2:VD2"/>
    <mergeCell ref="NU2:OJ2"/>
    <mergeCell ref="OK2:OZ2"/>
    <mergeCell ref="PA2:PP2"/>
    <mergeCell ref="PQ2:QF2"/>
    <mergeCell ref="WXU1:WYJ1"/>
    <mergeCell ref="WYK1:WYZ1"/>
    <mergeCell ref="WRQ1:WSF1"/>
    <mergeCell ref="WSG1:WSV1"/>
    <mergeCell ref="WSW1:WTL1"/>
    <mergeCell ref="WTM1:WUB1"/>
    <mergeCell ref="WUC1:WUR1"/>
    <mergeCell ref="WUS1:WVH1"/>
    <mergeCell ref="WNY1:WON1"/>
    <mergeCell ref="WOO1:WPD1"/>
    <mergeCell ref="WPE1:WPT1"/>
    <mergeCell ref="WPU1:WQJ1"/>
    <mergeCell ref="WQK1:WQZ1"/>
    <mergeCell ref="WRA1:WRP1"/>
    <mergeCell ref="WKG1:WKV1"/>
    <mergeCell ref="WKW1:WLL1"/>
    <mergeCell ref="WLM1:WMB1"/>
    <mergeCell ref="WMC1:WMR1"/>
    <mergeCell ref="WMS1:WNH1"/>
    <mergeCell ref="WNI1:WNX1"/>
    <mergeCell ref="WGO1:WHD1"/>
    <mergeCell ref="WHE1:WHT1"/>
    <mergeCell ref="WHU1:WIJ1"/>
    <mergeCell ref="WIK1:WIZ1"/>
    <mergeCell ref="WJA1:WJP1"/>
    <mergeCell ref="WJQ1:WKF1"/>
    <mergeCell ref="WCW1:WDL1"/>
    <mergeCell ref="WDM1:WEB1"/>
    <mergeCell ref="WEC1:WER1"/>
    <mergeCell ref="WES1:WFH1"/>
    <mergeCell ref="WFI1:WFX1"/>
    <mergeCell ref="WFY1:WGN1"/>
    <mergeCell ref="VZE1:VZT1"/>
    <mergeCell ref="VZU1:WAJ1"/>
    <mergeCell ref="WAK1:WAZ1"/>
    <mergeCell ref="WBA1:WBP1"/>
    <mergeCell ref="WBQ1:WCF1"/>
    <mergeCell ref="WCG1:WCV1"/>
    <mergeCell ref="VVM1:VWB1"/>
    <mergeCell ref="VWC1:VWR1"/>
    <mergeCell ref="VWS1:VXH1"/>
    <mergeCell ref="VXI1:VXX1"/>
    <mergeCell ref="VXY1:VYN1"/>
    <mergeCell ref="VYO1:VZD1"/>
    <mergeCell ref="VRU1:VSJ1"/>
    <mergeCell ref="VSK1:VSZ1"/>
    <mergeCell ref="VTA1:VTP1"/>
    <mergeCell ref="VTQ1:VUF1"/>
    <mergeCell ref="VUG1:VUV1"/>
    <mergeCell ref="VUW1:VVL1"/>
    <mergeCell ref="VOC1:VOR1"/>
    <mergeCell ref="VOS1:VPH1"/>
    <mergeCell ref="VPI1:VPX1"/>
    <mergeCell ref="VPY1:VQN1"/>
    <mergeCell ref="VQO1:VRD1"/>
    <mergeCell ref="VRE1:VRT1"/>
    <mergeCell ref="VKK1:VKZ1"/>
    <mergeCell ref="VLA1:VLP1"/>
    <mergeCell ref="VLQ1:VMF1"/>
    <mergeCell ref="VMG1:VMV1"/>
    <mergeCell ref="VMW1:VNL1"/>
    <mergeCell ref="VNM1:VOB1"/>
    <mergeCell ref="VGS1:VHH1"/>
    <mergeCell ref="VHI1:VHX1"/>
    <mergeCell ref="VHY1:VIN1"/>
    <mergeCell ref="VIO1:VJD1"/>
    <mergeCell ref="VJE1:VJT1"/>
    <mergeCell ref="VJU1:VKJ1"/>
    <mergeCell ref="VDA1:VDP1"/>
    <mergeCell ref="VDQ1:VEF1"/>
    <mergeCell ref="VEG1:VEV1"/>
    <mergeCell ref="VEW1:VFL1"/>
    <mergeCell ref="VFM1:VGB1"/>
    <mergeCell ref="VGC1:VGR1"/>
    <mergeCell ref="UZI1:UZX1"/>
    <mergeCell ref="UZY1:VAN1"/>
    <mergeCell ref="VAO1:VBD1"/>
    <mergeCell ref="VBE1:VBT1"/>
    <mergeCell ref="VBU1:VCJ1"/>
    <mergeCell ref="VCK1:VCZ1"/>
    <mergeCell ref="UVQ1:UWF1"/>
    <mergeCell ref="UWG1:UWV1"/>
    <mergeCell ref="UWW1:UXL1"/>
    <mergeCell ref="UXM1:UYB1"/>
    <mergeCell ref="UYC1:UYR1"/>
    <mergeCell ref="UYS1:UZH1"/>
    <mergeCell ref="URY1:USN1"/>
    <mergeCell ref="USO1:UTD1"/>
    <mergeCell ref="UTE1:UTT1"/>
    <mergeCell ref="UTU1:UUJ1"/>
    <mergeCell ref="UUK1:UUZ1"/>
    <mergeCell ref="UVA1:UVP1"/>
    <mergeCell ref="UOG1:UOV1"/>
    <mergeCell ref="UOW1:UPL1"/>
    <mergeCell ref="UPM1:UQB1"/>
    <mergeCell ref="UQC1:UQR1"/>
    <mergeCell ref="UQS1:URH1"/>
    <mergeCell ref="URI1:URX1"/>
    <mergeCell ref="UKO1:ULD1"/>
    <mergeCell ref="ULE1:ULT1"/>
    <mergeCell ref="ULU1:UMJ1"/>
    <mergeCell ref="UMK1:UMZ1"/>
    <mergeCell ref="UNA1:UNP1"/>
    <mergeCell ref="UNQ1:UOF1"/>
    <mergeCell ref="UGW1:UHL1"/>
    <mergeCell ref="UHM1:UIB1"/>
    <mergeCell ref="UIC1:UIR1"/>
    <mergeCell ref="UIS1:UJH1"/>
    <mergeCell ref="UJI1:UJX1"/>
    <mergeCell ref="UJY1:UKN1"/>
    <mergeCell ref="UDE1:UDT1"/>
    <mergeCell ref="UDU1:UEJ1"/>
    <mergeCell ref="UEK1:UEZ1"/>
    <mergeCell ref="UFA1:UFP1"/>
    <mergeCell ref="UFQ1:UGF1"/>
    <mergeCell ref="UGG1:UGV1"/>
    <mergeCell ref="TZM1:UAB1"/>
    <mergeCell ref="UAC1:UAR1"/>
    <mergeCell ref="UAS1:UBH1"/>
    <mergeCell ref="UBI1:UBX1"/>
    <mergeCell ref="UBY1:UCN1"/>
    <mergeCell ref="UCO1:UDD1"/>
    <mergeCell ref="TVU1:TWJ1"/>
    <mergeCell ref="TWK1:TWZ1"/>
    <mergeCell ref="TXA1:TXP1"/>
    <mergeCell ref="TXQ1:TYF1"/>
    <mergeCell ref="TYG1:TYV1"/>
    <mergeCell ref="TYW1:TZL1"/>
    <mergeCell ref="TSC1:TSR1"/>
    <mergeCell ref="TSS1:TTH1"/>
    <mergeCell ref="TTI1:TTX1"/>
    <mergeCell ref="TTY1:TUN1"/>
    <mergeCell ref="TUO1:TVD1"/>
    <mergeCell ref="TVE1:TVT1"/>
    <mergeCell ref="TOK1:TOZ1"/>
    <mergeCell ref="TPA1:TPP1"/>
    <mergeCell ref="TPQ1:TQF1"/>
    <mergeCell ref="TQG1:TQV1"/>
    <mergeCell ref="TQW1:TRL1"/>
    <mergeCell ref="TRM1:TSB1"/>
    <mergeCell ref="TKS1:TLH1"/>
    <mergeCell ref="TLI1:TLX1"/>
    <mergeCell ref="TLY1:TMN1"/>
    <mergeCell ref="TMO1:TND1"/>
    <mergeCell ref="TNE1:TNT1"/>
    <mergeCell ref="TNU1:TOJ1"/>
    <mergeCell ref="THA1:THP1"/>
    <mergeCell ref="THQ1:TIF1"/>
    <mergeCell ref="TIG1:TIV1"/>
    <mergeCell ref="TIW1:TJL1"/>
    <mergeCell ref="TJM1:TKB1"/>
    <mergeCell ref="TKC1:TKR1"/>
    <mergeCell ref="TDI1:TDX1"/>
    <mergeCell ref="TDY1:TEN1"/>
    <mergeCell ref="TEO1:TFD1"/>
    <mergeCell ref="TFE1:TFT1"/>
    <mergeCell ref="TFU1:TGJ1"/>
    <mergeCell ref="TGK1:TGZ1"/>
    <mergeCell ref="SZQ1:TAF1"/>
    <mergeCell ref="TAG1:TAV1"/>
    <mergeCell ref="TAW1:TBL1"/>
    <mergeCell ref="TBM1:TCB1"/>
    <mergeCell ref="TCC1:TCR1"/>
    <mergeCell ref="TCS1:TDH1"/>
    <mergeCell ref="SVY1:SWN1"/>
    <mergeCell ref="SWO1:SXD1"/>
    <mergeCell ref="SXE1:SXT1"/>
    <mergeCell ref="SXU1:SYJ1"/>
    <mergeCell ref="SYK1:SYZ1"/>
    <mergeCell ref="SZA1:SZP1"/>
    <mergeCell ref="SSG1:SSV1"/>
    <mergeCell ref="SSW1:STL1"/>
    <mergeCell ref="STM1:SUB1"/>
    <mergeCell ref="SUC1:SUR1"/>
    <mergeCell ref="SUS1:SVH1"/>
    <mergeCell ref="SVI1:SVX1"/>
    <mergeCell ref="SOO1:SPD1"/>
    <mergeCell ref="SPE1:SPT1"/>
    <mergeCell ref="SPU1:SQJ1"/>
    <mergeCell ref="SQK1:SQZ1"/>
    <mergeCell ref="SRA1:SRP1"/>
    <mergeCell ref="SRQ1:SSF1"/>
    <mergeCell ref="SKW1:SLL1"/>
    <mergeCell ref="SLM1:SMB1"/>
    <mergeCell ref="SMC1:SMR1"/>
    <mergeCell ref="SMS1:SNH1"/>
    <mergeCell ref="SNI1:SNX1"/>
    <mergeCell ref="SNY1:SON1"/>
    <mergeCell ref="SHE1:SHT1"/>
    <mergeCell ref="SHU1:SIJ1"/>
    <mergeCell ref="SIK1:SIZ1"/>
    <mergeCell ref="SJA1:SJP1"/>
    <mergeCell ref="SJQ1:SKF1"/>
    <mergeCell ref="SKG1:SKV1"/>
    <mergeCell ref="SDM1:SEB1"/>
    <mergeCell ref="SEC1:SER1"/>
    <mergeCell ref="SES1:SFH1"/>
    <mergeCell ref="SFI1:SFX1"/>
    <mergeCell ref="SFY1:SGN1"/>
    <mergeCell ref="SGO1:SHD1"/>
    <mergeCell ref="RZU1:SAJ1"/>
    <mergeCell ref="SAK1:SAZ1"/>
    <mergeCell ref="SBA1:SBP1"/>
    <mergeCell ref="SBQ1:SCF1"/>
    <mergeCell ref="SCG1:SCV1"/>
    <mergeCell ref="SCW1:SDL1"/>
    <mergeCell ref="RWC1:RWR1"/>
    <mergeCell ref="RWS1:RXH1"/>
    <mergeCell ref="RXI1:RXX1"/>
    <mergeCell ref="RXY1:RYN1"/>
    <mergeCell ref="RYO1:RZD1"/>
    <mergeCell ref="RZE1:RZT1"/>
    <mergeCell ref="RSK1:RSZ1"/>
    <mergeCell ref="RTA1:RTP1"/>
    <mergeCell ref="RTQ1:RUF1"/>
    <mergeCell ref="RUG1:RUV1"/>
    <mergeCell ref="RUW1:RVL1"/>
    <mergeCell ref="RVM1:RWB1"/>
    <mergeCell ref="ROS1:RPH1"/>
    <mergeCell ref="RPI1:RPX1"/>
    <mergeCell ref="RPY1:RQN1"/>
    <mergeCell ref="RQO1:RRD1"/>
    <mergeCell ref="RRE1:RRT1"/>
    <mergeCell ref="RRU1:RSJ1"/>
    <mergeCell ref="RLA1:RLP1"/>
    <mergeCell ref="RLQ1:RMF1"/>
    <mergeCell ref="RMG1:RMV1"/>
    <mergeCell ref="RMW1:RNL1"/>
    <mergeCell ref="RNM1:ROB1"/>
    <mergeCell ref="ROC1:ROR1"/>
    <mergeCell ref="RHI1:RHX1"/>
    <mergeCell ref="RHY1:RIN1"/>
    <mergeCell ref="RIO1:RJD1"/>
    <mergeCell ref="RJE1:RJT1"/>
    <mergeCell ref="RJU1:RKJ1"/>
    <mergeCell ref="RKK1:RKZ1"/>
    <mergeCell ref="RDQ1:REF1"/>
    <mergeCell ref="REG1:REV1"/>
    <mergeCell ref="REW1:RFL1"/>
    <mergeCell ref="RFM1:RGB1"/>
    <mergeCell ref="RGC1:RGR1"/>
    <mergeCell ref="RGS1:RHH1"/>
    <mergeCell ref="QZY1:RAN1"/>
    <mergeCell ref="RAO1:RBD1"/>
    <mergeCell ref="RBE1:RBT1"/>
    <mergeCell ref="RBU1:RCJ1"/>
    <mergeCell ref="RCK1:RCZ1"/>
    <mergeCell ref="RDA1:RDP1"/>
    <mergeCell ref="QWG1:QWV1"/>
    <mergeCell ref="QWW1:QXL1"/>
    <mergeCell ref="QXM1:QYB1"/>
    <mergeCell ref="QYC1:QYR1"/>
    <mergeCell ref="QYS1:QZH1"/>
    <mergeCell ref="QZI1:QZX1"/>
    <mergeCell ref="QSO1:QTD1"/>
    <mergeCell ref="QTE1:QTT1"/>
    <mergeCell ref="QTU1:QUJ1"/>
    <mergeCell ref="QUK1:QUZ1"/>
    <mergeCell ref="QVA1:QVP1"/>
    <mergeCell ref="QVQ1:QWF1"/>
    <mergeCell ref="QOW1:QPL1"/>
    <mergeCell ref="QPM1:QQB1"/>
    <mergeCell ref="QQC1:QQR1"/>
    <mergeCell ref="QQS1:QRH1"/>
    <mergeCell ref="QRI1:QRX1"/>
    <mergeCell ref="QRY1:QSN1"/>
    <mergeCell ref="QLE1:QLT1"/>
    <mergeCell ref="QLU1:QMJ1"/>
    <mergeCell ref="QMK1:QMZ1"/>
    <mergeCell ref="QNA1:QNP1"/>
    <mergeCell ref="QNQ1:QOF1"/>
    <mergeCell ref="QOG1:QOV1"/>
    <mergeCell ref="QHM1:QIB1"/>
    <mergeCell ref="QIC1:QIR1"/>
    <mergeCell ref="QIS1:QJH1"/>
    <mergeCell ref="QJI1:QJX1"/>
    <mergeCell ref="QJY1:QKN1"/>
    <mergeCell ref="QKO1:QLD1"/>
    <mergeCell ref="QDU1:QEJ1"/>
    <mergeCell ref="QEK1:QEZ1"/>
    <mergeCell ref="QFA1:QFP1"/>
    <mergeCell ref="QFQ1:QGF1"/>
    <mergeCell ref="QGG1:QGV1"/>
    <mergeCell ref="QGW1:QHL1"/>
    <mergeCell ref="QAC1:QAR1"/>
    <mergeCell ref="QAS1:QBH1"/>
    <mergeCell ref="QBI1:QBX1"/>
    <mergeCell ref="QBY1:QCN1"/>
    <mergeCell ref="QCO1:QDD1"/>
    <mergeCell ref="QDE1:QDT1"/>
    <mergeCell ref="PWK1:PWZ1"/>
    <mergeCell ref="PXA1:PXP1"/>
    <mergeCell ref="PXQ1:PYF1"/>
    <mergeCell ref="PYG1:PYV1"/>
    <mergeCell ref="PYW1:PZL1"/>
    <mergeCell ref="PZM1:QAB1"/>
    <mergeCell ref="PSS1:PTH1"/>
    <mergeCell ref="PTI1:PTX1"/>
    <mergeCell ref="PTY1:PUN1"/>
    <mergeCell ref="PUO1:PVD1"/>
    <mergeCell ref="PVE1:PVT1"/>
    <mergeCell ref="PVU1:PWJ1"/>
    <mergeCell ref="PPA1:PPP1"/>
    <mergeCell ref="PPQ1:PQF1"/>
    <mergeCell ref="PQG1:PQV1"/>
    <mergeCell ref="PQW1:PRL1"/>
    <mergeCell ref="PRM1:PSB1"/>
    <mergeCell ref="PSC1:PSR1"/>
    <mergeCell ref="PLI1:PLX1"/>
    <mergeCell ref="PLY1:PMN1"/>
    <mergeCell ref="PMO1:PND1"/>
    <mergeCell ref="PNE1:PNT1"/>
    <mergeCell ref="PNU1:POJ1"/>
    <mergeCell ref="POK1:POZ1"/>
    <mergeCell ref="PHQ1:PIF1"/>
    <mergeCell ref="PIG1:PIV1"/>
    <mergeCell ref="PIW1:PJL1"/>
    <mergeCell ref="PJM1:PKB1"/>
    <mergeCell ref="PKC1:PKR1"/>
    <mergeCell ref="PKS1:PLH1"/>
    <mergeCell ref="PDY1:PEN1"/>
    <mergeCell ref="PEO1:PFD1"/>
    <mergeCell ref="PFE1:PFT1"/>
    <mergeCell ref="PFU1:PGJ1"/>
    <mergeCell ref="PGK1:PGZ1"/>
    <mergeCell ref="PHA1:PHP1"/>
    <mergeCell ref="PAG1:PAV1"/>
    <mergeCell ref="PAW1:PBL1"/>
    <mergeCell ref="PBM1:PCB1"/>
    <mergeCell ref="PCC1:PCR1"/>
    <mergeCell ref="PCS1:PDH1"/>
    <mergeCell ref="PDI1:PDX1"/>
    <mergeCell ref="OWO1:OXD1"/>
    <mergeCell ref="OXE1:OXT1"/>
    <mergeCell ref="OXU1:OYJ1"/>
    <mergeCell ref="OYK1:OYZ1"/>
    <mergeCell ref="OZA1:OZP1"/>
    <mergeCell ref="OZQ1:PAF1"/>
    <mergeCell ref="OSW1:OTL1"/>
    <mergeCell ref="OTM1:OUB1"/>
    <mergeCell ref="OUC1:OUR1"/>
    <mergeCell ref="OUS1:OVH1"/>
    <mergeCell ref="OVI1:OVX1"/>
    <mergeCell ref="OVY1:OWN1"/>
    <mergeCell ref="OPE1:OPT1"/>
    <mergeCell ref="OPU1:OQJ1"/>
    <mergeCell ref="OQK1:OQZ1"/>
    <mergeCell ref="ORA1:ORP1"/>
    <mergeCell ref="ORQ1:OSF1"/>
    <mergeCell ref="OSG1:OSV1"/>
    <mergeCell ref="OLM1:OMB1"/>
    <mergeCell ref="OMC1:OMR1"/>
    <mergeCell ref="OMS1:ONH1"/>
    <mergeCell ref="ONI1:ONX1"/>
    <mergeCell ref="ONY1:OON1"/>
    <mergeCell ref="OOO1:OPD1"/>
    <mergeCell ref="OHU1:OIJ1"/>
    <mergeCell ref="OIK1:OIZ1"/>
    <mergeCell ref="OJA1:OJP1"/>
    <mergeCell ref="OJQ1:OKF1"/>
    <mergeCell ref="OKG1:OKV1"/>
    <mergeCell ref="OKW1:OLL1"/>
    <mergeCell ref="OEC1:OER1"/>
    <mergeCell ref="OES1:OFH1"/>
    <mergeCell ref="OFI1:OFX1"/>
    <mergeCell ref="OFY1:OGN1"/>
    <mergeCell ref="OGO1:OHD1"/>
    <mergeCell ref="OHE1:OHT1"/>
    <mergeCell ref="OAK1:OAZ1"/>
    <mergeCell ref="OBA1:OBP1"/>
    <mergeCell ref="OBQ1:OCF1"/>
    <mergeCell ref="OCG1:OCV1"/>
    <mergeCell ref="OCW1:ODL1"/>
    <mergeCell ref="ODM1:OEB1"/>
    <mergeCell ref="NWS1:NXH1"/>
    <mergeCell ref="NXI1:NXX1"/>
    <mergeCell ref="NXY1:NYN1"/>
    <mergeCell ref="NYO1:NZD1"/>
    <mergeCell ref="NZE1:NZT1"/>
    <mergeCell ref="NZU1:OAJ1"/>
    <mergeCell ref="NTA1:NTP1"/>
    <mergeCell ref="NTQ1:NUF1"/>
    <mergeCell ref="NUG1:NUV1"/>
    <mergeCell ref="NUW1:NVL1"/>
    <mergeCell ref="NVM1:NWB1"/>
    <mergeCell ref="NWC1:NWR1"/>
    <mergeCell ref="NPI1:NPX1"/>
    <mergeCell ref="NPY1:NQN1"/>
    <mergeCell ref="NQO1:NRD1"/>
    <mergeCell ref="NRE1:NRT1"/>
    <mergeCell ref="NRU1:NSJ1"/>
    <mergeCell ref="NSK1:NSZ1"/>
    <mergeCell ref="NLQ1:NMF1"/>
    <mergeCell ref="NMG1:NMV1"/>
    <mergeCell ref="NMW1:NNL1"/>
    <mergeCell ref="NNM1:NOB1"/>
    <mergeCell ref="NOC1:NOR1"/>
    <mergeCell ref="NOS1:NPH1"/>
    <mergeCell ref="NHY1:NIN1"/>
    <mergeCell ref="NIO1:NJD1"/>
    <mergeCell ref="NJE1:NJT1"/>
    <mergeCell ref="NJU1:NKJ1"/>
    <mergeCell ref="NKK1:NKZ1"/>
    <mergeCell ref="NLA1:NLP1"/>
    <mergeCell ref="NEG1:NEV1"/>
    <mergeCell ref="NEW1:NFL1"/>
    <mergeCell ref="NFM1:NGB1"/>
    <mergeCell ref="NGC1:NGR1"/>
    <mergeCell ref="NGS1:NHH1"/>
    <mergeCell ref="NHI1:NHX1"/>
    <mergeCell ref="NAO1:NBD1"/>
    <mergeCell ref="NBE1:NBT1"/>
    <mergeCell ref="NBU1:NCJ1"/>
    <mergeCell ref="NCK1:NCZ1"/>
    <mergeCell ref="NDA1:NDP1"/>
    <mergeCell ref="NDQ1:NEF1"/>
    <mergeCell ref="MWW1:MXL1"/>
    <mergeCell ref="MXM1:MYB1"/>
    <mergeCell ref="MYC1:MYR1"/>
    <mergeCell ref="MYS1:MZH1"/>
    <mergeCell ref="MZI1:MZX1"/>
    <mergeCell ref="MZY1:NAN1"/>
    <mergeCell ref="MTE1:MTT1"/>
    <mergeCell ref="MTU1:MUJ1"/>
    <mergeCell ref="MUK1:MUZ1"/>
    <mergeCell ref="MVA1:MVP1"/>
    <mergeCell ref="MVQ1:MWF1"/>
    <mergeCell ref="MWG1:MWV1"/>
    <mergeCell ref="MPM1:MQB1"/>
    <mergeCell ref="MQC1:MQR1"/>
    <mergeCell ref="MQS1:MRH1"/>
    <mergeCell ref="MRI1:MRX1"/>
    <mergeCell ref="MRY1:MSN1"/>
    <mergeCell ref="MSO1:MTD1"/>
    <mergeCell ref="MLU1:MMJ1"/>
    <mergeCell ref="MMK1:MMZ1"/>
    <mergeCell ref="MNA1:MNP1"/>
    <mergeCell ref="MNQ1:MOF1"/>
    <mergeCell ref="MOG1:MOV1"/>
    <mergeCell ref="MOW1:MPL1"/>
    <mergeCell ref="MIC1:MIR1"/>
    <mergeCell ref="MIS1:MJH1"/>
    <mergeCell ref="MJI1:MJX1"/>
    <mergeCell ref="MJY1:MKN1"/>
    <mergeCell ref="MKO1:MLD1"/>
    <mergeCell ref="MLE1:MLT1"/>
    <mergeCell ref="MEK1:MEZ1"/>
    <mergeCell ref="MFA1:MFP1"/>
    <mergeCell ref="MFQ1:MGF1"/>
    <mergeCell ref="MGG1:MGV1"/>
    <mergeCell ref="MGW1:MHL1"/>
    <mergeCell ref="MHM1:MIB1"/>
    <mergeCell ref="MAS1:MBH1"/>
    <mergeCell ref="MBI1:MBX1"/>
    <mergeCell ref="MBY1:MCN1"/>
    <mergeCell ref="MCO1:MDD1"/>
    <mergeCell ref="MDE1:MDT1"/>
    <mergeCell ref="MDU1:MEJ1"/>
    <mergeCell ref="LXA1:LXP1"/>
    <mergeCell ref="LXQ1:LYF1"/>
    <mergeCell ref="LYG1:LYV1"/>
    <mergeCell ref="LYW1:LZL1"/>
    <mergeCell ref="LZM1:MAB1"/>
    <mergeCell ref="MAC1:MAR1"/>
    <mergeCell ref="LTI1:LTX1"/>
    <mergeCell ref="LTY1:LUN1"/>
    <mergeCell ref="LUO1:LVD1"/>
    <mergeCell ref="LVE1:LVT1"/>
    <mergeCell ref="LVU1:LWJ1"/>
    <mergeCell ref="LWK1:LWZ1"/>
    <mergeCell ref="LPQ1:LQF1"/>
    <mergeCell ref="LQG1:LQV1"/>
    <mergeCell ref="LQW1:LRL1"/>
    <mergeCell ref="LRM1:LSB1"/>
    <mergeCell ref="LSC1:LSR1"/>
    <mergeCell ref="LSS1:LTH1"/>
    <mergeCell ref="LLY1:LMN1"/>
    <mergeCell ref="LMO1:LND1"/>
    <mergeCell ref="LNE1:LNT1"/>
    <mergeCell ref="LNU1:LOJ1"/>
    <mergeCell ref="LOK1:LOZ1"/>
    <mergeCell ref="LPA1:LPP1"/>
    <mergeCell ref="LIG1:LIV1"/>
    <mergeCell ref="LIW1:LJL1"/>
    <mergeCell ref="LJM1:LKB1"/>
    <mergeCell ref="LKC1:LKR1"/>
    <mergeCell ref="LKS1:LLH1"/>
    <mergeCell ref="LLI1:LLX1"/>
    <mergeCell ref="LEO1:LFD1"/>
    <mergeCell ref="LFE1:LFT1"/>
    <mergeCell ref="LFU1:LGJ1"/>
    <mergeCell ref="LGK1:LGZ1"/>
    <mergeCell ref="LHA1:LHP1"/>
    <mergeCell ref="LHQ1:LIF1"/>
    <mergeCell ref="LAW1:LBL1"/>
    <mergeCell ref="LBM1:LCB1"/>
    <mergeCell ref="LCC1:LCR1"/>
    <mergeCell ref="LCS1:LDH1"/>
    <mergeCell ref="LDI1:LDX1"/>
    <mergeCell ref="LDY1:LEN1"/>
    <mergeCell ref="KXE1:KXT1"/>
    <mergeCell ref="KXU1:KYJ1"/>
    <mergeCell ref="KYK1:KYZ1"/>
    <mergeCell ref="KZA1:KZP1"/>
    <mergeCell ref="KZQ1:LAF1"/>
    <mergeCell ref="LAG1:LAV1"/>
    <mergeCell ref="KTM1:KUB1"/>
    <mergeCell ref="KUC1:KUR1"/>
    <mergeCell ref="KUS1:KVH1"/>
    <mergeCell ref="KVI1:KVX1"/>
    <mergeCell ref="KVY1:KWN1"/>
    <mergeCell ref="KWO1:KXD1"/>
    <mergeCell ref="KPU1:KQJ1"/>
    <mergeCell ref="KQK1:KQZ1"/>
    <mergeCell ref="KRA1:KRP1"/>
    <mergeCell ref="KRQ1:KSF1"/>
    <mergeCell ref="KSG1:KSV1"/>
    <mergeCell ref="KSW1:KTL1"/>
    <mergeCell ref="KMC1:KMR1"/>
    <mergeCell ref="KMS1:KNH1"/>
    <mergeCell ref="KNI1:KNX1"/>
    <mergeCell ref="KNY1:KON1"/>
    <mergeCell ref="KOO1:KPD1"/>
    <mergeCell ref="KPE1:KPT1"/>
    <mergeCell ref="KIK1:KIZ1"/>
    <mergeCell ref="KJA1:KJP1"/>
    <mergeCell ref="KJQ1:KKF1"/>
    <mergeCell ref="KKG1:KKV1"/>
    <mergeCell ref="KKW1:KLL1"/>
    <mergeCell ref="KLM1:KMB1"/>
    <mergeCell ref="KES1:KFH1"/>
    <mergeCell ref="KFI1:KFX1"/>
    <mergeCell ref="KFY1:KGN1"/>
    <mergeCell ref="KGO1:KHD1"/>
    <mergeCell ref="KHE1:KHT1"/>
    <mergeCell ref="KHU1:KIJ1"/>
    <mergeCell ref="KBA1:KBP1"/>
    <mergeCell ref="KBQ1:KCF1"/>
    <mergeCell ref="KCG1:KCV1"/>
    <mergeCell ref="KCW1:KDL1"/>
    <mergeCell ref="KDM1:KEB1"/>
    <mergeCell ref="KEC1:KER1"/>
    <mergeCell ref="JXI1:JXX1"/>
    <mergeCell ref="JXY1:JYN1"/>
    <mergeCell ref="JYO1:JZD1"/>
    <mergeCell ref="JZE1:JZT1"/>
    <mergeCell ref="JZU1:KAJ1"/>
    <mergeCell ref="KAK1:KAZ1"/>
    <mergeCell ref="JTQ1:JUF1"/>
    <mergeCell ref="JUG1:JUV1"/>
    <mergeCell ref="JUW1:JVL1"/>
    <mergeCell ref="JVM1:JWB1"/>
    <mergeCell ref="JWC1:JWR1"/>
    <mergeCell ref="JWS1:JXH1"/>
    <mergeCell ref="JPY1:JQN1"/>
    <mergeCell ref="JQO1:JRD1"/>
    <mergeCell ref="JRE1:JRT1"/>
    <mergeCell ref="JRU1:JSJ1"/>
    <mergeCell ref="JSK1:JSZ1"/>
    <mergeCell ref="JTA1:JTP1"/>
    <mergeCell ref="JMG1:JMV1"/>
    <mergeCell ref="JMW1:JNL1"/>
    <mergeCell ref="JNM1:JOB1"/>
    <mergeCell ref="JOC1:JOR1"/>
    <mergeCell ref="JOS1:JPH1"/>
    <mergeCell ref="JPI1:JPX1"/>
    <mergeCell ref="JIO1:JJD1"/>
    <mergeCell ref="JJE1:JJT1"/>
    <mergeCell ref="JJU1:JKJ1"/>
    <mergeCell ref="JKK1:JKZ1"/>
    <mergeCell ref="JLA1:JLP1"/>
    <mergeCell ref="JLQ1:JMF1"/>
    <mergeCell ref="JEW1:JFL1"/>
    <mergeCell ref="JFM1:JGB1"/>
    <mergeCell ref="JGC1:JGR1"/>
    <mergeCell ref="JGS1:JHH1"/>
    <mergeCell ref="JHI1:JHX1"/>
    <mergeCell ref="JHY1:JIN1"/>
    <mergeCell ref="JBE1:JBT1"/>
    <mergeCell ref="JBU1:JCJ1"/>
    <mergeCell ref="JCK1:JCZ1"/>
    <mergeCell ref="JDA1:JDP1"/>
    <mergeCell ref="JDQ1:JEF1"/>
    <mergeCell ref="JEG1:JEV1"/>
    <mergeCell ref="IXM1:IYB1"/>
    <mergeCell ref="IYC1:IYR1"/>
    <mergeCell ref="IYS1:IZH1"/>
    <mergeCell ref="IZI1:IZX1"/>
    <mergeCell ref="IZY1:JAN1"/>
    <mergeCell ref="JAO1:JBD1"/>
    <mergeCell ref="ITU1:IUJ1"/>
    <mergeCell ref="IUK1:IUZ1"/>
    <mergeCell ref="IVA1:IVP1"/>
    <mergeCell ref="IVQ1:IWF1"/>
    <mergeCell ref="IWG1:IWV1"/>
    <mergeCell ref="IWW1:IXL1"/>
    <mergeCell ref="IQC1:IQR1"/>
    <mergeCell ref="IQS1:IRH1"/>
    <mergeCell ref="IRI1:IRX1"/>
    <mergeCell ref="IRY1:ISN1"/>
    <mergeCell ref="ISO1:ITD1"/>
    <mergeCell ref="ITE1:ITT1"/>
    <mergeCell ref="IMK1:IMZ1"/>
    <mergeCell ref="INA1:INP1"/>
    <mergeCell ref="INQ1:IOF1"/>
    <mergeCell ref="IOG1:IOV1"/>
    <mergeCell ref="IOW1:IPL1"/>
    <mergeCell ref="IPM1:IQB1"/>
    <mergeCell ref="IIS1:IJH1"/>
    <mergeCell ref="IJI1:IJX1"/>
    <mergeCell ref="IJY1:IKN1"/>
    <mergeCell ref="IKO1:ILD1"/>
    <mergeCell ref="ILE1:ILT1"/>
    <mergeCell ref="ILU1:IMJ1"/>
    <mergeCell ref="IFA1:IFP1"/>
    <mergeCell ref="IFQ1:IGF1"/>
    <mergeCell ref="IGG1:IGV1"/>
    <mergeCell ref="IGW1:IHL1"/>
    <mergeCell ref="IHM1:IIB1"/>
    <mergeCell ref="IIC1:IIR1"/>
    <mergeCell ref="IBI1:IBX1"/>
    <mergeCell ref="IBY1:ICN1"/>
    <mergeCell ref="ICO1:IDD1"/>
    <mergeCell ref="IDE1:IDT1"/>
    <mergeCell ref="IDU1:IEJ1"/>
    <mergeCell ref="IEK1:IEZ1"/>
    <mergeCell ref="HXQ1:HYF1"/>
    <mergeCell ref="HYG1:HYV1"/>
    <mergeCell ref="HYW1:HZL1"/>
    <mergeCell ref="HZM1:IAB1"/>
    <mergeCell ref="IAC1:IAR1"/>
    <mergeCell ref="IAS1:IBH1"/>
    <mergeCell ref="HTY1:HUN1"/>
    <mergeCell ref="HUO1:HVD1"/>
    <mergeCell ref="HVE1:HVT1"/>
    <mergeCell ref="HVU1:HWJ1"/>
    <mergeCell ref="HWK1:HWZ1"/>
    <mergeCell ref="HXA1:HXP1"/>
    <mergeCell ref="HQG1:HQV1"/>
    <mergeCell ref="HQW1:HRL1"/>
    <mergeCell ref="HRM1:HSB1"/>
    <mergeCell ref="HSC1:HSR1"/>
    <mergeCell ref="HSS1:HTH1"/>
    <mergeCell ref="HTI1:HTX1"/>
    <mergeCell ref="HMO1:HND1"/>
    <mergeCell ref="HNE1:HNT1"/>
    <mergeCell ref="HNU1:HOJ1"/>
    <mergeCell ref="HOK1:HOZ1"/>
    <mergeCell ref="HPA1:HPP1"/>
    <mergeCell ref="HPQ1:HQF1"/>
    <mergeCell ref="HIW1:HJL1"/>
    <mergeCell ref="HJM1:HKB1"/>
    <mergeCell ref="HKC1:HKR1"/>
    <mergeCell ref="HKS1:HLH1"/>
    <mergeCell ref="HLI1:HLX1"/>
    <mergeCell ref="HLY1:HMN1"/>
    <mergeCell ref="HFE1:HFT1"/>
    <mergeCell ref="HFU1:HGJ1"/>
    <mergeCell ref="HGK1:HGZ1"/>
    <mergeCell ref="HHA1:HHP1"/>
    <mergeCell ref="HHQ1:HIF1"/>
    <mergeCell ref="HIG1:HIV1"/>
    <mergeCell ref="HBM1:HCB1"/>
    <mergeCell ref="HCC1:HCR1"/>
    <mergeCell ref="HCS1:HDH1"/>
    <mergeCell ref="HDI1:HDX1"/>
    <mergeCell ref="HDY1:HEN1"/>
    <mergeCell ref="HEO1:HFD1"/>
    <mergeCell ref="GXU1:GYJ1"/>
    <mergeCell ref="GYK1:GYZ1"/>
    <mergeCell ref="GZA1:GZP1"/>
    <mergeCell ref="GZQ1:HAF1"/>
    <mergeCell ref="HAG1:HAV1"/>
    <mergeCell ref="HAW1:HBL1"/>
    <mergeCell ref="GUC1:GUR1"/>
    <mergeCell ref="GUS1:GVH1"/>
    <mergeCell ref="GVI1:GVX1"/>
    <mergeCell ref="GVY1:GWN1"/>
    <mergeCell ref="GWO1:GXD1"/>
    <mergeCell ref="GXE1:GXT1"/>
    <mergeCell ref="GQK1:GQZ1"/>
    <mergeCell ref="GRA1:GRP1"/>
    <mergeCell ref="GRQ1:GSF1"/>
    <mergeCell ref="GSG1:GSV1"/>
    <mergeCell ref="GSW1:GTL1"/>
    <mergeCell ref="GTM1:GUB1"/>
    <mergeCell ref="GMS1:GNH1"/>
    <mergeCell ref="GNI1:GNX1"/>
    <mergeCell ref="GNY1:GON1"/>
    <mergeCell ref="GOO1:GPD1"/>
    <mergeCell ref="GPE1:GPT1"/>
    <mergeCell ref="GPU1:GQJ1"/>
    <mergeCell ref="GJA1:GJP1"/>
    <mergeCell ref="GJQ1:GKF1"/>
    <mergeCell ref="GKG1:GKV1"/>
    <mergeCell ref="GKW1:GLL1"/>
    <mergeCell ref="GLM1:GMB1"/>
    <mergeCell ref="GMC1:GMR1"/>
    <mergeCell ref="GFI1:GFX1"/>
    <mergeCell ref="GFY1:GGN1"/>
    <mergeCell ref="GGO1:GHD1"/>
    <mergeCell ref="GHE1:GHT1"/>
    <mergeCell ref="GHU1:GIJ1"/>
    <mergeCell ref="GIK1:GIZ1"/>
    <mergeCell ref="GBQ1:GCF1"/>
    <mergeCell ref="GCG1:GCV1"/>
    <mergeCell ref="GCW1:GDL1"/>
    <mergeCell ref="GDM1:GEB1"/>
    <mergeCell ref="GEC1:GER1"/>
    <mergeCell ref="GES1:GFH1"/>
    <mergeCell ref="FXY1:FYN1"/>
    <mergeCell ref="FYO1:FZD1"/>
    <mergeCell ref="FZE1:FZT1"/>
    <mergeCell ref="FZU1:GAJ1"/>
    <mergeCell ref="GAK1:GAZ1"/>
    <mergeCell ref="GBA1:GBP1"/>
    <mergeCell ref="FUG1:FUV1"/>
    <mergeCell ref="FUW1:FVL1"/>
    <mergeCell ref="FVM1:FWB1"/>
    <mergeCell ref="FWC1:FWR1"/>
    <mergeCell ref="FWS1:FXH1"/>
    <mergeCell ref="FXI1:FXX1"/>
    <mergeCell ref="FQO1:FRD1"/>
    <mergeCell ref="FRE1:FRT1"/>
    <mergeCell ref="FRU1:FSJ1"/>
    <mergeCell ref="FSK1:FSZ1"/>
    <mergeCell ref="FTA1:FTP1"/>
    <mergeCell ref="FTQ1:FUF1"/>
    <mergeCell ref="FMW1:FNL1"/>
    <mergeCell ref="FNM1:FOB1"/>
    <mergeCell ref="FOC1:FOR1"/>
    <mergeCell ref="FOS1:FPH1"/>
    <mergeCell ref="FPI1:FPX1"/>
    <mergeCell ref="FPY1:FQN1"/>
    <mergeCell ref="FJE1:FJT1"/>
    <mergeCell ref="FJU1:FKJ1"/>
    <mergeCell ref="FKK1:FKZ1"/>
    <mergeCell ref="FLA1:FLP1"/>
    <mergeCell ref="FLQ1:FMF1"/>
    <mergeCell ref="FMG1:FMV1"/>
    <mergeCell ref="FFM1:FGB1"/>
    <mergeCell ref="FGC1:FGR1"/>
    <mergeCell ref="FGS1:FHH1"/>
    <mergeCell ref="FHI1:FHX1"/>
    <mergeCell ref="FHY1:FIN1"/>
    <mergeCell ref="FIO1:FJD1"/>
    <mergeCell ref="FBU1:FCJ1"/>
    <mergeCell ref="FCK1:FCZ1"/>
    <mergeCell ref="FDA1:FDP1"/>
    <mergeCell ref="FDQ1:FEF1"/>
    <mergeCell ref="FEG1:FEV1"/>
    <mergeCell ref="FEW1:FFL1"/>
    <mergeCell ref="EYC1:EYR1"/>
    <mergeCell ref="EYS1:EZH1"/>
    <mergeCell ref="EZI1:EZX1"/>
    <mergeCell ref="EZY1:FAN1"/>
    <mergeCell ref="FAO1:FBD1"/>
    <mergeCell ref="FBE1:FBT1"/>
    <mergeCell ref="EUK1:EUZ1"/>
    <mergeCell ref="EVA1:EVP1"/>
    <mergeCell ref="EVQ1:EWF1"/>
    <mergeCell ref="EWG1:EWV1"/>
    <mergeCell ref="EWW1:EXL1"/>
    <mergeCell ref="EXM1:EYB1"/>
    <mergeCell ref="EQS1:ERH1"/>
    <mergeCell ref="ERI1:ERX1"/>
    <mergeCell ref="ERY1:ESN1"/>
    <mergeCell ref="ESO1:ETD1"/>
    <mergeCell ref="ETE1:ETT1"/>
    <mergeCell ref="ETU1:EUJ1"/>
    <mergeCell ref="ENA1:ENP1"/>
    <mergeCell ref="ENQ1:EOF1"/>
    <mergeCell ref="EOG1:EOV1"/>
    <mergeCell ref="EOW1:EPL1"/>
    <mergeCell ref="EPM1:EQB1"/>
    <mergeCell ref="EQC1:EQR1"/>
    <mergeCell ref="EJI1:EJX1"/>
    <mergeCell ref="EJY1:EKN1"/>
    <mergeCell ref="EKO1:ELD1"/>
    <mergeCell ref="ELE1:ELT1"/>
    <mergeCell ref="ELU1:EMJ1"/>
    <mergeCell ref="EMK1:EMZ1"/>
    <mergeCell ref="EFQ1:EGF1"/>
    <mergeCell ref="EGG1:EGV1"/>
    <mergeCell ref="EGW1:EHL1"/>
    <mergeCell ref="EHM1:EIB1"/>
    <mergeCell ref="EIC1:EIR1"/>
    <mergeCell ref="EIS1:EJH1"/>
    <mergeCell ref="EBY1:ECN1"/>
    <mergeCell ref="ECO1:EDD1"/>
    <mergeCell ref="EDE1:EDT1"/>
    <mergeCell ref="EDU1:EEJ1"/>
    <mergeCell ref="EEK1:EEZ1"/>
    <mergeCell ref="EFA1:EFP1"/>
    <mergeCell ref="DYG1:DYV1"/>
    <mergeCell ref="DYW1:DZL1"/>
    <mergeCell ref="DZM1:EAB1"/>
    <mergeCell ref="EAC1:EAR1"/>
    <mergeCell ref="EAS1:EBH1"/>
    <mergeCell ref="EBI1:EBX1"/>
    <mergeCell ref="DUO1:DVD1"/>
    <mergeCell ref="DVE1:DVT1"/>
    <mergeCell ref="DVU1:DWJ1"/>
    <mergeCell ref="DWK1:DWZ1"/>
    <mergeCell ref="DXA1:DXP1"/>
    <mergeCell ref="DXQ1:DYF1"/>
    <mergeCell ref="DQW1:DRL1"/>
    <mergeCell ref="DRM1:DSB1"/>
    <mergeCell ref="DSC1:DSR1"/>
    <mergeCell ref="DSS1:DTH1"/>
    <mergeCell ref="DTI1:DTX1"/>
    <mergeCell ref="DTY1:DUN1"/>
    <mergeCell ref="DNE1:DNT1"/>
    <mergeCell ref="DNU1:DOJ1"/>
    <mergeCell ref="DOK1:DOZ1"/>
    <mergeCell ref="DPA1:DPP1"/>
    <mergeCell ref="DPQ1:DQF1"/>
    <mergeCell ref="DQG1:DQV1"/>
    <mergeCell ref="DJM1:DKB1"/>
    <mergeCell ref="DKC1:DKR1"/>
    <mergeCell ref="DKS1:DLH1"/>
    <mergeCell ref="DLI1:DLX1"/>
    <mergeCell ref="DLY1:DMN1"/>
    <mergeCell ref="DMO1:DND1"/>
    <mergeCell ref="DFU1:DGJ1"/>
    <mergeCell ref="DGK1:DGZ1"/>
    <mergeCell ref="DHA1:DHP1"/>
    <mergeCell ref="DHQ1:DIF1"/>
    <mergeCell ref="DIG1:DIV1"/>
    <mergeCell ref="DIW1:DJL1"/>
    <mergeCell ref="DCC1:DCR1"/>
    <mergeCell ref="DCS1:DDH1"/>
    <mergeCell ref="DDI1:DDX1"/>
    <mergeCell ref="DDY1:DEN1"/>
    <mergeCell ref="DEO1:DFD1"/>
    <mergeCell ref="DFE1:DFT1"/>
    <mergeCell ref="CYK1:CYZ1"/>
    <mergeCell ref="CZA1:CZP1"/>
    <mergeCell ref="CZQ1:DAF1"/>
    <mergeCell ref="DAG1:DAV1"/>
    <mergeCell ref="DAW1:DBL1"/>
    <mergeCell ref="DBM1:DCB1"/>
    <mergeCell ref="CUS1:CVH1"/>
    <mergeCell ref="CVI1:CVX1"/>
    <mergeCell ref="CVY1:CWN1"/>
    <mergeCell ref="CWO1:CXD1"/>
    <mergeCell ref="CXE1:CXT1"/>
    <mergeCell ref="CXU1:CYJ1"/>
    <mergeCell ref="CRA1:CRP1"/>
    <mergeCell ref="CRQ1:CSF1"/>
    <mergeCell ref="CSG1:CSV1"/>
    <mergeCell ref="CSW1:CTL1"/>
    <mergeCell ref="CTM1:CUB1"/>
    <mergeCell ref="CUC1:CUR1"/>
    <mergeCell ref="CNI1:CNX1"/>
    <mergeCell ref="CNY1:CON1"/>
    <mergeCell ref="COO1:CPD1"/>
    <mergeCell ref="CPE1:CPT1"/>
    <mergeCell ref="CPU1:CQJ1"/>
    <mergeCell ref="CQK1:CQZ1"/>
    <mergeCell ref="CJQ1:CKF1"/>
    <mergeCell ref="CKG1:CKV1"/>
    <mergeCell ref="CKW1:CLL1"/>
    <mergeCell ref="CLM1:CMB1"/>
    <mergeCell ref="CMC1:CMR1"/>
    <mergeCell ref="CMS1:CNH1"/>
    <mergeCell ref="CFY1:CGN1"/>
    <mergeCell ref="CGO1:CHD1"/>
    <mergeCell ref="CHE1:CHT1"/>
    <mergeCell ref="CHU1:CIJ1"/>
    <mergeCell ref="CIK1:CIZ1"/>
    <mergeCell ref="CJA1:CJP1"/>
    <mergeCell ref="CCG1:CCV1"/>
    <mergeCell ref="CCW1:CDL1"/>
    <mergeCell ref="CDM1:CEB1"/>
    <mergeCell ref="CEC1:CER1"/>
    <mergeCell ref="CES1:CFH1"/>
    <mergeCell ref="CFI1:CFX1"/>
    <mergeCell ref="BYO1:BZD1"/>
    <mergeCell ref="BZE1:BZT1"/>
    <mergeCell ref="BZU1:CAJ1"/>
    <mergeCell ref="CAK1:CAZ1"/>
    <mergeCell ref="CBA1:CBP1"/>
    <mergeCell ref="CBQ1:CCF1"/>
    <mergeCell ref="BUW1:BVL1"/>
    <mergeCell ref="BVM1:BWB1"/>
    <mergeCell ref="BWC1:BWR1"/>
    <mergeCell ref="BWS1:BXH1"/>
    <mergeCell ref="BXI1:BXX1"/>
    <mergeCell ref="BXY1:BYN1"/>
    <mergeCell ref="BRE1:BRT1"/>
    <mergeCell ref="BRU1:BSJ1"/>
    <mergeCell ref="BSK1:BSZ1"/>
    <mergeCell ref="BTA1:BTP1"/>
    <mergeCell ref="BTQ1:BUF1"/>
    <mergeCell ref="BUG1:BUV1"/>
    <mergeCell ref="BNM1:BOB1"/>
    <mergeCell ref="BOC1:BOR1"/>
    <mergeCell ref="BOS1:BPH1"/>
    <mergeCell ref="BPI1:BPX1"/>
    <mergeCell ref="BPY1:BQN1"/>
    <mergeCell ref="BQO1:BRD1"/>
    <mergeCell ref="BJU1:BKJ1"/>
    <mergeCell ref="BKK1:BKZ1"/>
    <mergeCell ref="BLA1:BLP1"/>
    <mergeCell ref="BLQ1:BMF1"/>
    <mergeCell ref="BMG1:BMV1"/>
    <mergeCell ref="BMW1:BNL1"/>
    <mergeCell ref="BGC1:BGR1"/>
    <mergeCell ref="BGS1:BHH1"/>
    <mergeCell ref="BHI1:BHX1"/>
    <mergeCell ref="BHY1:BIN1"/>
    <mergeCell ref="BIO1:BJD1"/>
    <mergeCell ref="BJE1:BJT1"/>
    <mergeCell ref="BCK1:BCZ1"/>
    <mergeCell ref="BDA1:BDP1"/>
    <mergeCell ref="BDQ1:BEF1"/>
    <mergeCell ref="BEG1:BEV1"/>
    <mergeCell ref="BEW1:BFL1"/>
    <mergeCell ref="BFM1:BGB1"/>
    <mergeCell ref="AYS1:AZH1"/>
    <mergeCell ref="AZI1:AZX1"/>
    <mergeCell ref="AZY1:BAN1"/>
    <mergeCell ref="BAO1:BBD1"/>
    <mergeCell ref="BBE1:BBT1"/>
    <mergeCell ref="BBU1:BCJ1"/>
    <mergeCell ref="AVA1:AVP1"/>
    <mergeCell ref="AVQ1:AWF1"/>
    <mergeCell ref="AWG1:AWV1"/>
    <mergeCell ref="AWW1:AXL1"/>
    <mergeCell ref="AXM1:AYB1"/>
    <mergeCell ref="AYC1:AYR1"/>
    <mergeCell ref="ARI1:ARX1"/>
    <mergeCell ref="ARY1:ASN1"/>
    <mergeCell ref="ASO1:ATD1"/>
    <mergeCell ref="ATE1:ATT1"/>
    <mergeCell ref="ATU1:AUJ1"/>
    <mergeCell ref="AUK1:AUZ1"/>
    <mergeCell ref="ANQ1:AOF1"/>
    <mergeCell ref="AOG1:AOV1"/>
    <mergeCell ref="AOW1:APL1"/>
    <mergeCell ref="APM1:AQB1"/>
    <mergeCell ref="AQC1:AQR1"/>
    <mergeCell ref="AQS1:ARH1"/>
    <mergeCell ref="AJY1:AKN1"/>
    <mergeCell ref="AKO1:ALD1"/>
    <mergeCell ref="ALE1:ALT1"/>
    <mergeCell ref="ALU1:AMJ1"/>
    <mergeCell ref="AMK1:AMZ1"/>
    <mergeCell ref="ANA1:ANP1"/>
    <mergeCell ref="AGG1:AGV1"/>
    <mergeCell ref="AGW1:AHL1"/>
    <mergeCell ref="AHM1:AIB1"/>
    <mergeCell ref="AIC1:AIR1"/>
    <mergeCell ref="AIS1:AJH1"/>
    <mergeCell ref="AJI1:AJX1"/>
    <mergeCell ref="ACO1:ADD1"/>
    <mergeCell ref="ADE1:ADT1"/>
    <mergeCell ref="ADU1:AEJ1"/>
    <mergeCell ref="AEK1:AEZ1"/>
    <mergeCell ref="AFA1:AFP1"/>
    <mergeCell ref="AFQ1:AGF1"/>
    <mergeCell ref="YW1:ZL1"/>
    <mergeCell ref="ZM1:AAB1"/>
    <mergeCell ref="AAC1:AAR1"/>
    <mergeCell ref="AAS1:ABH1"/>
    <mergeCell ref="ABI1:ABX1"/>
    <mergeCell ref="ABY1:ACN1"/>
    <mergeCell ref="VE1:VT1"/>
    <mergeCell ref="VU1:WJ1"/>
    <mergeCell ref="WK1:WZ1"/>
    <mergeCell ref="XA1:XP1"/>
    <mergeCell ref="XQ1:YF1"/>
    <mergeCell ref="YG1:YV1"/>
    <mergeCell ref="RM1:SB1"/>
    <mergeCell ref="SC1:SR1"/>
    <mergeCell ref="SS1:TH1"/>
    <mergeCell ref="TI1:TX1"/>
    <mergeCell ref="TY1:UN1"/>
    <mergeCell ref="UO1:VD1"/>
    <mergeCell ref="NU1:OJ1"/>
    <mergeCell ref="OK1:OZ1"/>
    <mergeCell ref="PA1:PP1"/>
    <mergeCell ref="PQ1:QF1"/>
    <mergeCell ref="QG1:QV1"/>
    <mergeCell ref="QW1:RL1"/>
    <mergeCell ref="KC1:KR1"/>
    <mergeCell ref="KS1:LH1"/>
    <mergeCell ref="LI1:LX1"/>
    <mergeCell ref="LY1:MN1"/>
    <mergeCell ref="MO1:ND1"/>
    <mergeCell ref="NE1:NT1"/>
    <mergeCell ref="A49:P49"/>
    <mergeCell ref="A50:P50"/>
    <mergeCell ref="A51:P51"/>
    <mergeCell ref="A52:P52"/>
    <mergeCell ref="GK1:GZ1"/>
    <mergeCell ref="HA1:HP1"/>
    <mergeCell ref="HQ1:IF1"/>
    <mergeCell ref="IG1:IV1"/>
    <mergeCell ref="IW1:JL1"/>
    <mergeCell ref="JM1:KB1"/>
    <mergeCell ref="CS1:DH1"/>
    <mergeCell ref="DI1:DX1"/>
    <mergeCell ref="DY1:EN1"/>
    <mergeCell ref="EO1:FD1"/>
    <mergeCell ref="FE1:FT1"/>
    <mergeCell ref="FU1:GJ1"/>
    <mergeCell ref="A1:P1"/>
    <mergeCell ref="Q1:AF1"/>
    <mergeCell ref="AG1:AV1"/>
    <mergeCell ref="AW1:BL1"/>
    <mergeCell ref="BM1:CB1"/>
    <mergeCell ref="CC1:CR1"/>
    <mergeCell ref="GK2:GZ2"/>
    <mergeCell ref="HA2:HP2"/>
    <mergeCell ref="HQ2:IF2"/>
    <mergeCell ref="IG2:IV2"/>
    <mergeCell ref="IW2:JL2"/>
    <mergeCell ref="JM2:KB2"/>
    <mergeCell ref="CS2:DH2"/>
    <mergeCell ref="DI2:DX2"/>
    <mergeCell ref="DY2:EN2"/>
    <mergeCell ref="EO2:FD2"/>
  </mergeCells>
  <pageMargins left="0.5" right="0.5" top="1" bottom="0.5" header="0.5" footer="0.5"/>
  <pageSetup scale="63" fitToHeight="0" orientation="landscape" r:id="rId1"/>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100"/>
  <sheetViews>
    <sheetView zoomScale="85" zoomScaleNormal="85" workbookViewId="0">
      <pane xSplit="3" ySplit="10" topLeftCell="D11" activePane="bottomRight" state="frozen"/>
      <selection pane="topRight" activeCell="B1" sqref="B1"/>
      <selection pane="bottomLeft" activeCell="A4" sqref="A4"/>
      <selection pane="bottomRight" activeCell="E67" sqref="E67"/>
    </sheetView>
  </sheetViews>
  <sheetFormatPr defaultColWidth="9.140625" defaultRowHeight="15" x14ac:dyDescent="0.25"/>
  <cols>
    <col min="1" max="1" width="9.140625" style="128"/>
    <col min="2" max="2" width="10.28515625" style="91" customWidth="1"/>
    <col min="3" max="3" width="41.140625" style="9" customWidth="1"/>
    <col min="4" max="15" width="10.7109375" style="8" customWidth="1"/>
    <col min="16" max="16" width="16.85546875" style="89" customWidth="1"/>
    <col min="17" max="16384" width="9.140625" style="8"/>
  </cols>
  <sheetData>
    <row r="1" spans="1:16" s="144" customFormat="1" ht="12.75" x14ac:dyDescent="0.2">
      <c r="A1" s="385" t="str">
        <f>'Rate Case Constants'!C9</f>
        <v>LOUISVILLE GAS AND ELECTRIC COMPANY</v>
      </c>
      <c r="B1" s="386"/>
      <c r="C1" s="386"/>
      <c r="D1" s="386"/>
      <c r="E1" s="386"/>
      <c r="F1" s="386"/>
      <c r="G1" s="386"/>
      <c r="H1" s="386"/>
      <c r="I1" s="386"/>
      <c r="J1" s="386"/>
      <c r="K1" s="386"/>
      <c r="L1" s="386"/>
      <c r="M1" s="386"/>
      <c r="N1" s="386"/>
      <c r="O1" s="386"/>
      <c r="P1" s="386"/>
    </row>
    <row r="2" spans="1:16" s="144" customFormat="1" ht="12.75" x14ac:dyDescent="0.2">
      <c r="A2" s="385" t="str">
        <f>'Rate Case Constants'!C10</f>
        <v>CASE NO. 2018-00295 - ELECTRIC OPERATIONS - RESPONSE TO PSC 2-75 (SLIPPAGE FACTOR 97.153%)</v>
      </c>
      <c r="B2" s="386"/>
      <c r="C2" s="386"/>
      <c r="D2" s="386"/>
      <c r="E2" s="386"/>
      <c r="F2" s="386"/>
      <c r="G2" s="386"/>
      <c r="H2" s="386"/>
      <c r="I2" s="386"/>
      <c r="J2" s="386"/>
      <c r="K2" s="386"/>
      <c r="L2" s="386"/>
      <c r="M2" s="386"/>
      <c r="N2" s="386"/>
      <c r="O2" s="386"/>
      <c r="P2" s="386"/>
    </row>
    <row r="3" spans="1:16" s="144" customFormat="1" ht="12.75" x14ac:dyDescent="0.2">
      <c r="A3" s="385" t="s">
        <v>996</v>
      </c>
      <c r="B3" s="386"/>
      <c r="C3" s="386"/>
      <c r="D3" s="386"/>
      <c r="E3" s="386"/>
      <c r="F3" s="386"/>
      <c r="G3" s="386"/>
      <c r="H3" s="386"/>
      <c r="I3" s="386"/>
      <c r="J3" s="386"/>
      <c r="K3" s="386"/>
      <c r="L3" s="386"/>
      <c r="M3" s="386"/>
      <c r="N3" s="386"/>
      <c r="O3" s="386"/>
      <c r="P3" s="386"/>
    </row>
    <row r="4" spans="1:16" s="144" customFormat="1" ht="12.75" x14ac:dyDescent="0.2">
      <c r="A4" s="387" t="str">
        <f>'Rate Case Constants'!C21</f>
        <v>FORECAST PERIOD FOR THE 12 MONTHS ENDED APRIL 30, 2020</v>
      </c>
      <c r="B4" s="386"/>
      <c r="C4" s="386"/>
      <c r="D4" s="386"/>
      <c r="E4" s="386"/>
      <c r="F4" s="386"/>
      <c r="G4" s="386"/>
      <c r="H4" s="386"/>
      <c r="I4" s="386"/>
      <c r="J4" s="386"/>
      <c r="K4" s="386"/>
      <c r="L4" s="386"/>
      <c r="M4" s="386"/>
      <c r="N4" s="386"/>
      <c r="O4" s="386"/>
      <c r="P4" s="386"/>
    </row>
    <row r="5" spans="1:16" s="144" customFormat="1" ht="12.75" x14ac:dyDescent="0.2">
      <c r="A5" s="144" t="s">
        <v>118</v>
      </c>
      <c r="P5" s="172" t="s">
        <v>980</v>
      </c>
    </row>
    <row r="6" spans="1:16" s="144" customFormat="1" ht="12.75" x14ac:dyDescent="0.2">
      <c r="A6" s="144" t="str">
        <f>'Rate Case Constants'!$C$29</f>
        <v>TYPE OF FILING: _____ ORIGINAL  _____ UPDATED  __X__ REVISED</v>
      </c>
      <c r="P6" s="173" t="s">
        <v>1168</v>
      </c>
    </row>
    <row r="7" spans="1:16" s="144" customFormat="1" ht="12.75" x14ac:dyDescent="0.2">
      <c r="A7" s="144" t="s">
        <v>9</v>
      </c>
      <c r="P7" s="173" t="str">
        <f>'Rate Case Constants'!$C$37</f>
        <v>WITNESS:   C. M. GARRETT</v>
      </c>
    </row>
    <row r="8" spans="1:16" s="144" customFormat="1" ht="12.75" x14ac:dyDescent="0.2">
      <c r="A8" s="147" t="s">
        <v>976</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977</v>
      </c>
      <c r="B9" s="150" t="s">
        <v>5</v>
      </c>
      <c r="C9" s="151" t="s">
        <v>978</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A10" s="127"/>
      <c r="B10" s="90"/>
      <c r="C10" s="5"/>
      <c r="P10" s="181" t="s">
        <v>994</v>
      </c>
    </row>
    <row r="11" spans="1:16" x14ac:dyDescent="0.25">
      <c r="A11" s="183" t="str">
        <f>'SCH D-2 F'!$D$10</f>
        <v>ADJ 1</v>
      </c>
      <c r="C11" s="7" t="s">
        <v>271</v>
      </c>
      <c r="P11" s="89">
        <f t="shared" ref="P11:P54" si="0">SUM(D11:O11)</f>
        <v>0</v>
      </c>
    </row>
    <row r="12" spans="1:16" x14ac:dyDescent="0.25">
      <c r="A12" s="128" t="s">
        <v>339</v>
      </c>
      <c r="B12" s="92" t="str">
        <f>MID($C12,1,3)</f>
        <v>440</v>
      </c>
      <c r="C12" s="9" t="s">
        <v>143</v>
      </c>
      <c r="D12" s="192">
        <f>'Rev-Tracker'!T15</f>
        <v>567.02877748905803</v>
      </c>
      <c r="E12" s="192">
        <f>'Rev-Tracker'!U15</f>
        <v>644.00031277483095</v>
      </c>
      <c r="F12" s="192">
        <f>'Rev-Tracker'!V15</f>
        <v>1013.88705123656</v>
      </c>
      <c r="G12" s="192">
        <f>'Rev-Tracker'!W15</f>
        <v>685.32384798733005</v>
      </c>
      <c r="H12" s="192">
        <f>'Rev-Tracker'!X15</f>
        <v>718.74250589200994</v>
      </c>
      <c r="I12" s="192">
        <f>'Rev-Tracker'!Y15</f>
        <v>563.72507936484806</v>
      </c>
      <c r="J12" s="192">
        <f>'Rev-Tracker'!Z15</f>
        <v>592.22903536323997</v>
      </c>
      <c r="K12" s="192">
        <f>'Rev-Tracker'!AA15</f>
        <v>648.63506604915801</v>
      </c>
      <c r="L12" s="192">
        <f>'Rev-Tracker'!AB15</f>
        <v>538.59599867080601</v>
      </c>
      <c r="M12" s="192">
        <f>'Rev-Tracker'!AC15</f>
        <v>461.78760727054203</v>
      </c>
      <c r="N12" s="192">
        <f>'Rev-Tracker'!AD15</f>
        <v>473.20476326923898</v>
      </c>
      <c r="O12" s="192">
        <f>'Rev-Tracker'!AE15</f>
        <v>478.43891307485598</v>
      </c>
      <c r="P12" s="193">
        <f t="shared" si="0"/>
        <v>7385.5989584424779</v>
      </c>
    </row>
    <row r="13" spans="1:16" x14ac:dyDescent="0.25">
      <c r="A13" s="128" t="s">
        <v>339</v>
      </c>
      <c r="B13" s="93">
        <v>442.2</v>
      </c>
      <c r="C13" s="9" t="s">
        <v>144</v>
      </c>
      <c r="D13" s="192">
        <f>'Rev-Tracker'!T16</f>
        <v>14.5614281386848</v>
      </c>
      <c r="E13" s="192">
        <f>'Rev-Tracker'!U16</f>
        <v>19.496317006522698</v>
      </c>
      <c r="F13" s="192">
        <f>'Rev-Tracker'!V16</f>
        <v>39.904525570445102</v>
      </c>
      <c r="G13" s="192">
        <f>'Rev-Tracker'!W16</f>
        <v>28.505703784968102</v>
      </c>
      <c r="H13" s="192">
        <f>'Rev-Tracker'!X16</f>
        <v>29.6471668882679</v>
      </c>
      <c r="I13" s="192">
        <f>'Rev-Tracker'!Y16</f>
        <v>21.648268477349799</v>
      </c>
      <c r="J13" s="192">
        <f>'Rev-Tracker'!Z16</f>
        <v>15.5494571489169</v>
      </c>
      <c r="K13" s="192">
        <f>'Rev-Tracker'!AA16</f>
        <v>16.0164991962857</v>
      </c>
      <c r="L13" s="192">
        <f>'Rev-Tracker'!AB16</f>
        <v>12.583861877204599</v>
      </c>
      <c r="M13" s="192">
        <f>'Rev-Tracker'!AC16</f>
        <v>10.5981664334148</v>
      </c>
      <c r="N13" s="192">
        <f>'Rev-Tracker'!AD16</f>
        <v>11.013793859532001</v>
      </c>
      <c r="O13" s="192">
        <f>'Rev-Tracker'!AE16</f>
        <v>11.0575545618152</v>
      </c>
      <c r="P13" s="193">
        <f t="shared" si="0"/>
        <v>230.58274294340765</v>
      </c>
    </row>
    <row r="14" spans="1:16" x14ac:dyDescent="0.25">
      <c r="A14" s="128" t="s">
        <v>339</v>
      </c>
      <c r="B14" s="93">
        <v>442.3</v>
      </c>
      <c r="C14" s="9" t="s">
        <v>145</v>
      </c>
      <c r="D14" s="192">
        <f>'Rev-Tracker'!T17</f>
        <v>0</v>
      </c>
      <c r="E14" s="192">
        <f>'Rev-Tracker'!U17</f>
        <v>0</v>
      </c>
      <c r="F14" s="192">
        <f>'Rev-Tracker'!V17</f>
        <v>0</v>
      </c>
      <c r="G14" s="192">
        <f>'Rev-Tracker'!W17</f>
        <v>0</v>
      </c>
      <c r="H14" s="192">
        <f>'Rev-Tracker'!X17</f>
        <v>0</v>
      </c>
      <c r="I14" s="192">
        <f>'Rev-Tracker'!Y17</f>
        <v>0</v>
      </c>
      <c r="J14" s="192">
        <f>'Rev-Tracker'!Z17</f>
        <v>0</v>
      </c>
      <c r="K14" s="192">
        <f>'Rev-Tracker'!AA17</f>
        <v>0</v>
      </c>
      <c r="L14" s="192">
        <f>'Rev-Tracker'!AB17</f>
        <v>0</v>
      </c>
      <c r="M14" s="192">
        <f>'Rev-Tracker'!AC17</f>
        <v>0</v>
      </c>
      <c r="N14" s="192">
        <f>'Rev-Tracker'!AD17</f>
        <v>0</v>
      </c>
      <c r="O14" s="192">
        <f>'Rev-Tracker'!AE17</f>
        <v>0</v>
      </c>
      <c r="P14" s="193">
        <f t="shared" si="0"/>
        <v>0</v>
      </c>
    </row>
    <row r="15" spans="1:16" x14ac:dyDescent="0.25">
      <c r="A15" s="128" t="s">
        <v>339</v>
      </c>
      <c r="B15" s="92" t="str">
        <f>MID($C15,1,3)</f>
        <v>444</v>
      </c>
      <c r="C15" s="9" t="s">
        <v>146</v>
      </c>
      <c r="D15" s="192">
        <f>'Rev-Tracker'!T18</f>
        <v>0</v>
      </c>
      <c r="E15" s="192">
        <f>'Rev-Tracker'!U18</f>
        <v>0</v>
      </c>
      <c r="F15" s="192">
        <f>'Rev-Tracker'!V18</f>
        <v>0</v>
      </c>
      <c r="G15" s="192">
        <f>'Rev-Tracker'!W18</f>
        <v>0</v>
      </c>
      <c r="H15" s="192">
        <f>'Rev-Tracker'!X18</f>
        <v>0</v>
      </c>
      <c r="I15" s="192">
        <f>'Rev-Tracker'!Y18</f>
        <v>0</v>
      </c>
      <c r="J15" s="192">
        <f>'Rev-Tracker'!Z18</f>
        <v>0</v>
      </c>
      <c r="K15" s="192">
        <f>'Rev-Tracker'!AA18</f>
        <v>0</v>
      </c>
      <c r="L15" s="192">
        <f>'Rev-Tracker'!AB18</f>
        <v>0</v>
      </c>
      <c r="M15" s="192">
        <f>'Rev-Tracker'!AC18</f>
        <v>0</v>
      </c>
      <c r="N15" s="192">
        <f>'Rev-Tracker'!AD18</f>
        <v>0</v>
      </c>
      <c r="O15" s="192">
        <f>'Rev-Tracker'!AE18</f>
        <v>0</v>
      </c>
      <c r="P15" s="193">
        <f t="shared" si="0"/>
        <v>0</v>
      </c>
    </row>
    <row r="16" spans="1:16" x14ac:dyDescent="0.25">
      <c r="A16" s="128" t="s">
        <v>339</v>
      </c>
      <c r="B16" s="92" t="str">
        <f>MID($C16,1,3)</f>
        <v>445</v>
      </c>
      <c r="C16" s="9" t="s">
        <v>147</v>
      </c>
      <c r="D16" s="192">
        <f>'Rev-Tracker'!T19</f>
        <v>2.0055694306476002</v>
      </c>
      <c r="E16" s="192">
        <f>'Rev-Tracker'!U19</f>
        <v>2.5888827602072899</v>
      </c>
      <c r="F16" s="192">
        <f>'Rev-Tracker'!V19</f>
        <v>2.9784336580334299</v>
      </c>
      <c r="G16" s="192">
        <f>'Rev-Tracker'!W19</f>
        <v>4.4157170664770797</v>
      </c>
      <c r="H16" s="192">
        <f>'Rev-Tracker'!X19</f>
        <v>3.49661486254189</v>
      </c>
      <c r="I16" s="192">
        <f>'Rev-Tracker'!Y19</f>
        <v>2.7547190449771701</v>
      </c>
      <c r="J16" s="192">
        <f>'Rev-Tracker'!Z19</f>
        <v>2.08311405968356</v>
      </c>
      <c r="K16" s="192">
        <f>'Rev-Tracker'!AA19</f>
        <v>2.3283414613050599</v>
      </c>
      <c r="L16" s="192">
        <f>'Rev-Tracker'!AB19</f>
        <v>1.8970021904669601</v>
      </c>
      <c r="M16" s="192">
        <f>'Rev-Tracker'!AC19</f>
        <v>1.5868293538423901</v>
      </c>
      <c r="N16" s="192">
        <f>'Rev-Tracker'!AD19</f>
        <v>1.8066362011596699</v>
      </c>
      <c r="O16" s="192">
        <f>'Rev-Tracker'!AE19</f>
        <v>1.69016560819815</v>
      </c>
      <c r="P16" s="193">
        <f t="shared" si="0"/>
        <v>29.632025697540247</v>
      </c>
    </row>
    <row r="17" spans="1:16" x14ac:dyDescent="0.25">
      <c r="C17" s="9" t="s">
        <v>1002</v>
      </c>
      <c r="D17" s="194">
        <f>SUM(D12:D16)</f>
        <v>583.59577505839047</v>
      </c>
      <c r="E17" s="194">
        <f t="shared" ref="E17:O17" si="1">SUM(E12:E16)</f>
        <v>666.08551254156089</v>
      </c>
      <c r="F17" s="194">
        <f t="shared" si="1"/>
        <v>1056.7700104650385</v>
      </c>
      <c r="G17" s="194">
        <f t="shared" si="1"/>
        <v>718.24526883877525</v>
      </c>
      <c r="H17" s="194">
        <f t="shared" si="1"/>
        <v>751.88628764281975</v>
      </c>
      <c r="I17" s="194">
        <f t="shared" si="1"/>
        <v>588.12806688717501</v>
      </c>
      <c r="J17" s="194">
        <f t="shared" si="1"/>
        <v>609.86160657184041</v>
      </c>
      <c r="K17" s="194">
        <f t="shared" si="1"/>
        <v>666.97990670674881</v>
      </c>
      <c r="L17" s="194">
        <f t="shared" si="1"/>
        <v>553.07686273847764</v>
      </c>
      <c r="M17" s="194">
        <f t="shared" si="1"/>
        <v>473.97260305779923</v>
      </c>
      <c r="N17" s="194">
        <f t="shared" si="1"/>
        <v>486.02519332993063</v>
      </c>
      <c r="O17" s="194">
        <f t="shared" si="1"/>
        <v>491.18663324486931</v>
      </c>
      <c r="P17" s="195">
        <f t="shared" si="0"/>
        <v>7645.8137270834259</v>
      </c>
    </row>
    <row r="18" spans="1:16" x14ac:dyDescent="0.25">
      <c r="D18" s="192"/>
      <c r="E18" s="192"/>
      <c r="F18" s="192"/>
      <c r="G18" s="192"/>
      <c r="H18" s="192"/>
      <c r="I18" s="192"/>
      <c r="J18" s="192"/>
      <c r="K18" s="192"/>
      <c r="L18" s="192"/>
      <c r="M18" s="192"/>
      <c r="N18" s="192"/>
      <c r="O18" s="192"/>
      <c r="P18" s="193"/>
    </row>
    <row r="19" spans="1:16" x14ac:dyDescent="0.25">
      <c r="A19" s="128" t="s">
        <v>339</v>
      </c>
      <c r="B19" s="91">
        <v>908</v>
      </c>
      <c r="C19" s="171" t="s">
        <v>1146</v>
      </c>
      <c r="D19" s="192">
        <f>'DSM Expenses'!R11</f>
        <v>410.46</v>
      </c>
      <c r="E19" s="192">
        <f>'DSM Expenses'!S11</f>
        <v>493.10899999999998</v>
      </c>
      <c r="F19" s="192">
        <f>'DSM Expenses'!T11</f>
        <v>883.95399999999995</v>
      </c>
      <c r="G19" s="192">
        <f>'DSM Expenses'!U11</f>
        <v>545.59100000000001</v>
      </c>
      <c r="H19" s="192">
        <f>'DSM Expenses'!V11</f>
        <v>579.39499999999998</v>
      </c>
      <c r="I19" s="192">
        <f>'DSM Expenses'!W11</f>
        <v>415.80099999999999</v>
      </c>
      <c r="J19" s="192">
        <f>'DSM Expenses'!X11</f>
        <v>437.7</v>
      </c>
      <c r="K19" s="192">
        <f>'DSM Expenses'!Y11</f>
        <v>494.98500000000001</v>
      </c>
      <c r="L19" s="192">
        <f>'DSM Expenses'!Z11</f>
        <v>369.322</v>
      </c>
      <c r="M19" s="192">
        <f>'DSM Expenses'!AA11</f>
        <v>290.68799999999999</v>
      </c>
      <c r="N19" s="192">
        <f>'DSM Expenses'!AB11</f>
        <v>303.21100000000001</v>
      </c>
      <c r="O19" s="192">
        <f>'DSM Expenses'!AC11</f>
        <v>308.84300000000002</v>
      </c>
      <c r="P19" s="193">
        <f>SUM(D19:O19)</f>
        <v>5533.0590000000002</v>
      </c>
    </row>
    <row r="20" spans="1:16" x14ac:dyDescent="0.25">
      <c r="A20" s="128" t="s">
        <v>339</v>
      </c>
      <c r="B20" s="91" t="s">
        <v>196</v>
      </c>
      <c r="C20" s="171" t="s">
        <v>1147</v>
      </c>
      <c r="D20" s="192">
        <f>'DSM Expenses'!R12</f>
        <v>81.802996213</v>
      </c>
      <c r="E20" s="192">
        <f>'DSM Expenses'!S12</f>
        <v>82.016190722999994</v>
      </c>
      <c r="F20" s="192">
        <f>'DSM Expenses'!T12</f>
        <v>82.229385233000002</v>
      </c>
      <c r="G20" s="192">
        <f>'DSM Expenses'!U12</f>
        <v>82.442579753000004</v>
      </c>
      <c r="H20" s="192">
        <f>'DSM Expenses'!V12</f>
        <v>82.655774262999998</v>
      </c>
      <c r="I20" s="192">
        <f>'DSM Expenses'!W12</f>
        <v>82.868968773000006</v>
      </c>
      <c r="J20" s="192">
        <f>'DSM Expenses'!X12</f>
        <v>83.082163283</v>
      </c>
      <c r="K20" s="192">
        <f>'DSM Expenses'!Y12</f>
        <v>83.295357803000002</v>
      </c>
      <c r="L20" s="192">
        <f>'DSM Expenses'!Z12</f>
        <v>83.414959623000001</v>
      </c>
      <c r="M20" s="192">
        <f>'DSM Expenses'!AA12</f>
        <v>83.440969073000005</v>
      </c>
      <c r="N20" s="192">
        <f>'DSM Expenses'!AB12</f>
        <v>83.466978832999999</v>
      </c>
      <c r="O20" s="192">
        <f>'DSM Expenses'!AC12</f>
        <v>83.492988593000007</v>
      </c>
      <c r="P20" s="193">
        <f t="shared" ref="P20:P22" si="2">SUM(D20:O20)</f>
        <v>994.20931216600002</v>
      </c>
    </row>
    <row r="21" spans="1:16" x14ac:dyDescent="0.25">
      <c r="A21" s="128" t="s">
        <v>339</v>
      </c>
      <c r="B21" s="92" t="s">
        <v>198</v>
      </c>
      <c r="C21" s="9" t="s">
        <v>1260</v>
      </c>
      <c r="D21" s="231">
        <f>'Excess ADIT'!R26</f>
        <v>-5.3511670092668266</v>
      </c>
      <c r="E21" s="231">
        <f>'Excess ADIT'!S26</f>
        <v>-5.3511670092668266</v>
      </c>
      <c r="F21" s="231">
        <f>'Excess ADIT'!T26</f>
        <v>-5.3511670092668266</v>
      </c>
      <c r="G21" s="231">
        <f>'Excess ADIT'!U26</f>
        <v>-5.3511670092668266</v>
      </c>
      <c r="H21" s="231">
        <f>'Excess ADIT'!V26</f>
        <v>-5.3511670092668266</v>
      </c>
      <c r="I21" s="231">
        <f>'Excess ADIT'!W26</f>
        <v>-5.3511670092668266</v>
      </c>
      <c r="J21" s="231">
        <f>'Excess ADIT'!X26</f>
        <v>-5.3511670092668266</v>
      </c>
      <c r="K21" s="231">
        <f>'Excess ADIT'!Y26</f>
        <v>-5.3511670092668266</v>
      </c>
      <c r="L21" s="231">
        <f>'Excess ADIT'!Z26</f>
        <v>-6.3080126077902072</v>
      </c>
      <c r="M21" s="231">
        <f>'Excess ADIT'!AA26</f>
        <v>-6.3080126077902072</v>
      </c>
      <c r="N21" s="231">
        <f>'Excess ADIT'!AB26</f>
        <v>-6.3080126077902072</v>
      </c>
      <c r="O21" s="231">
        <f>'Excess ADIT'!AC26</f>
        <v>-6.3080126077902072</v>
      </c>
      <c r="P21" s="231">
        <f t="shared" si="2"/>
        <v>-68.041386505295421</v>
      </c>
    </row>
    <row r="22" spans="1:16" x14ac:dyDescent="0.25">
      <c r="A22" s="128" t="s">
        <v>339</v>
      </c>
      <c r="B22" s="92" t="s">
        <v>198</v>
      </c>
      <c r="C22" s="9" t="s">
        <v>1261</v>
      </c>
      <c r="D22" s="231">
        <f>'Excess ADIT'!R27</f>
        <v>-9.0581826438418681E-2</v>
      </c>
      <c r="E22" s="231">
        <f>'Excess ADIT'!S27</f>
        <v>-9.0581826438418681E-2</v>
      </c>
      <c r="F22" s="231">
        <f>'Excess ADIT'!T27</f>
        <v>-9.0581826438418681E-2</v>
      </c>
      <c r="G22" s="231">
        <f>'Excess ADIT'!U27</f>
        <v>-9.0581826438418681E-2</v>
      </c>
      <c r="H22" s="231">
        <f>'Excess ADIT'!V27</f>
        <v>-9.0581826438418681E-2</v>
      </c>
      <c r="I22" s="231">
        <f>'Excess ADIT'!W27</f>
        <v>-9.0581826438418681E-2</v>
      </c>
      <c r="J22" s="231">
        <f>'Excess ADIT'!X27</f>
        <v>-9.0581826438418681E-2</v>
      </c>
      <c r="K22" s="231">
        <f>'Excess ADIT'!Y27</f>
        <v>-9.0581826438418681E-2</v>
      </c>
      <c r="L22" s="231">
        <f>'Excess ADIT'!Z27</f>
        <v>-0.21053986777803949</v>
      </c>
      <c r="M22" s="231">
        <f>'Excess ADIT'!AA27</f>
        <v>-0.21053986777803949</v>
      </c>
      <c r="N22" s="231">
        <f>'Excess ADIT'!AB27</f>
        <v>-0.21053986777803949</v>
      </c>
      <c r="O22" s="231">
        <f>'Excess ADIT'!AC27</f>
        <v>-0.21053986777803949</v>
      </c>
      <c r="P22" s="231">
        <f t="shared" si="2"/>
        <v>-1.5668140826195074</v>
      </c>
    </row>
    <row r="23" spans="1:16" x14ac:dyDescent="0.25">
      <c r="D23" s="192"/>
      <c r="E23" s="192"/>
      <c r="F23" s="192"/>
      <c r="G23" s="192"/>
      <c r="H23" s="192"/>
      <c r="I23" s="192"/>
      <c r="J23" s="192"/>
      <c r="K23" s="192"/>
      <c r="L23" s="192"/>
      <c r="M23" s="192"/>
      <c r="N23" s="192"/>
      <c r="O23" s="192"/>
      <c r="P23" s="193"/>
    </row>
    <row r="24" spans="1:16" x14ac:dyDescent="0.25">
      <c r="A24" s="183" t="str">
        <f>'SCH D-2 F'!$E$10</f>
        <v>ADJ 2</v>
      </c>
      <c r="C24" s="7" t="s">
        <v>269</v>
      </c>
      <c r="D24" s="192"/>
      <c r="E24" s="192"/>
      <c r="F24" s="192"/>
      <c r="G24" s="192"/>
      <c r="H24" s="192"/>
      <c r="I24" s="192"/>
      <c r="J24" s="192"/>
      <c r="K24" s="192"/>
      <c r="L24" s="192"/>
      <c r="M24" s="192"/>
      <c r="N24" s="192"/>
      <c r="O24" s="192"/>
      <c r="P24" s="193"/>
    </row>
    <row r="25" spans="1:16" x14ac:dyDescent="0.25">
      <c r="A25" s="128" t="s">
        <v>338</v>
      </c>
      <c r="B25" s="92" t="str">
        <f>MID($C25,1,3)</f>
        <v>440</v>
      </c>
      <c r="C25" s="9" t="s">
        <v>143</v>
      </c>
      <c r="D25" s="192">
        <f>'Rev-Tracker'!T7</f>
        <v>5092.76791602509</v>
      </c>
      <c r="E25" s="192">
        <f>'Rev-Tracker'!U7</f>
        <v>5888.5402171170699</v>
      </c>
      <c r="F25" s="192">
        <f>'Rev-Tracker'!V7</f>
        <v>6670.0064513570296</v>
      </c>
      <c r="G25" s="192">
        <f>'Rev-Tracker'!W7</f>
        <v>6638.4312930162696</v>
      </c>
      <c r="H25" s="192">
        <f>'Rev-Tracker'!X7</f>
        <v>5894.2732758974398</v>
      </c>
      <c r="I25" s="192">
        <f>'Rev-Tracker'!Y7</f>
        <v>5015.4212556308003</v>
      </c>
      <c r="J25" s="192">
        <f>'Rev-Tracker'!Z7</f>
        <v>4795.4548495960498</v>
      </c>
      <c r="K25" s="192">
        <f>'Rev-Tracker'!AA7</f>
        <v>5361.9759940444101</v>
      </c>
      <c r="L25" s="192">
        <f>'Rev-Tracker'!AB7</f>
        <v>5894.9538808157704</v>
      </c>
      <c r="M25" s="192">
        <f>'Rev-Tracker'!AC7</f>
        <v>5574.8601853021901</v>
      </c>
      <c r="N25" s="192">
        <f>'Rev-Tracker'!AD7</f>
        <v>5283.6697986572999</v>
      </c>
      <c r="O25" s="192">
        <f>'Rev-Tracker'!AE7</f>
        <v>4970.0478041348297</v>
      </c>
      <c r="P25" s="193">
        <f t="shared" ref="P25:P30" si="3">SUM(D25:O25)</f>
        <v>67080.402921594243</v>
      </c>
    </row>
    <row r="26" spans="1:16" x14ac:dyDescent="0.25">
      <c r="A26" s="128" t="s">
        <v>338</v>
      </c>
      <c r="B26" s="93">
        <v>442.2</v>
      </c>
      <c r="C26" s="9" t="s">
        <v>144</v>
      </c>
      <c r="D26" s="192">
        <f>'Rev-Tracker'!T8</f>
        <v>5564.1734783461297</v>
      </c>
      <c r="E26" s="192">
        <f>'Rev-Tracker'!U8</f>
        <v>5349.7874163432898</v>
      </c>
      <c r="F26" s="192">
        <f>'Rev-Tracker'!V8</f>
        <v>5051.3842649994504</v>
      </c>
      <c r="G26" s="192">
        <f>'Rev-Tracker'!W8</f>
        <v>5086.4866343906397</v>
      </c>
      <c r="H26" s="192">
        <f>'Rev-Tracker'!X8</f>
        <v>5366.7724980747298</v>
      </c>
      <c r="I26" s="192">
        <f>'Rev-Tracker'!Y8</f>
        <v>5660.3630727538803</v>
      </c>
      <c r="J26" s="192">
        <f>'Rev-Tracker'!Z8</f>
        <v>5523.6304810860302</v>
      </c>
      <c r="K26" s="192">
        <f>'Rev-Tracker'!AA8</f>
        <v>5107.2668643337602</v>
      </c>
      <c r="L26" s="192">
        <f>'Rev-Tracker'!AB8</f>
        <v>5065.3062922614499</v>
      </c>
      <c r="M26" s="192">
        <f>'Rev-Tracker'!AC8</f>
        <v>5263.9154231337998</v>
      </c>
      <c r="N26" s="192">
        <f>'Rev-Tracker'!AD8</f>
        <v>5100.1486000662599</v>
      </c>
      <c r="O26" s="192">
        <f>'Rev-Tracker'!AE8</f>
        <v>5683.8043942988897</v>
      </c>
      <c r="P26" s="193">
        <f t="shared" si="3"/>
        <v>63823.039420088309</v>
      </c>
    </row>
    <row r="27" spans="1:16" x14ac:dyDescent="0.25">
      <c r="A27" s="128" t="s">
        <v>338</v>
      </c>
      <c r="B27" s="93">
        <v>442.3</v>
      </c>
      <c r="C27" s="9" t="s">
        <v>145</v>
      </c>
      <c r="D27" s="192">
        <f>'Rev-Tracker'!T9</f>
        <v>2483.9467095565201</v>
      </c>
      <c r="E27" s="192">
        <f>'Rev-Tracker'!U9</f>
        <v>2218.0312224639902</v>
      </c>
      <c r="F27" s="192">
        <f>'Rev-Tracker'!V9</f>
        <v>2034.2395383680901</v>
      </c>
      <c r="G27" s="192">
        <f>'Rev-Tracker'!W9</f>
        <v>2018.6549804439601</v>
      </c>
      <c r="H27" s="192">
        <f>'Rev-Tracker'!X9</f>
        <v>2286.0323114356302</v>
      </c>
      <c r="I27" s="192">
        <f>'Rev-Tracker'!Y9</f>
        <v>2535.9534265232801</v>
      </c>
      <c r="J27" s="192">
        <f>'Rev-Tracker'!Z9</f>
        <v>2509.1326753860899</v>
      </c>
      <c r="K27" s="192">
        <f>'Rev-Tracker'!AA9</f>
        <v>2306.2922921650602</v>
      </c>
      <c r="L27" s="192">
        <f>'Rev-Tracker'!AB9</f>
        <v>2238.2585023701599</v>
      </c>
      <c r="M27" s="192">
        <f>'Rev-Tracker'!AC9</f>
        <v>2371.0374611510101</v>
      </c>
      <c r="N27" s="192">
        <f>'Rev-Tracker'!AD9</f>
        <v>2305.4051652041599</v>
      </c>
      <c r="O27" s="192">
        <f>'Rev-Tracker'!AE9</f>
        <v>2749.83839085924</v>
      </c>
      <c r="P27" s="193">
        <f t="shared" si="3"/>
        <v>28056.822675927193</v>
      </c>
    </row>
    <row r="28" spans="1:16" x14ac:dyDescent="0.25">
      <c r="A28" s="128" t="s">
        <v>338</v>
      </c>
      <c r="B28" s="92" t="str">
        <f>MID($C28,1,3)</f>
        <v>444</v>
      </c>
      <c r="C28" s="9" t="s">
        <v>146</v>
      </c>
      <c r="D28" s="192">
        <f>'Rev-Tracker'!T10</f>
        <v>45.425634154502298</v>
      </c>
      <c r="E28" s="192">
        <f>'Rev-Tracker'!U10</f>
        <v>42.9646864087956</v>
      </c>
      <c r="F28" s="192">
        <f>'Rev-Tracker'!V10</f>
        <v>36.852489775507202</v>
      </c>
      <c r="G28" s="192">
        <f>'Rev-Tracker'!W10</f>
        <v>36.382816757805301</v>
      </c>
      <c r="H28" s="192">
        <f>'Rev-Tracker'!X10</f>
        <v>40.954854856965802</v>
      </c>
      <c r="I28" s="192">
        <f>'Rev-Tracker'!Y10</f>
        <v>46.979195816735597</v>
      </c>
      <c r="J28" s="192">
        <f>'Rev-Tracker'!Z10</f>
        <v>47.274981503968398</v>
      </c>
      <c r="K28" s="192">
        <f>'Rev-Tracker'!AA10</f>
        <v>46.196284865564301</v>
      </c>
      <c r="L28" s="192">
        <f>'Rev-Tracker'!AB10</f>
        <v>44.211830435806199</v>
      </c>
      <c r="M28" s="192">
        <f>'Rev-Tracker'!AC10</f>
        <v>44.681991692890499</v>
      </c>
      <c r="N28" s="192">
        <f>'Rev-Tracker'!AD10</f>
        <v>45.3823649981668</v>
      </c>
      <c r="O28" s="192">
        <f>'Rev-Tracker'!AE10</f>
        <v>51.554790702970898</v>
      </c>
      <c r="P28" s="193">
        <f t="shared" si="3"/>
        <v>528.86192196967886</v>
      </c>
    </row>
    <row r="29" spans="1:16" x14ac:dyDescent="0.25">
      <c r="A29" s="128" t="s">
        <v>338</v>
      </c>
      <c r="B29" s="92" t="str">
        <f>MID($C29,1,3)</f>
        <v>445</v>
      </c>
      <c r="C29" s="9" t="s">
        <v>147</v>
      </c>
      <c r="D29" s="192">
        <f>'Rev-Tracker'!T11</f>
        <v>1336.65758361644</v>
      </c>
      <c r="E29" s="192">
        <f>'Rev-Tracker'!U11</f>
        <v>1216.1971737925001</v>
      </c>
      <c r="F29" s="192">
        <f>'Rev-Tracker'!V11</f>
        <v>1100.76168618318</v>
      </c>
      <c r="G29" s="192">
        <f>'Rev-Tracker'!W11</f>
        <v>1127.78177339837</v>
      </c>
      <c r="H29" s="192">
        <f>'Rev-Tracker'!X11</f>
        <v>1275.9541678272999</v>
      </c>
      <c r="I29" s="192">
        <f>'Rev-Tracker'!Y11</f>
        <v>1413.5810565158499</v>
      </c>
      <c r="J29" s="192">
        <f>'Rev-Tracker'!Z11</f>
        <v>1341.2257226183399</v>
      </c>
      <c r="K29" s="192">
        <f>'Rev-Tracker'!AA11</f>
        <v>1231.22546338654</v>
      </c>
      <c r="L29" s="192">
        <f>'Rev-Tracker'!AB11</f>
        <v>1205.5445106643499</v>
      </c>
      <c r="M29" s="192">
        <f>'Rev-Tracker'!AC11</f>
        <v>1250.1622812297601</v>
      </c>
      <c r="N29" s="192">
        <f>'Rev-Tracker'!AD11</f>
        <v>1264.52121020708</v>
      </c>
      <c r="O29" s="192">
        <f>'Rev-Tracker'!AE11</f>
        <v>1434.26165044254</v>
      </c>
      <c r="P29" s="193">
        <f t="shared" si="3"/>
        <v>15197.874279882248</v>
      </c>
    </row>
    <row r="30" spans="1:16" x14ac:dyDescent="0.25">
      <c r="C30" s="9" t="s">
        <v>270</v>
      </c>
      <c r="D30" s="194">
        <f>SUM(D25:D29)</f>
        <v>14522.971321698682</v>
      </c>
      <c r="E30" s="194">
        <f t="shared" ref="E30:O30" si="4">SUM(E25:E29)</f>
        <v>14715.520716125646</v>
      </c>
      <c r="F30" s="194">
        <f t="shared" si="4"/>
        <v>14893.244430683257</v>
      </c>
      <c r="G30" s="194">
        <f t="shared" si="4"/>
        <v>14907.737498007045</v>
      </c>
      <c r="H30" s="194">
        <f t="shared" si="4"/>
        <v>14863.987108092066</v>
      </c>
      <c r="I30" s="194">
        <f t="shared" si="4"/>
        <v>14672.298007240546</v>
      </c>
      <c r="J30" s="194">
        <f t="shared" si="4"/>
        <v>14216.718710190476</v>
      </c>
      <c r="K30" s="194">
        <f t="shared" si="4"/>
        <v>14052.956898795333</v>
      </c>
      <c r="L30" s="194">
        <f t="shared" si="4"/>
        <v>14448.275016547535</v>
      </c>
      <c r="M30" s="194">
        <f t="shared" si="4"/>
        <v>14504.65734250965</v>
      </c>
      <c r="N30" s="194">
        <f t="shared" si="4"/>
        <v>13999.127139132966</v>
      </c>
      <c r="O30" s="194">
        <f t="shared" si="4"/>
        <v>14889.507030438472</v>
      </c>
      <c r="P30" s="195">
        <f t="shared" si="3"/>
        <v>174687.00121946167</v>
      </c>
    </row>
    <row r="31" spans="1:16" x14ac:dyDescent="0.25">
      <c r="D31" s="192"/>
      <c r="E31" s="192"/>
      <c r="F31" s="192"/>
      <c r="G31" s="192"/>
      <c r="H31" s="192"/>
      <c r="I31" s="192"/>
      <c r="J31" s="192"/>
      <c r="K31" s="192"/>
      <c r="L31" s="192"/>
      <c r="M31" s="192"/>
      <c r="N31" s="192"/>
      <c r="O31" s="192"/>
      <c r="P31" s="193"/>
    </row>
    <row r="32" spans="1:16" x14ac:dyDescent="0.25">
      <c r="A32" s="8"/>
      <c r="C32" s="7" t="s">
        <v>981</v>
      </c>
      <c r="D32" s="192"/>
      <c r="E32" s="192"/>
      <c r="F32" s="192"/>
      <c r="G32" s="192"/>
      <c r="H32" s="192"/>
      <c r="I32" s="192"/>
      <c r="J32" s="192"/>
      <c r="K32" s="192"/>
      <c r="L32" s="192"/>
      <c r="M32" s="192"/>
      <c r="N32" s="192"/>
      <c r="O32" s="192"/>
      <c r="P32" s="193"/>
    </row>
    <row r="33" spans="1:16" x14ac:dyDescent="0.25">
      <c r="A33" s="128" t="s">
        <v>338</v>
      </c>
      <c r="B33" s="243">
        <v>407.3</v>
      </c>
      <c r="C33" s="9" t="s">
        <v>1106</v>
      </c>
      <c r="D33" s="192">
        <f>'ECR EXP F'!B6</f>
        <v>90.344780553389896</v>
      </c>
      <c r="E33" s="192">
        <f>'ECR EXP F'!C6</f>
        <v>98.920928440182394</v>
      </c>
      <c r="F33" s="192">
        <f>'ECR EXP F'!D6</f>
        <v>106.135622341697</v>
      </c>
      <c r="G33" s="192">
        <f>'ECR EXP F'!E6</f>
        <v>117.522235231431</v>
      </c>
      <c r="H33" s="192">
        <f>'ECR EXP F'!F6</f>
        <v>127.680277941355</v>
      </c>
      <c r="I33" s="192">
        <f>'ECR EXP F'!G6</f>
        <v>134.935064109937</v>
      </c>
      <c r="J33" s="192">
        <f>'ECR EXP F'!H6</f>
        <v>137.904484071475</v>
      </c>
      <c r="K33" s="192">
        <f>'ECR EXP F'!I6</f>
        <v>140.906534998116</v>
      </c>
      <c r="L33" s="192">
        <f>'ECR EXP F'!J6</f>
        <v>143.26642154850401</v>
      </c>
      <c r="M33" s="192">
        <f>'ECR EXP F'!K6</f>
        <v>145.635491937609</v>
      </c>
      <c r="N33" s="192">
        <f>'ECR EXP F'!L6</f>
        <v>148.791549632921</v>
      </c>
      <c r="O33" s="192">
        <f>'ECR EXP F'!M6</f>
        <v>154.21316088782299</v>
      </c>
      <c r="P33" s="193">
        <f t="shared" ref="P33:P42" si="5">SUM(D33:O33)</f>
        <v>1546.2565516944405</v>
      </c>
    </row>
    <row r="34" spans="1:16" x14ac:dyDescent="0.25">
      <c r="A34" s="128" t="s">
        <v>338</v>
      </c>
      <c r="B34" s="243">
        <v>408.1</v>
      </c>
      <c r="C34" s="9" t="s">
        <v>1107</v>
      </c>
      <c r="D34" s="192">
        <f>'ECR EXP F'!B7</f>
        <v>143.37987114595239</v>
      </c>
      <c r="E34" s="192">
        <f>'ECR EXP F'!C7</f>
        <v>143.37987114595239</v>
      </c>
      <c r="F34" s="192">
        <f>'ECR EXP F'!D7</f>
        <v>143.37987114595239</v>
      </c>
      <c r="G34" s="192">
        <f>'ECR EXP F'!E7</f>
        <v>143.37987114595239</v>
      </c>
      <c r="H34" s="192">
        <f>'ECR EXP F'!F7</f>
        <v>143.37987114595239</v>
      </c>
      <c r="I34" s="192">
        <f>'ECR EXP F'!G7</f>
        <v>143.37987114595239</v>
      </c>
      <c r="J34" s="192">
        <f>'ECR EXP F'!H7</f>
        <v>143.37987114595239</v>
      </c>
      <c r="K34" s="192">
        <f>'ECR EXP F'!I7</f>
        <v>143.37987114595239</v>
      </c>
      <c r="L34" s="192">
        <f>'ECR EXP F'!J7</f>
        <v>173.48238087568637</v>
      </c>
      <c r="M34" s="192">
        <f>'ECR EXP F'!K7</f>
        <v>173.48238087568637</v>
      </c>
      <c r="N34" s="192">
        <f>'ECR EXP F'!L7</f>
        <v>173.48238087568637</v>
      </c>
      <c r="O34" s="192">
        <f>'ECR EXP F'!M7</f>
        <v>173.48238087568637</v>
      </c>
      <c r="P34" s="193">
        <f t="shared" ref="P34" si="6">SUM(D34:O34)</f>
        <v>1840.9684926703649</v>
      </c>
    </row>
    <row r="35" spans="1:16" x14ac:dyDescent="0.25">
      <c r="A35" s="128" t="s">
        <v>338</v>
      </c>
      <c r="B35" s="243">
        <v>411.8</v>
      </c>
      <c r="C35" s="9" t="s">
        <v>1145</v>
      </c>
      <c r="D35" s="192">
        <f>'ECR EXP F'!B9</f>
        <v>0</v>
      </c>
      <c r="E35" s="192">
        <f>'ECR EXP F'!C9</f>
        <v>0</v>
      </c>
      <c r="F35" s="192">
        <f>'ECR EXP F'!D9</f>
        <v>0</v>
      </c>
      <c r="G35" s="192">
        <f>'ECR EXP F'!E9</f>
        <v>0</v>
      </c>
      <c r="H35" s="192">
        <f>'ECR EXP F'!F9</f>
        <v>0</v>
      </c>
      <c r="I35" s="192">
        <f>'ECR EXP F'!G9</f>
        <v>0</v>
      </c>
      <c r="J35" s="192">
        <f>'ECR EXP F'!H9</f>
        <v>0</v>
      </c>
      <c r="K35" s="192">
        <f>'ECR EXP F'!I9</f>
        <v>0</v>
      </c>
      <c r="L35" s="192">
        <f>'ECR EXP F'!J9</f>
        <v>0</v>
      </c>
      <c r="M35" s="192">
        <f>'ECR EXP F'!K9</f>
        <v>0</v>
      </c>
      <c r="N35" s="192">
        <f>'ECR EXP F'!L9</f>
        <v>0</v>
      </c>
      <c r="O35" s="192">
        <f>'ECR EXP F'!M9</f>
        <v>0</v>
      </c>
      <c r="P35" s="193">
        <f t="shared" si="5"/>
        <v>0</v>
      </c>
    </row>
    <row r="36" spans="1:16" x14ac:dyDescent="0.25">
      <c r="A36" s="128" t="s">
        <v>338</v>
      </c>
      <c r="B36" s="92" t="str">
        <f t="shared" ref="B36:B41" si="7">MID($C36,1,3)</f>
        <v>501</v>
      </c>
      <c r="C36" s="9" t="s">
        <v>1108</v>
      </c>
      <c r="D36" s="192">
        <f>'ECR EXP F'!B10</f>
        <v>-302.166</v>
      </c>
      <c r="E36" s="192">
        <f>'ECR EXP F'!C10</f>
        <v>-302.166</v>
      </c>
      <c r="F36" s="192">
        <f>'ECR EXP F'!D10</f>
        <v>-302.166</v>
      </c>
      <c r="G36" s="192">
        <f>'ECR EXP F'!E10</f>
        <v>-340.166</v>
      </c>
      <c r="H36" s="192">
        <f>'ECR EXP F'!F10</f>
        <v>-340.166</v>
      </c>
      <c r="I36" s="192">
        <f>'ECR EXP F'!G10</f>
        <v>-302.166</v>
      </c>
      <c r="J36" s="192">
        <f>'ECR EXP F'!H10</f>
        <v>-226.166</v>
      </c>
      <c r="K36" s="192">
        <f>'ECR EXP F'!I10</f>
        <v>-326.166</v>
      </c>
      <c r="L36" s="192">
        <f>'ECR EXP F'!J10</f>
        <v>-187.624</v>
      </c>
      <c r="M36" s="192">
        <f>'ECR EXP F'!K10</f>
        <v>-263.62400000000002</v>
      </c>
      <c r="N36" s="192">
        <f>'ECR EXP F'!L10</f>
        <v>-225.624</v>
      </c>
      <c r="O36" s="192">
        <f>'ECR EXP F'!M10</f>
        <v>-263.62400000000002</v>
      </c>
      <c r="P36" s="193">
        <f t="shared" si="5"/>
        <v>-3381.8239999999996</v>
      </c>
    </row>
    <row r="37" spans="1:16" x14ac:dyDescent="0.25">
      <c r="A37" s="128" t="s">
        <v>338</v>
      </c>
      <c r="B37" s="92" t="str">
        <f t="shared" si="7"/>
        <v>502</v>
      </c>
      <c r="C37" s="9" t="s">
        <v>1109</v>
      </c>
      <c r="D37" s="192">
        <f>'ECR EXP F'!B11</f>
        <v>0</v>
      </c>
      <c r="E37" s="192">
        <f>'ECR EXP F'!C11</f>
        <v>0</v>
      </c>
      <c r="F37" s="192">
        <f>'ECR EXP F'!D11</f>
        <v>0</v>
      </c>
      <c r="G37" s="192">
        <f>'ECR EXP F'!E11</f>
        <v>32</v>
      </c>
      <c r="H37" s="192">
        <f>'ECR EXP F'!F11</f>
        <v>32</v>
      </c>
      <c r="I37" s="192">
        <f>'ECR EXP F'!G11</f>
        <v>32</v>
      </c>
      <c r="J37" s="192">
        <f>'ECR EXP F'!H11</f>
        <v>32</v>
      </c>
      <c r="K37" s="192">
        <f>'ECR EXP F'!I11</f>
        <v>55.213999999999999</v>
      </c>
      <c r="L37" s="192">
        <f>'ECR EXP F'!J11</f>
        <v>55.677999999999997</v>
      </c>
      <c r="M37" s="192">
        <f>'ECR EXP F'!K11</f>
        <v>31.678000000000001</v>
      </c>
      <c r="N37" s="192">
        <f>'ECR EXP F'!L11</f>
        <v>23.678000000000001</v>
      </c>
      <c r="O37" s="192">
        <f>'ECR EXP F'!M11</f>
        <v>23.678000000000001</v>
      </c>
      <c r="P37" s="193">
        <f t="shared" si="5"/>
        <v>317.92599999999999</v>
      </c>
    </row>
    <row r="38" spans="1:16" x14ac:dyDescent="0.25">
      <c r="A38" s="128" t="s">
        <v>338</v>
      </c>
      <c r="B38" s="92" t="str">
        <f t="shared" si="7"/>
        <v>506</v>
      </c>
      <c r="C38" s="9" t="s">
        <v>1110</v>
      </c>
      <c r="D38" s="192">
        <f>'ECR EXP F'!B12</f>
        <v>440.34599999999898</v>
      </c>
      <c r="E38" s="192">
        <f>'ECR EXP F'!C12</f>
        <v>470.72199999999998</v>
      </c>
      <c r="F38" s="192">
        <f>'ECR EXP F'!D12</f>
        <v>522.803</v>
      </c>
      <c r="G38" s="192">
        <f>'ECR EXP F'!E12</f>
        <v>507.45899999999898</v>
      </c>
      <c r="H38" s="192">
        <f>'ECR EXP F'!F12</f>
        <v>446.99099999999999</v>
      </c>
      <c r="I38" s="192">
        <f>'ECR EXP F'!G12</f>
        <v>325.77099999999899</v>
      </c>
      <c r="J38" s="192">
        <f>'ECR EXP F'!H12</f>
        <v>374.17399999999998</v>
      </c>
      <c r="K38" s="192">
        <f>'ECR EXP F'!I12</f>
        <v>516.86900000000003</v>
      </c>
      <c r="L38" s="192">
        <f>'ECR EXP F'!J12</f>
        <v>554.30999999999995</v>
      </c>
      <c r="M38" s="192">
        <f>'ECR EXP F'!K12</f>
        <v>495.16399999999999</v>
      </c>
      <c r="N38" s="192">
        <f>'ECR EXP F'!L12</f>
        <v>607.15</v>
      </c>
      <c r="O38" s="192">
        <f>'ECR EXP F'!M12</f>
        <v>418.534999999999</v>
      </c>
      <c r="P38" s="193">
        <f t="shared" si="5"/>
        <v>5680.2939999999953</v>
      </c>
    </row>
    <row r="39" spans="1:16" x14ac:dyDescent="0.25">
      <c r="A39" s="128" t="s">
        <v>338</v>
      </c>
      <c r="B39" s="92" t="str">
        <f t="shared" si="7"/>
        <v>509</v>
      </c>
      <c r="C39" s="9" t="s">
        <v>1111</v>
      </c>
      <c r="D39" s="192">
        <f>'ECR EXP F'!B13</f>
        <v>0</v>
      </c>
      <c r="E39" s="192">
        <f>'ECR EXP F'!C13</f>
        <v>0</v>
      </c>
      <c r="F39" s="192">
        <f>'ECR EXP F'!D13</f>
        <v>0</v>
      </c>
      <c r="G39" s="192">
        <f>'ECR EXP F'!E13</f>
        <v>0</v>
      </c>
      <c r="H39" s="192">
        <f>'ECR EXP F'!F13</f>
        <v>0</v>
      </c>
      <c r="I39" s="192">
        <f>'ECR EXP F'!G13</f>
        <v>0</v>
      </c>
      <c r="J39" s="192">
        <f>'ECR EXP F'!H13</f>
        <v>0</v>
      </c>
      <c r="K39" s="192">
        <f>'ECR EXP F'!I13</f>
        <v>0</v>
      </c>
      <c r="L39" s="192">
        <f>'ECR EXP F'!J13</f>
        <v>0</v>
      </c>
      <c r="M39" s="192">
        <f>'ECR EXP F'!K13</f>
        <v>0</v>
      </c>
      <c r="N39" s="192">
        <f>'ECR EXP F'!L13</f>
        <v>0</v>
      </c>
      <c r="O39" s="192">
        <f>'ECR EXP F'!M13</f>
        <v>0</v>
      </c>
      <c r="P39" s="193">
        <f t="shared" si="5"/>
        <v>0</v>
      </c>
    </row>
    <row r="40" spans="1:16" x14ac:dyDescent="0.25">
      <c r="A40" s="128" t="s">
        <v>338</v>
      </c>
      <c r="B40" s="92" t="str">
        <f t="shared" si="7"/>
        <v>512</v>
      </c>
      <c r="C40" s="9" t="s">
        <v>1112</v>
      </c>
      <c r="D40" s="196">
        <f>'ECR EXP F'!B14</f>
        <v>276.575999999999</v>
      </c>
      <c r="E40" s="196">
        <f>'ECR EXP F'!C14</f>
        <v>265.95499999999998</v>
      </c>
      <c r="F40" s="196">
        <f>'ECR EXP F'!D14</f>
        <v>312.89800000000002</v>
      </c>
      <c r="G40" s="196">
        <f>'ECR EXP F'!E14</f>
        <v>276.50299999999999</v>
      </c>
      <c r="H40" s="196">
        <f>'ECR EXP F'!F14</f>
        <v>420.471</v>
      </c>
      <c r="I40" s="196">
        <f>'ECR EXP F'!G14</f>
        <v>432.3</v>
      </c>
      <c r="J40" s="196">
        <f>'ECR EXP F'!H14</f>
        <v>268.498999999999</v>
      </c>
      <c r="K40" s="196">
        <f>'ECR EXP F'!I14</f>
        <v>346.70699999999999</v>
      </c>
      <c r="L40" s="196">
        <f>'ECR EXP F'!J14</f>
        <v>362.548</v>
      </c>
      <c r="M40" s="196">
        <f>'ECR EXP F'!K14</f>
        <v>355.09100000000001</v>
      </c>
      <c r="N40" s="196">
        <f>'ECR EXP F'!L14</f>
        <v>359.351</v>
      </c>
      <c r="O40" s="196">
        <f>'ECR EXP F'!M14</f>
        <v>610.74900000000002</v>
      </c>
      <c r="P40" s="193">
        <f t="shared" si="5"/>
        <v>4287.6479999999974</v>
      </c>
    </row>
    <row r="41" spans="1:16" x14ac:dyDescent="0.25">
      <c r="A41" s="128" t="s">
        <v>338</v>
      </c>
      <c r="B41" s="92" t="str">
        <f t="shared" si="7"/>
        <v>549</v>
      </c>
      <c r="C41" s="9" t="s">
        <v>1113</v>
      </c>
      <c r="D41" s="192">
        <f>'ECR EXP F'!B15</f>
        <v>0</v>
      </c>
      <c r="E41" s="192">
        <f>'ECR EXP F'!C15</f>
        <v>0</v>
      </c>
      <c r="F41" s="192">
        <f>'ECR EXP F'!D15</f>
        <v>0</v>
      </c>
      <c r="G41" s="192">
        <f>'ECR EXP F'!E15</f>
        <v>0</v>
      </c>
      <c r="H41" s="192">
        <f>'ECR EXP F'!F15</f>
        <v>0</v>
      </c>
      <c r="I41" s="192">
        <f>'ECR EXP F'!G15</f>
        <v>0</v>
      </c>
      <c r="J41" s="192">
        <f>'ECR EXP F'!H15</f>
        <v>0</v>
      </c>
      <c r="K41" s="192">
        <f>'ECR EXP F'!I15</f>
        <v>0</v>
      </c>
      <c r="L41" s="192">
        <f>'ECR EXP F'!J15</f>
        <v>0</v>
      </c>
      <c r="M41" s="192">
        <f>'ECR EXP F'!K15</f>
        <v>0</v>
      </c>
      <c r="N41" s="192">
        <f>'ECR EXP F'!L15</f>
        <v>0</v>
      </c>
      <c r="O41" s="192">
        <f>'ECR EXP F'!M15</f>
        <v>0</v>
      </c>
      <c r="P41" s="193">
        <f t="shared" si="5"/>
        <v>0</v>
      </c>
    </row>
    <row r="42" spans="1:16" x14ac:dyDescent="0.25">
      <c r="C42" s="9" t="s">
        <v>1001</v>
      </c>
      <c r="D42" s="194">
        <f>SUM(D33:D41)</f>
        <v>648.48065169934034</v>
      </c>
      <c r="E42" s="194">
        <f t="shared" ref="E42:O42" si="8">SUM(E33:E41)</f>
        <v>676.81179958613484</v>
      </c>
      <c r="F42" s="194">
        <f t="shared" si="8"/>
        <v>783.05049348764942</v>
      </c>
      <c r="G42" s="194">
        <f t="shared" si="8"/>
        <v>736.69810637738237</v>
      </c>
      <c r="H42" s="194">
        <f t="shared" si="8"/>
        <v>830.35614908730736</v>
      </c>
      <c r="I42" s="194">
        <f t="shared" si="8"/>
        <v>766.21993525588846</v>
      </c>
      <c r="J42" s="194">
        <f t="shared" si="8"/>
        <v>729.79135521742637</v>
      </c>
      <c r="K42" s="194">
        <f t="shared" si="8"/>
        <v>876.91040614406836</v>
      </c>
      <c r="L42" s="194">
        <f t="shared" si="8"/>
        <v>1101.6608024241905</v>
      </c>
      <c r="M42" s="194">
        <f t="shared" si="8"/>
        <v>937.42687281329529</v>
      </c>
      <c r="N42" s="194">
        <f t="shared" si="8"/>
        <v>1086.8289305086073</v>
      </c>
      <c r="O42" s="194">
        <f t="shared" si="8"/>
        <v>1117.0335417635083</v>
      </c>
      <c r="P42" s="195">
        <f t="shared" si="5"/>
        <v>10291.269044364799</v>
      </c>
    </row>
    <row r="43" spans="1:16" x14ac:dyDescent="0.25">
      <c r="D43" s="192"/>
      <c r="E43" s="192"/>
      <c r="F43" s="192"/>
      <c r="G43" s="192"/>
      <c r="H43" s="192"/>
      <c r="I43" s="192"/>
      <c r="J43" s="192"/>
      <c r="K43" s="192"/>
      <c r="L43" s="192"/>
      <c r="M43" s="192"/>
      <c r="N43" s="192"/>
      <c r="O43" s="192"/>
      <c r="P43" s="193"/>
    </row>
    <row r="44" spans="1:16" x14ac:dyDescent="0.25">
      <c r="A44" s="128" t="s">
        <v>338</v>
      </c>
      <c r="B44" s="91" t="s">
        <v>196</v>
      </c>
      <c r="C44" s="9" t="s">
        <v>1114</v>
      </c>
      <c r="D44" s="192">
        <f>'ECR EXP F'!B5</f>
        <v>5308.5597181149305</v>
      </c>
      <c r="E44" s="192">
        <f>'ECR EXP F'!C5</f>
        <v>5312.8332271299296</v>
      </c>
      <c r="F44" s="192">
        <f>'ECR EXP F'!D5</f>
        <v>5316.7320165099309</v>
      </c>
      <c r="G44" s="192">
        <f>'ECR EXP F'!E5</f>
        <v>5323.9896104099307</v>
      </c>
      <c r="H44" s="192">
        <f>'ECR EXP F'!F5</f>
        <v>5331.6700137899288</v>
      </c>
      <c r="I44" s="192">
        <f>'ECR EXP F'!G5</f>
        <v>5336.6596018599312</v>
      </c>
      <c r="J44" s="192">
        <f>'ECR EXP F'!H5</f>
        <v>5366.4423398109302</v>
      </c>
      <c r="K44" s="192">
        <f>'ECR EXP F'!I5</f>
        <v>5439.9501814389305</v>
      </c>
      <c r="L44" s="192">
        <f>'ECR EXP F'!J5</f>
        <v>5487.3558707769307</v>
      </c>
      <c r="M44" s="192">
        <f>'ECR EXP F'!K5</f>
        <v>5490.3449129969304</v>
      </c>
      <c r="N44" s="192">
        <f>'ECR EXP F'!L5</f>
        <v>5492.5274209669305</v>
      </c>
      <c r="O44" s="192">
        <f>'ECR EXP F'!M5</f>
        <v>5493.4002573369307</v>
      </c>
      <c r="P44" s="193">
        <f>SUM(D44:O44)</f>
        <v>64700.465171142161</v>
      </c>
    </row>
    <row r="45" spans="1:16" x14ac:dyDescent="0.25">
      <c r="A45" s="128" t="s">
        <v>338</v>
      </c>
      <c r="B45" s="92" t="s">
        <v>198</v>
      </c>
      <c r="C45" s="9" t="s">
        <v>1262</v>
      </c>
      <c r="D45" s="231">
        <f>'Excess ADIT'!R5+'Excess ADIT'!R11+'Excess ADIT'!R16</f>
        <v>-4.091085894658228</v>
      </c>
      <c r="E45" s="231">
        <f>'Excess ADIT'!S5+'Excess ADIT'!S11+'Excess ADIT'!S16</f>
        <v>-4.091085894658228</v>
      </c>
      <c r="F45" s="231">
        <f>'Excess ADIT'!T5+'Excess ADIT'!T11+'Excess ADIT'!T16</f>
        <v>-4.091085894658228</v>
      </c>
      <c r="G45" s="231">
        <f>'Excess ADIT'!U5+'Excess ADIT'!U11+'Excess ADIT'!U16</f>
        <v>-4.091085894658228</v>
      </c>
      <c r="H45" s="231">
        <f>'Excess ADIT'!V5+'Excess ADIT'!V11+'Excess ADIT'!V16</f>
        <v>-4.091085894658228</v>
      </c>
      <c r="I45" s="231">
        <f>'Excess ADIT'!W5+'Excess ADIT'!W11+'Excess ADIT'!W16</f>
        <v>-4.091085894658228</v>
      </c>
      <c r="J45" s="231">
        <f>'Excess ADIT'!X5+'Excess ADIT'!X11+'Excess ADIT'!X16</f>
        <v>-4.091085894658228</v>
      </c>
      <c r="K45" s="231">
        <f>'Excess ADIT'!Y5+'Excess ADIT'!Y11+'Excess ADIT'!Y16</f>
        <v>-4.091085894658228</v>
      </c>
      <c r="L45" s="231">
        <f>'Excess ADIT'!Z5+'Excess ADIT'!Z11+'Excess ADIT'!Z16</f>
        <v>-4.091085894658228</v>
      </c>
      <c r="M45" s="231">
        <f>'Excess ADIT'!AA5+'Excess ADIT'!AA11+'Excess ADIT'!AA16</f>
        <v>-4.091085894658228</v>
      </c>
      <c r="N45" s="231">
        <f>'Excess ADIT'!AB5+'Excess ADIT'!AB11+'Excess ADIT'!AB16</f>
        <v>-4.091085894658228</v>
      </c>
      <c r="O45" s="231">
        <f>'Excess ADIT'!AC5+'Excess ADIT'!AC11+'Excess ADIT'!AC16</f>
        <v>-4.091085894658228</v>
      </c>
      <c r="P45" s="231">
        <f t="shared" ref="P45:P46" si="9">SUM(D45:O45)</f>
        <v>-49.093030735898736</v>
      </c>
    </row>
    <row r="46" spans="1:16" x14ac:dyDescent="0.25">
      <c r="A46" s="128" t="s">
        <v>338</v>
      </c>
      <c r="B46" s="92" t="s">
        <v>198</v>
      </c>
      <c r="C46" s="9" t="s">
        <v>1263</v>
      </c>
      <c r="D46" s="231">
        <f>'Excess ADIT'!R6+'Excess ADIT'!R12+'Excess ADIT'!R17</f>
        <v>-0.31591396869947691</v>
      </c>
      <c r="E46" s="231">
        <f>'Excess ADIT'!S6+'Excess ADIT'!S12+'Excess ADIT'!S17</f>
        <v>-0.31591396869947691</v>
      </c>
      <c r="F46" s="231">
        <f>'Excess ADIT'!T6+'Excess ADIT'!T12+'Excess ADIT'!T17</f>
        <v>-0.31591396869947691</v>
      </c>
      <c r="G46" s="231">
        <f>'Excess ADIT'!U6+'Excess ADIT'!U12+'Excess ADIT'!U17</f>
        <v>-0.31591396869947691</v>
      </c>
      <c r="H46" s="231">
        <f>'Excess ADIT'!V6+'Excess ADIT'!V12+'Excess ADIT'!V17</f>
        <v>-0.31591396869947691</v>
      </c>
      <c r="I46" s="231">
        <f>'Excess ADIT'!W6+'Excess ADIT'!W12+'Excess ADIT'!W17</f>
        <v>-0.31591396869947691</v>
      </c>
      <c r="J46" s="231">
        <f>'Excess ADIT'!X6+'Excess ADIT'!X12+'Excess ADIT'!X17</f>
        <v>-0.31591396869947691</v>
      </c>
      <c r="K46" s="231">
        <f>'Excess ADIT'!Y6+'Excess ADIT'!Y12+'Excess ADIT'!Y17</f>
        <v>-0.31591396869947691</v>
      </c>
      <c r="L46" s="231">
        <f>'Excess ADIT'!Z6+'Excess ADIT'!Z12+'Excess ADIT'!Z17</f>
        <v>-0.31591396869947691</v>
      </c>
      <c r="M46" s="231">
        <f>'Excess ADIT'!AA6+'Excess ADIT'!AA12+'Excess ADIT'!AA17</f>
        <v>-0.31591396869947691</v>
      </c>
      <c r="N46" s="231">
        <f>'Excess ADIT'!AB6+'Excess ADIT'!AB12+'Excess ADIT'!AB17</f>
        <v>-0.31591396869947691</v>
      </c>
      <c r="O46" s="231">
        <f>'Excess ADIT'!AC6+'Excess ADIT'!AC12+'Excess ADIT'!AC17</f>
        <v>-0.31591396869947691</v>
      </c>
      <c r="P46" s="231">
        <f t="shared" si="9"/>
        <v>-3.7909676243937223</v>
      </c>
    </row>
    <row r="47" spans="1:16" x14ac:dyDescent="0.25">
      <c r="D47" s="192"/>
      <c r="E47" s="192"/>
      <c r="F47" s="192"/>
      <c r="G47" s="192"/>
      <c r="H47" s="192"/>
      <c r="I47" s="192"/>
      <c r="J47" s="192"/>
      <c r="K47" s="192"/>
      <c r="L47" s="192"/>
      <c r="M47" s="192"/>
      <c r="N47" s="192"/>
      <c r="O47" s="192"/>
      <c r="P47" s="193"/>
    </row>
    <row r="48" spans="1:16" x14ac:dyDescent="0.25">
      <c r="A48" s="183" t="str">
        <f>'SCH D-2 F'!$F$10</f>
        <v>ADJ 3</v>
      </c>
      <c r="C48" s="7" t="s">
        <v>273</v>
      </c>
      <c r="D48" s="192"/>
      <c r="E48" s="192"/>
      <c r="F48" s="192"/>
      <c r="G48" s="192"/>
      <c r="H48" s="192"/>
      <c r="I48" s="192"/>
      <c r="J48" s="192"/>
      <c r="K48" s="192"/>
      <c r="L48" s="192"/>
      <c r="M48" s="192"/>
      <c r="N48" s="192"/>
      <c r="O48" s="192"/>
      <c r="P48" s="193"/>
    </row>
    <row r="49" spans="1:16" x14ac:dyDescent="0.25">
      <c r="A49" s="128" t="s">
        <v>340</v>
      </c>
      <c r="B49" s="92" t="str">
        <f>MID($C49,1,3)</f>
        <v>440</v>
      </c>
      <c r="C49" s="9" t="s">
        <v>143</v>
      </c>
      <c r="D49" s="192">
        <f>'Rev-Tracker'!T23</f>
        <v>-98.785824517726894</v>
      </c>
      <c r="E49" s="192">
        <f>'Rev-Tracker'!U23</f>
        <v>-255.48215964237599</v>
      </c>
      <c r="F49" s="192">
        <f>'Rev-Tracker'!V23</f>
        <v>-115.103967898379</v>
      </c>
      <c r="G49" s="192">
        <f>'Rev-Tracker'!W23</f>
        <v>63.212590968606499</v>
      </c>
      <c r="H49" s="192">
        <f>'Rev-Tracker'!X23</f>
        <v>-286.18532678031897</v>
      </c>
      <c r="I49" s="192">
        <f>'Rev-Tracker'!Y23</f>
        <v>-306.85727981535803</v>
      </c>
      <c r="J49" s="192">
        <f>'Rev-Tracker'!Z23</f>
        <v>-230.839584918101</v>
      </c>
      <c r="K49" s="192">
        <f>'Rev-Tracker'!AA23</f>
        <v>-178.153705678911</v>
      </c>
      <c r="L49" s="192">
        <f>'Rev-Tracker'!AB23</f>
        <v>-28.1824035562258</v>
      </c>
      <c r="M49" s="192">
        <f>'Rev-Tracker'!AC23</f>
        <v>-65.452650762560296</v>
      </c>
      <c r="N49" s="192">
        <f>'Rev-Tracker'!AD23</f>
        <v>-40.038086482265001</v>
      </c>
      <c r="O49" s="192">
        <f>'Rev-Tracker'!AE23</f>
        <v>-267.54587645023099</v>
      </c>
      <c r="P49" s="193">
        <f t="shared" si="0"/>
        <v>-1809.4142755338464</v>
      </c>
    </row>
    <row r="50" spans="1:16" x14ac:dyDescent="0.25">
      <c r="A50" s="128" t="s">
        <v>340</v>
      </c>
      <c r="B50" s="93">
        <v>442.2</v>
      </c>
      <c r="C50" s="9" t="s">
        <v>144</v>
      </c>
      <c r="D50" s="192">
        <f>'Rev-Tracker'!T24</f>
        <v>-115.338712166218</v>
      </c>
      <c r="E50" s="192">
        <f>'Rev-Tracker'!U24</f>
        <v>-252.767778746093</v>
      </c>
      <c r="F50" s="192">
        <f>'Rev-Tracker'!V24</f>
        <v>-93.031389736005593</v>
      </c>
      <c r="G50" s="192">
        <f>'Rev-Tracker'!W24</f>
        <v>49.900113031137302</v>
      </c>
      <c r="H50" s="192">
        <f>'Rev-Tracker'!X24</f>
        <v>-251.289753297685</v>
      </c>
      <c r="I50" s="192">
        <f>'Rev-Tracker'!Y24</f>
        <v>-339.93514056636701</v>
      </c>
      <c r="J50" s="192">
        <f>'Rev-Tracker'!Z24</f>
        <v>-267.926091094296</v>
      </c>
      <c r="K50" s="192">
        <f>'Rev-Tracker'!AA24</f>
        <v>-177.04749495342</v>
      </c>
      <c r="L50" s="192">
        <f>'Rev-Tracker'!AB24</f>
        <v>-25.108071788061402</v>
      </c>
      <c r="M50" s="192">
        <f>'Rev-Tracker'!AC24</f>
        <v>-59.069339295242102</v>
      </c>
      <c r="N50" s="192">
        <f>'Rev-Tracker'!AD24</f>
        <v>-37.6820290298378</v>
      </c>
      <c r="O50" s="192">
        <f>'Rev-Tracker'!AE24</f>
        <v>-306.63503599888998</v>
      </c>
      <c r="P50" s="193">
        <f t="shared" si="0"/>
        <v>-1875.9307236409786</v>
      </c>
    </row>
    <row r="51" spans="1:16" x14ac:dyDescent="0.25">
      <c r="A51" s="128" t="s">
        <v>340</v>
      </c>
      <c r="B51" s="93">
        <v>442.3</v>
      </c>
      <c r="C51" s="9" t="s">
        <v>145</v>
      </c>
      <c r="D51" s="192">
        <f>'Rev-Tracker'!T25</f>
        <v>-85.899496870376595</v>
      </c>
      <c r="E51" s="192">
        <f>'Rev-Tracker'!U25</f>
        <v>-165.462522596296</v>
      </c>
      <c r="F51" s="192">
        <f>'Rev-Tracker'!V25</f>
        <v>-53.349824225756599</v>
      </c>
      <c r="G51" s="192">
        <f>'Rev-Tracker'!W25</f>
        <v>30.7312507869805</v>
      </c>
      <c r="H51" s="192">
        <f>'Rev-Tracker'!X25</f>
        <v>-157.76207763724801</v>
      </c>
      <c r="I51" s="192">
        <f>'Rev-Tracker'!Y25</f>
        <v>-220.97624854526899</v>
      </c>
      <c r="J51" s="192">
        <f>'Rev-Tracker'!Z25</f>
        <v>-198.03343944935699</v>
      </c>
      <c r="K51" s="192">
        <f>'Rev-Tracker'!AA25</f>
        <v>-121.46047825870301</v>
      </c>
      <c r="L51" s="192">
        <f>'Rev-Tracker'!AB25</f>
        <v>-16.371394399274902</v>
      </c>
      <c r="M51" s="192">
        <f>'Rev-Tracker'!AC25</f>
        <v>-39.488108781248201</v>
      </c>
      <c r="N51" s="192">
        <f>'Rev-Tracker'!AD25</f>
        <v>-27.046045241836001</v>
      </c>
      <c r="O51" s="192">
        <f>'Rev-Tracker'!AE25</f>
        <v>-229.17287338381499</v>
      </c>
      <c r="P51" s="193">
        <f t="shared" si="0"/>
        <v>-1284.2912586021996</v>
      </c>
    </row>
    <row r="52" spans="1:16" x14ac:dyDescent="0.25">
      <c r="A52" s="128" t="s">
        <v>340</v>
      </c>
      <c r="B52" s="92" t="str">
        <f>MID($C52,1,3)</f>
        <v>444</v>
      </c>
      <c r="C52" s="9" t="s">
        <v>146</v>
      </c>
      <c r="D52" s="192">
        <f>'Rev-Tracker'!T26</f>
        <v>-0.481005710144771</v>
      </c>
      <c r="E52" s="192">
        <f>'Rev-Tracker'!U26</f>
        <v>-0.93597271065354903</v>
      </c>
      <c r="F52" s="192">
        <f>'Rev-Tracker'!V26</f>
        <v>-0.30897748275453901</v>
      </c>
      <c r="G52" s="192">
        <f>'Rev-Tracker'!W26</f>
        <v>0.177388151910116</v>
      </c>
      <c r="H52" s="192">
        <f>'Rev-Tracker'!X26</f>
        <v>-1.14075149876119</v>
      </c>
      <c r="I52" s="192">
        <f>'Rev-Tracker'!Y26</f>
        <v>-1.7850712132015001</v>
      </c>
      <c r="J52" s="192">
        <f>'Rev-Tracker'!Z26</f>
        <v>-1.5056116631718299</v>
      </c>
      <c r="K52" s="192">
        <f>'Rev-Tracker'!AA26</f>
        <v>-1.04946581380989</v>
      </c>
      <c r="L52" s="192">
        <f>'Rev-Tracker'!AB26</f>
        <v>-0.154396747956699</v>
      </c>
      <c r="M52" s="192">
        <f>'Rev-Tracker'!AC26</f>
        <v>-0.36022612631772799</v>
      </c>
      <c r="N52" s="192">
        <f>'Rev-Tracker'!AD26</f>
        <v>-0.191690888190784</v>
      </c>
      <c r="O52" s="192">
        <f>'Rev-Tracker'!AE26</f>
        <v>-1.57274649849708</v>
      </c>
      <c r="P52" s="193">
        <f t="shared" si="0"/>
        <v>-9.3085282015494446</v>
      </c>
    </row>
    <row r="53" spans="1:16" x14ac:dyDescent="0.25">
      <c r="A53" s="128" t="s">
        <v>340</v>
      </c>
      <c r="B53" s="92" t="str">
        <f>MID($C53,1,3)</f>
        <v>445</v>
      </c>
      <c r="C53" s="9" t="s">
        <v>147</v>
      </c>
      <c r="D53" s="192">
        <f>'Rev-Tracker'!T27</f>
        <v>-31.236007183287001</v>
      </c>
      <c r="E53" s="192">
        <f>'Rev-Tracker'!U27</f>
        <v>-63.515662962170303</v>
      </c>
      <c r="F53" s="192">
        <f>'Rev-Tracker'!V27</f>
        <v>-25.430594719951898</v>
      </c>
      <c r="G53" s="192">
        <f>'Rev-Tracker'!W27</f>
        <v>14.099453883227699</v>
      </c>
      <c r="H53" s="192">
        <f>'Rev-Tracker'!X27</f>
        <v>-66.058055368255197</v>
      </c>
      <c r="I53" s="192">
        <f>'Rev-Tracker'!Y27</f>
        <v>-89.672559038195999</v>
      </c>
      <c r="J53" s="192">
        <f>'Rev-Tracker'!Z27</f>
        <v>-70.927660038123093</v>
      </c>
      <c r="K53" s="192">
        <f>'Rev-Tracker'!AA27</f>
        <v>-45.410588090070497</v>
      </c>
      <c r="L53" s="192">
        <f>'Rev-Tracker'!AB27</f>
        <v>-6.3981138007138396</v>
      </c>
      <c r="M53" s="192">
        <f>'Rev-Tracker'!AC27</f>
        <v>-15.6412455878686</v>
      </c>
      <c r="N53" s="192">
        <f>'Rev-Tracker'!AD27</f>
        <v>-10.388256752796201</v>
      </c>
      <c r="O53" s="192">
        <f>'Rev-Tracker'!AE27</f>
        <v>-75.118591699656093</v>
      </c>
      <c r="P53" s="193">
        <f t="shared" si="0"/>
        <v>-485.69788135786109</v>
      </c>
    </row>
    <row r="54" spans="1:16" x14ac:dyDescent="0.25">
      <c r="C54" s="9" t="s">
        <v>274</v>
      </c>
      <c r="D54" s="194">
        <f>SUM(D49:D53)</f>
        <v>-331.74104644775321</v>
      </c>
      <c r="E54" s="194">
        <f t="shared" ref="E54:O54" si="10">SUM(E49:E53)</f>
        <v>-738.16409665758886</v>
      </c>
      <c r="F54" s="194">
        <f t="shared" si="10"/>
        <v>-287.22475406284764</v>
      </c>
      <c r="G54" s="194">
        <f t="shared" si="10"/>
        <v>158.12079682186214</v>
      </c>
      <c r="H54" s="194">
        <f t="shared" si="10"/>
        <v>-762.43596458226841</v>
      </c>
      <c r="I54" s="194">
        <f t="shared" si="10"/>
        <v>-959.22629917839151</v>
      </c>
      <c r="J54" s="194">
        <f t="shared" si="10"/>
        <v>-769.23238716304888</v>
      </c>
      <c r="K54" s="194">
        <f t="shared" si="10"/>
        <v>-523.12173279491435</v>
      </c>
      <c r="L54" s="194">
        <f t="shared" si="10"/>
        <v>-76.214380292232647</v>
      </c>
      <c r="M54" s="194">
        <f t="shared" si="10"/>
        <v>-180.01157055323696</v>
      </c>
      <c r="N54" s="194">
        <f t="shared" si="10"/>
        <v>-115.34610839492578</v>
      </c>
      <c r="O54" s="194">
        <f t="shared" si="10"/>
        <v>-880.04512403108913</v>
      </c>
      <c r="P54" s="195">
        <f t="shared" si="0"/>
        <v>-5464.6426673364358</v>
      </c>
    </row>
    <row r="55" spans="1:16" x14ac:dyDescent="0.25">
      <c r="D55" s="192"/>
      <c r="E55" s="192"/>
      <c r="F55" s="192"/>
      <c r="G55" s="192"/>
      <c r="H55" s="192"/>
      <c r="I55" s="192"/>
      <c r="J55" s="192"/>
      <c r="K55" s="192"/>
      <c r="L55" s="192"/>
      <c r="M55" s="192"/>
      <c r="N55" s="192"/>
      <c r="O55" s="192"/>
      <c r="P55" s="193"/>
    </row>
    <row r="56" spans="1:16" x14ac:dyDescent="0.25">
      <c r="A56" s="128" t="s">
        <v>340</v>
      </c>
      <c r="B56" s="133">
        <v>501</v>
      </c>
      <c r="C56" s="9" t="s">
        <v>1000</v>
      </c>
      <c r="D56" s="192">
        <f>D54</f>
        <v>-331.74104644775321</v>
      </c>
      <c r="E56" s="192">
        <f t="shared" ref="E56:O56" si="11">E54</f>
        <v>-738.16409665758886</v>
      </c>
      <c r="F56" s="192">
        <f t="shared" si="11"/>
        <v>-287.22475406284764</v>
      </c>
      <c r="G56" s="192">
        <f t="shared" si="11"/>
        <v>158.12079682186214</v>
      </c>
      <c r="H56" s="192">
        <f t="shared" si="11"/>
        <v>-762.43596458226841</v>
      </c>
      <c r="I56" s="192">
        <f t="shared" si="11"/>
        <v>-959.22629917839151</v>
      </c>
      <c r="J56" s="192">
        <f t="shared" si="11"/>
        <v>-769.23238716304888</v>
      </c>
      <c r="K56" s="192">
        <f t="shared" si="11"/>
        <v>-523.12173279491435</v>
      </c>
      <c r="L56" s="192">
        <f t="shared" si="11"/>
        <v>-76.214380292232647</v>
      </c>
      <c r="M56" s="192">
        <f t="shared" si="11"/>
        <v>-180.01157055323696</v>
      </c>
      <c r="N56" s="192">
        <f t="shared" si="11"/>
        <v>-115.34610839492578</v>
      </c>
      <c r="O56" s="192">
        <f t="shared" si="11"/>
        <v>-880.04512403108913</v>
      </c>
      <c r="P56" s="193">
        <f t="shared" ref="P56" si="12">SUM(D56:O56)</f>
        <v>-5464.6426673364358</v>
      </c>
    </row>
    <row r="57" spans="1:16" s="4" customFormat="1" ht="12.75" x14ac:dyDescent="0.2">
      <c r="A57" s="388" t="str">
        <f>A1</f>
        <v>LOUISVILLE GAS AND ELECTRIC COMPANY</v>
      </c>
      <c r="B57" s="389"/>
      <c r="C57" s="389"/>
      <c r="D57" s="389"/>
      <c r="E57" s="389"/>
      <c r="F57" s="389"/>
      <c r="G57" s="389"/>
      <c r="H57" s="389"/>
      <c r="I57" s="389"/>
      <c r="J57" s="389"/>
      <c r="K57" s="389"/>
      <c r="L57" s="389"/>
      <c r="M57" s="389"/>
      <c r="N57" s="389"/>
      <c r="O57" s="389"/>
      <c r="P57" s="389"/>
    </row>
    <row r="58" spans="1:16" s="4" customFormat="1" ht="12.75" x14ac:dyDescent="0.2">
      <c r="A58" s="388" t="str">
        <f>A2</f>
        <v>CASE NO. 2018-00295 - ELECTRIC OPERATIONS - RESPONSE TO PSC 2-75 (SLIPPAGE FACTOR 97.153%)</v>
      </c>
      <c r="B58" s="389"/>
      <c r="C58" s="389"/>
      <c r="D58" s="389"/>
      <c r="E58" s="389"/>
      <c r="F58" s="389"/>
      <c r="G58" s="389"/>
      <c r="H58" s="389"/>
      <c r="I58" s="389"/>
      <c r="J58" s="389"/>
      <c r="K58" s="389"/>
      <c r="L58" s="389"/>
      <c r="M58" s="389"/>
      <c r="N58" s="389"/>
      <c r="O58" s="389"/>
      <c r="P58" s="389"/>
    </row>
    <row r="59" spans="1:16" s="4" customFormat="1" ht="12.75" x14ac:dyDescent="0.2">
      <c r="A59" s="385" t="s">
        <v>996</v>
      </c>
      <c r="B59" s="386"/>
      <c r="C59" s="386"/>
      <c r="D59" s="386"/>
      <c r="E59" s="386"/>
      <c r="F59" s="386"/>
      <c r="G59" s="386"/>
      <c r="H59" s="386"/>
      <c r="I59" s="386"/>
      <c r="J59" s="386"/>
      <c r="K59" s="386"/>
      <c r="L59" s="386"/>
      <c r="M59" s="386"/>
      <c r="N59" s="386"/>
      <c r="O59" s="386"/>
      <c r="P59" s="386"/>
    </row>
    <row r="60" spans="1:16" s="4" customFormat="1" ht="12.75" x14ac:dyDescent="0.2">
      <c r="A60" s="388" t="str">
        <f>A4</f>
        <v>FORECAST PERIOD FOR THE 12 MONTHS ENDED APRIL 30, 2020</v>
      </c>
      <c r="B60" s="389"/>
      <c r="C60" s="389"/>
      <c r="D60" s="389"/>
      <c r="E60" s="389"/>
      <c r="F60" s="389"/>
      <c r="G60" s="389"/>
      <c r="H60" s="389"/>
      <c r="I60" s="389"/>
      <c r="J60" s="389"/>
      <c r="K60" s="389"/>
      <c r="L60" s="389"/>
      <c r="M60" s="389"/>
      <c r="N60" s="389"/>
      <c r="O60" s="389"/>
      <c r="P60" s="389"/>
    </row>
    <row r="61" spans="1:16" s="4" customFormat="1" ht="12.75" x14ac:dyDescent="0.2">
      <c r="A61" s="10" t="str">
        <f>A5</f>
        <v>DATA: ____BASE PERIOD__X___FORECASTED PERIOD</v>
      </c>
      <c r="P61" s="172" t="s">
        <v>980</v>
      </c>
    </row>
    <row r="62" spans="1:16" s="4" customFormat="1" ht="12.75" x14ac:dyDescent="0.2">
      <c r="A62" s="4" t="str">
        <f>'Rate Case Constants'!$C$29</f>
        <v>TYPE OF FILING: _____ ORIGINAL  _____ UPDATED  __X__ REVISED</v>
      </c>
      <c r="P62" s="173" t="s">
        <v>1169</v>
      </c>
    </row>
    <row r="63" spans="1:16" s="4" customFormat="1" ht="12.75" x14ac:dyDescent="0.2">
      <c r="A63" s="4" t="s">
        <v>9</v>
      </c>
      <c r="P63" s="222" t="str">
        <f>'Rate Case Constants'!$C$37</f>
        <v>WITNESS:   C. M. GARRETT</v>
      </c>
    </row>
    <row r="64" spans="1:16" s="4" customFormat="1" ht="12.75" x14ac:dyDescent="0.2">
      <c r="A64" s="236" t="s">
        <v>976</v>
      </c>
      <c r="B64" s="223" t="s">
        <v>6</v>
      </c>
      <c r="C64" s="224"/>
      <c r="D64" s="223" t="s">
        <v>2</v>
      </c>
      <c r="E64" s="223" t="s">
        <v>2</v>
      </c>
      <c r="F64" s="223" t="s">
        <v>2</v>
      </c>
      <c r="G64" s="223" t="s">
        <v>2</v>
      </c>
      <c r="H64" s="223" t="s">
        <v>2</v>
      </c>
      <c r="I64" s="223" t="s">
        <v>2</v>
      </c>
      <c r="J64" s="223" t="s">
        <v>2</v>
      </c>
      <c r="K64" s="223" t="s">
        <v>2</v>
      </c>
      <c r="L64" s="223" t="s">
        <v>2</v>
      </c>
      <c r="M64" s="223" t="s">
        <v>2</v>
      </c>
      <c r="N64" s="223" t="s">
        <v>2</v>
      </c>
      <c r="O64" s="223" t="s">
        <v>2</v>
      </c>
      <c r="P64" s="225"/>
    </row>
    <row r="65" spans="1:16" s="4" customFormat="1" ht="12.75" x14ac:dyDescent="0.2">
      <c r="A65" s="237" t="s">
        <v>977</v>
      </c>
      <c r="B65" s="226" t="s">
        <v>5</v>
      </c>
      <c r="C65" s="238" t="s">
        <v>978</v>
      </c>
      <c r="D65" s="228">
        <f t="shared" ref="D65:O65" si="13">D9</f>
        <v>43586</v>
      </c>
      <c r="E65" s="228">
        <f t="shared" si="13"/>
        <v>43617</v>
      </c>
      <c r="F65" s="228">
        <f t="shared" si="13"/>
        <v>43647</v>
      </c>
      <c r="G65" s="228">
        <f t="shared" si="13"/>
        <v>43678</v>
      </c>
      <c r="H65" s="228">
        <f t="shared" si="13"/>
        <v>43709</v>
      </c>
      <c r="I65" s="228">
        <f t="shared" si="13"/>
        <v>43739</v>
      </c>
      <c r="J65" s="228">
        <f t="shared" si="13"/>
        <v>43770</v>
      </c>
      <c r="K65" s="228">
        <f t="shared" si="13"/>
        <v>43800</v>
      </c>
      <c r="L65" s="228">
        <f t="shared" si="13"/>
        <v>43831</v>
      </c>
      <c r="M65" s="228">
        <f t="shared" si="13"/>
        <v>43862</v>
      </c>
      <c r="N65" s="228">
        <f t="shared" si="13"/>
        <v>43891</v>
      </c>
      <c r="O65" s="228">
        <f t="shared" si="13"/>
        <v>43922</v>
      </c>
      <c r="P65" s="229" t="s">
        <v>3</v>
      </c>
    </row>
    <row r="66" spans="1:16" s="6" customFormat="1" x14ac:dyDescent="0.25">
      <c r="A66" s="127"/>
      <c r="B66" s="90"/>
      <c r="C66" s="5"/>
      <c r="P66" s="201" t="s">
        <v>994</v>
      </c>
    </row>
    <row r="67" spans="1:16" x14ac:dyDescent="0.25">
      <c r="A67" s="183" t="str">
        <f>'SCH D-2 F'!$G$10</f>
        <v>ADJ 4</v>
      </c>
      <c r="C67" s="7" t="s">
        <v>1172</v>
      </c>
      <c r="D67" s="230"/>
      <c r="E67" s="230"/>
      <c r="F67" s="230"/>
      <c r="G67" s="230"/>
      <c r="H67" s="230"/>
      <c r="I67" s="230"/>
      <c r="J67" s="230"/>
      <c r="K67" s="230"/>
      <c r="L67" s="230"/>
      <c r="M67" s="230"/>
      <c r="N67" s="230"/>
      <c r="O67" s="230"/>
      <c r="P67" s="230"/>
    </row>
    <row r="68" spans="1:16" x14ac:dyDescent="0.25">
      <c r="A68" s="128" t="s">
        <v>365</v>
      </c>
      <c r="B68" s="92" t="str">
        <f>MID($C68,1,3)</f>
        <v>440</v>
      </c>
      <c r="C68" s="9" t="s">
        <v>143</v>
      </c>
      <c r="D68" s="231">
        <f>'Rev-Tracker'!T31</f>
        <v>-19.203374019727399</v>
      </c>
      <c r="E68" s="231">
        <f>'Rev-Tracker'!U31</f>
        <v>-27.460031998312299</v>
      </c>
      <c r="F68" s="231">
        <f>'Rev-Tracker'!V31</f>
        <v>-32.728095008399102</v>
      </c>
      <c r="G68" s="231">
        <f>'Rev-Tracker'!W31</f>
        <v>-20.138697404212099</v>
      </c>
      <c r="H68" s="231">
        <f>'Rev-Tracker'!X31</f>
        <v>-31.5410869776656</v>
      </c>
      <c r="I68" s="231">
        <f>'Rev-Tracker'!Y31</f>
        <v>-11.4713048947025</v>
      </c>
      <c r="J68" s="231">
        <f>'Rev-Tracker'!Z31</f>
        <v>-0.94576773348641896</v>
      </c>
      <c r="K68" s="231">
        <f>'Rev-Tracker'!AA31</f>
        <v>-76.562432548715904</v>
      </c>
      <c r="L68" s="231">
        <f>'Rev-Tracker'!AB31</f>
        <v>-46.729392541734597</v>
      </c>
      <c r="M68" s="231">
        <f>'Rev-Tracker'!AC31</f>
        <v>-51.620550799760899</v>
      </c>
      <c r="N68" s="231">
        <f>'Rev-Tracker'!AD31</f>
        <v>-18.038238452005899</v>
      </c>
      <c r="O68" s="231">
        <f>'Rev-Tracker'!AE31</f>
        <v>-17.210473302675499</v>
      </c>
      <c r="P68" s="231">
        <f t="shared" ref="P68:P73" si="14">SUM(D68:O68)</f>
        <v>-353.64944568139816</v>
      </c>
    </row>
    <row r="69" spans="1:16" x14ac:dyDescent="0.25">
      <c r="A69" s="128" t="s">
        <v>365</v>
      </c>
      <c r="B69" s="93">
        <v>442.2</v>
      </c>
      <c r="C69" s="9" t="s">
        <v>144</v>
      </c>
      <c r="D69" s="231">
        <f>'Rev-Tracker'!T32</f>
        <v>-22.421156471535301</v>
      </c>
      <c r="E69" s="231">
        <f>'Rev-Tracker'!U32</f>
        <v>-27.168281739226199</v>
      </c>
      <c r="F69" s="231">
        <f>'Rev-Tracker'!V32</f>
        <v>-26.452086905739499</v>
      </c>
      <c r="G69" s="231">
        <f>'Rev-Tracker'!W32</f>
        <v>-15.897517589005901</v>
      </c>
      <c r="H69" s="231">
        <f>'Rev-Tracker'!X32</f>
        <v>-27.695172406384401</v>
      </c>
      <c r="I69" s="231">
        <f>'Rev-Tracker'!Y32</f>
        <v>-12.707860945019</v>
      </c>
      <c r="J69" s="231">
        <f>'Rev-Tracker'!Z32</f>
        <v>-1.0977140337781699</v>
      </c>
      <c r="K69" s="231">
        <f>'Rev-Tracker'!AA32</f>
        <v>-76.087033040564904</v>
      </c>
      <c r="L69" s="231">
        <f>'Rev-Tracker'!AB32</f>
        <v>-41.6318267606093</v>
      </c>
      <c r="M69" s="231">
        <f>'Rev-Tracker'!AC32</f>
        <v>-46.586223694129401</v>
      </c>
      <c r="N69" s="231">
        <f>'Rev-Tracker'!AD32</f>
        <v>-16.976770987712001</v>
      </c>
      <c r="O69" s="231">
        <f>'Rev-Tracker'!AE32</f>
        <v>-19.7249689314704</v>
      </c>
      <c r="P69" s="231">
        <f t="shared" si="14"/>
        <v>-334.44661350517453</v>
      </c>
    </row>
    <row r="70" spans="1:16" x14ac:dyDescent="0.25">
      <c r="A70" s="128" t="s">
        <v>365</v>
      </c>
      <c r="B70" s="93">
        <v>442.3</v>
      </c>
      <c r="C70" s="9" t="s">
        <v>145</v>
      </c>
      <c r="D70" s="231">
        <f>'Rev-Tracker'!T33</f>
        <v>-16.6983489236579</v>
      </c>
      <c r="E70" s="231">
        <f>'Rev-Tracker'!U33</f>
        <v>-17.784436186761098</v>
      </c>
      <c r="F70" s="231">
        <f>'Rev-Tracker'!V33</f>
        <v>-15.1692261163703</v>
      </c>
      <c r="G70" s="231">
        <f>'Rev-Tracker'!W33</f>
        <v>-9.7905710075911294</v>
      </c>
      <c r="H70" s="231">
        <f>'Rev-Tracker'!X33</f>
        <v>-17.387290496389902</v>
      </c>
      <c r="I70" s="231">
        <f>'Rev-Tracker'!Y33</f>
        <v>-8.26079773331643</v>
      </c>
      <c r="J70" s="231">
        <f>'Rev-Tracker'!Z33</f>
        <v>-0.81135840392794101</v>
      </c>
      <c r="K70" s="231">
        <f>'Rev-Tracker'!AA33</f>
        <v>-52.198238810575397</v>
      </c>
      <c r="L70" s="231">
        <f>'Rev-Tracker'!AB33</f>
        <v>-27.145495727963699</v>
      </c>
      <c r="M70" s="231">
        <f>'Rev-Tracker'!AC33</f>
        <v>-31.143092015073901</v>
      </c>
      <c r="N70" s="231">
        <f>'Rev-Tracker'!AD33</f>
        <v>-12.184973262198101</v>
      </c>
      <c r="O70" s="231">
        <f>'Rev-Tracker'!AE33</f>
        <v>-14.7420460049709</v>
      </c>
      <c r="P70" s="231">
        <f t="shared" si="14"/>
        <v>-223.31587468879667</v>
      </c>
    </row>
    <row r="71" spans="1:16" x14ac:dyDescent="0.25">
      <c r="A71" s="128" t="s">
        <v>365</v>
      </c>
      <c r="B71" s="92" t="str">
        <f>MID($C71,1,3)</f>
        <v>444</v>
      </c>
      <c r="C71" s="9" t="s">
        <v>146</v>
      </c>
      <c r="D71" s="231">
        <f>'Rev-Tracker'!T34</f>
        <v>-9.3504635939715405E-2</v>
      </c>
      <c r="E71" s="231">
        <f>'Rev-Tracker'!U34</f>
        <v>-0.100601312514623</v>
      </c>
      <c r="F71" s="231">
        <f>'Rev-Tracker'!V34</f>
        <v>-8.7853134828281595E-2</v>
      </c>
      <c r="G71" s="231">
        <f>'Rev-Tracker'!W34</f>
        <v>-5.6513524594877101E-2</v>
      </c>
      <c r="H71" s="231">
        <f>'Rev-Tracker'!X34</f>
        <v>-0.125724622737029</v>
      </c>
      <c r="I71" s="231">
        <f>'Rev-Tracker'!Y34</f>
        <v>-6.6731661564987096E-2</v>
      </c>
      <c r="J71" s="231">
        <f>'Rev-Tracker'!Z34</f>
        <v>-6.16860808640748E-3</v>
      </c>
      <c r="K71" s="231">
        <f>'Rev-Tracker'!AA34</f>
        <v>-0.45101310284737101</v>
      </c>
      <c r="L71" s="231">
        <f>'Rev-Tracker'!AB34</f>
        <v>-0.256006065204542</v>
      </c>
      <c r="M71" s="231">
        <f>'Rev-Tracker'!AC34</f>
        <v>-0.28409958705021598</v>
      </c>
      <c r="N71" s="231">
        <f>'Rev-Tracker'!AD34</f>
        <v>-8.6361918214892794E-2</v>
      </c>
      <c r="O71" s="231">
        <f>'Rev-Tracker'!AE34</f>
        <v>-0.101170356214761</v>
      </c>
      <c r="P71" s="231">
        <f t="shared" si="14"/>
        <v>-1.7157485297977035</v>
      </c>
    </row>
    <row r="72" spans="1:16" x14ac:dyDescent="0.25">
      <c r="A72" s="128" t="s">
        <v>365</v>
      </c>
      <c r="B72" s="92" t="str">
        <f>MID($C72,1,3)</f>
        <v>445</v>
      </c>
      <c r="C72" s="9" t="s">
        <v>147</v>
      </c>
      <c r="D72" s="231">
        <f>'Rev-Tracker'!T35</f>
        <v>-6.0720931545792398</v>
      </c>
      <c r="E72" s="231">
        <f>'Rev-Tracker'!U35</f>
        <v>-6.8268647007550998</v>
      </c>
      <c r="F72" s="231">
        <f>'Rev-Tracker'!V35</f>
        <v>-7.2308099825844101</v>
      </c>
      <c r="G72" s="231">
        <f>'Rev-Tracker'!W35</f>
        <v>-4.4918999675236098</v>
      </c>
      <c r="H72" s="231">
        <f>'Rev-Tracker'!X35</f>
        <v>-7.2803972635010501</v>
      </c>
      <c r="I72" s="231">
        <f>'Rev-Tracker'!Y35</f>
        <v>-3.3522465754578898</v>
      </c>
      <c r="J72" s="231">
        <f>'Rev-Tracker'!Z35</f>
        <v>-0.29059613973725701</v>
      </c>
      <c r="K72" s="231">
        <f>'Rev-Tracker'!AA35</f>
        <v>-19.5154239110228</v>
      </c>
      <c r="L72" s="231">
        <f>'Rev-Tracker'!AB35</f>
        <v>-10.6087463662835</v>
      </c>
      <c r="M72" s="231">
        <f>'Rev-Tracker'!AC35</f>
        <v>-12.3357832422878</v>
      </c>
      <c r="N72" s="231">
        <f>'Rev-Tracker'!AD35</f>
        <v>-4.6801900108438597</v>
      </c>
      <c r="O72" s="231">
        <f>'Rev-Tracker'!AE35</f>
        <v>-4.8321676048032902</v>
      </c>
      <c r="P72" s="231">
        <f t="shared" si="14"/>
        <v>-87.5172189193798</v>
      </c>
    </row>
    <row r="73" spans="1:16" x14ac:dyDescent="0.25">
      <c r="C73" s="9" t="s">
        <v>1001</v>
      </c>
      <c r="D73" s="232">
        <f>SUM(D68:D72)</f>
        <v>-64.488477205439565</v>
      </c>
      <c r="E73" s="232">
        <f t="shared" ref="E73:O73" si="15">SUM(E68:E72)</f>
        <v>-79.340215937569312</v>
      </c>
      <c r="F73" s="232">
        <f t="shared" si="15"/>
        <v>-81.66807114792158</v>
      </c>
      <c r="G73" s="232">
        <f t="shared" si="15"/>
        <v>-50.375199492927607</v>
      </c>
      <c r="H73" s="232">
        <f t="shared" si="15"/>
        <v>-84.029671766677964</v>
      </c>
      <c r="I73" s="232">
        <f t="shared" si="15"/>
        <v>-35.858941810060806</v>
      </c>
      <c r="J73" s="232">
        <f t="shared" si="15"/>
        <v>-3.1516049190161946</v>
      </c>
      <c r="K73" s="232">
        <f t="shared" si="15"/>
        <v>-224.81414141372636</v>
      </c>
      <c r="L73" s="232">
        <f t="shared" si="15"/>
        <v>-126.37146746179563</v>
      </c>
      <c r="M73" s="232">
        <f t="shared" si="15"/>
        <v>-141.96974933830219</v>
      </c>
      <c r="N73" s="232">
        <f t="shared" si="15"/>
        <v>-51.966534630974749</v>
      </c>
      <c r="O73" s="232">
        <f t="shared" si="15"/>
        <v>-56.610826200134845</v>
      </c>
      <c r="P73" s="232">
        <f t="shared" si="14"/>
        <v>-1000.6449013245468</v>
      </c>
    </row>
    <row r="74" spans="1:16" x14ac:dyDescent="0.25">
      <c r="D74" s="231"/>
      <c r="E74" s="231"/>
      <c r="F74" s="231"/>
      <c r="G74" s="231"/>
      <c r="H74" s="231"/>
      <c r="I74" s="231"/>
      <c r="J74" s="231"/>
      <c r="K74" s="231"/>
      <c r="L74" s="231"/>
      <c r="M74" s="231"/>
      <c r="N74" s="231"/>
      <c r="O74" s="231"/>
      <c r="P74" s="233"/>
    </row>
    <row r="75" spans="1:16" x14ac:dyDescent="0.25">
      <c r="A75" s="128" t="s">
        <v>365</v>
      </c>
      <c r="B75" s="92" t="str">
        <f>MID($C75,1,3)</f>
        <v>447</v>
      </c>
      <c r="C75" s="9" t="s">
        <v>1032</v>
      </c>
      <c r="D75" s="231">
        <f>D99</f>
        <v>635.60753627391898</v>
      </c>
      <c r="E75" s="231">
        <f t="shared" ref="E75:O75" si="16">E99</f>
        <v>576.70065458342606</v>
      </c>
      <c r="F75" s="231">
        <f t="shared" si="16"/>
        <v>591.89016153056195</v>
      </c>
      <c r="G75" s="231">
        <f t="shared" si="16"/>
        <v>393.276432657236</v>
      </c>
      <c r="H75" s="231">
        <f t="shared" si="16"/>
        <v>661.375962355571</v>
      </c>
      <c r="I75" s="231">
        <f t="shared" si="16"/>
        <v>309.21936616600601</v>
      </c>
      <c r="J75" s="231">
        <f t="shared" si="16"/>
        <v>20.577739892021501</v>
      </c>
      <c r="K75" s="231">
        <f t="shared" si="16"/>
        <v>1401.67638855163</v>
      </c>
      <c r="L75" s="231">
        <f t="shared" si="16"/>
        <v>739.38148994906101</v>
      </c>
      <c r="M75" s="231">
        <f t="shared" si="16"/>
        <v>860.86569911773609</v>
      </c>
      <c r="N75" s="231">
        <f t="shared" si="16"/>
        <v>255.67881284129899</v>
      </c>
      <c r="O75" s="231">
        <f t="shared" si="16"/>
        <v>520.57690160017899</v>
      </c>
      <c r="P75" s="231">
        <f t="shared" ref="P75" si="17">SUM(D75:O75)</f>
        <v>6966.8271455186459</v>
      </c>
    </row>
    <row r="76" spans="1:16" x14ac:dyDescent="0.25">
      <c r="B76" s="92"/>
      <c r="D76" s="231"/>
      <c r="E76" s="231"/>
      <c r="F76" s="231"/>
      <c r="G76" s="231"/>
      <c r="H76" s="231"/>
      <c r="I76" s="231"/>
      <c r="J76" s="231"/>
      <c r="K76" s="231"/>
      <c r="L76" s="231"/>
      <c r="M76" s="231"/>
      <c r="N76" s="231"/>
      <c r="O76" s="231"/>
      <c r="P76" s="231"/>
    </row>
    <row r="77" spans="1:16" x14ac:dyDescent="0.25">
      <c r="A77" s="183"/>
      <c r="C77" s="7" t="s">
        <v>1173</v>
      </c>
      <c r="D77" s="230"/>
      <c r="E77" s="230"/>
      <c r="F77" s="230"/>
      <c r="G77" s="230"/>
      <c r="H77" s="230"/>
      <c r="I77" s="230"/>
      <c r="J77" s="230"/>
      <c r="K77" s="230"/>
      <c r="L77" s="230"/>
      <c r="M77" s="230"/>
      <c r="N77" s="230"/>
      <c r="O77" s="230"/>
      <c r="P77" s="233"/>
    </row>
    <row r="78" spans="1:16" x14ac:dyDescent="0.25">
      <c r="A78" s="128" t="s">
        <v>365</v>
      </c>
      <c r="B78" s="92" t="str">
        <f t="shared" ref="B78:B93" si="18">MID($C78,1,3)</f>
        <v>501</v>
      </c>
      <c r="C78" s="9" t="s">
        <v>1033</v>
      </c>
      <c r="D78" s="231">
        <f>OSS!P21</f>
        <v>263.39969468133501</v>
      </c>
      <c r="E78" s="231">
        <f>OSS!Q21</f>
        <v>251.45082454403399</v>
      </c>
      <c r="F78" s="231">
        <f>OSS!R21</f>
        <v>232.69477451768199</v>
      </c>
      <c r="G78" s="231">
        <f>OSS!S21</f>
        <v>136.80171663380801</v>
      </c>
      <c r="H78" s="231">
        <f>OSS!T21</f>
        <v>214.37151978340799</v>
      </c>
      <c r="I78" s="231">
        <f>OSS!U21</f>
        <v>145.362150467823</v>
      </c>
      <c r="J78" s="231">
        <f>OSS!V21</f>
        <v>9.9065544519890398</v>
      </c>
      <c r="K78" s="231">
        <f>OSS!W21</f>
        <v>525.72997911054404</v>
      </c>
      <c r="L78" s="231">
        <f>OSS!X21</f>
        <v>268.43435548661</v>
      </c>
      <c r="M78" s="231">
        <f>OSS!Y21</f>
        <v>396.75417948926298</v>
      </c>
      <c r="N78" s="231">
        <f>OSS!Z21</f>
        <v>81.253137800788906</v>
      </c>
      <c r="O78" s="231">
        <f>OSS!AA21</f>
        <v>236.425022236209</v>
      </c>
      <c r="P78" s="231">
        <f t="shared" ref="P78:P94" si="19">SUM(D78:O78)</f>
        <v>2762.5839092034939</v>
      </c>
    </row>
    <row r="79" spans="1:16" x14ac:dyDescent="0.25">
      <c r="A79" s="128" t="s">
        <v>365</v>
      </c>
      <c r="B79" s="92" t="str">
        <f t="shared" si="18"/>
        <v>547</v>
      </c>
      <c r="C79" s="9" t="s">
        <v>1034</v>
      </c>
      <c r="D79" s="231">
        <f>OSS!P22</f>
        <v>0</v>
      </c>
      <c r="E79" s="231">
        <f>OSS!Q22</f>
        <v>0</v>
      </c>
      <c r="F79" s="231">
        <f>OSS!R22</f>
        <v>0</v>
      </c>
      <c r="G79" s="231">
        <f>OSS!S22</f>
        <v>0</v>
      </c>
      <c r="H79" s="231">
        <f>OSS!T22</f>
        <v>0</v>
      </c>
      <c r="I79" s="231">
        <f>OSS!U22</f>
        <v>0</v>
      </c>
      <c r="J79" s="231">
        <f>OSS!V22</f>
        <v>0</v>
      </c>
      <c r="K79" s="231">
        <f>OSS!W22</f>
        <v>0</v>
      </c>
      <c r="L79" s="231">
        <f>OSS!X22</f>
        <v>0</v>
      </c>
      <c r="M79" s="231">
        <f>OSS!Y22</f>
        <v>0</v>
      </c>
      <c r="N79" s="231">
        <f>OSS!Z22</f>
        <v>0</v>
      </c>
      <c r="O79" s="231">
        <f>OSS!AA22</f>
        <v>0</v>
      </c>
      <c r="P79" s="231">
        <f t="shared" si="19"/>
        <v>0</v>
      </c>
    </row>
    <row r="80" spans="1:16" x14ac:dyDescent="0.25">
      <c r="A80" s="128" t="s">
        <v>365</v>
      </c>
      <c r="B80" s="92" t="str">
        <f t="shared" si="18"/>
        <v>555</v>
      </c>
      <c r="C80" s="9" t="s">
        <v>1035</v>
      </c>
      <c r="D80" s="231">
        <f>OSS!P23</f>
        <v>0</v>
      </c>
      <c r="E80" s="231">
        <f>OSS!Q23</f>
        <v>0</v>
      </c>
      <c r="F80" s="231">
        <f>OSS!R23</f>
        <v>0</v>
      </c>
      <c r="G80" s="231">
        <f>OSS!S23</f>
        <v>0</v>
      </c>
      <c r="H80" s="231">
        <f>OSS!T23</f>
        <v>0</v>
      </c>
      <c r="I80" s="231">
        <f>OSS!U23</f>
        <v>2.21437525920745E-2</v>
      </c>
      <c r="J80" s="231">
        <f>OSS!V23</f>
        <v>0</v>
      </c>
      <c r="K80" s="231">
        <f>OSS!W23</f>
        <v>0</v>
      </c>
      <c r="L80" s="231">
        <f>OSS!X23</f>
        <v>0</v>
      </c>
      <c r="M80" s="231">
        <f>OSS!Y23</f>
        <v>0</v>
      </c>
      <c r="N80" s="231">
        <f>OSS!Z23</f>
        <v>0</v>
      </c>
      <c r="O80" s="231">
        <f>OSS!AA23</f>
        <v>0</v>
      </c>
      <c r="P80" s="231">
        <f t="shared" si="19"/>
        <v>2.21437525920745E-2</v>
      </c>
    </row>
    <row r="81" spans="1:16" x14ac:dyDescent="0.25">
      <c r="A81" s="128" t="s">
        <v>365</v>
      </c>
      <c r="B81" s="92" t="str">
        <f t="shared" si="18"/>
        <v>501</v>
      </c>
      <c r="C81" s="9" t="s">
        <v>1036</v>
      </c>
      <c r="D81" s="231">
        <f>OSS!P25</f>
        <v>131.23757543571301</v>
      </c>
      <c r="E81" s="231">
        <f>OSS!Q25</f>
        <v>131.43419432955301</v>
      </c>
      <c r="F81" s="231">
        <f>OSS!R25</f>
        <v>159.36457451589101</v>
      </c>
      <c r="G81" s="231">
        <f>OSS!S25</f>
        <v>94.813970607015506</v>
      </c>
      <c r="H81" s="231">
        <f>OSS!T25</f>
        <v>187.30382289821301</v>
      </c>
      <c r="I81" s="231">
        <f>OSS!U25</f>
        <v>27.776518560014701</v>
      </c>
      <c r="J81" s="231">
        <f>OSS!V25</f>
        <v>2.5677555601685</v>
      </c>
      <c r="K81" s="231">
        <f>OSS!W25</f>
        <v>9.6377851257342098</v>
      </c>
      <c r="L81" s="231">
        <f>OSS!X25</f>
        <v>1.4703647603199801</v>
      </c>
      <c r="M81" s="231">
        <f>OSS!Y25</f>
        <v>11.9521737552917</v>
      </c>
      <c r="N81" s="231">
        <f>OSS!Z25</f>
        <v>0</v>
      </c>
      <c r="O81" s="231">
        <f>OSS!AA25</f>
        <v>81.656537563833695</v>
      </c>
      <c r="P81" s="231">
        <f t="shared" si="19"/>
        <v>839.21527311174827</v>
      </c>
    </row>
    <row r="82" spans="1:16" x14ac:dyDescent="0.25">
      <c r="A82" s="128" t="s">
        <v>365</v>
      </c>
      <c r="B82" s="92" t="str">
        <f t="shared" si="18"/>
        <v>547</v>
      </c>
      <c r="C82" s="9" t="s">
        <v>1037</v>
      </c>
      <c r="D82" s="231">
        <f>OSS!P26</f>
        <v>0</v>
      </c>
      <c r="E82" s="231">
        <f>OSS!Q26</f>
        <v>0</v>
      </c>
      <c r="F82" s="231">
        <f>OSS!R26</f>
        <v>0</v>
      </c>
      <c r="G82" s="231">
        <f>OSS!S26</f>
        <v>0</v>
      </c>
      <c r="H82" s="231">
        <f>OSS!T26</f>
        <v>0</v>
      </c>
      <c r="I82" s="231">
        <f>OSS!U26</f>
        <v>0</v>
      </c>
      <c r="J82" s="231">
        <f>OSS!V26</f>
        <v>0</v>
      </c>
      <c r="K82" s="231">
        <f>OSS!W26</f>
        <v>0</v>
      </c>
      <c r="L82" s="231">
        <f>OSS!X26</f>
        <v>0</v>
      </c>
      <c r="M82" s="231">
        <f>OSS!Y26</f>
        <v>0</v>
      </c>
      <c r="N82" s="231">
        <f>OSS!Z26</f>
        <v>0</v>
      </c>
      <c r="O82" s="231">
        <f>OSS!AA26</f>
        <v>0</v>
      </c>
      <c r="P82" s="231">
        <f t="shared" si="19"/>
        <v>0</v>
      </c>
    </row>
    <row r="83" spans="1:16" x14ac:dyDescent="0.25">
      <c r="A83" s="128" t="s">
        <v>365</v>
      </c>
      <c r="B83" s="92" t="str">
        <f t="shared" si="18"/>
        <v>555</v>
      </c>
      <c r="C83" s="9" t="s">
        <v>1038</v>
      </c>
      <c r="D83" s="231">
        <f>OSS!P27</f>
        <v>41.237699999999997</v>
      </c>
      <c r="E83" s="231">
        <f>OSS!Q27</f>
        <v>10.606999999999999</v>
      </c>
      <c r="F83" s="231">
        <f>OSS!R27</f>
        <v>8.3148</v>
      </c>
      <c r="G83" s="231">
        <f>OSS!S27</f>
        <v>38.654400000000003</v>
      </c>
      <c r="H83" s="231">
        <f>OSS!T27</f>
        <v>41.480899999999998</v>
      </c>
      <c r="I83" s="231">
        <f>OSS!U27</f>
        <v>24.337599999999998</v>
      </c>
      <c r="J83" s="231">
        <f>OSS!V27</f>
        <v>3.2000000000000002E-3</v>
      </c>
      <c r="K83" s="231">
        <f>OSS!W27</f>
        <v>291.48739999999998</v>
      </c>
      <c r="L83" s="231">
        <f>OSS!X27</f>
        <v>147.25909999999999</v>
      </c>
      <c r="M83" s="231">
        <f>OSS!Y27</f>
        <v>77.059100000000001</v>
      </c>
      <c r="N83" s="231">
        <f>OSS!Z27</f>
        <v>56.942300000000003</v>
      </c>
      <c r="O83" s="231">
        <f>OSS!AA27</f>
        <v>27.425799999999999</v>
      </c>
      <c r="P83" s="235">
        <f t="shared" si="19"/>
        <v>764.80930000000001</v>
      </c>
    </row>
    <row r="84" spans="1:16" x14ac:dyDescent="0.25">
      <c r="A84" s="128" t="s">
        <v>365</v>
      </c>
      <c r="B84" s="92" t="str">
        <f t="shared" si="18"/>
        <v>565</v>
      </c>
      <c r="C84" s="9" t="s">
        <v>1039</v>
      </c>
      <c r="D84" s="231">
        <f>OSS!P34</f>
        <v>0</v>
      </c>
      <c r="E84" s="231">
        <f>OSS!Q34</f>
        <v>0</v>
      </c>
      <c r="F84" s="231">
        <f>OSS!R34</f>
        <v>0</v>
      </c>
      <c r="G84" s="231">
        <f>OSS!S34</f>
        <v>0</v>
      </c>
      <c r="H84" s="231">
        <f>OSS!T34</f>
        <v>0</v>
      </c>
      <c r="I84" s="231">
        <f>OSS!U34</f>
        <v>0</v>
      </c>
      <c r="J84" s="231">
        <f>OSS!V34</f>
        <v>0</v>
      </c>
      <c r="K84" s="231">
        <f>OSS!W34</f>
        <v>0</v>
      </c>
      <c r="L84" s="231">
        <f>OSS!X34</f>
        <v>0</v>
      </c>
      <c r="M84" s="231">
        <f>OSS!Y34</f>
        <v>0</v>
      </c>
      <c r="N84" s="231">
        <f>OSS!Z34</f>
        <v>0</v>
      </c>
      <c r="O84" s="231">
        <f>OSS!AA34</f>
        <v>0</v>
      </c>
      <c r="P84" s="235">
        <f t="shared" si="19"/>
        <v>0</v>
      </c>
    </row>
    <row r="85" spans="1:16" x14ac:dyDescent="0.25">
      <c r="A85" s="128" t="s">
        <v>365</v>
      </c>
      <c r="B85" s="92" t="str">
        <f t="shared" si="18"/>
        <v>565</v>
      </c>
      <c r="C85" s="9" t="s">
        <v>1040</v>
      </c>
      <c r="D85" s="231">
        <f>OSS!P35</f>
        <v>73.314999999999998</v>
      </c>
      <c r="E85" s="231">
        <f>OSS!Q35</f>
        <v>47.761000000000003</v>
      </c>
      <c r="F85" s="231">
        <f>OSS!R35</f>
        <v>50.372999999999998</v>
      </c>
      <c r="G85" s="231">
        <f>OSS!S35</f>
        <v>34.448</v>
      </c>
      <c r="H85" s="231">
        <f>OSS!T35</f>
        <v>67.350999999999999</v>
      </c>
      <c r="I85" s="231">
        <f>OSS!U35</f>
        <v>44.896999999999998</v>
      </c>
      <c r="J85" s="231">
        <f>OSS!V35</f>
        <v>2.6989999999999998</v>
      </c>
      <c r="K85" s="231">
        <f>OSS!W35</f>
        <v>191.40700000000001</v>
      </c>
      <c r="L85" s="231">
        <f>OSS!X35</f>
        <v>94.909000000000006</v>
      </c>
      <c r="M85" s="231">
        <f>OSS!Y35</f>
        <v>115.729</v>
      </c>
      <c r="N85" s="231">
        <f>OSS!Z35</f>
        <v>32.133000000000003</v>
      </c>
      <c r="O85" s="231">
        <f>OSS!AA35</f>
        <v>64.263000000000005</v>
      </c>
      <c r="P85" s="235">
        <f t="shared" si="19"/>
        <v>819.28500000000008</v>
      </c>
    </row>
    <row r="86" spans="1:16" x14ac:dyDescent="0.25">
      <c r="A86" s="128" t="s">
        <v>365</v>
      </c>
      <c r="B86" s="92" t="str">
        <f t="shared" si="18"/>
        <v>557</v>
      </c>
      <c r="C86" s="9" t="s">
        <v>1041</v>
      </c>
      <c r="D86" s="231">
        <f>OSS!P36</f>
        <v>8.2279999999999998</v>
      </c>
      <c r="E86" s="231">
        <f>OSS!Q36</f>
        <v>4.4870000000000001</v>
      </c>
      <c r="F86" s="231">
        <f>OSS!R36</f>
        <v>5.1959999999999997</v>
      </c>
      <c r="G86" s="231">
        <f>OSS!S36</f>
        <v>3.1179999999999999</v>
      </c>
      <c r="H86" s="231">
        <f>OSS!T36</f>
        <v>6.7839999999999998</v>
      </c>
      <c r="I86" s="231">
        <f>OSS!U36</f>
        <v>4.0529999999999999</v>
      </c>
      <c r="J86" s="231">
        <f>OSS!V36</f>
        <v>0.16700000000000001</v>
      </c>
      <c r="K86" s="231">
        <f>OSS!W36</f>
        <v>15.206</v>
      </c>
      <c r="L86" s="231">
        <f>OSS!X36</f>
        <v>22.26</v>
      </c>
      <c r="M86" s="231">
        <f>OSS!Y36</f>
        <v>31.288</v>
      </c>
      <c r="N86" s="231">
        <f>OSS!Z36</f>
        <v>4.5739999999999998</v>
      </c>
      <c r="O86" s="231">
        <f>OSS!AA36</f>
        <v>5.726</v>
      </c>
      <c r="P86" s="235">
        <f t="shared" si="19"/>
        <v>111.087</v>
      </c>
    </row>
    <row r="87" spans="1:16" x14ac:dyDescent="0.25">
      <c r="A87" s="128" t="s">
        <v>365</v>
      </c>
      <c r="B87" s="92" t="str">
        <f t="shared" si="18"/>
        <v>502</v>
      </c>
      <c r="C87" s="9" t="s">
        <v>1042</v>
      </c>
      <c r="D87" s="231">
        <f>OSS!P37</f>
        <v>10.7048979949287</v>
      </c>
      <c r="E87" s="231">
        <f>OSS!Q37</f>
        <v>7.9380653932268199</v>
      </c>
      <c r="F87" s="231">
        <f>OSS!R37</f>
        <v>7.77767098684728</v>
      </c>
      <c r="G87" s="231">
        <f>OSS!S37</f>
        <v>5.6415037067067404</v>
      </c>
      <c r="H87" s="231">
        <f>OSS!T37</f>
        <v>8.8737129278500202</v>
      </c>
      <c r="I87" s="231">
        <f>OSS!U37</f>
        <v>6.0497878145517001</v>
      </c>
      <c r="J87" s="231">
        <f>OSS!V37</f>
        <v>0.38903087625959398</v>
      </c>
      <c r="K87" s="231">
        <f>OSS!W37</f>
        <v>31.773070742046201</v>
      </c>
      <c r="L87" s="231">
        <f>OSS!X37</f>
        <v>17.1708078139145</v>
      </c>
      <c r="M87" s="231">
        <f>OSS!Y37</f>
        <v>17.7517929354267</v>
      </c>
      <c r="N87" s="231">
        <f>OSS!Z37</f>
        <v>5.3975729217432402</v>
      </c>
      <c r="O87" s="231">
        <f>OSS!AA37</f>
        <v>10.7762329679459</v>
      </c>
      <c r="P87" s="235">
        <f t="shared" si="19"/>
        <v>130.24414708144738</v>
      </c>
    </row>
    <row r="88" spans="1:16" x14ac:dyDescent="0.25">
      <c r="A88" s="128" t="s">
        <v>365</v>
      </c>
      <c r="B88" s="92" t="str">
        <f t="shared" si="18"/>
        <v>506</v>
      </c>
      <c r="C88" s="9" t="s">
        <v>1043</v>
      </c>
      <c r="D88" s="231">
        <f>OSS!P38</f>
        <v>0</v>
      </c>
      <c r="E88" s="231">
        <f>OSS!Q38</f>
        <v>0</v>
      </c>
      <c r="F88" s="231">
        <f>OSS!R38</f>
        <v>0</v>
      </c>
      <c r="G88" s="231">
        <f>OSS!S38</f>
        <v>0</v>
      </c>
      <c r="H88" s="231">
        <f>OSS!T38</f>
        <v>0</v>
      </c>
      <c r="I88" s="231">
        <f>OSS!U38</f>
        <v>0</v>
      </c>
      <c r="J88" s="231">
        <f>OSS!V38</f>
        <v>0</v>
      </c>
      <c r="K88" s="231">
        <f>OSS!W38</f>
        <v>0</v>
      </c>
      <c r="L88" s="231">
        <f>OSS!X38</f>
        <v>0</v>
      </c>
      <c r="M88" s="231">
        <f>OSS!Y38</f>
        <v>0</v>
      </c>
      <c r="N88" s="231">
        <f>OSS!Z38</f>
        <v>0</v>
      </c>
      <c r="O88" s="231">
        <f>OSS!AA38</f>
        <v>0</v>
      </c>
      <c r="P88" s="235">
        <f t="shared" si="19"/>
        <v>0</v>
      </c>
    </row>
    <row r="89" spans="1:16" x14ac:dyDescent="0.25">
      <c r="A89" s="128" t="s">
        <v>365</v>
      </c>
      <c r="B89" s="92" t="str">
        <f t="shared" si="18"/>
        <v>502</v>
      </c>
      <c r="C89" s="9" t="s">
        <v>1044</v>
      </c>
      <c r="D89" s="231">
        <f>OSS!P39</f>
        <v>10.7048979949287</v>
      </c>
      <c r="E89" s="231">
        <f>OSS!Q39</f>
        <v>7.9380653932268199</v>
      </c>
      <c r="F89" s="231">
        <f>OSS!R39</f>
        <v>7.77767098684728</v>
      </c>
      <c r="G89" s="231">
        <f>OSS!S39</f>
        <v>5.6415037067067404</v>
      </c>
      <c r="H89" s="231">
        <f>OSS!T39</f>
        <v>8.8737129278500202</v>
      </c>
      <c r="I89" s="231">
        <f>OSS!U39</f>
        <v>6.0497878145517001</v>
      </c>
      <c r="J89" s="231">
        <f>OSS!V39</f>
        <v>0.38903087625959398</v>
      </c>
      <c r="K89" s="231">
        <f>OSS!W39</f>
        <v>31.773070742046201</v>
      </c>
      <c r="L89" s="231">
        <f>OSS!X39</f>
        <v>17.1708078139145</v>
      </c>
      <c r="M89" s="231">
        <f>OSS!Y39</f>
        <v>17.7517929354267</v>
      </c>
      <c r="N89" s="231">
        <f>OSS!Z39</f>
        <v>5.3975729217432402</v>
      </c>
      <c r="O89" s="231">
        <f>OSS!AA39</f>
        <v>10.7762329679459</v>
      </c>
      <c r="P89" s="235">
        <f t="shared" si="19"/>
        <v>130.24414708144738</v>
      </c>
    </row>
    <row r="90" spans="1:16" x14ac:dyDescent="0.25">
      <c r="A90" s="128" t="s">
        <v>365</v>
      </c>
      <c r="B90" s="92" t="str">
        <f t="shared" si="18"/>
        <v>506</v>
      </c>
      <c r="C90" s="9" t="s">
        <v>1045</v>
      </c>
      <c r="D90" s="231">
        <f>OSS!P40</f>
        <v>0</v>
      </c>
      <c r="E90" s="231">
        <f>OSS!Q40</f>
        <v>0</v>
      </c>
      <c r="F90" s="231">
        <f>OSS!R40</f>
        <v>0</v>
      </c>
      <c r="G90" s="231">
        <f>OSS!S40</f>
        <v>0</v>
      </c>
      <c r="H90" s="231">
        <f>OSS!T40</f>
        <v>0</v>
      </c>
      <c r="I90" s="231">
        <f>OSS!U40</f>
        <v>0</v>
      </c>
      <c r="J90" s="231">
        <f>OSS!V40</f>
        <v>0</v>
      </c>
      <c r="K90" s="231">
        <f>OSS!W40</f>
        <v>0</v>
      </c>
      <c r="L90" s="231">
        <f>OSS!X40</f>
        <v>0</v>
      </c>
      <c r="M90" s="231">
        <f>OSS!Y40</f>
        <v>0</v>
      </c>
      <c r="N90" s="231">
        <f>OSS!Z40</f>
        <v>0</v>
      </c>
      <c r="O90" s="231">
        <f>OSS!AA40</f>
        <v>0</v>
      </c>
      <c r="P90" s="235">
        <f t="shared" si="19"/>
        <v>0</v>
      </c>
    </row>
    <row r="91" spans="1:16" x14ac:dyDescent="0.25">
      <c r="A91" s="128" t="s">
        <v>365</v>
      </c>
      <c r="B91" s="92" t="str">
        <f t="shared" si="18"/>
        <v>502</v>
      </c>
      <c r="C91" s="9" t="s">
        <v>1046</v>
      </c>
      <c r="D91" s="231">
        <f>OSS!P41</f>
        <v>9.2330245642865503</v>
      </c>
      <c r="E91" s="231">
        <f>OSS!Q41</f>
        <v>7.9701056704460997</v>
      </c>
      <c r="F91" s="231">
        <f>OSS!R41</f>
        <v>10.278425484109</v>
      </c>
      <c r="G91" s="231">
        <f>OSS!S41</f>
        <v>6.1115293929844601</v>
      </c>
      <c r="H91" s="231">
        <f>OSS!T41</f>
        <v>12.9987771017861</v>
      </c>
      <c r="I91" s="231">
        <f>OSS!U41</f>
        <v>1.98368143998524</v>
      </c>
      <c r="J91" s="231">
        <f>OSS!V41</f>
        <v>0.202044439831499</v>
      </c>
      <c r="K91" s="231">
        <f>OSS!W41</f>
        <v>0.749514874265784</v>
      </c>
      <c r="L91" s="231">
        <f>OSS!X41</f>
        <v>0.121435239680017</v>
      </c>
      <c r="M91" s="231">
        <f>OSS!Y41</f>
        <v>0.89592624470829096</v>
      </c>
      <c r="N91" s="231">
        <f>OSS!Z41</f>
        <v>0</v>
      </c>
      <c r="O91" s="231">
        <f>OSS!AA41</f>
        <v>6.6886624361662399</v>
      </c>
      <c r="P91" s="235">
        <f t="shared" si="19"/>
        <v>57.233126888249288</v>
      </c>
    </row>
    <row r="92" spans="1:16" x14ac:dyDescent="0.25">
      <c r="A92" s="128" t="s">
        <v>365</v>
      </c>
      <c r="B92" s="92" t="str">
        <f t="shared" si="18"/>
        <v>506</v>
      </c>
      <c r="C92" s="9" t="s">
        <v>1047</v>
      </c>
      <c r="D92" s="231">
        <f>OSS!P42</f>
        <v>0</v>
      </c>
      <c r="E92" s="231">
        <f>OSS!Q42</f>
        <v>0</v>
      </c>
      <c r="F92" s="231">
        <f>OSS!R42</f>
        <v>0</v>
      </c>
      <c r="G92" s="231">
        <f>OSS!S42</f>
        <v>0</v>
      </c>
      <c r="H92" s="231">
        <f>OSS!T42</f>
        <v>0</v>
      </c>
      <c r="I92" s="231">
        <f>OSS!U42</f>
        <v>0</v>
      </c>
      <c r="J92" s="231">
        <f>OSS!V42</f>
        <v>0</v>
      </c>
      <c r="K92" s="231">
        <f>OSS!W42</f>
        <v>0</v>
      </c>
      <c r="L92" s="231">
        <f>OSS!X42</f>
        <v>0</v>
      </c>
      <c r="M92" s="231">
        <f>OSS!Y42</f>
        <v>0</v>
      </c>
      <c r="N92" s="231">
        <f>OSS!Z42</f>
        <v>0</v>
      </c>
      <c r="O92" s="231">
        <f>OSS!AA42</f>
        <v>0</v>
      </c>
      <c r="P92" s="235">
        <f t="shared" si="19"/>
        <v>0</v>
      </c>
    </row>
    <row r="93" spans="1:16" x14ac:dyDescent="0.25">
      <c r="A93" s="128" t="s">
        <v>365</v>
      </c>
      <c r="B93" s="92" t="str">
        <f t="shared" si="18"/>
        <v>501</v>
      </c>
      <c r="C93" s="9" t="s">
        <v>1048</v>
      </c>
      <c r="D93" s="231">
        <f>OSS!P48</f>
        <v>1.5621093288071899</v>
      </c>
      <c r="E93" s="231">
        <f>OSS!Q48</f>
        <v>1.3274446695115401</v>
      </c>
      <c r="F93" s="231">
        <f>OSS!R48</f>
        <v>1.2224835086233099</v>
      </c>
      <c r="G93" s="231">
        <f>OSS!S48</f>
        <v>0.87887595277805897</v>
      </c>
      <c r="H93" s="231">
        <f>OSS!T48</f>
        <v>1.29895436089116</v>
      </c>
      <c r="I93" s="231">
        <f>OSS!U48</f>
        <v>0.87577390307357905</v>
      </c>
      <c r="J93" s="231">
        <f>OSS!V48</f>
        <v>5.1983795491767799E-2</v>
      </c>
      <c r="K93" s="231">
        <f>OSS!W48</f>
        <v>4.1603794053627201</v>
      </c>
      <c r="L93" s="231">
        <f>OSS!X48</f>
        <v>2.09032888556025</v>
      </c>
      <c r="M93" s="231">
        <f>OSS!Y48</f>
        <v>2.3907346398828899</v>
      </c>
      <c r="N93" s="231">
        <f>OSS!Z48</f>
        <v>0.69251635572463099</v>
      </c>
      <c r="O93" s="231">
        <f>OSS!AA48</f>
        <v>1.3583118278984001</v>
      </c>
      <c r="P93" s="235">
        <f t="shared" si="19"/>
        <v>17.909896633605499</v>
      </c>
    </row>
    <row r="94" spans="1:16" x14ac:dyDescent="0.25">
      <c r="C94" s="9" t="s">
        <v>1001</v>
      </c>
      <c r="D94" s="232">
        <f t="shared" ref="D94" si="20">SUM(D78:D93)</f>
        <v>549.62289999999928</v>
      </c>
      <c r="E94" s="232">
        <f t="shared" ref="E94:O94" si="21">SUM(E78:E93)</f>
        <v>470.91369999999824</v>
      </c>
      <c r="F94" s="232">
        <f t="shared" si="21"/>
        <v>482.99939999999987</v>
      </c>
      <c r="G94" s="232">
        <f t="shared" si="21"/>
        <v>326.1094999999994</v>
      </c>
      <c r="H94" s="232">
        <f t="shared" si="21"/>
        <v>549.33639999999821</v>
      </c>
      <c r="I94" s="232">
        <f t="shared" si="21"/>
        <v>261.40744375259197</v>
      </c>
      <c r="J94" s="232">
        <f t="shared" si="21"/>
        <v>16.375599999999995</v>
      </c>
      <c r="K94" s="232">
        <f t="shared" si="21"/>
        <v>1101.924199999999</v>
      </c>
      <c r="L94" s="232">
        <f t="shared" si="21"/>
        <v>570.88619999999923</v>
      </c>
      <c r="M94" s="232">
        <f t="shared" si="21"/>
        <v>671.57269999999937</v>
      </c>
      <c r="N94" s="232">
        <f t="shared" si="21"/>
        <v>186.39010000000002</v>
      </c>
      <c r="O94" s="232">
        <f t="shared" si="21"/>
        <v>445.09579999999903</v>
      </c>
      <c r="P94" s="232">
        <f t="shared" si="19"/>
        <v>5632.633943752583</v>
      </c>
    </row>
    <row r="95" spans="1:16" x14ac:dyDescent="0.25">
      <c r="P95" s="176"/>
    </row>
    <row r="97" spans="1:16" x14ac:dyDescent="0.25">
      <c r="C97" s="242" t="s">
        <v>1086</v>
      </c>
      <c r="D97" s="8">
        <f>OSS!P12</f>
        <v>495.13693627391899</v>
      </c>
      <c r="E97" s="8">
        <f>OSS!Q12</f>
        <v>437.29635458342602</v>
      </c>
      <c r="F97" s="8">
        <f>OSS!R12</f>
        <v>422.24716153056198</v>
      </c>
      <c r="G97" s="8">
        <f>OSS!S12</f>
        <v>292.350932657236</v>
      </c>
      <c r="H97" s="8">
        <f>OSS!T12</f>
        <v>461.07336235557102</v>
      </c>
      <c r="I97" s="8">
        <f>OSS!U12</f>
        <v>279.45916616600601</v>
      </c>
      <c r="J97" s="8">
        <f>OSS!V12</f>
        <v>17.807939892021501</v>
      </c>
      <c r="K97" s="8">
        <f>OSS!W12</f>
        <v>1391.2890885516299</v>
      </c>
      <c r="L97" s="8">
        <f>OSS!X12</f>
        <v>737.78968994906097</v>
      </c>
      <c r="M97" s="8">
        <f>OSS!Y12</f>
        <v>848.01759911773604</v>
      </c>
      <c r="N97" s="8">
        <f>OSS!Z12</f>
        <v>255.67881284129899</v>
      </c>
      <c r="O97" s="8">
        <f>OSS!AA12</f>
        <v>432.23170160017901</v>
      </c>
    </row>
    <row r="98" spans="1:16" x14ac:dyDescent="0.25">
      <c r="C98" s="242" t="s">
        <v>1090</v>
      </c>
      <c r="D98" s="8">
        <f>OSS!P16</f>
        <v>140.47059999999999</v>
      </c>
      <c r="E98" s="8">
        <f>OSS!Q16</f>
        <v>139.40430000000001</v>
      </c>
      <c r="F98" s="8">
        <f>OSS!R16</f>
        <v>169.643</v>
      </c>
      <c r="G98" s="8">
        <f>OSS!S16</f>
        <v>100.9255</v>
      </c>
      <c r="H98" s="8">
        <f>OSS!T16</f>
        <v>200.30260000000001</v>
      </c>
      <c r="I98" s="8">
        <f>OSS!U16</f>
        <v>29.760200000000001</v>
      </c>
      <c r="J98" s="8">
        <f>OSS!V16</f>
        <v>2.7698</v>
      </c>
      <c r="K98" s="8">
        <f>OSS!W16</f>
        <v>10.3873</v>
      </c>
      <c r="L98" s="8">
        <f>OSS!X16</f>
        <v>1.5918000000000001</v>
      </c>
      <c r="M98" s="8">
        <f>OSS!Y16</f>
        <v>12.848100000000001</v>
      </c>
      <c r="N98" s="8">
        <f>OSS!Z16</f>
        <v>0</v>
      </c>
      <c r="O98" s="8">
        <f>OSS!AA16</f>
        <v>88.345200000000006</v>
      </c>
    </row>
    <row r="99" spans="1:16" x14ac:dyDescent="0.25">
      <c r="D99" s="8">
        <f t="shared" ref="D99:O99" si="22">SUM(D97:D98)</f>
        <v>635.60753627391898</v>
      </c>
      <c r="E99" s="8">
        <f t="shared" si="22"/>
        <v>576.70065458342606</v>
      </c>
      <c r="F99" s="8">
        <f t="shared" si="22"/>
        <v>591.89016153056195</v>
      </c>
      <c r="G99" s="8">
        <f t="shared" si="22"/>
        <v>393.276432657236</v>
      </c>
      <c r="H99" s="8">
        <f t="shared" si="22"/>
        <v>661.375962355571</v>
      </c>
      <c r="I99" s="8">
        <f t="shared" si="22"/>
        <v>309.21936616600601</v>
      </c>
      <c r="J99" s="8">
        <f t="shared" si="22"/>
        <v>20.577739892021501</v>
      </c>
      <c r="K99" s="8">
        <f t="shared" si="22"/>
        <v>1401.67638855163</v>
      </c>
      <c r="L99" s="8">
        <f t="shared" si="22"/>
        <v>739.38148994906101</v>
      </c>
      <c r="M99" s="8">
        <f t="shared" si="22"/>
        <v>860.86569911773609</v>
      </c>
      <c r="N99" s="8">
        <f t="shared" si="22"/>
        <v>255.67881284129899</v>
      </c>
      <c r="O99" s="8">
        <f t="shared" si="22"/>
        <v>520.57690160017899</v>
      </c>
      <c r="P99" s="176">
        <f>SUM(D99:O99)</f>
        <v>6966.8271455186459</v>
      </c>
    </row>
    <row r="100" spans="1:16" x14ac:dyDescent="0.25">
      <c r="A100" s="8"/>
      <c r="C100" s="7"/>
    </row>
  </sheetData>
  <mergeCells count="8">
    <mergeCell ref="A58:P58"/>
    <mergeCell ref="A59:P59"/>
    <mergeCell ref="A60:P60"/>
    <mergeCell ref="A1:P1"/>
    <mergeCell ref="A2:P2"/>
    <mergeCell ref="A3:P3"/>
    <mergeCell ref="A4:P4"/>
    <mergeCell ref="A57:P57"/>
  </mergeCells>
  <pageMargins left="0.5" right="0.5" top="1" bottom="0.5" header="0.5" footer="0.5"/>
  <pageSetup scale="63" fitToHeight="0" orientation="landscape" r:id="rId1"/>
  <rowBreaks count="1" manualBreakCount="1">
    <brk id="5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2"/>
  <sheetViews>
    <sheetView zoomScaleNormal="100" workbookViewId="0">
      <selection activeCell="G22" sqref="G22"/>
    </sheetView>
  </sheetViews>
  <sheetFormatPr defaultColWidth="9.140625" defaultRowHeight="12.75" x14ac:dyDescent="0.2"/>
  <cols>
    <col min="1" max="1" width="6.85546875" style="21" customWidth="1"/>
    <col min="2" max="2" width="82.5703125" style="21" customWidth="1"/>
    <col min="3" max="3" width="17.5703125" style="215" customWidth="1"/>
    <col min="4" max="4" width="22.28515625" style="21" customWidth="1"/>
    <col min="5" max="5" width="20.140625" style="21" customWidth="1"/>
    <col min="6" max="6" width="1.85546875" style="21" customWidth="1"/>
    <col min="7" max="16384" width="9.140625" style="21"/>
  </cols>
  <sheetData>
    <row r="1" spans="1:5" s="16" customFormat="1" ht="20.100000000000001" customHeight="1" x14ac:dyDescent="0.2">
      <c r="A1" s="380" t="str">
        <f>'Rate Case Constants'!C9</f>
        <v>LOUISVILLE GAS AND ELECTRIC COMPANY</v>
      </c>
      <c r="B1" s="390"/>
      <c r="C1" s="390"/>
      <c r="D1" s="390"/>
      <c r="E1" s="390"/>
    </row>
    <row r="2" spans="1:5" s="16" customFormat="1" ht="20.100000000000001" customHeight="1" x14ac:dyDescent="0.2">
      <c r="A2" s="380" t="str">
        <f>'Rate Case Constants'!C10</f>
        <v>CASE NO. 2018-00295 - ELECTRIC OPERATIONS - RESPONSE TO PSC 2-75 (SLIPPAGE FACTOR 97.153%)</v>
      </c>
      <c r="B2" s="390"/>
      <c r="C2" s="390"/>
      <c r="D2" s="390"/>
      <c r="E2" s="390"/>
    </row>
    <row r="3" spans="1:5" s="16" customFormat="1" ht="20.100000000000001" customHeight="1" x14ac:dyDescent="0.2">
      <c r="A3" s="379" t="s">
        <v>1022</v>
      </c>
      <c r="B3" s="379"/>
      <c r="C3" s="379"/>
      <c r="D3" s="379"/>
      <c r="E3" s="379"/>
    </row>
    <row r="4" spans="1:5" s="16" customFormat="1" ht="20.100000000000001" customHeight="1" x14ac:dyDescent="0.2">
      <c r="A4" s="380" t="str">
        <f>'Rate Case Constants'!C16</f>
        <v>FOR THE 12 MONTHS ENDED DECEMBER 31, 2018</v>
      </c>
      <c r="B4" s="390"/>
      <c r="C4" s="390"/>
      <c r="D4" s="390"/>
      <c r="E4" s="390"/>
    </row>
    <row r="5" spans="1:5" s="16" customFormat="1" ht="20.100000000000001" customHeight="1" x14ac:dyDescent="0.2">
      <c r="A5" s="380" t="str">
        <f>'Rate Case Constants'!C22</f>
        <v>FOR THE 12 MONTHS ENDED APRIL 30, 2020</v>
      </c>
      <c r="B5" s="390"/>
      <c r="C5" s="390"/>
      <c r="D5" s="390"/>
      <c r="E5" s="390"/>
    </row>
    <row r="6" spans="1:5" s="16" customFormat="1" ht="20.100000000000001" customHeight="1" x14ac:dyDescent="0.2">
      <c r="A6" s="210"/>
      <c r="B6" s="210"/>
      <c r="C6" s="210"/>
      <c r="D6" s="210"/>
      <c r="E6" s="210"/>
    </row>
    <row r="7" spans="1:5" s="16" customFormat="1" ht="20.100000000000001" customHeight="1" x14ac:dyDescent="0.2">
      <c r="A7" s="18" t="s">
        <v>207</v>
      </c>
      <c r="C7" s="136"/>
      <c r="E7" s="19" t="s">
        <v>980</v>
      </c>
    </row>
    <row r="8" spans="1:5" s="16" customFormat="1" ht="20.100000000000001" customHeight="1" x14ac:dyDescent="0.2">
      <c r="A8" s="16" t="str">
        <f>'Rate Case Constants'!C29</f>
        <v>TYPE OF FILING: _____ ORIGINAL  _____ UPDATED  __X__ REVISED</v>
      </c>
      <c r="C8" s="136"/>
      <c r="E8" s="19" t="s">
        <v>1170</v>
      </c>
    </row>
    <row r="9" spans="1:5" s="16" customFormat="1" ht="20.100000000000001" customHeight="1" x14ac:dyDescent="0.2">
      <c r="A9" s="18" t="s">
        <v>151</v>
      </c>
      <c r="C9" s="136"/>
      <c r="D9" s="18"/>
      <c r="E9" s="20" t="str">
        <f>'Rate Case Constants'!C36</f>
        <v>WITNESS:   C. M. GARRETT</v>
      </c>
    </row>
    <row r="10" spans="1:5" s="16" customFormat="1" ht="18.95" customHeight="1" x14ac:dyDescent="0.2">
      <c r="C10" s="136"/>
    </row>
    <row r="11" spans="1:5" ht="50.25" customHeight="1" x14ac:dyDescent="0.2">
      <c r="A11" s="31" t="s">
        <v>152</v>
      </c>
      <c r="B11" s="31" t="s">
        <v>117</v>
      </c>
      <c r="C11" s="31" t="s">
        <v>291</v>
      </c>
      <c r="D11" s="31" t="s">
        <v>236</v>
      </c>
      <c r="E11" s="31" t="s">
        <v>1023</v>
      </c>
    </row>
    <row r="12" spans="1:5" ht="18.95" customHeight="1" x14ac:dyDescent="0.2">
      <c r="A12" s="22"/>
      <c r="B12" s="23" t="s">
        <v>238</v>
      </c>
      <c r="C12" s="30"/>
      <c r="D12" s="30"/>
      <c r="E12" s="30"/>
    </row>
    <row r="13" spans="1:5" ht="18.95" customHeight="1" x14ac:dyDescent="0.2">
      <c r="A13" s="22">
        <v>1</v>
      </c>
      <c r="B13" s="23" t="s">
        <v>1024</v>
      </c>
      <c r="C13" s="40" t="s">
        <v>1025</v>
      </c>
      <c r="D13" s="212">
        <f>'SCH J-1 E'!H43</f>
        <v>2461786159.5328822</v>
      </c>
      <c r="E13" s="212">
        <f>'SCH J-1.1|J-1.2'!H22</f>
        <v>2583889609.2824059</v>
      </c>
    </row>
    <row r="14" spans="1:5" ht="18.95" customHeight="1" x14ac:dyDescent="0.2">
      <c r="A14" s="26"/>
      <c r="B14" s="23"/>
      <c r="C14" s="40"/>
      <c r="D14" s="213"/>
      <c r="E14" s="213"/>
    </row>
    <row r="15" spans="1:5" ht="18.95" customHeight="1" x14ac:dyDescent="0.2">
      <c r="A15" s="26">
        <v>2</v>
      </c>
      <c r="B15" s="23" t="s">
        <v>1026</v>
      </c>
      <c r="C15" s="40" t="s">
        <v>1025</v>
      </c>
      <c r="D15" s="214">
        <f>'SCH J-1 E'!K37+'SCH J-1 E'!K39</f>
        <v>1.8439241183505296E-2</v>
      </c>
      <c r="E15" s="214">
        <f>'SCH J-1.1|J-1.2'!K16+'SCH J-1.1|J-1.2'!K18</f>
        <v>2.1134529428599919E-2</v>
      </c>
    </row>
    <row r="16" spans="1:5" ht="18.95" customHeight="1" x14ac:dyDescent="0.2">
      <c r="A16" s="26"/>
      <c r="B16" s="23"/>
      <c r="C16" s="40"/>
      <c r="D16" s="213"/>
      <c r="E16" s="213"/>
    </row>
    <row r="17" spans="1:5" ht="18.95" customHeight="1" x14ac:dyDescent="0.2">
      <c r="A17" s="26">
        <v>3</v>
      </c>
      <c r="B17" s="23" t="s">
        <v>1027</v>
      </c>
      <c r="D17" s="212">
        <f>ROUND(+D13*D15,0)</f>
        <v>45393469</v>
      </c>
      <c r="E17" s="212">
        <f>ROUND(+E13*E15,0)</f>
        <v>54609291</v>
      </c>
    </row>
    <row r="18" spans="1:5" ht="18.95" customHeight="1" x14ac:dyDescent="0.2">
      <c r="A18" s="26"/>
      <c r="B18" s="42"/>
      <c r="C18" s="40"/>
      <c r="D18" s="216" t="s">
        <v>966</v>
      </c>
      <c r="E18" s="216" t="s">
        <v>966</v>
      </c>
    </row>
    <row r="19" spans="1:5" ht="18.95" customHeight="1" x14ac:dyDescent="0.2">
      <c r="A19" s="26">
        <v>4</v>
      </c>
      <c r="B19" s="23" t="s">
        <v>1028</v>
      </c>
      <c r="D19" s="295">
        <f>-SUM('TaxProvision_Elec B'!C17:C19)</f>
        <v>62995722.816833593</v>
      </c>
      <c r="E19" s="295">
        <f>-SUM('TaxProvision_Elec F'!C17:C19)</f>
        <v>79538661.752436787</v>
      </c>
    </row>
    <row r="20" spans="1:5" ht="18.95" customHeight="1" x14ac:dyDescent="0.2">
      <c r="A20" s="26"/>
      <c r="B20" s="41"/>
      <c r="D20" s="216"/>
      <c r="E20" s="216"/>
    </row>
    <row r="21" spans="1:5" ht="18.95" customHeight="1" x14ac:dyDescent="0.2">
      <c r="A21" s="26">
        <v>5</v>
      </c>
      <c r="B21" s="23" t="s">
        <v>1029</v>
      </c>
      <c r="C21" s="40"/>
      <c r="D21" s="212">
        <f>D19-D17</f>
        <v>17602253.816833593</v>
      </c>
      <c r="E21" s="212">
        <f>E19-E17</f>
        <v>24929370.752436787</v>
      </c>
    </row>
    <row r="22" spans="1:5" ht="18.95" customHeight="1" x14ac:dyDescent="0.2">
      <c r="A22" s="26"/>
      <c r="B22" s="157"/>
      <c r="C22" s="40"/>
      <c r="D22" s="216"/>
      <c r="E22" s="216"/>
    </row>
    <row r="23" spans="1:5" ht="18.95" customHeight="1" x14ac:dyDescent="0.2">
      <c r="A23" s="26">
        <v>6</v>
      </c>
      <c r="B23" s="157" t="s">
        <v>1030</v>
      </c>
      <c r="C23" s="217" t="s">
        <v>1264</v>
      </c>
      <c r="D23" s="218">
        <f>'WPH-1 Effective Tax Rate'!$F15</f>
        <v>0.2495</v>
      </c>
      <c r="E23" s="218">
        <f>'WPH-1 Effective Tax Rate'!$F15</f>
        <v>0.2495</v>
      </c>
    </row>
    <row r="24" spans="1:5" ht="18.95" customHeight="1" x14ac:dyDescent="0.2">
      <c r="A24" s="26"/>
      <c r="B24" s="157"/>
      <c r="C24" s="40"/>
      <c r="D24" s="219"/>
      <c r="E24" s="219"/>
    </row>
    <row r="25" spans="1:5" ht="18.95" customHeight="1" thickBot="1" x14ac:dyDescent="0.25">
      <c r="A25" s="26">
        <v>7</v>
      </c>
      <c r="B25" s="23" t="s">
        <v>1031</v>
      </c>
      <c r="C25" s="40"/>
      <c r="D25" s="220">
        <f>ROUND(+D21*D23,0)</f>
        <v>4391762</v>
      </c>
      <c r="E25" s="220">
        <f>ROUND(+E21*E23,0)</f>
        <v>6219878</v>
      </c>
    </row>
    <row r="26" spans="1:5" ht="18.95" customHeight="1" thickTop="1" x14ac:dyDescent="0.2">
      <c r="A26" s="26"/>
      <c r="B26" s="157"/>
      <c r="C26" s="40"/>
      <c r="D26" s="65"/>
      <c r="E26" s="65"/>
    </row>
    <row r="27" spans="1:5" ht="18.95" customHeight="1" x14ac:dyDescent="0.2"/>
    <row r="28" spans="1:5" ht="18.95" customHeight="1" x14ac:dyDescent="0.2"/>
    <row r="29" spans="1:5" ht="18.95" customHeight="1" x14ac:dyDescent="0.2"/>
    <row r="30" spans="1:5" ht="18.95" customHeight="1" x14ac:dyDescent="0.2"/>
    <row r="31" spans="1:5" ht="18.95" customHeight="1" x14ac:dyDescent="0.2"/>
    <row r="32" spans="1:5" ht="18.95" customHeight="1" x14ac:dyDescent="0.2"/>
    <row r="33" ht="18.95" customHeight="1" x14ac:dyDescent="0.2"/>
    <row r="34" ht="18.95" customHeight="1" x14ac:dyDescent="0.2"/>
    <row r="35" ht="18.95" customHeight="1" x14ac:dyDescent="0.2"/>
    <row r="36" ht="18.95" customHeight="1" x14ac:dyDescent="0.2"/>
    <row r="37" ht="18.95" customHeight="1" x14ac:dyDescent="0.2"/>
    <row r="38" ht="18.95" customHeight="1" x14ac:dyDescent="0.2"/>
    <row r="39" ht="18.95" customHeight="1" x14ac:dyDescent="0.2"/>
    <row r="40" ht="18.95" customHeight="1" x14ac:dyDescent="0.2"/>
    <row r="41" ht="18.95" customHeight="1" x14ac:dyDescent="0.2"/>
    <row r="42" ht="18.95" customHeight="1" x14ac:dyDescent="0.2"/>
    <row r="43" ht="18.95" customHeight="1" x14ac:dyDescent="0.2"/>
    <row r="44" ht="18.95" customHeight="1" x14ac:dyDescent="0.2"/>
    <row r="45" ht="18.95" customHeight="1" x14ac:dyDescent="0.2"/>
    <row r="46" ht="18.95" customHeight="1" x14ac:dyDescent="0.2"/>
    <row r="47" ht="18.95" customHeight="1" x14ac:dyDescent="0.2"/>
    <row r="48"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sheetData>
  <mergeCells count="5">
    <mergeCell ref="A1:E1"/>
    <mergeCell ref="A2:E2"/>
    <mergeCell ref="A3:E3"/>
    <mergeCell ref="A4:E4"/>
    <mergeCell ref="A5:E5"/>
  </mergeCells>
  <pageMargins left="0.95" right="0.5" top="0.75" bottom="0.75" header="0.3" footer="0.3"/>
  <pageSetup scale="6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44"/>
  <sheetViews>
    <sheetView zoomScale="85" zoomScaleNormal="85" workbookViewId="0">
      <pane xSplit="3" ySplit="10" topLeftCell="D11" activePane="bottomRight" state="frozen"/>
      <selection pane="topRight" activeCell="B1" sqref="B1"/>
      <selection pane="bottomLeft" activeCell="A4" sqref="A4"/>
      <selection pane="bottomRight" activeCell="A21" sqref="A21"/>
    </sheetView>
  </sheetViews>
  <sheetFormatPr defaultColWidth="9.140625" defaultRowHeight="15" x14ac:dyDescent="0.25"/>
  <cols>
    <col min="1" max="1" width="9.140625" style="8"/>
    <col min="2" max="2" width="10.28515625" style="91" customWidth="1"/>
    <col min="3" max="3" width="47.140625" style="9" customWidth="1"/>
    <col min="4" max="15" width="10.7109375" style="8" customWidth="1"/>
    <col min="16" max="16" width="16.85546875" style="89" customWidth="1"/>
    <col min="17" max="16384" width="9.140625" style="8"/>
  </cols>
  <sheetData>
    <row r="1" spans="1:16" s="144" customFormat="1" ht="12.75" x14ac:dyDescent="0.2">
      <c r="A1" s="385" t="str">
        <f>'Rate Case Constants'!C9</f>
        <v>LOUISVILLE GAS AND ELECTRIC COMPANY</v>
      </c>
      <c r="B1" s="386"/>
      <c r="C1" s="386"/>
      <c r="D1" s="386"/>
      <c r="E1" s="386"/>
      <c r="F1" s="386"/>
      <c r="G1" s="386"/>
      <c r="H1" s="386"/>
      <c r="I1" s="386"/>
      <c r="J1" s="386"/>
      <c r="K1" s="386"/>
      <c r="L1" s="386"/>
      <c r="M1" s="386"/>
      <c r="N1" s="386"/>
      <c r="O1" s="386"/>
      <c r="P1" s="386"/>
    </row>
    <row r="2" spans="1:16" s="144" customFormat="1" ht="12.75" x14ac:dyDescent="0.2">
      <c r="A2" s="385" t="str">
        <f>'Rate Case Constants'!C10</f>
        <v>CASE NO. 2018-00295 - ELECTRIC OPERATIONS - RESPONSE TO PSC 2-75 (SLIPPAGE FACTOR 97.153%)</v>
      </c>
      <c r="B2" s="386"/>
      <c r="C2" s="386"/>
      <c r="D2" s="386"/>
      <c r="E2" s="386"/>
      <c r="F2" s="386"/>
      <c r="G2" s="386"/>
      <c r="H2" s="386"/>
      <c r="I2" s="386"/>
      <c r="J2" s="386"/>
      <c r="K2" s="386"/>
      <c r="L2" s="386"/>
      <c r="M2" s="386"/>
      <c r="N2" s="386"/>
      <c r="O2" s="386"/>
      <c r="P2" s="386"/>
    </row>
    <row r="3" spans="1:16" s="144" customFormat="1" ht="12.75" x14ac:dyDescent="0.2">
      <c r="A3" s="385" t="s">
        <v>997</v>
      </c>
      <c r="B3" s="386"/>
      <c r="C3" s="386"/>
      <c r="D3" s="386"/>
      <c r="E3" s="386"/>
      <c r="F3" s="386"/>
      <c r="G3" s="386"/>
      <c r="H3" s="386"/>
      <c r="I3" s="386"/>
      <c r="J3" s="386"/>
      <c r="K3" s="386"/>
      <c r="L3" s="386"/>
      <c r="M3" s="386"/>
      <c r="N3" s="386"/>
      <c r="O3" s="386"/>
      <c r="P3" s="386"/>
    </row>
    <row r="4" spans="1:16" s="144" customFormat="1" ht="12.75" x14ac:dyDescent="0.2">
      <c r="A4" s="387" t="str">
        <f>'Rate Case Constants'!C21</f>
        <v>FORECAST PERIOD FOR THE 12 MONTHS ENDED APRIL 30, 2020</v>
      </c>
      <c r="B4" s="386"/>
      <c r="C4" s="386"/>
      <c r="D4" s="386"/>
      <c r="E4" s="386"/>
      <c r="F4" s="386"/>
      <c r="G4" s="386"/>
      <c r="H4" s="386"/>
      <c r="I4" s="386"/>
      <c r="J4" s="386"/>
      <c r="K4" s="386"/>
      <c r="L4" s="386"/>
      <c r="M4" s="386"/>
      <c r="N4" s="386"/>
      <c r="O4" s="386"/>
      <c r="P4" s="386"/>
    </row>
    <row r="5" spans="1:16" s="144" customFormat="1" ht="12.75" x14ac:dyDescent="0.2">
      <c r="A5" s="144" t="s">
        <v>118</v>
      </c>
      <c r="P5" s="172" t="s">
        <v>1165</v>
      </c>
    </row>
    <row r="6" spans="1:16" s="144" customFormat="1" ht="12.75" x14ac:dyDescent="0.2">
      <c r="A6" s="144" t="str">
        <f>'Rate Case Constants'!$C$29</f>
        <v>TYPE OF FILING: _____ ORIGINAL  _____ UPDATED  __X__ REVISED</v>
      </c>
      <c r="P6" s="173" t="s">
        <v>979</v>
      </c>
    </row>
    <row r="7" spans="1:16" s="144" customFormat="1" ht="12.75" x14ac:dyDescent="0.2">
      <c r="A7" s="144" t="s">
        <v>9</v>
      </c>
      <c r="P7" s="173" t="str">
        <f>'Rate Case Constants'!$C$38</f>
        <v>WITNESS:   C. M. GARRETT</v>
      </c>
    </row>
    <row r="8" spans="1:16" s="144" customFormat="1" ht="12.75" x14ac:dyDescent="0.2">
      <c r="A8" s="147" t="s">
        <v>976</v>
      </c>
      <c r="B8" s="147" t="s">
        <v>6</v>
      </c>
      <c r="C8" s="148"/>
      <c r="D8" s="147" t="s">
        <v>2</v>
      </c>
      <c r="E8" s="147" t="s">
        <v>2</v>
      </c>
      <c r="F8" s="147" t="s">
        <v>2</v>
      </c>
      <c r="G8" s="147" t="s">
        <v>2</v>
      </c>
      <c r="H8" s="147" t="s">
        <v>2</v>
      </c>
      <c r="I8" s="147" t="s">
        <v>2</v>
      </c>
      <c r="J8" s="147" t="s">
        <v>2</v>
      </c>
      <c r="K8" s="147" t="s">
        <v>2</v>
      </c>
      <c r="L8" s="147" t="s">
        <v>2</v>
      </c>
      <c r="M8" s="147" t="s">
        <v>2</v>
      </c>
      <c r="N8" s="147" t="s">
        <v>2</v>
      </c>
      <c r="O8" s="147" t="s">
        <v>2</v>
      </c>
      <c r="P8" s="174"/>
    </row>
    <row r="9" spans="1:16" s="144" customFormat="1" ht="12.75" x14ac:dyDescent="0.2">
      <c r="A9" s="150" t="s">
        <v>977</v>
      </c>
      <c r="B9" s="150" t="s">
        <v>5</v>
      </c>
      <c r="C9" s="151" t="s">
        <v>978</v>
      </c>
      <c r="D9" s="152">
        <v>43586</v>
      </c>
      <c r="E9" s="152">
        <v>43617</v>
      </c>
      <c r="F9" s="152">
        <v>43647</v>
      </c>
      <c r="G9" s="152">
        <v>43678</v>
      </c>
      <c r="H9" s="152">
        <v>43709</v>
      </c>
      <c r="I9" s="152">
        <v>43739</v>
      </c>
      <c r="J9" s="152">
        <v>43770</v>
      </c>
      <c r="K9" s="152">
        <v>43800</v>
      </c>
      <c r="L9" s="152">
        <v>43831</v>
      </c>
      <c r="M9" s="152">
        <v>43862</v>
      </c>
      <c r="N9" s="152">
        <v>43891</v>
      </c>
      <c r="O9" s="152">
        <v>43922</v>
      </c>
      <c r="P9" s="175" t="s">
        <v>3</v>
      </c>
    </row>
    <row r="10" spans="1:16" s="6" customFormat="1" x14ac:dyDescent="0.25">
      <c r="B10" s="90"/>
      <c r="C10" s="5"/>
      <c r="P10" s="181" t="s">
        <v>994</v>
      </c>
    </row>
    <row r="11" spans="1:16" x14ac:dyDescent="0.25">
      <c r="A11" s="166" t="str">
        <f>'SCH D-2.1'!D$10</f>
        <v>ADJ 6</v>
      </c>
      <c r="B11" s="135"/>
      <c r="C11" s="7" t="s">
        <v>371</v>
      </c>
      <c r="D11" s="140"/>
      <c r="E11" s="140"/>
      <c r="F11" s="140"/>
      <c r="G11" s="140"/>
      <c r="H11" s="140"/>
      <c r="I11" s="140"/>
      <c r="J11" s="140"/>
      <c r="K11" s="140"/>
      <c r="L11" s="140"/>
      <c r="M11" s="140"/>
      <c r="N11" s="140"/>
      <c r="O11" s="140"/>
    </row>
    <row r="12" spans="1:16" x14ac:dyDescent="0.25">
      <c r="B12" s="135"/>
      <c r="C12" s="9" t="s">
        <v>372</v>
      </c>
      <c r="D12" s="8">
        <f>'Rev-Tracker'!T12</f>
        <v>14522.9713216987</v>
      </c>
      <c r="E12" s="8">
        <f>'Rev-Tracker'!U12</f>
        <v>14715.5207161256</v>
      </c>
      <c r="F12" s="8">
        <f>'Rev-Tracker'!V12</f>
        <v>14893.2444306832</v>
      </c>
      <c r="G12" s="8">
        <f>'Rev-Tracker'!W12</f>
        <v>14907.737498007</v>
      </c>
      <c r="H12" s="8">
        <f>'Rev-Tracker'!X12</f>
        <v>14863.987108092</v>
      </c>
      <c r="I12" s="8">
        <f>'Rev-Tracker'!Y12</f>
        <v>14672.298007240501</v>
      </c>
      <c r="J12" s="8">
        <f>'Rev-Tracker'!Z12</f>
        <v>14216.7187101904</v>
      </c>
      <c r="K12" s="8">
        <f>'Rev-Tracker'!AA12</f>
        <v>14052.956898795301</v>
      </c>
      <c r="L12" s="8">
        <f>'Rev-Tracker'!AB12</f>
        <v>14448.275016547501</v>
      </c>
      <c r="M12" s="8">
        <f>'Rev-Tracker'!AC12</f>
        <v>14504.657342509599</v>
      </c>
      <c r="N12" s="8">
        <f>'Rev-Tracker'!AD12</f>
        <v>13999.127139132899</v>
      </c>
      <c r="O12" s="8">
        <f>'Rev-Tracker'!AE12</f>
        <v>14889.507030438401</v>
      </c>
      <c r="P12" s="89">
        <f>SUM(D12:O12)</f>
        <v>174687.00121946112</v>
      </c>
    </row>
    <row r="13" spans="1:16" x14ac:dyDescent="0.25">
      <c r="C13" s="9" t="s">
        <v>373</v>
      </c>
      <c r="D13" s="8">
        <f>Revenue!S15</f>
        <v>78162.537915061126</v>
      </c>
      <c r="E13" s="8">
        <f>Revenue!T15</f>
        <v>77601.237344277513</v>
      </c>
      <c r="F13" s="8">
        <f>Revenue!U15</f>
        <v>77237.804374495128</v>
      </c>
      <c r="G13" s="8">
        <f>Revenue!V15</f>
        <v>77519.968371151364</v>
      </c>
      <c r="H13" s="8">
        <f>Revenue!W15</f>
        <v>77857.543619792457</v>
      </c>
      <c r="I13" s="8">
        <f>Revenue!X15</f>
        <v>78169.09374953933</v>
      </c>
      <c r="J13" s="8">
        <f>Revenue!Y15</f>
        <v>78403.590305426173</v>
      </c>
      <c r="K13" s="8">
        <f>Revenue!Z15</f>
        <v>78750.703444952582</v>
      </c>
      <c r="L13" s="8">
        <f>Revenue!AA15</f>
        <v>78955.383015371815</v>
      </c>
      <c r="M13" s="8">
        <f>Revenue!AB15</f>
        <v>79304.361784669512</v>
      </c>
      <c r="N13" s="8">
        <f>Revenue!AC15</f>
        <v>79592.527607012991</v>
      </c>
      <c r="O13" s="8">
        <f>Revenue!AD15</f>
        <v>80066.784977405754</v>
      </c>
      <c r="P13" s="89">
        <f>SUM(D13:O13)</f>
        <v>941621.53650915599</v>
      </c>
    </row>
    <row r="14" spans="1:16" x14ac:dyDescent="0.25">
      <c r="B14" s="93"/>
      <c r="C14" s="9" t="s">
        <v>367</v>
      </c>
      <c r="D14" s="137">
        <f>D12/D13</f>
        <v>0.18580475646121863</v>
      </c>
      <c r="E14" s="137">
        <f t="shared" ref="E14:O14" si="0">E12/E13</f>
        <v>0.18962997523918676</v>
      </c>
      <c r="F14" s="137">
        <f t="shared" si="0"/>
        <v>0.19282324958995251</v>
      </c>
      <c r="G14" s="137">
        <f t="shared" si="0"/>
        <v>0.1923083537216049</v>
      </c>
      <c r="H14" s="137">
        <f t="shared" si="0"/>
        <v>0.19091261317822222</v>
      </c>
      <c r="I14" s="137">
        <f t="shared" si="0"/>
        <v>0.18769947690901775</v>
      </c>
      <c r="J14" s="137">
        <f t="shared" si="0"/>
        <v>0.18132739399826295</v>
      </c>
      <c r="K14" s="137">
        <f t="shared" si="0"/>
        <v>0.1784486523173528</v>
      </c>
      <c r="L14" s="137">
        <f t="shared" si="0"/>
        <v>0.18299290643342922</v>
      </c>
      <c r="M14" s="137">
        <f t="shared" si="0"/>
        <v>0.18289860754309134</v>
      </c>
      <c r="N14" s="137">
        <f t="shared" si="0"/>
        <v>0.17588494246913977</v>
      </c>
      <c r="O14" s="137">
        <f t="shared" si="0"/>
        <v>0.18596359320085237</v>
      </c>
      <c r="P14" s="177">
        <f>AVERAGE(D14:O14)</f>
        <v>0.18555787675511096</v>
      </c>
    </row>
    <row r="15" spans="1:16" x14ac:dyDescent="0.25">
      <c r="B15" s="93"/>
      <c r="C15" s="9" t="s">
        <v>369</v>
      </c>
      <c r="D15" s="137">
        <f>$P14</f>
        <v>0.18555787675511096</v>
      </c>
      <c r="E15" s="137">
        <f t="shared" ref="E15:O15" si="1">$P14</f>
        <v>0.18555787675511096</v>
      </c>
      <c r="F15" s="137">
        <f t="shared" si="1"/>
        <v>0.18555787675511096</v>
      </c>
      <c r="G15" s="137">
        <f t="shared" si="1"/>
        <v>0.18555787675511096</v>
      </c>
      <c r="H15" s="137">
        <f t="shared" si="1"/>
        <v>0.18555787675511096</v>
      </c>
      <c r="I15" s="137">
        <f t="shared" si="1"/>
        <v>0.18555787675511096</v>
      </c>
      <c r="J15" s="137">
        <f t="shared" si="1"/>
        <v>0.18555787675511096</v>
      </c>
      <c r="K15" s="137">
        <f t="shared" si="1"/>
        <v>0.18555787675511096</v>
      </c>
      <c r="L15" s="137">
        <f t="shared" si="1"/>
        <v>0.18555787675511096</v>
      </c>
      <c r="M15" s="137">
        <f t="shared" si="1"/>
        <v>0.18555787675511096</v>
      </c>
      <c r="N15" s="137">
        <f t="shared" si="1"/>
        <v>0.18555787675511096</v>
      </c>
      <c r="O15" s="137">
        <f t="shared" si="1"/>
        <v>0.18555787675511096</v>
      </c>
      <c r="P15" s="177"/>
    </row>
    <row r="16" spans="1:16" x14ac:dyDescent="0.25">
      <c r="B16" s="93"/>
      <c r="C16" s="163" t="s">
        <v>601</v>
      </c>
      <c r="D16" s="8">
        <f>'IS TC'!S40</f>
        <v>495.13693627391899</v>
      </c>
      <c r="E16" s="8">
        <f>'IS TC'!T40</f>
        <v>437.29635458342602</v>
      </c>
      <c r="F16" s="8">
        <f>'IS TC'!U40</f>
        <v>422.24716153056198</v>
      </c>
      <c r="G16" s="8">
        <f>'IS TC'!V40</f>
        <v>292.350932657236</v>
      </c>
      <c r="H16" s="8">
        <f>'IS TC'!W40</f>
        <v>461.07336235557102</v>
      </c>
      <c r="I16" s="8">
        <f>'IS TC'!X40</f>
        <v>279.45916616600601</v>
      </c>
      <c r="J16" s="8">
        <f>'IS TC'!Y40</f>
        <v>17.807939892021501</v>
      </c>
      <c r="K16" s="8">
        <f>'IS TC'!Z40</f>
        <v>1391.2890885516299</v>
      </c>
      <c r="L16" s="8">
        <f>'IS TC'!AA40</f>
        <v>737.78968994906097</v>
      </c>
      <c r="M16" s="8">
        <f>'IS TC'!AB40</f>
        <v>848.01759911773604</v>
      </c>
      <c r="N16" s="8">
        <f>'IS TC'!AC40</f>
        <v>255.67881284129899</v>
      </c>
      <c r="O16" s="8">
        <f>'IS TC'!AD40</f>
        <v>432.23170160017901</v>
      </c>
      <c r="P16" s="89">
        <f>SUM(D16:O16)</f>
        <v>6070.3787455186457</v>
      </c>
    </row>
    <row r="17" spans="1:16" x14ac:dyDescent="0.25">
      <c r="C17" s="9" t="s">
        <v>368</v>
      </c>
      <c r="D17" s="8">
        <f>'IS TC'!S42</f>
        <v>2294.9373000000001</v>
      </c>
      <c r="E17" s="8">
        <f>'IS TC'!T42</f>
        <v>1396.5302999999999</v>
      </c>
      <c r="F17" s="8">
        <f>'IS TC'!U42</f>
        <v>1089.5035</v>
      </c>
      <c r="G17" s="8">
        <f>'IS TC'!V42</f>
        <v>976.2826</v>
      </c>
      <c r="H17" s="8">
        <f>'IS TC'!W42</f>
        <v>1566.1632999999999</v>
      </c>
      <c r="I17" s="8">
        <f>'IS TC'!X42</f>
        <v>1854.8505</v>
      </c>
      <c r="J17" s="8">
        <f>'IS TC'!Y42</f>
        <v>4256.3441999999995</v>
      </c>
      <c r="K17" s="8">
        <f>'IS TC'!Z42</f>
        <v>5445.8319000000001</v>
      </c>
      <c r="L17" s="8">
        <f>'IS TC'!AA42</f>
        <v>5689.6603999999998</v>
      </c>
      <c r="M17" s="8">
        <f>'IS TC'!AB42</f>
        <v>3938.076</v>
      </c>
      <c r="N17" s="8">
        <f>'IS TC'!AC42</f>
        <v>8039.3729999999996</v>
      </c>
      <c r="O17" s="8">
        <f>'IS TC'!AD42</f>
        <v>1911.2873</v>
      </c>
      <c r="P17" s="89">
        <f>SUM(D17:O17)</f>
        <v>38458.840299999996</v>
      </c>
    </row>
    <row r="18" spans="1:16" x14ac:dyDescent="0.25">
      <c r="B18" s="8"/>
      <c r="C18" s="9" t="s">
        <v>370</v>
      </c>
      <c r="D18" s="8">
        <f>SUM(D16:D17)</f>
        <v>2790.0742362739193</v>
      </c>
      <c r="E18" s="8">
        <f t="shared" ref="E18:O18" si="2">SUM(E16:E17)</f>
        <v>1833.8266545834258</v>
      </c>
      <c r="F18" s="8">
        <f t="shared" si="2"/>
        <v>1511.750661530562</v>
      </c>
      <c r="G18" s="8">
        <f t="shared" si="2"/>
        <v>1268.6335326572359</v>
      </c>
      <c r="H18" s="8">
        <f t="shared" si="2"/>
        <v>2027.2366623555708</v>
      </c>
      <c r="I18" s="8">
        <f t="shared" si="2"/>
        <v>2134.3096661660061</v>
      </c>
      <c r="J18" s="8">
        <f t="shared" si="2"/>
        <v>4274.1521398920213</v>
      </c>
      <c r="K18" s="8">
        <f t="shared" si="2"/>
        <v>6837.12098855163</v>
      </c>
      <c r="L18" s="8">
        <f t="shared" si="2"/>
        <v>6427.4500899490604</v>
      </c>
      <c r="M18" s="8">
        <f t="shared" si="2"/>
        <v>4786.0935991177357</v>
      </c>
      <c r="N18" s="8">
        <f t="shared" si="2"/>
        <v>8295.0518128412987</v>
      </c>
      <c r="O18" s="8">
        <f t="shared" si="2"/>
        <v>2343.5190016001789</v>
      </c>
      <c r="P18" s="89">
        <f>SUM(D18:O18)</f>
        <v>44529.219045518643</v>
      </c>
    </row>
    <row r="19" spans="1:16" x14ac:dyDescent="0.25">
      <c r="A19" s="8" t="s">
        <v>365</v>
      </c>
      <c r="B19" s="135">
        <v>447</v>
      </c>
      <c r="C19" s="9" t="s">
        <v>1003</v>
      </c>
      <c r="D19" s="8">
        <f t="shared" ref="D19:E19" si="3">D15*D18</f>
        <v>517.72025127212623</v>
      </c>
      <c r="E19" s="8">
        <f t="shared" si="3"/>
        <v>340.28098036142876</v>
      </c>
      <c r="F19" s="8">
        <f>F15*F18</f>
        <v>280.51724293674545</v>
      </c>
      <c r="G19" s="8">
        <f t="shared" ref="G19:O19" si="4">G15*G18</f>
        <v>235.40494470021241</v>
      </c>
      <c r="H19" s="8">
        <f t="shared" si="4"/>
        <v>376.16973074681749</v>
      </c>
      <c r="I19" s="8">
        <f t="shared" si="4"/>
        <v>396.03796999167378</v>
      </c>
      <c r="J19" s="8">
        <f t="shared" si="4"/>
        <v>793.10259600667746</v>
      </c>
      <c r="K19" s="8">
        <f t="shared" si="4"/>
        <v>1268.6816537534457</v>
      </c>
      <c r="L19" s="8">
        <f t="shared" si="4"/>
        <v>1192.6639916403947</v>
      </c>
      <c r="M19" s="8">
        <f t="shared" si="4"/>
        <v>888.09736620351418</v>
      </c>
      <c r="N19" s="8">
        <f t="shared" si="4"/>
        <v>1539.2122019644655</v>
      </c>
      <c r="O19" s="8">
        <f t="shared" si="4"/>
        <v>434.85841007218664</v>
      </c>
      <c r="P19" s="176">
        <f>SUM(D19:O19)</f>
        <v>8262.747339649688</v>
      </c>
    </row>
    <row r="20" spans="1:16" x14ac:dyDescent="0.25">
      <c r="B20" s="8"/>
    </row>
    <row r="21" spans="1:16" x14ac:dyDescent="0.25">
      <c r="A21" s="166" t="str">
        <f>'SCH D-2.1'!E$10</f>
        <v>ADJ 7</v>
      </c>
      <c r="B21" s="135"/>
      <c r="C21" s="7" t="s">
        <v>975</v>
      </c>
    </row>
    <row r="22" spans="1:16" x14ac:dyDescent="0.25">
      <c r="A22" s="8" t="s">
        <v>974</v>
      </c>
      <c r="B22" s="135">
        <v>913</v>
      </c>
      <c r="C22" s="163" t="s">
        <v>552</v>
      </c>
      <c r="D22" s="8">
        <f>'IS E'!T235</f>
        <v>49.442149999999998</v>
      </c>
      <c r="E22" s="8">
        <f>'IS E'!U235</f>
        <v>185.63498999999999</v>
      </c>
      <c r="F22" s="8">
        <f>'IS E'!V235</f>
        <v>55.090649999999997</v>
      </c>
      <c r="G22" s="8">
        <f>'IS E'!W235</f>
        <v>54.743049999999997</v>
      </c>
      <c r="H22" s="8">
        <f>'IS E'!X235</f>
        <v>55.090649999999997</v>
      </c>
      <c r="I22" s="8">
        <f>'IS E'!Y235</f>
        <v>54.743049999999997</v>
      </c>
      <c r="J22" s="8">
        <f>'IS E'!Z235</f>
        <v>49.442149999999998</v>
      </c>
      <c r="K22" s="8">
        <f>'IS E'!AA235</f>
        <v>49.442149999999998</v>
      </c>
      <c r="L22" s="8">
        <f>'IS E'!AB235</f>
        <v>49.687840000000001</v>
      </c>
      <c r="M22" s="8">
        <f>'IS E'!AC235</f>
        <v>261.41415999999998</v>
      </c>
      <c r="N22" s="8">
        <f>'IS E'!AD235</f>
        <v>82.425439999999995</v>
      </c>
      <c r="O22" s="8">
        <f>'IS E'!AE235</f>
        <v>101.38544</v>
      </c>
      <c r="P22" s="176">
        <f>SUM(D22:O22)</f>
        <v>1048.5417199999999</v>
      </c>
    </row>
    <row r="23" spans="1:16" x14ac:dyDescent="0.25">
      <c r="A23" s="8" t="s">
        <v>974</v>
      </c>
      <c r="B23" s="135">
        <v>930.1</v>
      </c>
      <c r="C23" s="163" t="s">
        <v>565</v>
      </c>
      <c r="D23" s="8">
        <f>'IS E'!T252</f>
        <v>0.56299999999999994</v>
      </c>
      <c r="E23" s="8">
        <f>'IS E'!U252</f>
        <v>1.30249999999999</v>
      </c>
      <c r="F23" s="8">
        <f>'IS E'!V252</f>
        <v>1.0820000000000001</v>
      </c>
      <c r="G23" s="8">
        <f>'IS E'!W252</f>
        <v>0.46700000000000003</v>
      </c>
      <c r="H23" s="8">
        <f>'IS E'!X252</f>
        <v>0.59799999999999998</v>
      </c>
      <c r="I23" s="8">
        <f>'IS E'!Y252</f>
        <v>0.15</v>
      </c>
      <c r="J23" s="8">
        <f>'IS E'!Z252</f>
        <v>0.19400000000000001</v>
      </c>
      <c r="K23" s="8">
        <f>'IS E'!AA252</f>
        <v>0.185</v>
      </c>
      <c r="L23" s="8">
        <f>'IS E'!AB252</f>
        <v>0.59550000000000003</v>
      </c>
      <c r="M23" s="8">
        <f>'IS E'!AC252</f>
        <v>0.17499999999999999</v>
      </c>
      <c r="N23" s="8">
        <f>'IS E'!AD252</f>
        <v>0.29499999999999998</v>
      </c>
      <c r="O23" s="8">
        <f>'IS E'!AE252</f>
        <v>0.61499999999999999</v>
      </c>
      <c r="P23" s="176">
        <f>SUM(D23:O23)</f>
        <v>6.2219999999999906</v>
      </c>
    </row>
    <row r="24" spans="1:16" x14ac:dyDescent="0.25">
      <c r="B24" s="135"/>
    </row>
    <row r="25" spans="1:16" x14ac:dyDescent="0.25">
      <c r="A25" s="166"/>
      <c r="B25" s="135"/>
      <c r="C25" s="7"/>
      <c r="D25" s="251"/>
    </row>
    <row r="26" spans="1:16" x14ac:dyDescent="0.25">
      <c r="B26" s="243"/>
      <c r="C26" s="10"/>
      <c r="D26" s="251"/>
      <c r="E26" s="251"/>
      <c r="F26" s="251"/>
      <c r="G26" s="251"/>
      <c r="H26" s="251"/>
      <c r="I26" s="251"/>
      <c r="J26" s="251"/>
      <c r="K26" s="251"/>
      <c r="L26" s="251"/>
      <c r="M26" s="251"/>
      <c r="N26" s="251"/>
      <c r="O26" s="251"/>
      <c r="P26" s="176"/>
    </row>
    <row r="27" spans="1:16" x14ac:dyDescent="0.25">
      <c r="B27" s="135"/>
      <c r="C27" s="4"/>
      <c r="D27" s="253"/>
      <c r="E27" s="253"/>
      <c r="F27" s="253"/>
      <c r="G27" s="253"/>
      <c r="H27" s="253"/>
      <c r="I27" s="253"/>
      <c r="J27" s="253"/>
      <c r="K27" s="253"/>
      <c r="L27" s="253"/>
      <c r="M27" s="253"/>
      <c r="N27" s="253"/>
      <c r="O27" s="253"/>
      <c r="P27" s="176"/>
    </row>
    <row r="28" spans="1:16" x14ac:dyDescent="0.25">
      <c r="B28" s="135"/>
      <c r="C28" s="4"/>
      <c r="D28" s="251"/>
      <c r="E28" s="251"/>
      <c r="F28" s="251"/>
      <c r="G28" s="251"/>
      <c r="H28" s="251"/>
      <c r="I28" s="251"/>
      <c r="J28" s="251"/>
      <c r="K28" s="251"/>
      <c r="L28" s="251"/>
      <c r="M28" s="251"/>
      <c r="N28" s="251"/>
      <c r="O28" s="251"/>
      <c r="P28" s="176"/>
    </row>
    <row r="29" spans="1:16" x14ac:dyDescent="0.25">
      <c r="P29" s="176"/>
    </row>
    <row r="33" spans="3:3" x14ac:dyDescent="0.25">
      <c r="C33" s="250"/>
    </row>
    <row r="34" spans="3:3" x14ac:dyDescent="0.25">
      <c r="C34" s="250"/>
    </row>
    <row r="35" spans="3:3" x14ac:dyDescent="0.25">
      <c r="C35" s="250"/>
    </row>
    <row r="36" spans="3:3" x14ac:dyDescent="0.25">
      <c r="C36" s="250"/>
    </row>
    <row r="37" spans="3:3" x14ac:dyDescent="0.25">
      <c r="C37" s="250"/>
    </row>
    <row r="38" spans="3:3" x14ac:dyDescent="0.25">
      <c r="C38" s="250"/>
    </row>
    <row r="39" spans="3:3" x14ac:dyDescent="0.25">
      <c r="C39" s="250"/>
    </row>
    <row r="40" spans="3:3" x14ac:dyDescent="0.25">
      <c r="C40" s="250"/>
    </row>
    <row r="41" spans="3:3" x14ac:dyDescent="0.25">
      <c r="C41" s="250"/>
    </row>
    <row r="42" spans="3:3" x14ac:dyDescent="0.25">
      <c r="C42" s="250"/>
    </row>
    <row r="43" spans="3:3" x14ac:dyDescent="0.25">
      <c r="C43" s="250"/>
    </row>
    <row r="44" spans="3:3" x14ac:dyDescent="0.25">
      <c r="C44" s="250"/>
    </row>
  </sheetData>
  <mergeCells count="4">
    <mergeCell ref="A1:P1"/>
    <mergeCell ref="A2:P2"/>
    <mergeCell ref="A3:P3"/>
    <mergeCell ref="A4:P4"/>
  </mergeCells>
  <pageMargins left="0.7" right="0.7" top="1" bottom="0.5" header="0.5" footer="0.5"/>
  <pageSetup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315"/>
  <sheetViews>
    <sheetView zoomScale="70" zoomScaleNormal="70" workbookViewId="0">
      <pane xSplit="2" ySplit="3" topLeftCell="G4" activePane="bottomRight" state="frozen"/>
      <selection activeCell="A12" sqref="A12"/>
      <selection pane="topRight" activeCell="A12" sqref="A12"/>
      <selection pane="bottomLeft" activeCell="A12" sqref="A12"/>
      <selection pane="bottomRight" activeCell="AA27" sqref="AA27"/>
    </sheetView>
  </sheetViews>
  <sheetFormatPr defaultColWidth="9.140625" defaultRowHeight="15" outlineLevelRow="1" x14ac:dyDescent="0.25"/>
  <cols>
    <col min="1" max="1" width="9.140625" style="89"/>
    <col min="2" max="2" width="42.7109375" style="264" customWidth="1"/>
    <col min="3" max="31" width="12" style="269" customWidth="1"/>
    <col min="32" max="32" width="15.5703125" style="164" customWidth="1"/>
    <col min="33" max="16384" width="9.140625" style="164"/>
  </cols>
  <sheetData>
    <row r="1" spans="1:32" s="199" customFormat="1" x14ac:dyDescent="0.25">
      <c r="A1" s="198"/>
      <c r="B1" s="261"/>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row>
    <row r="2" spans="1:32" s="199" customFormat="1" ht="30" x14ac:dyDescent="0.25">
      <c r="A2" s="200" t="s">
        <v>6</v>
      </c>
      <c r="B2" s="261"/>
      <c r="C2" s="267" t="s">
        <v>1201</v>
      </c>
      <c r="D2" s="267" t="s">
        <v>1202</v>
      </c>
      <c r="E2" s="267" t="s">
        <v>1203</v>
      </c>
      <c r="F2" s="267" t="s">
        <v>1204</v>
      </c>
      <c r="G2" s="267" t="s">
        <v>1205</v>
      </c>
      <c r="H2" s="267" t="s">
        <v>1206</v>
      </c>
      <c r="I2" s="267" t="s">
        <v>1207</v>
      </c>
      <c r="J2" s="267" t="s">
        <v>1208</v>
      </c>
      <c r="K2" s="267" t="s">
        <v>1209</v>
      </c>
      <c r="L2" s="267" t="s">
        <v>1210</v>
      </c>
      <c r="M2" s="267" t="s">
        <v>1211</v>
      </c>
      <c r="N2" s="267" t="s">
        <v>1212</v>
      </c>
      <c r="O2" s="267" t="s">
        <v>1213</v>
      </c>
      <c r="P2" s="267" t="s">
        <v>1214</v>
      </c>
      <c r="Q2" s="267" t="s">
        <v>1215</v>
      </c>
      <c r="R2" s="267" t="s">
        <v>1216</v>
      </c>
      <c r="S2" s="267" t="s">
        <v>1217</v>
      </c>
      <c r="T2" s="267" t="s">
        <v>1218</v>
      </c>
      <c r="U2" s="267" t="s">
        <v>1219</v>
      </c>
      <c r="V2" s="267" t="s">
        <v>1220</v>
      </c>
      <c r="W2" s="267" t="s">
        <v>1221</v>
      </c>
      <c r="X2" s="267" t="s">
        <v>1222</v>
      </c>
      <c r="Y2" s="267" t="s">
        <v>1223</v>
      </c>
      <c r="Z2" s="267" t="s">
        <v>1224</v>
      </c>
      <c r="AA2" s="267" t="s">
        <v>1225</v>
      </c>
      <c r="AB2" s="267" t="s">
        <v>1226</v>
      </c>
      <c r="AC2" s="267" t="s">
        <v>1227</v>
      </c>
      <c r="AD2" s="267" t="s">
        <v>1228</v>
      </c>
      <c r="AE2" s="267" t="s">
        <v>1229</v>
      </c>
      <c r="AF2" s="199" t="s">
        <v>315</v>
      </c>
    </row>
    <row r="3" spans="1:32" s="199" customFormat="1" x14ac:dyDescent="0.25">
      <c r="A3" s="201"/>
      <c r="B3" s="262" t="s">
        <v>309</v>
      </c>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row>
    <row r="4" spans="1:32" s="202" customFormat="1" x14ac:dyDescent="0.25">
      <c r="A4" s="89"/>
      <c r="B4" s="263" t="s">
        <v>268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row>
    <row r="6" spans="1:32" x14ac:dyDescent="0.25">
      <c r="B6" s="264" t="s">
        <v>123</v>
      </c>
    </row>
    <row r="8" spans="1:32" x14ac:dyDescent="0.25">
      <c r="A8" s="164"/>
      <c r="B8" s="264" t="s">
        <v>377</v>
      </c>
    </row>
    <row r="9" spans="1:32" x14ac:dyDescent="0.25">
      <c r="A9" s="164"/>
      <c r="B9" s="264" t="s">
        <v>378</v>
      </c>
      <c r="C9" s="269">
        <v>91204.787809999994</v>
      </c>
      <c r="D9" s="269">
        <v>86575.143079999994</v>
      </c>
      <c r="E9" s="269">
        <v>79460.393830000001</v>
      </c>
      <c r="F9" s="269">
        <v>81579.147889999993</v>
      </c>
      <c r="G9" s="269">
        <v>77529.490399999893</v>
      </c>
      <c r="H9" s="269">
        <v>95337.688159999903</v>
      </c>
      <c r="I9" s="269">
        <v>100601.490469999</v>
      </c>
      <c r="J9" s="269">
        <v>105801.209936119</v>
      </c>
      <c r="K9" s="269">
        <v>106811.326332296</v>
      </c>
      <c r="L9" s="269">
        <v>91173.674201745394</v>
      </c>
      <c r="M9" s="269">
        <v>80053.541372655498</v>
      </c>
      <c r="N9" s="269">
        <v>78925.639388283395</v>
      </c>
      <c r="O9" s="269">
        <v>83863.182851679405</v>
      </c>
      <c r="P9" s="269">
        <v>87120.976327193202</v>
      </c>
      <c r="Q9" s="269">
        <v>80716.779246006103</v>
      </c>
      <c r="R9" s="269">
        <v>82455.023751160305</v>
      </c>
      <c r="S9" s="269">
        <v>77611.022345629797</v>
      </c>
      <c r="T9" s="269">
        <v>92899.527982295403</v>
      </c>
      <c r="U9" s="269">
        <v>100400.470728737</v>
      </c>
      <c r="V9" s="269">
        <v>113068.446265465</v>
      </c>
      <c r="W9" s="269">
        <v>114472.694712009</v>
      </c>
      <c r="X9" s="269">
        <v>98737.427803448605</v>
      </c>
      <c r="Y9" s="269">
        <v>86411.325221421605</v>
      </c>
      <c r="Z9" s="269">
        <v>86248.961086475596</v>
      </c>
      <c r="AA9" s="269">
        <v>89797.816954511902</v>
      </c>
      <c r="AB9" s="269">
        <v>94729.609624320306</v>
      </c>
      <c r="AC9" s="269">
        <v>87447.673865148798</v>
      </c>
      <c r="AD9" s="269">
        <v>90752.824797685302</v>
      </c>
      <c r="AE9" s="269">
        <v>83548.297537319493</v>
      </c>
    </row>
    <row r="10" spans="1:32" x14ac:dyDescent="0.25">
      <c r="A10" s="164"/>
      <c r="B10" s="264" t="s">
        <v>379</v>
      </c>
      <c r="C10" s="269">
        <v>0</v>
      </c>
      <c r="D10" s="269">
        <v>0</v>
      </c>
      <c r="E10" s="269">
        <v>0</v>
      </c>
      <c r="F10" s="269">
        <v>0</v>
      </c>
      <c r="G10" s="269">
        <v>0</v>
      </c>
      <c r="H10" s="269">
        <v>0</v>
      </c>
      <c r="I10" s="269">
        <v>0</v>
      </c>
      <c r="J10" s="269">
        <v>0</v>
      </c>
      <c r="K10" s="269">
        <v>0</v>
      </c>
      <c r="L10" s="269">
        <v>0</v>
      </c>
      <c r="M10" s="269">
        <v>0</v>
      </c>
      <c r="N10" s="269">
        <v>0</v>
      </c>
      <c r="O10" s="269">
        <v>0</v>
      </c>
      <c r="P10" s="269">
        <v>0</v>
      </c>
      <c r="Q10" s="269">
        <v>0</v>
      </c>
      <c r="R10" s="269">
        <v>0</v>
      </c>
      <c r="S10" s="269">
        <v>0</v>
      </c>
      <c r="T10" s="269">
        <v>0</v>
      </c>
      <c r="U10" s="269">
        <v>0</v>
      </c>
      <c r="V10" s="269">
        <v>0</v>
      </c>
      <c r="W10" s="269">
        <v>0</v>
      </c>
      <c r="X10" s="269">
        <v>0</v>
      </c>
      <c r="Y10" s="269">
        <v>0</v>
      </c>
      <c r="Z10" s="269">
        <v>0</v>
      </c>
      <c r="AA10" s="269">
        <v>0</v>
      </c>
      <c r="AB10" s="269">
        <v>0</v>
      </c>
      <c r="AC10" s="269">
        <v>0</v>
      </c>
      <c r="AD10" s="269">
        <v>0</v>
      </c>
      <c r="AE10" s="269">
        <v>0</v>
      </c>
    </row>
    <row r="11" spans="1:32" x14ac:dyDescent="0.25">
      <c r="A11" s="164"/>
      <c r="B11" s="264" t="s">
        <v>380</v>
      </c>
      <c r="C11" s="269">
        <v>0</v>
      </c>
      <c r="D11" s="269">
        <v>0</v>
      </c>
      <c r="E11" s="269">
        <v>0</v>
      </c>
      <c r="F11" s="269">
        <v>0</v>
      </c>
      <c r="G11" s="269">
        <v>0</v>
      </c>
      <c r="H11" s="269">
        <v>0</v>
      </c>
      <c r="I11" s="269">
        <v>0</v>
      </c>
      <c r="J11" s="269">
        <v>0</v>
      </c>
      <c r="K11" s="269">
        <v>0</v>
      </c>
      <c r="L11" s="269">
        <v>0</v>
      </c>
      <c r="M11" s="269">
        <v>0</v>
      </c>
      <c r="N11" s="269">
        <v>0</v>
      </c>
      <c r="O11" s="269">
        <v>0</v>
      </c>
      <c r="P11" s="269">
        <v>0</v>
      </c>
      <c r="Q11" s="269">
        <v>0</v>
      </c>
      <c r="R11" s="269">
        <v>0</v>
      </c>
      <c r="S11" s="269">
        <v>0</v>
      </c>
      <c r="T11" s="269">
        <v>0</v>
      </c>
      <c r="U11" s="269">
        <v>0</v>
      </c>
      <c r="V11" s="269">
        <v>0</v>
      </c>
      <c r="W11" s="269">
        <v>0</v>
      </c>
      <c r="X11" s="269">
        <v>0</v>
      </c>
      <c r="Y11" s="269">
        <v>0</v>
      </c>
      <c r="Z11" s="269">
        <v>0</v>
      </c>
      <c r="AA11" s="269">
        <v>0</v>
      </c>
      <c r="AB11" s="269">
        <v>0</v>
      </c>
      <c r="AC11" s="269">
        <v>0</v>
      </c>
      <c r="AD11" s="269">
        <v>0</v>
      </c>
      <c r="AE11" s="269">
        <v>0</v>
      </c>
    </row>
    <row r="12" spans="1:32" x14ac:dyDescent="0.25">
      <c r="A12" s="164"/>
      <c r="B12" s="264" t="s">
        <v>381</v>
      </c>
      <c r="C12" s="269">
        <v>0</v>
      </c>
      <c r="D12" s="269">
        <v>0</v>
      </c>
      <c r="E12" s="269">
        <v>0</v>
      </c>
      <c r="F12" s="269">
        <v>0</v>
      </c>
      <c r="G12" s="269">
        <v>0</v>
      </c>
      <c r="H12" s="269">
        <v>0</v>
      </c>
      <c r="I12" s="269">
        <v>0</v>
      </c>
      <c r="J12" s="269">
        <v>0</v>
      </c>
      <c r="K12" s="269">
        <v>0</v>
      </c>
      <c r="L12" s="269">
        <v>0</v>
      </c>
      <c r="M12" s="269">
        <v>0</v>
      </c>
      <c r="N12" s="269">
        <v>0</v>
      </c>
      <c r="O12" s="269">
        <v>0</v>
      </c>
      <c r="P12" s="269">
        <v>0</v>
      </c>
      <c r="Q12" s="269">
        <v>0</v>
      </c>
      <c r="R12" s="269">
        <v>0</v>
      </c>
      <c r="S12" s="269">
        <v>0</v>
      </c>
      <c r="T12" s="269">
        <v>0</v>
      </c>
      <c r="U12" s="269">
        <v>0</v>
      </c>
      <c r="V12" s="269">
        <v>0</v>
      </c>
      <c r="W12" s="269">
        <v>0</v>
      </c>
      <c r="X12" s="269">
        <v>0</v>
      </c>
      <c r="Y12" s="269">
        <v>0</v>
      </c>
      <c r="Z12" s="269">
        <v>0</v>
      </c>
      <c r="AA12" s="269">
        <v>0</v>
      </c>
      <c r="AB12" s="269">
        <v>0</v>
      </c>
      <c r="AC12" s="269">
        <v>0</v>
      </c>
      <c r="AD12" s="269">
        <v>0</v>
      </c>
      <c r="AE12" s="269">
        <v>0</v>
      </c>
    </row>
    <row r="13" spans="1:32" x14ac:dyDescent="0.25">
      <c r="A13" s="164"/>
      <c r="B13" s="264" t="s">
        <v>382</v>
      </c>
      <c r="C13" s="269">
        <v>0</v>
      </c>
      <c r="D13" s="269">
        <v>0</v>
      </c>
      <c r="E13" s="269">
        <v>0</v>
      </c>
      <c r="F13" s="269">
        <v>0</v>
      </c>
      <c r="G13" s="269">
        <v>0</v>
      </c>
      <c r="H13" s="269">
        <v>0</v>
      </c>
      <c r="I13" s="269">
        <v>0</v>
      </c>
      <c r="J13" s="269">
        <v>0</v>
      </c>
      <c r="K13" s="269">
        <v>0</v>
      </c>
      <c r="L13" s="269">
        <v>0</v>
      </c>
      <c r="M13" s="269">
        <v>0</v>
      </c>
      <c r="N13" s="269">
        <v>0</v>
      </c>
      <c r="O13" s="269">
        <v>0</v>
      </c>
      <c r="P13" s="269">
        <v>0</v>
      </c>
      <c r="Q13" s="269">
        <v>0</v>
      </c>
      <c r="R13" s="269">
        <v>0</v>
      </c>
      <c r="S13" s="269">
        <v>0</v>
      </c>
      <c r="T13" s="269">
        <v>0</v>
      </c>
      <c r="U13" s="269">
        <v>0</v>
      </c>
      <c r="V13" s="269">
        <v>0</v>
      </c>
      <c r="W13" s="269">
        <v>0</v>
      </c>
      <c r="X13" s="269">
        <v>0</v>
      </c>
      <c r="Y13" s="269">
        <v>0</v>
      </c>
      <c r="Z13" s="269">
        <v>0</v>
      </c>
      <c r="AA13" s="269">
        <v>0</v>
      </c>
      <c r="AB13" s="269">
        <v>0</v>
      </c>
      <c r="AC13" s="269">
        <v>0</v>
      </c>
      <c r="AD13" s="269">
        <v>0</v>
      </c>
      <c r="AE13" s="269">
        <v>0</v>
      </c>
    </row>
    <row r="14" spans="1:32" x14ac:dyDescent="0.25">
      <c r="A14" s="164"/>
      <c r="B14" s="264" t="s">
        <v>383</v>
      </c>
      <c r="C14" s="269">
        <v>91204.787809999994</v>
      </c>
      <c r="D14" s="269">
        <v>86575.143079999994</v>
      </c>
      <c r="E14" s="269">
        <v>79460.393830000001</v>
      </c>
      <c r="F14" s="269">
        <v>81579.147889999993</v>
      </c>
      <c r="G14" s="269">
        <v>77529.490399999893</v>
      </c>
      <c r="H14" s="269">
        <v>95337.688159999903</v>
      </c>
      <c r="I14" s="269">
        <v>100601.490469999</v>
      </c>
      <c r="J14" s="269">
        <v>105801.209936119</v>
      </c>
      <c r="K14" s="269">
        <v>106811.326332296</v>
      </c>
      <c r="L14" s="269">
        <v>91173.674201745394</v>
      </c>
      <c r="M14" s="269">
        <v>80053.541372655498</v>
      </c>
      <c r="N14" s="269">
        <v>78925.639388283395</v>
      </c>
      <c r="O14" s="269">
        <v>83863.182851679405</v>
      </c>
      <c r="P14" s="269">
        <v>87120.976327193202</v>
      </c>
      <c r="Q14" s="269">
        <v>80716.779246006103</v>
      </c>
      <c r="R14" s="269">
        <v>82455.023751160305</v>
      </c>
      <c r="S14" s="269">
        <v>77611.022345629797</v>
      </c>
      <c r="T14" s="269">
        <v>92899.527982295403</v>
      </c>
      <c r="U14" s="269">
        <v>100400.470728737</v>
      </c>
      <c r="V14" s="269">
        <v>113068.446265465</v>
      </c>
      <c r="W14" s="269">
        <v>114472.694712009</v>
      </c>
      <c r="X14" s="269">
        <v>98737.427803448605</v>
      </c>
      <c r="Y14" s="269">
        <v>86411.325221421605</v>
      </c>
      <c r="Z14" s="269">
        <v>86248.961086475596</v>
      </c>
      <c r="AA14" s="269">
        <v>89797.816954511902</v>
      </c>
      <c r="AB14" s="269">
        <v>94729.609624320306</v>
      </c>
      <c r="AC14" s="269">
        <v>87447.673865148798</v>
      </c>
      <c r="AD14" s="269">
        <v>90752.824797685302</v>
      </c>
      <c r="AE14" s="269">
        <v>83548.297537319493</v>
      </c>
    </row>
    <row r="15" spans="1:32" x14ac:dyDescent="0.25">
      <c r="A15" s="164" t="str">
        <f t="shared" ref="A15:A41" si="0">MID($B15,6,3)</f>
        <v/>
      </c>
    </row>
    <row r="16" spans="1:32" outlineLevel="1" x14ac:dyDescent="0.25">
      <c r="A16" s="164"/>
      <c r="B16" s="264" t="s">
        <v>384</v>
      </c>
    </row>
    <row r="17" spans="1:31" outlineLevel="1" x14ac:dyDescent="0.25">
      <c r="A17" s="164" t="str">
        <f>MID($B17,1,3)</f>
        <v>447</v>
      </c>
      <c r="B17" s="264" t="s">
        <v>385</v>
      </c>
      <c r="C17" s="269">
        <v>0</v>
      </c>
      <c r="D17" s="269">
        <v>0</v>
      </c>
      <c r="E17" s="269">
        <v>0</v>
      </c>
      <c r="F17" s="269">
        <v>0</v>
      </c>
      <c r="G17" s="269">
        <v>0</v>
      </c>
      <c r="H17" s="269">
        <v>0</v>
      </c>
      <c r="I17" s="269">
        <v>0</v>
      </c>
      <c r="J17" s="269">
        <v>0</v>
      </c>
      <c r="K17" s="269">
        <v>0</v>
      </c>
      <c r="L17" s="269">
        <v>0</v>
      </c>
      <c r="M17" s="269">
        <v>0</v>
      </c>
      <c r="N17" s="269">
        <v>0</v>
      </c>
      <c r="O17" s="269">
        <v>0</v>
      </c>
      <c r="P17" s="269">
        <v>0</v>
      </c>
      <c r="Q17" s="269">
        <v>0</v>
      </c>
      <c r="R17" s="269">
        <v>0</v>
      </c>
      <c r="S17" s="269">
        <v>0</v>
      </c>
      <c r="T17" s="269">
        <v>0</v>
      </c>
      <c r="U17" s="269">
        <v>0</v>
      </c>
      <c r="V17" s="269">
        <v>0</v>
      </c>
      <c r="W17" s="269">
        <v>0</v>
      </c>
      <c r="X17" s="269">
        <v>0</v>
      </c>
      <c r="Y17" s="269">
        <v>0</v>
      </c>
      <c r="Z17" s="269">
        <v>0</v>
      </c>
      <c r="AA17" s="269">
        <v>0</v>
      </c>
      <c r="AB17" s="269">
        <v>0</v>
      </c>
      <c r="AC17" s="269">
        <v>0</v>
      </c>
      <c r="AD17" s="269">
        <v>0</v>
      </c>
      <c r="AE17" s="269">
        <v>0</v>
      </c>
    </row>
    <row r="18" spans="1:31" outlineLevel="1" x14ac:dyDescent="0.25">
      <c r="A18" s="164" t="str">
        <f t="shared" ref="A18:A22" si="1">MID($B18,1,3)</f>
        <v>447</v>
      </c>
      <c r="B18" s="264" t="s">
        <v>386</v>
      </c>
      <c r="C18" s="269">
        <v>6289.90931</v>
      </c>
      <c r="D18" s="269">
        <v>24571.489229999999</v>
      </c>
      <c r="E18" s="269">
        <v>2864.1088</v>
      </c>
      <c r="F18" s="269">
        <v>4713.5151400000004</v>
      </c>
      <c r="G18" s="269">
        <v>3032.7885200000001</v>
      </c>
      <c r="H18" s="269">
        <v>1926.8553300000001</v>
      </c>
      <c r="I18" s="269">
        <v>1629.5788399999999</v>
      </c>
      <c r="J18" s="269">
        <v>1849.02107317887</v>
      </c>
      <c r="K18" s="269">
        <v>1897.1956620021999</v>
      </c>
      <c r="L18" s="269">
        <v>3760.9956551495002</v>
      </c>
      <c r="M18" s="269">
        <v>3330.8986460657402</v>
      </c>
      <c r="N18" s="269">
        <v>3591.7253065351701</v>
      </c>
      <c r="O18" s="269">
        <v>8518.7808727245592</v>
      </c>
      <c r="P18" s="269">
        <v>7438.3590208894002</v>
      </c>
      <c r="Q18" s="269">
        <v>5758.2000882989796</v>
      </c>
      <c r="R18" s="269">
        <v>5549.6841780647301</v>
      </c>
      <c r="S18" s="269">
        <v>3066.9364667128598</v>
      </c>
      <c r="T18" s="269">
        <v>2790.0742362739102</v>
      </c>
      <c r="U18" s="269">
        <v>1833.8266545834199</v>
      </c>
      <c r="V18" s="269">
        <v>1511.7506615305599</v>
      </c>
      <c r="W18" s="269">
        <v>1268.63353265723</v>
      </c>
      <c r="X18" s="269">
        <v>2027.2366623555699</v>
      </c>
      <c r="Y18" s="269">
        <v>2134.3096661660002</v>
      </c>
      <c r="Z18" s="269">
        <v>4274.1521398920204</v>
      </c>
      <c r="AA18" s="269">
        <v>6837.12098855163</v>
      </c>
      <c r="AB18" s="269">
        <v>6427.4500899490604</v>
      </c>
      <c r="AC18" s="269">
        <v>4786.0935991177303</v>
      </c>
      <c r="AD18" s="269">
        <v>8295.0518128412896</v>
      </c>
      <c r="AE18" s="269">
        <v>2343.5190016001702</v>
      </c>
    </row>
    <row r="19" spans="1:31" outlineLevel="1" x14ac:dyDescent="0.25">
      <c r="A19" s="164" t="str">
        <f t="shared" si="1"/>
        <v>447</v>
      </c>
      <c r="B19" s="264" t="s">
        <v>387</v>
      </c>
      <c r="C19" s="269">
        <v>0</v>
      </c>
      <c r="D19" s="269">
        <v>0</v>
      </c>
      <c r="E19" s="269">
        <v>0</v>
      </c>
      <c r="F19" s="269">
        <v>0</v>
      </c>
      <c r="G19" s="269">
        <v>0</v>
      </c>
      <c r="H19" s="269">
        <v>0</v>
      </c>
      <c r="I19" s="269">
        <v>0</v>
      </c>
      <c r="J19" s="269">
        <v>0</v>
      </c>
      <c r="K19" s="269">
        <v>0</v>
      </c>
      <c r="L19" s="269">
        <v>0</v>
      </c>
      <c r="M19" s="269">
        <v>0</v>
      </c>
      <c r="N19" s="269">
        <v>0</v>
      </c>
      <c r="O19" s="269">
        <v>0</v>
      </c>
      <c r="P19" s="269">
        <v>0</v>
      </c>
      <c r="Q19" s="269">
        <v>0</v>
      </c>
      <c r="R19" s="269">
        <v>0</v>
      </c>
      <c r="S19" s="269">
        <v>0</v>
      </c>
      <c r="T19" s="269">
        <v>0</v>
      </c>
      <c r="U19" s="269">
        <v>0</v>
      </c>
      <c r="V19" s="269">
        <v>0</v>
      </c>
      <c r="W19" s="269">
        <v>0</v>
      </c>
      <c r="X19" s="269">
        <v>0</v>
      </c>
      <c r="Y19" s="269">
        <v>0</v>
      </c>
      <c r="Z19" s="269">
        <v>0</v>
      </c>
      <c r="AA19" s="269">
        <v>0</v>
      </c>
      <c r="AB19" s="269">
        <v>0</v>
      </c>
      <c r="AC19" s="269">
        <v>0</v>
      </c>
      <c r="AD19" s="269">
        <v>0</v>
      </c>
      <c r="AE19" s="269">
        <v>0</v>
      </c>
    </row>
    <row r="20" spans="1:31" outlineLevel="1" x14ac:dyDescent="0.25">
      <c r="A20" s="164" t="str">
        <f t="shared" si="1"/>
        <v>447</v>
      </c>
      <c r="B20" s="264" t="s">
        <v>388</v>
      </c>
      <c r="C20" s="269">
        <v>0</v>
      </c>
      <c r="D20" s="269">
        <v>0</v>
      </c>
      <c r="E20" s="269">
        <v>0</v>
      </c>
      <c r="F20" s="269">
        <v>0</v>
      </c>
      <c r="G20" s="269">
        <v>0</v>
      </c>
      <c r="H20" s="269">
        <v>0</v>
      </c>
      <c r="I20" s="269">
        <v>0</v>
      </c>
      <c r="J20" s="269">
        <v>0</v>
      </c>
      <c r="K20" s="269">
        <v>0</v>
      </c>
      <c r="L20" s="269">
        <v>0</v>
      </c>
      <c r="M20" s="269">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c r="AD20" s="269">
        <v>0</v>
      </c>
      <c r="AE20" s="269">
        <v>0</v>
      </c>
    </row>
    <row r="21" spans="1:31" outlineLevel="1" x14ac:dyDescent="0.25">
      <c r="A21" s="164" t="str">
        <f t="shared" si="1"/>
        <v>483</v>
      </c>
      <c r="B21" s="264" t="s">
        <v>389</v>
      </c>
      <c r="C21" s="269">
        <v>0</v>
      </c>
      <c r="D21" s="269">
        <v>0</v>
      </c>
      <c r="E21" s="269">
        <v>0</v>
      </c>
      <c r="F21" s="269">
        <v>0</v>
      </c>
      <c r="G21" s="269">
        <v>0</v>
      </c>
      <c r="H21" s="269">
        <v>0</v>
      </c>
      <c r="I21" s="269">
        <v>0</v>
      </c>
      <c r="J21" s="269">
        <v>0</v>
      </c>
      <c r="K21" s="269">
        <v>0</v>
      </c>
      <c r="L21" s="269">
        <v>0</v>
      </c>
      <c r="M21" s="269">
        <v>0</v>
      </c>
      <c r="N21" s="269">
        <v>0</v>
      </c>
      <c r="O21" s="269">
        <v>0</v>
      </c>
      <c r="P21" s="269">
        <v>0</v>
      </c>
      <c r="Q21" s="269">
        <v>0</v>
      </c>
      <c r="R21" s="269">
        <v>0</v>
      </c>
      <c r="S21" s="269">
        <v>0</v>
      </c>
      <c r="T21" s="269">
        <v>0</v>
      </c>
      <c r="U21" s="269">
        <v>0</v>
      </c>
      <c r="V21" s="269">
        <v>0</v>
      </c>
      <c r="W21" s="269">
        <v>0</v>
      </c>
      <c r="X21" s="269">
        <v>0</v>
      </c>
      <c r="Y21" s="269">
        <v>0</v>
      </c>
      <c r="Z21" s="269">
        <v>0</v>
      </c>
      <c r="AA21" s="269">
        <v>0</v>
      </c>
      <c r="AB21" s="269">
        <v>0</v>
      </c>
      <c r="AC21" s="269">
        <v>0</v>
      </c>
      <c r="AD21" s="269">
        <v>0</v>
      </c>
      <c r="AE21" s="269">
        <v>0</v>
      </c>
    </row>
    <row r="22" spans="1:31" outlineLevel="1" x14ac:dyDescent="0.25">
      <c r="A22" s="164" t="str">
        <f t="shared" si="1"/>
        <v>484</v>
      </c>
      <c r="B22" s="264" t="s">
        <v>1199</v>
      </c>
      <c r="C22" s="269">
        <v>0</v>
      </c>
      <c r="D22" s="269">
        <v>0</v>
      </c>
      <c r="E22" s="269">
        <v>0</v>
      </c>
      <c r="F22" s="269">
        <v>0</v>
      </c>
      <c r="G22" s="269">
        <v>0</v>
      </c>
      <c r="H22" s="269">
        <v>0</v>
      </c>
      <c r="I22" s="269">
        <v>0</v>
      </c>
      <c r="J22" s="269">
        <v>0</v>
      </c>
      <c r="K22" s="269">
        <v>0</v>
      </c>
      <c r="L22" s="269">
        <v>0</v>
      </c>
      <c r="M22" s="269">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69">
        <v>0</v>
      </c>
      <c r="AE22" s="269">
        <v>0</v>
      </c>
    </row>
    <row r="23" spans="1:31" x14ac:dyDescent="0.25">
      <c r="A23" s="164"/>
      <c r="B23" s="264" t="s">
        <v>390</v>
      </c>
      <c r="C23" s="269">
        <v>6289.90931</v>
      </c>
      <c r="D23" s="269">
        <v>24571.489229999999</v>
      </c>
      <c r="E23" s="269">
        <v>2864.1088</v>
      </c>
      <c r="F23" s="269">
        <v>4713.5151400000004</v>
      </c>
      <c r="G23" s="269">
        <v>3032.7885200000001</v>
      </c>
      <c r="H23" s="269">
        <v>1926.8553300000001</v>
      </c>
      <c r="I23" s="269">
        <v>1629.5788399999999</v>
      </c>
      <c r="J23" s="269">
        <v>1849.02107317887</v>
      </c>
      <c r="K23" s="269">
        <v>1897.1956620021999</v>
      </c>
      <c r="L23" s="269">
        <v>3760.9956551495002</v>
      </c>
      <c r="M23" s="269">
        <v>3330.8986460657402</v>
      </c>
      <c r="N23" s="269">
        <v>3591.7253065351701</v>
      </c>
      <c r="O23" s="269">
        <v>8518.7808727245592</v>
      </c>
      <c r="P23" s="269">
        <v>7438.3590208894002</v>
      </c>
      <c r="Q23" s="269">
        <v>5758.2000882989796</v>
      </c>
      <c r="R23" s="269">
        <v>5549.6841780647301</v>
      </c>
      <c r="S23" s="269">
        <v>3066.9364667128598</v>
      </c>
      <c r="T23" s="269">
        <v>2790.0742362739102</v>
      </c>
      <c r="U23" s="269">
        <v>1833.8266545834199</v>
      </c>
      <c r="V23" s="269">
        <v>1511.7506615305599</v>
      </c>
      <c r="W23" s="269">
        <v>1268.63353265723</v>
      </c>
      <c r="X23" s="269">
        <v>2027.2366623555699</v>
      </c>
      <c r="Y23" s="269">
        <v>2134.3096661660002</v>
      </c>
      <c r="Z23" s="269">
        <v>4274.1521398920204</v>
      </c>
      <c r="AA23" s="269">
        <v>6837.12098855163</v>
      </c>
      <c r="AB23" s="269">
        <v>6427.4500899490604</v>
      </c>
      <c r="AC23" s="269">
        <v>4786.0935991177303</v>
      </c>
      <c r="AD23" s="269">
        <v>8295.0518128412896</v>
      </c>
      <c r="AE23" s="269">
        <v>2343.5190016001702</v>
      </c>
    </row>
    <row r="24" spans="1:31" x14ac:dyDescent="0.25">
      <c r="A24" s="164" t="str">
        <f t="shared" si="0"/>
        <v/>
      </c>
    </row>
    <row r="25" spans="1:31" x14ac:dyDescent="0.25">
      <c r="A25" s="164" t="str">
        <f t="shared" si="0"/>
        <v xml:space="preserve"> RE</v>
      </c>
      <c r="B25" s="264" t="s">
        <v>391</v>
      </c>
      <c r="C25" s="269">
        <v>97494.697119999997</v>
      </c>
      <c r="D25" s="269">
        <v>111146.632309999</v>
      </c>
      <c r="E25" s="269">
        <v>82324.502630000003</v>
      </c>
      <c r="F25" s="269">
        <v>86292.663029999996</v>
      </c>
      <c r="G25" s="269">
        <v>80562.278919999895</v>
      </c>
      <c r="H25" s="269">
        <v>97264.543489999895</v>
      </c>
      <c r="I25" s="269">
        <v>102231.069309999</v>
      </c>
      <c r="J25" s="269">
        <v>107650.231009298</v>
      </c>
      <c r="K25" s="269">
        <v>108708.521994298</v>
      </c>
      <c r="L25" s="269">
        <v>94934.669856894907</v>
      </c>
      <c r="M25" s="269">
        <v>83384.440018721201</v>
      </c>
      <c r="N25" s="269">
        <v>82517.364694818505</v>
      </c>
      <c r="O25" s="269">
        <v>92381.963724404006</v>
      </c>
      <c r="P25" s="269">
        <v>94559.335348082604</v>
      </c>
      <c r="Q25" s="269">
        <v>86474.979334305099</v>
      </c>
      <c r="R25" s="269">
        <v>88004.7079292251</v>
      </c>
      <c r="S25" s="269">
        <v>80677.958812342695</v>
      </c>
      <c r="T25" s="269">
        <v>95689.6022185693</v>
      </c>
      <c r="U25" s="269">
        <v>102234.297383321</v>
      </c>
      <c r="V25" s="269">
        <v>114580.196926996</v>
      </c>
      <c r="W25" s="269">
        <v>115741.328244666</v>
      </c>
      <c r="X25" s="269">
        <v>100764.664465804</v>
      </c>
      <c r="Y25" s="269">
        <v>88545.634887587599</v>
      </c>
      <c r="Z25" s="269">
        <v>90523.113226367699</v>
      </c>
      <c r="AA25" s="269">
        <v>96634.937943063502</v>
      </c>
      <c r="AB25" s="269">
        <v>101157.05971426899</v>
      </c>
      <c r="AC25" s="269">
        <v>92233.767464266595</v>
      </c>
      <c r="AD25" s="269">
        <v>99047.876610526597</v>
      </c>
      <c r="AE25" s="269">
        <v>85891.816538919695</v>
      </c>
    </row>
    <row r="26" spans="1:31" x14ac:dyDescent="0.25">
      <c r="A26" s="164" t="str">
        <f t="shared" si="0"/>
        <v/>
      </c>
    </row>
    <row r="27" spans="1:31" x14ac:dyDescent="0.25">
      <c r="A27" s="164"/>
      <c r="B27" s="264" t="s">
        <v>175</v>
      </c>
    </row>
    <row r="28" spans="1:31" x14ac:dyDescent="0.25">
      <c r="A28" s="164"/>
      <c r="B28" s="264" t="s">
        <v>392</v>
      </c>
      <c r="C28" s="269">
        <v>199.42839000000001</v>
      </c>
      <c r="D28" s="269">
        <v>265.17410999999998</v>
      </c>
      <c r="E28" s="269">
        <v>336.94344000000001</v>
      </c>
      <c r="F28" s="269">
        <v>184.64671999999999</v>
      </c>
      <c r="G28" s="269">
        <v>140.84802999999999</v>
      </c>
      <c r="H28" s="269">
        <v>191.17168000000001</v>
      </c>
      <c r="I28" s="269">
        <v>201.45929999999899</v>
      </c>
      <c r="J28" s="269">
        <v>288.10770666666701</v>
      </c>
      <c r="K28" s="269">
        <v>397.87133333333298</v>
      </c>
      <c r="L28" s="269">
        <v>284.50550333333302</v>
      </c>
      <c r="M28" s="269">
        <v>230.34508666666699</v>
      </c>
      <c r="N28" s="269">
        <v>136.767396666667</v>
      </c>
      <c r="O28" s="269">
        <v>169.27195</v>
      </c>
      <c r="P28" s="269">
        <v>238.78933000000001</v>
      </c>
      <c r="Q28" s="269">
        <v>276.94877333333301</v>
      </c>
      <c r="R28" s="269">
        <v>189.64506333333301</v>
      </c>
      <c r="S28" s="269">
        <v>168.13290333333299</v>
      </c>
      <c r="T28" s="269">
        <v>138.46476999999999</v>
      </c>
      <c r="U28" s="269">
        <v>191.27621666666701</v>
      </c>
      <c r="V28" s="269">
        <v>288.10770666666701</v>
      </c>
      <c r="W28" s="269">
        <v>397.87133333333298</v>
      </c>
      <c r="X28" s="269">
        <v>284.50550333333302</v>
      </c>
      <c r="Y28" s="269">
        <v>230.34508666666699</v>
      </c>
      <c r="Z28" s="269">
        <v>136.767396666667</v>
      </c>
      <c r="AA28" s="269">
        <v>169.27195</v>
      </c>
      <c r="AB28" s="269">
        <v>238.78933000000001</v>
      </c>
      <c r="AC28" s="269">
        <v>276.94877333333301</v>
      </c>
      <c r="AD28" s="269">
        <v>189.64506333333301</v>
      </c>
      <c r="AE28" s="269">
        <v>168.13290333333299</v>
      </c>
    </row>
    <row r="29" spans="1:31" x14ac:dyDescent="0.25">
      <c r="A29" s="164"/>
      <c r="B29" s="264" t="s">
        <v>393</v>
      </c>
      <c r="C29" s="269">
        <v>0</v>
      </c>
      <c r="D29" s="269">
        <v>0</v>
      </c>
      <c r="E29" s="269">
        <v>0</v>
      </c>
      <c r="F29" s="269">
        <v>0</v>
      </c>
      <c r="G29" s="269">
        <v>0</v>
      </c>
      <c r="H29" s="269">
        <v>0</v>
      </c>
      <c r="I29" s="269">
        <v>0</v>
      </c>
      <c r="J29" s="269">
        <v>0</v>
      </c>
      <c r="K29" s="269">
        <v>0</v>
      </c>
      <c r="L29" s="269">
        <v>0</v>
      </c>
      <c r="M29" s="269">
        <v>0</v>
      </c>
      <c r="N29" s="269">
        <v>0</v>
      </c>
      <c r="O29" s="269">
        <v>0</v>
      </c>
      <c r="P29" s="269">
        <v>0</v>
      </c>
      <c r="Q29" s="269">
        <v>0</v>
      </c>
      <c r="R29" s="269">
        <v>0</v>
      </c>
      <c r="S29" s="269">
        <v>0</v>
      </c>
      <c r="T29" s="269">
        <v>0</v>
      </c>
      <c r="U29" s="269">
        <v>0</v>
      </c>
      <c r="V29" s="269">
        <v>0</v>
      </c>
      <c r="W29" s="269">
        <v>0</v>
      </c>
      <c r="X29" s="269">
        <v>0</v>
      </c>
      <c r="Y29" s="269">
        <v>0</v>
      </c>
      <c r="Z29" s="269">
        <v>0</v>
      </c>
      <c r="AA29" s="269">
        <v>0</v>
      </c>
      <c r="AB29" s="269">
        <v>0</v>
      </c>
      <c r="AC29" s="269">
        <v>0</v>
      </c>
      <c r="AD29" s="269">
        <v>0</v>
      </c>
      <c r="AE29" s="269">
        <v>0</v>
      </c>
    </row>
    <row r="30" spans="1:31" x14ac:dyDescent="0.25">
      <c r="A30" s="164"/>
      <c r="B30" s="264" t="s">
        <v>394</v>
      </c>
      <c r="C30" s="269">
        <v>382.08057000000002</v>
      </c>
      <c r="D30" s="269">
        <v>373.58904999999999</v>
      </c>
      <c r="E30" s="269">
        <v>446.23250999999999</v>
      </c>
      <c r="F30" s="269">
        <v>324.08909999999997</v>
      </c>
      <c r="G30" s="269">
        <v>324.17646000000002</v>
      </c>
      <c r="H30" s="269">
        <v>324.29493000000002</v>
      </c>
      <c r="I30" s="269">
        <v>337.62860000000001</v>
      </c>
      <c r="J30" s="269">
        <v>353.2563725</v>
      </c>
      <c r="K30" s="269">
        <v>353.2563725</v>
      </c>
      <c r="L30" s="269">
        <v>353.2563725</v>
      </c>
      <c r="M30" s="269">
        <v>353.2563725</v>
      </c>
      <c r="N30" s="269">
        <v>353.2563725</v>
      </c>
      <c r="O30" s="269">
        <v>353.2563725</v>
      </c>
      <c r="P30" s="269">
        <v>350.04837250000003</v>
      </c>
      <c r="Q30" s="269">
        <v>350.04837250000003</v>
      </c>
      <c r="R30" s="269">
        <v>350.04837250000003</v>
      </c>
      <c r="S30" s="269">
        <v>350.04837250000003</v>
      </c>
      <c r="T30" s="269">
        <v>350.04837250000003</v>
      </c>
      <c r="U30" s="269">
        <v>350.04837250000003</v>
      </c>
      <c r="V30" s="269">
        <v>350.04837250000003</v>
      </c>
      <c r="W30" s="269">
        <v>350.04837250000003</v>
      </c>
      <c r="X30" s="269">
        <v>350.04837250000003</v>
      </c>
      <c r="Y30" s="269">
        <v>350.04837250000003</v>
      </c>
      <c r="Z30" s="269">
        <v>350.04837250000003</v>
      </c>
      <c r="AA30" s="269">
        <v>350.04837250000003</v>
      </c>
      <c r="AB30" s="269">
        <v>350.3043725</v>
      </c>
      <c r="AC30" s="269">
        <v>350.3043725</v>
      </c>
      <c r="AD30" s="269">
        <v>350.3043725</v>
      </c>
      <c r="AE30" s="269">
        <v>350.3043725</v>
      </c>
    </row>
    <row r="31" spans="1:31" x14ac:dyDescent="0.25">
      <c r="A31" s="164"/>
      <c r="B31" s="264" t="s">
        <v>395</v>
      </c>
      <c r="C31" s="269">
        <v>1008.55237</v>
      </c>
      <c r="D31" s="269">
        <v>1186.7744</v>
      </c>
      <c r="E31" s="269">
        <v>998.78116999999895</v>
      </c>
      <c r="F31" s="269">
        <v>894.68637999999999</v>
      </c>
      <c r="G31" s="269">
        <v>862.73266999999998</v>
      </c>
      <c r="H31" s="269">
        <v>974.84639999999899</v>
      </c>
      <c r="I31" s="269">
        <v>1134.9118000000001</v>
      </c>
      <c r="J31" s="269">
        <v>1135.0821224255101</v>
      </c>
      <c r="K31" s="269">
        <v>1110.1476644010099</v>
      </c>
      <c r="L31" s="269">
        <v>1108.63478995933</v>
      </c>
      <c r="M31" s="269">
        <v>927.758853877467</v>
      </c>
      <c r="N31" s="269">
        <v>992.33760246890802</v>
      </c>
      <c r="O31" s="269">
        <v>1059.1545809767099</v>
      </c>
      <c r="P31" s="269">
        <v>1073.83907924188</v>
      </c>
      <c r="Q31" s="269">
        <v>1050.8998992725999</v>
      </c>
      <c r="R31" s="269">
        <v>957.35831352951095</v>
      </c>
      <c r="S31" s="269">
        <v>873.98393298962003</v>
      </c>
      <c r="T31" s="269">
        <v>959.57978586771696</v>
      </c>
      <c r="U31" s="269">
        <v>1016.05753468761</v>
      </c>
      <c r="V31" s="269">
        <v>1097.6886709124101</v>
      </c>
      <c r="W31" s="269">
        <v>1084.8491150334</v>
      </c>
      <c r="X31" s="269">
        <v>1064.0832898490901</v>
      </c>
      <c r="Y31" s="269">
        <v>868.15320409856201</v>
      </c>
      <c r="Z31" s="269">
        <v>917.43747864800002</v>
      </c>
      <c r="AA31" s="269">
        <v>906.05686561810603</v>
      </c>
      <c r="AB31" s="269">
        <v>1023.64759874614</v>
      </c>
      <c r="AC31" s="269">
        <v>1018.62169013228</v>
      </c>
      <c r="AD31" s="269">
        <v>941.409046228688</v>
      </c>
      <c r="AE31" s="269">
        <v>863.70423368682202</v>
      </c>
    </row>
    <row r="32" spans="1:31" x14ac:dyDescent="0.25">
      <c r="A32" s="164"/>
      <c r="B32" s="264" t="s">
        <v>396</v>
      </c>
      <c r="C32" s="269">
        <v>0</v>
      </c>
      <c r="D32" s="269">
        <v>0</v>
      </c>
      <c r="E32" s="269">
        <v>0</v>
      </c>
      <c r="F32" s="269">
        <v>0</v>
      </c>
      <c r="G32" s="269">
        <v>0</v>
      </c>
      <c r="H32" s="269">
        <v>0</v>
      </c>
      <c r="I32" s="269">
        <v>0</v>
      </c>
      <c r="J32" s="269">
        <v>48.906405347775703</v>
      </c>
      <c r="K32" s="269">
        <v>48.7785210119197</v>
      </c>
      <c r="L32" s="269">
        <v>46.441664061320502</v>
      </c>
      <c r="M32" s="269">
        <v>45.916838084015197</v>
      </c>
      <c r="N32" s="269">
        <v>37.934656475213302</v>
      </c>
      <c r="O32" s="269">
        <v>33.171687732516901</v>
      </c>
      <c r="P32" s="269">
        <v>37.476656817619997</v>
      </c>
      <c r="Q32" s="269">
        <v>35.927125163790002</v>
      </c>
      <c r="R32" s="269">
        <v>32.532207267090001</v>
      </c>
      <c r="S32" s="269">
        <v>31.915609389179998</v>
      </c>
      <c r="T32" s="269">
        <v>59.8194606996</v>
      </c>
      <c r="U32" s="269">
        <v>70.689478495971002</v>
      </c>
      <c r="V32" s="269">
        <v>76.652149317319996</v>
      </c>
      <c r="W32" s="269">
        <v>76.338345262828</v>
      </c>
      <c r="X32" s="269">
        <v>73.290148401843993</v>
      </c>
      <c r="Y32" s="269">
        <v>61.817891312771998</v>
      </c>
      <c r="Z32" s="269">
        <v>52.154963657388997</v>
      </c>
      <c r="AA32" s="269">
        <v>54.138919506032998</v>
      </c>
      <c r="AB32" s="269">
        <v>60.1683352066391</v>
      </c>
      <c r="AC32" s="269">
        <v>62.373092361662103</v>
      </c>
      <c r="AD32" s="269">
        <v>58.214207132118801</v>
      </c>
      <c r="AE32" s="269">
        <v>54.626767837635299</v>
      </c>
    </row>
    <row r="33" spans="1:31" x14ac:dyDescent="0.25">
      <c r="A33" s="164"/>
      <c r="B33" s="264" t="s">
        <v>397</v>
      </c>
      <c r="C33" s="269">
        <v>107.67749000000001</v>
      </c>
      <c r="D33" s="269">
        <v>191.25301999999999</v>
      </c>
      <c r="E33" s="269">
        <v>201.68987999999999</v>
      </c>
      <c r="F33" s="269">
        <v>228.54033000000001</v>
      </c>
      <c r="G33" s="269">
        <v>247.87157999999999</v>
      </c>
      <c r="H33" s="269">
        <v>239.76644999999999</v>
      </c>
      <c r="I33" s="269">
        <v>294.223019999999</v>
      </c>
      <c r="J33" s="269">
        <v>174.400451388888</v>
      </c>
      <c r="K33" s="269">
        <v>208.08311805555499</v>
      </c>
      <c r="L33" s="269">
        <v>191.09845138888801</v>
      </c>
      <c r="M33" s="269">
        <v>204.77178472222201</v>
      </c>
      <c r="N33" s="269">
        <v>186.77245138888799</v>
      </c>
      <c r="O33" s="269">
        <v>168.10126805555501</v>
      </c>
      <c r="P33" s="269">
        <v>190.16875138888801</v>
      </c>
      <c r="Q33" s="269">
        <v>179.440084722222</v>
      </c>
      <c r="R33" s="269">
        <v>217.614084722222</v>
      </c>
      <c r="S33" s="269">
        <v>217.48675138888899</v>
      </c>
      <c r="T33" s="269">
        <v>193.77936805555501</v>
      </c>
      <c r="U33" s="269">
        <v>202.18013472222199</v>
      </c>
      <c r="V33" s="269">
        <v>174.904751388888</v>
      </c>
      <c r="W33" s="269">
        <v>208.67041805555499</v>
      </c>
      <c r="X33" s="269">
        <v>193.06175138888801</v>
      </c>
      <c r="Y33" s="269">
        <v>205.333084722222</v>
      </c>
      <c r="Z33" s="269">
        <v>187.339751388888</v>
      </c>
      <c r="AA33" s="269">
        <v>170.31841805555499</v>
      </c>
      <c r="AB33" s="269">
        <v>190.34290138888801</v>
      </c>
      <c r="AC33" s="269">
        <v>179.61923472222199</v>
      </c>
      <c r="AD33" s="269">
        <v>217.740234722222</v>
      </c>
      <c r="AE33" s="269">
        <v>217.663901388889</v>
      </c>
    </row>
    <row r="34" spans="1:31" x14ac:dyDescent="0.25">
      <c r="A34" s="164" t="str">
        <f t="shared" ref="A34:A35" si="2">MID($B34,1,3)</f>
        <v>489</v>
      </c>
      <c r="B34" s="264" t="s">
        <v>398</v>
      </c>
      <c r="C34" s="269">
        <v>0</v>
      </c>
      <c r="D34" s="269">
        <v>0</v>
      </c>
      <c r="E34" s="269">
        <v>0</v>
      </c>
      <c r="F34" s="269">
        <v>0</v>
      </c>
      <c r="G34" s="269">
        <v>0</v>
      </c>
      <c r="H34" s="269">
        <v>0</v>
      </c>
      <c r="I34" s="269">
        <v>0</v>
      </c>
      <c r="J34" s="269">
        <v>0</v>
      </c>
      <c r="K34" s="269">
        <v>0</v>
      </c>
      <c r="L34" s="269">
        <v>0</v>
      </c>
      <c r="M34" s="269">
        <v>0</v>
      </c>
      <c r="N34" s="269">
        <v>0</v>
      </c>
      <c r="O34" s="269">
        <v>0</v>
      </c>
      <c r="P34" s="269">
        <v>0</v>
      </c>
      <c r="Q34" s="269">
        <v>0</v>
      </c>
      <c r="R34" s="269">
        <v>0</v>
      </c>
      <c r="S34" s="269">
        <v>0</v>
      </c>
      <c r="T34" s="269">
        <v>0</v>
      </c>
      <c r="U34" s="269">
        <v>0</v>
      </c>
      <c r="V34" s="269">
        <v>0</v>
      </c>
      <c r="W34" s="269">
        <v>0</v>
      </c>
      <c r="X34" s="269">
        <v>0</v>
      </c>
      <c r="Y34" s="269">
        <v>0</v>
      </c>
      <c r="Z34" s="269">
        <v>0</v>
      </c>
      <c r="AA34" s="269">
        <v>0</v>
      </c>
      <c r="AB34" s="269">
        <v>0</v>
      </c>
      <c r="AC34" s="269">
        <v>0</v>
      </c>
      <c r="AD34" s="269">
        <v>0</v>
      </c>
      <c r="AE34" s="269">
        <v>0</v>
      </c>
    </row>
    <row r="35" spans="1:31" x14ac:dyDescent="0.25">
      <c r="A35" s="164" t="str">
        <f t="shared" si="2"/>
        <v>488</v>
      </c>
      <c r="B35" s="264" t="s">
        <v>399</v>
      </c>
      <c r="C35" s="269">
        <v>0</v>
      </c>
      <c r="D35" s="269">
        <v>0</v>
      </c>
      <c r="E35" s="269">
        <v>0</v>
      </c>
      <c r="F35" s="269">
        <v>0</v>
      </c>
      <c r="G35" s="269">
        <v>0</v>
      </c>
      <c r="H35" s="269">
        <v>0</v>
      </c>
      <c r="I35" s="269">
        <v>0</v>
      </c>
      <c r="J35" s="269">
        <v>0</v>
      </c>
      <c r="K35" s="269">
        <v>0</v>
      </c>
      <c r="L35" s="269">
        <v>0</v>
      </c>
      <c r="M35" s="269">
        <v>0</v>
      </c>
      <c r="N35" s="269">
        <v>0</v>
      </c>
      <c r="O35" s="269">
        <v>0</v>
      </c>
      <c r="P35" s="269">
        <v>0</v>
      </c>
      <c r="Q35" s="269">
        <v>0</v>
      </c>
      <c r="R35" s="269">
        <v>0</v>
      </c>
      <c r="S35" s="269">
        <v>0</v>
      </c>
      <c r="T35" s="269">
        <v>0</v>
      </c>
      <c r="U35" s="269">
        <v>0</v>
      </c>
      <c r="V35" s="269">
        <v>0</v>
      </c>
      <c r="W35" s="269">
        <v>0</v>
      </c>
      <c r="X35" s="269">
        <v>0</v>
      </c>
      <c r="Y35" s="269">
        <v>0</v>
      </c>
      <c r="Z35" s="269">
        <v>0</v>
      </c>
      <c r="AA35" s="269">
        <v>0</v>
      </c>
      <c r="AB35" s="269">
        <v>0</v>
      </c>
      <c r="AC35" s="269">
        <v>0</v>
      </c>
      <c r="AD35" s="269">
        <v>0</v>
      </c>
      <c r="AE35" s="269">
        <v>0</v>
      </c>
    </row>
    <row r="36" spans="1:31" x14ac:dyDescent="0.25">
      <c r="A36" s="164"/>
      <c r="B36" s="264" t="s">
        <v>126</v>
      </c>
      <c r="C36" s="269">
        <v>1697.73882</v>
      </c>
      <c r="D36" s="269">
        <v>2016.7905800000001</v>
      </c>
      <c r="E36" s="269">
        <v>1983.6469999999999</v>
      </c>
      <c r="F36" s="269">
        <v>1631.96253</v>
      </c>
      <c r="G36" s="269">
        <v>1575.6287400000001</v>
      </c>
      <c r="H36" s="269">
        <v>1730.0794599999999</v>
      </c>
      <c r="I36" s="269">
        <v>1968.22272</v>
      </c>
      <c r="J36" s="269">
        <v>1999.7530583288401</v>
      </c>
      <c r="K36" s="269">
        <v>2118.1370093018099</v>
      </c>
      <c r="L36" s="269">
        <v>1983.93678124287</v>
      </c>
      <c r="M36" s="269">
        <v>1762.0489358503701</v>
      </c>
      <c r="N36" s="269">
        <v>1707.06847949967</v>
      </c>
      <c r="O36" s="269">
        <v>1782.95585926479</v>
      </c>
      <c r="P36" s="269">
        <v>1890.3221899483799</v>
      </c>
      <c r="Q36" s="269">
        <v>1893.2642549919501</v>
      </c>
      <c r="R36" s="269">
        <v>1747.1980413521501</v>
      </c>
      <c r="S36" s="269">
        <v>1641.5675696010201</v>
      </c>
      <c r="T36" s="269">
        <v>1701.6917571228701</v>
      </c>
      <c r="U36" s="269">
        <v>1830.25173707247</v>
      </c>
      <c r="V36" s="269">
        <v>1987.40165078528</v>
      </c>
      <c r="W36" s="269">
        <v>2117.7775841851198</v>
      </c>
      <c r="X36" s="269">
        <v>1964.98906547315</v>
      </c>
      <c r="Y36" s="269">
        <v>1715.6976393002201</v>
      </c>
      <c r="Z36" s="269">
        <v>1643.7479628609401</v>
      </c>
      <c r="AA36" s="269">
        <v>1649.8345256796899</v>
      </c>
      <c r="AB36" s="269">
        <v>1863.2525378416699</v>
      </c>
      <c r="AC36" s="269">
        <v>1887.8671630495</v>
      </c>
      <c r="AD36" s="269">
        <v>1757.31292391636</v>
      </c>
      <c r="AE36" s="269">
        <v>1654.4321787466699</v>
      </c>
    </row>
    <row r="37" spans="1:31" s="202" customFormat="1" x14ac:dyDescent="0.25">
      <c r="A37" s="164" t="str">
        <f t="shared" si="0"/>
        <v/>
      </c>
      <c r="B37" s="265"/>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row>
    <row r="38" spans="1:31" x14ac:dyDescent="0.25">
      <c r="A38" s="164"/>
      <c r="B38" s="264" t="s">
        <v>127</v>
      </c>
      <c r="C38" s="269">
        <v>99192.435939999996</v>
      </c>
      <c r="D38" s="269">
        <v>113163.422889999</v>
      </c>
      <c r="E38" s="269">
        <v>84308.14963</v>
      </c>
      <c r="F38" s="269">
        <v>87924.62556</v>
      </c>
      <c r="G38" s="269">
        <v>82137.907659999895</v>
      </c>
      <c r="H38" s="269">
        <v>98994.622949999903</v>
      </c>
      <c r="I38" s="269">
        <v>104199.29203</v>
      </c>
      <c r="J38" s="269">
        <v>109649.98406762601</v>
      </c>
      <c r="K38" s="269">
        <v>110826.6590036</v>
      </c>
      <c r="L38" s="269">
        <v>96918.606638137702</v>
      </c>
      <c r="M38" s="269">
        <v>85146.4889545716</v>
      </c>
      <c r="N38" s="269">
        <v>84224.433174318197</v>
      </c>
      <c r="O38" s="269">
        <v>94164.919583668801</v>
      </c>
      <c r="P38" s="269">
        <v>96449.657538030995</v>
      </c>
      <c r="Q38" s="269">
        <v>88368.243589297097</v>
      </c>
      <c r="R38" s="269">
        <v>89751.905970577194</v>
      </c>
      <c r="S38" s="269">
        <v>82319.526381943695</v>
      </c>
      <c r="T38" s="269">
        <v>97391.293975692199</v>
      </c>
      <c r="U38" s="269">
        <v>104064.549120393</v>
      </c>
      <c r="V38" s="269">
        <v>116567.598577781</v>
      </c>
      <c r="W38" s="269">
        <v>117859.105828851</v>
      </c>
      <c r="X38" s="269">
        <v>102729.653531277</v>
      </c>
      <c r="Y38" s="269">
        <v>90261.332526887898</v>
      </c>
      <c r="Z38" s="269">
        <v>92166.861189228599</v>
      </c>
      <c r="AA38" s="269">
        <v>98284.772468743206</v>
      </c>
      <c r="AB38" s="269">
        <v>103020.31225211101</v>
      </c>
      <c r="AC38" s="269">
        <v>94121.634627316103</v>
      </c>
      <c r="AD38" s="269">
        <v>100805.189534442</v>
      </c>
      <c r="AE38" s="269">
        <v>87546.248717666298</v>
      </c>
    </row>
    <row r="39" spans="1:31" x14ac:dyDescent="0.25">
      <c r="A39" s="164" t="str">
        <f t="shared" si="0"/>
        <v/>
      </c>
    </row>
    <row r="40" spans="1:31" x14ac:dyDescent="0.25">
      <c r="A40" s="164"/>
      <c r="B40" s="264" t="s">
        <v>400</v>
      </c>
    </row>
    <row r="41" spans="1:31" x14ac:dyDescent="0.25">
      <c r="A41" s="164" t="str">
        <f t="shared" si="0"/>
        <v/>
      </c>
    </row>
    <row r="42" spans="1:31" x14ac:dyDescent="0.25">
      <c r="A42" s="164"/>
      <c r="B42" s="264" t="s">
        <v>401</v>
      </c>
    </row>
    <row r="43" spans="1:31" x14ac:dyDescent="0.25">
      <c r="A43" s="164" t="str">
        <f t="shared" ref="A43:A105" si="3">MID($B43,1,3)</f>
        <v>500</v>
      </c>
      <c r="B43" s="264" t="s">
        <v>402</v>
      </c>
      <c r="C43" s="269">
        <v>458.91147999999998</v>
      </c>
      <c r="D43" s="269">
        <v>405.84933999999998</v>
      </c>
      <c r="E43" s="269">
        <v>394.72602999999998</v>
      </c>
      <c r="F43" s="269">
        <v>413.81407000000002</v>
      </c>
      <c r="G43" s="269">
        <v>401.02650999999997</v>
      </c>
      <c r="H43" s="269">
        <v>406.27134000000001</v>
      </c>
      <c r="I43" s="269">
        <v>399.50700000000001</v>
      </c>
      <c r="J43" s="269">
        <v>409.43200000000002</v>
      </c>
      <c r="K43" s="269">
        <v>514.02</v>
      </c>
      <c r="L43" s="269">
        <v>440.63099999999997</v>
      </c>
      <c r="M43" s="269">
        <v>486.01399999999899</v>
      </c>
      <c r="N43" s="269">
        <v>420.26400000000001</v>
      </c>
      <c r="O43" s="269">
        <v>386.16300000000001</v>
      </c>
      <c r="P43" s="269">
        <v>427.589</v>
      </c>
      <c r="Q43" s="269">
        <v>377.73599999999999</v>
      </c>
      <c r="R43" s="269">
        <v>444.875</v>
      </c>
      <c r="S43" s="269">
        <v>409.339</v>
      </c>
      <c r="T43" s="269">
        <v>437.59699999999998</v>
      </c>
      <c r="U43" s="269">
        <v>415.72</v>
      </c>
      <c r="V43" s="269">
        <v>439.834</v>
      </c>
      <c r="W43" s="269">
        <v>446.85</v>
      </c>
      <c r="X43" s="269">
        <v>437.065</v>
      </c>
      <c r="Y43" s="269">
        <v>471.37900000000002</v>
      </c>
      <c r="Z43" s="269">
        <v>431.11799999999999</v>
      </c>
      <c r="AA43" s="269">
        <v>383.65499999999997</v>
      </c>
      <c r="AB43" s="269">
        <v>464.94600000000003</v>
      </c>
      <c r="AC43" s="269">
        <v>406.815</v>
      </c>
      <c r="AD43" s="269">
        <v>478.90899999999999</v>
      </c>
      <c r="AE43" s="269">
        <v>431.44499999999999</v>
      </c>
    </row>
    <row r="44" spans="1:31" x14ac:dyDescent="0.25">
      <c r="A44" s="164" t="str">
        <f t="shared" si="3"/>
        <v>501</v>
      </c>
      <c r="B44" s="264" t="s">
        <v>403</v>
      </c>
      <c r="C44" s="269">
        <v>23086.766189999998</v>
      </c>
      <c r="D44" s="269">
        <v>25355.036739999901</v>
      </c>
      <c r="E44" s="269">
        <v>19447.211179999998</v>
      </c>
      <c r="F44" s="269">
        <v>19333.737349999901</v>
      </c>
      <c r="G44" s="269">
        <v>14982.939699999901</v>
      </c>
      <c r="H44" s="269">
        <v>20599.925579999901</v>
      </c>
      <c r="I44" s="269">
        <v>23152.7623199999</v>
      </c>
      <c r="J44" s="269">
        <v>22957.014272230201</v>
      </c>
      <c r="K44" s="269">
        <v>23306.501369441201</v>
      </c>
      <c r="L44" s="269">
        <v>20931.298640535999</v>
      </c>
      <c r="M44" s="269">
        <v>17828.666601326298</v>
      </c>
      <c r="N44" s="269">
        <v>17204.5696033233</v>
      </c>
      <c r="O44" s="269">
        <v>22445.719536089098</v>
      </c>
      <c r="P44" s="269">
        <v>23933.194373914601</v>
      </c>
      <c r="Q44" s="269">
        <v>20693.666394356798</v>
      </c>
      <c r="R44" s="269">
        <v>20290.233915642901</v>
      </c>
      <c r="S44" s="269">
        <v>16083.5264204327</v>
      </c>
      <c r="T44" s="269">
        <v>20306.2609698163</v>
      </c>
      <c r="U44" s="269">
        <v>21287.416668662801</v>
      </c>
      <c r="V44" s="269">
        <v>23638.3430740324</v>
      </c>
      <c r="W44" s="269">
        <v>22957.809506239599</v>
      </c>
      <c r="X44" s="269">
        <v>19846.0538334708</v>
      </c>
      <c r="Y44" s="269">
        <v>16377.846845026699</v>
      </c>
      <c r="Z44" s="269">
        <v>17612.441093139802</v>
      </c>
      <c r="AA44" s="269">
        <v>22641.147612071101</v>
      </c>
      <c r="AB44" s="269">
        <v>23382.260364081802</v>
      </c>
      <c r="AC44" s="269">
        <v>20762.6257680255</v>
      </c>
      <c r="AD44" s="269">
        <v>25242.699654915999</v>
      </c>
      <c r="AE44" s="269">
        <v>15868.1093287618</v>
      </c>
    </row>
    <row r="45" spans="1:31" x14ac:dyDescent="0.25">
      <c r="A45" s="164" t="str">
        <f t="shared" si="3"/>
        <v>501</v>
      </c>
      <c r="B45" s="264" t="s">
        <v>404</v>
      </c>
      <c r="C45" s="269">
        <v>0</v>
      </c>
      <c r="D45" s="269">
        <v>0</v>
      </c>
      <c r="E45" s="269">
        <v>0</v>
      </c>
      <c r="F45" s="269">
        <v>0</v>
      </c>
      <c r="G45" s="269">
        <v>0</v>
      </c>
      <c r="H45" s="269">
        <v>0</v>
      </c>
      <c r="I45" s="269">
        <v>0</v>
      </c>
      <c r="J45" s="269">
        <v>0</v>
      </c>
      <c r="K45" s="269">
        <v>0</v>
      </c>
      <c r="L45" s="269">
        <v>0</v>
      </c>
      <c r="M45" s="269">
        <v>0</v>
      </c>
      <c r="N45" s="269">
        <v>0</v>
      </c>
      <c r="O45" s="269">
        <v>0</v>
      </c>
      <c r="P45" s="269">
        <v>0</v>
      </c>
      <c r="Q45" s="269">
        <v>0</v>
      </c>
      <c r="R45" s="269">
        <v>0</v>
      </c>
      <c r="S45" s="269">
        <v>0</v>
      </c>
      <c r="T45" s="269">
        <v>0</v>
      </c>
      <c r="U45" s="269">
        <v>0</v>
      </c>
      <c r="V45" s="269">
        <v>0</v>
      </c>
      <c r="W45" s="269">
        <v>0</v>
      </c>
      <c r="X45" s="269">
        <v>0</v>
      </c>
      <c r="Y45" s="269">
        <v>0</v>
      </c>
      <c r="Z45" s="269">
        <v>0</v>
      </c>
      <c r="AA45" s="269">
        <v>0</v>
      </c>
      <c r="AB45" s="269">
        <v>0</v>
      </c>
      <c r="AC45" s="269">
        <v>0</v>
      </c>
      <c r="AD45" s="269">
        <v>0</v>
      </c>
      <c r="AE45" s="269">
        <v>0</v>
      </c>
    </row>
    <row r="46" spans="1:31" x14ac:dyDescent="0.25">
      <c r="A46" s="164" t="str">
        <f t="shared" si="3"/>
        <v>502</v>
      </c>
      <c r="B46" s="264" t="s">
        <v>405</v>
      </c>
      <c r="C46" s="269">
        <v>1437.46885</v>
      </c>
      <c r="D46" s="269">
        <v>1553.0647200000001</v>
      </c>
      <c r="E46" s="269">
        <v>1311.48505</v>
      </c>
      <c r="F46" s="269">
        <v>1478.8354299999901</v>
      </c>
      <c r="G46" s="269">
        <v>1284.0181699999901</v>
      </c>
      <c r="H46" s="269">
        <v>1438.8527200000001</v>
      </c>
      <c r="I46" s="269">
        <v>1404.1103499999999</v>
      </c>
      <c r="J46" s="269">
        <v>1531.6949999999899</v>
      </c>
      <c r="K46" s="269">
        <v>1653.452</v>
      </c>
      <c r="L46" s="269">
        <v>1413.4110000000001</v>
      </c>
      <c r="M46" s="269">
        <v>1567.84799999999</v>
      </c>
      <c r="N46" s="269">
        <v>1384.5540000000001</v>
      </c>
      <c r="O46" s="269">
        <v>1537.481</v>
      </c>
      <c r="P46" s="269">
        <v>1806.4280000000001</v>
      </c>
      <c r="Q46" s="269">
        <v>1736.683</v>
      </c>
      <c r="R46" s="269">
        <v>1704.1479999999999</v>
      </c>
      <c r="S46" s="269">
        <v>1638.6130000000001</v>
      </c>
      <c r="T46" s="269">
        <v>1848.61699999999</v>
      </c>
      <c r="U46" s="269">
        <v>1718.973</v>
      </c>
      <c r="V46" s="269">
        <v>1929.69999999999</v>
      </c>
      <c r="W46" s="269">
        <v>1942.1030000000001</v>
      </c>
      <c r="X46" s="269">
        <v>1758.912</v>
      </c>
      <c r="Y46" s="269">
        <v>1826.9359999999999</v>
      </c>
      <c r="Z46" s="269">
        <v>1684.61699999999</v>
      </c>
      <c r="AA46" s="269">
        <v>1918.2329999999999</v>
      </c>
      <c r="AB46" s="269">
        <v>2085.75</v>
      </c>
      <c r="AC46" s="269">
        <v>1862.3719999999901</v>
      </c>
      <c r="AD46" s="269">
        <v>2018.9069999999899</v>
      </c>
      <c r="AE46" s="269">
        <v>1761.5069999999901</v>
      </c>
    </row>
    <row r="47" spans="1:31" x14ac:dyDescent="0.25">
      <c r="A47" s="164" t="str">
        <f t="shared" si="3"/>
        <v>503</v>
      </c>
      <c r="B47" s="264" t="s">
        <v>406</v>
      </c>
      <c r="C47" s="269">
        <v>0</v>
      </c>
      <c r="D47" s="269">
        <v>0</v>
      </c>
      <c r="E47" s="269">
        <v>0</v>
      </c>
      <c r="F47" s="269">
        <v>0</v>
      </c>
      <c r="G47" s="269">
        <v>0</v>
      </c>
      <c r="H47" s="269">
        <v>0</v>
      </c>
      <c r="I47" s="269">
        <v>0</v>
      </c>
      <c r="J47" s="269">
        <v>0</v>
      </c>
      <c r="K47" s="269">
        <v>0</v>
      </c>
      <c r="L47" s="269">
        <v>0</v>
      </c>
      <c r="M47" s="269">
        <v>0</v>
      </c>
      <c r="N47" s="269">
        <v>0</v>
      </c>
      <c r="O47" s="269">
        <v>0</v>
      </c>
      <c r="P47" s="269">
        <v>0</v>
      </c>
      <c r="Q47" s="269">
        <v>0</v>
      </c>
      <c r="R47" s="269">
        <v>0</v>
      </c>
      <c r="S47" s="269">
        <v>0</v>
      </c>
      <c r="T47" s="269">
        <v>0</v>
      </c>
      <c r="U47" s="269">
        <v>0</v>
      </c>
      <c r="V47" s="269">
        <v>0</v>
      </c>
      <c r="W47" s="269">
        <v>0</v>
      </c>
      <c r="X47" s="269">
        <v>0</v>
      </c>
      <c r="Y47" s="269">
        <v>0</v>
      </c>
      <c r="Z47" s="269">
        <v>0</v>
      </c>
      <c r="AA47" s="269">
        <v>0</v>
      </c>
      <c r="AB47" s="269">
        <v>0</v>
      </c>
      <c r="AC47" s="269">
        <v>0</v>
      </c>
      <c r="AD47" s="269">
        <v>0</v>
      </c>
      <c r="AE47" s="269">
        <v>0</v>
      </c>
    </row>
    <row r="48" spans="1:31" x14ac:dyDescent="0.25">
      <c r="A48" s="164" t="str">
        <f t="shared" si="3"/>
        <v>505</v>
      </c>
      <c r="B48" s="264" t="s">
        <v>407</v>
      </c>
      <c r="C48" s="269">
        <v>238.52074999999999</v>
      </c>
      <c r="D48" s="269">
        <v>236.56710999999899</v>
      </c>
      <c r="E48" s="269">
        <v>225.52628999999999</v>
      </c>
      <c r="F48" s="269">
        <v>280.304229999999</v>
      </c>
      <c r="G48" s="269">
        <v>229.77035999999899</v>
      </c>
      <c r="H48" s="269">
        <v>248.73017999999999</v>
      </c>
      <c r="I48" s="269">
        <v>206.06106</v>
      </c>
      <c r="J48" s="269">
        <v>189.26</v>
      </c>
      <c r="K48" s="269">
        <v>206.226</v>
      </c>
      <c r="L48" s="269">
        <v>170.875</v>
      </c>
      <c r="M48" s="269">
        <v>204.74199999999999</v>
      </c>
      <c r="N48" s="269">
        <v>181.37200000000001</v>
      </c>
      <c r="O48" s="269">
        <v>166.494</v>
      </c>
      <c r="P48" s="269">
        <v>201.08699999999999</v>
      </c>
      <c r="Q48" s="269">
        <v>177.761</v>
      </c>
      <c r="R48" s="269">
        <v>182.60300000000001</v>
      </c>
      <c r="S48" s="269">
        <v>186.464</v>
      </c>
      <c r="T48" s="269">
        <v>197.38800000000001</v>
      </c>
      <c r="U48" s="269">
        <v>166.21899999999999</v>
      </c>
      <c r="V48" s="269">
        <v>195.74299999999999</v>
      </c>
      <c r="W48" s="269">
        <v>196.88800000000001</v>
      </c>
      <c r="X48" s="269">
        <v>175.577</v>
      </c>
      <c r="Y48" s="269">
        <v>206.542</v>
      </c>
      <c r="Z48" s="269">
        <v>175.31899999999999</v>
      </c>
      <c r="AA48" s="269">
        <v>181.24700000000001</v>
      </c>
      <c r="AB48" s="269">
        <v>205.24600000000001</v>
      </c>
      <c r="AC48" s="269">
        <v>182.017</v>
      </c>
      <c r="AD48" s="269">
        <v>194.702</v>
      </c>
      <c r="AE48" s="269">
        <v>189.99700000000001</v>
      </c>
    </row>
    <row r="49" spans="1:31" x14ac:dyDescent="0.25">
      <c r="A49" s="164" t="str">
        <f t="shared" si="3"/>
        <v>506</v>
      </c>
      <c r="B49" s="264" t="s">
        <v>408</v>
      </c>
      <c r="C49" s="269">
        <v>1380.6658599999901</v>
      </c>
      <c r="D49" s="269">
        <v>1423.7135699999901</v>
      </c>
      <c r="E49" s="269">
        <v>1313.9610399999999</v>
      </c>
      <c r="F49" s="269">
        <v>1079.6748600000001</v>
      </c>
      <c r="G49" s="269">
        <v>1078.90795</v>
      </c>
      <c r="H49" s="269">
        <v>1095.5362399999999</v>
      </c>
      <c r="I49" s="269">
        <v>1286.9088299999901</v>
      </c>
      <c r="J49" s="269">
        <v>1263.2649999999901</v>
      </c>
      <c r="K49" s="269">
        <v>1378.2559999999901</v>
      </c>
      <c r="L49" s="269">
        <v>1269.1500000000001</v>
      </c>
      <c r="M49" s="269">
        <v>1265.711</v>
      </c>
      <c r="N49" s="269">
        <v>1138.3889999999999</v>
      </c>
      <c r="O49" s="269">
        <v>1434.0839999999901</v>
      </c>
      <c r="P49" s="269">
        <v>1317.6679999999999</v>
      </c>
      <c r="Q49" s="269">
        <v>1193.558</v>
      </c>
      <c r="R49" s="269">
        <v>1216.8430000000001</v>
      </c>
      <c r="S49" s="269">
        <v>1157.08</v>
      </c>
      <c r="T49" s="269">
        <v>1206.827</v>
      </c>
      <c r="U49" s="269">
        <v>1255.1400000000001</v>
      </c>
      <c r="V49" s="269">
        <v>1306.9680000000001</v>
      </c>
      <c r="W49" s="269">
        <v>1296.1410000000001</v>
      </c>
      <c r="X49" s="269">
        <v>1175.3969999999999</v>
      </c>
      <c r="Y49" s="269">
        <v>1077.76699999999</v>
      </c>
      <c r="Z49" s="269">
        <v>1056.7919999999999</v>
      </c>
      <c r="AA49" s="269">
        <v>1259.3979999999999</v>
      </c>
      <c r="AB49" s="269">
        <v>1358.2750000000001</v>
      </c>
      <c r="AC49" s="269">
        <v>1253.171</v>
      </c>
      <c r="AD49" s="269">
        <v>1416.0139999999999</v>
      </c>
      <c r="AE49" s="269">
        <v>1253.7260000000001</v>
      </c>
    </row>
    <row r="50" spans="1:31" x14ac:dyDescent="0.25">
      <c r="A50" s="164" t="str">
        <f t="shared" si="3"/>
        <v>507</v>
      </c>
      <c r="B50" s="264" t="s">
        <v>409</v>
      </c>
      <c r="C50" s="269">
        <v>3</v>
      </c>
      <c r="D50" s="269">
        <v>3</v>
      </c>
      <c r="E50" s="269">
        <v>3</v>
      </c>
      <c r="F50" s="269">
        <v>3</v>
      </c>
      <c r="G50" s="269">
        <v>3</v>
      </c>
      <c r="H50" s="269">
        <v>3</v>
      </c>
      <c r="I50" s="269">
        <v>3</v>
      </c>
      <c r="J50" s="269">
        <v>0</v>
      </c>
      <c r="K50" s="269">
        <v>0</v>
      </c>
      <c r="L50" s="269">
        <v>0</v>
      </c>
      <c r="M50" s="269">
        <v>0</v>
      </c>
      <c r="N50" s="269">
        <v>0</v>
      </c>
      <c r="O50" s="269">
        <v>0</v>
      </c>
      <c r="P50" s="269">
        <v>0</v>
      </c>
      <c r="Q50" s="269">
        <v>0</v>
      </c>
      <c r="R50" s="269">
        <v>0</v>
      </c>
      <c r="S50" s="269">
        <v>0</v>
      </c>
      <c r="T50" s="269">
        <v>0</v>
      </c>
      <c r="U50" s="269">
        <v>0</v>
      </c>
      <c r="V50" s="269">
        <v>0</v>
      </c>
      <c r="W50" s="269">
        <v>0</v>
      </c>
      <c r="X50" s="269">
        <v>0</v>
      </c>
      <c r="Y50" s="269">
        <v>0</v>
      </c>
      <c r="Z50" s="269">
        <v>0</v>
      </c>
      <c r="AA50" s="269">
        <v>0</v>
      </c>
      <c r="AB50" s="269">
        <v>0</v>
      </c>
      <c r="AC50" s="269">
        <v>0</v>
      </c>
      <c r="AD50" s="269">
        <v>0</v>
      </c>
      <c r="AE50" s="269">
        <v>0</v>
      </c>
    </row>
    <row r="51" spans="1:31" x14ac:dyDescent="0.25">
      <c r="A51" s="164" t="str">
        <f t="shared" si="3"/>
        <v>509</v>
      </c>
      <c r="B51" s="264" t="s">
        <v>410</v>
      </c>
      <c r="C51" s="269">
        <v>4.2999999999999999E-4</v>
      </c>
      <c r="D51" s="269">
        <v>3.5999999999999899E-4</v>
      </c>
      <c r="E51" s="269">
        <v>1.9000000000000001E-4</v>
      </c>
      <c r="F51" s="269">
        <v>2.9E-4</v>
      </c>
      <c r="G51" s="269">
        <v>2.4000000000000001E-4</v>
      </c>
      <c r="H51" s="269">
        <v>2.5999999999999998E-4</v>
      </c>
      <c r="I51" s="269">
        <v>2.7E-4</v>
      </c>
      <c r="J51" s="269">
        <v>0</v>
      </c>
      <c r="K51" s="269">
        <v>1</v>
      </c>
      <c r="L51" s="269">
        <v>0</v>
      </c>
      <c r="M51" s="269">
        <v>0</v>
      </c>
      <c r="N51" s="269">
        <v>0</v>
      </c>
      <c r="O51" s="269">
        <v>1</v>
      </c>
      <c r="P51" s="269">
        <v>0</v>
      </c>
      <c r="Q51" s="269">
        <v>0</v>
      </c>
      <c r="R51" s="269">
        <v>0</v>
      </c>
      <c r="S51" s="269">
        <v>0</v>
      </c>
      <c r="T51" s="269">
        <v>0</v>
      </c>
      <c r="U51" s="269">
        <v>0</v>
      </c>
      <c r="V51" s="269">
        <v>0</v>
      </c>
      <c r="W51" s="269">
        <v>0</v>
      </c>
      <c r="X51" s="269">
        <v>0</v>
      </c>
      <c r="Y51" s="269">
        <v>0</v>
      </c>
      <c r="Z51" s="269">
        <v>0</v>
      </c>
      <c r="AA51" s="269">
        <v>0</v>
      </c>
      <c r="AB51" s="269">
        <v>0</v>
      </c>
      <c r="AC51" s="269">
        <v>0</v>
      </c>
      <c r="AD51" s="269">
        <v>0</v>
      </c>
      <c r="AE51" s="269">
        <v>0</v>
      </c>
    </row>
    <row r="52" spans="1:31" x14ac:dyDescent="0.25">
      <c r="A52" s="164"/>
      <c r="B52" s="264" t="s">
        <v>411</v>
      </c>
      <c r="C52" s="269">
        <v>26605.333559999999</v>
      </c>
      <c r="D52" s="269">
        <v>28977.231839999899</v>
      </c>
      <c r="E52" s="269">
        <v>22695.909780000002</v>
      </c>
      <c r="F52" s="269">
        <v>22589.366229999901</v>
      </c>
      <c r="G52" s="269">
        <v>17979.662929999999</v>
      </c>
      <c r="H52" s="269">
        <v>23792.3163199999</v>
      </c>
      <c r="I52" s="269">
        <v>26452.349829999999</v>
      </c>
      <c r="J52" s="269">
        <v>26350.666272230199</v>
      </c>
      <c r="K52" s="269">
        <v>27059.455369441199</v>
      </c>
      <c r="L52" s="269">
        <v>24225.365640536002</v>
      </c>
      <c r="M52" s="269">
        <v>21352.981601326301</v>
      </c>
      <c r="N52" s="269">
        <v>20329.148603323301</v>
      </c>
      <c r="O52" s="269">
        <v>25970.9415360891</v>
      </c>
      <c r="P52" s="269">
        <v>27685.966373914602</v>
      </c>
      <c r="Q52" s="269">
        <v>24179.404394356799</v>
      </c>
      <c r="R52" s="269">
        <v>23838.702915642902</v>
      </c>
      <c r="S52" s="269">
        <v>19475.022420432699</v>
      </c>
      <c r="T52" s="269">
        <v>23996.6899698163</v>
      </c>
      <c r="U52" s="269">
        <v>24843.468668662801</v>
      </c>
      <c r="V52" s="269">
        <v>27510.588074032399</v>
      </c>
      <c r="W52" s="269">
        <v>26839.791506239599</v>
      </c>
      <c r="X52" s="269">
        <v>23393.004833470801</v>
      </c>
      <c r="Y52" s="269">
        <v>19960.470845026699</v>
      </c>
      <c r="Z52" s="269">
        <v>20960.287093139799</v>
      </c>
      <c r="AA52" s="269">
        <v>26383.680612071101</v>
      </c>
      <c r="AB52" s="269">
        <v>27496.477364081798</v>
      </c>
      <c r="AC52" s="269">
        <v>24467.0007680255</v>
      </c>
      <c r="AD52" s="269">
        <v>29351.231654915999</v>
      </c>
      <c r="AE52" s="269">
        <v>19504.784328761802</v>
      </c>
    </row>
    <row r="53" spans="1:31" x14ac:dyDescent="0.25">
      <c r="A53" s="164" t="str">
        <f t="shared" si="3"/>
        <v/>
      </c>
    </row>
    <row r="54" spans="1:31" x14ac:dyDescent="0.25">
      <c r="A54" s="164" t="str">
        <f t="shared" si="3"/>
        <v>510</v>
      </c>
      <c r="B54" s="264" t="s">
        <v>412</v>
      </c>
      <c r="C54" s="269">
        <v>309.41293999999999</v>
      </c>
      <c r="D54" s="269">
        <v>388.69476999999898</v>
      </c>
      <c r="E54" s="269">
        <v>361.67191000000003</v>
      </c>
      <c r="F54" s="269">
        <v>590.36145999999997</v>
      </c>
      <c r="G54" s="269">
        <v>595.16886999999997</v>
      </c>
      <c r="H54" s="269">
        <v>378.22232000000002</v>
      </c>
      <c r="I54" s="269">
        <v>469.94085000000001</v>
      </c>
      <c r="J54" s="269">
        <v>310.56799999999998</v>
      </c>
      <c r="K54" s="269">
        <v>398.87099999999998</v>
      </c>
      <c r="L54" s="269">
        <v>465.88499999999999</v>
      </c>
      <c r="M54" s="269">
        <v>768.851</v>
      </c>
      <c r="N54" s="269">
        <v>339.41899999999998</v>
      </c>
      <c r="O54" s="269">
        <v>254.149</v>
      </c>
      <c r="P54" s="269">
        <v>406.70100000000002</v>
      </c>
      <c r="Q54" s="269">
        <v>377.97800000000001</v>
      </c>
      <c r="R54" s="269">
        <v>566.84100000000001</v>
      </c>
      <c r="S54" s="269">
        <v>593.77200000000005</v>
      </c>
      <c r="T54" s="269">
        <v>365.19600000000003</v>
      </c>
      <c r="U54" s="269">
        <v>397.63400000000001</v>
      </c>
      <c r="V54" s="269">
        <v>385.68799999999999</v>
      </c>
      <c r="W54" s="269">
        <v>427.47699999999998</v>
      </c>
      <c r="X54" s="269">
        <v>413.32499999999999</v>
      </c>
      <c r="Y54" s="269">
        <v>746.49</v>
      </c>
      <c r="Z54" s="269">
        <v>549.09699999999998</v>
      </c>
      <c r="AA54" s="269">
        <v>312.40300000000002</v>
      </c>
      <c r="AB54" s="269">
        <v>457.11599999999999</v>
      </c>
      <c r="AC54" s="269">
        <v>344.32399999999899</v>
      </c>
      <c r="AD54" s="269">
        <v>577.59299999999996</v>
      </c>
      <c r="AE54" s="269">
        <v>636.23399999999901</v>
      </c>
    </row>
    <row r="55" spans="1:31" x14ac:dyDescent="0.25">
      <c r="A55" s="164" t="str">
        <f t="shared" si="3"/>
        <v>511</v>
      </c>
      <c r="B55" s="264" t="s">
        <v>413</v>
      </c>
      <c r="C55" s="269">
        <v>285.79235</v>
      </c>
      <c r="D55" s="269">
        <v>130.92167000000001</v>
      </c>
      <c r="E55" s="269">
        <v>172.70423</v>
      </c>
      <c r="F55" s="269">
        <v>215.94284999999999</v>
      </c>
      <c r="G55" s="269">
        <v>172.45876999999999</v>
      </c>
      <c r="H55" s="269">
        <v>184.42176000000001</v>
      </c>
      <c r="I55" s="269">
        <v>212.75451000000001</v>
      </c>
      <c r="J55" s="269">
        <v>348.80500000000001</v>
      </c>
      <c r="K55" s="269">
        <v>247.523</v>
      </c>
      <c r="L55" s="269">
        <v>405.14699999999999</v>
      </c>
      <c r="M55" s="269">
        <v>321.01499999999999</v>
      </c>
      <c r="N55" s="269">
        <v>232.09800000000001</v>
      </c>
      <c r="O55" s="269">
        <v>217.74799999999999</v>
      </c>
      <c r="P55" s="269">
        <v>212.464</v>
      </c>
      <c r="Q55" s="269">
        <v>209.57300000000001</v>
      </c>
      <c r="R55" s="269">
        <v>243.67</v>
      </c>
      <c r="S55" s="269">
        <v>236.58</v>
      </c>
      <c r="T55" s="269">
        <v>231.703</v>
      </c>
      <c r="U55" s="269">
        <v>287.24299999999999</v>
      </c>
      <c r="V55" s="269">
        <v>249.81899999999999</v>
      </c>
      <c r="W55" s="269">
        <v>250.309</v>
      </c>
      <c r="X55" s="269">
        <v>222.06</v>
      </c>
      <c r="Y55" s="269">
        <v>285.67700000000002</v>
      </c>
      <c r="Z55" s="269">
        <v>233.703</v>
      </c>
      <c r="AA55" s="269">
        <v>226.03800000000001</v>
      </c>
      <c r="AB55" s="269">
        <v>217.69300000000001</v>
      </c>
      <c r="AC55" s="269">
        <v>214.864</v>
      </c>
      <c r="AD55" s="269">
        <v>215.06399999999999</v>
      </c>
      <c r="AE55" s="269">
        <v>246.90700000000001</v>
      </c>
    </row>
    <row r="56" spans="1:31" x14ac:dyDescent="0.25">
      <c r="A56" s="164" t="str">
        <f t="shared" si="3"/>
        <v>512</v>
      </c>
      <c r="B56" s="264" t="s">
        <v>414</v>
      </c>
      <c r="C56" s="269">
        <v>2996.4858599999998</v>
      </c>
      <c r="D56" s="269">
        <v>1746.18723</v>
      </c>
      <c r="E56" s="269">
        <v>1707.7192299999999</v>
      </c>
      <c r="F56" s="269">
        <v>3121.90879</v>
      </c>
      <c r="G56" s="269">
        <v>4263.77549</v>
      </c>
      <c r="H56" s="269">
        <v>2403.4213399999999</v>
      </c>
      <c r="I56" s="269">
        <v>1731.37382</v>
      </c>
      <c r="J56" s="269">
        <v>2043.124</v>
      </c>
      <c r="K56" s="269">
        <v>2456.373</v>
      </c>
      <c r="L56" s="269">
        <v>2554.3719999999898</v>
      </c>
      <c r="M56" s="269">
        <v>4429.848</v>
      </c>
      <c r="N56" s="269">
        <v>3660.1170000000002</v>
      </c>
      <c r="O56" s="269">
        <v>2223.1419999999998</v>
      </c>
      <c r="P56" s="269">
        <v>1761.1410000000001</v>
      </c>
      <c r="Q56" s="269">
        <v>2182.9839999999999</v>
      </c>
      <c r="R56" s="269">
        <v>3126.172</v>
      </c>
      <c r="S56" s="269">
        <v>4378.7510000000002</v>
      </c>
      <c r="T56" s="269">
        <v>2829.17</v>
      </c>
      <c r="U56" s="269">
        <v>2172.9009999999998</v>
      </c>
      <c r="V56" s="269">
        <v>2313.7179999999998</v>
      </c>
      <c r="W56" s="269">
        <v>2125.6610000000001</v>
      </c>
      <c r="X56" s="269">
        <v>3013.2159999999999</v>
      </c>
      <c r="Y56" s="269">
        <v>4494.1480000000001</v>
      </c>
      <c r="Z56" s="269">
        <v>3699.0990000000002</v>
      </c>
      <c r="AA56" s="269">
        <v>2403.6909999999998</v>
      </c>
      <c r="AB56" s="269">
        <v>1975.58</v>
      </c>
      <c r="AC56" s="269">
        <v>2212.7640000000001</v>
      </c>
      <c r="AD56" s="269">
        <v>3704.3490000000002</v>
      </c>
      <c r="AE56" s="269">
        <v>4690.09</v>
      </c>
    </row>
    <row r="57" spans="1:31" x14ac:dyDescent="0.25">
      <c r="A57" s="164" t="str">
        <f t="shared" si="3"/>
        <v>513</v>
      </c>
      <c r="B57" s="264" t="s">
        <v>415</v>
      </c>
      <c r="C57" s="269">
        <v>414.84960999999998</v>
      </c>
      <c r="D57" s="269">
        <v>291.02555999999998</v>
      </c>
      <c r="E57" s="269">
        <v>432.09449999999998</v>
      </c>
      <c r="F57" s="269">
        <v>857.56255999999996</v>
      </c>
      <c r="G57" s="269">
        <v>2001.1455100000001</v>
      </c>
      <c r="H57" s="269">
        <v>760.69302000000005</v>
      </c>
      <c r="I57" s="269">
        <v>368.18036999999998</v>
      </c>
      <c r="J57" s="269">
        <v>454.45499999999998</v>
      </c>
      <c r="K57" s="269">
        <v>631.53700000000003</v>
      </c>
      <c r="L57" s="269">
        <v>560.85400000000004</v>
      </c>
      <c r="M57" s="269">
        <v>1696.5650000000001</v>
      </c>
      <c r="N57" s="269">
        <v>1514.5840000000001</v>
      </c>
      <c r="O57" s="269">
        <v>485.78</v>
      </c>
      <c r="P57" s="269">
        <v>512.596</v>
      </c>
      <c r="Q57" s="269">
        <v>498.96899999999999</v>
      </c>
      <c r="R57" s="269">
        <v>1043.646</v>
      </c>
      <c r="S57" s="269">
        <v>2213.1079999999902</v>
      </c>
      <c r="T57" s="269">
        <v>961.50800000000004</v>
      </c>
      <c r="U57" s="269">
        <v>736.52800000000002</v>
      </c>
      <c r="V57" s="269">
        <v>644.11199999999997</v>
      </c>
      <c r="W57" s="269">
        <v>519.07500000000005</v>
      </c>
      <c r="X57" s="269">
        <v>674.16499999999996</v>
      </c>
      <c r="Y57" s="269">
        <v>2137.6059999999902</v>
      </c>
      <c r="Z57" s="269">
        <v>1766.56</v>
      </c>
      <c r="AA57" s="269">
        <v>605.48599999999999</v>
      </c>
      <c r="AB57" s="269">
        <v>577.39699999999903</v>
      </c>
      <c r="AC57" s="269">
        <v>519.58600000000001</v>
      </c>
      <c r="AD57" s="269">
        <v>1021.035</v>
      </c>
      <c r="AE57" s="269">
        <v>2053.453</v>
      </c>
    </row>
    <row r="58" spans="1:31" x14ac:dyDescent="0.25">
      <c r="A58" s="164" t="str">
        <f t="shared" si="3"/>
        <v>514</v>
      </c>
      <c r="B58" s="264" t="s">
        <v>416</v>
      </c>
      <c r="C58" s="269">
        <v>462.81529</v>
      </c>
      <c r="D58" s="269">
        <v>224.20392999999899</v>
      </c>
      <c r="E58" s="269">
        <v>183.58832000000001</v>
      </c>
      <c r="F58" s="269">
        <v>183.73083</v>
      </c>
      <c r="G58" s="269">
        <v>197.01963000000001</v>
      </c>
      <c r="H58" s="269">
        <v>190.01719</v>
      </c>
      <c r="I58" s="269">
        <v>254.22441000000001</v>
      </c>
      <c r="J58" s="269">
        <v>199.10900000000001</v>
      </c>
      <c r="K58" s="269">
        <v>155.74799999999999</v>
      </c>
      <c r="L58" s="269">
        <v>154.27799999999999</v>
      </c>
      <c r="M58" s="269">
        <v>162.392</v>
      </c>
      <c r="N58" s="269">
        <v>125.425</v>
      </c>
      <c r="O58" s="269">
        <v>111.622</v>
      </c>
      <c r="P58" s="269">
        <v>131.267</v>
      </c>
      <c r="Q58" s="269">
        <v>122.733</v>
      </c>
      <c r="R58" s="269">
        <v>122.76600000000001</v>
      </c>
      <c r="S58" s="269">
        <v>123.809</v>
      </c>
      <c r="T58" s="269">
        <v>124.529</v>
      </c>
      <c r="U58" s="269">
        <v>152.97300000000001</v>
      </c>
      <c r="V58" s="269">
        <v>153.489</v>
      </c>
      <c r="W58" s="269">
        <v>154.44300000000001</v>
      </c>
      <c r="X58" s="269">
        <v>180.89699999999999</v>
      </c>
      <c r="Y58" s="269">
        <v>120.779</v>
      </c>
      <c r="Z58" s="269">
        <v>123.623</v>
      </c>
      <c r="AA58" s="269">
        <v>120.38200000000001</v>
      </c>
      <c r="AB58" s="269">
        <v>124.57899999999999</v>
      </c>
      <c r="AC58" s="269">
        <v>123.77500000000001</v>
      </c>
      <c r="AD58" s="269">
        <v>124.697</v>
      </c>
      <c r="AE58" s="269">
        <v>124.116</v>
      </c>
    </row>
    <row r="59" spans="1:31" x14ac:dyDescent="0.25">
      <c r="A59" s="164"/>
      <c r="B59" s="264" t="s">
        <v>417</v>
      </c>
      <c r="C59" s="269">
        <v>4469.3560500000003</v>
      </c>
      <c r="D59" s="269">
        <v>2781.03316</v>
      </c>
      <c r="E59" s="269">
        <v>2857.77819</v>
      </c>
      <c r="F59" s="269">
        <v>4969.5064899999998</v>
      </c>
      <c r="G59" s="269">
        <v>7229.5682699999998</v>
      </c>
      <c r="H59" s="269">
        <v>3916.7756300000001</v>
      </c>
      <c r="I59" s="269">
        <v>3036.4739599999998</v>
      </c>
      <c r="J59" s="269">
        <v>3356.0610000000001</v>
      </c>
      <c r="K59" s="269">
        <v>3890.0520000000001</v>
      </c>
      <c r="L59" s="269">
        <v>4140.5360000000001</v>
      </c>
      <c r="M59" s="269">
        <v>7378.6710000000003</v>
      </c>
      <c r="N59" s="269">
        <v>5871.643</v>
      </c>
      <c r="O59" s="269">
        <v>3292.4409999999898</v>
      </c>
      <c r="P59" s="269">
        <v>3024.1689999999999</v>
      </c>
      <c r="Q59" s="269">
        <v>3392.2370000000001</v>
      </c>
      <c r="R59" s="269">
        <v>5103.0949999999903</v>
      </c>
      <c r="S59" s="269">
        <v>7546.0199999999904</v>
      </c>
      <c r="T59" s="269">
        <v>4512.1059999999998</v>
      </c>
      <c r="U59" s="269">
        <v>3747.279</v>
      </c>
      <c r="V59" s="269">
        <v>3746.826</v>
      </c>
      <c r="W59" s="269">
        <v>3476.9650000000001</v>
      </c>
      <c r="X59" s="269">
        <v>4503.6629999999996</v>
      </c>
      <c r="Y59" s="269">
        <v>7784.7</v>
      </c>
      <c r="Z59" s="269">
        <v>6372.0820000000003</v>
      </c>
      <c r="AA59" s="269">
        <v>3667.99999999999</v>
      </c>
      <c r="AB59" s="269">
        <v>3352.3649999999998</v>
      </c>
      <c r="AC59" s="269">
        <v>3415.3130000000001</v>
      </c>
      <c r="AD59" s="269">
        <v>5642.7380000000003</v>
      </c>
      <c r="AE59" s="269">
        <v>7750.8</v>
      </c>
    </row>
    <row r="60" spans="1:31" x14ac:dyDescent="0.25">
      <c r="A60" s="164" t="str">
        <f t="shared" si="3"/>
        <v/>
      </c>
    </row>
    <row r="61" spans="1:31" x14ac:dyDescent="0.25">
      <c r="A61" s="164"/>
      <c r="B61" s="264" t="s">
        <v>128</v>
      </c>
      <c r="C61" s="269">
        <v>31074.689610000001</v>
      </c>
      <c r="D61" s="269">
        <v>31758.264999999901</v>
      </c>
      <c r="E61" s="269">
        <v>25553.687969999999</v>
      </c>
      <c r="F61" s="269">
        <v>27558.872719999901</v>
      </c>
      <c r="G61" s="269">
        <v>25209.231199999998</v>
      </c>
      <c r="H61" s="269">
        <v>27709.0919499999</v>
      </c>
      <c r="I61" s="269">
        <v>29488.823789999999</v>
      </c>
      <c r="J61" s="269">
        <v>29706.7272722302</v>
      </c>
      <c r="K61" s="269">
        <v>30949.507369441199</v>
      </c>
      <c r="L61" s="269">
        <v>28365.901640536002</v>
      </c>
      <c r="M61" s="269">
        <v>28731.652601326299</v>
      </c>
      <c r="N61" s="269">
        <v>26200.791603323301</v>
      </c>
      <c r="O61" s="269">
        <v>29263.382536089099</v>
      </c>
      <c r="P61" s="269">
        <v>30710.1353739146</v>
      </c>
      <c r="Q61" s="269">
        <v>27571.6413943568</v>
      </c>
      <c r="R61" s="269">
        <v>28941.797915642899</v>
      </c>
      <c r="S61" s="269">
        <v>27021.042420432699</v>
      </c>
      <c r="T61" s="269">
        <v>28508.795969816299</v>
      </c>
      <c r="U61" s="269">
        <v>28590.7476686628</v>
      </c>
      <c r="V61" s="269">
        <v>31257.4140740324</v>
      </c>
      <c r="W61" s="269">
        <v>30316.756506239599</v>
      </c>
      <c r="X61" s="269">
        <v>27896.667833470801</v>
      </c>
      <c r="Y61" s="269">
        <v>27745.1708450267</v>
      </c>
      <c r="Z61" s="269">
        <v>27332.369093139801</v>
      </c>
      <c r="AA61" s="269">
        <v>30051.680612071101</v>
      </c>
      <c r="AB61" s="269">
        <v>30848.8423640818</v>
      </c>
      <c r="AC61" s="269">
        <v>27882.313768025499</v>
      </c>
      <c r="AD61" s="269">
        <v>34993.969654916</v>
      </c>
      <c r="AE61" s="269">
        <v>27255.584328761801</v>
      </c>
    </row>
    <row r="62" spans="1:31" x14ac:dyDescent="0.25">
      <c r="A62" s="164" t="str">
        <f t="shared" si="3"/>
        <v/>
      </c>
    </row>
    <row r="63" spans="1:31" x14ac:dyDescent="0.25">
      <c r="A63" s="164"/>
      <c r="B63" s="264" t="s">
        <v>418</v>
      </c>
    </row>
    <row r="64" spans="1:31" x14ac:dyDescent="0.25">
      <c r="A64" s="164" t="str">
        <f t="shared" si="3"/>
        <v>535</v>
      </c>
      <c r="B64" s="264" t="s">
        <v>419</v>
      </c>
      <c r="C64" s="269">
        <v>8.8575099999999996</v>
      </c>
      <c r="D64" s="269">
        <v>11.945069999999999</v>
      </c>
      <c r="E64" s="269">
        <v>11.019920000000001</v>
      </c>
      <c r="F64" s="269">
        <v>12.087249999999999</v>
      </c>
      <c r="G64" s="269">
        <v>11.68797</v>
      </c>
      <c r="H64" s="269">
        <v>2.9573200000000002</v>
      </c>
      <c r="I64" s="269">
        <v>12.2744</v>
      </c>
      <c r="J64" s="269">
        <v>10.225</v>
      </c>
      <c r="K64" s="269">
        <v>11.061999999999999</v>
      </c>
      <c r="L64" s="269">
        <v>9.1379999999999999</v>
      </c>
      <c r="M64" s="269">
        <v>10.760999999999999</v>
      </c>
      <c r="N64" s="269">
        <v>10.37</v>
      </c>
      <c r="O64" s="269">
        <v>7.9630000000000001</v>
      </c>
      <c r="P64" s="269">
        <v>11.769</v>
      </c>
      <c r="Q64" s="269">
        <v>10.127000000000001</v>
      </c>
      <c r="R64" s="269">
        <v>10.423</v>
      </c>
      <c r="S64" s="269">
        <v>11.648999999999999</v>
      </c>
      <c r="T64" s="269">
        <v>10.618</v>
      </c>
      <c r="U64" s="269">
        <v>9.484</v>
      </c>
      <c r="V64" s="269">
        <v>10.968999999999999</v>
      </c>
      <c r="W64" s="269">
        <v>11.48</v>
      </c>
      <c r="X64" s="269">
        <v>11.132999999999999</v>
      </c>
      <c r="Y64" s="269">
        <v>11.731</v>
      </c>
      <c r="Z64" s="269">
        <v>10.416</v>
      </c>
      <c r="AA64" s="269">
        <v>8.83</v>
      </c>
      <c r="AB64" s="269">
        <v>12.132999999999999</v>
      </c>
      <c r="AC64" s="269">
        <v>10.438000000000001</v>
      </c>
      <c r="AD64" s="269">
        <v>11.340999999999999</v>
      </c>
      <c r="AE64" s="269">
        <v>12.009</v>
      </c>
    </row>
    <row r="65" spans="1:31" x14ac:dyDescent="0.25">
      <c r="A65" s="164" t="str">
        <f t="shared" si="3"/>
        <v>536</v>
      </c>
      <c r="B65" s="264" t="s">
        <v>420</v>
      </c>
      <c r="C65" s="269">
        <v>3.2210800000000002</v>
      </c>
      <c r="D65" s="269">
        <v>3.2276699999999998</v>
      </c>
      <c r="E65" s="269">
        <v>3.2276699999999998</v>
      </c>
      <c r="F65" s="269">
        <v>3.2276699999999998</v>
      </c>
      <c r="G65" s="269">
        <v>3.7595700000000001</v>
      </c>
      <c r="H65" s="269">
        <v>3.2301700000000002</v>
      </c>
      <c r="I65" s="269">
        <v>3.2301700000000002</v>
      </c>
      <c r="J65" s="269">
        <v>3.4180000000000001</v>
      </c>
      <c r="K65" s="269">
        <v>3.4180000000000001</v>
      </c>
      <c r="L65" s="269">
        <v>3.4180000000000001</v>
      </c>
      <c r="M65" s="269">
        <v>3.4180000000000001</v>
      </c>
      <c r="N65" s="269">
        <v>3.4180000000000001</v>
      </c>
      <c r="O65" s="269">
        <v>3.4180000000000001</v>
      </c>
      <c r="P65" s="269">
        <v>3.4689999999999999</v>
      </c>
      <c r="Q65" s="269">
        <v>3.4689999999999999</v>
      </c>
      <c r="R65" s="269">
        <v>3.4689999999999999</v>
      </c>
      <c r="S65" s="269">
        <v>3.4689999999999999</v>
      </c>
      <c r="T65" s="269">
        <v>3.4689999999999999</v>
      </c>
      <c r="U65" s="269">
        <v>3.4689999999999999</v>
      </c>
      <c r="V65" s="269">
        <v>3.4689999999999999</v>
      </c>
      <c r="W65" s="269">
        <v>3.4689999999999999</v>
      </c>
      <c r="X65" s="269">
        <v>3.4689999999999999</v>
      </c>
      <c r="Y65" s="269">
        <v>3.4689999999999999</v>
      </c>
      <c r="Z65" s="269">
        <v>3.4689999999999999</v>
      </c>
      <c r="AA65" s="269">
        <v>3.4689999999999999</v>
      </c>
      <c r="AB65" s="269">
        <v>3.5209999999999999</v>
      </c>
      <c r="AC65" s="269">
        <v>3.5209999999999999</v>
      </c>
      <c r="AD65" s="269">
        <v>3.5209999999999999</v>
      </c>
      <c r="AE65" s="269">
        <v>3.5209999999999999</v>
      </c>
    </row>
    <row r="66" spans="1:31" x14ac:dyDescent="0.25">
      <c r="A66" s="164" t="str">
        <f t="shared" si="3"/>
        <v>538</v>
      </c>
      <c r="B66" s="264" t="s">
        <v>421</v>
      </c>
      <c r="C66" s="269">
        <v>28.476099999999999</v>
      </c>
      <c r="D66" s="269">
        <v>40.782710000000002</v>
      </c>
      <c r="E66" s="269">
        <v>36.501080000000002</v>
      </c>
      <c r="F66" s="269">
        <v>29.329180000000001</v>
      </c>
      <c r="G66" s="269">
        <v>25.881360000000001</v>
      </c>
      <c r="H66" s="269">
        <v>32.348439999999997</v>
      </c>
      <c r="I66" s="269">
        <v>29.067789999999999</v>
      </c>
      <c r="J66" s="269">
        <v>35.564999999999998</v>
      </c>
      <c r="K66" s="269">
        <v>38.283999999999999</v>
      </c>
      <c r="L66" s="269">
        <v>31.934999999999999</v>
      </c>
      <c r="M66" s="269">
        <v>37.357999999999997</v>
      </c>
      <c r="N66" s="269">
        <v>36.091000000000001</v>
      </c>
      <c r="O66" s="269">
        <v>28.532</v>
      </c>
      <c r="P66" s="269">
        <v>30.600999999999999</v>
      </c>
      <c r="Q66" s="269">
        <v>26.492000000000001</v>
      </c>
      <c r="R66" s="269">
        <v>27.286000000000001</v>
      </c>
      <c r="S66" s="269">
        <v>30.207999999999998</v>
      </c>
      <c r="T66" s="269">
        <v>27.971</v>
      </c>
      <c r="U66" s="269">
        <v>25.021999999999998</v>
      </c>
      <c r="V66" s="269">
        <v>28.773</v>
      </c>
      <c r="W66" s="269">
        <v>29.821999999999999</v>
      </c>
      <c r="X66" s="269">
        <v>28.91</v>
      </c>
      <c r="Y66" s="269">
        <v>30.515000000000001</v>
      </c>
      <c r="Z66" s="269">
        <v>27.332999999999998</v>
      </c>
      <c r="AA66" s="269">
        <v>23.831</v>
      </c>
      <c r="AB66" s="269">
        <v>31.398</v>
      </c>
      <c r="AC66" s="269">
        <v>27.177</v>
      </c>
      <c r="AD66" s="269">
        <v>29.475000000000001</v>
      </c>
      <c r="AE66" s="269">
        <v>30.995000000000001</v>
      </c>
    </row>
    <row r="67" spans="1:31" x14ac:dyDescent="0.25">
      <c r="A67" s="164" t="str">
        <f t="shared" si="3"/>
        <v>539</v>
      </c>
      <c r="B67" s="264" t="s">
        <v>422</v>
      </c>
      <c r="C67" s="269">
        <v>8.9037099999999896</v>
      </c>
      <c r="D67" s="269">
        <v>11.655329999999999</v>
      </c>
      <c r="E67" s="269">
        <v>24.839639999999999</v>
      </c>
      <c r="F67" s="269">
        <v>5.5862699999999998</v>
      </c>
      <c r="G67" s="269">
        <v>15.20341</v>
      </c>
      <c r="H67" s="269">
        <v>13.05613</v>
      </c>
      <c r="I67" s="269">
        <v>45.884709999999998</v>
      </c>
      <c r="J67" s="269">
        <v>12.388</v>
      </c>
      <c r="K67" s="269">
        <v>40.454999999999998</v>
      </c>
      <c r="L67" s="269">
        <v>26.643999999999998</v>
      </c>
      <c r="M67" s="269">
        <v>22.984000000000002</v>
      </c>
      <c r="N67" s="269">
        <v>15.949</v>
      </c>
      <c r="O67" s="269">
        <v>16.846</v>
      </c>
      <c r="P67" s="269">
        <v>12.223000000000001</v>
      </c>
      <c r="Q67" s="269">
        <v>12.223000000000001</v>
      </c>
      <c r="R67" s="269">
        <v>19.577999999999999</v>
      </c>
      <c r="S67" s="269">
        <v>13.44</v>
      </c>
      <c r="T67" s="269">
        <v>13.44</v>
      </c>
      <c r="U67" s="269">
        <v>20.574000000000002</v>
      </c>
      <c r="V67" s="269">
        <v>12.997999999999999</v>
      </c>
      <c r="W67" s="269">
        <v>12.997999999999999</v>
      </c>
      <c r="X67" s="269">
        <v>20.131</v>
      </c>
      <c r="Y67" s="269">
        <v>12.997999999999999</v>
      </c>
      <c r="Z67" s="269">
        <v>12.223000000000001</v>
      </c>
      <c r="AA67" s="269">
        <v>19.577999999999999</v>
      </c>
      <c r="AB67" s="269">
        <v>12.43</v>
      </c>
      <c r="AC67" s="269">
        <v>12.43</v>
      </c>
      <c r="AD67" s="269">
        <v>19.332000000000001</v>
      </c>
      <c r="AE67" s="269">
        <v>13.673</v>
      </c>
    </row>
    <row r="68" spans="1:31" x14ac:dyDescent="0.25">
      <c r="A68" s="164" t="str">
        <f t="shared" si="3"/>
        <v>540</v>
      </c>
      <c r="B68" s="264" t="s">
        <v>423</v>
      </c>
      <c r="C68" s="269">
        <v>48.82996</v>
      </c>
      <c r="D68" s="269">
        <v>42.143219999999999</v>
      </c>
      <c r="E68" s="269">
        <v>38.177070000000001</v>
      </c>
      <c r="F68" s="269">
        <v>37.344230000000003</v>
      </c>
      <c r="G68" s="269">
        <v>30.433229999999998</v>
      </c>
      <c r="H68" s="269">
        <v>28.683779999999999</v>
      </c>
      <c r="I68" s="269">
        <v>28.340720000000001</v>
      </c>
      <c r="J68" s="269">
        <v>45</v>
      </c>
      <c r="K68" s="269">
        <v>45</v>
      </c>
      <c r="L68" s="269">
        <v>45</v>
      </c>
      <c r="M68" s="269">
        <v>45</v>
      </c>
      <c r="N68" s="269">
        <v>45</v>
      </c>
      <c r="O68" s="269">
        <v>45</v>
      </c>
      <c r="P68" s="269">
        <v>45.674999999999997</v>
      </c>
      <c r="Q68" s="269">
        <v>45.674999999999997</v>
      </c>
      <c r="R68" s="269">
        <v>45.674999999999997</v>
      </c>
      <c r="S68" s="269">
        <v>45.674999999999997</v>
      </c>
      <c r="T68" s="269">
        <v>45.674999999999997</v>
      </c>
      <c r="U68" s="269">
        <v>45.674999999999997</v>
      </c>
      <c r="V68" s="269">
        <v>45.674999999999997</v>
      </c>
      <c r="W68" s="269">
        <v>45.674999999999997</v>
      </c>
      <c r="X68" s="269">
        <v>45.674999999999997</v>
      </c>
      <c r="Y68" s="269">
        <v>45.674999999999997</v>
      </c>
      <c r="Z68" s="269">
        <v>45.674999999999997</v>
      </c>
      <c r="AA68" s="269">
        <v>45.674999999999997</v>
      </c>
      <c r="AB68" s="269">
        <v>46.36</v>
      </c>
      <c r="AC68" s="269">
        <v>46.36</v>
      </c>
      <c r="AD68" s="269">
        <v>46.36</v>
      </c>
      <c r="AE68" s="269">
        <v>46.36</v>
      </c>
    </row>
    <row r="69" spans="1:31" x14ac:dyDescent="0.25">
      <c r="A69" s="164"/>
      <c r="B69" s="264" t="s">
        <v>424</v>
      </c>
      <c r="C69" s="269">
        <v>98.288359999999997</v>
      </c>
      <c r="D69" s="269">
        <v>109.754</v>
      </c>
      <c r="E69" s="269">
        <v>113.76537999999999</v>
      </c>
      <c r="F69" s="269">
        <v>87.574600000000004</v>
      </c>
      <c r="G69" s="269">
        <v>86.965540000000004</v>
      </c>
      <c r="H69" s="269">
        <v>80.275839999999903</v>
      </c>
      <c r="I69" s="269">
        <v>118.79779000000001</v>
      </c>
      <c r="J69" s="269">
        <v>106.596</v>
      </c>
      <c r="K69" s="269">
        <v>138.21899999999999</v>
      </c>
      <c r="L69" s="269">
        <v>116.13500000000001</v>
      </c>
      <c r="M69" s="269">
        <v>119.521</v>
      </c>
      <c r="N69" s="269">
        <v>110.828</v>
      </c>
      <c r="O69" s="269">
        <v>101.759</v>
      </c>
      <c r="P69" s="269">
        <v>103.73699999999999</v>
      </c>
      <c r="Q69" s="269">
        <v>97.986000000000004</v>
      </c>
      <c r="R69" s="269">
        <v>106.431</v>
      </c>
      <c r="S69" s="269">
        <v>104.441</v>
      </c>
      <c r="T69" s="269">
        <v>101.173</v>
      </c>
      <c r="U69" s="269">
        <v>104.224</v>
      </c>
      <c r="V69" s="269">
        <v>101.884</v>
      </c>
      <c r="W69" s="269">
        <v>103.444</v>
      </c>
      <c r="X69" s="269">
        <v>109.318</v>
      </c>
      <c r="Y69" s="269">
        <v>104.38800000000001</v>
      </c>
      <c r="Z69" s="269">
        <v>99.116</v>
      </c>
      <c r="AA69" s="269">
        <v>101.383</v>
      </c>
      <c r="AB69" s="269">
        <v>105.842</v>
      </c>
      <c r="AC69" s="269">
        <v>99.925999999999902</v>
      </c>
      <c r="AD69" s="269">
        <v>110.029</v>
      </c>
      <c r="AE69" s="269">
        <v>106.55800000000001</v>
      </c>
    </row>
    <row r="70" spans="1:31" x14ac:dyDescent="0.25">
      <c r="A70" s="164" t="str">
        <f t="shared" si="3"/>
        <v/>
      </c>
    </row>
    <row r="71" spans="1:31" x14ac:dyDescent="0.25">
      <c r="A71" s="164" t="str">
        <f t="shared" si="3"/>
        <v>541</v>
      </c>
      <c r="B71" s="264" t="s">
        <v>425</v>
      </c>
      <c r="C71" s="269">
        <v>0</v>
      </c>
      <c r="D71" s="269">
        <v>0</v>
      </c>
      <c r="E71" s="269">
        <v>0</v>
      </c>
      <c r="F71" s="269">
        <v>0</v>
      </c>
      <c r="G71" s="269">
        <v>0</v>
      </c>
      <c r="H71" s="269">
        <v>0</v>
      </c>
      <c r="I71" s="269">
        <v>0</v>
      </c>
      <c r="J71" s="269">
        <v>0</v>
      </c>
      <c r="K71" s="269">
        <v>0</v>
      </c>
      <c r="L71" s="269">
        <v>0</v>
      </c>
      <c r="M71" s="269">
        <v>0</v>
      </c>
      <c r="N71" s="269">
        <v>0</v>
      </c>
      <c r="O71" s="269">
        <v>0</v>
      </c>
      <c r="P71" s="269">
        <v>0</v>
      </c>
      <c r="Q71" s="269">
        <v>0</v>
      </c>
      <c r="R71" s="269">
        <v>0</v>
      </c>
      <c r="S71" s="269">
        <v>0</v>
      </c>
      <c r="T71" s="269">
        <v>0</v>
      </c>
      <c r="U71" s="269">
        <v>0</v>
      </c>
      <c r="V71" s="269">
        <v>0</v>
      </c>
      <c r="W71" s="269">
        <v>0</v>
      </c>
      <c r="X71" s="269">
        <v>0</v>
      </c>
      <c r="Y71" s="269">
        <v>0</v>
      </c>
      <c r="Z71" s="269">
        <v>0</v>
      </c>
      <c r="AA71" s="269">
        <v>0</v>
      </c>
      <c r="AB71" s="269">
        <v>0</v>
      </c>
      <c r="AC71" s="269">
        <v>0</v>
      </c>
      <c r="AD71" s="269">
        <v>0</v>
      </c>
      <c r="AE71" s="269">
        <v>0</v>
      </c>
    </row>
    <row r="72" spans="1:31" x14ac:dyDescent="0.25">
      <c r="A72" s="164" t="str">
        <f t="shared" si="3"/>
        <v>542</v>
      </c>
      <c r="B72" s="264" t="s">
        <v>426</v>
      </c>
      <c r="C72" s="269">
        <v>17.527290000000001</v>
      </c>
      <c r="D72" s="269">
        <v>13.272180000000001</v>
      </c>
      <c r="E72" s="269">
        <v>16.558610000000002</v>
      </c>
      <c r="F72" s="269">
        <v>3.17441</v>
      </c>
      <c r="G72" s="269">
        <v>27.31457</v>
      </c>
      <c r="H72" s="269">
        <v>46.422240000000002</v>
      </c>
      <c r="I72" s="269">
        <v>26.803169999999898</v>
      </c>
      <c r="J72" s="269">
        <v>14.752000000000001</v>
      </c>
      <c r="K72" s="269">
        <v>42.173000000000002</v>
      </c>
      <c r="L72" s="269">
        <v>71.040999999999997</v>
      </c>
      <c r="M72" s="269">
        <v>40.311999999999998</v>
      </c>
      <c r="N72" s="269">
        <v>10.476000000000001</v>
      </c>
      <c r="O72" s="269">
        <v>57.448999999999998</v>
      </c>
      <c r="P72" s="269">
        <v>10.207000000000001</v>
      </c>
      <c r="Q72" s="269">
        <v>11.816000000000001</v>
      </c>
      <c r="R72" s="269">
        <v>22.687999999999999</v>
      </c>
      <c r="S72" s="269">
        <v>61.637</v>
      </c>
      <c r="T72" s="269">
        <v>9.8019999999999996</v>
      </c>
      <c r="U72" s="269">
        <v>65.180999999999997</v>
      </c>
      <c r="V72" s="269">
        <v>47.143000000000001</v>
      </c>
      <c r="W72" s="269">
        <v>12.329000000000001</v>
      </c>
      <c r="X72" s="269">
        <v>45.95</v>
      </c>
      <c r="Y72" s="269">
        <v>47.115000000000002</v>
      </c>
      <c r="Z72" s="269">
        <v>9.7040000000000006</v>
      </c>
      <c r="AA72" s="269">
        <v>46.034999999999997</v>
      </c>
      <c r="AB72" s="269">
        <v>7.8890000000000002</v>
      </c>
      <c r="AC72" s="269">
        <v>9.5220000000000002</v>
      </c>
      <c r="AD72" s="269">
        <v>20.783000000000001</v>
      </c>
      <c r="AE72" s="269">
        <v>24.89</v>
      </c>
    </row>
    <row r="73" spans="1:31" x14ac:dyDescent="0.25">
      <c r="A73" s="164" t="str">
        <f t="shared" si="3"/>
        <v>543</v>
      </c>
      <c r="B73" s="264" t="s">
        <v>427</v>
      </c>
      <c r="C73" s="269">
        <v>0.92381999999999997</v>
      </c>
      <c r="D73" s="269">
        <v>2.3231899999999999</v>
      </c>
      <c r="E73" s="269">
        <v>0.99851999999999996</v>
      </c>
      <c r="F73" s="269">
        <v>3.1108199999999999</v>
      </c>
      <c r="G73" s="269">
        <v>7.5359699999999998</v>
      </c>
      <c r="H73" s="269">
        <v>43.621180000000003</v>
      </c>
      <c r="I73" s="269">
        <v>7.8669000000000002</v>
      </c>
      <c r="J73" s="269">
        <v>14.98</v>
      </c>
      <c r="K73" s="269">
        <v>12.045999999999999</v>
      </c>
      <c r="L73" s="269">
        <v>7.0830000000000002</v>
      </c>
      <c r="M73" s="269">
        <v>3.1339999999999999</v>
      </c>
      <c r="N73" s="269">
        <v>6.2990000000000004</v>
      </c>
      <c r="O73" s="269">
        <v>11.79</v>
      </c>
      <c r="P73" s="269">
        <v>8.5329999999999995</v>
      </c>
      <c r="Q73" s="269">
        <v>8.0540000000000003</v>
      </c>
      <c r="R73" s="269">
        <v>16.254000000000001</v>
      </c>
      <c r="S73" s="269">
        <v>8.4870000000000001</v>
      </c>
      <c r="T73" s="269">
        <v>8.2260000000000009</v>
      </c>
      <c r="U73" s="269">
        <v>15.99</v>
      </c>
      <c r="V73" s="269">
        <v>19.306999999999999</v>
      </c>
      <c r="W73" s="269">
        <v>8.4420000000000002</v>
      </c>
      <c r="X73" s="269">
        <v>12.818</v>
      </c>
      <c r="Y73" s="269">
        <v>8.5229999999999997</v>
      </c>
      <c r="Z73" s="269">
        <v>8.1519999999999992</v>
      </c>
      <c r="AA73" s="269">
        <v>12.226000000000001</v>
      </c>
      <c r="AB73" s="269">
        <v>8.6989999999999998</v>
      </c>
      <c r="AC73" s="269">
        <v>8.2059999999999995</v>
      </c>
      <c r="AD73" s="269">
        <v>91.703999999999994</v>
      </c>
      <c r="AE73" s="269">
        <v>8.6519999999999992</v>
      </c>
    </row>
    <row r="74" spans="1:31" x14ac:dyDescent="0.25">
      <c r="A74" s="164" t="str">
        <f t="shared" si="3"/>
        <v>544</v>
      </c>
      <c r="B74" s="264" t="s">
        <v>428</v>
      </c>
      <c r="C74" s="269">
        <v>18.662759999999999</v>
      </c>
      <c r="D74" s="269">
        <v>14.847160000000001</v>
      </c>
      <c r="E74" s="269">
        <v>41.239229999999999</v>
      </c>
      <c r="F74" s="269">
        <v>96.193299999999994</v>
      </c>
      <c r="G74" s="269">
        <v>49.1614</v>
      </c>
      <c r="H74" s="269">
        <v>2.1915399999999998</v>
      </c>
      <c r="I74" s="269">
        <v>40.509970000000003</v>
      </c>
      <c r="J74" s="269">
        <v>63.932000000000002</v>
      </c>
      <c r="K74" s="269">
        <v>32.542000000000002</v>
      </c>
      <c r="L74" s="269">
        <v>18.920999999999999</v>
      </c>
      <c r="M74" s="269">
        <v>19.681000000000001</v>
      </c>
      <c r="N74" s="269">
        <v>15.888999999999999</v>
      </c>
      <c r="O74" s="269">
        <v>33.747999999999998</v>
      </c>
      <c r="P74" s="269">
        <v>12.891</v>
      </c>
      <c r="Q74" s="269">
        <v>23.43</v>
      </c>
      <c r="R74" s="269">
        <v>21.308</v>
      </c>
      <c r="S74" s="269">
        <v>12.744</v>
      </c>
      <c r="T74" s="269">
        <v>18.427</v>
      </c>
      <c r="U74" s="269">
        <v>48.372</v>
      </c>
      <c r="V74" s="269">
        <v>12.206</v>
      </c>
      <c r="W74" s="269">
        <v>12.599</v>
      </c>
      <c r="X74" s="269">
        <v>21.917000000000002</v>
      </c>
      <c r="Y74" s="269">
        <v>19.381</v>
      </c>
      <c r="Z74" s="269">
        <v>11.666</v>
      </c>
      <c r="AA74" s="269">
        <v>47.924999999999997</v>
      </c>
      <c r="AB74" s="269">
        <v>13.206</v>
      </c>
      <c r="AC74" s="269">
        <v>23.884</v>
      </c>
      <c r="AD74" s="269">
        <v>22.29</v>
      </c>
      <c r="AE74" s="269">
        <v>13.055</v>
      </c>
    </row>
    <row r="75" spans="1:31" x14ac:dyDescent="0.25">
      <c r="A75" s="164" t="str">
        <f t="shared" si="3"/>
        <v>545</v>
      </c>
      <c r="B75" s="264" t="s">
        <v>429</v>
      </c>
      <c r="C75" s="269">
        <v>5.0867899999999997</v>
      </c>
      <c r="D75" s="269">
        <v>5.5154199999999998</v>
      </c>
      <c r="E75" s="269">
        <v>5.5154199999999998</v>
      </c>
      <c r="F75" s="269">
        <v>5.4971699999999997</v>
      </c>
      <c r="G75" s="269">
        <v>5.5334899999999996</v>
      </c>
      <c r="H75" s="269">
        <v>5.8129200000000001</v>
      </c>
      <c r="I75" s="269">
        <v>6.90435</v>
      </c>
      <c r="J75" s="269">
        <v>6.16</v>
      </c>
      <c r="K75" s="269">
        <v>6.16</v>
      </c>
      <c r="L75" s="269">
        <v>6.16</v>
      </c>
      <c r="M75" s="269">
        <v>6.16</v>
      </c>
      <c r="N75" s="269">
        <v>6.16</v>
      </c>
      <c r="O75" s="269">
        <v>6.16</v>
      </c>
      <c r="P75" s="269">
        <v>6.27</v>
      </c>
      <c r="Q75" s="269">
        <v>6.27</v>
      </c>
      <c r="R75" s="269">
        <v>6.27</v>
      </c>
      <c r="S75" s="269">
        <v>6.27</v>
      </c>
      <c r="T75" s="269">
        <v>6.27</v>
      </c>
      <c r="U75" s="269">
        <v>6.27</v>
      </c>
      <c r="V75" s="269">
        <v>6.27</v>
      </c>
      <c r="W75" s="269">
        <v>6.27</v>
      </c>
      <c r="X75" s="269">
        <v>6.27</v>
      </c>
      <c r="Y75" s="269">
        <v>6.27</v>
      </c>
      <c r="Z75" s="269">
        <v>6.27</v>
      </c>
      <c r="AA75" s="269">
        <v>6.27</v>
      </c>
      <c r="AB75" s="269">
        <v>6.3920000000000003</v>
      </c>
      <c r="AC75" s="269">
        <v>6.3920000000000003</v>
      </c>
      <c r="AD75" s="269">
        <v>6.3920000000000003</v>
      </c>
      <c r="AE75" s="269">
        <v>6.3920000000000003</v>
      </c>
    </row>
    <row r="76" spans="1:31" x14ac:dyDescent="0.25">
      <c r="A76" s="164"/>
      <c r="B76" s="264" t="s">
        <v>430</v>
      </c>
      <c r="C76" s="269">
        <v>42.200659999999999</v>
      </c>
      <c r="D76" s="269">
        <v>35.957949999999997</v>
      </c>
      <c r="E76" s="269">
        <v>64.311779999999999</v>
      </c>
      <c r="F76" s="269">
        <v>107.9757</v>
      </c>
      <c r="G76" s="269">
        <v>89.545429999999996</v>
      </c>
      <c r="H76" s="269">
        <v>98.047880000000006</v>
      </c>
      <c r="I76" s="269">
        <v>82.0843899999999</v>
      </c>
      <c r="J76" s="269">
        <v>99.823999999999998</v>
      </c>
      <c r="K76" s="269">
        <v>92.920999999999907</v>
      </c>
      <c r="L76" s="269">
        <v>103.204999999999</v>
      </c>
      <c r="M76" s="269">
        <v>69.286999999999907</v>
      </c>
      <c r="N76" s="269">
        <v>38.823999999999998</v>
      </c>
      <c r="O76" s="269">
        <v>109.146999999999</v>
      </c>
      <c r="P76" s="269">
        <v>37.901000000000003</v>
      </c>
      <c r="Q76" s="269">
        <v>49.57</v>
      </c>
      <c r="R76" s="269">
        <v>66.52</v>
      </c>
      <c r="S76" s="269">
        <v>89.137999999999906</v>
      </c>
      <c r="T76" s="269">
        <v>42.725000000000001</v>
      </c>
      <c r="U76" s="269">
        <v>135.81299999999999</v>
      </c>
      <c r="V76" s="269">
        <v>84.926000000000002</v>
      </c>
      <c r="W76" s="269">
        <v>39.64</v>
      </c>
      <c r="X76" s="269">
        <v>86.954999999999998</v>
      </c>
      <c r="Y76" s="269">
        <v>81.289000000000001</v>
      </c>
      <c r="Z76" s="269">
        <v>35.792000000000002</v>
      </c>
      <c r="AA76" s="269">
        <v>112.456</v>
      </c>
      <c r="AB76" s="269">
        <v>36.186</v>
      </c>
      <c r="AC76" s="269">
        <v>48.003999999999998</v>
      </c>
      <c r="AD76" s="269">
        <v>141.16900000000001</v>
      </c>
      <c r="AE76" s="269">
        <v>52.988999999999997</v>
      </c>
    </row>
    <row r="77" spans="1:31" x14ac:dyDescent="0.25">
      <c r="A77" s="164" t="str">
        <f t="shared" si="3"/>
        <v/>
      </c>
    </row>
    <row r="78" spans="1:31" x14ac:dyDescent="0.25">
      <c r="A78" s="164"/>
      <c r="B78" s="264" t="s">
        <v>129</v>
      </c>
      <c r="C78" s="269">
        <v>140.48901999999899</v>
      </c>
      <c r="D78" s="269">
        <v>145.71195</v>
      </c>
      <c r="E78" s="269">
        <v>178.07715999999999</v>
      </c>
      <c r="F78" s="269">
        <v>195.55029999999999</v>
      </c>
      <c r="G78" s="269">
        <v>176.51096999999999</v>
      </c>
      <c r="H78" s="269">
        <v>178.32371999999901</v>
      </c>
      <c r="I78" s="269">
        <v>200.88218000000001</v>
      </c>
      <c r="J78" s="269">
        <v>206.42</v>
      </c>
      <c r="K78" s="269">
        <v>231.14</v>
      </c>
      <c r="L78" s="269">
        <v>219.33999999999901</v>
      </c>
      <c r="M78" s="269">
        <v>188.80799999999999</v>
      </c>
      <c r="N78" s="269">
        <v>149.65199999999999</v>
      </c>
      <c r="O78" s="269">
        <v>210.90600000000001</v>
      </c>
      <c r="P78" s="269">
        <v>141.63800000000001</v>
      </c>
      <c r="Q78" s="269">
        <v>147.55600000000001</v>
      </c>
      <c r="R78" s="269">
        <v>172.95099999999999</v>
      </c>
      <c r="S78" s="269">
        <v>193.57900000000001</v>
      </c>
      <c r="T78" s="269">
        <v>143.898</v>
      </c>
      <c r="U78" s="269">
        <v>240.03700000000001</v>
      </c>
      <c r="V78" s="269">
        <v>186.81</v>
      </c>
      <c r="W78" s="269">
        <v>143.084</v>
      </c>
      <c r="X78" s="269">
        <v>196.273</v>
      </c>
      <c r="Y78" s="269">
        <v>185.67699999999999</v>
      </c>
      <c r="Z78" s="269">
        <v>134.90799999999999</v>
      </c>
      <c r="AA78" s="269">
        <v>213.839</v>
      </c>
      <c r="AB78" s="269">
        <v>142.02799999999999</v>
      </c>
      <c r="AC78" s="269">
        <v>147.93</v>
      </c>
      <c r="AD78" s="269">
        <v>251.19800000000001</v>
      </c>
      <c r="AE78" s="269">
        <v>159.547</v>
      </c>
    </row>
    <row r="79" spans="1:31" x14ac:dyDescent="0.25">
      <c r="A79" s="164" t="str">
        <f t="shared" si="3"/>
        <v/>
      </c>
    </row>
    <row r="80" spans="1:31" x14ac:dyDescent="0.25">
      <c r="A80" s="164"/>
      <c r="B80" s="264" t="s">
        <v>431</v>
      </c>
    </row>
    <row r="81" spans="1:31" x14ac:dyDescent="0.25">
      <c r="A81" s="164" t="str">
        <f t="shared" si="3"/>
        <v>546</v>
      </c>
      <c r="B81" s="264" t="s">
        <v>432</v>
      </c>
      <c r="C81" s="269">
        <v>29.872990000000001</v>
      </c>
      <c r="D81" s="269">
        <v>34.060339999999997</v>
      </c>
      <c r="E81" s="269">
        <v>27.975999999999999</v>
      </c>
      <c r="F81" s="269">
        <v>42.486179999999997</v>
      </c>
      <c r="G81" s="269">
        <v>32.253819999999997</v>
      </c>
      <c r="H81" s="269">
        <v>28.72541</v>
      </c>
      <c r="I81" s="269">
        <v>33.259729999999998</v>
      </c>
      <c r="J81" s="269">
        <v>31.012</v>
      </c>
      <c r="K81" s="269">
        <v>40.408000000000001</v>
      </c>
      <c r="L81" s="269">
        <v>33.848999999999997</v>
      </c>
      <c r="M81" s="269">
        <v>38.531999999999996</v>
      </c>
      <c r="N81" s="269">
        <v>32.726999999999997</v>
      </c>
      <c r="O81" s="269">
        <v>29.073</v>
      </c>
      <c r="P81" s="269">
        <v>31.212</v>
      </c>
      <c r="Q81" s="269">
        <v>27.276</v>
      </c>
      <c r="R81" s="269">
        <v>33.206000000000003</v>
      </c>
      <c r="S81" s="269">
        <v>29.274999999999999</v>
      </c>
      <c r="T81" s="269">
        <v>30.815000000000001</v>
      </c>
      <c r="U81" s="269">
        <v>29.372</v>
      </c>
      <c r="V81" s="269">
        <v>30.097000000000001</v>
      </c>
      <c r="W81" s="269">
        <v>30.439999999999898</v>
      </c>
      <c r="X81" s="269">
        <v>29.673999999999999</v>
      </c>
      <c r="Y81" s="269">
        <v>32.744</v>
      </c>
      <c r="Z81" s="269">
        <v>30.759999999999899</v>
      </c>
      <c r="AA81" s="269">
        <v>26.157</v>
      </c>
      <c r="AB81" s="269">
        <v>31.715</v>
      </c>
      <c r="AC81" s="269">
        <v>27.675999999999998</v>
      </c>
      <c r="AD81" s="269">
        <v>33.465000000000003</v>
      </c>
      <c r="AE81" s="269">
        <v>29.547999999999998</v>
      </c>
    </row>
    <row r="82" spans="1:31" x14ac:dyDescent="0.25">
      <c r="A82" s="164" t="str">
        <f t="shared" si="3"/>
        <v>547</v>
      </c>
      <c r="B82" s="264" t="s">
        <v>433</v>
      </c>
      <c r="C82" s="269">
        <v>4511.84555</v>
      </c>
      <c r="D82" s="269">
        <v>8815.4639899999893</v>
      </c>
      <c r="E82" s="269">
        <v>3643.82132</v>
      </c>
      <c r="F82" s="269">
        <v>4883.35257</v>
      </c>
      <c r="G82" s="269">
        <v>5747.6738599999999</v>
      </c>
      <c r="H82" s="269">
        <v>4938.9329299999999</v>
      </c>
      <c r="I82" s="269">
        <v>3813.7746299999999</v>
      </c>
      <c r="J82" s="269">
        <v>5018.9086526344799</v>
      </c>
      <c r="K82" s="269">
        <v>4989.4292436344804</v>
      </c>
      <c r="L82" s="269">
        <v>3374.90639913015</v>
      </c>
      <c r="M82" s="269">
        <v>2689.8824296344801</v>
      </c>
      <c r="N82" s="269">
        <v>3422.59134288106</v>
      </c>
      <c r="O82" s="269">
        <v>4082.6631928973702</v>
      </c>
      <c r="P82" s="269">
        <v>4554.0611008973701</v>
      </c>
      <c r="Q82" s="269">
        <v>3625.1520259395602</v>
      </c>
      <c r="R82" s="269">
        <v>4279.9245509437596</v>
      </c>
      <c r="S82" s="269">
        <v>4334.5318441301497</v>
      </c>
      <c r="T82" s="269">
        <v>4203.2459786843201</v>
      </c>
      <c r="U82" s="269">
        <v>3674.5197121301499</v>
      </c>
      <c r="V82" s="269">
        <v>4304.5742556344803</v>
      </c>
      <c r="W82" s="269">
        <v>4538.6400496344804</v>
      </c>
      <c r="X82" s="269">
        <v>3238.42760813015</v>
      </c>
      <c r="Y82" s="269">
        <v>4003.4516136344801</v>
      </c>
      <c r="Z82" s="269">
        <v>5844.8152533398397</v>
      </c>
      <c r="AA82" s="269">
        <v>4001.7382282404901</v>
      </c>
      <c r="AB82" s="269">
        <v>5051.8383472404903</v>
      </c>
      <c r="AC82" s="269">
        <v>3224.7794373862698</v>
      </c>
      <c r="AD82" s="269">
        <v>3773.3034171178401</v>
      </c>
      <c r="AE82" s="269">
        <v>4033.33979586039</v>
      </c>
    </row>
    <row r="83" spans="1:31" x14ac:dyDescent="0.25">
      <c r="A83" s="164" t="str">
        <f t="shared" si="3"/>
        <v>548</v>
      </c>
      <c r="B83" s="264" t="s">
        <v>434</v>
      </c>
      <c r="C83" s="269">
        <v>16.02731</v>
      </c>
      <c r="D83" s="269">
        <v>27.576699999999999</v>
      </c>
      <c r="E83" s="269">
        <v>19.662420000000001</v>
      </c>
      <c r="F83" s="269">
        <v>23.273019999999999</v>
      </c>
      <c r="G83" s="269">
        <v>19.116289999999999</v>
      </c>
      <c r="H83" s="269">
        <v>25.004899999999999</v>
      </c>
      <c r="I83" s="269">
        <v>24.332329999999999</v>
      </c>
      <c r="J83" s="269">
        <v>15.484999999999999</v>
      </c>
      <c r="K83" s="269">
        <v>16.081999999999901</v>
      </c>
      <c r="L83" s="269">
        <v>15.555</v>
      </c>
      <c r="M83" s="269">
        <v>15.818</v>
      </c>
      <c r="N83" s="269">
        <v>16.387999999999899</v>
      </c>
      <c r="O83" s="269">
        <v>14.608000000000001</v>
      </c>
      <c r="P83" s="269">
        <v>21.617000000000001</v>
      </c>
      <c r="Q83" s="269">
        <v>19.77</v>
      </c>
      <c r="R83" s="269">
        <v>21.797000000000001</v>
      </c>
      <c r="S83" s="269">
        <v>20.277999999999999</v>
      </c>
      <c r="T83" s="269">
        <v>22.094999999999999</v>
      </c>
      <c r="U83" s="269">
        <v>20.036999999999999</v>
      </c>
      <c r="V83" s="269">
        <v>21.459</v>
      </c>
      <c r="W83" s="269">
        <v>21.866</v>
      </c>
      <c r="X83" s="269">
        <v>22.844000000000001</v>
      </c>
      <c r="Y83" s="269">
        <v>22.030999999999999</v>
      </c>
      <c r="Z83" s="269">
        <v>20.29</v>
      </c>
      <c r="AA83" s="269">
        <v>20.611000000000001</v>
      </c>
      <c r="AB83" s="269">
        <v>21.896999999999998</v>
      </c>
      <c r="AC83" s="269">
        <v>20.152999999999999</v>
      </c>
      <c r="AD83" s="269">
        <v>22.49</v>
      </c>
      <c r="AE83" s="269">
        <v>20.529</v>
      </c>
    </row>
    <row r="84" spans="1:31" x14ac:dyDescent="0.25">
      <c r="A84" s="164" t="str">
        <f t="shared" si="3"/>
        <v>549</v>
      </c>
      <c r="B84" s="264" t="s">
        <v>435</v>
      </c>
      <c r="C84" s="269">
        <v>-5.5167900000000003</v>
      </c>
      <c r="D84" s="269">
        <v>84.675539999999998</v>
      </c>
      <c r="E84" s="269">
        <v>103.75769</v>
      </c>
      <c r="F84" s="269">
        <v>89.258889999999994</v>
      </c>
      <c r="G84" s="269">
        <v>88.409729999999996</v>
      </c>
      <c r="H84" s="269">
        <v>95.44171</v>
      </c>
      <c r="I84" s="269">
        <v>108.5445</v>
      </c>
      <c r="J84" s="269">
        <v>96.888000000000005</v>
      </c>
      <c r="K84" s="269">
        <v>114.187</v>
      </c>
      <c r="L84" s="269">
        <v>106.917</v>
      </c>
      <c r="M84" s="269">
        <v>100.46299999999999</v>
      </c>
      <c r="N84" s="269">
        <v>121.646</v>
      </c>
      <c r="O84" s="269">
        <v>103.286</v>
      </c>
      <c r="P84" s="269">
        <v>106.185</v>
      </c>
      <c r="Q84" s="269">
        <v>102.52</v>
      </c>
      <c r="R84" s="269">
        <v>103.584</v>
      </c>
      <c r="S84" s="269">
        <v>108.556</v>
      </c>
      <c r="T84" s="269">
        <v>126.56100000000001</v>
      </c>
      <c r="U84" s="269">
        <v>115.461</v>
      </c>
      <c r="V84" s="269">
        <v>117.578</v>
      </c>
      <c r="W84" s="269">
        <v>121.711</v>
      </c>
      <c r="X84" s="269">
        <v>118.628</v>
      </c>
      <c r="Y84" s="269">
        <v>120.139</v>
      </c>
      <c r="Z84" s="269">
        <v>118.58499999999999</v>
      </c>
      <c r="AA84" s="269">
        <v>115.858</v>
      </c>
      <c r="AB84" s="269">
        <v>118.422</v>
      </c>
      <c r="AC84" s="269">
        <v>106.43899999999999</v>
      </c>
      <c r="AD84" s="269">
        <v>75.314999999999998</v>
      </c>
      <c r="AE84" s="269">
        <v>122.631</v>
      </c>
    </row>
    <row r="85" spans="1:31" x14ac:dyDescent="0.25">
      <c r="A85" s="164" t="str">
        <f t="shared" si="3"/>
        <v>550</v>
      </c>
      <c r="B85" s="264" t="s">
        <v>436</v>
      </c>
      <c r="C85" s="269">
        <v>1.24569</v>
      </c>
      <c r="D85" s="269">
        <v>1.35734</v>
      </c>
      <c r="E85" s="269">
        <v>1.9818899999999999</v>
      </c>
      <c r="F85" s="269">
        <v>1.16137</v>
      </c>
      <c r="G85" s="269">
        <v>1.2203900000000001</v>
      </c>
      <c r="H85" s="269">
        <v>1.20912</v>
      </c>
      <c r="I85" s="269">
        <v>1.2203900000000001</v>
      </c>
      <c r="J85" s="269">
        <v>0.92200000000000004</v>
      </c>
      <c r="K85" s="269">
        <v>0.92200000000000004</v>
      </c>
      <c r="L85" s="269">
        <v>0.92200000000000004</v>
      </c>
      <c r="M85" s="269">
        <v>0.92200000000000004</v>
      </c>
      <c r="N85" s="269">
        <v>0.92200000000000004</v>
      </c>
      <c r="O85" s="269">
        <v>0.92200000000000004</v>
      </c>
      <c r="P85" s="269">
        <v>0.93500000000000005</v>
      </c>
      <c r="Q85" s="269">
        <v>0.93500000000000005</v>
      </c>
      <c r="R85" s="269">
        <v>0.93500000000000005</v>
      </c>
      <c r="S85" s="269">
        <v>0.93500000000000005</v>
      </c>
      <c r="T85" s="269">
        <v>0.93500000000000005</v>
      </c>
      <c r="U85" s="269">
        <v>0.93500000000000005</v>
      </c>
      <c r="V85" s="269">
        <v>0.93500000000000005</v>
      </c>
      <c r="W85" s="269">
        <v>0.93500000000000005</v>
      </c>
      <c r="X85" s="269">
        <v>0.93500000000000005</v>
      </c>
      <c r="Y85" s="269">
        <v>0.93500000000000005</v>
      </c>
      <c r="Z85" s="269">
        <v>0.93500000000000005</v>
      </c>
      <c r="AA85" s="269">
        <v>0.93500000000000005</v>
      </c>
      <c r="AB85" s="269">
        <v>0.94899999999999995</v>
      </c>
      <c r="AC85" s="269">
        <v>0.94899999999999995</v>
      </c>
      <c r="AD85" s="269">
        <v>0.94899999999999995</v>
      </c>
      <c r="AE85" s="269">
        <v>0.94899999999999995</v>
      </c>
    </row>
    <row r="86" spans="1:31" x14ac:dyDescent="0.25">
      <c r="A86" s="164"/>
      <c r="B86" s="264" t="s">
        <v>437</v>
      </c>
      <c r="C86" s="269">
        <v>4553.4747500000003</v>
      </c>
      <c r="D86" s="269">
        <v>8963.1339099999896</v>
      </c>
      <c r="E86" s="269">
        <v>3797.1993200000002</v>
      </c>
      <c r="F86" s="269">
        <v>5039.5320299999903</v>
      </c>
      <c r="G86" s="269">
        <v>5888.6740900000004</v>
      </c>
      <c r="H86" s="269">
        <v>5089.3140700000004</v>
      </c>
      <c r="I86" s="269">
        <v>3981.1315800000002</v>
      </c>
      <c r="J86" s="269">
        <v>5163.2156526344797</v>
      </c>
      <c r="K86" s="269">
        <v>5161.0282436344796</v>
      </c>
      <c r="L86" s="269">
        <v>3532.14939913015</v>
      </c>
      <c r="M86" s="269">
        <v>2845.6174296344798</v>
      </c>
      <c r="N86" s="269">
        <v>3594.27434288106</v>
      </c>
      <c r="O86" s="269">
        <v>4230.5521928973703</v>
      </c>
      <c r="P86" s="269">
        <v>4714.0101008973797</v>
      </c>
      <c r="Q86" s="269">
        <v>3775.6530259395599</v>
      </c>
      <c r="R86" s="269">
        <v>4439.4465509437596</v>
      </c>
      <c r="S86" s="269">
        <v>4493.5758441301496</v>
      </c>
      <c r="T86" s="269">
        <v>4383.6519786843201</v>
      </c>
      <c r="U86" s="269">
        <v>3840.3247121301401</v>
      </c>
      <c r="V86" s="269">
        <v>4474.6432556344798</v>
      </c>
      <c r="W86" s="269">
        <v>4713.5920496344797</v>
      </c>
      <c r="X86" s="269">
        <v>3410.5086081301502</v>
      </c>
      <c r="Y86" s="269">
        <v>4179.3006136344802</v>
      </c>
      <c r="Z86" s="269">
        <v>6015.3852533398403</v>
      </c>
      <c r="AA86" s="269">
        <v>4165.2992282404903</v>
      </c>
      <c r="AB86" s="269">
        <v>5224.8213472404896</v>
      </c>
      <c r="AC86" s="269">
        <v>3379.9964373862699</v>
      </c>
      <c r="AD86" s="269">
        <v>3905.5224171178402</v>
      </c>
      <c r="AE86" s="269">
        <v>4206.9967958603902</v>
      </c>
    </row>
    <row r="87" spans="1:31" x14ac:dyDescent="0.25">
      <c r="A87" s="164" t="str">
        <f t="shared" si="3"/>
        <v/>
      </c>
    </row>
    <row r="88" spans="1:31" x14ac:dyDescent="0.25">
      <c r="A88" s="164" t="str">
        <f t="shared" si="3"/>
        <v>551</v>
      </c>
      <c r="B88" s="264" t="s">
        <v>438</v>
      </c>
      <c r="C88" s="269">
        <v>10.681389999999899</v>
      </c>
      <c r="D88" s="269">
        <v>11.98232</v>
      </c>
      <c r="E88" s="269">
        <v>11.913599999999899</v>
      </c>
      <c r="F88" s="269">
        <v>12.51878</v>
      </c>
      <c r="G88" s="269">
        <v>12.83456</v>
      </c>
      <c r="H88" s="269">
        <v>13.40326</v>
      </c>
      <c r="I88" s="269">
        <v>16.619509999999998</v>
      </c>
      <c r="J88" s="269">
        <v>7.6219999999999999</v>
      </c>
      <c r="K88" s="269">
        <v>12.314</v>
      </c>
      <c r="L88" s="269">
        <v>9.5500000000000007</v>
      </c>
      <c r="M88" s="269">
        <v>18.966999999999999</v>
      </c>
      <c r="N88" s="269">
        <v>9.3149999999999995</v>
      </c>
      <c r="O88" s="269">
        <v>7.306</v>
      </c>
      <c r="P88" s="269">
        <v>8.6129999999999995</v>
      </c>
      <c r="Q88" s="269">
        <v>7.8949999999999996</v>
      </c>
      <c r="R88" s="269">
        <v>8.6549999999999994</v>
      </c>
      <c r="S88" s="269">
        <v>8.3330000000000002</v>
      </c>
      <c r="T88" s="269">
        <v>9.157</v>
      </c>
      <c r="U88" s="269">
        <v>8.41</v>
      </c>
      <c r="V88" s="269">
        <v>7.875</v>
      </c>
      <c r="W88" s="269">
        <v>8.7129999999999992</v>
      </c>
      <c r="X88" s="269">
        <v>8.9049999999999994</v>
      </c>
      <c r="Y88" s="269">
        <v>8.9489999999999998</v>
      </c>
      <c r="Z88" s="269">
        <v>8.6880000000000006</v>
      </c>
      <c r="AA88" s="269">
        <v>6.6549999999999896</v>
      </c>
      <c r="AB88" s="269">
        <v>8.7089999999999996</v>
      </c>
      <c r="AC88" s="269">
        <v>7.968</v>
      </c>
      <c r="AD88" s="269">
        <v>27.151</v>
      </c>
      <c r="AE88" s="269">
        <v>8.4969999999999999</v>
      </c>
    </row>
    <row r="89" spans="1:31" x14ac:dyDescent="0.25">
      <c r="A89" s="164" t="str">
        <f t="shared" si="3"/>
        <v>552</v>
      </c>
      <c r="B89" s="264" t="s">
        <v>439</v>
      </c>
      <c r="C89" s="269">
        <v>13.17543</v>
      </c>
      <c r="D89" s="269">
        <v>12.877000000000001</v>
      </c>
      <c r="E89" s="269">
        <v>13.30148</v>
      </c>
      <c r="F89" s="269">
        <v>27.69763</v>
      </c>
      <c r="G89" s="269">
        <v>26.110530000000001</v>
      </c>
      <c r="H89" s="269">
        <v>17.237490000000001</v>
      </c>
      <c r="I89" s="269">
        <v>24.095310000000001</v>
      </c>
      <c r="J89" s="269">
        <v>7.9390000000000001</v>
      </c>
      <c r="K89" s="269">
        <v>27.286999999999999</v>
      </c>
      <c r="L89" s="269">
        <v>16.087</v>
      </c>
      <c r="M89" s="269">
        <v>172.535</v>
      </c>
      <c r="N89" s="269">
        <v>17.698</v>
      </c>
      <c r="O89" s="269">
        <v>16.170999999999999</v>
      </c>
      <c r="P89" s="269">
        <v>16.628</v>
      </c>
      <c r="Q89" s="269">
        <v>15.875</v>
      </c>
      <c r="R89" s="269">
        <v>17.067</v>
      </c>
      <c r="S89" s="269">
        <v>21.087</v>
      </c>
      <c r="T89" s="269">
        <v>17.471</v>
      </c>
      <c r="U89" s="269">
        <v>17.052</v>
      </c>
      <c r="V89" s="269">
        <v>17.524000000000001</v>
      </c>
      <c r="W89" s="269">
        <v>17.414999999999999</v>
      </c>
      <c r="X89" s="269">
        <v>18.739000000000001</v>
      </c>
      <c r="Y89" s="269">
        <v>19.821999999999999</v>
      </c>
      <c r="Z89" s="269">
        <v>23.248000000000001</v>
      </c>
      <c r="AA89" s="269">
        <v>18.538</v>
      </c>
      <c r="AB89" s="269">
        <v>16.302</v>
      </c>
      <c r="AC89" s="269">
        <v>16.567</v>
      </c>
      <c r="AD89" s="269">
        <v>16.95</v>
      </c>
      <c r="AE89" s="269">
        <v>16.658000000000001</v>
      </c>
    </row>
    <row r="90" spans="1:31" x14ac:dyDescent="0.25">
      <c r="A90" s="164" t="str">
        <f t="shared" si="3"/>
        <v>553</v>
      </c>
      <c r="B90" s="264" t="s">
        <v>440</v>
      </c>
      <c r="C90" s="269">
        <v>157.28002000000001</v>
      </c>
      <c r="D90" s="269">
        <v>112.73358</v>
      </c>
      <c r="E90" s="269">
        <v>135.33336</v>
      </c>
      <c r="F90" s="269">
        <v>184.61662000000001</v>
      </c>
      <c r="G90" s="269">
        <v>98.978750000000005</v>
      </c>
      <c r="H90" s="269">
        <v>217.6671</v>
      </c>
      <c r="I90" s="269">
        <v>18.557969999999901</v>
      </c>
      <c r="J90" s="269">
        <v>-67.555999999999997</v>
      </c>
      <c r="K90" s="269">
        <v>425.99299999999999</v>
      </c>
      <c r="L90" s="269">
        <v>91.260999999999996</v>
      </c>
      <c r="M90" s="269">
        <v>314.74599999999998</v>
      </c>
      <c r="N90" s="269">
        <v>236.786</v>
      </c>
      <c r="O90" s="269">
        <v>209.65600000000001</v>
      </c>
      <c r="P90" s="269">
        <v>121.423</v>
      </c>
      <c r="Q90" s="269">
        <v>143.46899999999999</v>
      </c>
      <c r="R90" s="269">
        <v>164.27699999999999</v>
      </c>
      <c r="S90" s="269">
        <v>272.46899999999999</v>
      </c>
      <c r="T90" s="269">
        <v>179.66</v>
      </c>
      <c r="U90" s="269">
        <v>238.727</v>
      </c>
      <c r="V90" s="269">
        <v>147.20099999999999</v>
      </c>
      <c r="W90" s="269">
        <v>139.19399999999999</v>
      </c>
      <c r="X90" s="269">
        <v>165.90199999999999</v>
      </c>
      <c r="Y90" s="269">
        <v>324.16199999999998</v>
      </c>
      <c r="Z90" s="269">
        <v>194.803</v>
      </c>
      <c r="AA90" s="269">
        <v>177.53899999999999</v>
      </c>
      <c r="AB90" s="269">
        <v>138.81899999999999</v>
      </c>
      <c r="AC90" s="269">
        <v>158.78399999999999</v>
      </c>
      <c r="AD90" s="269">
        <v>368.09899999999999</v>
      </c>
      <c r="AE90" s="269">
        <v>223.679</v>
      </c>
    </row>
    <row r="91" spans="1:31" x14ac:dyDescent="0.25">
      <c r="A91" s="164" t="str">
        <f t="shared" si="3"/>
        <v>554</v>
      </c>
      <c r="B91" s="264" t="s">
        <v>441</v>
      </c>
      <c r="C91" s="269">
        <v>50.76052</v>
      </c>
      <c r="D91" s="269">
        <v>42.4407</v>
      </c>
      <c r="E91" s="269">
        <v>75.473439999999997</v>
      </c>
      <c r="F91" s="269">
        <v>55.469519999999903</v>
      </c>
      <c r="G91" s="269">
        <v>56.616729999999997</v>
      </c>
      <c r="H91" s="269">
        <v>67.736069999999998</v>
      </c>
      <c r="I91" s="269">
        <v>-51.735349999999997</v>
      </c>
      <c r="J91" s="269">
        <v>70.251000000000005</v>
      </c>
      <c r="K91" s="269">
        <v>102.319</v>
      </c>
      <c r="L91" s="269">
        <v>90.495000000000005</v>
      </c>
      <c r="M91" s="269">
        <v>255.81299999999999</v>
      </c>
      <c r="N91" s="269">
        <v>161.18100000000001</v>
      </c>
      <c r="O91" s="269">
        <v>124.92400000000001</v>
      </c>
      <c r="P91" s="269">
        <v>75.540999999999997</v>
      </c>
      <c r="Q91" s="269">
        <v>78.441999999999993</v>
      </c>
      <c r="R91" s="269">
        <v>93.57</v>
      </c>
      <c r="S91" s="269">
        <v>114.5</v>
      </c>
      <c r="T91" s="269">
        <v>130.791</v>
      </c>
      <c r="U91" s="269">
        <v>102.41800000000001</v>
      </c>
      <c r="V91" s="269">
        <v>104.95399999999999</v>
      </c>
      <c r="W91" s="269">
        <v>97.180999999999997</v>
      </c>
      <c r="X91" s="269">
        <v>168.05799999999999</v>
      </c>
      <c r="Y91" s="269">
        <v>179.94900000000001</v>
      </c>
      <c r="Z91" s="269">
        <v>119.56100000000001</v>
      </c>
      <c r="AA91" s="269">
        <v>100.58</v>
      </c>
      <c r="AB91" s="269">
        <v>89.741</v>
      </c>
      <c r="AC91" s="269">
        <v>112.542</v>
      </c>
      <c r="AD91" s="269">
        <v>295.27800000000002</v>
      </c>
      <c r="AE91" s="269">
        <v>219.524</v>
      </c>
    </row>
    <row r="92" spans="1:31" x14ac:dyDescent="0.25">
      <c r="A92" s="164"/>
      <c r="B92" s="264" t="s">
        <v>442</v>
      </c>
      <c r="C92" s="269">
        <v>231.89735999999999</v>
      </c>
      <c r="D92" s="269">
        <v>180.03360000000001</v>
      </c>
      <c r="E92" s="269">
        <v>236.02188000000001</v>
      </c>
      <c r="F92" s="269">
        <v>280.30255</v>
      </c>
      <c r="G92" s="269">
        <v>194.54057</v>
      </c>
      <c r="H92" s="269">
        <v>316.04392000000001</v>
      </c>
      <c r="I92" s="269">
        <v>7.5374399999999904</v>
      </c>
      <c r="J92" s="269">
        <v>18.256</v>
      </c>
      <c r="K92" s="269">
        <v>567.91300000000001</v>
      </c>
      <c r="L92" s="269">
        <v>207.393</v>
      </c>
      <c r="M92" s="269">
        <v>762.06100000000004</v>
      </c>
      <c r="N92" s="269">
        <v>424.98</v>
      </c>
      <c r="O92" s="269">
        <v>358.05700000000002</v>
      </c>
      <c r="P92" s="269">
        <v>222.20499999999899</v>
      </c>
      <c r="Q92" s="269">
        <v>245.68100000000001</v>
      </c>
      <c r="R92" s="269">
        <v>283.56900000000002</v>
      </c>
      <c r="S92" s="269">
        <v>416.38900000000001</v>
      </c>
      <c r="T92" s="269">
        <v>337.07900000000001</v>
      </c>
      <c r="U92" s="269">
        <v>366.60700000000003</v>
      </c>
      <c r="V92" s="269">
        <v>277.55399999999997</v>
      </c>
      <c r="W92" s="269">
        <v>262.50299999999999</v>
      </c>
      <c r="X92" s="269">
        <v>361.60399999999998</v>
      </c>
      <c r="Y92" s="269">
        <v>532.88199999999995</v>
      </c>
      <c r="Z92" s="269">
        <v>346.3</v>
      </c>
      <c r="AA92" s="269">
        <v>303.31200000000001</v>
      </c>
      <c r="AB92" s="269">
        <v>253.570999999999</v>
      </c>
      <c r="AC92" s="269">
        <v>295.86099999999999</v>
      </c>
      <c r="AD92" s="269">
        <v>707.47799999999995</v>
      </c>
      <c r="AE92" s="269">
        <v>468.358</v>
      </c>
    </row>
    <row r="93" spans="1:31" x14ac:dyDescent="0.25">
      <c r="A93" s="164" t="str">
        <f t="shared" si="3"/>
        <v/>
      </c>
    </row>
    <row r="94" spans="1:31" x14ac:dyDescent="0.25">
      <c r="A94" s="164"/>
      <c r="B94" s="264" t="s">
        <v>130</v>
      </c>
      <c r="C94" s="269">
        <v>4785.3721100000002</v>
      </c>
      <c r="D94" s="269">
        <v>9143.1675099999993</v>
      </c>
      <c r="E94" s="269">
        <v>4033.2212</v>
      </c>
      <c r="F94" s="269">
        <v>5319.8345799999997</v>
      </c>
      <c r="G94" s="269">
        <v>6083.2146599999996</v>
      </c>
      <c r="H94" s="269">
        <v>5405.3579900000004</v>
      </c>
      <c r="I94" s="269">
        <v>3988.6690199999998</v>
      </c>
      <c r="J94" s="269">
        <v>5181.4716526344801</v>
      </c>
      <c r="K94" s="269">
        <v>5728.9412436344801</v>
      </c>
      <c r="L94" s="269">
        <v>3739.54239913015</v>
      </c>
      <c r="M94" s="269">
        <v>3607.6784296344799</v>
      </c>
      <c r="N94" s="269">
        <v>4019.25434288106</v>
      </c>
      <c r="O94" s="269">
        <v>4588.6091928973701</v>
      </c>
      <c r="P94" s="269">
        <v>4936.2151008973797</v>
      </c>
      <c r="Q94" s="269">
        <v>4021.33402593956</v>
      </c>
      <c r="R94" s="269">
        <v>4723.01555094376</v>
      </c>
      <c r="S94" s="269">
        <v>4909.9648441301497</v>
      </c>
      <c r="T94" s="269">
        <v>4720.7309786843198</v>
      </c>
      <c r="U94" s="269">
        <v>4206.9317121301501</v>
      </c>
      <c r="V94" s="269">
        <v>4752.1972556344799</v>
      </c>
      <c r="W94" s="269">
        <v>4976.0950496344803</v>
      </c>
      <c r="X94" s="269">
        <v>3772.11260813015</v>
      </c>
      <c r="Y94" s="269">
        <v>4712.1826136344798</v>
      </c>
      <c r="Z94" s="269">
        <v>6361.6852533398396</v>
      </c>
      <c r="AA94" s="269">
        <v>4468.6112282404902</v>
      </c>
      <c r="AB94" s="269">
        <v>5478.3923472404904</v>
      </c>
      <c r="AC94" s="269">
        <v>3675.8574373862698</v>
      </c>
      <c r="AD94" s="269">
        <v>4613.0004171178398</v>
      </c>
      <c r="AE94" s="269">
        <v>4675.3547958603904</v>
      </c>
    </row>
    <row r="95" spans="1:31" x14ac:dyDescent="0.25">
      <c r="A95" s="164" t="str">
        <f t="shared" si="3"/>
        <v/>
      </c>
    </row>
    <row r="96" spans="1:31" x14ac:dyDescent="0.25">
      <c r="A96" s="164"/>
      <c r="B96" s="264" t="s">
        <v>443</v>
      </c>
    </row>
    <row r="97" spans="1:32" x14ac:dyDescent="0.25">
      <c r="A97" s="164"/>
      <c r="B97" s="264" t="s">
        <v>444</v>
      </c>
      <c r="C97" s="269">
        <v>2580.3337999999999</v>
      </c>
      <c r="D97" s="269">
        <v>2067.2472299999999</v>
      </c>
      <c r="E97" s="269">
        <v>2277.9450900000002</v>
      </c>
      <c r="F97" s="269">
        <v>2385.7584200000001</v>
      </c>
      <c r="G97" s="269">
        <v>2970.0951299999901</v>
      </c>
      <c r="H97" s="269">
        <v>2918.3722499999999</v>
      </c>
      <c r="I97" s="269">
        <v>2505.5616199999999</v>
      </c>
      <c r="J97" s="269">
        <v>2657.4783154512702</v>
      </c>
      <c r="K97" s="269">
        <v>2648.1636487845999</v>
      </c>
      <c r="L97" s="269">
        <v>2628.3409487846002</v>
      </c>
      <c r="M97" s="269">
        <v>2590.4067487846</v>
      </c>
      <c r="N97" s="269">
        <v>3137.4148029512698</v>
      </c>
      <c r="O97" s="269">
        <v>3201.3575182290401</v>
      </c>
      <c r="P97" s="269">
        <v>3219.9210380812701</v>
      </c>
      <c r="Q97" s="269">
        <v>3183.2032380812698</v>
      </c>
      <c r="R97" s="269">
        <v>3249.7219380812699</v>
      </c>
      <c r="S97" s="269">
        <v>3134.0771380812698</v>
      </c>
      <c r="T97" s="269">
        <v>2300.7958380812702</v>
      </c>
      <c r="U97" s="269">
        <v>2300.7958380812702</v>
      </c>
      <c r="V97" s="269">
        <v>2300.7958380812702</v>
      </c>
      <c r="W97" s="269">
        <v>2664.5282436368202</v>
      </c>
      <c r="X97" s="269">
        <v>2664.5282436368202</v>
      </c>
      <c r="Y97" s="269">
        <v>2664.5282436368202</v>
      </c>
      <c r="Z97" s="269">
        <v>2173.3693894701501</v>
      </c>
      <c r="AA97" s="269">
        <v>2053.9187741923802</v>
      </c>
      <c r="AB97" s="269">
        <v>2037.27418600287</v>
      </c>
      <c r="AC97" s="269">
        <v>2037.27418600287</v>
      </c>
      <c r="AD97" s="269">
        <v>2037.27418600287</v>
      </c>
      <c r="AE97" s="269">
        <v>2037.27418600287</v>
      </c>
    </row>
    <row r="98" spans="1:32" x14ac:dyDescent="0.25">
      <c r="A98" s="164"/>
      <c r="B98" s="264" t="s">
        <v>445</v>
      </c>
      <c r="C98" s="269">
        <v>1659.3611599999999</v>
      </c>
      <c r="D98" s="269">
        <v>5870.3687799999998</v>
      </c>
      <c r="E98" s="269">
        <v>1554.60788</v>
      </c>
      <c r="F98" s="269">
        <v>1688.4585099999999</v>
      </c>
      <c r="G98" s="269">
        <v>1702.64617</v>
      </c>
      <c r="H98" s="269">
        <v>1683.1930299999999</v>
      </c>
      <c r="I98" s="269">
        <v>1629.59518</v>
      </c>
      <c r="J98" s="269">
        <v>2643.2278000000001</v>
      </c>
      <c r="K98" s="269">
        <v>2499.3204999999998</v>
      </c>
      <c r="L98" s="269">
        <v>1721.5918999999999</v>
      </c>
      <c r="M98" s="269">
        <v>1930.9683</v>
      </c>
      <c r="N98" s="269">
        <v>2147.17559999999</v>
      </c>
      <c r="O98" s="269">
        <v>2257.5794000000001</v>
      </c>
      <c r="P98" s="269">
        <v>1699.37589999999</v>
      </c>
      <c r="Q98" s="269">
        <v>1354.5357999999901</v>
      </c>
      <c r="R98" s="269">
        <v>1736.8379714351699</v>
      </c>
      <c r="S98" s="269">
        <v>1765.00989999999</v>
      </c>
      <c r="T98" s="269">
        <v>1702.0229999999999</v>
      </c>
      <c r="U98" s="269">
        <v>1950.6344999999999</v>
      </c>
      <c r="V98" s="269">
        <v>2450.3964999999998</v>
      </c>
      <c r="W98" s="269">
        <v>3430.4321999999902</v>
      </c>
      <c r="X98" s="269">
        <v>2185.4728</v>
      </c>
      <c r="Y98" s="269">
        <v>1444.60154375259</v>
      </c>
      <c r="Z98" s="269">
        <v>1564.4567999999999</v>
      </c>
      <c r="AA98" s="269">
        <v>1743.0864999999901</v>
      </c>
      <c r="AB98" s="269">
        <v>1578.8442</v>
      </c>
      <c r="AC98" s="269">
        <v>1184.6785</v>
      </c>
      <c r="AD98" s="269">
        <v>1781.1469</v>
      </c>
      <c r="AE98" s="269">
        <v>1539.6757</v>
      </c>
    </row>
    <row r="99" spans="1:32" x14ac:dyDescent="0.25">
      <c r="A99" s="164" t="str">
        <f t="shared" si="3"/>
        <v>555</v>
      </c>
      <c r="B99" s="264" t="s">
        <v>446</v>
      </c>
      <c r="C99" s="269">
        <v>4239.6949599999998</v>
      </c>
      <c r="D99" s="269">
        <v>7937.6160099999997</v>
      </c>
      <c r="E99" s="269">
        <v>3832.5529700000002</v>
      </c>
      <c r="F99" s="269">
        <v>4074.21693</v>
      </c>
      <c r="G99" s="269">
        <v>4672.7412999999997</v>
      </c>
      <c r="H99" s="269">
        <v>4601.5652799999998</v>
      </c>
      <c r="I99" s="269">
        <v>4135.1567999999997</v>
      </c>
      <c r="J99" s="269">
        <v>5300.7061154512703</v>
      </c>
      <c r="K99" s="269">
        <v>5147.4841487845997</v>
      </c>
      <c r="L99" s="269">
        <v>4349.9328487845996</v>
      </c>
      <c r="M99" s="269">
        <v>4521.3750487846</v>
      </c>
      <c r="N99" s="269">
        <v>5284.5904029512603</v>
      </c>
      <c r="O99" s="269">
        <v>5458.9369182290402</v>
      </c>
      <c r="P99" s="269">
        <v>4919.2969380812701</v>
      </c>
      <c r="Q99" s="269">
        <v>4537.7390380812603</v>
      </c>
      <c r="R99" s="269">
        <v>4986.5599095164398</v>
      </c>
      <c r="S99" s="269">
        <v>4899.0870380812703</v>
      </c>
      <c r="T99" s="269">
        <v>4002.8188380812699</v>
      </c>
      <c r="U99" s="269">
        <v>4251.4303380812698</v>
      </c>
      <c r="V99" s="269">
        <v>4751.1923380812696</v>
      </c>
      <c r="W99" s="269">
        <v>6094.9604436368199</v>
      </c>
      <c r="X99" s="269">
        <v>4850.0010436368202</v>
      </c>
      <c r="Y99" s="269">
        <v>4109.12978738941</v>
      </c>
      <c r="Z99" s="269">
        <v>3737.82618947015</v>
      </c>
      <c r="AA99" s="269">
        <v>3797.0052741923801</v>
      </c>
      <c r="AB99" s="269">
        <v>3616.11838600287</v>
      </c>
      <c r="AC99" s="269">
        <v>3221.95268600287</v>
      </c>
      <c r="AD99" s="269">
        <v>3818.4210860028602</v>
      </c>
      <c r="AE99" s="269">
        <v>3576.9498860028698</v>
      </c>
      <c r="AF99" s="164">
        <f>SUM(T99:AE99)</f>
        <v>49827.806296580864</v>
      </c>
    </row>
    <row r="100" spans="1:32" x14ac:dyDescent="0.25">
      <c r="A100" s="164" t="str">
        <f t="shared" si="3"/>
        <v/>
      </c>
    </row>
    <row r="101" spans="1:32" x14ac:dyDescent="0.25">
      <c r="A101" s="164" t="str">
        <f t="shared" si="3"/>
        <v>556</v>
      </c>
      <c r="B101" s="264" t="s">
        <v>131</v>
      </c>
      <c r="C101" s="269">
        <v>100.64382999999999</v>
      </c>
      <c r="D101" s="269">
        <v>108.73772</v>
      </c>
      <c r="E101" s="269">
        <v>93.789050000000003</v>
      </c>
      <c r="F101" s="269">
        <v>101.89079</v>
      </c>
      <c r="G101" s="269">
        <v>93.233410000000006</v>
      </c>
      <c r="H101" s="269">
        <v>93.187370000000001</v>
      </c>
      <c r="I101" s="269">
        <v>79.527149999999907</v>
      </c>
      <c r="J101" s="269">
        <v>101.80800000000001</v>
      </c>
      <c r="K101" s="269">
        <v>108.77500000000001</v>
      </c>
      <c r="L101" s="269">
        <v>93.165000000000006</v>
      </c>
      <c r="M101" s="269">
        <v>108.73099999999999</v>
      </c>
      <c r="N101" s="269">
        <v>98.879000000000005</v>
      </c>
      <c r="O101" s="269">
        <v>82.036000000000001</v>
      </c>
      <c r="P101" s="269">
        <v>117.143</v>
      </c>
      <c r="Q101" s="269">
        <v>97.102000000000004</v>
      </c>
      <c r="R101" s="269">
        <v>105.29</v>
      </c>
      <c r="S101" s="269">
        <v>109.68300000000001</v>
      </c>
      <c r="T101" s="269">
        <v>115.60899999999999</v>
      </c>
      <c r="U101" s="269">
        <v>96.091999999999999</v>
      </c>
      <c r="V101" s="269">
        <v>105.185</v>
      </c>
      <c r="W101" s="269">
        <v>105.009</v>
      </c>
      <c r="X101" s="269">
        <v>96.92</v>
      </c>
      <c r="Y101" s="269">
        <v>104.443</v>
      </c>
      <c r="Z101" s="269">
        <v>92.206000000000003</v>
      </c>
      <c r="AA101" s="269">
        <v>89.501000000000005</v>
      </c>
      <c r="AB101" s="269">
        <v>112.438</v>
      </c>
      <c r="AC101" s="269">
        <v>93.165000000000006</v>
      </c>
      <c r="AD101" s="269">
        <v>106.428</v>
      </c>
      <c r="AE101" s="269">
        <v>104.521</v>
      </c>
    </row>
    <row r="102" spans="1:32" x14ac:dyDescent="0.25">
      <c r="A102" s="164" t="str">
        <f t="shared" si="3"/>
        <v>557</v>
      </c>
      <c r="B102" s="264" t="s">
        <v>132</v>
      </c>
      <c r="C102" s="269">
        <v>2.8721000000000001</v>
      </c>
      <c r="D102" s="269">
        <v>600.87153000000001</v>
      </c>
      <c r="E102" s="269">
        <v>4.6924000000000001</v>
      </c>
      <c r="F102" s="269">
        <v>23.370329999999999</v>
      </c>
      <c r="G102" s="269">
        <v>14.495480000000001</v>
      </c>
      <c r="H102" s="269">
        <v>22.085100000000001</v>
      </c>
      <c r="I102" s="269">
        <v>6.0229400000000002</v>
      </c>
      <c r="J102" s="269">
        <v>16.518000000000001</v>
      </c>
      <c r="K102" s="269">
        <v>10.816000000000001</v>
      </c>
      <c r="L102" s="269">
        <v>21.974</v>
      </c>
      <c r="M102" s="269">
        <v>24.041</v>
      </c>
      <c r="N102" s="269">
        <v>11.516999999999999</v>
      </c>
      <c r="O102" s="269">
        <v>27.05</v>
      </c>
      <c r="P102" s="269">
        <v>33.659999999999997</v>
      </c>
      <c r="Q102" s="269">
        <v>35.756</v>
      </c>
      <c r="R102" s="269">
        <v>29.702999999999999</v>
      </c>
      <c r="S102" s="269">
        <v>12.576000000000001</v>
      </c>
      <c r="T102" s="269">
        <v>16.027999999999999</v>
      </c>
      <c r="U102" s="269">
        <v>12.309999999999899</v>
      </c>
      <c r="V102" s="269">
        <v>13.5739999999999</v>
      </c>
      <c r="W102" s="269">
        <v>13.161</v>
      </c>
      <c r="X102" s="269">
        <v>14.762</v>
      </c>
      <c r="Y102" s="269">
        <v>11.853999999999999</v>
      </c>
      <c r="Z102" s="269">
        <v>8.03399999999999</v>
      </c>
      <c r="AA102" s="269">
        <v>23.006</v>
      </c>
      <c r="AB102" s="269">
        <v>30.26</v>
      </c>
      <c r="AC102" s="269">
        <v>39.287999999999997</v>
      </c>
      <c r="AD102" s="269">
        <v>12.574</v>
      </c>
      <c r="AE102" s="269">
        <v>13.7259999999999</v>
      </c>
    </row>
    <row r="103" spans="1:32" x14ac:dyDescent="0.25">
      <c r="A103" s="164" t="str">
        <f t="shared" si="3"/>
        <v/>
      </c>
    </row>
    <row r="104" spans="1:32" x14ac:dyDescent="0.25">
      <c r="A104" s="164"/>
      <c r="B104" s="264" t="s">
        <v>133</v>
      </c>
      <c r="C104" s="269">
        <v>40343.761630000001</v>
      </c>
      <c r="D104" s="269">
        <v>49694.369719999901</v>
      </c>
      <c r="E104" s="269">
        <v>33696.020750000003</v>
      </c>
      <c r="F104" s="269">
        <v>37273.7356499999</v>
      </c>
      <c r="G104" s="269">
        <v>36249.427019999901</v>
      </c>
      <c r="H104" s="269">
        <v>38009.611409999903</v>
      </c>
      <c r="I104" s="269">
        <v>37899.081879999998</v>
      </c>
      <c r="J104" s="269">
        <v>40513.651040315999</v>
      </c>
      <c r="K104" s="269">
        <v>42176.663761860204</v>
      </c>
      <c r="L104" s="269">
        <v>36789.8558884507</v>
      </c>
      <c r="M104" s="269">
        <v>37182.286079745303</v>
      </c>
      <c r="N104" s="269">
        <v>35764.684349155599</v>
      </c>
      <c r="O104" s="269">
        <v>39630.920647215498</v>
      </c>
      <c r="P104" s="269">
        <v>40858.088412893303</v>
      </c>
      <c r="Q104" s="269">
        <v>36411.1284583776</v>
      </c>
      <c r="R104" s="269">
        <v>38959.317376103099</v>
      </c>
      <c r="S104" s="269">
        <v>37145.9323026442</v>
      </c>
      <c r="T104" s="269">
        <v>37507.880786581904</v>
      </c>
      <c r="U104" s="269">
        <v>37397.548718874197</v>
      </c>
      <c r="V104" s="269">
        <v>41066.372667748103</v>
      </c>
      <c r="W104" s="269">
        <v>41649.065999510902</v>
      </c>
      <c r="X104" s="269">
        <v>36826.736485237801</v>
      </c>
      <c r="Y104" s="269">
        <v>36868.457246050602</v>
      </c>
      <c r="Z104" s="269">
        <v>37667.028535949801</v>
      </c>
      <c r="AA104" s="269">
        <v>38643.643114503997</v>
      </c>
      <c r="AB104" s="269">
        <v>40228.079097325099</v>
      </c>
      <c r="AC104" s="269">
        <v>35060.506891414698</v>
      </c>
      <c r="AD104" s="269">
        <v>43795.591158036703</v>
      </c>
      <c r="AE104" s="269">
        <v>35785.683010624998</v>
      </c>
    </row>
    <row r="105" spans="1:32" x14ac:dyDescent="0.25">
      <c r="A105" s="164" t="str">
        <f t="shared" si="3"/>
        <v/>
      </c>
    </row>
    <row r="106" spans="1:32" x14ac:dyDescent="0.25">
      <c r="A106" s="164"/>
      <c r="B106" s="264" t="s">
        <v>184</v>
      </c>
    </row>
    <row r="107" spans="1:32" x14ac:dyDescent="0.25">
      <c r="A107" s="164" t="str">
        <f t="shared" ref="A107:A170" si="4">MID($B107,1,3)</f>
        <v>560</v>
      </c>
      <c r="B107" s="264" t="s">
        <v>447</v>
      </c>
      <c r="C107" s="269">
        <v>68.364310000000003</v>
      </c>
      <c r="D107" s="269">
        <v>68.982339999999994</v>
      </c>
      <c r="E107" s="269">
        <v>67.092399999999998</v>
      </c>
      <c r="F107" s="269">
        <v>87.606530000000006</v>
      </c>
      <c r="G107" s="269">
        <v>68.073229999999995</v>
      </c>
      <c r="H107" s="269">
        <v>74.554720000000003</v>
      </c>
      <c r="I107" s="269">
        <v>69.220479999999995</v>
      </c>
      <c r="J107" s="269">
        <v>86.394000000000005</v>
      </c>
      <c r="K107" s="269">
        <v>96.108000000000004</v>
      </c>
      <c r="L107" s="269">
        <v>78.105000000000004</v>
      </c>
      <c r="M107" s="269">
        <v>92.378</v>
      </c>
      <c r="N107" s="269">
        <v>85.963999999999999</v>
      </c>
      <c r="O107" s="269">
        <v>73.878</v>
      </c>
      <c r="P107" s="269">
        <v>95.606999999999999</v>
      </c>
      <c r="Q107" s="269">
        <v>84.944999999999993</v>
      </c>
      <c r="R107" s="269">
        <v>89.956999999999994</v>
      </c>
      <c r="S107" s="269">
        <v>87.048000000000002</v>
      </c>
      <c r="T107" s="269">
        <v>102.309</v>
      </c>
      <c r="U107" s="269">
        <v>80.385000000000005</v>
      </c>
      <c r="V107" s="269">
        <v>95.349000000000004</v>
      </c>
      <c r="W107" s="269">
        <v>101.209</v>
      </c>
      <c r="X107" s="269">
        <v>90.173000000000002</v>
      </c>
      <c r="Y107" s="269">
        <v>137.096</v>
      </c>
      <c r="Z107" s="269">
        <v>82.972999999999999</v>
      </c>
      <c r="AA107" s="269">
        <v>75.915999999999997</v>
      </c>
      <c r="AB107" s="269">
        <v>98.358999999999995</v>
      </c>
      <c r="AC107" s="269">
        <v>87.388999999999996</v>
      </c>
      <c r="AD107" s="269">
        <v>97.165999999999997</v>
      </c>
      <c r="AE107" s="269">
        <v>89.504999999999995</v>
      </c>
    </row>
    <row r="108" spans="1:32" x14ac:dyDescent="0.25">
      <c r="A108" s="164" t="str">
        <f t="shared" si="4"/>
        <v>561</v>
      </c>
      <c r="B108" s="264" t="s">
        <v>448</v>
      </c>
      <c r="C108" s="269">
        <v>177.59800000000001</v>
      </c>
      <c r="D108" s="269">
        <v>173.04035999999999</v>
      </c>
      <c r="E108" s="269">
        <v>167.96328</v>
      </c>
      <c r="F108" s="269">
        <v>174.67268999999999</v>
      </c>
      <c r="G108" s="269">
        <v>201.10338999999999</v>
      </c>
      <c r="H108" s="269">
        <v>212.37513000000001</v>
      </c>
      <c r="I108" s="269">
        <v>195.28325000000001</v>
      </c>
      <c r="J108" s="269">
        <v>249.29499999999999</v>
      </c>
      <c r="K108" s="269">
        <v>248.59200000000001</v>
      </c>
      <c r="L108" s="269">
        <v>223.62799999999999</v>
      </c>
      <c r="M108" s="269">
        <v>253.41099999999901</v>
      </c>
      <c r="N108" s="269">
        <v>226.501</v>
      </c>
      <c r="O108" s="269">
        <v>195.85499999999999</v>
      </c>
      <c r="P108" s="269">
        <v>257.34800000000001</v>
      </c>
      <c r="Q108" s="269">
        <v>229.071</v>
      </c>
      <c r="R108" s="269">
        <v>245.065</v>
      </c>
      <c r="S108" s="269">
        <v>220.65100000000001</v>
      </c>
      <c r="T108" s="269">
        <v>245.37899999999999</v>
      </c>
      <c r="U108" s="269">
        <v>201.32300000000001</v>
      </c>
      <c r="V108" s="269">
        <v>236.41899999999899</v>
      </c>
      <c r="W108" s="269">
        <v>248.268</v>
      </c>
      <c r="X108" s="269">
        <v>252.429</v>
      </c>
      <c r="Y108" s="269">
        <v>254.88200000000001</v>
      </c>
      <c r="Z108" s="269">
        <v>221.36899999999901</v>
      </c>
      <c r="AA108" s="269">
        <v>209.72300000000001</v>
      </c>
      <c r="AB108" s="269">
        <v>251.55099999999999</v>
      </c>
      <c r="AC108" s="269">
        <v>224.089</v>
      </c>
      <c r="AD108" s="269">
        <v>250.53700000000001</v>
      </c>
      <c r="AE108" s="269">
        <v>224.97800000000001</v>
      </c>
    </row>
    <row r="109" spans="1:32" x14ac:dyDescent="0.25">
      <c r="A109" s="164" t="str">
        <f t="shared" si="4"/>
        <v>562</v>
      </c>
      <c r="B109" s="264" t="s">
        <v>449</v>
      </c>
      <c r="C109" s="269">
        <v>14.96862</v>
      </c>
      <c r="D109" s="269">
        <v>67.442520000000002</v>
      </c>
      <c r="E109" s="269">
        <v>103.44033</v>
      </c>
      <c r="F109" s="269">
        <v>84.908929999999998</v>
      </c>
      <c r="G109" s="269">
        <v>96.904839999999993</v>
      </c>
      <c r="H109" s="269">
        <v>87.794649999999905</v>
      </c>
      <c r="I109" s="269">
        <v>70.358559999999997</v>
      </c>
      <c r="J109" s="269">
        <v>65.646000000000001</v>
      </c>
      <c r="K109" s="269">
        <v>71.983999999999995</v>
      </c>
      <c r="L109" s="269">
        <v>74.448999999999998</v>
      </c>
      <c r="M109" s="269">
        <v>83.251999999999995</v>
      </c>
      <c r="N109" s="269">
        <v>66.86</v>
      </c>
      <c r="O109" s="269">
        <v>62.640999999999998</v>
      </c>
      <c r="P109" s="269">
        <v>67.019000000000005</v>
      </c>
      <c r="Q109" s="269">
        <v>67.019000000000005</v>
      </c>
      <c r="R109" s="269">
        <v>74.564999999999998</v>
      </c>
      <c r="S109" s="269">
        <v>74.564999999999998</v>
      </c>
      <c r="T109" s="269">
        <v>74.564999999999998</v>
      </c>
      <c r="U109" s="269">
        <v>79.269000000000005</v>
      </c>
      <c r="V109" s="269">
        <v>79.269000000000005</v>
      </c>
      <c r="W109" s="269">
        <v>67.019000000000005</v>
      </c>
      <c r="X109" s="269">
        <v>74.564999999999998</v>
      </c>
      <c r="Y109" s="269">
        <v>74.564999999999998</v>
      </c>
      <c r="Z109" s="269">
        <v>67.019000000000005</v>
      </c>
      <c r="AA109" s="269">
        <v>67.070999999999998</v>
      </c>
      <c r="AB109" s="269">
        <v>70.25</v>
      </c>
      <c r="AC109" s="269">
        <v>71.756</v>
      </c>
      <c r="AD109" s="269">
        <v>71.756</v>
      </c>
      <c r="AE109" s="269">
        <v>82.5</v>
      </c>
    </row>
    <row r="110" spans="1:32" x14ac:dyDescent="0.25">
      <c r="A110" s="164" t="str">
        <f t="shared" si="4"/>
        <v>563</v>
      </c>
      <c r="B110" s="264" t="s">
        <v>450</v>
      </c>
      <c r="C110" s="269">
        <v>15.95786</v>
      </c>
      <c r="D110" s="269">
        <v>12.847440000000001</v>
      </c>
      <c r="E110" s="269">
        <v>8.6660199999999996</v>
      </c>
      <c r="F110" s="269">
        <v>22.216169999999899</v>
      </c>
      <c r="G110" s="269">
        <v>17.676310000000001</v>
      </c>
      <c r="H110" s="269">
        <v>13.501670000000001</v>
      </c>
      <c r="I110" s="269">
        <v>22.71782</v>
      </c>
      <c r="J110" s="269">
        <v>34.932000000000002</v>
      </c>
      <c r="K110" s="269">
        <v>19.100000000000001</v>
      </c>
      <c r="L110" s="269">
        <v>117.021</v>
      </c>
      <c r="M110" s="269">
        <v>19.7</v>
      </c>
      <c r="N110" s="269">
        <v>16.2</v>
      </c>
      <c r="O110" s="269">
        <v>32.5</v>
      </c>
      <c r="P110" s="269">
        <v>15.516</v>
      </c>
      <c r="Q110" s="269">
        <v>16.172000000000001</v>
      </c>
      <c r="R110" s="269">
        <v>23.771999999999998</v>
      </c>
      <c r="S110" s="269">
        <v>23.452000000000002</v>
      </c>
      <c r="T110" s="269">
        <v>39.671999999999997</v>
      </c>
      <c r="U110" s="269">
        <v>39.671999999999997</v>
      </c>
      <c r="V110" s="269">
        <v>22.172000000000001</v>
      </c>
      <c r="W110" s="269">
        <v>22.172000000000001</v>
      </c>
      <c r="X110" s="269">
        <v>22.172000000000001</v>
      </c>
      <c r="Y110" s="269">
        <v>22.172000000000001</v>
      </c>
      <c r="Z110" s="269">
        <v>17.771999999999998</v>
      </c>
      <c r="AA110" s="269">
        <v>17.628</v>
      </c>
      <c r="AB110" s="269">
        <v>15.638999999999999</v>
      </c>
      <c r="AC110" s="269">
        <v>16.295000000000002</v>
      </c>
      <c r="AD110" s="269">
        <v>23.895</v>
      </c>
      <c r="AE110" s="269">
        <v>23.574999999999999</v>
      </c>
    </row>
    <row r="111" spans="1:32" x14ac:dyDescent="0.25">
      <c r="A111" s="164" t="str">
        <f t="shared" si="4"/>
        <v>564</v>
      </c>
      <c r="B111" s="264" t="s">
        <v>451</v>
      </c>
      <c r="C111" s="269">
        <v>0</v>
      </c>
      <c r="D111" s="269">
        <v>0</v>
      </c>
      <c r="E111" s="269">
        <v>0</v>
      </c>
      <c r="F111" s="269">
        <v>0</v>
      </c>
      <c r="G111" s="269">
        <v>0</v>
      </c>
      <c r="H111" s="269">
        <v>0</v>
      </c>
      <c r="I111" s="269">
        <v>0</v>
      </c>
      <c r="J111" s="269">
        <v>0</v>
      </c>
      <c r="K111" s="269">
        <v>0</v>
      </c>
      <c r="L111" s="269">
        <v>0</v>
      </c>
      <c r="M111" s="269">
        <v>0</v>
      </c>
      <c r="N111" s="269">
        <v>0</v>
      </c>
      <c r="O111" s="269">
        <v>0</v>
      </c>
      <c r="P111" s="269">
        <v>0</v>
      </c>
      <c r="Q111" s="269">
        <v>0</v>
      </c>
      <c r="R111" s="269">
        <v>0</v>
      </c>
      <c r="S111" s="269">
        <v>0</v>
      </c>
      <c r="T111" s="269">
        <v>0</v>
      </c>
      <c r="U111" s="269">
        <v>0</v>
      </c>
      <c r="V111" s="269">
        <v>0</v>
      </c>
      <c r="W111" s="269">
        <v>0</v>
      </c>
      <c r="X111" s="269">
        <v>0</v>
      </c>
      <c r="Y111" s="269">
        <v>0</v>
      </c>
      <c r="Z111" s="269">
        <v>0</v>
      </c>
      <c r="AA111" s="269">
        <v>0</v>
      </c>
      <c r="AB111" s="269">
        <v>0</v>
      </c>
      <c r="AC111" s="269">
        <v>0</v>
      </c>
      <c r="AD111" s="269">
        <v>0</v>
      </c>
      <c r="AE111" s="269">
        <v>0</v>
      </c>
    </row>
    <row r="112" spans="1:32" x14ac:dyDescent="0.25">
      <c r="A112" s="164" t="str">
        <f t="shared" si="4"/>
        <v>565</v>
      </c>
      <c r="B112" s="264" t="s">
        <v>452</v>
      </c>
      <c r="C112" s="269">
        <v>75.543629999999993</v>
      </c>
      <c r="D112" s="269">
        <v>557.94748000000004</v>
      </c>
      <c r="E112" s="269">
        <v>31.759060000000002</v>
      </c>
      <c r="F112" s="269">
        <v>39.388649999999998</v>
      </c>
      <c r="G112" s="269">
        <v>109.68131</v>
      </c>
      <c r="H112" s="269">
        <v>63.477989999999899</v>
      </c>
      <c r="I112" s="269">
        <v>32.345660000000002</v>
      </c>
      <c r="J112" s="269">
        <v>99.933000000000007</v>
      </c>
      <c r="K112" s="269">
        <v>50.600999999999999</v>
      </c>
      <c r="L112" s="269">
        <v>144.16200000000001</v>
      </c>
      <c r="M112" s="269">
        <v>190.32599999999999</v>
      </c>
      <c r="N112" s="269">
        <v>86.277000000000001</v>
      </c>
      <c r="O112" s="269">
        <v>250.71700000000001</v>
      </c>
      <c r="P112" s="269">
        <v>107.941</v>
      </c>
      <c r="Q112" s="269">
        <v>99.295000000000002</v>
      </c>
      <c r="R112" s="269">
        <v>147.95599999999999</v>
      </c>
      <c r="S112" s="269">
        <v>51.44</v>
      </c>
      <c r="T112" s="269">
        <v>73.314999999999998</v>
      </c>
      <c r="U112" s="269">
        <v>48.317</v>
      </c>
      <c r="V112" s="269">
        <v>64.935999999999893</v>
      </c>
      <c r="W112" s="269">
        <v>88.977999999999994</v>
      </c>
      <c r="X112" s="269">
        <v>71.09</v>
      </c>
      <c r="Y112" s="269">
        <v>44.923999999999999</v>
      </c>
      <c r="Z112" s="269">
        <v>3.766</v>
      </c>
      <c r="AA112" s="269">
        <v>191.40700000000001</v>
      </c>
      <c r="AB112" s="269">
        <v>94.909000000000006</v>
      </c>
      <c r="AC112" s="269">
        <v>115.729</v>
      </c>
      <c r="AD112" s="269">
        <v>32.133000000000003</v>
      </c>
      <c r="AE112" s="269">
        <v>64.263000000000005</v>
      </c>
    </row>
    <row r="113" spans="1:31" x14ac:dyDescent="0.25">
      <c r="A113" s="164" t="str">
        <f t="shared" si="4"/>
        <v>566</v>
      </c>
      <c r="B113" s="264" t="s">
        <v>453</v>
      </c>
      <c r="C113" s="269">
        <v>619.98229999999899</v>
      </c>
      <c r="D113" s="269">
        <v>690.73824999999999</v>
      </c>
      <c r="E113" s="269">
        <v>647.94857000000002</v>
      </c>
      <c r="F113" s="269">
        <v>557.12483999999995</v>
      </c>
      <c r="G113" s="269">
        <v>570.71109999999999</v>
      </c>
      <c r="H113" s="269">
        <v>526.29476999999997</v>
      </c>
      <c r="I113" s="269">
        <v>763.79021999999998</v>
      </c>
      <c r="J113" s="269">
        <v>572.548</v>
      </c>
      <c r="K113" s="269">
        <v>1620.0719999999999</v>
      </c>
      <c r="L113" s="269">
        <v>825.30200000000002</v>
      </c>
      <c r="M113" s="269">
        <v>730.44200000000001</v>
      </c>
      <c r="N113" s="269">
        <v>727.774</v>
      </c>
      <c r="O113" s="269">
        <v>731.88099999999997</v>
      </c>
      <c r="P113" s="269">
        <v>888.02700000000004</v>
      </c>
      <c r="Q113" s="269">
        <v>785.41499999999996</v>
      </c>
      <c r="R113" s="269">
        <v>796.93399999999997</v>
      </c>
      <c r="S113" s="269">
        <v>887.51299999999901</v>
      </c>
      <c r="T113" s="269">
        <v>989.07899999999995</v>
      </c>
      <c r="U113" s="269">
        <v>1012.5359999999999</v>
      </c>
      <c r="V113" s="269">
        <v>1111.83</v>
      </c>
      <c r="W113" s="269">
        <v>1010.121</v>
      </c>
      <c r="X113" s="269">
        <v>1013.412</v>
      </c>
      <c r="Y113" s="269">
        <v>1113.8340000000001</v>
      </c>
      <c r="Z113" s="269">
        <v>1013.611</v>
      </c>
      <c r="AA113" s="269">
        <v>1011.818</v>
      </c>
      <c r="AB113" s="269">
        <v>1102.567</v>
      </c>
      <c r="AC113" s="269">
        <v>995.66099999999994</v>
      </c>
      <c r="AD113" s="269">
        <v>1007.324</v>
      </c>
      <c r="AE113" s="269">
        <v>1102.1189999999999</v>
      </c>
    </row>
    <row r="114" spans="1:31" x14ac:dyDescent="0.25">
      <c r="A114" s="164" t="str">
        <f t="shared" si="4"/>
        <v>567</v>
      </c>
      <c r="B114" s="264" t="s">
        <v>454</v>
      </c>
      <c r="C114" s="269">
        <v>0.83068999999999904</v>
      </c>
      <c r="D114" s="269">
        <v>0.83068999999999904</v>
      </c>
      <c r="E114" s="269">
        <v>27.538699999999999</v>
      </c>
      <c r="F114" s="269">
        <v>3.0224599999999899</v>
      </c>
      <c r="G114" s="269">
        <v>0.34569</v>
      </c>
      <c r="H114" s="269">
        <v>0.48026000000000002</v>
      </c>
      <c r="I114" s="269">
        <v>12.465020000000001</v>
      </c>
      <c r="J114" s="269">
        <v>1.607</v>
      </c>
      <c r="K114" s="269">
        <v>0.36499999999999999</v>
      </c>
      <c r="L114" s="269">
        <v>0.36499999999999999</v>
      </c>
      <c r="M114" s="269">
        <v>0.36499999999999999</v>
      </c>
      <c r="N114" s="269">
        <v>22.204999999999998</v>
      </c>
      <c r="O114" s="269">
        <v>26.158999999999999</v>
      </c>
      <c r="P114" s="269">
        <v>0.35299999999999998</v>
      </c>
      <c r="Q114" s="269">
        <v>0.35299999999999998</v>
      </c>
      <c r="R114" s="269">
        <v>2.35299999999999</v>
      </c>
      <c r="S114" s="269">
        <v>28.353000000000002</v>
      </c>
      <c r="T114" s="269">
        <v>2.35299999999999</v>
      </c>
      <c r="U114" s="269">
        <v>8.3529999999999998</v>
      </c>
      <c r="V114" s="269">
        <v>2.35299999999999</v>
      </c>
      <c r="W114" s="269">
        <v>0.35299999999999998</v>
      </c>
      <c r="X114" s="269">
        <v>0.35299999999999998</v>
      </c>
      <c r="Y114" s="269">
        <v>0.35299999999999998</v>
      </c>
      <c r="Z114" s="269">
        <v>28.353000000000002</v>
      </c>
      <c r="AA114" s="269">
        <v>32.353000000000002</v>
      </c>
      <c r="AB114" s="269">
        <v>0.35299999999999998</v>
      </c>
      <c r="AC114" s="269">
        <v>0.35299999999999998</v>
      </c>
      <c r="AD114" s="269">
        <v>2.35299999999999</v>
      </c>
      <c r="AE114" s="269">
        <v>28.353000000000002</v>
      </c>
    </row>
    <row r="115" spans="1:31" x14ac:dyDescent="0.25">
      <c r="A115" s="164" t="str">
        <f t="shared" si="4"/>
        <v>575</v>
      </c>
      <c r="B115" s="264" t="s">
        <v>455</v>
      </c>
      <c r="C115" s="269">
        <v>0.18966</v>
      </c>
      <c r="D115" s="269">
        <v>2.4459299999999899</v>
      </c>
      <c r="E115" s="269">
        <v>0.32488</v>
      </c>
      <c r="F115" s="269">
        <v>7.4959999999999999E-2</v>
      </c>
      <c r="G115" s="269">
        <v>1.2084299999999999</v>
      </c>
      <c r="H115" s="269">
        <v>0.12913999999999901</v>
      </c>
      <c r="I115" s="269">
        <v>0.42625999999999997</v>
      </c>
      <c r="J115" s="269">
        <v>0</v>
      </c>
      <c r="K115" s="269">
        <v>0</v>
      </c>
      <c r="L115" s="269">
        <v>0</v>
      </c>
      <c r="M115" s="269">
        <v>0</v>
      </c>
      <c r="N115" s="269">
        <v>0</v>
      </c>
      <c r="O115" s="269">
        <v>0</v>
      </c>
      <c r="P115" s="269">
        <v>0</v>
      </c>
      <c r="Q115" s="269">
        <v>0</v>
      </c>
      <c r="R115" s="269">
        <v>0</v>
      </c>
      <c r="S115" s="269">
        <v>0</v>
      </c>
      <c r="T115" s="269">
        <v>0</v>
      </c>
      <c r="U115" s="269">
        <v>0</v>
      </c>
      <c r="V115" s="269">
        <v>0</v>
      </c>
      <c r="W115" s="269">
        <v>0</v>
      </c>
      <c r="X115" s="269">
        <v>0</v>
      </c>
      <c r="Y115" s="269">
        <v>0</v>
      </c>
      <c r="Z115" s="269">
        <v>0</v>
      </c>
      <c r="AA115" s="269">
        <v>0</v>
      </c>
      <c r="AB115" s="269">
        <v>0</v>
      </c>
      <c r="AC115" s="269">
        <v>0</v>
      </c>
      <c r="AD115" s="269">
        <v>0</v>
      </c>
      <c r="AE115" s="269">
        <v>0</v>
      </c>
    </row>
    <row r="116" spans="1:31" x14ac:dyDescent="0.25">
      <c r="A116" s="164"/>
      <c r="B116" s="264" t="s">
        <v>456</v>
      </c>
      <c r="C116" s="269">
        <v>973.43506999999897</v>
      </c>
      <c r="D116" s="269">
        <v>1574.2750100000001</v>
      </c>
      <c r="E116" s="269">
        <v>1054.73324</v>
      </c>
      <c r="F116" s="269">
        <v>969.01522999999997</v>
      </c>
      <c r="G116" s="269">
        <v>1065.7042999999901</v>
      </c>
      <c r="H116" s="269">
        <v>978.60833000000002</v>
      </c>
      <c r="I116" s="269">
        <v>1166.60727</v>
      </c>
      <c r="J116" s="269">
        <v>1110.355</v>
      </c>
      <c r="K116" s="269">
        <v>2106.8219999999901</v>
      </c>
      <c r="L116" s="269">
        <v>1463.0319999999999</v>
      </c>
      <c r="M116" s="269">
        <v>1369.874</v>
      </c>
      <c r="N116" s="269">
        <v>1231.7809999999999</v>
      </c>
      <c r="O116" s="269">
        <v>1373.6310000000001</v>
      </c>
      <c r="P116" s="269">
        <v>1431.8109999999999</v>
      </c>
      <c r="Q116" s="269">
        <v>1282.27</v>
      </c>
      <c r="R116" s="269">
        <v>1380.6020000000001</v>
      </c>
      <c r="S116" s="269">
        <v>1373.0219999999999</v>
      </c>
      <c r="T116" s="269">
        <v>1526.672</v>
      </c>
      <c r="U116" s="269">
        <v>1469.855</v>
      </c>
      <c r="V116" s="269">
        <v>1612.328</v>
      </c>
      <c r="W116" s="269">
        <v>1538.12</v>
      </c>
      <c r="X116" s="269">
        <v>1524.194</v>
      </c>
      <c r="Y116" s="269">
        <v>1647.826</v>
      </c>
      <c r="Z116" s="269">
        <v>1434.8630000000001</v>
      </c>
      <c r="AA116" s="269">
        <v>1605.9159999999999</v>
      </c>
      <c r="AB116" s="269">
        <v>1633.6279999999999</v>
      </c>
      <c r="AC116" s="269">
        <v>1511.2719999999999</v>
      </c>
      <c r="AD116" s="269">
        <v>1485.164</v>
      </c>
      <c r="AE116" s="269">
        <v>1615.2929999999999</v>
      </c>
    </row>
    <row r="117" spans="1:31" x14ac:dyDescent="0.25">
      <c r="A117" s="164" t="str">
        <f t="shared" si="4"/>
        <v/>
      </c>
    </row>
    <row r="118" spans="1:31" x14ac:dyDescent="0.25">
      <c r="A118" s="164" t="str">
        <f t="shared" si="4"/>
        <v>568</v>
      </c>
      <c r="B118" s="264" t="s">
        <v>457</v>
      </c>
      <c r="C118" s="269">
        <v>0</v>
      </c>
      <c r="D118" s="269">
        <v>0</v>
      </c>
      <c r="E118" s="269">
        <v>0</v>
      </c>
      <c r="F118" s="269">
        <v>0</v>
      </c>
      <c r="G118" s="269">
        <v>0</v>
      </c>
      <c r="H118" s="269">
        <v>0</v>
      </c>
      <c r="I118" s="269">
        <v>0</v>
      </c>
      <c r="J118" s="269">
        <v>0</v>
      </c>
      <c r="K118" s="269">
        <v>0</v>
      </c>
      <c r="L118" s="269">
        <v>0</v>
      </c>
      <c r="M118" s="269">
        <v>0</v>
      </c>
      <c r="N118" s="269">
        <v>0</v>
      </c>
      <c r="O118" s="269">
        <v>0</v>
      </c>
      <c r="P118" s="269">
        <v>0</v>
      </c>
      <c r="Q118" s="269">
        <v>0</v>
      </c>
      <c r="R118" s="269">
        <v>0</v>
      </c>
      <c r="S118" s="269">
        <v>0</v>
      </c>
      <c r="T118" s="269">
        <v>0</v>
      </c>
      <c r="U118" s="269">
        <v>0</v>
      </c>
      <c r="V118" s="269">
        <v>0</v>
      </c>
      <c r="W118" s="269">
        <v>0</v>
      </c>
      <c r="X118" s="269">
        <v>0</v>
      </c>
      <c r="Y118" s="269">
        <v>0</v>
      </c>
      <c r="Z118" s="269">
        <v>0</v>
      </c>
      <c r="AA118" s="269">
        <v>0</v>
      </c>
      <c r="AB118" s="269">
        <v>0</v>
      </c>
      <c r="AC118" s="269">
        <v>0</v>
      </c>
      <c r="AD118" s="269">
        <v>0</v>
      </c>
      <c r="AE118" s="269">
        <v>0</v>
      </c>
    </row>
    <row r="119" spans="1:31" x14ac:dyDescent="0.25">
      <c r="A119" s="164" t="str">
        <f t="shared" si="4"/>
        <v>569</v>
      </c>
      <c r="B119" s="264" t="s">
        <v>458</v>
      </c>
      <c r="C119" s="269">
        <v>0</v>
      </c>
      <c r="D119" s="269">
        <v>0</v>
      </c>
      <c r="E119" s="269">
        <v>0</v>
      </c>
      <c r="F119" s="269">
        <v>0</v>
      </c>
      <c r="G119" s="269">
        <v>0</v>
      </c>
      <c r="H119" s="269">
        <v>0</v>
      </c>
      <c r="I119" s="269">
        <v>0</v>
      </c>
      <c r="J119" s="269">
        <v>0</v>
      </c>
      <c r="K119" s="269">
        <v>0</v>
      </c>
      <c r="L119" s="269">
        <v>0</v>
      </c>
      <c r="M119" s="269">
        <v>0</v>
      </c>
      <c r="N119" s="269">
        <v>0</v>
      </c>
      <c r="O119" s="269">
        <v>0</v>
      </c>
      <c r="P119" s="269">
        <v>0</v>
      </c>
      <c r="Q119" s="269">
        <v>0</v>
      </c>
      <c r="R119" s="269">
        <v>0</v>
      </c>
      <c r="S119" s="269">
        <v>0</v>
      </c>
      <c r="T119" s="269">
        <v>0</v>
      </c>
      <c r="U119" s="269">
        <v>0</v>
      </c>
      <c r="V119" s="269">
        <v>0</v>
      </c>
      <c r="W119" s="269">
        <v>0</v>
      </c>
      <c r="X119" s="269">
        <v>0</v>
      </c>
      <c r="Y119" s="269">
        <v>0</v>
      </c>
      <c r="Z119" s="269">
        <v>0</v>
      </c>
      <c r="AA119" s="269">
        <v>0</v>
      </c>
      <c r="AB119" s="269">
        <v>0</v>
      </c>
      <c r="AC119" s="269">
        <v>0</v>
      </c>
      <c r="AD119" s="269">
        <v>0</v>
      </c>
      <c r="AE119" s="269">
        <v>0</v>
      </c>
    </row>
    <row r="120" spans="1:31" x14ac:dyDescent="0.25">
      <c r="A120" s="164" t="str">
        <f t="shared" si="4"/>
        <v>570</v>
      </c>
      <c r="B120" s="264" t="s">
        <v>459</v>
      </c>
      <c r="C120" s="269">
        <v>181.85129000000001</v>
      </c>
      <c r="D120" s="269">
        <v>149.48645999999999</v>
      </c>
      <c r="E120" s="269">
        <v>169.22376</v>
      </c>
      <c r="F120" s="269">
        <v>168.99148</v>
      </c>
      <c r="G120" s="269">
        <v>132.56986000000001</v>
      </c>
      <c r="H120" s="269">
        <v>156.74940000000001</v>
      </c>
      <c r="I120" s="269">
        <v>298.85534999999999</v>
      </c>
      <c r="J120" s="269">
        <v>131.48099999999999</v>
      </c>
      <c r="K120" s="269">
        <v>148.416</v>
      </c>
      <c r="L120" s="269">
        <v>150.404</v>
      </c>
      <c r="M120" s="269">
        <v>128.73400000000001</v>
      </c>
      <c r="N120" s="269">
        <v>111.39700000000001</v>
      </c>
      <c r="O120" s="269">
        <v>112.858</v>
      </c>
      <c r="P120" s="269">
        <v>122.828</v>
      </c>
      <c r="Q120" s="269">
        <v>115.172</v>
      </c>
      <c r="R120" s="269">
        <v>117.691</v>
      </c>
      <c r="S120" s="269">
        <v>112.89700000000001</v>
      </c>
      <c r="T120" s="269">
        <v>139.096</v>
      </c>
      <c r="U120" s="269">
        <v>129.66200000000001</v>
      </c>
      <c r="V120" s="269">
        <v>137.37299999999999</v>
      </c>
      <c r="W120" s="269">
        <v>136.71199999999999</v>
      </c>
      <c r="X120" s="269">
        <v>132.815</v>
      </c>
      <c r="Y120" s="269">
        <v>140.124</v>
      </c>
      <c r="Z120" s="269">
        <v>130.751</v>
      </c>
      <c r="AA120" s="269">
        <v>126.285</v>
      </c>
      <c r="AB120" s="269">
        <v>141.29400000000001</v>
      </c>
      <c r="AC120" s="269">
        <v>135.47499999999999</v>
      </c>
      <c r="AD120" s="269">
        <v>141.07300000000001</v>
      </c>
      <c r="AE120" s="269">
        <v>136.18700000000001</v>
      </c>
    </row>
    <row r="121" spans="1:31" x14ac:dyDescent="0.25">
      <c r="A121" s="164" t="str">
        <f t="shared" si="4"/>
        <v>571</v>
      </c>
      <c r="B121" s="264" t="s">
        <v>460</v>
      </c>
      <c r="C121" s="269">
        <v>345.34219000000002</v>
      </c>
      <c r="D121" s="269">
        <v>179.61592999999999</v>
      </c>
      <c r="E121" s="269">
        <v>141.2106</v>
      </c>
      <c r="F121" s="269">
        <v>207.59237999999999</v>
      </c>
      <c r="G121" s="269">
        <v>589.84765000000004</v>
      </c>
      <c r="H121" s="269">
        <v>-308.56112000000002</v>
      </c>
      <c r="I121" s="269">
        <v>236.41310999999999</v>
      </c>
      <c r="J121" s="269">
        <v>270.745</v>
      </c>
      <c r="K121" s="269">
        <v>214.667</v>
      </c>
      <c r="L121" s="269">
        <v>536.649</v>
      </c>
      <c r="M121" s="269">
        <v>547.71699999999998</v>
      </c>
      <c r="N121" s="269">
        <v>516.79300000000001</v>
      </c>
      <c r="O121" s="269">
        <v>448.10899999999998</v>
      </c>
      <c r="P121" s="269">
        <v>149.49799999999999</v>
      </c>
      <c r="Q121" s="269">
        <v>161.09</v>
      </c>
      <c r="R121" s="269">
        <v>191.07</v>
      </c>
      <c r="S121" s="269">
        <v>171.899</v>
      </c>
      <c r="T121" s="269">
        <v>202.16</v>
      </c>
      <c r="U121" s="269">
        <v>622.51499999999999</v>
      </c>
      <c r="V121" s="269">
        <v>626.66800000000001</v>
      </c>
      <c r="W121" s="269">
        <v>574.19899999999996</v>
      </c>
      <c r="X121" s="269">
        <v>601.35799999999995</v>
      </c>
      <c r="Y121" s="269">
        <v>226.85900000000001</v>
      </c>
      <c r="Z121" s="269">
        <v>211.33099999999999</v>
      </c>
      <c r="AA121" s="269">
        <v>207.029</v>
      </c>
      <c r="AB121" s="269">
        <v>167.99299999999999</v>
      </c>
      <c r="AC121" s="269">
        <v>167.422</v>
      </c>
      <c r="AD121" s="269">
        <v>205.44</v>
      </c>
      <c r="AE121" s="269">
        <v>223.06399999999999</v>
      </c>
    </row>
    <row r="122" spans="1:31" x14ac:dyDescent="0.25">
      <c r="A122" s="164" t="str">
        <f t="shared" si="4"/>
        <v>572</v>
      </c>
      <c r="B122" s="264" t="s">
        <v>461</v>
      </c>
      <c r="C122" s="269">
        <v>0</v>
      </c>
      <c r="D122" s="269">
        <v>0</v>
      </c>
      <c r="E122" s="269">
        <v>0</v>
      </c>
      <c r="F122" s="269">
        <v>0</v>
      </c>
      <c r="G122" s="269">
        <v>0</v>
      </c>
      <c r="H122" s="269">
        <v>0</v>
      </c>
      <c r="I122" s="269">
        <v>0</v>
      </c>
      <c r="J122" s="269">
        <v>0</v>
      </c>
      <c r="K122" s="269">
        <v>0</v>
      </c>
      <c r="L122" s="269">
        <v>0</v>
      </c>
      <c r="M122" s="269">
        <v>0</v>
      </c>
      <c r="N122" s="269">
        <v>0</v>
      </c>
      <c r="O122" s="269">
        <v>0</v>
      </c>
      <c r="P122" s="269">
        <v>0</v>
      </c>
      <c r="Q122" s="269">
        <v>0</v>
      </c>
      <c r="R122" s="269">
        <v>0</v>
      </c>
      <c r="S122" s="269">
        <v>0</v>
      </c>
      <c r="T122" s="269">
        <v>0</v>
      </c>
      <c r="U122" s="269">
        <v>0</v>
      </c>
      <c r="V122" s="269">
        <v>0</v>
      </c>
      <c r="W122" s="269">
        <v>0</v>
      </c>
      <c r="X122" s="269">
        <v>0</v>
      </c>
      <c r="Y122" s="269">
        <v>0</v>
      </c>
      <c r="Z122" s="269">
        <v>0</v>
      </c>
      <c r="AA122" s="269">
        <v>0</v>
      </c>
      <c r="AB122" s="269">
        <v>0</v>
      </c>
      <c r="AC122" s="269">
        <v>0</v>
      </c>
      <c r="AD122" s="269">
        <v>0</v>
      </c>
      <c r="AE122" s="269">
        <v>0</v>
      </c>
    </row>
    <row r="123" spans="1:31" x14ac:dyDescent="0.25">
      <c r="A123" s="164" t="str">
        <f t="shared" si="4"/>
        <v>573</v>
      </c>
      <c r="B123" s="264" t="s">
        <v>462</v>
      </c>
      <c r="C123" s="269">
        <v>16.927289999999999</v>
      </c>
      <c r="D123" s="269">
        <v>13.567689999999899</v>
      </c>
      <c r="E123" s="269">
        <v>11.00356</v>
      </c>
      <c r="F123" s="269">
        <v>11.961569999999901</v>
      </c>
      <c r="G123" s="269">
        <v>31.884599999999999</v>
      </c>
      <c r="H123" s="269">
        <v>13.275840000000001</v>
      </c>
      <c r="I123" s="269">
        <v>25.82029</v>
      </c>
      <c r="J123" s="269">
        <v>18.651</v>
      </c>
      <c r="K123" s="269">
        <v>28.050999999999998</v>
      </c>
      <c r="L123" s="269">
        <v>19.335000000000001</v>
      </c>
      <c r="M123" s="269">
        <v>31.577999999999999</v>
      </c>
      <c r="N123" s="269">
        <v>26.616</v>
      </c>
      <c r="O123" s="269">
        <v>13.507</v>
      </c>
      <c r="P123" s="269">
        <v>15.497</v>
      </c>
      <c r="Q123" s="269">
        <v>16.059000000000001</v>
      </c>
      <c r="R123" s="269">
        <v>16.317</v>
      </c>
      <c r="S123" s="269">
        <v>15.565</v>
      </c>
      <c r="T123" s="269">
        <v>17.361000000000001</v>
      </c>
      <c r="U123" s="269">
        <v>27.582000000000001</v>
      </c>
      <c r="V123" s="269">
        <v>15.564</v>
      </c>
      <c r="W123" s="269">
        <v>15.59</v>
      </c>
      <c r="X123" s="269">
        <v>35.448999999999998</v>
      </c>
      <c r="Y123" s="269">
        <v>25.009</v>
      </c>
      <c r="Z123" s="269">
        <v>17.981000000000002</v>
      </c>
      <c r="AA123" s="269">
        <v>22.917999999999999</v>
      </c>
      <c r="AB123" s="269">
        <v>15.631</v>
      </c>
      <c r="AC123" s="269">
        <v>16.193000000000001</v>
      </c>
      <c r="AD123" s="269">
        <v>16.451000000000001</v>
      </c>
      <c r="AE123" s="269">
        <v>15.698</v>
      </c>
    </row>
    <row r="124" spans="1:31" x14ac:dyDescent="0.25">
      <c r="A124" s="164"/>
      <c r="B124" s="264" t="s">
        <v>463</v>
      </c>
      <c r="C124" s="269">
        <v>544.12076999999999</v>
      </c>
      <c r="D124" s="269">
        <v>342.67007999999998</v>
      </c>
      <c r="E124" s="269">
        <v>321.437919999999</v>
      </c>
      <c r="F124" s="269">
        <v>388.54543000000001</v>
      </c>
      <c r="G124" s="269">
        <v>754.30210999999997</v>
      </c>
      <c r="H124" s="269">
        <v>-138.53587999999999</v>
      </c>
      <c r="I124" s="269">
        <v>561.08875</v>
      </c>
      <c r="J124" s="269">
        <v>420.87700000000001</v>
      </c>
      <c r="K124" s="269">
        <v>391.13399999999899</v>
      </c>
      <c r="L124" s="269">
        <v>706.38800000000003</v>
      </c>
      <c r="M124" s="269">
        <v>708.029</v>
      </c>
      <c r="N124" s="269">
        <v>654.80600000000004</v>
      </c>
      <c r="O124" s="269">
        <v>574.47400000000005</v>
      </c>
      <c r="P124" s="269">
        <v>287.82299999999998</v>
      </c>
      <c r="Q124" s="269">
        <v>292.32100000000003</v>
      </c>
      <c r="R124" s="269">
        <v>325.07799999999997</v>
      </c>
      <c r="S124" s="269">
        <v>300.36099999999999</v>
      </c>
      <c r="T124" s="269">
        <v>358.616999999999</v>
      </c>
      <c r="U124" s="269">
        <v>779.75900000000001</v>
      </c>
      <c r="V124" s="269">
        <v>779.60500000000002</v>
      </c>
      <c r="W124" s="269">
        <v>726.50099999999998</v>
      </c>
      <c r="X124" s="269">
        <v>769.62199999999996</v>
      </c>
      <c r="Y124" s="269">
        <v>391.99200000000002</v>
      </c>
      <c r="Z124" s="269">
        <v>360.06299999999999</v>
      </c>
      <c r="AA124" s="269">
        <v>356.23200000000003</v>
      </c>
      <c r="AB124" s="269">
        <v>324.91800000000001</v>
      </c>
      <c r="AC124" s="269">
        <v>319.08999999999997</v>
      </c>
      <c r="AD124" s="269">
        <v>362.964</v>
      </c>
      <c r="AE124" s="269">
        <v>374.94899999999899</v>
      </c>
    </row>
    <row r="125" spans="1:31" x14ac:dyDescent="0.25">
      <c r="A125" s="164" t="str">
        <f t="shared" si="4"/>
        <v/>
      </c>
    </row>
    <row r="126" spans="1:31" x14ac:dyDescent="0.25">
      <c r="A126" s="164"/>
      <c r="B126" s="264" t="s">
        <v>134</v>
      </c>
      <c r="C126" s="269">
        <v>1517.55584</v>
      </c>
      <c r="D126" s="269">
        <v>1916.9450899999999</v>
      </c>
      <c r="E126" s="269">
        <v>1376.1711599999901</v>
      </c>
      <c r="F126" s="269">
        <v>1357.5606600000001</v>
      </c>
      <c r="G126" s="269">
        <v>1820.00641</v>
      </c>
      <c r="H126" s="269">
        <v>840.07245</v>
      </c>
      <c r="I126" s="269">
        <v>1727.6960200000001</v>
      </c>
      <c r="J126" s="269">
        <v>1531.232</v>
      </c>
      <c r="K126" s="269">
        <v>2497.9559999999901</v>
      </c>
      <c r="L126" s="269">
        <v>2169.42</v>
      </c>
      <c r="M126" s="269">
        <v>2077.9029999999998</v>
      </c>
      <c r="N126" s="269">
        <v>1886.587</v>
      </c>
      <c r="O126" s="269">
        <v>1948.105</v>
      </c>
      <c r="P126" s="269">
        <v>1719.634</v>
      </c>
      <c r="Q126" s="269">
        <v>1574.5909999999999</v>
      </c>
      <c r="R126" s="269">
        <v>1705.68</v>
      </c>
      <c r="S126" s="269">
        <v>1673.38299999999</v>
      </c>
      <c r="T126" s="269">
        <v>1885.289</v>
      </c>
      <c r="U126" s="269">
        <v>2249.614</v>
      </c>
      <c r="V126" s="269">
        <v>2391.933</v>
      </c>
      <c r="W126" s="269">
        <v>2264.6210000000001</v>
      </c>
      <c r="X126" s="269">
        <v>2293.8159999999998</v>
      </c>
      <c r="Y126" s="269">
        <v>2039.818</v>
      </c>
      <c r="Z126" s="269">
        <v>1794.9259999999999</v>
      </c>
      <c r="AA126" s="269">
        <v>1962.1479999999999</v>
      </c>
      <c r="AB126" s="269">
        <v>1958.546</v>
      </c>
      <c r="AC126" s="269">
        <v>1830.3620000000001</v>
      </c>
      <c r="AD126" s="269">
        <v>1848.1279999999999</v>
      </c>
      <c r="AE126" s="269">
        <v>1990.242</v>
      </c>
    </row>
    <row r="127" spans="1:31" s="202" customFormat="1" x14ac:dyDescent="0.25">
      <c r="A127" s="164" t="str">
        <f t="shared" si="4"/>
        <v/>
      </c>
      <c r="B127" s="265"/>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row>
    <row r="128" spans="1:31" x14ac:dyDescent="0.25">
      <c r="A128" s="164"/>
      <c r="B128" s="264" t="s">
        <v>185</v>
      </c>
    </row>
    <row r="129" spans="1:31" x14ac:dyDescent="0.25">
      <c r="A129" s="164" t="str">
        <f t="shared" si="4"/>
        <v>580</v>
      </c>
      <c r="B129" s="264" t="s">
        <v>464</v>
      </c>
      <c r="C129" s="269">
        <v>123.81424</v>
      </c>
      <c r="D129" s="269">
        <v>130.13055</v>
      </c>
      <c r="E129" s="269">
        <v>147.89613</v>
      </c>
      <c r="F129" s="269">
        <v>184.97282999999999</v>
      </c>
      <c r="G129" s="269">
        <v>163.15195</v>
      </c>
      <c r="H129" s="269">
        <v>159.92850999999999</v>
      </c>
      <c r="I129" s="269">
        <v>512.91186000000005</v>
      </c>
      <c r="J129" s="269">
        <v>249.88200000000001</v>
      </c>
      <c r="K129" s="269">
        <v>232.2</v>
      </c>
      <c r="L129" s="269">
        <v>205.161</v>
      </c>
      <c r="M129" s="269">
        <v>191.32900000000001</v>
      </c>
      <c r="N129" s="269">
        <v>174.233</v>
      </c>
      <c r="O129" s="269">
        <v>167.69200000000001</v>
      </c>
      <c r="P129" s="269">
        <v>155.584</v>
      </c>
      <c r="Q129" s="269">
        <v>149.81</v>
      </c>
      <c r="R129" s="269">
        <v>167.43100000000001</v>
      </c>
      <c r="S129" s="269">
        <v>194.61599999999899</v>
      </c>
      <c r="T129" s="269">
        <v>186.60199999999901</v>
      </c>
      <c r="U129" s="269">
        <v>217.44800000000001</v>
      </c>
      <c r="V129" s="269">
        <v>258.59899999999999</v>
      </c>
      <c r="W129" s="269">
        <v>203.06299999999999</v>
      </c>
      <c r="X129" s="269">
        <v>173.822</v>
      </c>
      <c r="Y129" s="269">
        <v>173.62100000000001</v>
      </c>
      <c r="Z129" s="269">
        <v>156.58500000000001</v>
      </c>
      <c r="AA129" s="269">
        <v>156.64699999999999</v>
      </c>
      <c r="AB129" s="269">
        <v>159.54900000000001</v>
      </c>
      <c r="AC129" s="269">
        <v>151.43799999999999</v>
      </c>
      <c r="AD129" s="269">
        <v>177.107</v>
      </c>
      <c r="AE129" s="269">
        <v>200.429</v>
      </c>
    </row>
    <row r="130" spans="1:31" x14ac:dyDescent="0.25">
      <c r="A130" s="164" t="str">
        <f t="shared" si="4"/>
        <v>581</v>
      </c>
      <c r="B130" s="264" t="s">
        <v>465</v>
      </c>
      <c r="C130" s="269">
        <v>54.761369999999999</v>
      </c>
      <c r="D130" s="269">
        <v>49.022039999999997</v>
      </c>
      <c r="E130" s="269">
        <v>54.093130000000002</v>
      </c>
      <c r="F130" s="269">
        <v>42.092849999999999</v>
      </c>
      <c r="G130" s="269">
        <v>23.465150000000001</v>
      </c>
      <c r="H130" s="269">
        <v>20.80171</v>
      </c>
      <c r="I130" s="269">
        <v>13.344049999999999</v>
      </c>
      <c r="J130" s="269">
        <v>19.821000000000002</v>
      </c>
      <c r="K130" s="269">
        <v>22.527000000000001</v>
      </c>
      <c r="L130" s="269">
        <v>18.623000000000001</v>
      </c>
      <c r="M130" s="269">
        <v>22.646999999999998</v>
      </c>
      <c r="N130" s="269">
        <v>19.463000000000001</v>
      </c>
      <c r="O130" s="269">
        <v>15.891</v>
      </c>
      <c r="P130" s="269">
        <v>17.003</v>
      </c>
      <c r="Q130" s="269">
        <v>15.112</v>
      </c>
      <c r="R130" s="269">
        <v>15.481999999999999</v>
      </c>
      <c r="S130" s="269">
        <v>14.935</v>
      </c>
      <c r="T130" s="269">
        <v>17.036000000000001</v>
      </c>
      <c r="U130" s="269">
        <v>13.648999999999999</v>
      </c>
      <c r="V130" s="269">
        <v>17.651</v>
      </c>
      <c r="W130" s="269">
        <v>18.491</v>
      </c>
      <c r="X130" s="269">
        <v>17.07</v>
      </c>
      <c r="Y130" s="269">
        <v>19.312000000000001</v>
      </c>
      <c r="Z130" s="269">
        <v>15.778</v>
      </c>
      <c r="AA130" s="269">
        <v>14.723000000000001</v>
      </c>
      <c r="AB130" s="269">
        <v>19.076000000000001</v>
      </c>
      <c r="AC130" s="269">
        <v>16.995000000000001</v>
      </c>
      <c r="AD130" s="269">
        <v>19.023999999999901</v>
      </c>
      <c r="AE130" s="269">
        <v>17.545000000000002</v>
      </c>
    </row>
    <row r="131" spans="1:31" x14ac:dyDescent="0.25">
      <c r="A131" s="164" t="str">
        <f t="shared" si="4"/>
        <v>582</v>
      </c>
      <c r="B131" s="264" t="s">
        <v>466</v>
      </c>
      <c r="C131" s="269">
        <v>236.97014999999999</v>
      </c>
      <c r="D131" s="269">
        <v>149.11438999999999</v>
      </c>
      <c r="E131" s="269">
        <v>167.23381000000001</v>
      </c>
      <c r="F131" s="269">
        <v>160.70406</v>
      </c>
      <c r="G131" s="269">
        <v>171.39883</v>
      </c>
      <c r="H131" s="269">
        <v>152.14454000000001</v>
      </c>
      <c r="I131" s="269">
        <v>172.20454000000001</v>
      </c>
      <c r="J131" s="269">
        <v>90.180999999999997</v>
      </c>
      <c r="K131" s="269">
        <v>107.934</v>
      </c>
      <c r="L131" s="269">
        <v>110.60299999999999</v>
      </c>
      <c r="M131" s="269">
        <v>113.83799999999999</v>
      </c>
      <c r="N131" s="269">
        <v>103.142</v>
      </c>
      <c r="O131" s="269">
        <v>113.672</v>
      </c>
      <c r="P131" s="269">
        <v>137.82300000000001</v>
      </c>
      <c r="Q131" s="269">
        <v>132.99</v>
      </c>
      <c r="R131" s="269">
        <v>139.31800000000001</v>
      </c>
      <c r="S131" s="269">
        <v>135.07400000000001</v>
      </c>
      <c r="T131" s="269">
        <v>136.77000000000001</v>
      </c>
      <c r="U131" s="269">
        <v>141.77600000000001</v>
      </c>
      <c r="V131" s="269">
        <v>147.679</v>
      </c>
      <c r="W131" s="269">
        <v>148.81700000000001</v>
      </c>
      <c r="X131" s="269">
        <v>134.34700000000001</v>
      </c>
      <c r="Y131" s="269">
        <v>148.65299999999999</v>
      </c>
      <c r="Z131" s="269">
        <v>133.065</v>
      </c>
      <c r="AA131" s="269">
        <v>145.714</v>
      </c>
      <c r="AB131" s="269">
        <v>143.96199999999999</v>
      </c>
      <c r="AC131" s="269">
        <v>134.85599999999999</v>
      </c>
      <c r="AD131" s="269">
        <v>150.90100000000001</v>
      </c>
      <c r="AE131" s="269">
        <v>137.68299999999999</v>
      </c>
    </row>
    <row r="132" spans="1:31" x14ac:dyDescent="0.25">
      <c r="A132" s="164" t="str">
        <f t="shared" si="4"/>
        <v>583</v>
      </c>
      <c r="B132" s="264" t="s">
        <v>467</v>
      </c>
      <c r="C132" s="269">
        <v>494.03959999999898</v>
      </c>
      <c r="D132" s="269">
        <v>493.82745</v>
      </c>
      <c r="E132" s="269">
        <v>455.266899999999</v>
      </c>
      <c r="F132" s="269">
        <v>629.77148</v>
      </c>
      <c r="G132" s="269">
        <v>747.11341000000004</v>
      </c>
      <c r="H132" s="269">
        <v>773.90574000000004</v>
      </c>
      <c r="I132" s="269">
        <v>645.34319000000005</v>
      </c>
      <c r="J132" s="269">
        <v>672.02200000000005</v>
      </c>
      <c r="K132" s="269">
        <v>580.90699999999902</v>
      </c>
      <c r="L132" s="269">
        <v>545.48500000000001</v>
      </c>
      <c r="M132" s="269">
        <v>535.67399999999998</v>
      </c>
      <c r="N132" s="269">
        <v>473.815</v>
      </c>
      <c r="O132" s="269">
        <v>450.85399999999998</v>
      </c>
      <c r="P132" s="269">
        <v>609.55099999999902</v>
      </c>
      <c r="Q132" s="269">
        <v>634.60299999999995</v>
      </c>
      <c r="R132" s="269">
        <v>673.61599999999999</v>
      </c>
      <c r="S132" s="269">
        <v>711.74800000000005</v>
      </c>
      <c r="T132" s="269">
        <v>685.70899999999995</v>
      </c>
      <c r="U132" s="269">
        <v>707.69</v>
      </c>
      <c r="V132" s="269">
        <v>744.35500000000002</v>
      </c>
      <c r="W132" s="269">
        <v>699.57600000000002</v>
      </c>
      <c r="X132" s="269">
        <v>661.64300000000003</v>
      </c>
      <c r="Y132" s="269">
        <v>657.83100000000002</v>
      </c>
      <c r="Z132" s="269">
        <v>648.07500000000005</v>
      </c>
      <c r="AA132" s="269">
        <v>604.67700000000002</v>
      </c>
      <c r="AB132" s="269">
        <v>634.62900000000002</v>
      </c>
      <c r="AC132" s="269">
        <v>632.4</v>
      </c>
      <c r="AD132" s="269">
        <v>691.28200000000004</v>
      </c>
      <c r="AE132" s="269">
        <v>748.17599999999902</v>
      </c>
    </row>
    <row r="133" spans="1:31" x14ac:dyDescent="0.25">
      <c r="A133" s="164" t="str">
        <f t="shared" si="4"/>
        <v>584</v>
      </c>
      <c r="B133" s="264" t="s">
        <v>468</v>
      </c>
      <c r="C133" s="269">
        <v>30.956079999999901</v>
      </c>
      <c r="D133" s="269">
        <v>70.894599999999997</v>
      </c>
      <c r="E133" s="269">
        <v>48.994059999999998</v>
      </c>
      <c r="F133" s="269">
        <v>38.984549999999999</v>
      </c>
      <c r="G133" s="269">
        <v>30.050439999999998</v>
      </c>
      <c r="H133" s="269">
        <v>24.70402</v>
      </c>
      <c r="I133" s="269">
        <v>41.022860000000001</v>
      </c>
      <c r="J133" s="269">
        <v>37.195</v>
      </c>
      <c r="K133" s="269">
        <v>37.843000000000004</v>
      </c>
      <c r="L133" s="269">
        <v>38.710999999999999</v>
      </c>
      <c r="M133" s="269">
        <v>39.713999999999999</v>
      </c>
      <c r="N133" s="269">
        <v>37.834000000000003</v>
      </c>
      <c r="O133" s="269">
        <v>37.018999999999998</v>
      </c>
      <c r="P133" s="269">
        <v>38.853999999999999</v>
      </c>
      <c r="Q133" s="269">
        <v>42.377000000000002</v>
      </c>
      <c r="R133" s="269">
        <v>44.929000000000002</v>
      </c>
      <c r="S133" s="269">
        <v>42.278999999999897</v>
      </c>
      <c r="T133" s="269">
        <v>43.395000000000003</v>
      </c>
      <c r="U133" s="269">
        <v>45.835000000000001</v>
      </c>
      <c r="V133" s="269">
        <v>46.604999999999997</v>
      </c>
      <c r="W133" s="269">
        <v>43.664999999999999</v>
      </c>
      <c r="X133" s="269">
        <v>49.655999999999999</v>
      </c>
      <c r="Y133" s="269">
        <v>42.591999999999999</v>
      </c>
      <c r="Z133" s="269">
        <v>41.609000000000002</v>
      </c>
      <c r="AA133" s="269">
        <v>41.337000000000003</v>
      </c>
      <c r="AB133" s="269">
        <v>45.793999999999997</v>
      </c>
      <c r="AC133" s="269">
        <v>43.225999999999999</v>
      </c>
      <c r="AD133" s="269">
        <v>47.875</v>
      </c>
      <c r="AE133" s="269">
        <v>43.676000000000002</v>
      </c>
    </row>
    <row r="134" spans="1:31" x14ac:dyDescent="0.25">
      <c r="A134" s="164" t="str">
        <f t="shared" si="4"/>
        <v>585</v>
      </c>
      <c r="B134" s="264" t="s">
        <v>469</v>
      </c>
      <c r="C134" s="269">
        <v>0</v>
      </c>
      <c r="D134" s="269">
        <v>0</v>
      </c>
      <c r="E134" s="269">
        <v>0</v>
      </c>
      <c r="F134" s="269">
        <v>0</v>
      </c>
      <c r="G134" s="269">
        <v>0</v>
      </c>
      <c r="H134" s="269">
        <v>0</v>
      </c>
      <c r="I134" s="269">
        <v>0</v>
      </c>
      <c r="J134" s="269">
        <v>0</v>
      </c>
      <c r="K134" s="269">
        <v>0</v>
      </c>
      <c r="L134" s="269">
        <v>0</v>
      </c>
      <c r="M134" s="269">
        <v>0</v>
      </c>
      <c r="N134" s="269">
        <v>0</v>
      </c>
      <c r="O134" s="269">
        <v>0</v>
      </c>
      <c r="P134" s="269">
        <v>0</v>
      </c>
      <c r="Q134" s="269">
        <v>0</v>
      </c>
      <c r="R134" s="269">
        <v>0</v>
      </c>
      <c r="S134" s="269">
        <v>0</v>
      </c>
      <c r="T134" s="269">
        <v>0</v>
      </c>
      <c r="U134" s="269">
        <v>0</v>
      </c>
      <c r="V134" s="269">
        <v>0</v>
      </c>
      <c r="W134" s="269">
        <v>0</v>
      </c>
      <c r="X134" s="269">
        <v>0</v>
      </c>
      <c r="Y134" s="269">
        <v>0</v>
      </c>
      <c r="Z134" s="269">
        <v>0</v>
      </c>
      <c r="AA134" s="269">
        <v>0</v>
      </c>
      <c r="AB134" s="269">
        <v>0</v>
      </c>
      <c r="AC134" s="269">
        <v>0</v>
      </c>
      <c r="AD134" s="269">
        <v>0</v>
      </c>
      <c r="AE134" s="269">
        <v>0</v>
      </c>
    </row>
    <row r="135" spans="1:31" x14ac:dyDescent="0.25">
      <c r="A135" s="164" t="str">
        <f t="shared" si="4"/>
        <v>586</v>
      </c>
      <c r="B135" s="264" t="s">
        <v>470</v>
      </c>
      <c r="C135" s="269">
        <v>535.27337</v>
      </c>
      <c r="D135" s="269">
        <v>545.50278000000003</v>
      </c>
      <c r="E135" s="269">
        <v>523.27715000000001</v>
      </c>
      <c r="F135" s="269">
        <v>584.57226000000003</v>
      </c>
      <c r="G135" s="269">
        <v>620.01640999999995</v>
      </c>
      <c r="H135" s="269">
        <v>491.03955999999999</v>
      </c>
      <c r="I135" s="269">
        <v>599.32416999999998</v>
      </c>
      <c r="J135" s="269">
        <v>575.58199999999999</v>
      </c>
      <c r="K135" s="269">
        <v>609.57399999999996</v>
      </c>
      <c r="L135" s="269">
        <v>577.27300000000002</v>
      </c>
      <c r="M135" s="269">
        <v>611.051999999999</v>
      </c>
      <c r="N135" s="269">
        <v>588.29100000000005</v>
      </c>
      <c r="O135" s="269">
        <v>579.15899999999999</v>
      </c>
      <c r="P135" s="269">
        <v>712.52199999999903</v>
      </c>
      <c r="Q135" s="269">
        <v>642.65899999999999</v>
      </c>
      <c r="R135" s="269">
        <v>655.495</v>
      </c>
      <c r="S135" s="269">
        <v>661.00599999999997</v>
      </c>
      <c r="T135" s="269">
        <v>703.76700000000005</v>
      </c>
      <c r="U135" s="269">
        <v>623.03499999999997</v>
      </c>
      <c r="V135" s="269">
        <v>695.02300000000002</v>
      </c>
      <c r="W135" s="269">
        <v>703.05700000000002</v>
      </c>
      <c r="X135" s="269">
        <v>675.697</v>
      </c>
      <c r="Y135" s="269">
        <v>715.35199999999998</v>
      </c>
      <c r="Z135" s="269">
        <v>668.73599999999999</v>
      </c>
      <c r="AA135" s="269">
        <v>662.75900000000001</v>
      </c>
      <c r="AB135" s="269">
        <v>776.31700000000001</v>
      </c>
      <c r="AC135" s="269">
        <v>706.16800000000001</v>
      </c>
      <c r="AD135" s="269">
        <v>747.524</v>
      </c>
      <c r="AE135" s="269">
        <v>741.39099999999996</v>
      </c>
    </row>
    <row r="136" spans="1:31" x14ac:dyDescent="0.25">
      <c r="A136" s="164" t="str">
        <f t="shared" si="4"/>
        <v>587</v>
      </c>
      <c r="B136" s="264" t="s">
        <v>471</v>
      </c>
      <c r="C136" s="269">
        <v>0.11375</v>
      </c>
      <c r="D136" s="269">
        <v>0.28416000000000002</v>
      </c>
      <c r="E136" s="269">
        <v>0</v>
      </c>
      <c r="F136" s="269">
        <v>7.0000000000000007E-2</v>
      </c>
      <c r="G136" s="269">
        <v>0</v>
      </c>
      <c r="H136" s="269">
        <v>0</v>
      </c>
      <c r="I136" s="269">
        <v>0</v>
      </c>
      <c r="J136" s="269">
        <v>0</v>
      </c>
      <c r="K136" s="269">
        <v>0</v>
      </c>
      <c r="L136" s="269">
        <v>0</v>
      </c>
      <c r="M136" s="269">
        <v>0</v>
      </c>
      <c r="N136" s="269">
        <v>0</v>
      </c>
      <c r="O136" s="269">
        <v>0</v>
      </c>
      <c r="P136" s="269">
        <v>0</v>
      </c>
      <c r="Q136" s="269">
        <v>0</v>
      </c>
      <c r="R136" s="269">
        <v>0</v>
      </c>
      <c r="S136" s="269">
        <v>0</v>
      </c>
      <c r="T136" s="269">
        <v>0</v>
      </c>
      <c r="U136" s="269">
        <v>0</v>
      </c>
      <c r="V136" s="269">
        <v>0</v>
      </c>
      <c r="W136" s="269">
        <v>0</v>
      </c>
      <c r="X136" s="269">
        <v>0</v>
      </c>
      <c r="Y136" s="269">
        <v>0</v>
      </c>
      <c r="Z136" s="269">
        <v>0</v>
      </c>
      <c r="AA136" s="269">
        <v>0</v>
      </c>
      <c r="AB136" s="269">
        <v>0</v>
      </c>
      <c r="AC136" s="269">
        <v>0</v>
      </c>
      <c r="AD136" s="269">
        <v>0</v>
      </c>
      <c r="AE136" s="269">
        <v>0</v>
      </c>
    </row>
    <row r="137" spans="1:31" x14ac:dyDescent="0.25">
      <c r="A137" s="164" t="str">
        <f t="shared" si="4"/>
        <v>588</v>
      </c>
      <c r="B137" s="264" t="s">
        <v>472</v>
      </c>
      <c r="C137" s="269">
        <v>392.27665000000002</v>
      </c>
      <c r="D137" s="269">
        <v>481.87795</v>
      </c>
      <c r="E137" s="269">
        <v>447.11590999999999</v>
      </c>
      <c r="F137" s="269">
        <v>764.99162999999999</v>
      </c>
      <c r="G137" s="269">
        <v>506.66640000000001</v>
      </c>
      <c r="H137" s="269">
        <v>470.191699999999</v>
      </c>
      <c r="I137" s="269">
        <v>403.51576999999997</v>
      </c>
      <c r="J137" s="269">
        <v>484.08600000000001</v>
      </c>
      <c r="K137" s="269">
        <v>480.34799999999899</v>
      </c>
      <c r="L137" s="269">
        <v>503.92099999999999</v>
      </c>
      <c r="M137" s="269">
        <v>511.79399999999998</v>
      </c>
      <c r="N137" s="269">
        <v>442.37599999999998</v>
      </c>
      <c r="O137" s="269">
        <v>451.971</v>
      </c>
      <c r="P137" s="269">
        <v>479.83</v>
      </c>
      <c r="Q137" s="269">
        <v>473.46199999999999</v>
      </c>
      <c r="R137" s="269">
        <v>489.733</v>
      </c>
      <c r="S137" s="269">
        <v>582.21900000000005</v>
      </c>
      <c r="T137" s="269">
        <v>518.74199999999996</v>
      </c>
      <c r="U137" s="269">
        <v>518.55999999999995</v>
      </c>
      <c r="V137" s="269">
        <v>586.9</v>
      </c>
      <c r="W137" s="269">
        <v>513.54999999999995</v>
      </c>
      <c r="X137" s="269">
        <v>532.27599999999995</v>
      </c>
      <c r="Y137" s="269">
        <v>565.31600000000003</v>
      </c>
      <c r="Z137" s="269">
        <v>453.15899999999999</v>
      </c>
      <c r="AA137" s="269">
        <v>450.23</v>
      </c>
      <c r="AB137" s="269">
        <v>509.21300000000002</v>
      </c>
      <c r="AC137" s="269">
        <v>459.55</v>
      </c>
      <c r="AD137" s="269">
        <v>475.40600000000001</v>
      </c>
      <c r="AE137" s="269">
        <v>579.29099999999903</v>
      </c>
    </row>
    <row r="138" spans="1:31" x14ac:dyDescent="0.25">
      <c r="A138" s="164" t="str">
        <f t="shared" si="4"/>
        <v>589</v>
      </c>
      <c r="B138" s="264" t="s">
        <v>473</v>
      </c>
      <c r="C138" s="269">
        <v>0.97</v>
      </c>
      <c r="D138" s="269">
        <v>1.8120000000000001</v>
      </c>
      <c r="E138" s="269">
        <v>5.4983000000000004</v>
      </c>
      <c r="F138" s="269">
        <v>2.14351</v>
      </c>
      <c r="G138" s="269">
        <v>0.49954999999999999</v>
      </c>
      <c r="H138" s="269">
        <v>0</v>
      </c>
      <c r="I138" s="269">
        <v>1.1243300000000001</v>
      </c>
      <c r="J138" s="269">
        <v>4.5439999999999996</v>
      </c>
      <c r="K138" s="269">
        <v>0.60899999999999999</v>
      </c>
      <c r="L138" s="269">
        <v>0</v>
      </c>
      <c r="M138" s="269">
        <v>0</v>
      </c>
      <c r="N138" s="269">
        <v>0</v>
      </c>
      <c r="O138" s="269">
        <v>3.7919999999999998</v>
      </c>
      <c r="P138" s="269">
        <v>0</v>
      </c>
      <c r="Q138" s="269">
        <v>2</v>
      </c>
      <c r="R138" s="269">
        <v>1</v>
      </c>
      <c r="S138" s="269">
        <v>0</v>
      </c>
      <c r="T138" s="269">
        <v>3</v>
      </c>
      <c r="U138" s="269">
        <v>0</v>
      </c>
      <c r="V138" s="269">
        <v>6</v>
      </c>
      <c r="W138" s="269">
        <v>2</v>
      </c>
      <c r="X138" s="269">
        <v>0</v>
      </c>
      <c r="Y138" s="269">
        <v>0</v>
      </c>
      <c r="Z138" s="269">
        <v>0</v>
      </c>
      <c r="AA138" s="269">
        <v>6</v>
      </c>
      <c r="AB138" s="269">
        <v>0</v>
      </c>
      <c r="AC138" s="269">
        <v>2</v>
      </c>
      <c r="AD138" s="269">
        <v>1</v>
      </c>
      <c r="AE138" s="269">
        <v>0</v>
      </c>
    </row>
    <row r="139" spans="1:31" x14ac:dyDescent="0.25">
      <c r="A139" s="164"/>
      <c r="B139" s="264" t="s">
        <v>474</v>
      </c>
      <c r="C139" s="269">
        <v>1869.1752099999901</v>
      </c>
      <c r="D139" s="269">
        <v>1922.4659199999901</v>
      </c>
      <c r="E139" s="269">
        <v>1849.3753899999999</v>
      </c>
      <c r="F139" s="269">
        <v>2408.3031700000001</v>
      </c>
      <c r="G139" s="269">
        <v>2262.3621400000002</v>
      </c>
      <c r="H139" s="269">
        <v>2092.71578</v>
      </c>
      <c r="I139" s="269">
        <v>2388.7907700000001</v>
      </c>
      <c r="J139" s="269">
        <v>2133.3130000000001</v>
      </c>
      <c r="K139" s="269">
        <v>2071.94199999999</v>
      </c>
      <c r="L139" s="269">
        <v>1999.777</v>
      </c>
      <c r="M139" s="269">
        <v>2026.04799999999</v>
      </c>
      <c r="N139" s="269">
        <v>1839.154</v>
      </c>
      <c r="O139" s="269">
        <v>1820.04999999999</v>
      </c>
      <c r="P139" s="269">
        <v>2151.1669999999999</v>
      </c>
      <c r="Q139" s="269">
        <v>2093.0129999999999</v>
      </c>
      <c r="R139" s="269">
        <v>2187.0039999999999</v>
      </c>
      <c r="S139" s="269">
        <v>2341.877</v>
      </c>
      <c r="T139" s="269">
        <v>2295.0210000000002</v>
      </c>
      <c r="U139" s="269">
        <v>2267.9929999999999</v>
      </c>
      <c r="V139" s="269">
        <v>2502.8119999999999</v>
      </c>
      <c r="W139" s="269">
        <v>2332.2190000000001</v>
      </c>
      <c r="X139" s="269">
        <v>2244.511</v>
      </c>
      <c r="Y139" s="269">
        <v>2322.6769999999901</v>
      </c>
      <c r="Z139" s="269">
        <v>2117.0070000000001</v>
      </c>
      <c r="AA139" s="269">
        <v>2082.087</v>
      </c>
      <c r="AB139" s="269">
        <v>2288.54</v>
      </c>
      <c r="AC139" s="269">
        <v>2146.6329999999998</v>
      </c>
      <c r="AD139" s="269">
        <v>2310.1190000000001</v>
      </c>
      <c r="AE139" s="269">
        <v>2468.1909999999998</v>
      </c>
    </row>
    <row r="140" spans="1:31" x14ac:dyDescent="0.25">
      <c r="A140" s="164" t="str">
        <f t="shared" si="4"/>
        <v/>
      </c>
    </row>
    <row r="141" spans="1:31" x14ac:dyDescent="0.25">
      <c r="A141" s="164" t="str">
        <f t="shared" si="4"/>
        <v>590</v>
      </c>
      <c r="B141" s="264" t="s">
        <v>475</v>
      </c>
      <c r="C141" s="269">
        <v>0.26619999999999999</v>
      </c>
      <c r="D141" s="269">
        <v>5.7408799999999998</v>
      </c>
      <c r="E141" s="269">
        <v>1.77355</v>
      </c>
      <c r="F141" s="269">
        <v>16.094729999999998</v>
      </c>
      <c r="G141" s="269">
        <v>0.74753999999999998</v>
      </c>
      <c r="H141" s="269">
        <v>1.7097199999999999</v>
      </c>
      <c r="I141" s="269">
        <v>6.7065199999999896</v>
      </c>
      <c r="J141" s="269">
        <v>13.775</v>
      </c>
      <c r="K141" s="269">
        <v>5.5789999999999997</v>
      </c>
      <c r="L141" s="269">
        <v>3.2810000000000001</v>
      </c>
      <c r="M141" s="269">
        <v>1.96</v>
      </c>
      <c r="N141" s="269">
        <v>1.627</v>
      </c>
      <c r="O141" s="269">
        <v>2.4529999999999998</v>
      </c>
      <c r="P141" s="269">
        <v>0.80900000000000005</v>
      </c>
      <c r="Q141" s="269">
        <v>1.819</v>
      </c>
      <c r="R141" s="269">
        <v>3.0609999999999999</v>
      </c>
      <c r="S141" s="269">
        <v>6.39</v>
      </c>
      <c r="T141" s="269">
        <v>2.3239999999999998</v>
      </c>
      <c r="U141" s="269">
        <v>8.3859999999999992</v>
      </c>
      <c r="V141" s="269">
        <v>11.553000000000001</v>
      </c>
      <c r="W141" s="269">
        <v>4.9909999999999997</v>
      </c>
      <c r="X141" s="269">
        <v>2.7029999999999998</v>
      </c>
      <c r="Y141" s="269">
        <v>1.601</v>
      </c>
      <c r="Z141" s="269">
        <v>2.073</v>
      </c>
      <c r="AA141" s="269">
        <v>1.9770000000000001</v>
      </c>
      <c r="AB141" s="269">
        <v>0.83199999999999996</v>
      </c>
      <c r="AC141" s="269">
        <v>1.869</v>
      </c>
      <c r="AD141" s="269">
        <v>3.1459999999999999</v>
      </c>
      <c r="AE141" s="269">
        <v>6.5659999999999998</v>
      </c>
    </row>
    <row r="142" spans="1:31" x14ac:dyDescent="0.25">
      <c r="A142" s="164" t="str">
        <f t="shared" si="4"/>
        <v>591</v>
      </c>
      <c r="B142" s="264" t="s">
        <v>476</v>
      </c>
      <c r="C142" s="269">
        <v>0</v>
      </c>
      <c r="D142" s="269">
        <v>0.47611999999999999</v>
      </c>
      <c r="E142" s="269">
        <v>0</v>
      </c>
      <c r="F142" s="269">
        <v>0.15342</v>
      </c>
      <c r="G142" s="269">
        <v>0.39591999999999999</v>
      </c>
      <c r="H142" s="269">
        <v>0.38646999999999998</v>
      </c>
      <c r="I142" s="269">
        <v>0</v>
      </c>
      <c r="J142" s="269">
        <v>0</v>
      </c>
      <c r="K142" s="269">
        <v>0</v>
      </c>
      <c r="L142" s="269">
        <v>0</v>
      </c>
      <c r="M142" s="269">
        <v>0</v>
      </c>
      <c r="N142" s="269">
        <v>0</v>
      </c>
      <c r="O142" s="269">
        <v>0</v>
      </c>
      <c r="P142" s="269">
        <v>0</v>
      </c>
      <c r="Q142" s="269">
        <v>0</v>
      </c>
      <c r="R142" s="269">
        <v>0</v>
      </c>
      <c r="S142" s="269">
        <v>0</v>
      </c>
      <c r="T142" s="269">
        <v>0</v>
      </c>
      <c r="U142" s="269">
        <v>0</v>
      </c>
      <c r="V142" s="269">
        <v>0</v>
      </c>
      <c r="W142" s="269">
        <v>0</v>
      </c>
      <c r="X142" s="269">
        <v>0</v>
      </c>
      <c r="Y142" s="269">
        <v>0</v>
      </c>
      <c r="Z142" s="269">
        <v>0</v>
      </c>
      <c r="AA142" s="269">
        <v>0</v>
      </c>
      <c r="AB142" s="269">
        <v>0</v>
      </c>
      <c r="AC142" s="269">
        <v>0</v>
      </c>
      <c r="AD142" s="269">
        <v>0</v>
      </c>
      <c r="AE142" s="269">
        <v>0</v>
      </c>
    </row>
    <row r="143" spans="1:31" x14ac:dyDescent="0.25">
      <c r="A143" s="164" t="str">
        <f t="shared" si="4"/>
        <v>592</v>
      </c>
      <c r="B143" s="264" t="s">
        <v>477</v>
      </c>
      <c r="C143" s="269">
        <v>116.28588000000001</v>
      </c>
      <c r="D143" s="269">
        <v>30.158459999999899</v>
      </c>
      <c r="E143" s="269">
        <v>93.884699999999995</v>
      </c>
      <c r="F143" s="269">
        <v>143.75140999999999</v>
      </c>
      <c r="G143" s="269">
        <v>94.788789999999906</v>
      </c>
      <c r="H143" s="269">
        <v>85.306179999999998</v>
      </c>
      <c r="I143" s="269">
        <v>79.827509999999904</v>
      </c>
      <c r="J143" s="269">
        <v>147.90100000000001</v>
      </c>
      <c r="K143" s="269">
        <v>196.917</v>
      </c>
      <c r="L143" s="269">
        <v>193.61699999999999</v>
      </c>
      <c r="M143" s="269">
        <v>177.78100000000001</v>
      </c>
      <c r="N143" s="269">
        <v>152.58699999999999</v>
      </c>
      <c r="O143" s="269">
        <v>164.62200000000001</v>
      </c>
      <c r="P143" s="269">
        <v>141.40600000000001</v>
      </c>
      <c r="Q143" s="269">
        <v>123.092</v>
      </c>
      <c r="R143" s="269">
        <v>143.42099999999999</v>
      </c>
      <c r="S143" s="269">
        <v>146.78700000000001</v>
      </c>
      <c r="T143" s="269">
        <v>153.75399999999999</v>
      </c>
      <c r="U143" s="269">
        <v>164.77799999999999</v>
      </c>
      <c r="V143" s="269">
        <v>167.78299999999999</v>
      </c>
      <c r="W143" s="269">
        <v>159.56800000000001</v>
      </c>
      <c r="X143" s="269">
        <v>164.14699999999999</v>
      </c>
      <c r="Y143" s="269">
        <v>166.755</v>
      </c>
      <c r="Z143" s="269">
        <v>145.59800000000001</v>
      </c>
      <c r="AA143" s="269">
        <v>112.89</v>
      </c>
      <c r="AB143" s="269">
        <v>140.16</v>
      </c>
      <c r="AC143" s="269">
        <v>125.568</v>
      </c>
      <c r="AD143" s="269">
        <v>155.441</v>
      </c>
      <c r="AE143" s="269">
        <v>149.04</v>
      </c>
    </row>
    <row r="144" spans="1:31" x14ac:dyDescent="0.25">
      <c r="A144" s="164" t="str">
        <f t="shared" si="4"/>
        <v>593</v>
      </c>
      <c r="B144" s="264" t="s">
        <v>478</v>
      </c>
      <c r="C144" s="269">
        <v>1539.5747200000001</v>
      </c>
      <c r="D144" s="269">
        <v>1567.4053699999999</v>
      </c>
      <c r="E144" s="269">
        <v>1929.6675599999901</v>
      </c>
      <c r="F144" s="269">
        <v>2056.5617299999999</v>
      </c>
      <c r="G144" s="269">
        <v>1689.39931</v>
      </c>
      <c r="H144" s="269">
        <v>1701.22228</v>
      </c>
      <c r="I144" s="269">
        <v>2737.1444900000001</v>
      </c>
      <c r="J144" s="269">
        <v>4547.2879999999996</v>
      </c>
      <c r="K144" s="269">
        <v>1821.93299999999</v>
      </c>
      <c r="L144" s="269">
        <v>1812.5709999999999</v>
      </c>
      <c r="M144" s="269">
        <v>1766.712</v>
      </c>
      <c r="N144" s="269">
        <v>-645.02599999999995</v>
      </c>
      <c r="O144" s="269">
        <v>1807.5550000000001</v>
      </c>
      <c r="P144" s="269">
        <v>1449.5049999999901</v>
      </c>
      <c r="Q144" s="269">
        <v>1492.9010000000001</v>
      </c>
      <c r="R144" s="269">
        <v>1584.0509999999899</v>
      </c>
      <c r="S144" s="269">
        <v>1744.5799999999899</v>
      </c>
      <c r="T144" s="269">
        <v>1463.375</v>
      </c>
      <c r="U144" s="269">
        <v>1740.1399999999901</v>
      </c>
      <c r="V144" s="269">
        <v>1909.865</v>
      </c>
      <c r="W144" s="269">
        <v>1581.34</v>
      </c>
      <c r="X144" s="269">
        <v>1638.345</v>
      </c>
      <c r="Y144" s="269">
        <v>1580.616</v>
      </c>
      <c r="Z144" s="269">
        <v>1583.9970000000001</v>
      </c>
      <c r="AA144" s="269">
        <v>1614.8979999999999</v>
      </c>
      <c r="AB144" s="269">
        <v>1160.5119999999999</v>
      </c>
      <c r="AC144" s="269">
        <v>1183.845</v>
      </c>
      <c r="AD144" s="269">
        <v>1270.6659999999999</v>
      </c>
      <c r="AE144" s="269">
        <v>1434.2280000000001</v>
      </c>
    </row>
    <row r="145" spans="1:31" x14ac:dyDescent="0.25">
      <c r="A145" s="164" t="str">
        <f t="shared" si="4"/>
        <v>594</v>
      </c>
      <c r="B145" s="264" t="s">
        <v>479</v>
      </c>
      <c r="C145" s="269">
        <v>94.049210000000002</v>
      </c>
      <c r="D145" s="269">
        <v>65.191609999999997</v>
      </c>
      <c r="E145" s="269">
        <v>99.287769999999995</v>
      </c>
      <c r="F145" s="269">
        <v>139.77325999999999</v>
      </c>
      <c r="G145" s="269">
        <v>122.2432</v>
      </c>
      <c r="H145" s="269">
        <v>142.66933</v>
      </c>
      <c r="I145" s="269">
        <v>60.357909999999997</v>
      </c>
      <c r="J145" s="269">
        <v>133.16900000000001</v>
      </c>
      <c r="K145" s="269">
        <v>122.541</v>
      </c>
      <c r="L145" s="269">
        <v>115.47</v>
      </c>
      <c r="M145" s="269">
        <v>115.929</v>
      </c>
      <c r="N145" s="269">
        <v>112.43300000000001</v>
      </c>
      <c r="O145" s="269">
        <v>118.59699999999999</v>
      </c>
      <c r="P145" s="269">
        <v>110.691</v>
      </c>
      <c r="Q145" s="269">
        <v>117.79</v>
      </c>
      <c r="R145" s="269">
        <v>117.238</v>
      </c>
      <c r="S145" s="269">
        <v>126.651</v>
      </c>
      <c r="T145" s="269">
        <v>117.404</v>
      </c>
      <c r="U145" s="269">
        <v>134.81299999999999</v>
      </c>
      <c r="V145" s="269">
        <v>135.392</v>
      </c>
      <c r="W145" s="269">
        <v>124.64</v>
      </c>
      <c r="X145" s="269">
        <v>118.586</v>
      </c>
      <c r="Y145" s="269">
        <v>117.88</v>
      </c>
      <c r="Z145" s="269">
        <v>112.178</v>
      </c>
      <c r="AA145" s="269">
        <v>117.886</v>
      </c>
      <c r="AB145" s="269">
        <v>124.578</v>
      </c>
      <c r="AC145" s="269">
        <v>120.30200000000001</v>
      </c>
      <c r="AD145" s="269">
        <v>123.15</v>
      </c>
      <c r="AE145" s="269">
        <v>128.21700000000001</v>
      </c>
    </row>
    <row r="146" spans="1:31" x14ac:dyDescent="0.25">
      <c r="A146" s="164" t="str">
        <f t="shared" si="4"/>
        <v>595</v>
      </c>
      <c r="B146" s="264" t="s">
        <v>480</v>
      </c>
      <c r="C146" s="269">
        <v>8.5063099999999991</v>
      </c>
      <c r="D146" s="269">
        <v>17.929849999999998</v>
      </c>
      <c r="E146" s="269">
        <v>17.978860000000001</v>
      </c>
      <c r="F146" s="269">
        <v>7.4956699999999996</v>
      </c>
      <c r="G146" s="269">
        <v>10.06683</v>
      </c>
      <c r="H146" s="269">
        <v>13.50188</v>
      </c>
      <c r="I146" s="269">
        <v>21.819410000000001</v>
      </c>
      <c r="J146" s="269">
        <v>14.55</v>
      </c>
      <c r="K146" s="269">
        <v>14.593999999999999</v>
      </c>
      <c r="L146" s="269">
        <v>15.952999999999999</v>
      </c>
      <c r="M146" s="269">
        <v>18.021999999999998</v>
      </c>
      <c r="N146" s="269">
        <v>18.402000000000001</v>
      </c>
      <c r="O146" s="269">
        <v>28.701000000000001</v>
      </c>
      <c r="P146" s="269">
        <v>8.0969999999999995</v>
      </c>
      <c r="Q146" s="269">
        <v>13.843</v>
      </c>
      <c r="R146" s="269">
        <v>13.08</v>
      </c>
      <c r="S146" s="269">
        <v>15.715999999999999</v>
      </c>
      <c r="T146" s="269">
        <v>15.403</v>
      </c>
      <c r="U146" s="269">
        <v>18.559999999999999</v>
      </c>
      <c r="V146" s="269">
        <v>17.164999999999999</v>
      </c>
      <c r="W146" s="269">
        <v>19.001999999999999</v>
      </c>
      <c r="X146" s="269">
        <v>15.565</v>
      </c>
      <c r="Y146" s="269">
        <v>15.355</v>
      </c>
      <c r="Z146" s="269">
        <v>12.891999999999999</v>
      </c>
      <c r="AA146" s="269">
        <v>11.782999999999999</v>
      </c>
      <c r="AB146" s="269">
        <v>8.5440000000000005</v>
      </c>
      <c r="AC146" s="269">
        <v>13.821999999999999</v>
      </c>
      <c r="AD146" s="269">
        <v>12.066000000000001</v>
      </c>
      <c r="AE146" s="269">
        <v>15.718999999999999</v>
      </c>
    </row>
    <row r="147" spans="1:31" x14ac:dyDescent="0.25">
      <c r="A147" s="164" t="str">
        <f t="shared" si="4"/>
        <v>596</v>
      </c>
      <c r="B147" s="264" t="s">
        <v>481</v>
      </c>
      <c r="C147" s="269">
        <v>32.418419999999998</v>
      </c>
      <c r="D147" s="269">
        <v>50.686360000000001</v>
      </c>
      <c r="E147" s="269">
        <v>80.479910000000004</v>
      </c>
      <c r="F147" s="269">
        <v>40.685420000000001</v>
      </c>
      <c r="G147" s="269">
        <v>76.974819999999994</v>
      </c>
      <c r="H147" s="269">
        <v>-87.895139999999998</v>
      </c>
      <c r="I147" s="269">
        <v>25.380769999999998</v>
      </c>
      <c r="J147" s="269">
        <v>24.274999999999999</v>
      </c>
      <c r="K147" s="269">
        <v>24.274999999999999</v>
      </c>
      <c r="L147" s="269">
        <v>23.274999999999999</v>
      </c>
      <c r="M147" s="269">
        <v>23.82</v>
      </c>
      <c r="N147" s="269">
        <v>23.274999999999999</v>
      </c>
      <c r="O147" s="269">
        <v>22.536999999999999</v>
      </c>
      <c r="P147" s="269">
        <v>35</v>
      </c>
      <c r="Q147" s="269">
        <v>36.533000000000001</v>
      </c>
      <c r="R147" s="269">
        <v>37.622999999999998</v>
      </c>
      <c r="S147" s="269">
        <v>37.533000000000001</v>
      </c>
      <c r="T147" s="269">
        <v>35</v>
      </c>
      <c r="U147" s="269">
        <v>39.533000000000001</v>
      </c>
      <c r="V147" s="269">
        <v>36.090000000000003</v>
      </c>
      <c r="W147" s="269">
        <v>38.067</v>
      </c>
      <c r="X147" s="269">
        <v>35.49</v>
      </c>
      <c r="Y147" s="269">
        <v>36.533000000000001</v>
      </c>
      <c r="Z147" s="269">
        <v>37.207999999999998</v>
      </c>
      <c r="AA147" s="269">
        <v>34.594000000000001</v>
      </c>
      <c r="AB147" s="269">
        <v>41.798999999999999</v>
      </c>
      <c r="AC147" s="269">
        <v>39.08</v>
      </c>
      <c r="AD147" s="269">
        <v>38.529000000000003</v>
      </c>
      <c r="AE147" s="269">
        <v>38</v>
      </c>
    </row>
    <row r="148" spans="1:31" x14ac:dyDescent="0.25">
      <c r="A148" s="164" t="str">
        <f t="shared" si="4"/>
        <v>597</v>
      </c>
      <c r="B148" s="264" t="s">
        <v>482</v>
      </c>
      <c r="C148" s="269">
        <v>0</v>
      </c>
      <c r="D148" s="269">
        <v>0</v>
      </c>
      <c r="E148" s="269">
        <v>0</v>
      </c>
      <c r="F148" s="269">
        <v>0</v>
      </c>
      <c r="G148" s="269">
        <v>0</v>
      </c>
      <c r="H148" s="269">
        <v>0</v>
      </c>
      <c r="I148" s="269">
        <v>0</v>
      </c>
      <c r="J148" s="269">
        <v>0</v>
      </c>
      <c r="K148" s="269">
        <v>0</v>
      </c>
      <c r="L148" s="269">
        <v>0</v>
      </c>
      <c r="M148" s="269">
        <v>0</v>
      </c>
      <c r="N148" s="269">
        <v>0</v>
      </c>
      <c r="O148" s="269">
        <v>0</v>
      </c>
      <c r="P148" s="269">
        <v>0</v>
      </c>
      <c r="Q148" s="269">
        <v>0</v>
      </c>
      <c r="R148" s="269">
        <v>0</v>
      </c>
      <c r="S148" s="269">
        <v>0</v>
      </c>
      <c r="T148" s="269">
        <v>0</v>
      </c>
      <c r="U148" s="269">
        <v>0</v>
      </c>
      <c r="V148" s="269">
        <v>0</v>
      </c>
      <c r="W148" s="269">
        <v>0</v>
      </c>
      <c r="X148" s="269">
        <v>0</v>
      </c>
      <c r="Y148" s="269">
        <v>0</v>
      </c>
      <c r="Z148" s="269">
        <v>0</v>
      </c>
      <c r="AA148" s="269">
        <v>0</v>
      </c>
      <c r="AB148" s="269">
        <v>0</v>
      </c>
      <c r="AC148" s="269">
        <v>0</v>
      </c>
      <c r="AD148" s="269">
        <v>0</v>
      </c>
      <c r="AE148" s="269">
        <v>0</v>
      </c>
    </row>
    <row r="149" spans="1:31" x14ac:dyDescent="0.25">
      <c r="A149" s="164" t="str">
        <f t="shared" si="4"/>
        <v>598</v>
      </c>
      <c r="B149" s="264" t="s">
        <v>483</v>
      </c>
      <c r="C149" s="269">
        <v>60.025370000000002</v>
      </c>
      <c r="D149" s="269">
        <v>44.380270000000003</v>
      </c>
      <c r="E149" s="269">
        <v>31.541930000000001</v>
      </c>
      <c r="F149" s="269">
        <v>48.133139999999997</v>
      </c>
      <c r="G149" s="269">
        <v>60.216279999999998</v>
      </c>
      <c r="H149" s="269">
        <v>52.98912</v>
      </c>
      <c r="I149" s="269">
        <v>53.993719999999897</v>
      </c>
      <c r="J149" s="269">
        <v>70.073999999999998</v>
      </c>
      <c r="K149" s="269">
        <v>59.860999999999997</v>
      </c>
      <c r="L149" s="269">
        <v>57.57</v>
      </c>
      <c r="M149" s="269">
        <v>53.436</v>
      </c>
      <c r="N149" s="269">
        <v>55.35</v>
      </c>
      <c r="O149" s="269">
        <v>54.753</v>
      </c>
      <c r="P149" s="269">
        <v>41.578000000000003</v>
      </c>
      <c r="Q149" s="269">
        <v>44.802999999999997</v>
      </c>
      <c r="R149" s="269">
        <v>51.116999999999997</v>
      </c>
      <c r="S149" s="269">
        <v>52.835999999999999</v>
      </c>
      <c r="T149" s="269">
        <v>48.805</v>
      </c>
      <c r="U149" s="269">
        <v>58.436999999999998</v>
      </c>
      <c r="V149" s="269">
        <v>61.231000000000002</v>
      </c>
      <c r="W149" s="269">
        <v>50.695</v>
      </c>
      <c r="X149" s="269">
        <v>51.506999999999998</v>
      </c>
      <c r="Y149" s="269">
        <v>47.649000000000001</v>
      </c>
      <c r="Z149" s="269">
        <v>47.366</v>
      </c>
      <c r="AA149" s="269">
        <v>48.610999999999997</v>
      </c>
      <c r="AB149" s="269">
        <v>42.097000000000001</v>
      </c>
      <c r="AC149" s="269">
        <v>45.356999999999999</v>
      </c>
      <c r="AD149" s="269">
        <v>51.713000000000001</v>
      </c>
      <c r="AE149" s="269">
        <v>53.548000000000002</v>
      </c>
    </row>
    <row r="150" spans="1:31" x14ac:dyDescent="0.25">
      <c r="A150" s="164"/>
      <c r="B150" s="264" t="s">
        <v>484</v>
      </c>
      <c r="C150" s="269">
        <v>1851.1261099999999</v>
      </c>
      <c r="D150" s="269">
        <v>1781.96892</v>
      </c>
      <c r="E150" s="269">
        <v>2254.6142799999998</v>
      </c>
      <c r="F150" s="269">
        <v>2452.64877999999</v>
      </c>
      <c r="G150" s="269">
        <v>2054.8326899999902</v>
      </c>
      <c r="H150" s="269">
        <v>1909.88984</v>
      </c>
      <c r="I150" s="269">
        <v>2985.2303299999999</v>
      </c>
      <c r="J150" s="269">
        <v>4951.0320000000002</v>
      </c>
      <c r="K150" s="269">
        <v>2245.6999999999998</v>
      </c>
      <c r="L150" s="269">
        <v>2221.7370000000001</v>
      </c>
      <c r="M150" s="269">
        <v>2157.66</v>
      </c>
      <c r="N150" s="269">
        <v>-281.35199999999998</v>
      </c>
      <c r="O150" s="269">
        <v>2199.2179999999998</v>
      </c>
      <c r="P150" s="269">
        <v>1787.08599999999</v>
      </c>
      <c r="Q150" s="269">
        <v>1830.7809999999999</v>
      </c>
      <c r="R150" s="269">
        <v>1949.5909999999899</v>
      </c>
      <c r="S150" s="269">
        <v>2130.4929999999899</v>
      </c>
      <c r="T150" s="269">
        <v>1836.0650000000001</v>
      </c>
      <c r="U150" s="269">
        <v>2164.6469999999899</v>
      </c>
      <c r="V150" s="269">
        <v>2339.0790000000002</v>
      </c>
      <c r="W150" s="269">
        <v>1978.3030000000001</v>
      </c>
      <c r="X150" s="269">
        <v>2026.3430000000001</v>
      </c>
      <c r="Y150" s="269">
        <v>1966.3889999999899</v>
      </c>
      <c r="Z150" s="269">
        <v>1941.3119999999999</v>
      </c>
      <c r="AA150" s="269">
        <v>1942.6389999999999</v>
      </c>
      <c r="AB150" s="269">
        <v>1518.5219999999999</v>
      </c>
      <c r="AC150" s="269">
        <v>1529.8429999999901</v>
      </c>
      <c r="AD150" s="269">
        <v>1654.711</v>
      </c>
      <c r="AE150" s="269">
        <v>1825.318</v>
      </c>
    </row>
    <row r="151" spans="1:31" x14ac:dyDescent="0.25">
      <c r="A151" s="164" t="str">
        <f t="shared" si="4"/>
        <v/>
      </c>
    </row>
    <row r="152" spans="1:31" x14ac:dyDescent="0.25">
      <c r="A152" s="164"/>
      <c r="B152" s="264" t="s">
        <v>135</v>
      </c>
      <c r="C152" s="269">
        <v>3720.30131999999</v>
      </c>
      <c r="D152" s="269">
        <v>3704.4348399999999</v>
      </c>
      <c r="E152" s="269">
        <v>4103.9896699999999</v>
      </c>
      <c r="F152" s="269">
        <v>4860.9519499999997</v>
      </c>
      <c r="G152" s="269">
        <v>4317.1948300000004</v>
      </c>
      <c r="H152" s="269">
        <v>4002.6056199999998</v>
      </c>
      <c r="I152" s="269">
        <v>5374.0210999999999</v>
      </c>
      <c r="J152" s="269">
        <v>7084.3450000000003</v>
      </c>
      <c r="K152" s="269">
        <v>4317.6419999999998</v>
      </c>
      <c r="L152" s="269">
        <v>4221.5140000000001</v>
      </c>
      <c r="M152" s="269">
        <v>4183.7079999999996</v>
      </c>
      <c r="N152" s="269">
        <v>1557.8019999999999</v>
      </c>
      <c r="O152" s="269">
        <v>4019.268</v>
      </c>
      <c r="P152" s="269">
        <v>3938.2529999999902</v>
      </c>
      <c r="Q152" s="269">
        <v>3923.7939999999999</v>
      </c>
      <c r="R152" s="269">
        <v>4136.5950000000003</v>
      </c>
      <c r="S152" s="269">
        <v>4472.37</v>
      </c>
      <c r="T152" s="269">
        <v>4131.0860000000002</v>
      </c>
      <c r="U152" s="269">
        <v>4432.6399999999903</v>
      </c>
      <c r="V152" s="269">
        <v>4841.8909999999996</v>
      </c>
      <c r="W152" s="269">
        <v>4310.5219999999999</v>
      </c>
      <c r="X152" s="269">
        <v>4270.8540000000003</v>
      </c>
      <c r="Y152" s="269">
        <v>4289.0659999999898</v>
      </c>
      <c r="Z152" s="269">
        <v>4058.319</v>
      </c>
      <c r="AA152" s="269">
        <v>4024.7260000000001</v>
      </c>
      <c r="AB152" s="269">
        <v>3807.0619999999999</v>
      </c>
      <c r="AC152" s="269">
        <v>3676.4760000000001</v>
      </c>
      <c r="AD152" s="269">
        <v>3964.83</v>
      </c>
      <c r="AE152" s="269">
        <v>4293.509</v>
      </c>
    </row>
    <row r="153" spans="1:31" x14ac:dyDescent="0.25">
      <c r="A153" s="164" t="str">
        <f t="shared" si="4"/>
        <v/>
      </c>
    </row>
    <row r="154" spans="1:31" x14ac:dyDescent="0.25">
      <c r="A154" s="164" t="str">
        <f t="shared" si="4"/>
        <v>803</v>
      </c>
      <c r="B154" s="264" t="s">
        <v>485</v>
      </c>
      <c r="C154" s="269">
        <v>0</v>
      </c>
      <c r="D154" s="269">
        <v>0</v>
      </c>
      <c r="E154" s="269">
        <v>0</v>
      </c>
      <c r="F154" s="269">
        <v>0</v>
      </c>
      <c r="G154" s="269">
        <v>0</v>
      </c>
      <c r="H154" s="269">
        <v>0</v>
      </c>
      <c r="I154" s="269">
        <v>0</v>
      </c>
      <c r="J154" s="269">
        <v>0</v>
      </c>
      <c r="K154" s="269">
        <v>0</v>
      </c>
      <c r="L154" s="269">
        <v>0</v>
      </c>
      <c r="M154" s="269">
        <v>0</v>
      </c>
      <c r="N154" s="269">
        <v>0</v>
      </c>
      <c r="O154" s="269">
        <v>0</v>
      </c>
      <c r="P154" s="269">
        <v>0</v>
      </c>
      <c r="Q154" s="269">
        <v>0</v>
      </c>
      <c r="R154" s="269">
        <v>0</v>
      </c>
      <c r="S154" s="269">
        <v>0</v>
      </c>
      <c r="T154" s="269">
        <v>0</v>
      </c>
      <c r="U154" s="269">
        <v>0</v>
      </c>
      <c r="V154" s="269">
        <v>0</v>
      </c>
      <c r="W154" s="269">
        <v>0</v>
      </c>
      <c r="X154" s="269">
        <v>0</v>
      </c>
      <c r="Y154" s="269">
        <v>0</v>
      </c>
      <c r="Z154" s="269">
        <v>0</v>
      </c>
      <c r="AA154" s="269">
        <v>0</v>
      </c>
      <c r="AB154" s="269">
        <v>0</v>
      </c>
      <c r="AC154" s="269">
        <v>0</v>
      </c>
      <c r="AD154" s="269">
        <v>0</v>
      </c>
      <c r="AE154" s="269">
        <v>0</v>
      </c>
    </row>
    <row r="155" spans="1:31" x14ac:dyDescent="0.25">
      <c r="A155" s="164" t="str">
        <f t="shared" si="4"/>
        <v>805</v>
      </c>
      <c r="B155" s="264" t="s">
        <v>486</v>
      </c>
      <c r="C155" s="269">
        <v>0</v>
      </c>
      <c r="D155" s="269">
        <v>0</v>
      </c>
      <c r="E155" s="269">
        <v>0</v>
      </c>
      <c r="F155" s="269">
        <v>0</v>
      </c>
      <c r="G155" s="269">
        <v>0</v>
      </c>
      <c r="H155" s="269">
        <v>0</v>
      </c>
      <c r="I155" s="269">
        <v>0</v>
      </c>
      <c r="J155" s="269">
        <v>0</v>
      </c>
      <c r="K155" s="269">
        <v>0</v>
      </c>
      <c r="L155" s="269">
        <v>0</v>
      </c>
      <c r="M155" s="269">
        <v>0</v>
      </c>
      <c r="N155" s="269">
        <v>0</v>
      </c>
      <c r="O155" s="269">
        <v>0</v>
      </c>
      <c r="P155" s="269">
        <v>0</v>
      </c>
      <c r="Q155" s="269">
        <v>0</v>
      </c>
      <c r="R155" s="269">
        <v>0</v>
      </c>
      <c r="S155" s="269">
        <v>0</v>
      </c>
      <c r="T155" s="269">
        <v>0</v>
      </c>
      <c r="U155" s="269">
        <v>0</v>
      </c>
      <c r="V155" s="269">
        <v>0</v>
      </c>
      <c r="W155" s="269">
        <v>0</v>
      </c>
      <c r="X155" s="269">
        <v>0</v>
      </c>
      <c r="Y155" s="269">
        <v>0</v>
      </c>
      <c r="Z155" s="269">
        <v>0</v>
      </c>
      <c r="AA155" s="269">
        <v>0</v>
      </c>
      <c r="AB155" s="269">
        <v>0</v>
      </c>
      <c r="AC155" s="269">
        <v>0</v>
      </c>
      <c r="AD155" s="269">
        <v>0</v>
      </c>
      <c r="AE155" s="269">
        <v>0</v>
      </c>
    </row>
    <row r="156" spans="1:31" x14ac:dyDescent="0.25">
      <c r="A156" s="164" t="str">
        <f t="shared" si="4"/>
        <v>806</v>
      </c>
      <c r="B156" s="264" t="s">
        <v>487</v>
      </c>
      <c r="C156" s="269">
        <v>0</v>
      </c>
      <c r="D156" s="269">
        <v>0</v>
      </c>
      <c r="E156" s="269">
        <v>0</v>
      </c>
      <c r="F156" s="269">
        <v>0</v>
      </c>
      <c r="G156" s="269">
        <v>0</v>
      </c>
      <c r="H156" s="269">
        <v>0</v>
      </c>
      <c r="I156" s="269">
        <v>0</v>
      </c>
      <c r="J156" s="269">
        <v>0</v>
      </c>
      <c r="K156" s="269">
        <v>0</v>
      </c>
      <c r="L156" s="269">
        <v>0</v>
      </c>
      <c r="M156" s="269">
        <v>0</v>
      </c>
      <c r="N156" s="269">
        <v>0</v>
      </c>
      <c r="O156" s="269">
        <v>0</v>
      </c>
      <c r="P156" s="269">
        <v>0</v>
      </c>
      <c r="Q156" s="269">
        <v>0</v>
      </c>
      <c r="R156" s="269">
        <v>0</v>
      </c>
      <c r="S156" s="269">
        <v>0</v>
      </c>
      <c r="T156" s="269">
        <v>0</v>
      </c>
      <c r="U156" s="269">
        <v>0</v>
      </c>
      <c r="V156" s="269">
        <v>0</v>
      </c>
      <c r="W156" s="269">
        <v>0</v>
      </c>
      <c r="X156" s="269">
        <v>0</v>
      </c>
      <c r="Y156" s="269">
        <v>0</v>
      </c>
      <c r="Z156" s="269">
        <v>0</v>
      </c>
      <c r="AA156" s="269">
        <v>0</v>
      </c>
      <c r="AB156" s="269">
        <v>0</v>
      </c>
      <c r="AC156" s="269">
        <v>0</v>
      </c>
      <c r="AD156" s="269">
        <v>0</v>
      </c>
      <c r="AE156" s="269">
        <v>0</v>
      </c>
    </row>
    <row r="157" spans="1:31" x14ac:dyDescent="0.25">
      <c r="A157" s="164" t="str">
        <f t="shared" si="4"/>
        <v>807</v>
      </c>
      <c r="B157" s="264" t="s">
        <v>488</v>
      </c>
      <c r="C157" s="269">
        <v>0</v>
      </c>
      <c r="D157" s="269">
        <v>0</v>
      </c>
      <c r="E157" s="269">
        <v>0</v>
      </c>
      <c r="F157" s="269">
        <v>0</v>
      </c>
      <c r="G157" s="269">
        <v>0</v>
      </c>
      <c r="H157" s="269">
        <v>0</v>
      </c>
      <c r="I157" s="269">
        <v>0</v>
      </c>
      <c r="J157" s="269">
        <v>0</v>
      </c>
      <c r="K157" s="269">
        <v>0</v>
      </c>
      <c r="L157" s="269">
        <v>0</v>
      </c>
      <c r="M157" s="269">
        <v>0</v>
      </c>
      <c r="N157" s="269">
        <v>0</v>
      </c>
      <c r="O157" s="269">
        <v>0</v>
      </c>
      <c r="P157" s="269">
        <v>0</v>
      </c>
      <c r="Q157" s="269">
        <v>0</v>
      </c>
      <c r="R157" s="269">
        <v>0</v>
      </c>
      <c r="S157" s="269">
        <v>0</v>
      </c>
      <c r="T157" s="269">
        <v>0</v>
      </c>
      <c r="U157" s="269">
        <v>0</v>
      </c>
      <c r="V157" s="269">
        <v>0</v>
      </c>
      <c r="W157" s="269">
        <v>0</v>
      </c>
      <c r="X157" s="269">
        <v>0</v>
      </c>
      <c r="Y157" s="269">
        <v>0</v>
      </c>
      <c r="Z157" s="269">
        <v>0</v>
      </c>
      <c r="AA157" s="269">
        <v>0</v>
      </c>
      <c r="AB157" s="269">
        <v>0</v>
      </c>
      <c r="AC157" s="269">
        <v>0</v>
      </c>
      <c r="AD157" s="269">
        <v>0</v>
      </c>
      <c r="AE157" s="269">
        <v>0</v>
      </c>
    </row>
    <row r="158" spans="1:31" x14ac:dyDescent="0.25">
      <c r="A158" s="164" t="str">
        <f t="shared" si="4"/>
        <v>808</v>
      </c>
      <c r="B158" s="264" t="s">
        <v>489</v>
      </c>
      <c r="C158" s="269">
        <v>0</v>
      </c>
      <c r="D158" s="269">
        <v>0</v>
      </c>
      <c r="E158" s="269">
        <v>0</v>
      </c>
      <c r="F158" s="269">
        <v>0</v>
      </c>
      <c r="G158" s="269">
        <v>0</v>
      </c>
      <c r="H158" s="269">
        <v>0</v>
      </c>
      <c r="I158" s="269">
        <v>0</v>
      </c>
      <c r="J158" s="269">
        <v>0</v>
      </c>
      <c r="K158" s="269">
        <v>0</v>
      </c>
      <c r="L158" s="269">
        <v>0</v>
      </c>
      <c r="M158" s="269">
        <v>0</v>
      </c>
      <c r="N158" s="269">
        <v>0</v>
      </c>
      <c r="O158" s="269">
        <v>0</v>
      </c>
      <c r="P158" s="269">
        <v>0</v>
      </c>
      <c r="Q158" s="269">
        <v>0</v>
      </c>
      <c r="R158" s="269">
        <v>0</v>
      </c>
      <c r="S158" s="269">
        <v>0</v>
      </c>
      <c r="T158" s="269">
        <v>0</v>
      </c>
      <c r="U158" s="269">
        <v>0</v>
      </c>
      <c r="V158" s="269">
        <v>0</v>
      </c>
      <c r="W158" s="269">
        <v>0</v>
      </c>
      <c r="X158" s="269">
        <v>0</v>
      </c>
      <c r="Y158" s="269">
        <v>0</v>
      </c>
      <c r="Z158" s="269">
        <v>0</v>
      </c>
      <c r="AA158" s="269">
        <v>0</v>
      </c>
      <c r="AB158" s="269">
        <v>0</v>
      </c>
      <c r="AC158" s="269">
        <v>0</v>
      </c>
      <c r="AD158" s="269">
        <v>0</v>
      </c>
      <c r="AE158" s="269">
        <v>0</v>
      </c>
    </row>
    <row r="159" spans="1:31" x14ac:dyDescent="0.25">
      <c r="A159" s="164" t="str">
        <f t="shared" si="4"/>
        <v>812</v>
      </c>
      <c r="B159" s="264" t="s">
        <v>490</v>
      </c>
      <c r="C159" s="269">
        <v>0</v>
      </c>
      <c r="D159" s="269">
        <v>0</v>
      </c>
      <c r="E159" s="269">
        <v>0</v>
      </c>
      <c r="F159" s="269">
        <v>0</v>
      </c>
      <c r="G159" s="269">
        <v>0</v>
      </c>
      <c r="H159" s="269">
        <v>0</v>
      </c>
      <c r="I159" s="269">
        <v>0</v>
      </c>
      <c r="J159" s="269">
        <v>0</v>
      </c>
      <c r="K159" s="269">
        <v>0</v>
      </c>
      <c r="L159" s="269">
        <v>0</v>
      </c>
      <c r="M159" s="269">
        <v>0</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0</v>
      </c>
      <c r="AC159" s="269">
        <v>0</v>
      </c>
      <c r="AD159" s="269">
        <v>0</v>
      </c>
      <c r="AE159" s="269">
        <v>0</v>
      </c>
    </row>
    <row r="160" spans="1:31" x14ac:dyDescent="0.25">
      <c r="A160" s="164" t="str">
        <f t="shared" si="4"/>
        <v>813</v>
      </c>
      <c r="B160" s="264" t="s">
        <v>491</v>
      </c>
      <c r="C160" s="269">
        <v>0</v>
      </c>
      <c r="D160" s="269">
        <v>0</v>
      </c>
      <c r="E160" s="269">
        <v>0</v>
      </c>
      <c r="F160" s="269">
        <v>0</v>
      </c>
      <c r="G160" s="269">
        <v>0</v>
      </c>
      <c r="H160" s="269">
        <v>0</v>
      </c>
      <c r="I160" s="269">
        <v>0</v>
      </c>
      <c r="J160" s="269">
        <v>0</v>
      </c>
      <c r="K160" s="269">
        <v>0</v>
      </c>
      <c r="L160" s="269">
        <v>0</v>
      </c>
      <c r="M160" s="269">
        <v>0</v>
      </c>
      <c r="N160" s="269">
        <v>0</v>
      </c>
      <c r="O160" s="269">
        <v>0</v>
      </c>
      <c r="P160" s="269">
        <v>0</v>
      </c>
      <c r="Q160" s="269">
        <v>0</v>
      </c>
      <c r="R160" s="269">
        <v>0</v>
      </c>
      <c r="S160" s="269">
        <v>0</v>
      </c>
      <c r="T160" s="269">
        <v>0</v>
      </c>
      <c r="U160" s="269">
        <v>0</v>
      </c>
      <c r="V160" s="269">
        <v>0</v>
      </c>
      <c r="W160" s="269">
        <v>0</v>
      </c>
      <c r="X160" s="269">
        <v>0</v>
      </c>
      <c r="Y160" s="269">
        <v>0</v>
      </c>
      <c r="Z160" s="269">
        <v>0</v>
      </c>
      <c r="AA160" s="269">
        <v>0</v>
      </c>
      <c r="AB160" s="269">
        <v>0</v>
      </c>
      <c r="AC160" s="269">
        <v>0</v>
      </c>
      <c r="AD160" s="269">
        <v>0</v>
      </c>
      <c r="AE160" s="269">
        <v>0</v>
      </c>
    </row>
    <row r="161" spans="1:31" x14ac:dyDescent="0.25">
      <c r="A161" s="164" t="str">
        <f t="shared" si="4"/>
        <v>823</v>
      </c>
      <c r="B161" s="264" t="s">
        <v>492</v>
      </c>
      <c r="C161" s="269">
        <v>0</v>
      </c>
      <c r="D161" s="269">
        <v>0</v>
      </c>
      <c r="E161" s="269">
        <v>0</v>
      </c>
      <c r="F161" s="269">
        <v>0</v>
      </c>
      <c r="G161" s="269">
        <v>0</v>
      </c>
      <c r="H161" s="269">
        <v>0</v>
      </c>
      <c r="I161" s="269">
        <v>0</v>
      </c>
      <c r="J161" s="269">
        <v>0</v>
      </c>
      <c r="K161" s="269">
        <v>0</v>
      </c>
      <c r="L161" s="269">
        <v>0</v>
      </c>
      <c r="M161" s="269">
        <v>0</v>
      </c>
      <c r="N161" s="269">
        <v>0</v>
      </c>
      <c r="O161" s="269">
        <v>0</v>
      </c>
      <c r="P161" s="269">
        <v>0</v>
      </c>
      <c r="Q161" s="269">
        <v>0</v>
      </c>
      <c r="R161" s="269">
        <v>0</v>
      </c>
      <c r="S161" s="269">
        <v>0</v>
      </c>
      <c r="T161" s="269">
        <v>0</v>
      </c>
      <c r="U161" s="269">
        <v>0</v>
      </c>
      <c r="V161" s="269">
        <v>0</v>
      </c>
      <c r="W161" s="269">
        <v>0</v>
      </c>
      <c r="X161" s="269">
        <v>0</v>
      </c>
      <c r="Y161" s="269">
        <v>0</v>
      </c>
      <c r="Z161" s="269">
        <v>0</v>
      </c>
      <c r="AA161" s="269">
        <v>0</v>
      </c>
      <c r="AB161" s="269">
        <v>0</v>
      </c>
      <c r="AC161" s="269">
        <v>0</v>
      </c>
      <c r="AD161" s="269">
        <v>0</v>
      </c>
      <c r="AE161" s="269">
        <v>0</v>
      </c>
    </row>
    <row r="162" spans="1:31" x14ac:dyDescent="0.25">
      <c r="A162" s="164" t="str">
        <f t="shared" si="4"/>
        <v>TOT</v>
      </c>
      <c r="B162" s="264" t="s">
        <v>493</v>
      </c>
      <c r="C162" s="269">
        <v>0</v>
      </c>
      <c r="D162" s="269">
        <v>0</v>
      </c>
      <c r="E162" s="269">
        <v>0</v>
      </c>
      <c r="F162" s="269">
        <v>0</v>
      </c>
      <c r="G162" s="269">
        <v>0</v>
      </c>
      <c r="H162" s="269">
        <v>0</v>
      </c>
      <c r="I162" s="269">
        <v>0</v>
      </c>
      <c r="J162" s="269">
        <v>0</v>
      </c>
      <c r="K162" s="269">
        <v>0</v>
      </c>
      <c r="L162" s="269">
        <v>0</v>
      </c>
      <c r="M162" s="269">
        <v>0</v>
      </c>
      <c r="N162" s="269">
        <v>0</v>
      </c>
      <c r="O162" s="269">
        <v>0</v>
      </c>
      <c r="P162" s="269">
        <v>0</v>
      </c>
      <c r="Q162" s="269">
        <v>0</v>
      </c>
      <c r="R162" s="269">
        <v>0</v>
      </c>
      <c r="S162" s="269">
        <v>0</v>
      </c>
      <c r="T162" s="269">
        <v>0</v>
      </c>
      <c r="U162" s="269">
        <v>0</v>
      </c>
      <c r="V162" s="269">
        <v>0</v>
      </c>
      <c r="W162" s="269">
        <v>0</v>
      </c>
      <c r="X162" s="269">
        <v>0</v>
      </c>
      <c r="Y162" s="269">
        <v>0</v>
      </c>
      <c r="Z162" s="269">
        <v>0</v>
      </c>
      <c r="AA162" s="269">
        <v>0</v>
      </c>
      <c r="AB162" s="269">
        <v>0</v>
      </c>
      <c r="AC162" s="269">
        <v>0</v>
      </c>
      <c r="AD162" s="269">
        <v>0</v>
      </c>
      <c r="AE162" s="269">
        <v>0</v>
      </c>
    </row>
    <row r="163" spans="1:31" x14ac:dyDescent="0.25">
      <c r="A163" s="164" t="str">
        <f t="shared" si="4"/>
        <v/>
      </c>
    </row>
    <row r="164" spans="1:31" x14ac:dyDescent="0.25">
      <c r="A164" s="164" t="str">
        <f t="shared" si="4"/>
        <v>814</v>
      </c>
      <c r="B164" s="264" t="s">
        <v>494</v>
      </c>
      <c r="C164" s="269">
        <v>0</v>
      </c>
      <c r="D164" s="269">
        <v>0</v>
      </c>
      <c r="E164" s="269">
        <v>0</v>
      </c>
      <c r="F164" s="269">
        <v>0</v>
      </c>
      <c r="G164" s="269">
        <v>0</v>
      </c>
      <c r="H164" s="269">
        <v>0</v>
      </c>
      <c r="I164" s="269">
        <v>0</v>
      </c>
      <c r="J164" s="269">
        <v>0</v>
      </c>
      <c r="K164" s="269">
        <v>0</v>
      </c>
      <c r="L164" s="269">
        <v>0</v>
      </c>
      <c r="M164" s="269">
        <v>0</v>
      </c>
      <c r="N164" s="269">
        <v>0</v>
      </c>
      <c r="O164" s="269">
        <v>0</v>
      </c>
      <c r="P164" s="269">
        <v>0</v>
      </c>
      <c r="Q164" s="269">
        <v>0</v>
      </c>
      <c r="R164" s="269">
        <v>0</v>
      </c>
      <c r="S164" s="269">
        <v>0</v>
      </c>
      <c r="T164" s="269">
        <v>0</v>
      </c>
      <c r="U164" s="269">
        <v>0</v>
      </c>
      <c r="V164" s="269">
        <v>0</v>
      </c>
      <c r="W164" s="269">
        <v>0</v>
      </c>
      <c r="X164" s="269">
        <v>0</v>
      </c>
      <c r="Y164" s="269">
        <v>0</v>
      </c>
      <c r="Z164" s="269">
        <v>0</v>
      </c>
      <c r="AA164" s="269">
        <v>0</v>
      </c>
      <c r="AB164" s="269">
        <v>0</v>
      </c>
      <c r="AC164" s="269">
        <v>0</v>
      </c>
      <c r="AD164" s="269">
        <v>0</v>
      </c>
      <c r="AE164" s="269">
        <v>0</v>
      </c>
    </row>
    <row r="165" spans="1:31" x14ac:dyDescent="0.25">
      <c r="A165" s="164" t="str">
        <f t="shared" si="4"/>
        <v>816</v>
      </c>
      <c r="B165" s="264" t="s">
        <v>495</v>
      </c>
      <c r="C165" s="269">
        <v>0</v>
      </c>
      <c r="D165" s="269">
        <v>0</v>
      </c>
      <c r="E165" s="269">
        <v>0</v>
      </c>
      <c r="F165" s="269">
        <v>0</v>
      </c>
      <c r="G165" s="269">
        <v>0</v>
      </c>
      <c r="H165" s="269">
        <v>0</v>
      </c>
      <c r="I165" s="269">
        <v>0</v>
      </c>
      <c r="J165" s="269">
        <v>0</v>
      </c>
      <c r="K165" s="269">
        <v>0</v>
      </c>
      <c r="L165" s="269">
        <v>0</v>
      </c>
      <c r="M165" s="269">
        <v>0</v>
      </c>
      <c r="N165" s="269">
        <v>0</v>
      </c>
      <c r="O165" s="269">
        <v>0</v>
      </c>
      <c r="P165" s="269">
        <v>0</v>
      </c>
      <c r="Q165" s="269">
        <v>0</v>
      </c>
      <c r="R165" s="269">
        <v>0</v>
      </c>
      <c r="S165" s="269">
        <v>0</v>
      </c>
      <c r="T165" s="269">
        <v>0</v>
      </c>
      <c r="U165" s="269">
        <v>0</v>
      </c>
      <c r="V165" s="269">
        <v>0</v>
      </c>
      <c r="W165" s="269">
        <v>0</v>
      </c>
      <c r="X165" s="269">
        <v>0</v>
      </c>
      <c r="Y165" s="269">
        <v>0</v>
      </c>
      <c r="Z165" s="269">
        <v>0</v>
      </c>
      <c r="AA165" s="269">
        <v>0</v>
      </c>
      <c r="AB165" s="269">
        <v>0</v>
      </c>
      <c r="AC165" s="269">
        <v>0</v>
      </c>
      <c r="AD165" s="269">
        <v>0</v>
      </c>
      <c r="AE165" s="269">
        <v>0</v>
      </c>
    </row>
    <row r="166" spans="1:31" x14ac:dyDescent="0.25">
      <c r="A166" s="164" t="str">
        <f t="shared" si="4"/>
        <v>817</v>
      </c>
      <c r="B166" s="264" t="s">
        <v>496</v>
      </c>
      <c r="C166" s="269">
        <v>0</v>
      </c>
      <c r="D166" s="269">
        <v>0</v>
      </c>
      <c r="E166" s="269">
        <v>0</v>
      </c>
      <c r="F166" s="269">
        <v>0</v>
      </c>
      <c r="G166" s="269">
        <v>0</v>
      </c>
      <c r="H166" s="269">
        <v>0</v>
      </c>
      <c r="I166" s="269">
        <v>0</v>
      </c>
      <c r="J166" s="269">
        <v>0</v>
      </c>
      <c r="K166" s="269">
        <v>0</v>
      </c>
      <c r="L166" s="269">
        <v>0</v>
      </c>
      <c r="M166" s="269">
        <v>0</v>
      </c>
      <c r="N166" s="269">
        <v>0</v>
      </c>
      <c r="O166" s="269">
        <v>0</v>
      </c>
      <c r="P166" s="269">
        <v>0</v>
      </c>
      <c r="Q166" s="269">
        <v>0</v>
      </c>
      <c r="R166" s="269">
        <v>0</v>
      </c>
      <c r="S166" s="269">
        <v>0</v>
      </c>
      <c r="T166" s="269">
        <v>0</v>
      </c>
      <c r="U166" s="269">
        <v>0</v>
      </c>
      <c r="V166" s="269">
        <v>0</v>
      </c>
      <c r="W166" s="269">
        <v>0</v>
      </c>
      <c r="X166" s="269">
        <v>0</v>
      </c>
      <c r="Y166" s="269">
        <v>0</v>
      </c>
      <c r="Z166" s="269">
        <v>0</v>
      </c>
      <c r="AA166" s="269">
        <v>0</v>
      </c>
      <c r="AB166" s="269">
        <v>0</v>
      </c>
      <c r="AC166" s="269">
        <v>0</v>
      </c>
      <c r="AD166" s="269">
        <v>0</v>
      </c>
      <c r="AE166" s="269">
        <v>0</v>
      </c>
    </row>
    <row r="167" spans="1:31" x14ac:dyDescent="0.25">
      <c r="A167" s="164" t="str">
        <f t="shared" si="4"/>
        <v>818</v>
      </c>
      <c r="B167" s="264" t="s">
        <v>497</v>
      </c>
      <c r="C167" s="269">
        <v>0</v>
      </c>
      <c r="D167" s="269">
        <v>0</v>
      </c>
      <c r="E167" s="269">
        <v>0</v>
      </c>
      <c r="F167" s="269">
        <v>0</v>
      </c>
      <c r="G167" s="269">
        <v>0</v>
      </c>
      <c r="H167" s="269">
        <v>0</v>
      </c>
      <c r="I167" s="269">
        <v>0</v>
      </c>
      <c r="J167" s="269">
        <v>0</v>
      </c>
      <c r="K167" s="269">
        <v>0</v>
      </c>
      <c r="L167" s="269">
        <v>0</v>
      </c>
      <c r="M167" s="269">
        <v>0</v>
      </c>
      <c r="N167" s="269">
        <v>0</v>
      </c>
      <c r="O167" s="269">
        <v>0</v>
      </c>
      <c r="P167" s="269">
        <v>0</v>
      </c>
      <c r="Q167" s="269">
        <v>0</v>
      </c>
      <c r="R167" s="269">
        <v>0</v>
      </c>
      <c r="S167" s="269">
        <v>0</v>
      </c>
      <c r="T167" s="269">
        <v>0</v>
      </c>
      <c r="U167" s="269">
        <v>0</v>
      </c>
      <c r="V167" s="269">
        <v>0</v>
      </c>
      <c r="W167" s="269">
        <v>0</v>
      </c>
      <c r="X167" s="269">
        <v>0</v>
      </c>
      <c r="Y167" s="269">
        <v>0</v>
      </c>
      <c r="Z167" s="269">
        <v>0</v>
      </c>
      <c r="AA167" s="269">
        <v>0</v>
      </c>
      <c r="AB167" s="269">
        <v>0</v>
      </c>
      <c r="AC167" s="269">
        <v>0</v>
      </c>
      <c r="AD167" s="269">
        <v>0</v>
      </c>
      <c r="AE167" s="269">
        <v>0</v>
      </c>
    </row>
    <row r="168" spans="1:31" x14ac:dyDescent="0.25">
      <c r="A168" s="164" t="str">
        <f t="shared" si="4"/>
        <v>819</v>
      </c>
      <c r="B168" s="264" t="s">
        <v>498</v>
      </c>
      <c r="C168" s="269">
        <v>0</v>
      </c>
      <c r="D168" s="269">
        <v>0</v>
      </c>
      <c r="E168" s="269">
        <v>0</v>
      </c>
      <c r="F168" s="269">
        <v>0</v>
      </c>
      <c r="G168" s="269">
        <v>0</v>
      </c>
      <c r="H168" s="269">
        <v>0</v>
      </c>
      <c r="I168" s="269">
        <v>0</v>
      </c>
      <c r="J168" s="269">
        <v>0</v>
      </c>
      <c r="K168" s="269">
        <v>0</v>
      </c>
      <c r="L168" s="269">
        <v>0</v>
      </c>
      <c r="M168" s="269">
        <v>0</v>
      </c>
      <c r="N168" s="269">
        <v>0</v>
      </c>
      <c r="O168" s="269">
        <v>0</v>
      </c>
      <c r="P168" s="269">
        <v>0</v>
      </c>
      <c r="Q168" s="269">
        <v>0</v>
      </c>
      <c r="R168" s="269">
        <v>0</v>
      </c>
      <c r="S168" s="269">
        <v>0</v>
      </c>
      <c r="T168" s="269">
        <v>0</v>
      </c>
      <c r="U168" s="269">
        <v>0</v>
      </c>
      <c r="V168" s="269">
        <v>0</v>
      </c>
      <c r="W168" s="269">
        <v>0</v>
      </c>
      <c r="X168" s="269">
        <v>0</v>
      </c>
      <c r="Y168" s="269">
        <v>0</v>
      </c>
      <c r="Z168" s="269">
        <v>0</v>
      </c>
      <c r="AA168" s="269">
        <v>0</v>
      </c>
      <c r="AB168" s="269">
        <v>0</v>
      </c>
      <c r="AC168" s="269">
        <v>0</v>
      </c>
      <c r="AD168" s="269">
        <v>0</v>
      </c>
      <c r="AE168" s="269">
        <v>0</v>
      </c>
    </row>
    <row r="169" spans="1:31" x14ac:dyDescent="0.25">
      <c r="A169" s="164" t="str">
        <f t="shared" si="4"/>
        <v>821</v>
      </c>
      <c r="B169" s="264" t="s">
        <v>499</v>
      </c>
      <c r="C169" s="269">
        <v>0</v>
      </c>
      <c r="D169" s="269">
        <v>0</v>
      </c>
      <c r="E169" s="269">
        <v>0</v>
      </c>
      <c r="F169" s="269">
        <v>0</v>
      </c>
      <c r="G169" s="269">
        <v>0</v>
      </c>
      <c r="H169" s="269">
        <v>0</v>
      </c>
      <c r="I169" s="269">
        <v>0</v>
      </c>
      <c r="J169" s="269">
        <v>0</v>
      </c>
      <c r="K169" s="269">
        <v>0</v>
      </c>
      <c r="L169" s="269">
        <v>0</v>
      </c>
      <c r="M169" s="269">
        <v>0</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0</v>
      </c>
      <c r="AD169" s="269">
        <v>0</v>
      </c>
      <c r="AE169" s="269">
        <v>0</v>
      </c>
    </row>
    <row r="170" spans="1:31" x14ac:dyDescent="0.25">
      <c r="A170" s="164" t="str">
        <f t="shared" si="4"/>
        <v>823</v>
      </c>
      <c r="B170" s="264" t="s">
        <v>492</v>
      </c>
      <c r="C170" s="269">
        <v>0</v>
      </c>
      <c r="D170" s="269">
        <v>0</v>
      </c>
      <c r="E170" s="269">
        <v>0</v>
      </c>
      <c r="F170" s="269">
        <v>0</v>
      </c>
      <c r="G170" s="269">
        <v>0</v>
      </c>
      <c r="H170" s="269">
        <v>0</v>
      </c>
      <c r="I170" s="269">
        <v>0</v>
      </c>
      <c r="J170" s="269">
        <v>0</v>
      </c>
      <c r="K170" s="269">
        <v>0</v>
      </c>
      <c r="L170" s="269">
        <v>0</v>
      </c>
      <c r="M170" s="269">
        <v>0</v>
      </c>
      <c r="N170" s="269">
        <v>0</v>
      </c>
      <c r="O170" s="269">
        <v>0</v>
      </c>
      <c r="P170" s="269">
        <v>0</v>
      </c>
      <c r="Q170" s="269">
        <v>0</v>
      </c>
      <c r="R170" s="269">
        <v>0</v>
      </c>
      <c r="S170" s="269">
        <v>0</v>
      </c>
      <c r="T170" s="269">
        <v>0</v>
      </c>
      <c r="U170" s="269">
        <v>0</v>
      </c>
      <c r="V170" s="269">
        <v>0</v>
      </c>
      <c r="W170" s="269">
        <v>0</v>
      </c>
      <c r="X170" s="269">
        <v>0</v>
      </c>
      <c r="Y170" s="269">
        <v>0</v>
      </c>
      <c r="Z170" s="269">
        <v>0</v>
      </c>
      <c r="AA170" s="269">
        <v>0</v>
      </c>
      <c r="AB170" s="269">
        <v>0</v>
      </c>
      <c r="AC170" s="269">
        <v>0</v>
      </c>
      <c r="AD170" s="269">
        <v>0</v>
      </c>
      <c r="AE170" s="269">
        <v>0</v>
      </c>
    </row>
    <row r="171" spans="1:31" x14ac:dyDescent="0.25">
      <c r="A171" s="164" t="str">
        <f t="shared" ref="A171:A236" si="5">MID($B171,1,3)</f>
        <v>824</v>
      </c>
      <c r="B171" s="264" t="s">
        <v>500</v>
      </c>
      <c r="C171" s="269">
        <v>0</v>
      </c>
      <c r="D171" s="269">
        <v>0</v>
      </c>
      <c r="E171" s="269">
        <v>0</v>
      </c>
      <c r="F171" s="269">
        <v>0</v>
      </c>
      <c r="G171" s="269">
        <v>0</v>
      </c>
      <c r="H171" s="269">
        <v>0</v>
      </c>
      <c r="I171" s="269">
        <v>0</v>
      </c>
      <c r="J171" s="269">
        <v>0</v>
      </c>
      <c r="K171" s="269">
        <v>0</v>
      </c>
      <c r="L171" s="269">
        <v>0</v>
      </c>
      <c r="M171" s="269">
        <v>0</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0</v>
      </c>
      <c r="AC171" s="269">
        <v>0</v>
      </c>
      <c r="AD171" s="269">
        <v>0</v>
      </c>
      <c r="AE171" s="269">
        <v>0</v>
      </c>
    </row>
    <row r="172" spans="1:31" x14ac:dyDescent="0.25">
      <c r="A172" s="164" t="str">
        <f t="shared" si="5"/>
        <v>825</v>
      </c>
      <c r="B172" s="264" t="s">
        <v>501</v>
      </c>
      <c r="C172" s="269">
        <v>0</v>
      </c>
      <c r="D172" s="269">
        <v>0</v>
      </c>
      <c r="E172" s="269">
        <v>0</v>
      </c>
      <c r="F172" s="269">
        <v>0</v>
      </c>
      <c r="G172" s="269">
        <v>0</v>
      </c>
      <c r="H172" s="269">
        <v>0</v>
      </c>
      <c r="I172" s="269">
        <v>0</v>
      </c>
      <c r="J172" s="269">
        <v>0</v>
      </c>
      <c r="K172" s="269">
        <v>0</v>
      </c>
      <c r="L172" s="269">
        <v>0</v>
      </c>
      <c r="M172" s="269">
        <v>0</v>
      </c>
      <c r="N172" s="269">
        <v>0</v>
      </c>
      <c r="O172" s="269">
        <v>0</v>
      </c>
      <c r="P172" s="269">
        <v>0</v>
      </c>
      <c r="Q172" s="269">
        <v>0</v>
      </c>
      <c r="R172" s="269">
        <v>0</v>
      </c>
      <c r="S172" s="269">
        <v>0</v>
      </c>
      <c r="T172" s="269">
        <v>0</v>
      </c>
      <c r="U172" s="269">
        <v>0</v>
      </c>
      <c r="V172" s="269">
        <v>0</v>
      </c>
      <c r="W172" s="269">
        <v>0</v>
      </c>
      <c r="X172" s="269">
        <v>0</v>
      </c>
      <c r="Y172" s="269">
        <v>0</v>
      </c>
      <c r="Z172" s="269">
        <v>0</v>
      </c>
      <c r="AA172" s="269">
        <v>0</v>
      </c>
      <c r="AB172" s="269">
        <v>0</v>
      </c>
      <c r="AC172" s="269">
        <v>0</v>
      </c>
      <c r="AD172" s="269">
        <v>0</v>
      </c>
      <c r="AE172" s="269">
        <v>0</v>
      </c>
    </row>
    <row r="173" spans="1:31" x14ac:dyDescent="0.25">
      <c r="A173" s="164" t="str">
        <f t="shared" si="5"/>
        <v>826</v>
      </c>
      <c r="B173" s="264" t="s">
        <v>502</v>
      </c>
      <c r="C173" s="269">
        <v>0</v>
      </c>
      <c r="D173" s="269">
        <v>0</v>
      </c>
      <c r="E173" s="269">
        <v>0</v>
      </c>
      <c r="F173" s="269">
        <v>0</v>
      </c>
      <c r="G173" s="269">
        <v>0</v>
      </c>
      <c r="H173" s="269">
        <v>0</v>
      </c>
      <c r="I173" s="269">
        <v>0</v>
      </c>
      <c r="J173" s="269">
        <v>0</v>
      </c>
      <c r="K173" s="269">
        <v>0</v>
      </c>
      <c r="L173" s="269">
        <v>0</v>
      </c>
      <c r="M173" s="269">
        <v>0</v>
      </c>
      <c r="N173" s="269">
        <v>0</v>
      </c>
      <c r="O173" s="269">
        <v>0</v>
      </c>
      <c r="P173" s="269">
        <v>0</v>
      </c>
      <c r="Q173" s="269">
        <v>0</v>
      </c>
      <c r="R173" s="269">
        <v>0</v>
      </c>
      <c r="S173" s="269">
        <v>0</v>
      </c>
      <c r="T173" s="269">
        <v>0</v>
      </c>
      <c r="U173" s="269">
        <v>0</v>
      </c>
      <c r="V173" s="269">
        <v>0</v>
      </c>
      <c r="W173" s="269">
        <v>0</v>
      </c>
      <c r="X173" s="269">
        <v>0</v>
      </c>
      <c r="Y173" s="269">
        <v>0</v>
      </c>
      <c r="Z173" s="269">
        <v>0</v>
      </c>
      <c r="AA173" s="269">
        <v>0</v>
      </c>
      <c r="AB173" s="269">
        <v>0</v>
      </c>
      <c r="AC173" s="269">
        <v>0</v>
      </c>
      <c r="AD173" s="269">
        <v>0</v>
      </c>
      <c r="AE173" s="269">
        <v>0</v>
      </c>
    </row>
    <row r="174" spans="1:31" x14ac:dyDescent="0.25">
      <c r="A174" s="164" t="str">
        <f t="shared" si="5"/>
        <v>TOT</v>
      </c>
      <c r="B174" s="264" t="s">
        <v>503</v>
      </c>
      <c r="C174" s="269">
        <v>0</v>
      </c>
      <c r="D174" s="269">
        <v>0</v>
      </c>
      <c r="E174" s="269">
        <v>0</v>
      </c>
      <c r="F174" s="269">
        <v>0</v>
      </c>
      <c r="G174" s="269">
        <v>0</v>
      </c>
      <c r="H174" s="269">
        <v>0</v>
      </c>
      <c r="I174" s="269">
        <v>0</v>
      </c>
      <c r="J174" s="269">
        <v>0</v>
      </c>
      <c r="K174" s="269">
        <v>0</v>
      </c>
      <c r="L174" s="269">
        <v>0</v>
      </c>
      <c r="M174" s="269">
        <v>0</v>
      </c>
      <c r="N174" s="269">
        <v>0</v>
      </c>
      <c r="O174" s="269">
        <v>0</v>
      </c>
      <c r="P174" s="269">
        <v>0</v>
      </c>
      <c r="Q174" s="269">
        <v>0</v>
      </c>
      <c r="R174" s="269">
        <v>0</v>
      </c>
      <c r="S174" s="269">
        <v>0</v>
      </c>
      <c r="T174" s="269">
        <v>0</v>
      </c>
      <c r="U174" s="269">
        <v>0</v>
      </c>
      <c r="V174" s="269">
        <v>0</v>
      </c>
      <c r="W174" s="269">
        <v>0</v>
      </c>
      <c r="X174" s="269">
        <v>0</v>
      </c>
      <c r="Y174" s="269">
        <v>0</v>
      </c>
      <c r="Z174" s="269">
        <v>0</v>
      </c>
      <c r="AA174" s="269">
        <v>0</v>
      </c>
      <c r="AB174" s="269">
        <v>0</v>
      </c>
      <c r="AC174" s="269">
        <v>0</v>
      </c>
      <c r="AD174" s="269">
        <v>0</v>
      </c>
      <c r="AE174" s="269">
        <v>0</v>
      </c>
    </row>
    <row r="175" spans="1:31" x14ac:dyDescent="0.25">
      <c r="A175" s="164" t="str">
        <f t="shared" si="5"/>
        <v/>
      </c>
    </row>
    <row r="176" spans="1:31" x14ac:dyDescent="0.25">
      <c r="A176" s="164" t="str">
        <f t="shared" si="5"/>
        <v>830</v>
      </c>
      <c r="B176" s="264" t="s">
        <v>504</v>
      </c>
      <c r="C176" s="269">
        <v>0</v>
      </c>
      <c r="D176" s="269">
        <v>0</v>
      </c>
      <c r="E176" s="269">
        <v>0</v>
      </c>
      <c r="F176" s="269">
        <v>0</v>
      </c>
      <c r="G176" s="269">
        <v>0</v>
      </c>
      <c r="H176" s="269">
        <v>0</v>
      </c>
      <c r="I176" s="269">
        <v>0</v>
      </c>
      <c r="J176" s="269">
        <v>0</v>
      </c>
      <c r="K176" s="269">
        <v>0</v>
      </c>
      <c r="L176" s="269">
        <v>0</v>
      </c>
      <c r="M176" s="269">
        <v>0</v>
      </c>
      <c r="N176" s="269">
        <v>0</v>
      </c>
      <c r="O176" s="269">
        <v>0</v>
      </c>
      <c r="P176" s="269">
        <v>0</v>
      </c>
      <c r="Q176" s="269">
        <v>0</v>
      </c>
      <c r="R176" s="269">
        <v>0</v>
      </c>
      <c r="S176" s="269">
        <v>0</v>
      </c>
      <c r="T176" s="269">
        <v>0</v>
      </c>
      <c r="U176" s="269">
        <v>0</v>
      </c>
      <c r="V176" s="269">
        <v>0</v>
      </c>
      <c r="W176" s="269">
        <v>0</v>
      </c>
      <c r="X176" s="269">
        <v>0</v>
      </c>
      <c r="Y176" s="269">
        <v>0</v>
      </c>
      <c r="Z176" s="269">
        <v>0</v>
      </c>
      <c r="AA176" s="269">
        <v>0</v>
      </c>
      <c r="AB176" s="269">
        <v>0</v>
      </c>
      <c r="AC176" s="269">
        <v>0</v>
      </c>
      <c r="AD176" s="269">
        <v>0</v>
      </c>
      <c r="AE176" s="269">
        <v>0</v>
      </c>
    </row>
    <row r="177" spans="1:31" x14ac:dyDescent="0.25">
      <c r="A177" s="164" t="str">
        <f t="shared" si="5"/>
        <v>832</v>
      </c>
      <c r="B177" s="264" t="s">
        <v>505</v>
      </c>
      <c r="C177" s="269">
        <v>0</v>
      </c>
      <c r="D177" s="269">
        <v>0</v>
      </c>
      <c r="E177" s="269">
        <v>0</v>
      </c>
      <c r="F177" s="269">
        <v>0</v>
      </c>
      <c r="G177" s="269">
        <v>0</v>
      </c>
      <c r="H177" s="269">
        <v>0</v>
      </c>
      <c r="I177" s="269">
        <v>0</v>
      </c>
      <c r="J177" s="269">
        <v>0</v>
      </c>
      <c r="K177" s="269">
        <v>0</v>
      </c>
      <c r="L177" s="269">
        <v>0</v>
      </c>
      <c r="M177" s="269">
        <v>0</v>
      </c>
      <c r="N177" s="269">
        <v>0</v>
      </c>
      <c r="O177" s="269">
        <v>0</v>
      </c>
      <c r="P177" s="269">
        <v>0</v>
      </c>
      <c r="Q177" s="269">
        <v>0</v>
      </c>
      <c r="R177" s="269">
        <v>0</v>
      </c>
      <c r="S177" s="269">
        <v>0</v>
      </c>
      <c r="T177" s="269">
        <v>0</v>
      </c>
      <c r="U177" s="269">
        <v>0</v>
      </c>
      <c r="V177" s="269">
        <v>0</v>
      </c>
      <c r="W177" s="269">
        <v>0</v>
      </c>
      <c r="X177" s="269">
        <v>0</v>
      </c>
      <c r="Y177" s="269">
        <v>0</v>
      </c>
      <c r="Z177" s="269">
        <v>0</v>
      </c>
      <c r="AA177" s="269">
        <v>0</v>
      </c>
      <c r="AB177" s="269">
        <v>0</v>
      </c>
      <c r="AC177" s="269">
        <v>0</v>
      </c>
      <c r="AD177" s="269">
        <v>0</v>
      </c>
      <c r="AE177" s="269">
        <v>0</v>
      </c>
    </row>
    <row r="178" spans="1:31" x14ac:dyDescent="0.25">
      <c r="A178" s="164" t="str">
        <f t="shared" si="5"/>
        <v>833</v>
      </c>
      <c r="B178" s="264" t="s">
        <v>506</v>
      </c>
      <c r="C178" s="269">
        <v>0</v>
      </c>
      <c r="D178" s="269">
        <v>0</v>
      </c>
      <c r="E178" s="269">
        <v>0</v>
      </c>
      <c r="F178" s="269">
        <v>0</v>
      </c>
      <c r="G178" s="269">
        <v>0</v>
      </c>
      <c r="H178" s="269">
        <v>0</v>
      </c>
      <c r="I178" s="269">
        <v>0</v>
      </c>
      <c r="J178" s="269">
        <v>0</v>
      </c>
      <c r="K178" s="269">
        <v>0</v>
      </c>
      <c r="L178" s="269">
        <v>0</v>
      </c>
      <c r="M178" s="269">
        <v>0</v>
      </c>
      <c r="N178" s="269">
        <v>0</v>
      </c>
      <c r="O178" s="269">
        <v>0</v>
      </c>
      <c r="P178" s="269">
        <v>0</v>
      </c>
      <c r="Q178" s="269">
        <v>0</v>
      </c>
      <c r="R178" s="269">
        <v>0</v>
      </c>
      <c r="S178" s="269">
        <v>0</v>
      </c>
      <c r="T178" s="269">
        <v>0</v>
      </c>
      <c r="U178" s="269">
        <v>0</v>
      </c>
      <c r="V178" s="269">
        <v>0</v>
      </c>
      <c r="W178" s="269">
        <v>0</v>
      </c>
      <c r="X178" s="269">
        <v>0</v>
      </c>
      <c r="Y178" s="269">
        <v>0</v>
      </c>
      <c r="Z178" s="269">
        <v>0</v>
      </c>
      <c r="AA178" s="269">
        <v>0</v>
      </c>
      <c r="AB178" s="269">
        <v>0</v>
      </c>
      <c r="AC178" s="269">
        <v>0</v>
      </c>
      <c r="AD178" s="269">
        <v>0</v>
      </c>
      <c r="AE178" s="269">
        <v>0</v>
      </c>
    </row>
    <row r="179" spans="1:31" x14ac:dyDescent="0.25">
      <c r="A179" s="164" t="str">
        <f t="shared" si="5"/>
        <v>834</v>
      </c>
      <c r="B179" s="264" t="s">
        <v>507</v>
      </c>
      <c r="C179" s="269">
        <v>0</v>
      </c>
      <c r="D179" s="269">
        <v>0</v>
      </c>
      <c r="E179" s="269">
        <v>0</v>
      </c>
      <c r="F179" s="269">
        <v>0</v>
      </c>
      <c r="G179" s="269">
        <v>0</v>
      </c>
      <c r="H179" s="269">
        <v>0</v>
      </c>
      <c r="I179" s="269">
        <v>0</v>
      </c>
      <c r="J179" s="269">
        <v>0</v>
      </c>
      <c r="K179" s="269">
        <v>0</v>
      </c>
      <c r="L179" s="269">
        <v>0</v>
      </c>
      <c r="M179" s="269">
        <v>0</v>
      </c>
      <c r="N179" s="269">
        <v>0</v>
      </c>
      <c r="O179" s="269">
        <v>0</v>
      </c>
      <c r="P179" s="269">
        <v>0</v>
      </c>
      <c r="Q179" s="269">
        <v>0</v>
      </c>
      <c r="R179" s="269">
        <v>0</v>
      </c>
      <c r="S179" s="269">
        <v>0</v>
      </c>
      <c r="T179" s="269">
        <v>0</v>
      </c>
      <c r="U179" s="269">
        <v>0</v>
      </c>
      <c r="V179" s="269">
        <v>0</v>
      </c>
      <c r="W179" s="269">
        <v>0</v>
      </c>
      <c r="X179" s="269">
        <v>0</v>
      </c>
      <c r="Y179" s="269">
        <v>0</v>
      </c>
      <c r="Z179" s="269">
        <v>0</v>
      </c>
      <c r="AA179" s="269">
        <v>0</v>
      </c>
      <c r="AB179" s="269">
        <v>0</v>
      </c>
      <c r="AC179" s="269">
        <v>0</v>
      </c>
      <c r="AD179" s="269">
        <v>0</v>
      </c>
      <c r="AE179" s="269">
        <v>0</v>
      </c>
    </row>
    <row r="180" spans="1:31" x14ac:dyDescent="0.25">
      <c r="A180" s="164" t="str">
        <f t="shared" si="5"/>
        <v>835</v>
      </c>
      <c r="B180" s="264" t="s">
        <v>508</v>
      </c>
      <c r="C180" s="269">
        <v>0</v>
      </c>
      <c r="D180" s="269">
        <v>0</v>
      </c>
      <c r="E180" s="269">
        <v>0</v>
      </c>
      <c r="F180" s="269">
        <v>0</v>
      </c>
      <c r="G180" s="269">
        <v>0</v>
      </c>
      <c r="H180" s="269">
        <v>0</v>
      </c>
      <c r="I180" s="269">
        <v>0</v>
      </c>
      <c r="J180" s="269">
        <v>0</v>
      </c>
      <c r="K180" s="269">
        <v>0</v>
      </c>
      <c r="L180" s="269">
        <v>0</v>
      </c>
      <c r="M180" s="269">
        <v>0</v>
      </c>
      <c r="N180" s="269">
        <v>0</v>
      </c>
      <c r="O180" s="269">
        <v>0</v>
      </c>
      <c r="P180" s="269">
        <v>0</v>
      </c>
      <c r="Q180" s="269">
        <v>0</v>
      </c>
      <c r="R180" s="269">
        <v>0</v>
      </c>
      <c r="S180" s="269">
        <v>0</v>
      </c>
      <c r="T180" s="269">
        <v>0</v>
      </c>
      <c r="U180" s="269">
        <v>0</v>
      </c>
      <c r="V180" s="269">
        <v>0</v>
      </c>
      <c r="W180" s="269">
        <v>0</v>
      </c>
      <c r="X180" s="269">
        <v>0</v>
      </c>
      <c r="Y180" s="269">
        <v>0</v>
      </c>
      <c r="Z180" s="269">
        <v>0</v>
      </c>
      <c r="AA180" s="269">
        <v>0</v>
      </c>
      <c r="AB180" s="269">
        <v>0</v>
      </c>
      <c r="AC180" s="269">
        <v>0</v>
      </c>
      <c r="AD180" s="269">
        <v>0</v>
      </c>
      <c r="AE180" s="269">
        <v>0</v>
      </c>
    </row>
    <row r="181" spans="1:31" x14ac:dyDescent="0.25">
      <c r="A181" s="164" t="str">
        <f t="shared" si="5"/>
        <v>836</v>
      </c>
      <c r="B181" s="264" t="s">
        <v>509</v>
      </c>
      <c r="C181" s="269">
        <v>0</v>
      </c>
      <c r="D181" s="269">
        <v>0</v>
      </c>
      <c r="E181" s="269">
        <v>0</v>
      </c>
      <c r="F181" s="269">
        <v>0</v>
      </c>
      <c r="G181" s="269">
        <v>0</v>
      </c>
      <c r="H181" s="269">
        <v>0</v>
      </c>
      <c r="I181" s="269">
        <v>0</v>
      </c>
      <c r="J181" s="269">
        <v>0</v>
      </c>
      <c r="K181" s="269">
        <v>0</v>
      </c>
      <c r="L181" s="269">
        <v>0</v>
      </c>
      <c r="M181" s="269">
        <v>0</v>
      </c>
      <c r="N181" s="269">
        <v>0</v>
      </c>
      <c r="O181" s="269">
        <v>0</v>
      </c>
      <c r="P181" s="269">
        <v>0</v>
      </c>
      <c r="Q181" s="269">
        <v>0</v>
      </c>
      <c r="R181" s="269">
        <v>0</v>
      </c>
      <c r="S181" s="269">
        <v>0</v>
      </c>
      <c r="T181" s="269">
        <v>0</v>
      </c>
      <c r="U181" s="269">
        <v>0</v>
      </c>
      <c r="V181" s="269">
        <v>0</v>
      </c>
      <c r="W181" s="269">
        <v>0</v>
      </c>
      <c r="X181" s="269">
        <v>0</v>
      </c>
      <c r="Y181" s="269">
        <v>0</v>
      </c>
      <c r="Z181" s="269">
        <v>0</v>
      </c>
      <c r="AA181" s="269">
        <v>0</v>
      </c>
      <c r="AB181" s="269">
        <v>0</v>
      </c>
      <c r="AC181" s="269">
        <v>0</v>
      </c>
      <c r="AD181" s="269">
        <v>0</v>
      </c>
      <c r="AE181" s="269">
        <v>0</v>
      </c>
    </row>
    <row r="182" spans="1:31" x14ac:dyDescent="0.25">
      <c r="A182" s="164" t="str">
        <f t="shared" si="5"/>
        <v>837</v>
      </c>
      <c r="B182" s="264" t="s">
        <v>510</v>
      </c>
      <c r="C182" s="269">
        <v>0</v>
      </c>
      <c r="D182" s="269">
        <v>0</v>
      </c>
      <c r="E182" s="269">
        <v>0</v>
      </c>
      <c r="F182" s="269">
        <v>0</v>
      </c>
      <c r="G182" s="269">
        <v>0</v>
      </c>
      <c r="H182" s="269">
        <v>0</v>
      </c>
      <c r="I182" s="269">
        <v>0</v>
      </c>
      <c r="J182" s="269">
        <v>0</v>
      </c>
      <c r="K182" s="269">
        <v>0</v>
      </c>
      <c r="L182" s="269">
        <v>0</v>
      </c>
      <c r="M182" s="269">
        <v>0</v>
      </c>
      <c r="N182" s="269">
        <v>0</v>
      </c>
      <c r="O182" s="269">
        <v>0</v>
      </c>
      <c r="P182" s="269">
        <v>0</v>
      </c>
      <c r="Q182" s="269">
        <v>0</v>
      </c>
      <c r="R182" s="269">
        <v>0</v>
      </c>
      <c r="S182" s="269">
        <v>0</v>
      </c>
      <c r="T182" s="269">
        <v>0</v>
      </c>
      <c r="U182" s="269">
        <v>0</v>
      </c>
      <c r="V182" s="269">
        <v>0</v>
      </c>
      <c r="W182" s="269">
        <v>0</v>
      </c>
      <c r="X182" s="269">
        <v>0</v>
      </c>
      <c r="Y182" s="269">
        <v>0</v>
      </c>
      <c r="Z182" s="269">
        <v>0</v>
      </c>
      <c r="AA182" s="269">
        <v>0</v>
      </c>
      <c r="AB182" s="269">
        <v>0</v>
      </c>
      <c r="AC182" s="269">
        <v>0</v>
      </c>
      <c r="AD182" s="269">
        <v>0</v>
      </c>
      <c r="AE182" s="269">
        <v>0</v>
      </c>
    </row>
    <row r="183" spans="1:31" x14ac:dyDescent="0.25">
      <c r="A183" s="164" t="str">
        <f t="shared" si="5"/>
        <v>TOT</v>
      </c>
      <c r="B183" s="264" t="s">
        <v>511</v>
      </c>
      <c r="C183" s="269">
        <v>0</v>
      </c>
      <c r="D183" s="269">
        <v>0</v>
      </c>
      <c r="E183" s="269">
        <v>0</v>
      </c>
      <c r="F183" s="269">
        <v>0</v>
      </c>
      <c r="G183" s="269">
        <v>0</v>
      </c>
      <c r="H183" s="269">
        <v>0</v>
      </c>
      <c r="I183" s="269">
        <v>0</v>
      </c>
      <c r="J183" s="269">
        <v>0</v>
      </c>
      <c r="K183" s="269">
        <v>0</v>
      </c>
      <c r="L183" s="269">
        <v>0</v>
      </c>
      <c r="M183" s="269">
        <v>0</v>
      </c>
      <c r="N183" s="269">
        <v>0</v>
      </c>
      <c r="O183" s="269">
        <v>0</v>
      </c>
      <c r="P183" s="269">
        <v>0</v>
      </c>
      <c r="Q183" s="269">
        <v>0</v>
      </c>
      <c r="R183" s="269">
        <v>0</v>
      </c>
      <c r="S183" s="269">
        <v>0</v>
      </c>
      <c r="T183" s="269">
        <v>0</v>
      </c>
      <c r="U183" s="269">
        <v>0</v>
      </c>
      <c r="V183" s="269">
        <v>0</v>
      </c>
      <c r="W183" s="269">
        <v>0</v>
      </c>
      <c r="X183" s="269">
        <v>0</v>
      </c>
      <c r="Y183" s="269">
        <v>0</v>
      </c>
      <c r="Z183" s="269">
        <v>0</v>
      </c>
      <c r="AA183" s="269">
        <v>0</v>
      </c>
      <c r="AB183" s="269">
        <v>0</v>
      </c>
      <c r="AC183" s="269">
        <v>0</v>
      </c>
      <c r="AD183" s="269">
        <v>0</v>
      </c>
      <c r="AE183" s="269">
        <v>0</v>
      </c>
    </row>
    <row r="184" spans="1:31" x14ac:dyDescent="0.25">
      <c r="A184" s="164" t="str">
        <f t="shared" si="5"/>
        <v/>
      </c>
    </row>
    <row r="185" spans="1:31" x14ac:dyDescent="0.25">
      <c r="A185" s="164" t="str">
        <f t="shared" si="5"/>
        <v>810</v>
      </c>
      <c r="B185" s="264" t="s">
        <v>512</v>
      </c>
      <c r="C185" s="269">
        <v>0</v>
      </c>
      <c r="D185" s="269">
        <v>0</v>
      </c>
      <c r="E185" s="269">
        <v>0</v>
      </c>
      <c r="F185" s="269">
        <v>0</v>
      </c>
      <c r="G185" s="269">
        <v>0</v>
      </c>
      <c r="H185" s="269">
        <v>0</v>
      </c>
      <c r="I185" s="269">
        <v>0</v>
      </c>
      <c r="J185" s="269">
        <v>0</v>
      </c>
      <c r="K185" s="269">
        <v>0</v>
      </c>
      <c r="L185" s="269">
        <v>0</v>
      </c>
      <c r="M185" s="269">
        <v>0</v>
      </c>
      <c r="N185" s="269">
        <v>0</v>
      </c>
      <c r="O185" s="269">
        <v>0</v>
      </c>
      <c r="P185" s="269">
        <v>0</v>
      </c>
      <c r="Q185" s="269">
        <v>0</v>
      </c>
      <c r="R185" s="269">
        <v>0</v>
      </c>
      <c r="S185" s="269">
        <v>0</v>
      </c>
      <c r="T185" s="269">
        <v>0</v>
      </c>
      <c r="U185" s="269">
        <v>0</v>
      </c>
      <c r="V185" s="269">
        <v>0</v>
      </c>
      <c r="W185" s="269">
        <v>0</v>
      </c>
      <c r="X185" s="269">
        <v>0</v>
      </c>
      <c r="Y185" s="269">
        <v>0</v>
      </c>
      <c r="Z185" s="269">
        <v>0</v>
      </c>
      <c r="AA185" s="269">
        <v>0</v>
      </c>
      <c r="AB185" s="269">
        <v>0</v>
      </c>
      <c r="AC185" s="269">
        <v>0</v>
      </c>
      <c r="AD185" s="269">
        <v>0</v>
      </c>
      <c r="AE185" s="269">
        <v>0</v>
      </c>
    </row>
    <row r="186" spans="1:31" x14ac:dyDescent="0.25">
      <c r="A186" s="164" t="str">
        <f t="shared" si="5"/>
        <v>850</v>
      </c>
      <c r="B186" s="264" t="s">
        <v>513</v>
      </c>
      <c r="C186" s="269">
        <v>0</v>
      </c>
      <c r="D186" s="269">
        <v>0</v>
      </c>
      <c r="E186" s="269">
        <v>0</v>
      </c>
      <c r="F186" s="269">
        <v>0</v>
      </c>
      <c r="G186" s="269">
        <v>0</v>
      </c>
      <c r="H186" s="269">
        <v>0</v>
      </c>
      <c r="I186" s="269">
        <v>0</v>
      </c>
      <c r="J186" s="269">
        <v>0</v>
      </c>
      <c r="K186" s="269">
        <v>0</v>
      </c>
      <c r="L186" s="269">
        <v>0</v>
      </c>
      <c r="M186" s="269">
        <v>0</v>
      </c>
      <c r="N186" s="269">
        <v>0</v>
      </c>
      <c r="O186" s="269">
        <v>0</v>
      </c>
      <c r="P186" s="269">
        <v>0</v>
      </c>
      <c r="Q186" s="269">
        <v>0</v>
      </c>
      <c r="R186" s="269">
        <v>0</v>
      </c>
      <c r="S186" s="269">
        <v>0</v>
      </c>
      <c r="T186" s="269">
        <v>0</v>
      </c>
      <c r="U186" s="269">
        <v>0</v>
      </c>
      <c r="V186" s="269">
        <v>0</v>
      </c>
      <c r="W186" s="269">
        <v>0</v>
      </c>
      <c r="X186" s="269">
        <v>0</v>
      </c>
      <c r="Y186" s="269">
        <v>0</v>
      </c>
      <c r="Z186" s="269">
        <v>0</v>
      </c>
      <c r="AA186" s="269">
        <v>0</v>
      </c>
      <c r="AB186" s="269">
        <v>0</v>
      </c>
      <c r="AC186" s="269">
        <v>0</v>
      </c>
      <c r="AD186" s="269">
        <v>0</v>
      </c>
      <c r="AE186" s="269">
        <v>0</v>
      </c>
    </row>
    <row r="187" spans="1:31" x14ac:dyDescent="0.25">
      <c r="A187" s="164" t="str">
        <f t="shared" si="5"/>
        <v>851</v>
      </c>
      <c r="B187" s="264" t="s">
        <v>514</v>
      </c>
      <c r="C187" s="269">
        <v>0</v>
      </c>
      <c r="D187" s="269">
        <v>0</v>
      </c>
      <c r="E187" s="269">
        <v>0</v>
      </c>
      <c r="F187" s="269">
        <v>0</v>
      </c>
      <c r="G187" s="269">
        <v>0</v>
      </c>
      <c r="H187" s="269">
        <v>0</v>
      </c>
      <c r="I187" s="269">
        <v>0</v>
      </c>
      <c r="J187" s="269">
        <v>0</v>
      </c>
      <c r="K187" s="269">
        <v>0</v>
      </c>
      <c r="L187" s="269">
        <v>0</v>
      </c>
      <c r="M187" s="269">
        <v>0</v>
      </c>
      <c r="N187" s="269">
        <v>0</v>
      </c>
      <c r="O187" s="269">
        <v>0</v>
      </c>
      <c r="P187" s="269">
        <v>0</v>
      </c>
      <c r="Q187" s="269">
        <v>0</v>
      </c>
      <c r="R187" s="269">
        <v>0</v>
      </c>
      <c r="S187" s="269">
        <v>0</v>
      </c>
      <c r="T187" s="269">
        <v>0</v>
      </c>
      <c r="U187" s="269">
        <v>0</v>
      </c>
      <c r="V187" s="269">
        <v>0</v>
      </c>
      <c r="W187" s="269">
        <v>0</v>
      </c>
      <c r="X187" s="269">
        <v>0</v>
      </c>
      <c r="Y187" s="269">
        <v>0</v>
      </c>
      <c r="Z187" s="269">
        <v>0</v>
      </c>
      <c r="AA187" s="269">
        <v>0</v>
      </c>
      <c r="AB187" s="269">
        <v>0</v>
      </c>
      <c r="AC187" s="269">
        <v>0</v>
      </c>
      <c r="AD187" s="269">
        <v>0</v>
      </c>
      <c r="AE187" s="269">
        <v>0</v>
      </c>
    </row>
    <row r="188" spans="1:31" x14ac:dyDescent="0.25">
      <c r="A188" s="164" t="str">
        <f t="shared" si="5"/>
        <v>856</v>
      </c>
      <c r="B188" s="264" t="s">
        <v>515</v>
      </c>
      <c r="C188" s="269">
        <v>0</v>
      </c>
      <c r="D188" s="269">
        <v>0</v>
      </c>
      <c r="E188" s="269">
        <v>0</v>
      </c>
      <c r="F188" s="269">
        <v>0</v>
      </c>
      <c r="G188" s="269">
        <v>0</v>
      </c>
      <c r="H188" s="269">
        <v>0</v>
      </c>
      <c r="I188" s="269">
        <v>0</v>
      </c>
      <c r="J188" s="269">
        <v>0</v>
      </c>
      <c r="K188" s="269">
        <v>0</v>
      </c>
      <c r="L188" s="269">
        <v>0</v>
      </c>
      <c r="M188" s="269">
        <v>0</v>
      </c>
      <c r="N188" s="269">
        <v>0</v>
      </c>
      <c r="O188" s="269">
        <v>0</v>
      </c>
      <c r="P188" s="269">
        <v>0</v>
      </c>
      <c r="Q188" s="269">
        <v>0</v>
      </c>
      <c r="R188" s="269">
        <v>0</v>
      </c>
      <c r="S188" s="269">
        <v>0</v>
      </c>
      <c r="T188" s="269">
        <v>0</v>
      </c>
      <c r="U188" s="269">
        <v>0</v>
      </c>
      <c r="V188" s="269">
        <v>0</v>
      </c>
      <c r="W188" s="269">
        <v>0</v>
      </c>
      <c r="X188" s="269">
        <v>0</v>
      </c>
      <c r="Y188" s="269">
        <v>0</v>
      </c>
      <c r="Z188" s="269">
        <v>0</v>
      </c>
      <c r="AA188" s="269">
        <v>0</v>
      </c>
      <c r="AB188" s="269">
        <v>0</v>
      </c>
      <c r="AC188" s="269">
        <v>0</v>
      </c>
      <c r="AD188" s="269">
        <v>0</v>
      </c>
      <c r="AE188" s="269">
        <v>0</v>
      </c>
    </row>
    <row r="189" spans="1:31" x14ac:dyDescent="0.25">
      <c r="A189" s="164" t="str">
        <f t="shared" si="5"/>
        <v>859</v>
      </c>
      <c r="B189" s="264" t="s">
        <v>1200</v>
      </c>
      <c r="C189" s="269">
        <v>0</v>
      </c>
      <c r="D189" s="269">
        <v>0</v>
      </c>
      <c r="E189" s="269">
        <v>0</v>
      </c>
      <c r="F189" s="269">
        <v>0</v>
      </c>
      <c r="G189" s="269">
        <v>0</v>
      </c>
      <c r="H189" s="269">
        <v>0</v>
      </c>
      <c r="I189" s="269">
        <v>0</v>
      </c>
      <c r="J189" s="269">
        <v>0</v>
      </c>
      <c r="K189" s="269">
        <v>0</v>
      </c>
      <c r="L189" s="269">
        <v>0</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0</v>
      </c>
      <c r="AD189" s="269">
        <v>0</v>
      </c>
      <c r="AE189" s="269">
        <v>0</v>
      </c>
    </row>
    <row r="190" spans="1:31" x14ac:dyDescent="0.25">
      <c r="A190" s="164" t="str">
        <f t="shared" si="5"/>
        <v>860</v>
      </c>
      <c r="B190" s="264" t="s">
        <v>516</v>
      </c>
      <c r="C190" s="269">
        <v>0</v>
      </c>
      <c r="D190" s="269">
        <v>0</v>
      </c>
      <c r="E190" s="269">
        <v>0</v>
      </c>
      <c r="F190" s="269">
        <v>0</v>
      </c>
      <c r="G190" s="269">
        <v>0</v>
      </c>
      <c r="H190" s="269">
        <v>0</v>
      </c>
      <c r="I190" s="269">
        <v>0</v>
      </c>
      <c r="J190" s="269">
        <v>0</v>
      </c>
      <c r="K190" s="269">
        <v>0</v>
      </c>
      <c r="L190" s="269">
        <v>0</v>
      </c>
      <c r="M190" s="269">
        <v>0</v>
      </c>
      <c r="N190" s="269">
        <v>0</v>
      </c>
      <c r="O190" s="269">
        <v>0</v>
      </c>
      <c r="P190" s="269">
        <v>0</v>
      </c>
      <c r="Q190" s="269">
        <v>0</v>
      </c>
      <c r="R190" s="269">
        <v>0</v>
      </c>
      <c r="S190" s="269">
        <v>0</v>
      </c>
      <c r="T190" s="269">
        <v>0</v>
      </c>
      <c r="U190" s="269">
        <v>0</v>
      </c>
      <c r="V190" s="269">
        <v>0</v>
      </c>
      <c r="W190" s="269">
        <v>0</v>
      </c>
      <c r="X190" s="269">
        <v>0</v>
      </c>
      <c r="Y190" s="269">
        <v>0</v>
      </c>
      <c r="Z190" s="269">
        <v>0</v>
      </c>
      <c r="AA190" s="269">
        <v>0</v>
      </c>
      <c r="AB190" s="269">
        <v>0</v>
      </c>
      <c r="AC190" s="269">
        <v>0</v>
      </c>
      <c r="AD190" s="269">
        <v>0</v>
      </c>
      <c r="AE190" s="269">
        <v>0</v>
      </c>
    </row>
    <row r="191" spans="1:31" x14ac:dyDescent="0.25">
      <c r="A191" s="164" t="str">
        <f t="shared" si="5"/>
        <v>TOT</v>
      </c>
      <c r="B191" s="264" t="s">
        <v>517</v>
      </c>
      <c r="C191" s="269">
        <v>0</v>
      </c>
      <c r="D191" s="269">
        <v>0</v>
      </c>
      <c r="E191" s="269">
        <v>0</v>
      </c>
      <c r="F191" s="269">
        <v>0</v>
      </c>
      <c r="G191" s="269">
        <v>0</v>
      </c>
      <c r="H191" s="269">
        <v>0</v>
      </c>
      <c r="I191" s="269">
        <v>0</v>
      </c>
      <c r="J191" s="269">
        <v>0</v>
      </c>
      <c r="K191" s="269">
        <v>0</v>
      </c>
      <c r="L191" s="269">
        <v>0</v>
      </c>
      <c r="M191" s="269">
        <v>0</v>
      </c>
      <c r="N191" s="269">
        <v>0</v>
      </c>
      <c r="O191" s="269">
        <v>0</v>
      </c>
      <c r="P191" s="269">
        <v>0</v>
      </c>
      <c r="Q191" s="269">
        <v>0</v>
      </c>
      <c r="R191" s="269">
        <v>0</v>
      </c>
      <c r="S191" s="269">
        <v>0</v>
      </c>
      <c r="T191" s="269">
        <v>0</v>
      </c>
      <c r="U191" s="269">
        <v>0</v>
      </c>
      <c r="V191" s="269">
        <v>0</v>
      </c>
      <c r="W191" s="269">
        <v>0</v>
      </c>
      <c r="X191" s="269">
        <v>0</v>
      </c>
      <c r="Y191" s="269">
        <v>0</v>
      </c>
      <c r="Z191" s="269">
        <v>0</v>
      </c>
      <c r="AA191" s="269">
        <v>0</v>
      </c>
      <c r="AB191" s="269">
        <v>0</v>
      </c>
      <c r="AC191" s="269">
        <v>0</v>
      </c>
      <c r="AD191" s="269">
        <v>0</v>
      </c>
      <c r="AE191" s="269">
        <v>0</v>
      </c>
    </row>
    <row r="192" spans="1:31" x14ac:dyDescent="0.25">
      <c r="A192" s="164" t="str">
        <f t="shared" si="5"/>
        <v/>
      </c>
    </row>
    <row r="193" spans="1:31" x14ac:dyDescent="0.25">
      <c r="A193" s="164" t="str">
        <f t="shared" si="5"/>
        <v>863</v>
      </c>
      <c r="B193" s="264" t="s">
        <v>518</v>
      </c>
      <c r="C193" s="269">
        <v>0</v>
      </c>
      <c r="D193" s="269">
        <v>0</v>
      </c>
      <c r="E193" s="269">
        <v>0</v>
      </c>
      <c r="F193" s="269">
        <v>0</v>
      </c>
      <c r="G193" s="269">
        <v>0</v>
      </c>
      <c r="H193" s="269">
        <v>0</v>
      </c>
      <c r="I193" s="269">
        <v>0</v>
      </c>
      <c r="J193" s="269">
        <v>0</v>
      </c>
      <c r="K193" s="269">
        <v>0</v>
      </c>
      <c r="L193" s="269">
        <v>0</v>
      </c>
      <c r="M193" s="269">
        <v>0</v>
      </c>
      <c r="N193" s="269">
        <v>0</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0</v>
      </c>
      <c r="AE193" s="269">
        <v>0</v>
      </c>
    </row>
    <row r="194" spans="1:31" x14ac:dyDescent="0.25">
      <c r="A194" s="164" t="str">
        <f t="shared" si="5"/>
        <v>TOT</v>
      </c>
      <c r="B194" s="264" t="s">
        <v>519</v>
      </c>
      <c r="C194" s="269">
        <v>0</v>
      </c>
      <c r="D194" s="269">
        <v>0</v>
      </c>
      <c r="E194" s="269">
        <v>0</v>
      </c>
      <c r="F194" s="269">
        <v>0</v>
      </c>
      <c r="G194" s="269">
        <v>0</v>
      </c>
      <c r="H194" s="269">
        <v>0</v>
      </c>
      <c r="I194" s="269">
        <v>0</v>
      </c>
      <c r="J194" s="269">
        <v>0</v>
      </c>
      <c r="K194" s="269">
        <v>0</v>
      </c>
      <c r="L194" s="269">
        <v>0</v>
      </c>
      <c r="M194" s="269">
        <v>0</v>
      </c>
      <c r="N194" s="269">
        <v>0</v>
      </c>
      <c r="O194" s="269">
        <v>0</v>
      </c>
      <c r="P194" s="269">
        <v>0</v>
      </c>
      <c r="Q194" s="269">
        <v>0</v>
      </c>
      <c r="R194" s="269">
        <v>0</v>
      </c>
      <c r="S194" s="269">
        <v>0</v>
      </c>
      <c r="T194" s="269">
        <v>0</v>
      </c>
      <c r="U194" s="269">
        <v>0</v>
      </c>
      <c r="V194" s="269">
        <v>0</v>
      </c>
      <c r="W194" s="269">
        <v>0</v>
      </c>
      <c r="X194" s="269">
        <v>0</v>
      </c>
      <c r="Y194" s="269">
        <v>0</v>
      </c>
      <c r="Z194" s="269">
        <v>0</v>
      </c>
      <c r="AA194" s="269">
        <v>0</v>
      </c>
      <c r="AB194" s="269">
        <v>0</v>
      </c>
      <c r="AC194" s="269">
        <v>0</v>
      </c>
      <c r="AD194" s="269">
        <v>0</v>
      </c>
      <c r="AE194" s="269">
        <v>0</v>
      </c>
    </row>
    <row r="195" spans="1:31" x14ac:dyDescent="0.25">
      <c r="A195" s="164" t="str">
        <f t="shared" si="5"/>
        <v/>
      </c>
    </row>
    <row r="196" spans="1:31" x14ac:dyDescent="0.25">
      <c r="A196" s="164" t="str">
        <f t="shared" si="5"/>
        <v>871</v>
      </c>
      <c r="B196" s="264" t="s">
        <v>520</v>
      </c>
      <c r="C196" s="269">
        <v>0</v>
      </c>
      <c r="D196" s="269">
        <v>0</v>
      </c>
      <c r="E196" s="269">
        <v>0</v>
      </c>
      <c r="F196" s="269">
        <v>0</v>
      </c>
      <c r="G196" s="269">
        <v>0</v>
      </c>
      <c r="H196" s="269">
        <v>0</v>
      </c>
      <c r="I196" s="269">
        <v>0</v>
      </c>
      <c r="J196" s="269">
        <v>0</v>
      </c>
      <c r="K196" s="269">
        <v>0</v>
      </c>
      <c r="L196" s="269">
        <v>0</v>
      </c>
      <c r="M196" s="269">
        <v>0</v>
      </c>
      <c r="N196" s="269">
        <v>0</v>
      </c>
      <c r="O196" s="269">
        <v>0</v>
      </c>
      <c r="P196" s="269">
        <v>0</v>
      </c>
      <c r="Q196" s="269">
        <v>0</v>
      </c>
      <c r="R196" s="269">
        <v>0</v>
      </c>
      <c r="S196" s="269">
        <v>0</v>
      </c>
      <c r="T196" s="269">
        <v>0</v>
      </c>
      <c r="U196" s="269">
        <v>0</v>
      </c>
      <c r="V196" s="269">
        <v>0</v>
      </c>
      <c r="W196" s="269">
        <v>0</v>
      </c>
      <c r="X196" s="269">
        <v>0</v>
      </c>
      <c r="Y196" s="269">
        <v>0</v>
      </c>
      <c r="Z196" s="269">
        <v>0</v>
      </c>
      <c r="AA196" s="269">
        <v>0</v>
      </c>
      <c r="AB196" s="269">
        <v>0</v>
      </c>
      <c r="AC196" s="269">
        <v>0</v>
      </c>
      <c r="AD196" s="269">
        <v>0</v>
      </c>
      <c r="AE196" s="269">
        <v>0</v>
      </c>
    </row>
    <row r="197" spans="1:31" x14ac:dyDescent="0.25">
      <c r="A197" s="164" t="str">
        <f t="shared" si="5"/>
        <v>874</v>
      </c>
      <c r="B197" s="264" t="s">
        <v>521</v>
      </c>
      <c r="C197" s="269">
        <v>0</v>
      </c>
      <c r="D197" s="269">
        <v>0</v>
      </c>
      <c r="E197" s="269">
        <v>0</v>
      </c>
      <c r="F197" s="269">
        <v>0</v>
      </c>
      <c r="G197" s="269">
        <v>0</v>
      </c>
      <c r="H197" s="269">
        <v>0</v>
      </c>
      <c r="I197" s="269">
        <v>0</v>
      </c>
      <c r="J197" s="269">
        <v>0</v>
      </c>
      <c r="K197" s="269">
        <v>0</v>
      </c>
      <c r="L197" s="269">
        <v>0</v>
      </c>
      <c r="M197" s="269">
        <v>0</v>
      </c>
      <c r="N197" s="269">
        <v>0</v>
      </c>
      <c r="O197" s="269">
        <v>0</v>
      </c>
      <c r="P197" s="269">
        <v>0</v>
      </c>
      <c r="Q197" s="269">
        <v>0</v>
      </c>
      <c r="R197" s="269">
        <v>0</v>
      </c>
      <c r="S197" s="269">
        <v>0</v>
      </c>
      <c r="T197" s="269">
        <v>0</v>
      </c>
      <c r="U197" s="269">
        <v>0</v>
      </c>
      <c r="V197" s="269">
        <v>0</v>
      </c>
      <c r="W197" s="269">
        <v>0</v>
      </c>
      <c r="X197" s="269">
        <v>0</v>
      </c>
      <c r="Y197" s="269">
        <v>0</v>
      </c>
      <c r="Z197" s="269">
        <v>0</v>
      </c>
      <c r="AA197" s="269">
        <v>0</v>
      </c>
      <c r="AB197" s="269">
        <v>0</v>
      </c>
      <c r="AC197" s="269">
        <v>0</v>
      </c>
      <c r="AD197" s="269">
        <v>0</v>
      </c>
      <c r="AE197" s="269">
        <v>0</v>
      </c>
    </row>
    <row r="198" spans="1:31" x14ac:dyDescent="0.25">
      <c r="A198" s="164" t="str">
        <f t="shared" si="5"/>
        <v>875</v>
      </c>
      <c r="B198" s="264" t="s">
        <v>522</v>
      </c>
      <c r="C198" s="269">
        <v>0</v>
      </c>
      <c r="D198" s="269">
        <v>0</v>
      </c>
      <c r="E198" s="269">
        <v>0</v>
      </c>
      <c r="F198" s="269">
        <v>0</v>
      </c>
      <c r="G198" s="269">
        <v>0</v>
      </c>
      <c r="H198" s="269">
        <v>0</v>
      </c>
      <c r="I198" s="269">
        <v>0</v>
      </c>
      <c r="J198" s="269">
        <v>0</v>
      </c>
      <c r="K198" s="269">
        <v>0</v>
      </c>
      <c r="L198" s="269">
        <v>0</v>
      </c>
      <c r="M198" s="269">
        <v>0</v>
      </c>
      <c r="N198" s="269">
        <v>0</v>
      </c>
      <c r="O198" s="269">
        <v>0</v>
      </c>
      <c r="P198" s="269">
        <v>0</v>
      </c>
      <c r="Q198" s="269">
        <v>0</v>
      </c>
      <c r="R198" s="269">
        <v>0</v>
      </c>
      <c r="S198" s="269">
        <v>0</v>
      </c>
      <c r="T198" s="269">
        <v>0</v>
      </c>
      <c r="U198" s="269">
        <v>0</v>
      </c>
      <c r="V198" s="269">
        <v>0</v>
      </c>
      <c r="W198" s="269">
        <v>0</v>
      </c>
      <c r="X198" s="269">
        <v>0</v>
      </c>
      <c r="Y198" s="269">
        <v>0</v>
      </c>
      <c r="Z198" s="269">
        <v>0</v>
      </c>
      <c r="AA198" s="269">
        <v>0</v>
      </c>
      <c r="AB198" s="269">
        <v>0</v>
      </c>
      <c r="AC198" s="269">
        <v>0</v>
      </c>
      <c r="AD198" s="269">
        <v>0</v>
      </c>
      <c r="AE198" s="269">
        <v>0</v>
      </c>
    </row>
    <row r="199" spans="1:31" x14ac:dyDescent="0.25">
      <c r="A199" s="164" t="str">
        <f t="shared" si="5"/>
        <v>876</v>
      </c>
      <c r="B199" s="264" t="s">
        <v>523</v>
      </c>
      <c r="C199" s="269">
        <v>0</v>
      </c>
      <c r="D199" s="269">
        <v>0</v>
      </c>
      <c r="E199" s="269">
        <v>0</v>
      </c>
      <c r="F199" s="269">
        <v>0</v>
      </c>
      <c r="G199" s="269">
        <v>0</v>
      </c>
      <c r="H199" s="269">
        <v>0</v>
      </c>
      <c r="I199" s="269">
        <v>0</v>
      </c>
      <c r="J199" s="269">
        <v>0</v>
      </c>
      <c r="K199" s="269">
        <v>0</v>
      </c>
      <c r="L199" s="269">
        <v>0</v>
      </c>
      <c r="M199" s="269">
        <v>0</v>
      </c>
      <c r="N199" s="269">
        <v>0</v>
      </c>
      <c r="O199" s="269">
        <v>0</v>
      </c>
      <c r="P199" s="269">
        <v>0</v>
      </c>
      <c r="Q199" s="269">
        <v>0</v>
      </c>
      <c r="R199" s="269">
        <v>0</v>
      </c>
      <c r="S199" s="269">
        <v>0</v>
      </c>
      <c r="T199" s="269">
        <v>0</v>
      </c>
      <c r="U199" s="269">
        <v>0</v>
      </c>
      <c r="V199" s="269">
        <v>0</v>
      </c>
      <c r="W199" s="269">
        <v>0</v>
      </c>
      <c r="X199" s="269">
        <v>0</v>
      </c>
      <c r="Y199" s="269">
        <v>0</v>
      </c>
      <c r="Z199" s="269">
        <v>0</v>
      </c>
      <c r="AA199" s="269">
        <v>0</v>
      </c>
      <c r="AB199" s="269">
        <v>0</v>
      </c>
      <c r="AC199" s="269">
        <v>0</v>
      </c>
      <c r="AD199" s="269">
        <v>0</v>
      </c>
      <c r="AE199" s="269">
        <v>0</v>
      </c>
    </row>
    <row r="200" spans="1:31" x14ac:dyDescent="0.25">
      <c r="A200" s="164" t="str">
        <f t="shared" si="5"/>
        <v>877</v>
      </c>
      <c r="B200" s="264" t="s">
        <v>524</v>
      </c>
      <c r="C200" s="269">
        <v>0</v>
      </c>
      <c r="D200" s="269">
        <v>0</v>
      </c>
      <c r="E200" s="269">
        <v>0</v>
      </c>
      <c r="F200" s="269">
        <v>0</v>
      </c>
      <c r="G200" s="269">
        <v>0</v>
      </c>
      <c r="H200" s="269">
        <v>0</v>
      </c>
      <c r="I200" s="269">
        <v>0</v>
      </c>
      <c r="J200" s="269">
        <v>0</v>
      </c>
      <c r="K200" s="269">
        <v>0</v>
      </c>
      <c r="L200" s="269">
        <v>0</v>
      </c>
      <c r="M200" s="269">
        <v>0</v>
      </c>
      <c r="N200" s="269">
        <v>0</v>
      </c>
      <c r="O200" s="269">
        <v>0</v>
      </c>
      <c r="P200" s="269">
        <v>0</v>
      </c>
      <c r="Q200" s="269">
        <v>0</v>
      </c>
      <c r="R200" s="269">
        <v>0</v>
      </c>
      <c r="S200" s="269">
        <v>0</v>
      </c>
      <c r="T200" s="269">
        <v>0</v>
      </c>
      <c r="U200" s="269">
        <v>0</v>
      </c>
      <c r="V200" s="269">
        <v>0</v>
      </c>
      <c r="W200" s="269">
        <v>0</v>
      </c>
      <c r="X200" s="269">
        <v>0</v>
      </c>
      <c r="Y200" s="269">
        <v>0</v>
      </c>
      <c r="Z200" s="269">
        <v>0</v>
      </c>
      <c r="AA200" s="269">
        <v>0</v>
      </c>
      <c r="AB200" s="269">
        <v>0</v>
      </c>
      <c r="AC200" s="269">
        <v>0</v>
      </c>
      <c r="AD200" s="269">
        <v>0</v>
      </c>
      <c r="AE200" s="269">
        <v>0</v>
      </c>
    </row>
    <row r="201" spans="1:31" x14ac:dyDescent="0.25">
      <c r="A201" s="164" t="str">
        <f t="shared" si="5"/>
        <v>878</v>
      </c>
      <c r="B201" s="264" t="s">
        <v>525</v>
      </c>
      <c r="C201" s="269">
        <v>0</v>
      </c>
      <c r="D201" s="269">
        <v>0</v>
      </c>
      <c r="E201" s="269">
        <v>0</v>
      </c>
      <c r="F201" s="269">
        <v>0</v>
      </c>
      <c r="G201" s="269">
        <v>0</v>
      </c>
      <c r="H201" s="269">
        <v>0</v>
      </c>
      <c r="I201" s="269">
        <v>0</v>
      </c>
      <c r="J201" s="269">
        <v>0</v>
      </c>
      <c r="K201" s="269">
        <v>0</v>
      </c>
      <c r="L201" s="269">
        <v>0</v>
      </c>
      <c r="M201" s="269">
        <v>0</v>
      </c>
      <c r="N201" s="269">
        <v>0</v>
      </c>
      <c r="O201" s="269">
        <v>0</v>
      </c>
      <c r="P201" s="269">
        <v>0</v>
      </c>
      <c r="Q201" s="269">
        <v>0</v>
      </c>
      <c r="R201" s="269">
        <v>0</v>
      </c>
      <c r="S201" s="269">
        <v>0</v>
      </c>
      <c r="T201" s="269">
        <v>0</v>
      </c>
      <c r="U201" s="269">
        <v>0</v>
      </c>
      <c r="V201" s="269">
        <v>0</v>
      </c>
      <c r="W201" s="269">
        <v>0</v>
      </c>
      <c r="X201" s="269">
        <v>0</v>
      </c>
      <c r="Y201" s="269">
        <v>0</v>
      </c>
      <c r="Z201" s="269">
        <v>0</v>
      </c>
      <c r="AA201" s="269">
        <v>0</v>
      </c>
      <c r="AB201" s="269">
        <v>0</v>
      </c>
      <c r="AC201" s="269">
        <v>0</v>
      </c>
      <c r="AD201" s="269">
        <v>0</v>
      </c>
      <c r="AE201" s="269">
        <v>0</v>
      </c>
    </row>
    <row r="202" spans="1:31" x14ac:dyDescent="0.25">
      <c r="A202" s="164" t="str">
        <f t="shared" si="5"/>
        <v>879</v>
      </c>
      <c r="B202" s="264" t="s">
        <v>526</v>
      </c>
      <c r="C202" s="269">
        <v>0</v>
      </c>
      <c r="D202" s="269">
        <v>0</v>
      </c>
      <c r="E202" s="269">
        <v>0</v>
      </c>
      <c r="F202" s="269">
        <v>0</v>
      </c>
      <c r="G202" s="269">
        <v>0</v>
      </c>
      <c r="H202" s="269">
        <v>0</v>
      </c>
      <c r="I202" s="269">
        <v>0</v>
      </c>
      <c r="J202" s="269">
        <v>0</v>
      </c>
      <c r="K202" s="269">
        <v>0</v>
      </c>
      <c r="L202" s="269">
        <v>0</v>
      </c>
      <c r="M202" s="269">
        <v>0</v>
      </c>
      <c r="N202" s="269">
        <v>0</v>
      </c>
      <c r="O202" s="269">
        <v>0</v>
      </c>
      <c r="P202" s="269">
        <v>0</v>
      </c>
      <c r="Q202" s="269">
        <v>0</v>
      </c>
      <c r="R202" s="269">
        <v>0</v>
      </c>
      <c r="S202" s="269">
        <v>0</v>
      </c>
      <c r="T202" s="269">
        <v>0</v>
      </c>
      <c r="U202" s="269">
        <v>0</v>
      </c>
      <c r="V202" s="269">
        <v>0</v>
      </c>
      <c r="W202" s="269">
        <v>0</v>
      </c>
      <c r="X202" s="269">
        <v>0</v>
      </c>
      <c r="Y202" s="269">
        <v>0</v>
      </c>
      <c r="Z202" s="269">
        <v>0</v>
      </c>
      <c r="AA202" s="269">
        <v>0</v>
      </c>
      <c r="AB202" s="269">
        <v>0</v>
      </c>
      <c r="AC202" s="269">
        <v>0</v>
      </c>
      <c r="AD202" s="269">
        <v>0</v>
      </c>
      <c r="AE202" s="269">
        <v>0</v>
      </c>
    </row>
    <row r="203" spans="1:31" x14ac:dyDescent="0.25">
      <c r="A203" s="164" t="str">
        <f t="shared" si="5"/>
        <v>880</v>
      </c>
      <c r="B203" s="264" t="s">
        <v>527</v>
      </c>
      <c r="C203" s="269">
        <v>0</v>
      </c>
      <c r="D203" s="269">
        <v>0</v>
      </c>
      <c r="E203" s="269">
        <v>0</v>
      </c>
      <c r="F203" s="269">
        <v>0</v>
      </c>
      <c r="G203" s="269">
        <v>0</v>
      </c>
      <c r="H203" s="269">
        <v>0</v>
      </c>
      <c r="I203" s="269">
        <v>0</v>
      </c>
      <c r="J203" s="269">
        <v>0</v>
      </c>
      <c r="K203" s="269">
        <v>0</v>
      </c>
      <c r="L203" s="269">
        <v>0</v>
      </c>
      <c r="M203" s="269">
        <v>0</v>
      </c>
      <c r="N203" s="269">
        <v>0</v>
      </c>
      <c r="O203" s="269">
        <v>0</v>
      </c>
      <c r="P203" s="269">
        <v>0</v>
      </c>
      <c r="Q203" s="269">
        <v>0</v>
      </c>
      <c r="R203" s="269">
        <v>0</v>
      </c>
      <c r="S203" s="269">
        <v>0</v>
      </c>
      <c r="T203" s="269">
        <v>0</v>
      </c>
      <c r="U203" s="269">
        <v>0</v>
      </c>
      <c r="V203" s="269">
        <v>0</v>
      </c>
      <c r="W203" s="269">
        <v>0</v>
      </c>
      <c r="X203" s="269">
        <v>0</v>
      </c>
      <c r="Y203" s="269">
        <v>0</v>
      </c>
      <c r="Z203" s="269">
        <v>0</v>
      </c>
      <c r="AA203" s="269">
        <v>0</v>
      </c>
      <c r="AB203" s="269">
        <v>0</v>
      </c>
      <c r="AC203" s="269">
        <v>0</v>
      </c>
      <c r="AD203" s="269">
        <v>0</v>
      </c>
      <c r="AE203" s="269">
        <v>0</v>
      </c>
    </row>
    <row r="204" spans="1:31" x14ac:dyDescent="0.25">
      <c r="A204" s="164" t="str">
        <f t="shared" si="5"/>
        <v>881</v>
      </c>
      <c r="B204" s="264" t="s">
        <v>528</v>
      </c>
      <c r="C204" s="269">
        <v>0</v>
      </c>
      <c r="D204" s="269">
        <v>0</v>
      </c>
      <c r="E204" s="269">
        <v>0</v>
      </c>
      <c r="F204" s="269">
        <v>0</v>
      </c>
      <c r="G204" s="269">
        <v>0</v>
      </c>
      <c r="H204" s="269">
        <v>0</v>
      </c>
      <c r="I204" s="269">
        <v>0</v>
      </c>
      <c r="J204" s="269">
        <v>0</v>
      </c>
      <c r="K204" s="269">
        <v>0</v>
      </c>
      <c r="L204" s="269">
        <v>0</v>
      </c>
      <c r="M204" s="269">
        <v>0</v>
      </c>
      <c r="N204" s="269">
        <v>0</v>
      </c>
      <c r="O204" s="269">
        <v>0</v>
      </c>
      <c r="P204" s="269">
        <v>0</v>
      </c>
      <c r="Q204" s="269">
        <v>0</v>
      </c>
      <c r="R204" s="269">
        <v>0</v>
      </c>
      <c r="S204" s="269">
        <v>0</v>
      </c>
      <c r="T204" s="269">
        <v>0</v>
      </c>
      <c r="U204" s="269">
        <v>0</v>
      </c>
      <c r="V204" s="269">
        <v>0</v>
      </c>
      <c r="W204" s="269">
        <v>0</v>
      </c>
      <c r="X204" s="269">
        <v>0</v>
      </c>
      <c r="Y204" s="269">
        <v>0</v>
      </c>
      <c r="Z204" s="269">
        <v>0</v>
      </c>
      <c r="AA204" s="269">
        <v>0</v>
      </c>
      <c r="AB204" s="269">
        <v>0</v>
      </c>
      <c r="AC204" s="269">
        <v>0</v>
      </c>
      <c r="AD204" s="269">
        <v>0</v>
      </c>
      <c r="AE204" s="269">
        <v>0</v>
      </c>
    </row>
    <row r="205" spans="1:31" x14ac:dyDescent="0.25">
      <c r="A205" s="164" t="str">
        <f t="shared" si="5"/>
        <v>TOT</v>
      </c>
      <c r="B205" s="264" t="s">
        <v>529</v>
      </c>
      <c r="C205" s="269">
        <v>0</v>
      </c>
      <c r="D205" s="269">
        <v>0</v>
      </c>
      <c r="E205" s="269">
        <v>0</v>
      </c>
      <c r="F205" s="269">
        <v>0</v>
      </c>
      <c r="G205" s="269">
        <v>0</v>
      </c>
      <c r="H205" s="269">
        <v>0</v>
      </c>
      <c r="I205" s="269">
        <v>0</v>
      </c>
      <c r="J205" s="269">
        <v>0</v>
      </c>
      <c r="K205" s="269">
        <v>0</v>
      </c>
      <c r="L205" s="269">
        <v>0</v>
      </c>
      <c r="M205" s="269">
        <v>0</v>
      </c>
      <c r="N205" s="269">
        <v>0</v>
      </c>
      <c r="O205" s="269">
        <v>0</v>
      </c>
      <c r="P205" s="269">
        <v>0</v>
      </c>
      <c r="Q205" s="269">
        <v>0</v>
      </c>
      <c r="R205" s="269">
        <v>0</v>
      </c>
      <c r="S205" s="269">
        <v>0</v>
      </c>
      <c r="T205" s="269">
        <v>0</v>
      </c>
      <c r="U205" s="269">
        <v>0</v>
      </c>
      <c r="V205" s="269">
        <v>0</v>
      </c>
      <c r="W205" s="269">
        <v>0</v>
      </c>
      <c r="X205" s="269">
        <v>0</v>
      </c>
      <c r="Y205" s="269">
        <v>0</v>
      </c>
      <c r="Z205" s="269">
        <v>0</v>
      </c>
      <c r="AA205" s="269">
        <v>0</v>
      </c>
      <c r="AB205" s="269">
        <v>0</v>
      </c>
      <c r="AC205" s="269">
        <v>0</v>
      </c>
      <c r="AD205" s="269">
        <v>0</v>
      </c>
      <c r="AE205" s="269">
        <v>0</v>
      </c>
    </row>
    <row r="206" spans="1:31" x14ac:dyDescent="0.25">
      <c r="A206" s="164" t="str">
        <f t="shared" si="5"/>
        <v/>
      </c>
    </row>
    <row r="207" spans="1:31" x14ac:dyDescent="0.25">
      <c r="A207" s="164" t="str">
        <f t="shared" si="5"/>
        <v>886</v>
      </c>
      <c r="B207" s="264" t="s">
        <v>530</v>
      </c>
      <c r="C207" s="269">
        <v>0</v>
      </c>
      <c r="D207" s="269">
        <v>0</v>
      </c>
      <c r="E207" s="269">
        <v>0</v>
      </c>
      <c r="F207" s="269">
        <v>0</v>
      </c>
      <c r="G207" s="269">
        <v>0</v>
      </c>
      <c r="H207" s="269">
        <v>0</v>
      </c>
      <c r="I207" s="269">
        <v>0</v>
      </c>
      <c r="J207" s="269">
        <v>0</v>
      </c>
      <c r="K207" s="269">
        <v>0</v>
      </c>
      <c r="L207" s="269">
        <v>0</v>
      </c>
      <c r="M207" s="269">
        <v>0</v>
      </c>
      <c r="N207" s="269">
        <v>0</v>
      </c>
      <c r="O207" s="269">
        <v>0</v>
      </c>
      <c r="P207" s="269">
        <v>0</v>
      </c>
      <c r="Q207" s="269">
        <v>0</v>
      </c>
      <c r="R207" s="269">
        <v>0</v>
      </c>
      <c r="S207" s="269">
        <v>0</v>
      </c>
      <c r="T207" s="269">
        <v>0</v>
      </c>
      <c r="U207" s="269">
        <v>0</v>
      </c>
      <c r="V207" s="269">
        <v>0</v>
      </c>
      <c r="W207" s="269">
        <v>0</v>
      </c>
      <c r="X207" s="269">
        <v>0</v>
      </c>
      <c r="Y207" s="269">
        <v>0</v>
      </c>
      <c r="Z207" s="269">
        <v>0</v>
      </c>
      <c r="AA207" s="269">
        <v>0</v>
      </c>
      <c r="AB207" s="269">
        <v>0</v>
      </c>
      <c r="AC207" s="269">
        <v>0</v>
      </c>
      <c r="AD207" s="269">
        <v>0</v>
      </c>
      <c r="AE207" s="269">
        <v>0</v>
      </c>
    </row>
    <row r="208" spans="1:31" x14ac:dyDescent="0.25">
      <c r="A208" s="164" t="str">
        <f t="shared" si="5"/>
        <v>887</v>
      </c>
      <c r="B208" s="264" t="s">
        <v>531</v>
      </c>
      <c r="C208" s="269">
        <v>0</v>
      </c>
      <c r="D208" s="269">
        <v>0</v>
      </c>
      <c r="E208" s="269">
        <v>0</v>
      </c>
      <c r="F208" s="269">
        <v>0</v>
      </c>
      <c r="G208" s="269">
        <v>0</v>
      </c>
      <c r="H208" s="269">
        <v>0</v>
      </c>
      <c r="I208" s="269">
        <v>0</v>
      </c>
      <c r="J208" s="269">
        <v>0</v>
      </c>
      <c r="K208" s="269">
        <v>0</v>
      </c>
      <c r="L208" s="269">
        <v>0</v>
      </c>
      <c r="M208" s="269">
        <v>0</v>
      </c>
      <c r="N208" s="269">
        <v>0</v>
      </c>
      <c r="O208" s="269">
        <v>0</v>
      </c>
      <c r="P208" s="269">
        <v>0</v>
      </c>
      <c r="Q208" s="269">
        <v>0</v>
      </c>
      <c r="R208" s="269">
        <v>0</v>
      </c>
      <c r="S208" s="269">
        <v>0</v>
      </c>
      <c r="T208" s="269">
        <v>0</v>
      </c>
      <c r="U208" s="269">
        <v>0</v>
      </c>
      <c r="V208" s="269">
        <v>0</v>
      </c>
      <c r="W208" s="269">
        <v>0</v>
      </c>
      <c r="X208" s="269">
        <v>0</v>
      </c>
      <c r="Y208" s="269">
        <v>0</v>
      </c>
      <c r="Z208" s="269">
        <v>0</v>
      </c>
      <c r="AA208" s="269">
        <v>0</v>
      </c>
      <c r="AB208" s="269">
        <v>0</v>
      </c>
      <c r="AC208" s="269">
        <v>0</v>
      </c>
      <c r="AD208" s="269">
        <v>0</v>
      </c>
      <c r="AE208" s="269">
        <v>0</v>
      </c>
    </row>
    <row r="209" spans="1:31" x14ac:dyDescent="0.25">
      <c r="A209" s="164" t="str">
        <f t="shared" si="5"/>
        <v>889</v>
      </c>
      <c r="B209" s="264" t="s">
        <v>532</v>
      </c>
      <c r="C209" s="269">
        <v>0</v>
      </c>
      <c r="D209" s="269">
        <v>0</v>
      </c>
      <c r="E209" s="269">
        <v>0</v>
      </c>
      <c r="F209" s="269">
        <v>0</v>
      </c>
      <c r="G209" s="269">
        <v>0</v>
      </c>
      <c r="H209" s="269">
        <v>0</v>
      </c>
      <c r="I209" s="269">
        <v>0</v>
      </c>
      <c r="J209" s="269">
        <v>0</v>
      </c>
      <c r="K209" s="269">
        <v>0</v>
      </c>
      <c r="L209" s="269">
        <v>0</v>
      </c>
      <c r="M209" s="269">
        <v>0</v>
      </c>
      <c r="N209" s="269">
        <v>0</v>
      </c>
      <c r="O209" s="269">
        <v>0</v>
      </c>
      <c r="P209" s="269">
        <v>0</v>
      </c>
      <c r="Q209" s="269">
        <v>0</v>
      </c>
      <c r="R209" s="269">
        <v>0</v>
      </c>
      <c r="S209" s="269">
        <v>0</v>
      </c>
      <c r="T209" s="269">
        <v>0</v>
      </c>
      <c r="U209" s="269">
        <v>0</v>
      </c>
      <c r="V209" s="269">
        <v>0</v>
      </c>
      <c r="W209" s="269">
        <v>0</v>
      </c>
      <c r="X209" s="269">
        <v>0</v>
      </c>
      <c r="Y209" s="269">
        <v>0</v>
      </c>
      <c r="Z209" s="269">
        <v>0</v>
      </c>
      <c r="AA209" s="269">
        <v>0</v>
      </c>
      <c r="AB209" s="269">
        <v>0</v>
      </c>
      <c r="AC209" s="269">
        <v>0</v>
      </c>
      <c r="AD209" s="269">
        <v>0</v>
      </c>
      <c r="AE209" s="269">
        <v>0</v>
      </c>
    </row>
    <row r="210" spans="1:31" x14ac:dyDescent="0.25">
      <c r="A210" s="164" t="str">
        <f t="shared" si="5"/>
        <v>890</v>
      </c>
      <c r="B210" s="264" t="s">
        <v>533</v>
      </c>
      <c r="C210" s="269">
        <v>0</v>
      </c>
      <c r="D210" s="269">
        <v>0</v>
      </c>
      <c r="E210" s="269">
        <v>0</v>
      </c>
      <c r="F210" s="269">
        <v>0</v>
      </c>
      <c r="G210" s="269">
        <v>0</v>
      </c>
      <c r="H210" s="269">
        <v>0</v>
      </c>
      <c r="I210" s="269">
        <v>0</v>
      </c>
      <c r="J210" s="269">
        <v>0</v>
      </c>
      <c r="K210" s="269">
        <v>0</v>
      </c>
      <c r="L210" s="269">
        <v>0</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0</v>
      </c>
      <c r="AC210" s="269">
        <v>0</v>
      </c>
      <c r="AD210" s="269">
        <v>0</v>
      </c>
      <c r="AE210" s="269">
        <v>0</v>
      </c>
    </row>
    <row r="211" spans="1:31" x14ac:dyDescent="0.25">
      <c r="A211" s="164" t="str">
        <f t="shared" si="5"/>
        <v>891</v>
      </c>
      <c r="B211" s="264" t="s">
        <v>534</v>
      </c>
      <c r="C211" s="269">
        <v>0</v>
      </c>
      <c r="D211" s="269">
        <v>0</v>
      </c>
      <c r="E211" s="269">
        <v>0</v>
      </c>
      <c r="F211" s="269">
        <v>0</v>
      </c>
      <c r="G211" s="269">
        <v>0</v>
      </c>
      <c r="H211" s="269">
        <v>0</v>
      </c>
      <c r="I211" s="269">
        <v>0</v>
      </c>
      <c r="J211" s="269">
        <v>0</v>
      </c>
      <c r="K211" s="269">
        <v>0</v>
      </c>
      <c r="L211" s="269">
        <v>0</v>
      </c>
      <c r="M211" s="269">
        <v>0</v>
      </c>
      <c r="N211" s="269">
        <v>0</v>
      </c>
      <c r="O211" s="269">
        <v>0</v>
      </c>
      <c r="P211" s="269">
        <v>0</v>
      </c>
      <c r="Q211" s="269">
        <v>0</v>
      </c>
      <c r="R211" s="269">
        <v>0</v>
      </c>
      <c r="S211" s="269">
        <v>0</v>
      </c>
      <c r="T211" s="269">
        <v>0</v>
      </c>
      <c r="U211" s="269">
        <v>0</v>
      </c>
      <c r="V211" s="269">
        <v>0</v>
      </c>
      <c r="W211" s="269">
        <v>0</v>
      </c>
      <c r="X211" s="269">
        <v>0</v>
      </c>
      <c r="Y211" s="269">
        <v>0</v>
      </c>
      <c r="Z211" s="269">
        <v>0</v>
      </c>
      <c r="AA211" s="269">
        <v>0</v>
      </c>
      <c r="AB211" s="269">
        <v>0</v>
      </c>
      <c r="AC211" s="269">
        <v>0</v>
      </c>
      <c r="AD211" s="269">
        <v>0</v>
      </c>
      <c r="AE211" s="269">
        <v>0</v>
      </c>
    </row>
    <row r="212" spans="1:31" x14ac:dyDescent="0.25">
      <c r="A212" s="164" t="str">
        <f t="shared" si="5"/>
        <v>892</v>
      </c>
      <c r="B212" s="264" t="s">
        <v>535</v>
      </c>
      <c r="C212" s="269">
        <v>0</v>
      </c>
      <c r="D212" s="269">
        <v>0</v>
      </c>
      <c r="E212" s="269">
        <v>0</v>
      </c>
      <c r="F212" s="269">
        <v>0</v>
      </c>
      <c r="G212" s="269">
        <v>0</v>
      </c>
      <c r="H212" s="269">
        <v>0</v>
      </c>
      <c r="I212" s="269">
        <v>0</v>
      </c>
      <c r="J212" s="269">
        <v>0</v>
      </c>
      <c r="K212" s="269">
        <v>0</v>
      </c>
      <c r="L212" s="269">
        <v>0</v>
      </c>
      <c r="M212" s="269">
        <v>0</v>
      </c>
      <c r="N212" s="269">
        <v>0</v>
      </c>
      <c r="O212" s="269">
        <v>0</v>
      </c>
      <c r="P212" s="269">
        <v>0</v>
      </c>
      <c r="Q212" s="269">
        <v>0</v>
      </c>
      <c r="R212" s="269">
        <v>0</v>
      </c>
      <c r="S212" s="269">
        <v>0</v>
      </c>
      <c r="T212" s="269">
        <v>0</v>
      </c>
      <c r="U212" s="269">
        <v>0</v>
      </c>
      <c r="V212" s="269">
        <v>0</v>
      </c>
      <c r="W212" s="269">
        <v>0</v>
      </c>
      <c r="X212" s="269">
        <v>0</v>
      </c>
      <c r="Y212" s="269">
        <v>0</v>
      </c>
      <c r="Z212" s="269">
        <v>0</v>
      </c>
      <c r="AA212" s="269">
        <v>0</v>
      </c>
      <c r="AB212" s="269">
        <v>0</v>
      </c>
      <c r="AC212" s="269">
        <v>0</v>
      </c>
      <c r="AD212" s="269">
        <v>0</v>
      </c>
      <c r="AE212" s="269">
        <v>0</v>
      </c>
    </row>
    <row r="213" spans="1:31" x14ac:dyDescent="0.25">
      <c r="A213" s="164" t="str">
        <f t="shared" si="5"/>
        <v>893</v>
      </c>
      <c r="B213" s="264" t="s">
        <v>1049</v>
      </c>
      <c r="C213" s="269">
        <v>0</v>
      </c>
      <c r="D213" s="269">
        <v>0</v>
      </c>
      <c r="E213" s="269">
        <v>0</v>
      </c>
      <c r="F213" s="269">
        <v>0</v>
      </c>
      <c r="G213" s="269">
        <v>0</v>
      </c>
      <c r="H213" s="269">
        <v>0</v>
      </c>
      <c r="I213" s="269">
        <v>0</v>
      </c>
      <c r="J213" s="269">
        <v>0</v>
      </c>
      <c r="K213" s="269">
        <v>0</v>
      </c>
      <c r="L213" s="269">
        <v>0</v>
      </c>
      <c r="M213" s="269">
        <v>0</v>
      </c>
      <c r="N213" s="269">
        <v>0</v>
      </c>
      <c r="O213" s="269">
        <v>0</v>
      </c>
      <c r="P213" s="269">
        <v>0</v>
      </c>
      <c r="Q213" s="269">
        <v>0</v>
      </c>
      <c r="R213" s="269">
        <v>0</v>
      </c>
      <c r="S213" s="269">
        <v>0</v>
      </c>
      <c r="T213" s="269">
        <v>0</v>
      </c>
      <c r="U213" s="269">
        <v>0</v>
      </c>
      <c r="V213" s="269">
        <v>0</v>
      </c>
      <c r="W213" s="269">
        <v>0</v>
      </c>
      <c r="X213" s="269">
        <v>0</v>
      </c>
      <c r="Y213" s="269">
        <v>0</v>
      </c>
      <c r="Z213" s="269">
        <v>0</v>
      </c>
      <c r="AA213" s="269">
        <v>0</v>
      </c>
      <c r="AB213" s="269">
        <v>0</v>
      </c>
      <c r="AC213" s="269">
        <v>0</v>
      </c>
      <c r="AD213" s="269">
        <v>0</v>
      </c>
      <c r="AE213" s="269">
        <v>0</v>
      </c>
    </row>
    <row r="214" spans="1:31" x14ac:dyDescent="0.25">
      <c r="A214" s="164" t="str">
        <f t="shared" si="5"/>
        <v>894</v>
      </c>
      <c r="B214" s="264" t="s">
        <v>536</v>
      </c>
      <c r="C214" s="269">
        <v>0</v>
      </c>
      <c r="D214" s="269">
        <v>0</v>
      </c>
      <c r="E214" s="269">
        <v>0</v>
      </c>
      <c r="F214" s="269">
        <v>0</v>
      </c>
      <c r="G214" s="269">
        <v>0</v>
      </c>
      <c r="H214" s="269">
        <v>0</v>
      </c>
      <c r="I214" s="269">
        <v>0</v>
      </c>
      <c r="J214" s="269">
        <v>0</v>
      </c>
      <c r="K214" s="269">
        <v>0</v>
      </c>
      <c r="L214" s="269">
        <v>0</v>
      </c>
      <c r="M214" s="269">
        <v>0</v>
      </c>
      <c r="N214" s="269">
        <v>0</v>
      </c>
      <c r="O214" s="269">
        <v>0</v>
      </c>
      <c r="P214" s="269">
        <v>0</v>
      </c>
      <c r="Q214" s="269">
        <v>0</v>
      </c>
      <c r="R214" s="269">
        <v>0</v>
      </c>
      <c r="S214" s="269">
        <v>0</v>
      </c>
      <c r="T214" s="269">
        <v>0</v>
      </c>
      <c r="U214" s="269">
        <v>0</v>
      </c>
      <c r="V214" s="269">
        <v>0</v>
      </c>
      <c r="W214" s="269">
        <v>0</v>
      </c>
      <c r="X214" s="269">
        <v>0</v>
      </c>
      <c r="Y214" s="269">
        <v>0</v>
      </c>
      <c r="Z214" s="269">
        <v>0</v>
      </c>
      <c r="AA214" s="269">
        <v>0</v>
      </c>
      <c r="AB214" s="269">
        <v>0</v>
      </c>
      <c r="AC214" s="269">
        <v>0</v>
      </c>
      <c r="AD214" s="269">
        <v>0</v>
      </c>
      <c r="AE214" s="269">
        <v>0</v>
      </c>
    </row>
    <row r="215" spans="1:31" x14ac:dyDescent="0.25">
      <c r="A215" s="164" t="str">
        <f t="shared" si="5"/>
        <v>TOT</v>
      </c>
      <c r="B215" s="264" t="s">
        <v>537</v>
      </c>
      <c r="C215" s="269">
        <v>0</v>
      </c>
      <c r="D215" s="269">
        <v>0</v>
      </c>
      <c r="E215" s="269">
        <v>0</v>
      </c>
      <c r="F215" s="269">
        <v>0</v>
      </c>
      <c r="G215" s="269">
        <v>0</v>
      </c>
      <c r="H215" s="269">
        <v>0</v>
      </c>
      <c r="I215" s="269">
        <v>0</v>
      </c>
      <c r="J215" s="269">
        <v>0</v>
      </c>
      <c r="K215" s="269">
        <v>0</v>
      </c>
      <c r="L215" s="269">
        <v>0</v>
      </c>
      <c r="M215" s="269">
        <v>0</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c r="AE215" s="269">
        <v>0</v>
      </c>
    </row>
    <row r="216" spans="1:31" s="202" customFormat="1" x14ac:dyDescent="0.25">
      <c r="A216" s="164"/>
      <c r="B216" s="264"/>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69"/>
      <c r="AE216" s="269"/>
    </row>
    <row r="217" spans="1:31" x14ac:dyDescent="0.25">
      <c r="A217" s="164" t="str">
        <f t="shared" si="5"/>
        <v>CUS</v>
      </c>
      <c r="B217" s="265" t="s">
        <v>538</v>
      </c>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268"/>
      <c r="AE217" s="268"/>
    </row>
    <row r="218" spans="1:31" x14ac:dyDescent="0.25">
      <c r="A218" s="164" t="str">
        <f t="shared" si="5"/>
        <v>901</v>
      </c>
      <c r="B218" s="264" t="s">
        <v>539</v>
      </c>
      <c r="C218" s="269">
        <v>95.15061</v>
      </c>
      <c r="D218" s="269">
        <v>116.83131</v>
      </c>
      <c r="E218" s="269">
        <v>110.79634</v>
      </c>
      <c r="F218" s="269">
        <v>116.92395</v>
      </c>
      <c r="G218" s="269">
        <v>106.76984</v>
      </c>
      <c r="H218" s="269">
        <v>119.24773999999999</v>
      </c>
      <c r="I218" s="269">
        <v>100.20966</v>
      </c>
      <c r="J218" s="269">
        <v>124.84696</v>
      </c>
      <c r="K218" s="269">
        <v>134.28016</v>
      </c>
      <c r="L218" s="269">
        <v>126.72351999999999</v>
      </c>
      <c r="M218" s="269">
        <v>135.78767999999999</v>
      </c>
      <c r="N218" s="269">
        <v>118.60968</v>
      </c>
      <c r="O218" s="269">
        <v>117.22816</v>
      </c>
      <c r="P218" s="269">
        <v>141.3664</v>
      </c>
      <c r="Q218" s="269">
        <v>119.16408</v>
      </c>
      <c r="R218" s="269">
        <v>129.75816</v>
      </c>
      <c r="S218" s="269">
        <v>152.60952</v>
      </c>
      <c r="T218" s="269">
        <v>144.88040000000001</v>
      </c>
      <c r="U218" s="269">
        <v>122.94911999999999</v>
      </c>
      <c r="V218" s="269">
        <v>133.46088</v>
      </c>
      <c r="W218" s="269">
        <v>135.01096000000001</v>
      </c>
      <c r="X218" s="269">
        <v>128.95959999999999</v>
      </c>
      <c r="Y218" s="269">
        <v>137.93024</v>
      </c>
      <c r="Z218" s="269">
        <v>114.41472</v>
      </c>
      <c r="AA218" s="269">
        <v>104.31511999999999</v>
      </c>
      <c r="AB218" s="269">
        <v>142.87672000000001</v>
      </c>
      <c r="AC218" s="269">
        <v>120.35352</v>
      </c>
      <c r="AD218" s="269">
        <v>135.08600000000001</v>
      </c>
      <c r="AE218" s="269">
        <v>153.78103999999999</v>
      </c>
    </row>
    <row r="219" spans="1:31" x14ac:dyDescent="0.25">
      <c r="A219" s="164" t="str">
        <f t="shared" si="5"/>
        <v>902</v>
      </c>
      <c r="B219" s="264" t="s">
        <v>540</v>
      </c>
      <c r="C219" s="269">
        <v>191.87627999999901</v>
      </c>
      <c r="D219" s="269">
        <v>196.09629999999899</v>
      </c>
      <c r="E219" s="269">
        <v>196.56196</v>
      </c>
      <c r="F219" s="269">
        <v>201.53478999999999</v>
      </c>
      <c r="G219" s="269">
        <v>211.97756000000001</v>
      </c>
      <c r="H219" s="269">
        <v>203.478309999999</v>
      </c>
      <c r="I219" s="269">
        <v>202.4675</v>
      </c>
      <c r="J219" s="269">
        <v>221.43688</v>
      </c>
      <c r="K219" s="269">
        <v>214.56064000000001</v>
      </c>
      <c r="L219" s="269">
        <v>207.70792</v>
      </c>
      <c r="M219" s="269">
        <v>228.59031999999999</v>
      </c>
      <c r="N219" s="269">
        <v>210.88928000000001</v>
      </c>
      <c r="O219" s="269">
        <v>218.85303999999999</v>
      </c>
      <c r="P219" s="269">
        <v>218.76568</v>
      </c>
      <c r="Q219" s="269">
        <v>212.03111999999999</v>
      </c>
      <c r="R219" s="269">
        <v>213.13095999999999</v>
      </c>
      <c r="S219" s="269">
        <v>226.95568</v>
      </c>
      <c r="T219" s="269">
        <v>220.19479999999999</v>
      </c>
      <c r="U219" s="269">
        <v>276.50504000000001</v>
      </c>
      <c r="V219" s="269">
        <v>283.09064000000001</v>
      </c>
      <c r="W219" s="269">
        <v>305.61552</v>
      </c>
      <c r="X219" s="269">
        <v>278.52663999999999</v>
      </c>
      <c r="Y219" s="269">
        <v>306.62688000000003</v>
      </c>
      <c r="Z219" s="269">
        <v>278.71928000000003</v>
      </c>
      <c r="AA219" s="269">
        <v>301.37743999999998</v>
      </c>
      <c r="AB219" s="269">
        <v>300.6472</v>
      </c>
      <c r="AC219" s="269">
        <v>293.72336000000001</v>
      </c>
      <c r="AD219" s="269">
        <v>296.88231999999999</v>
      </c>
      <c r="AE219" s="269">
        <v>305.88319999999999</v>
      </c>
    </row>
    <row r="220" spans="1:31" x14ac:dyDescent="0.25">
      <c r="A220" s="164" t="str">
        <f t="shared" si="5"/>
        <v>903</v>
      </c>
      <c r="B220" s="264" t="s">
        <v>541</v>
      </c>
      <c r="C220" s="269">
        <v>493.34143</v>
      </c>
      <c r="D220" s="269">
        <v>542.87058999999999</v>
      </c>
      <c r="E220" s="269">
        <v>559.45845999999995</v>
      </c>
      <c r="F220" s="269">
        <v>619.51604999999995</v>
      </c>
      <c r="G220" s="269">
        <v>561.61820999999998</v>
      </c>
      <c r="H220" s="269">
        <v>615.46446000000003</v>
      </c>
      <c r="I220" s="269">
        <v>564.098469999999</v>
      </c>
      <c r="J220" s="269">
        <v>566.10064</v>
      </c>
      <c r="K220" s="269">
        <v>611.45447999999999</v>
      </c>
      <c r="L220" s="269">
        <v>592.62783999999999</v>
      </c>
      <c r="M220" s="269">
        <v>659.66656</v>
      </c>
      <c r="N220" s="269">
        <v>602.52359999999999</v>
      </c>
      <c r="O220" s="269">
        <v>603.40056000000004</v>
      </c>
      <c r="P220" s="269">
        <v>609.53200000000004</v>
      </c>
      <c r="Q220" s="269">
        <v>542.63664000000006</v>
      </c>
      <c r="R220" s="269">
        <v>591.38855999999998</v>
      </c>
      <c r="S220" s="269">
        <v>571.90952000000004</v>
      </c>
      <c r="T220" s="269">
        <v>638.82784000000004</v>
      </c>
      <c r="U220" s="269">
        <v>577.58176000000003</v>
      </c>
      <c r="V220" s="269">
        <v>606.83727999999996</v>
      </c>
      <c r="W220" s="269">
        <v>634.01688000000001</v>
      </c>
      <c r="X220" s="269">
        <v>583.44272000000001</v>
      </c>
      <c r="Y220" s="269">
        <v>649.21807999999999</v>
      </c>
      <c r="Z220" s="269">
        <v>566.88239999999996</v>
      </c>
      <c r="AA220" s="269">
        <v>563.17687999999998</v>
      </c>
      <c r="AB220" s="269">
        <v>581.17023999999901</v>
      </c>
      <c r="AC220" s="269">
        <v>514.53696000000002</v>
      </c>
      <c r="AD220" s="269">
        <v>584.18696</v>
      </c>
      <c r="AE220" s="269">
        <v>545.83816000000002</v>
      </c>
    </row>
    <row r="221" spans="1:31" x14ac:dyDescent="0.25">
      <c r="A221" s="164" t="str">
        <f t="shared" si="5"/>
        <v>904</v>
      </c>
      <c r="B221" s="264" t="s">
        <v>542</v>
      </c>
      <c r="C221" s="269">
        <v>453.17146000000002</v>
      </c>
      <c r="D221" s="269">
        <v>246.45704000000001</v>
      </c>
      <c r="E221" s="269">
        <v>148.92122000000001</v>
      </c>
      <c r="F221" s="269">
        <v>135.95050000000001</v>
      </c>
      <c r="G221" s="269">
        <v>138.83583999999999</v>
      </c>
      <c r="H221" s="269">
        <v>162.58438000000001</v>
      </c>
      <c r="I221" s="269">
        <v>161.03262999999899</v>
      </c>
      <c r="J221" s="269">
        <v>470</v>
      </c>
      <c r="K221" s="269">
        <v>367.35799999999898</v>
      </c>
      <c r="L221" s="269">
        <v>333</v>
      </c>
      <c r="M221" s="269">
        <v>163.26999999999899</v>
      </c>
      <c r="N221" s="269">
        <v>86</v>
      </c>
      <c r="O221" s="269">
        <v>102.044</v>
      </c>
      <c r="P221" s="269">
        <v>238.28099999999901</v>
      </c>
      <c r="Q221" s="269">
        <v>158.93299999999999</v>
      </c>
      <c r="R221" s="269">
        <v>175.80399999999901</v>
      </c>
      <c r="S221" s="269">
        <v>58.083999999999897</v>
      </c>
      <c r="T221" s="269">
        <v>19.388000000000002</v>
      </c>
      <c r="U221" s="269">
        <v>113.92</v>
      </c>
      <c r="V221" s="269">
        <v>193.30599999999899</v>
      </c>
      <c r="W221" s="269">
        <v>331.85700000000003</v>
      </c>
      <c r="X221" s="269">
        <v>306.39699999999999</v>
      </c>
      <c r="Y221" s="269">
        <v>147.378999999999</v>
      </c>
      <c r="Z221" s="269">
        <v>84.959999999999894</v>
      </c>
      <c r="AA221" s="269">
        <v>191.734149999999</v>
      </c>
      <c r="AB221" s="269">
        <v>243.624</v>
      </c>
      <c r="AC221" s="269">
        <v>162.50099999999901</v>
      </c>
      <c r="AD221" s="269">
        <v>179.74100000000001</v>
      </c>
      <c r="AE221" s="269">
        <v>59.384999999999899</v>
      </c>
    </row>
    <row r="222" spans="1:31" x14ac:dyDescent="0.25">
      <c r="A222" s="164" t="str">
        <f t="shared" si="5"/>
        <v>905</v>
      </c>
      <c r="B222" s="264" t="s">
        <v>543</v>
      </c>
      <c r="C222" s="269">
        <v>1.4276800000000001</v>
      </c>
      <c r="D222" s="269">
        <v>5.1380000000000002E-2</v>
      </c>
      <c r="E222" s="269">
        <v>4.6829999999999997E-2</v>
      </c>
      <c r="F222" s="269">
        <v>0.94943999999999995</v>
      </c>
      <c r="G222" s="269">
        <v>0.54622000000000004</v>
      </c>
      <c r="H222" s="269">
        <v>1.1140000000000001E-2</v>
      </c>
      <c r="I222" s="269">
        <v>8.6879999999999999E-2</v>
      </c>
      <c r="J222" s="269">
        <v>-9.1263199999999998</v>
      </c>
      <c r="K222" s="269">
        <v>-11.88264</v>
      </c>
      <c r="L222" s="269">
        <v>17.921679999999999</v>
      </c>
      <c r="M222" s="269">
        <v>20.783280000000001</v>
      </c>
      <c r="N222" s="269">
        <v>6.2731199999999996</v>
      </c>
      <c r="O222" s="269">
        <v>-2.4080000000000001E-2</v>
      </c>
      <c r="P222" s="269">
        <v>0</v>
      </c>
      <c r="Q222" s="269">
        <v>0</v>
      </c>
      <c r="R222" s="269">
        <v>0</v>
      </c>
      <c r="S222" s="269">
        <v>0</v>
      </c>
      <c r="T222" s="269">
        <v>0</v>
      </c>
      <c r="U222" s="269">
        <v>0</v>
      </c>
      <c r="V222" s="269">
        <v>0</v>
      </c>
      <c r="W222" s="269">
        <v>0</v>
      </c>
      <c r="X222" s="269">
        <v>0</v>
      </c>
      <c r="Y222" s="269">
        <v>0</v>
      </c>
      <c r="Z222" s="269">
        <v>0</v>
      </c>
      <c r="AA222" s="269">
        <v>0</v>
      </c>
      <c r="AB222" s="269">
        <v>0</v>
      </c>
      <c r="AC222" s="269">
        <v>0</v>
      </c>
      <c r="AD222" s="269">
        <v>0</v>
      </c>
      <c r="AE222" s="269">
        <v>0</v>
      </c>
    </row>
    <row r="223" spans="1:31" x14ac:dyDescent="0.25">
      <c r="A223" s="164" t="str">
        <f t="shared" si="5"/>
        <v>TOT</v>
      </c>
      <c r="B223" s="264" t="s">
        <v>136</v>
      </c>
      <c r="C223" s="269">
        <v>1234.9674600000001</v>
      </c>
      <c r="D223" s="269">
        <v>1102.3066200000001</v>
      </c>
      <c r="E223" s="269">
        <v>1015.78481</v>
      </c>
      <c r="F223" s="269">
        <v>1074.87473</v>
      </c>
      <c r="G223" s="269">
        <v>1019.74767</v>
      </c>
      <c r="H223" s="269">
        <v>1100.78603</v>
      </c>
      <c r="I223" s="269">
        <v>1027.8951399999901</v>
      </c>
      <c r="J223" s="269">
        <v>1373.2581600000001</v>
      </c>
      <c r="K223" s="269">
        <v>1315.77064</v>
      </c>
      <c r="L223" s="269">
        <v>1277.9809600000001</v>
      </c>
      <c r="M223" s="269">
        <v>1208.0978399999999</v>
      </c>
      <c r="N223" s="269">
        <v>1024.2956799999999</v>
      </c>
      <c r="O223" s="269">
        <v>1041.5016800000001</v>
      </c>
      <c r="P223" s="269">
        <v>1207.94508</v>
      </c>
      <c r="Q223" s="269">
        <v>1032.76484</v>
      </c>
      <c r="R223" s="269">
        <v>1110.08168</v>
      </c>
      <c r="S223" s="269">
        <v>1009.55872</v>
      </c>
      <c r="T223" s="269">
        <v>1023.29104</v>
      </c>
      <c r="U223" s="269">
        <v>1090.9559200000001</v>
      </c>
      <c r="V223" s="269">
        <v>1216.6948</v>
      </c>
      <c r="W223" s="269">
        <v>1406.50036</v>
      </c>
      <c r="X223" s="269">
        <v>1297.3259599999999</v>
      </c>
      <c r="Y223" s="269">
        <v>1241.1541999999999</v>
      </c>
      <c r="Z223" s="269">
        <v>1044.9764</v>
      </c>
      <c r="AA223" s="269">
        <v>1160.6035899999999</v>
      </c>
      <c r="AB223" s="269">
        <v>1268.31816</v>
      </c>
      <c r="AC223" s="269">
        <v>1091.11484</v>
      </c>
      <c r="AD223" s="269">
        <v>1195.8962799999999</v>
      </c>
      <c r="AE223" s="269">
        <v>1064.8874000000001</v>
      </c>
    </row>
    <row r="224" spans="1:31" x14ac:dyDescent="0.25">
      <c r="A224" s="164"/>
    </row>
    <row r="225" spans="1:31" x14ac:dyDescent="0.25">
      <c r="A225" s="164" t="str">
        <f t="shared" si="5"/>
        <v>CUS</v>
      </c>
      <c r="B225" s="264" t="s">
        <v>544</v>
      </c>
    </row>
    <row r="226" spans="1:31" x14ac:dyDescent="0.25">
      <c r="A226" s="164" t="str">
        <f t="shared" si="5"/>
        <v>907</v>
      </c>
      <c r="B226" s="264" t="s">
        <v>545</v>
      </c>
      <c r="C226" s="269">
        <v>25.362919999999999</v>
      </c>
      <c r="D226" s="269">
        <v>26.214829999999999</v>
      </c>
      <c r="E226" s="269">
        <v>27.38578</v>
      </c>
      <c r="F226" s="269">
        <v>27.43796</v>
      </c>
      <c r="G226" s="269">
        <v>27.157019999999999</v>
      </c>
      <c r="H226" s="269">
        <v>29.938859999999998</v>
      </c>
      <c r="I226" s="269">
        <v>28.028099999999998</v>
      </c>
      <c r="J226" s="269">
        <v>28.617750000000001</v>
      </c>
      <c r="K226" s="269">
        <v>33.417789999999997</v>
      </c>
      <c r="L226" s="269">
        <v>27.458819999999999</v>
      </c>
      <c r="M226" s="269">
        <v>34.002389999999998</v>
      </c>
      <c r="N226" s="269">
        <v>29.119399999999999</v>
      </c>
      <c r="O226" s="269">
        <v>24.763339999999999</v>
      </c>
      <c r="P226" s="269">
        <v>33.450969999999998</v>
      </c>
      <c r="Q226" s="269">
        <v>27.202859999999902</v>
      </c>
      <c r="R226" s="269">
        <v>29.959959999999999</v>
      </c>
      <c r="S226" s="269">
        <v>31.958659999999998</v>
      </c>
      <c r="T226" s="269">
        <v>33.217919999999999</v>
      </c>
      <c r="U226" s="269">
        <v>27.331630000000001</v>
      </c>
      <c r="V226" s="269">
        <v>32.961959999999998</v>
      </c>
      <c r="W226" s="269">
        <v>33.578159999999997</v>
      </c>
      <c r="X226" s="269">
        <v>31.16629</v>
      </c>
      <c r="Y226" s="269">
        <v>37.073909999999998</v>
      </c>
      <c r="Z226" s="269">
        <v>28.168240000000001</v>
      </c>
      <c r="AA226" s="269">
        <v>24.427589999999999</v>
      </c>
      <c r="AB226" s="269">
        <v>33.794620000000002</v>
      </c>
      <c r="AC226" s="269">
        <v>27.072510000000001</v>
      </c>
      <c r="AD226" s="269">
        <v>31.55339</v>
      </c>
      <c r="AE226" s="269">
        <v>31.992629999999998</v>
      </c>
    </row>
    <row r="227" spans="1:31" x14ac:dyDescent="0.25">
      <c r="A227" s="164" t="str">
        <f t="shared" si="5"/>
        <v>908</v>
      </c>
      <c r="B227" s="264" t="s">
        <v>546</v>
      </c>
      <c r="C227" s="269">
        <v>1205.59799</v>
      </c>
      <c r="D227" s="269">
        <v>1066.9954</v>
      </c>
      <c r="E227" s="269">
        <v>727.39063999999996</v>
      </c>
      <c r="F227" s="269">
        <v>915.62329</v>
      </c>
      <c r="G227" s="269">
        <v>1329.2599499999999</v>
      </c>
      <c r="H227" s="269">
        <v>1165.84608</v>
      </c>
      <c r="I227" s="269">
        <v>1151.85087</v>
      </c>
      <c r="J227" s="269">
        <v>1279.96127</v>
      </c>
      <c r="K227" s="269">
        <v>1385.3653099999999</v>
      </c>
      <c r="L227" s="269">
        <v>1246.4739099999999</v>
      </c>
      <c r="M227" s="269">
        <v>880.15134999999998</v>
      </c>
      <c r="N227" s="269">
        <v>914.24893999999995</v>
      </c>
      <c r="O227" s="269">
        <v>1985.0080800000001</v>
      </c>
      <c r="P227" s="269">
        <v>447.23633000000001</v>
      </c>
      <c r="Q227" s="269">
        <v>355.78771</v>
      </c>
      <c r="R227" s="269">
        <v>369.969439999999</v>
      </c>
      <c r="S227" s="269">
        <v>375.29885999999999</v>
      </c>
      <c r="T227" s="269">
        <v>448.19355999999999</v>
      </c>
      <c r="U227" s="269">
        <v>530.64269000000002</v>
      </c>
      <c r="V227" s="269">
        <v>923.96671000000003</v>
      </c>
      <c r="W227" s="269">
        <v>584.63121999999998</v>
      </c>
      <c r="X227" s="269">
        <v>619.46379999999999</v>
      </c>
      <c r="Y227" s="269">
        <v>454.76301000000001</v>
      </c>
      <c r="Z227" s="269">
        <v>473.15204</v>
      </c>
      <c r="AA227" s="269">
        <v>527.51404000000002</v>
      </c>
      <c r="AB227" s="269">
        <v>408.60001</v>
      </c>
      <c r="AC227" s="269">
        <v>325.38006000000001</v>
      </c>
      <c r="AD227" s="269">
        <v>343.56972999999999</v>
      </c>
      <c r="AE227" s="269">
        <v>346.75589000000002</v>
      </c>
    </row>
    <row r="228" spans="1:31" x14ac:dyDescent="0.25">
      <c r="A228" s="164" t="str">
        <f t="shared" si="5"/>
        <v>909</v>
      </c>
      <c r="B228" s="264" t="s">
        <v>547</v>
      </c>
      <c r="C228" s="269">
        <v>52.921750000000003</v>
      </c>
      <c r="D228" s="269">
        <v>7.9999399999999996</v>
      </c>
      <c r="E228" s="269">
        <v>38.678910000000002</v>
      </c>
      <c r="F228" s="269">
        <v>84.728459999999998</v>
      </c>
      <c r="G228" s="269">
        <v>32.275590000000001</v>
      </c>
      <c r="H228" s="269">
        <v>48.854660000000003</v>
      </c>
      <c r="I228" s="269">
        <v>28.499699999999901</v>
      </c>
      <c r="J228" s="269">
        <v>57.572830000000003</v>
      </c>
      <c r="K228" s="269">
        <v>41.518450000000001</v>
      </c>
      <c r="L228" s="269">
        <v>22.357790000000001</v>
      </c>
      <c r="M228" s="269">
        <v>17.24333</v>
      </c>
      <c r="N228" s="269">
        <v>18.878630000000001</v>
      </c>
      <c r="O228" s="269">
        <v>27.537030000000001</v>
      </c>
      <c r="P228" s="269">
        <v>104.83985999999901</v>
      </c>
      <c r="Q228" s="269">
        <v>93.631339999999994</v>
      </c>
      <c r="R228" s="269">
        <v>94.076899999999995</v>
      </c>
      <c r="S228" s="269">
        <v>111.43004000000001</v>
      </c>
      <c r="T228" s="269">
        <v>108.169709999999</v>
      </c>
      <c r="U228" s="269">
        <v>106.38746999999999</v>
      </c>
      <c r="V228" s="269">
        <v>107.092939999999</v>
      </c>
      <c r="W228" s="269">
        <v>112.17264</v>
      </c>
      <c r="X228" s="269">
        <v>107.83553999999999</v>
      </c>
      <c r="Y228" s="269">
        <v>95.544719999999998</v>
      </c>
      <c r="Z228" s="269">
        <v>94.745239999999995</v>
      </c>
      <c r="AA228" s="269">
        <v>95.487839999999906</v>
      </c>
      <c r="AB228" s="269">
        <v>104.83985999999901</v>
      </c>
      <c r="AC228" s="269">
        <v>93.631339999999994</v>
      </c>
      <c r="AD228" s="269">
        <v>94.076899999999995</v>
      </c>
      <c r="AE228" s="269">
        <v>111.430039999999</v>
      </c>
    </row>
    <row r="229" spans="1:31" x14ac:dyDescent="0.25">
      <c r="A229" s="164" t="str">
        <f t="shared" si="5"/>
        <v>910</v>
      </c>
      <c r="B229" s="264" t="s">
        <v>548</v>
      </c>
      <c r="C229" s="269">
        <v>37.939619999999998</v>
      </c>
      <c r="D229" s="269">
        <v>52.839379999999998</v>
      </c>
      <c r="E229" s="269">
        <v>35.975380000000001</v>
      </c>
      <c r="F229" s="269">
        <v>34.98236</v>
      </c>
      <c r="G229" s="269">
        <v>39.79945</v>
      </c>
      <c r="H229" s="269">
        <v>37.647839999999903</v>
      </c>
      <c r="I229" s="269">
        <v>47.87715</v>
      </c>
      <c r="J229" s="269">
        <v>88.557419999999993</v>
      </c>
      <c r="K229" s="269">
        <v>60.319659999999999</v>
      </c>
      <c r="L229" s="269">
        <v>82.344070000000002</v>
      </c>
      <c r="M229" s="269">
        <v>53.683659999999897</v>
      </c>
      <c r="N229" s="269">
        <v>80.101259999999996</v>
      </c>
      <c r="O229" s="269">
        <v>74.419579999999996</v>
      </c>
      <c r="P229" s="269">
        <v>53.922240000000002</v>
      </c>
      <c r="Q229" s="269">
        <v>43.020240000000001</v>
      </c>
      <c r="R229" s="269">
        <v>54.396239999999999</v>
      </c>
      <c r="S229" s="269">
        <v>43.020240000000001</v>
      </c>
      <c r="T229" s="269">
        <v>47.997239999999998</v>
      </c>
      <c r="U229" s="269">
        <v>64.982240000000004</v>
      </c>
      <c r="V229" s="269">
        <v>86.628240000000005</v>
      </c>
      <c r="W229" s="269">
        <v>60.005240000000001</v>
      </c>
      <c r="X229" s="269">
        <v>81.825040000000001</v>
      </c>
      <c r="Y229" s="269">
        <v>61.032240000000002</v>
      </c>
      <c r="Z229" s="269">
        <v>58.966389999999997</v>
      </c>
      <c r="AA229" s="269">
        <v>68.110640000000004</v>
      </c>
      <c r="AB229" s="269">
        <v>54.408880000000003</v>
      </c>
      <c r="AC229" s="269">
        <v>43.506880000000002</v>
      </c>
      <c r="AD229" s="269">
        <v>55.167279999999998</v>
      </c>
      <c r="AE229" s="269">
        <v>43.506880000000002</v>
      </c>
    </row>
    <row r="230" spans="1:31" x14ac:dyDescent="0.25">
      <c r="A230" s="164" t="str">
        <f t="shared" si="5"/>
        <v>TOT</v>
      </c>
      <c r="B230" s="264" t="s">
        <v>137</v>
      </c>
      <c r="C230" s="269">
        <v>1321.8222800000001</v>
      </c>
      <c r="D230" s="269">
        <v>1154.0495499999899</v>
      </c>
      <c r="E230" s="269">
        <v>829.43070999999998</v>
      </c>
      <c r="F230" s="269">
        <v>1062.77207</v>
      </c>
      <c r="G230" s="269">
        <v>1428.4920099999999</v>
      </c>
      <c r="H230" s="269">
        <v>1282.2874400000001</v>
      </c>
      <c r="I230" s="269">
        <v>1256.2558200000001</v>
      </c>
      <c r="J230" s="269">
        <v>1454.7092700000001</v>
      </c>
      <c r="K230" s="269">
        <v>1520.62121</v>
      </c>
      <c r="L230" s="269">
        <v>1378.6345899999999</v>
      </c>
      <c r="M230" s="269">
        <v>985.08073000000002</v>
      </c>
      <c r="N230" s="269">
        <v>1042.3482300000001</v>
      </c>
      <c r="O230" s="269">
        <v>2111.7280300000002</v>
      </c>
      <c r="P230" s="269">
        <v>639.44939999999997</v>
      </c>
      <c r="Q230" s="269">
        <v>519.64215000000002</v>
      </c>
      <c r="R230" s="269">
        <v>548.40254000000004</v>
      </c>
      <c r="S230" s="269">
        <v>561.70780000000002</v>
      </c>
      <c r="T230" s="269">
        <v>637.57843000000003</v>
      </c>
      <c r="U230" s="269">
        <v>729.34402999999998</v>
      </c>
      <c r="V230" s="269">
        <v>1150.64985</v>
      </c>
      <c r="W230" s="269">
        <v>790.38725999999997</v>
      </c>
      <c r="X230" s="269">
        <v>840.29066999999998</v>
      </c>
      <c r="Y230" s="269">
        <v>648.41387999999995</v>
      </c>
      <c r="Z230" s="269">
        <v>655.03191000000004</v>
      </c>
      <c r="AA230" s="269">
        <v>715.54011000000003</v>
      </c>
      <c r="AB230" s="269">
        <v>601.64336999999898</v>
      </c>
      <c r="AC230" s="269">
        <v>489.59079000000003</v>
      </c>
      <c r="AD230" s="269">
        <v>524.3673</v>
      </c>
      <c r="AE230" s="269">
        <v>533.68543999999997</v>
      </c>
    </row>
    <row r="231" spans="1:31" x14ac:dyDescent="0.25">
      <c r="A231" s="164"/>
    </row>
    <row r="232" spans="1:31" x14ac:dyDescent="0.25">
      <c r="A232" s="164" t="str">
        <f t="shared" si="5"/>
        <v>SAL</v>
      </c>
      <c r="B232" s="264" t="s">
        <v>549</v>
      </c>
    </row>
    <row r="233" spans="1:31" x14ac:dyDescent="0.25">
      <c r="A233" s="164" t="str">
        <f t="shared" si="5"/>
        <v>911</v>
      </c>
      <c r="B233" s="264" t="s">
        <v>550</v>
      </c>
      <c r="C233" s="269">
        <v>0</v>
      </c>
      <c r="D233" s="269">
        <v>0</v>
      </c>
      <c r="E233" s="269">
        <v>0</v>
      </c>
      <c r="F233" s="269">
        <v>0</v>
      </c>
      <c r="G233" s="269">
        <v>0</v>
      </c>
      <c r="H233" s="269">
        <v>0</v>
      </c>
      <c r="I233" s="269">
        <v>0</v>
      </c>
      <c r="J233" s="269">
        <v>0</v>
      </c>
      <c r="K233" s="269">
        <v>0</v>
      </c>
      <c r="L233" s="269">
        <v>0</v>
      </c>
      <c r="M233" s="269">
        <v>0</v>
      </c>
      <c r="N233" s="269">
        <v>0</v>
      </c>
      <c r="O233" s="269">
        <v>0</v>
      </c>
      <c r="P233" s="269">
        <v>0</v>
      </c>
      <c r="Q233" s="269">
        <v>0</v>
      </c>
      <c r="R233" s="269">
        <v>0</v>
      </c>
      <c r="S233" s="269">
        <v>0</v>
      </c>
      <c r="T233" s="269">
        <v>0</v>
      </c>
      <c r="U233" s="269">
        <v>0</v>
      </c>
      <c r="V233" s="269">
        <v>0</v>
      </c>
      <c r="W233" s="269">
        <v>0</v>
      </c>
      <c r="X233" s="269">
        <v>0</v>
      </c>
      <c r="Y233" s="269">
        <v>0</v>
      </c>
      <c r="Z233" s="269">
        <v>0</v>
      </c>
      <c r="AA233" s="269">
        <v>0</v>
      </c>
      <c r="AB233" s="269">
        <v>0</v>
      </c>
      <c r="AC233" s="269">
        <v>0</v>
      </c>
      <c r="AD233" s="269">
        <v>0</v>
      </c>
      <c r="AE233" s="269">
        <v>0</v>
      </c>
    </row>
    <row r="234" spans="1:31" x14ac:dyDescent="0.25">
      <c r="A234" s="164" t="str">
        <f t="shared" si="5"/>
        <v>912</v>
      </c>
      <c r="B234" s="264" t="s">
        <v>551</v>
      </c>
      <c r="C234" s="269">
        <v>0</v>
      </c>
      <c r="D234" s="269">
        <v>0</v>
      </c>
      <c r="E234" s="269">
        <v>0</v>
      </c>
      <c r="F234" s="269">
        <v>0</v>
      </c>
      <c r="G234" s="269">
        <v>0</v>
      </c>
      <c r="H234" s="269">
        <v>0</v>
      </c>
      <c r="I234" s="269">
        <v>0</v>
      </c>
      <c r="J234" s="269">
        <v>0</v>
      </c>
      <c r="K234" s="269">
        <v>0</v>
      </c>
      <c r="L234" s="269">
        <v>0</v>
      </c>
      <c r="M234" s="269">
        <v>0</v>
      </c>
      <c r="N234" s="269">
        <v>0</v>
      </c>
      <c r="O234" s="269">
        <v>0</v>
      </c>
      <c r="P234" s="269">
        <v>0</v>
      </c>
      <c r="Q234" s="269">
        <v>0</v>
      </c>
      <c r="R234" s="269">
        <v>0</v>
      </c>
      <c r="S234" s="269">
        <v>0</v>
      </c>
      <c r="T234" s="269">
        <v>0</v>
      </c>
      <c r="U234" s="269">
        <v>0</v>
      </c>
      <c r="V234" s="269">
        <v>0</v>
      </c>
      <c r="W234" s="269">
        <v>0</v>
      </c>
      <c r="X234" s="269">
        <v>0</v>
      </c>
      <c r="Y234" s="269">
        <v>0</v>
      </c>
      <c r="Z234" s="269">
        <v>0</v>
      </c>
      <c r="AA234" s="269">
        <v>0</v>
      </c>
      <c r="AB234" s="269">
        <v>0</v>
      </c>
      <c r="AC234" s="269">
        <v>0</v>
      </c>
      <c r="AD234" s="269">
        <v>0</v>
      </c>
      <c r="AE234" s="269">
        <v>0</v>
      </c>
    </row>
    <row r="235" spans="1:31" x14ac:dyDescent="0.25">
      <c r="A235" s="164" t="str">
        <f t="shared" si="5"/>
        <v>913</v>
      </c>
      <c r="B235" s="264" t="s">
        <v>552</v>
      </c>
      <c r="C235" s="269">
        <v>67.118349999999893</v>
      </c>
      <c r="D235" s="269">
        <v>156.19521</v>
      </c>
      <c r="E235" s="269">
        <v>61.991759999999999</v>
      </c>
      <c r="F235" s="269">
        <v>133.579859999999</v>
      </c>
      <c r="G235" s="269">
        <v>0.45072000000000001</v>
      </c>
      <c r="H235" s="269">
        <v>145.4023</v>
      </c>
      <c r="I235" s="269">
        <v>199.90714</v>
      </c>
      <c r="J235" s="269">
        <v>34.101140000000001</v>
      </c>
      <c r="K235" s="269">
        <v>70.069839999999999</v>
      </c>
      <c r="L235" s="269">
        <v>70.355029999999999</v>
      </c>
      <c r="M235" s="269">
        <v>41.74044</v>
      </c>
      <c r="N235" s="269">
        <v>41.74044</v>
      </c>
      <c r="O235" s="269">
        <v>115.94119000000001</v>
      </c>
      <c r="P235" s="269">
        <v>49.094549999999998</v>
      </c>
      <c r="Q235" s="269">
        <v>256.73498999999998</v>
      </c>
      <c r="R235" s="269">
        <v>81.832149999999999</v>
      </c>
      <c r="S235" s="269">
        <v>96.494550000000004</v>
      </c>
      <c r="T235" s="269">
        <v>49.442149999999998</v>
      </c>
      <c r="U235" s="269">
        <v>185.63498999999999</v>
      </c>
      <c r="V235" s="269">
        <v>55.090649999999997</v>
      </c>
      <c r="W235" s="269">
        <v>54.743049999999997</v>
      </c>
      <c r="X235" s="269">
        <v>55.090649999999997</v>
      </c>
      <c r="Y235" s="269">
        <v>54.743049999999997</v>
      </c>
      <c r="Z235" s="269">
        <v>49.442149999999998</v>
      </c>
      <c r="AA235" s="269">
        <v>49.442149999999998</v>
      </c>
      <c r="AB235" s="269">
        <v>49.687840000000001</v>
      </c>
      <c r="AC235" s="269">
        <v>261.41415999999998</v>
      </c>
      <c r="AD235" s="269">
        <v>82.425439999999995</v>
      </c>
      <c r="AE235" s="269">
        <v>101.38544</v>
      </c>
    </row>
    <row r="236" spans="1:31" x14ac:dyDescent="0.25">
      <c r="A236" s="164" t="str">
        <f t="shared" si="5"/>
        <v>916</v>
      </c>
      <c r="B236" s="264" t="s">
        <v>553</v>
      </c>
      <c r="C236" s="269">
        <v>0</v>
      </c>
      <c r="D236" s="269">
        <v>0</v>
      </c>
      <c r="E236" s="269">
        <v>0</v>
      </c>
      <c r="F236" s="269">
        <v>0</v>
      </c>
      <c r="G236" s="269">
        <v>0</v>
      </c>
      <c r="H236" s="269">
        <v>0</v>
      </c>
      <c r="I236" s="269">
        <v>0</v>
      </c>
      <c r="J236" s="269">
        <v>0</v>
      </c>
      <c r="K236" s="269">
        <v>0</v>
      </c>
      <c r="L236" s="269">
        <v>0</v>
      </c>
      <c r="M236" s="269">
        <v>0</v>
      </c>
      <c r="N236" s="269">
        <v>0</v>
      </c>
      <c r="O236" s="269">
        <v>0</v>
      </c>
      <c r="P236" s="269">
        <v>0</v>
      </c>
      <c r="Q236" s="269">
        <v>0</v>
      </c>
      <c r="R236" s="269">
        <v>0</v>
      </c>
      <c r="S236" s="269">
        <v>0</v>
      </c>
      <c r="T236" s="269">
        <v>0</v>
      </c>
      <c r="U236" s="269">
        <v>0</v>
      </c>
      <c r="V236" s="269">
        <v>0</v>
      </c>
      <c r="W236" s="269">
        <v>0</v>
      </c>
      <c r="X236" s="269">
        <v>0</v>
      </c>
      <c r="Y236" s="269">
        <v>0</v>
      </c>
      <c r="Z236" s="269">
        <v>0</v>
      </c>
      <c r="AA236" s="269">
        <v>0</v>
      </c>
      <c r="AB236" s="269">
        <v>0</v>
      </c>
      <c r="AC236" s="269">
        <v>0</v>
      </c>
      <c r="AD236" s="269">
        <v>0</v>
      </c>
      <c r="AE236" s="269">
        <v>0</v>
      </c>
    </row>
    <row r="237" spans="1:31" x14ac:dyDescent="0.25">
      <c r="A237" s="164" t="str">
        <f t="shared" ref="A237:A293" si="6">MID($B237,1,3)</f>
        <v>TOT</v>
      </c>
      <c r="B237" s="264" t="s">
        <v>139</v>
      </c>
      <c r="C237" s="269">
        <v>67.118349999999893</v>
      </c>
      <c r="D237" s="269">
        <v>156.19521</v>
      </c>
      <c r="E237" s="269">
        <v>61.991759999999999</v>
      </c>
      <c r="F237" s="269">
        <v>133.579859999999</v>
      </c>
      <c r="G237" s="269">
        <v>0.45072000000000001</v>
      </c>
      <c r="H237" s="269">
        <v>145.4023</v>
      </c>
      <c r="I237" s="269">
        <v>199.90714</v>
      </c>
      <c r="J237" s="269">
        <v>34.101140000000001</v>
      </c>
      <c r="K237" s="269">
        <v>70.069839999999999</v>
      </c>
      <c r="L237" s="269">
        <v>70.355029999999999</v>
      </c>
      <c r="M237" s="269">
        <v>41.74044</v>
      </c>
      <c r="N237" s="269">
        <v>41.74044</v>
      </c>
      <c r="O237" s="269">
        <v>115.94119000000001</v>
      </c>
      <c r="P237" s="269">
        <v>49.094549999999998</v>
      </c>
      <c r="Q237" s="269">
        <v>256.73498999999998</v>
      </c>
      <c r="R237" s="269">
        <v>81.832149999999999</v>
      </c>
      <c r="S237" s="269">
        <v>96.494550000000004</v>
      </c>
      <c r="T237" s="269">
        <v>49.442149999999998</v>
      </c>
      <c r="U237" s="269">
        <v>185.63498999999999</v>
      </c>
      <c r="V237" s="269">
        <v>55.090649999999997</v>
      </c>
      <c r="W237" s="269">
        <v>54.743049999999997</v>
      </c>
      <c r="X237" s="269">
        <v>55.090649999999997</v>
      </c>
      <c r="Y237" s="269">
        <v>54.743049999999997</v>
      </c>
      <c r="Z237" s="269">
        <v>49.442149999999998</v>
      </c>
      <c r="AA237" s="269">
        <v>49.442149999999998</v>
      </c>
      <c r="AB237" s="269">
        <v>49.687840000000001</v>
      </c>
      <c r="AC237" s="269">
        <v>261.41415999999998</v>
      </c>
      <c r="AD237" s="269">
        <v>82.425439999999995</v>
      </c>
      <c r="AE237" s="269">
        <v>101.38544</v>
      </c>
    </row>
    <row r="238" spans="1:31" x14ac:dyDescent="0.25">
      <c r="A238" s="164"/>
    </row>
    <row r="239" spans="1:31" x14ac:dyDescent="0.25">
      <c r="A239" s="164" t="str">
        <f t="shared" si="6"/>
        <v>ADM</v>
      </c>
      <c r="B239" s="264" t="s">
        <v>554</v>
      </c>
    </row>
    <row r="240" spans="1:31" x14ac:dyDescent="0.25">
      <c r="A240" s="164"/>
    </row>
    <row r="241" spans="1:31" x14ac:dyDescent="0.25">
      <c r="A241" s="164" t="str">
        <f t="shared" si="6"/>
        <v>PLA</v>
      </c>
      <c r="B241" s="264" t="s">
        <v>555</v>
      </c>
    </row>
    <row r="242" spans="1:31" x14ac:dyDescent="0.25">
      <c r="A242" s="164" t="str">
        <f t="shared" si="6"/>
        <v>924</v>
      </c>
      <c r="B242" s="264" t="s">
        <v>556</v>
      </c>
      <c r="C242" s="269">
        <v>319.53392000000002</v>
      </c>
      <c r="D242" s="269">
        <v>381.605089999999</v>
      </c>
      <c r="E242" s="269">
        <v>343.62110000000001</v>
      </c>
      <c r="F242" s="269">
        <v>311.57127000000003</v>
      </c>
      <c r="G242" s="269">
        <v>396.22645999999997</v>
      </c>
      <c r="H242" s="269">
        <v>323.68446</v>
      </c>
      <c r="I242" s="269">
        <v>323.68446</v>
      </c>
      <c r="J242" s="269">
        <v>300.53971999999999</v>
      </c>
      <c r="K242" s="269">
        <v>271.56927999999999</v>
      </c>
      <c r="L242" s="269">
        <v>270.46879999999999</v>
      </c>
      <c r="M242" s="269">
        <v>337.18995999999999</v>
      </c>
      <c r="N242" s="269">
        <v>270.25219999999899</v>
      </c>
      <c r="O242" s="269">
        <v>269.93831999999998</v>
      </c>
      <c r="P242" s="269">
        <v>467.44547999999901</v>
      </c>
      <c r="Q242" s="269">
        <v>338.05396000000002</v>
      </c>
      <c r="R242" s="269">
        <v>338.05396000000002</v>
      </c>
      <c r="S242" s="269">
        <v>476.33631999999898</v>
      </c>
      <c r="T242" s="269">
        <v>380.19632000000001</v>
      </c>
      <c r="U242" s="269">
        <v>380.19632000000001</v>
      </c>
      <c r="V242" s="269">
        <v>409.45631999999898</v>
      </c>
      <c r="W242" s="269">
        <v>381.14024000000001</v>
      </c>
      <c r="X242" s="269">
        <v>380.19632000000001</v>
      </c>
      <c r="Y242" s="269">
        <v>409.62047999999902</v>
      </c>
      <c r="Z242" s="269">
        <v>380.36047999999897</v>
      </c>
      <c r="AA242" s="269">
        <v>380.36047999999897</v>
      </c>
      <c r="AB242" s="269">
        <v>509.75199999999899</v>
      </c>
      <c r="AC242" s="269">
        <v>380.36047999999897</v>
      </c>
      <c r="AD242" s="269">
        <v>380.36047999999897</v>
      </c>
      <c r="AE242" s="269">
        <v>519.04944</v>
      </c>
    </row>
    <row r="243" spans="1:31" x14ac:dyDescent="0.25">
      <c r="A243" s="164"/>
    </row>
    <row r="244" spans="1:31" x14ac:dyDescent="0.25">
      <c r="A244" s="164" t="str">
        <f t="shared" si="6"/>
        <v>LAB</v>
      </c>
      <c r="B244" s="264" t="s">
        <v>557</v>
      </c>
    </row>
    <row r="245" spans="1:31" x14ac:dyDescent="0.25">
      <c r="A245" s="164" t="str">
        <f t="shared" si="6"/>
        <v>920</v>
      </c>
      <c r="B245" s="264" t="s">
        <v>558</v>
      </c>
      <c r="C245" s="269">
        <v>2260.0525499999999</v>
      </c>
      <c r="D245" s="269">
        <v>2270.4513499999998</v>
      </c>
      <c r="E245" s="269">
        <v>2058.82519</v>
      </c>
      <c r="F245" s="269">
        <v>2386.0415800000001</v>
      </c>
      <c r="G245" s="269">
        <v>1950.2820999999999</v>
      </c>
      <c r="H245" s="269">
        <v>2132.1149500000001</v>
      </c>
      <c r="I245" s="269">
        <v>1922.72821</v>
      </c>
      <c r="J245" s="269">
        <v>1998.42499566333</v>
      </c>
      <c r="K245" s="269">
        <v>2304.52260387862</v>
      </c>
      <c r="L245" s="269">
        <v>1924.2058400000001</v>
      </c>
      <c r="M245" s="269">
        <v>2327.6807159331502</v>
      </c>
      <c r="N245" s="269">
        <v>2037.3067956764701</v>
      </c>
      <c r="O245" s="269">
        <v>1846.46288</v>
      </c>
      <c r="P245" s="269">
        <v>2502.1908752180998</v>
      </c>
      <c r="Q245" s="269">
        <v>2071.5929599999999</v>
      </c>
      <c r="R245" s="269">
        <v>2122.1567248776</v>
      </c>
      <c r="S245" s="269">
        <v>2207.0600046549698</v>
      </c>
      <c r="T245" s="269">
        <v>2485.1452043689101</v>
      </c>
      <c r="U245" s="269">
        <v>1907.4770747032801</v>
      </c>
      <c r="V245" s="269">
        <v>2319.5187164917502</v>
      </c>
      <c r="W245" s="269">
        <v>2330.6162841545101</v>
      </c>
      <c r="X245" s="269">
        <v>2033.7613200000001</v>
      </c>
      <c r="Y245" s="269">
        <v>2445.7282845946602</v>
      </c>
      <c r="Z245" s="269">
        <v>1955.51367999999</v>
      </c>
      <c r="AA245" s="269">
        <v>1828.68235999999</v>
      </c>
      <c r="AB245" s="269">
        <v>2618.0894400000002</v>
      </c>
      <c r="AC245" s="269">
        <v>2134.7732452713899</v>
      </c>
      <c r="AD245" s="269">
        <v>2314.8762703099701</v>
      </c>
      <c r="AE245" s="269">
        <v>2231.7790399999999</v>
      </c>
    </row>
    <row r="246" spans="1:31" x14ac:dyDescent="0.25">
      <c r="A246" s="164" t="str">
        <f t="shared" si="6"/>
        <v>921</v>
      </c>
      <c r="B246" s="264" t="s">
        <v>559</v>
      </c>
      <c r="C246" s="269">
        <v>612.75703999999996</v>
      </c>
      <c r="D246" s="269">
        <v>531.99059</v>
      </c>
      <c r="E246" s="269">
        <v>410.953879999999</v>
      </c>
      <c r="F246" s="269">
        <v>538.75755999999899</v>
      </c>
      <c r="G246" s="269">
        <v>514.21964000000003</v>
      </c>
      <c r="H246" s="269">
        <v>530.09562999999901</v>
      </c>
      <c r="I246" s="269">
        <v>551.78688999999895</v>
      </c>
      <c r="J246" s="269">
        <v>650.56064432320204</v>
      </c>
      <c r="K246" s="269">
        <v>598.88372668429304</v>
      </c>
      <c r="L246" s="269">
        <v>677.41412167383999</v>
      </c>
      <c r="M246" s="269">
        <v>574.87156402075595</v>
      </c>
      <c r="N246" s="269">
        <v>599.13032482099595</v>
      </c>
      <c r="O246" s="269">
        <v>801.60040000000004</v>
      </c>
      <c r="P246" s="269">
        <v>690.00547999999901</v>
      </c>
      <c r="Q246" s="269">
        <v>616.20161210899005</v>
      </c>
      <c r="R246" s="269">
        <v>632.92467999999997</v>
      </c>
      <c r="S246" s="269">
        <v>577.53474915684205</v>
      </c>
      <c r="T246" s="269">
        <v>588.06494883637401</v>
      </c>
      <c r="U246" s="269">
        <v>685.44299999999896</v>
      </c>
      <c r="V246" s="269">
        <v>611.98151078885599</v>
      </c>
      <c r="W246" s="269">
        <v>559.80215999999996</v>
      </c>
      <c r="X246" s="269">
        <v>617.16287999999997</v>
      </c>
      <c r="Y246" s="269">
        <v>615.28908569656198</v>
      </c>
      <c r="Z246" s="269">
        <v>561.76222273314295</v>
      </c>
      <c r="AA246" s="269">
        <v>590.90765032744503</v>
      </c>
      <c r="AB246" s="269">
        <v>591.458159999999</v>
      </c>
      <c r="AC246" s="269">
        <v>628.81575999999995</v>
      </c>
      <c r="AD246" s="269">
        <v>649.92211999999995</v>
      </c>
      <c r="AE246" s="269">
        <v>593.50031999999896</v>
      </c>
    </row>
    <row r="247" spans="1:31" x14ac:dyDescent="0.25">
      <c r="A247" s="164" t="str">
        <f t="shared" si="6"/>
        <v>922</v>
      </c>
      <c r="B247" s="264" t="s">
        <v>560</v>
      </c>
      <c r="C247" s="269">
        <v>-301.13276000000002</v>
      </c>
      <c r="D247" s="269">
        <v>-357.06026999999898</v>
      </c>
      <c r="E247" s="269">
        <v>-361.67354</v>
      </c>
      <c r="F247" s="269">
        <v>-416.78924000000001</v>
      </c>
      <c r="G247" s="269">
        <v>-342.642979999999</v>
      </c>
      <c r="H247" s="269">
        <v>-368.25528000000003</v>
      </c>
      <c r="I247" s="269">
        <v>-326.19502</v>
      </c>
      <c r="J247" s="269">
        <v>-395.01983999999999</v>
      </c>
      <c r="K247" s="269">
        <v>-417.37751999999898</v>
      </c>
      <c r="L247" s="269">
        <v>-374.30907999999999</v>
      </c>
      <c r="M247" s="269">
        <v>-396.17732000000001</v>
      </c>
      <c r="N247" s="269">
        <v>-381.58987999999999</v>
      </c>
      <c r="O247" s="269">
        <v>-360.20576</v>
      </c>
      <c r="P247" s="269">
        <v>-409.76860458301502</v>
      </c>
      <c r="Q247" s="269">
        <v>-359.243039335297</v>
      </c>
      <c r="R247" s="269">
        <v>-366.97832023728301</v>
      </c>
      <c r="S247" s="269">
        <v>-366.20920014939401</v>
      </c>
      <c r="T247" s="269">
        <v>-394.55948315160401</v>
      </c>
      <c r="U247" s="269">
        <v>-344.98999756145201</v>
      </c>
      <c r="V247" s="269">
        <v>-379.66576163312601</v>
      </c>
      <c r="W247" s="269">
        <v>-375.92200123154498</v>
      </c>
      <c r="X247" s="269">
        <v>-349.51199814076398</v>
      </c>
      <c r="Y247" s="269">
        <v>-391.17748281743798</v>
      </c>
      <c r="Z247" s="269">
        <v>-333.88715606865998</v>
      </c>
      <c r="AA247" s="269">
        <v>-323.52531457754202</v>
      </c>
      <c r="AB247" s="269">
        <v>-406.49007999999998</v>
      </c>
      <c r="AC247" s="269">
        <v>-360.69171999999998</v>
      </c>
      <c r="AD247" s="269">
        <v>-384.96611999999999</v>
      </c>
      <c r="AE247" s="269">
        <v>-371.662319999999</v>
      </c>
    </row>
    <row r="248" spans="1:31" x14ac:dyDescent="0.25">
      <c r="A248" s="164" t="str">
        <f t="shared" si="6"/>
        <v>923</v>
      </c>
      <c r="B248" s="264" t="s">
        <v>561</v>
      </c>
      <c r="C248" s="269">
        <v>1449.9600499999999</v>
      </c>
      <c r="D248" s="269">
        <v>859.42079999999999</v>
      </c>
      <c r="E248" s="269">
        <v>1209.0595900000001</v>
      </c>
      <c r="F248" s="269">
        <v>1582.13238</v>
      </c>
      <c r="G248" s="269">
        <v>1199.64104</v>
      </c>
      <c r="H248" s="269">
        <v>1305.8298600000001</v>
      </c>
      <c r="I248" s="269">
        <v>1466.30304</v>
      </c>
      <c r="J248" s="269">
        <v>882.47248000000002</v>
      </c>
      <c r="K248" s="269">
        <v>1241.9737600000001</v>
      </c>
      <c r="L248" s="269">
        <v>1292.5411200000001</v>
      </c>
      <c r="M248" s="269">
        <v>1126.78892</v>
      </c>
      <c r="N248" s="269">
        <v>1186.1175599999999</v>
      </c>
      <c r="O248" s="269">
        <v>1283.8543199999999</v>
      </c>
      <c r="P248" s="269">
        <v>1058.98704</v>
      </c>
      <c r="Q248" s="269">
        <v>1176.42984</v>
      </c>
      <c r="R248" s="269">
        <v>1352.0247999999999</v>
      </c>
      <c r="S248" s="269">
        <v>1278.0730000000001</v>
      </c>
      <c r="T248" s="269">
        <v>1317.2183199999999</v>
      </c>
      <c r="U248" s="269">
        <v>1459.7852</v>
      </c>
      <c r="V248" s="269">
        <v>1186.1851999999999</v>
      </c>
      <c r="W248" s="269">
        <v>1310.50296</v>
      </c>
      <c r="X248" s="269">
        <v>1506.18472</v>
      </c>
      <c r="Y248" s="269">
        <v>1239.8024399999999</v>
      </c>
      <c r="Z248" s="269">
        <v>1218.8013599999999</v>
      </c>
      <c r="AA248" s="269">
        <v>1457.98856</v>
      </c>
      <c r="AB248" s="269">
        <v>1123.1667599999901</v>
      </c>
      <c r="AC248" s="269">
        <v>1233.1053199999999</v>
      </c>
      <c r="AD248" s="269">
        <v>1442.2071599999999</v>
      </c>
      <c r="AE248" s="269">
        <v>1384.8226</v>
      </c>
    </row>
    <row r="249" spans="1:31" x14ac:dyDescent="0.25">
      <c r="A249" s="164" t="str">
        <f t="shared" si="6"/>
        <v>925</v>
      </c>
      <c r="B249" s="264" t="s">
        <v>562</v>
      </c>
      <c r="C249" s="269">
        <v>-143.95639</v>
      </c>
      <c r="D249" s="269">
        <v>224.49703</v>
      </c>
      <c r="E249" s="269">
        <v>221.73946999999899</v>
      </c>
      <c r="F249" s="269">
        <v>-245.94364999999999</v>
      </c>
      <c r="G249" s="269">
        <v>344.76212999999899</v>
      </c>
      <c r="H249" s="269">
        <v>218.37091000000001</v>
      </c>
      <c r="I249" s="269">
        <v>87.926089999999903</v>
      </c>
      <c r="J249" s="269">
        <v>228.41531999999901</v>
      </c>
      <c r="K249" s="269">
        <v>197.12603999999999</v>
      </c>
      <c r="L249" s="269">
        <v>207.338359999999</v>
      </c>
      <c r="M249" s="269">
        <v>216.94280000000001</v>
      </c>
      <c r="N249" s="269">
        <v>194.566319999999</v>
      </c>
      <c r="O249" s="269">
        <v>212.29060000000001</v>
      </c>
      <c r="P249" s="269">
        <v>272.79935999999901</v>
      </c>
      <c r="Q249" s="269">
        <v>202.22555999999901</v>
      </c>
      <c r="R249" s="269">
        <v>213.34304</v>
      </c>
      <c r="S249" s="269">
        <v>238.212279999999</v>
      </c>
      <c r="T249" s="269">
        <v>200.0172</v>
      </c>
      <c r="U249" s="269">
        <v>216.930039999999</v>
      </c>
      <c r="V249" s="269">
        <v>243.30295999999899</v>
      </c>
      <c r="W249" s="269">
        <v>203.32032000000001</v>
      </c>
      <c r="X249" s="269">
        <v>215.563919999999</v>
      </c>
      <c r="Y249" s="269">
        <v>236.40304</v>
      </c>
      <c r="Z249" s="269">
        <v>202.41191999999899</v>
      </c>
      <c r="AA249" s="269">
        <v>215.05796000000001</v>
      </c>
      <c r="AB249" s="269">
        <v>275.53979999999899</v>
      </c>
      <c r="AC249" s="269">
        <v>203.59331999999901</v>
      </c>
      <c r="AD249" s="269">
        <v>214.22664</v>
      </c>
      <c r="AE249" s="269">
        <v>240.60028</v>
      </c>
    </row>
    <row r="250" spans="1:31" x14ac:dyDescent="0.25">
      <c r="A250" s="164" t="str">
        <f t="shared" si="6"/>
        <v>926</v>
      </c>
      <c r="B250" s="264" t="s">
        <v>563</v>
      </c>
      <c r="C250" s="269">
        <v>960.11631</v>
      </c>
      <c r="D250" s="269">
        <v>2149.34482999999</v>
      </c>
      <c r="E250" s="269">
        <v>1928.93198999999</v>
      </c>
      <c r="F250" s="269">
        <v>963.13511000000005</v>
      </c>
      <c r="G250" s="269">
        <v>2831.3290499999898</v>
      </c>
      <c r="H250" s="269">
        <v>1865.42777999999</v>
      </c>
      <c r="I250" s="269">
        <v>1419.8525</v>
      </c>
      <c r="J250" s="269">
        <v>2015.4441999999999</v>
      </c>
      <c r="K250" s="269">
        <v>1866.0816</v>
      </c>
      <c r="L250" s="269">
        <v>1664.6538399999999</v>
      </c>
      <c r="M250" s="269">
        <v>1876.20559999999</v>
      </c>
      <c r="N250" s="269">
        <v>1941.6076399999999</v>
      </c>
      <c r="O250" s="269">
        <v>1929.20335999999</v>
      </c>
      <c r="P250" s="269">
        <v>1718.24415999999</v>
      </c>
      <c r="Q250" s="269">
        <v>1773.31907999999</v>
      </c>
      <c r="R250" s="269">
        <v>1753.33512</v>
      </c>
      <c r="S250" s="269">
        <v>1752.04287999999</v>
      </c>
      <c r="T250" s="269">
        <v>1722.16524</v>
      </c>
      <c r="U250" s="269">
        <v>1791.85952</v>
      </c>
      <c r="V250" s="269">
        <v>1720.10759999999</v>
      </c>
      <c r="W250" s="269">
        <v>1699.8757599999999</v>
      </c>
      <c r="X250" s="269">
        <v>1761.71444</v>
      </c>
      <c r="Y250" s="269">
        <v>1697.7991199999899</v>
      </c>
      <c r="Z250" s="269">
        <v>1777.4890799999901</v>
      </c>
      <c r="AA250" s="269">
        <v>1820.84427999999</v>
      </c>
      <c r="AB250" s="269">
        <v>1700.9186</v>
      </c>
      <c r="AC250" s="269">
        <v>1763.15816</v>
      </c>
      <c r="AD250" s="269">
        <v>1722.45307999999</v>
      </c>
      <c r="AE250" s="269">
        <v>1742.7755199999999</v>
      </c>
    </row>
    <row r="251" spans="1:31" x14ac:dyDescent="0.25">
      <c r="A251" s="164" t="str">
        <f t="shared" si="6"/>
        <v>929</v>
      </c>
      <c r="B251" s="264" t="s">
        <v>564</v>
      </c>
      <c r="C251" s="269">
        <v>-25.423120000000001</v>
      </c>
      <c r="D251" s="269">
        <v>-35.891860000000001</v>
      </c>
      <c r="E251" s="269">
        <v>-15.919589999999999</v>
      </c>
      <c r="F251" s="269">
        <v>-23.943490000000001</v>
      </c>
      <c r="G251" s="269">
        <v>-22.340199999999999</v>
      </c>
      <c r="H251" s="269">
        <v>-21.570399999999999</v>
      </c>
      <c r="I251" s="269">
        <v>-12.980779999999999</v>
      </c>
      <c r="J251" s="269">
        <v>-18.206</v>
      </c>
      <c r="K251" s="269">
        <v>-18.206</v>
      </c>
      <c r="L251" s="269">
        <v>-18.206</v>
      </c>
      <c r="M251" s="269">
        <v>-18.206</v>
      </c>
      <c r="N251" s="269">
        <v>-18.206</v>
      </c>
      <c r="O251" s="269">
        <v>-18.206</v>
      </c>
      <c r="P251" s="269">
        <v>-24.323</v>
      </c>
      <c r="Q251" s="269">
        <v>-21.286000000000001</v>
      </c>
      <c r="R251" s="269">
        <v>-22.888000000000002</v>
      </c>
      <c r="S251" s="269">
        <v>-19.616</v>
      </c>
      <c r="T251" s="269">
        <v>-18.149999999999999</v>
      </c>
      <c r="U251" s="269">
        <v>-13.494</v>
      </c>
      <c r="V251" s="269">
        <v>-12.686</v>
      </c>
      <c r="W251" s="269">
        <v>-12.823</v>
      </c>
      <c r="X251" s="269">
        <v>-12.864000000000001</v>
      </c>
      <c r="Y251" s="269">
        <v>-13.773999999999999</v>
      </c>
      <c r="Z251" s="269">
        <v>-18.373999999999999</v>
      </c>
      <c r="AA251" s="269">
        <v>-25.914999999999999</v>
      </c>
      <c r="AB251" s="269">
        <v>-24.323</v>
      </c>
      <c r="AC251" s="269">
        <v>-21.286000000000001</v>
      </c>
      <c r="AD251" s="269">
        <v>-22.888000000000002</v>
      </c>
      <c r="AE251" s="269">
        <v>-19.616</v>
      </c>
    </row>
    <row r="252" spans="1:31" x14ac:dyDescent="0.25">
      <c r="A252" s="203">
        <v>930.1</v>
      </c>
      <c r="B252" s="264" t="s">
        <v>565</v>
      </c>
      <c r="C252" s="269">
        <v>0</v>
      </c>
      <c r="D252" s="269">
        <v>0</v>
      </c>
      <c r="E252" s="269">
        <v>0</v>
      </c>
      <c r="F252" s="269">
        <v>28.71142</v>
      </c>
      <c r="G252" s="269">
        <v>0</v>
      </c>
      <c r="H252" s="269">
        <v>0</v>
      </c>
      <c r="I252" s="269">
        <v>0</v>
      </c>
      <c r="J252" s="269">
        <v>0.88200000000000001</v>
      </c>
      <c r="K252" s="269">
        <v>0.35699999999999998</v>
      </c>
      <c r="L252" s="269">
        <v>1.07249999999999</v>
      </c>
      <c r="M252" s="269">
        <v>0.125</v>
      </c>
      <c r="N252" s="269">
        <v>0.104</v>
      </c>
      <c r="O252" s="269">
        <v>0.157</v>
      </c>
      <c r="P252" s="269">
        <v>0.59350000000000003</v>
      </c>
      <c r="Q252" s="269">
        <v>0.17</v>
      </c>
      <c r="R252" s="269">
        <v>0.28699999999999998</v>
      </c>
      <c r="S252" s="269">
        <v>0.59799999999999998</v>
      </c>
      <c r="T252" s="269">
        <v>0.56299999999999994</v>
      </c>
      <c r="U252" s="269">
        <v>1.30249999999999</v>
      </c>
      <c r="V252" s="269">
        <v>1.0820000000000001</v>
      </c>
      <c r="W252" s="269">
        <v>0.46700000000000003</v>
      </c>
      <c r="X252" s="269">
        <v>0.59799999999999998</v>
      </c>
      <c r="Y252" s="269">
        <v>0.15</v>
      </c>
      <c r="Z252" s="269">
        <v>0.19400000000000001</v>
      </c>
      <c r="AA252" s="269">
        <v>0.185</v>
      </c>
      <c r="AB252" s="269">
        <v>0.59550000000000003</v>
      </c>
      <c r="AC252" s="269">
        <v>0.17499999999999999</v>
      </c>
      <c r="AD252" s="269">
        <v>0.29499999999999998</v>
      </c>
      <c r="AE252" s="269">
        <v>0.61499999999999999</v>
      </c>
    </row>
    <row r="253" spans="1:31" x14ac:dyDescent="0.25">
      <c r="A253" s="203">
        <v>930.2</v>
      </c>
      <c r="B253" s="264" t="s">
        <v>566</v>
      </c>
      <c r="C253" s="269">
        <v>261.98437999999999</v>
      </c>
      <c r="D253" s="269">
        <v>323.42881999999997</v>
      </c>
      <c r="E253" s="269">
        <v>273.22262999999998</v>
      </c>
      <c r="F253" s="269">
        <v>251.51298</v>
      </c>
      <c r="G253" s="269">
        <v>264.24157000000002</v>
      </c>
      <c r="H253" s="269">
        <v>242.498919999999</v>
      </c>
      <c r="I253" s="269">
        <v>218.25496999999899</v>
      </c>
      <c r="J253" s="269">
        <v>273.55525999999998</v>
      </c>
      <c r="K253" s="269">
        <v>231.060229999999</v>
      </c>
      <c r="L253" s="269">
        <v>365.34513999999899</v>
      </c>
      <c r="M253" s="269">
        <v>391.40760999999901</v>
      </c>
      <c r="N253" s="269">
        <v>333.57946999999899</v>
      </c>
      <c r="O253" s="269">
        <v>-1.15820999999996</v>
      </c>
      <c r="P253" s="269">
        <v>265.66437000000002</v>
      </c>
      <c r="Q253" s="269">
        <v>234.712739999999</v>
      </c>
      <c r="R253" s="269">
        <v>229.25658999999899</v>
      </c>
      <c r="S253" s="269">
        <v>197.48627999999999</v>
      </c>
      <c r="T253" s="269">
        <v>198.186329999999</v>
      </c>
      <c r="U253" s="269">
        <v>200.99464999999901</v>
      </c>
      <c r="V253" s="269">
        <v>206.13320999999999</v>
      </c>
      <c r="W253" s="269">
        <v>216.46537000000001</v>
      </c>
      <c r="X253" s="269">
        <v>197.73965999999999</v>
      </c>
      <c r="Y253" s="269">
        <v>214.64866000000001</v>
      </c>
      <c r="Z253" s="269">
        <v>194.486629999999</v>
      </c>
      <c r="AA253" s="269">
        <v>201.49476000000001</v>
      </c>
      <c r="AB253" s="269">
        <v>269.19495999999901</v>
      </c>
      <c r="AC253" s="269">
        <v>234.7543</v>
      </c>
      <c r="AD253" s="269">
        <v>229.83142000000001</v>
      </c>
      <c r="AE253" s="269">
        <v>198.42510999999899</v>
      </c>
    </row>
    <row r="254" spans="1:31" x14ac:dyDescent="0.25">
      <c r="A254" s="164" t="str">
        <f t="shared" si="6"/>
        <v>931</v>
      </c>
      <c r="B254" s="264" t="s">
        <v>567</v>
      </c>
      <c r="C254" s="269">
        <v>141.13517999999999</v>
      </c>
      <c r="D254" s="269">
        <v>147.96369000000001</v>
      </c>
      <c r="E254" s="269">
        <v>138.27825999999999</v>
      </c>
      <c r="F254" s="269">
        <v>156.57405</v>
      </c>
      <c r="G254" s="269">
        <v>178.15808999999999</v>
      </c>
      <c r="H254" s="269">
        <v>113.38262</v>
      </c>
      <c r="I254" s="269">
        <v>156.64129</v>
      </c>
      <c r="J254" s="269">
        <v>147.48179999999999</v>
      </c>
      <c r="K254" s="269">
        <v>130.09451999999999</v>
      </c>
      <c r="L254" s="269">
        <v>147.60339999999999</v>
      </c>
      <c r="M254" s="269">
        <v>147.60416000000001</v>
      </c>
      <c r="N254" s="269">
        <v>130.12415999999999</v>
      </c>
      <c r="O254" s="269">
        <v>147.60339999999999</v>
      </c>
      <c r="P254" s="269">
        <v>159.74972</v>
      </c>
      <c r="Q254" s="269">
        <v>141.51048</v>
      </c>
      <c r="R254" s="269">
        <v>159.74972</v>
      </c>
      <c r="S254" s="269">
        <v>159.75048000000001</v>
      </c>
      <c r="T254" s="269">
        <v>143.63468</v>
      </c>
      <c r="U254" s="269">
        <v>161.87544</v>
      </c>
      <c r="V254" s="269">
        <v>161.87468000000001</v>
      </c>
      <c r="W254" s="269">
        <v>143.63695999999999</v>
      </c>
      <c r="X254" s="269">
        <v>161.87620000000001</v>
      </c>
      <c r="Y254" s="269">
        <v>161.87696</v>
      </c>
      <c r="Z254" s="269">
        <v>145.47767999999999</v>
      </c>
      <c r="AA254" s="269">
        <v>161.87696</v>
      </c>
      <c r="AB254" s="269">
        <v>159.54375999999999</v>
      </c>
      <c r="AC254" s="269">
        <v>141.30452</v>
      </c>
      <c r="AD254" s="269">
        <v>159.54375999999999</v>
      </c>
      <c r="AE254" s="269">
        <v>159.54452000000001</v>
      </c>
    </row>
    <row r="255" spans="1:31" x14ac:dyDescent="0.25">
      <c r="A255" s="164"/>
      <c r="B255" s="264" t="s">
        <v>568</v>
      </c>
      <c r="C255" s="269">
        <v>5215.4932399999998</v>
      </c>
      <c r="D255" s="269">
        <v>6114.14497999999</v>
      </c>
      <c r="E255" s="269">
        <v>5863.41787999999</v>
      </c>
      <c r="F255" s="269">
        <v>5220.1886999999997</v>
      </c>
      <c r="G255" s="269">
        <v>6917.6504399999903</v>
      </c>
      <c r="H255" s="269">
        <v>6017.8949899999998</v>
      </c>
      <c r="I255" s="269">
        <v>5484.3171899999998</v>
      </c>
      <c r="J255" s="269">
        <v>5784.0108599865298</v>
      </c>
      <c r="K255" s="269">
        <v>6134.5159605629096</v>
      </c>
      <c r="L255" s="269">
        <v>5887.6592416738304</v>
      </c>
      <c r="M255" s="269">
        <v>6247.2430499539096</v>
      </c>
      <c r="N255" s="269">
        <v>6022.7403904974699</v>
      </c>
      <c r="O255" s="269">
        <v>5841.6019900000001</v>
      </c>
      <c r="P255" s="269">
        <v>6234.14290063508</v>
      </c>
      <c r="Q255" s="269">
        <v>5835.63323277369</v>
      </c>
      <c r="R255" s="269">
        <v>6073.2113546403098</v>
      </c>
      <c r="S255" s="269">
        <v>6024.9324736624203</v>
      </c>
      <c r="T255" s="269">
        <v>6242.2854400536798</v>
      </c>
      <c r="U255" s="269">
        <v>6067.1834271418202</v>
      </c>
      <c r="V255" s="269">
        <v>6057.8341156474798</v>
      </c>
      <c r="W255" s="269">
        <v>6075.9418129229698</v>
      </c>
      <c r="X255" s="269">
        <v>6132.2251418592296</v>
      </c>
      <c r="Y255" s="269">
        <v>6206.7461074737803</v>
      </c>
      <c r="Z255" s="269">
        <v>5703.8754166644803</v>
      </c>
      <c r="AA255" s="269">
        <v>5927.5972157499</v>
      </c>
      <c r="AB255" s="269">
        <v>6307.6939000000002</v>
      </c>
      <c r="AC255" s="269">
        <v>5957.7019052713904</v>
      </c>
      <c r="AD255" s="269">
        <v>6325.5013303099704</v>
      </c>
      <c r="AE255" s="269">
        <v>6160.7840699999997</v>
      </c>
    </row>
    <row r="256" spans="1:31" x14ac:dyDescent="0.25">
      <c r="A256" s="164" t="str">
        <f t="shared" si="6"/>
        <v>935</v>
      </c>
      <c r="B256" s="264" t="s">
        <v>569</v>
      </c>
      <c r="C256" s="269">
        <v>63.15466</v>
      </c>
      <c r="D256" s="269">
        <v>81.077359999999999</v>
      </c>
      <c r="E256" s="269">
        <v>71.441159999999996</v>
      </c>
      <c r="F256" s="269">
        <v>68.10051</v>
      </c>
      <c r="G256" s="269">
        <v>71.023600000000002</v>
      </c>
      <c r="H256" s="269">
        <v>66.86439</v>
      </c>
      <c r="I256" s="269">
        <v>73.033240000000006</v>
      </c>
      <c r="J256" s="269">
        <v>68.395839460631805</v>
      </c>
      <c r="K256" s="269">
        <v>66.783720000000002</v>
      </c>
      <c r="L256" s="269">
        <v>63.091819999999998</v>
      </c>
      <c r="M256" s="269">
        <v>73.968918733996205</v>
      </c>
      <c r="N256" s="269">
        <v>63.697792435567699</v>
      </c>
      <c r="O256" s="269">
        <v>60.317941941700703</v>
      </c>
      <c r="P256" s="269">
        <v>95.307630000000003</v>
      </c>
      <c r="Q256" s="269">
        <v>83.790149999999997</v>
      </c>
      <c r="R256" s="269">
        <v>84.597449999999995</v>
      </c>
      <c r="S256" s="269">
        <v>87.006240000000005</v>
      </c>
      <c r="T256" s="269">
        <v>90.831599999999995</v>
      </c>
      <c r="U256" s="269">
        <v>9.8801100000000002</v>
      </c>
      <c r="V256" s="269">
        <v>61.07949</v>
      </c>
      <c r="W256" s="269">
        <v>64.016130000000004</v>
      </c>
      <c r="X256" s="269">
        <v>57.57705</v>
      </c>
      <c r="Y256" s="269">
        <v>67.441289999999995</v>
      </c>
      <c r="Z256" s="269">
        <v>34.873980000000003</v>
      </c>
      <c r="AA256" s="269">
        <v>43.065660000000001</v>
      </c>
      <c r="AB256" s="269">
        <v>98.333280000000002</v>
      </c>
      <c r="AC256" s="269">
        <v>82.48536</v>
      </c>
      <c r="AD256" s="269">
        <v>86.752319999999997</v>
      </c>
      <c r="AE256" s="269">
        <v>87.844589999999997</v>
      </c>
    </row>
    <row r="257" spans="1:31" x14ac:dyDescent="0.25">
      <c r="A257" s="164"/>
      <c r="B257" s="264" t="s">
        <v>570</v>
      </c>
      <c r="C257" s="269">
        <v>5278.6478999999999</v>
      </c>
      <c r="D257" s="269">
        <v>6195.2223399999903</v>
      </c>
      <c r="E257" s="269">
        <v>5934.8590399999903</v>
      </c>
      <c r="F257" s="269">
        <v>5288.2892099999999</v>
      </c>
      <c r="G257" s="269">
        <v>6988.6740399999899</v>
      </c>
      <c r="H257" s="269">
        <v>6084.7593800000004</v>
      </c>
      <c r="I257" s="269">
        <v>5557.3504299999904</v>
      </c>
      <c r="J257" s="269">
        <v>5852.4066994471696</v>
      </c>
      <c r="K257" s="269">
        <v>6201.29968056291</v>
      </c>
      <c r="L257" s="269">
        <v>5950.75106167383</v>
      </c>
      <c r="M257" s="269">
        <v>6321.2119686878996</v>
      </c>
      <c r="N257" s="269">
        <v>6086.4381829330296</v>
      </c>
      <c r="O257" s="269">
        <v>5901.9199319417003</v>
      </c>
      <c r="P257" s="269">
        <v>6329.4505306350802</v>
      </c>
      <c r="Q257" s="269">
        <v>5919.4233827736898</v>
      </c>
      <c r="R257" s="269">
        <v>6157.80880464031</v>
      </c>
      <c r="S257" s="269">
        <v>6111.93871366242</v>
      </c>
      <c r="T257" s="269">
        <v>6333.1170400536803</v>
      </c>
      <c r="U257" s="269">
        <v>6077.0635371418202</v>
      </c>
      <c r="V257" s="269">
        <v>6118.9136056474799</v>
      </c>
      <c r="W257" s="269">
        <v>6139.9579429229698</v>
      </c>
      <c r="X257" s="269">
        <v>6189.8021918592303</v>
      </c>
      <c r="Y257" s="269">
        <v>6274.18739747378</v>
      </c>
      <c r="Z257" s="269">
        <v>5738.7493966644797</v>
      </c>
      <c r="AA257" s="269">
        <v>5970.6628757499002</v>
      </c>
      <c r="AB257" s="269">
        <v>6406.02718</v>
      </c>
      <c r="AC257" s="269">
        <v>6040.1872652713901</v>
      </c>
      <c r="AD257" s="269">
        <v>6412.25365030997</v>
      </c>
      <c r="AE257" s="269">
        <v>6248.6286600000003</v>
      </c>
    </row>
    <row r="258" spans="1:31" x14ac:dyDescent="0.25">
      <c r="A258" s="164" t="str">
        <f t="shared" si="6"/>
        <v/>
      </c>
    </row>
    <row r="259" spans="1:31" x14ac:dyDescent="0.25">
      <c r="A259" s="164" t="str">
        <f t="shared" si="6"/>
        <v>928</v>
      </c>
      <c r="B259" s="264" t="s">
        <v>571</v>
      </c>
    </row>
    <row r="260" spans="1:31" x14ac:dyDescent="0.25">
      <c r="A260" s="164" t="str">
        <f t="shared" si="6"/>
        <v>928</v>
      </c>
      <c r="B260" s="264" t="s">
        <v>572</v>
      </c>
      <c r="C260" s="269">
        <v>0</v>
      </c>
      <c r="D260" s="269">
        <v>0</v>
      </c>
      <c r="E260" s="269">
        <v>0</v>
      </c>
      <c r="F260" s="269">
        <v>0</v>
      </c>
      <c r="G260" s="269">
        <v>0</v>
      </c>
      <c r="H260" s="269">
        <v>0</v>
      </c>
      <c r="I260" s="269">
        <v>0</v>
      </c>
      <c r="J260" s="269">
        <v>0</v>
      </c>
      <c r="K260" s="269">
        <v>0</v>
      </c>
      <c r="L260" s="269">
        <v>0</v>
      </c>
      <c r="M260" s="269">
        <v>0</v>
      </c>
      <c r="N260" s="269">
        <v>0</v>
      </c>
      <c r="O260" s="269">
        <v>0</v>
      </c>
      <c r="P260" s="269">
        <v>0</v>
      </c>
      <c r="Q260" s="269">
        <v>0</v>
      </c>
      <c r="R260" s="269">
        <v>0</v>
      </c>
      <c r="S260" s="269">
        <v>0</v>
      </c>
      <c r="T260" s="269">
        <v>0</v>
      </c>
      <c r="U260" s="269">
        <v>0</v>
      </c>
      <c r="V260" s="269">
        <v>0</v>
      </c>
      <c r="W260" s="269">
        <v>0</v>
      </c>
      <c r="X260" s="269">
        <v>0</v>
      </c>
      <c r="Y260" s="269">
        <v>0</v>
      </c>
      <c r="Z260" s="269">
        <v>0</v>
      </c>
      <c r="AA260" s="269">
        <v>0</v>
      </c>
      <c r="AB260" s="269">
        <v>0</v>
      </c>
      <c r="AC260" s="269">
        <v>0</v>
      </c>
      <c r="AD260" s="269">
        <v>0</v>
      </c>
      <c r="AE260" s="269">
        <v>0</v>
      </c>
    </row>
    <row r="261" spans="1:31" x14ac:dyDescent="0.25">
      <c r="A261" s="164" t="str">
        <f t="shared" si="6"/>
        <v>928</v>
      </c>
      <c r="B261" s="264" t="s">
        <v>573</v>
      </c>
      <c r="C261" s="269">
        <v>46.954929999999997</v>
      </c>
      <c r="D261" s="269">
        <v>46.954929999999997</v>
      </c>
      <c r="E261" s="269">
        <v>46.954929999999997</v>
      </c>
      <c r="F261" s="269">
        <v>46.954929999999997</v>
      </c>
      <c r="G261" s="269">
        <v>46.954929999999997</v>
      </c>
      <c r="H261" s="269">
        <v>46.954929999999997</v>
      </c>
      <c r="I261" s="269">
        <v>63.090679999999999</v>
      </c>
      <c r="J261" s="269">
        <v>110.72407819785001</v>
      </c>
      <c r="K261" s="269">
        <v>53.752998589237798</v>
      </c>
      <c r="L261" s="269">
        <v>53.752998589237798</v>
      </c>
      <c r="M261" s="269">
        <v>43.561734846227303</v>
      </c>
      <c r="N261" s="269">
        <v>43.752576235615301</v>
      </c>
      <c r="O261" s="269">
        <v>43.592993034310801</v>
      </c>
      <c r="P261" s="269">
        <v>49.429244386138798</v>
      </c>
      <c r="Q261" s="269">
        <v>49.429244386138798</v>
      </c>
      <c r="R261" s="269">
        <v>49.429244386138798</v>
      </c>
      <c r="S261" s="269">
        <v>49.052545279947402</v>
      </c>
      <c r="T261" s="269">
        <v>47.743118631282897</v>
      </c>
      <c r="U261" s="269">
        <v>47.743118631282897</v>
      </c>
      <c r="V261" s="269">
        <v>104.382407295242</v>
      </c>
      <c r="W261" s="269">
        <v>47.883727312299698</v>
      </c>
      <c r="X261" s="269">
        <v>47.883727312299698</v>
      </c>
      <c r="Y261" s="269">
        <v>47.715515959119401</v>
      </c>
      <c r="Z261" s="269">
        <v>47.883727312299698</v>
      </c>
      <c r="AA261" s="269">
        <v>47.743118631282897</v>
      </c>
      <c r="AB261" s="269">
        <v>48.196692868272201</v>
      </c>
      <c r="AC261" s="269">
        <v>48.196692868272201</v>
      </c>
      <c r="AD261" s="269">
        <v>48.196692868272201</v>
      </c>
      <c r="AE261" s="269">
        <v>47.8612678341783</v>
      </c>
    </row>
    <row r="262" spans="1:31" x14ac:dyDescent="0.25">
      <c r="A262" s="164" t="str">
        <f t="shared" si="6"/>
        <v>928</v>
      </c>
      <c r="B262" s="264" t="s">
        <v>574</v>
      </c>
      <c r="C262" s="269">
        <v>62.150460000000002</v>
      </c>
      <c r="D262" s="269">
        <v>62.150460000000002</v>
      </c>
      <c r="E262" s="269">
        <v>62.150460000000002</v>
      </c>
      <c r="F262" s="269">
        <v>62.150460000000002</v>
      </c>
      <c r="G262" s="269">
        <v>62.8645</v>
      </c>
      <c r="H262" s="269">
        <v>62.150460000000002</v>
      </c>
      <c r="I262" s="269">
        <v>62.150539999999999</v>
      </c>
      <c r="J262" s="269">
        <v>73.738421802149304</v>
      </c>
      <c r="K262" s="269">
        <v>69.157001410762007</v>
      </c>
      <c r="L262" s="269">
        <v>69.157001410762007</v>
      </c>
      <c r="M262" s="269">
        <v>70.454265153772695</v>
      </c>
      <c r="N262" s="269">
        <v>68.400423764384598</v>
      </c>
      <c r="O262" s="269">
        <v>70.112506965688993</v>
      </c>
      <c r="P262" s="269">
        <v>69.428255613860998</v>
      </c>
      <c r="Q262" s="269">
        <v>69.428255613860998</v>
      </c>
      <c r="R262" s="269">
        <v>69.428255613860998</v>
      </c>
      <c r="S262" s="269">
        <v>73.220454720052501</v>
      </c>
      <c r="T262" s="269">
        <v>76.166881368716901</v>
      </c>
      <c r="U262" s="269">
        <v>76.166881368716901</v>
      </c>
      <c r="V262" s="269">
        <v>78.295092704757195</v>
      </c>
      <c r="W262" s="269">
        <v>74.473772687700205</v>
      </c>
      <c r="X262" s="269">
        <v>74.473772687700205</v>
      </c>
      <c r="Y262" s="269">
        <v>76.504984040880402</v>
      </c>
      <c r="Z262" s="269">
        <v>74.473772687700205</v>
      </c>
      <c r="AA262" s="269">
        <v>76.166881368716901</v>
      </c>
      <c r="AB262" s="269">
        <v>73.934307131727607</v>
      </c>
      <c r="AC262" s="269">
        <v>73.934307131727607</v>
      </c>
      <c r="AD262" s="269">
        <v>73.934307131727607</v>
      </c>
      <c r="AE262" s="269">
        <v>77.995732165821707</v>
      </c>
    </row>
    <row r="263" spans="1:31" x14ac:dyDescent="0.25">
      <c r="A263" s="164" t="str">
        <f t="shared" si="6"/>
        <v>928</v>
      </c>
      <c r="B263" s="264" t="s">
        <v>575</v>
      </c>
      <c r="C263" s="269">
        <v>0</v>
      </c>
      <c r="D263" s="269">
        <v>0</v>
      </c>
      <c r="E263" s="269">
        <v>0</v>
      </c>
      <c r="F263" s="269">
        <v>0</v>
      </c>
      <c r="G263" s="269">
        <v>0</v>
      </c>
      <c r="H263" s="269">
        <v>0</v>
      </c>
      <c r="I263" s="269">
        <v>0</v>
      </c>
      <c r="J263" s="269">
        <v>0</v>
      </c>
      <c r="K263" s="269">
        <v>0</v>
      </c>
      <c r="L263" s="269">
        <v>0</v>
      </c>
      <c r="M263" s="269">
        <v>0</v>
      </c>
      <c r="N263" s="269">
        <v>0</v>
      </c>
      <c r="O263" s="269">
        <v>0</v>
      </c>
      <c r="P263" s="269">
        <v>0</v>
      </c>
      <c r="Q263" s="269">
        <v>0</v>
      </c>
      <c r="R263" s="269">
        <v>0</v>
      </c>
      <c r="S263" s="269">
        <v>0</v>
      </c>
      <c r="T263" s="269">
        <v>0</v>
      </c>
      <c r="U263" s="269">
        <v>0</v>
      </c>
      <c r="V263" s="269">
        <v>0</v>
      </c>
      <c r="W263" s="269">
        <v>0</v>
      </c>
      <c r="X263" s="269">
        <v>0</v>
      </c>
      <c r="Y263" s="269">
        <v>0</v>
      </c>
      <c r="Z263" s="269">
        <v>0</v>
      </c>
      <c r="AA263" s="269">
        <v>0</v>
      </c>
      <c r="AB263" s="269">
        <v>0</v>
      </c>
      <c r="AC263" s="269">
        <v>0</v>
      </c>
      <c r="AD263" s="269">
        <v>0</v>
      </c>
      <c r="AE263" s="269">
        <v>0</v>
      </c>
    </row>
    <row r="264" spans="1:31" x14ac:dyDescent="0.25">
      <c r="A264" s="164" t="str">
        <f t="shared" si="6"/>
        <v>928</v>
      </c>
      <c r="B264" s="264" t="s">
        <v>576</v>
      </c>
      <c r="C264" s="269">
        <v>0</v>
      </c>
      <c r="D264" s="269">
        <v>0</v>
      </c>
      <c r="E264" s="269">
        <v>0</v>
      </c>
      <c r="F264" s="269">
        <v>0</v>
      </c>
      <c r="G264" s="269">
        <v>0</v>
      </c>
      <c r="H264" s="269">
        <v>0</v>
      </c>
      <c r="I264" s="269">
        <v>0</v>
      </c>
      <c r="J264" s="269">
        <v>0</v>
      </c>
      <c r="K264" s="269">
        <v>0</v>
      </c>
      <c r="L264" s="269">
        <v>0</v>
      </c>
      <c r="M264" s="269">
        <v>0</v>
      </c>
      <c r="N264" s="269">
        <v>0</v>
      </c>
      <c r="O264" s="269">
        <v>0</v>
      </c>
      <c r="P264" s="269">
        <v>0</v>
      </c>
      <c r="Q264" s="269">
        <v>0</v>
      </c>
      <c r="R264" s="269">
        <v>0</v>
      </c>
      <c r="S264" s="269">
        <v>0</v>
      </c>
      <c r="T264" s="269">
        <v>0</v>
      </c>
      <c r="U264" s="269">
        <v>0</v>
      </c>
      <c r="V264" s="269">
        <v>0</v>
      </c>
      <c r="W264" s="269">
        <v>0</v>
      </c>
      <c r="X264" s="269">
        <v>0</v>
      </c>
      <c r="Y264" s="269">
        <v>0</v>
      </c>
      <c r="Z264" s="269">
        <v>0</v>
      </c>
      <c r="AA264" s="269">
        <v>0</v>
      </c>
      <c r="AB264" s="269">
        <v>0</v>
      </c>
      <c r="AC264" s="269">
        <v>0</v>
      </c>
      <c r="AD264" s="269">
        <v>0</v>
      </c>
      <c r="AE264" s="269">
        <v>0</v>
      </c>
    </row>
    <row r="265" spans="1:31" x14ac:dyDescent="0.25">
      <c r="A265" s="164"/>
      <c r="B265" s="264" t="s">
        <v>577</v>
      </c>
      <c r="C265" s="269">
        <v>109.10539</v>
      </c>
      <c r="D265" s="269">
        <v>109.10539</v>
      </c>
      <c r="E265" s="269">
        <v>109.10539</v>
      </c>
      <c r="F265" s="269">
        <v>109.10539</v>
      </c>
      <c r="G265" s="269">
        <v>109.81943</v>
      </c>
      <c r="H265" s="269">
        <v>109.10539</v>
      </c>
      <c r="I265" s="269">
        <v>125.24122</v>
      </c>
      <c r="J265" s="269">
        <v>184.46250000000001</v>
      </c>
      <c r="K265" s="269">
        <v>122.909999999999</v>
      </c>
      <c r="L265" s="269">
        <v>122.909999999999</v>
      </c>
      <c r="M265" s="269">
        <v>114.01600000000001</v>
      </c>
      <c r="N265" s="269">
        <v>112.152999999999</v>
      </c>
      <c r="O265" s="269">
        <v>113.70549999999901</v>
      </c>
      <c r="P265" s="269">
        <v>118.85749999999901</v>
      </c>
      <c r="Q265" s="269">
        <v>118.85749999999901</v>
      </c>
      <c r="R265" s="269">
        <v>118.85749999999901</v>
      </c>
      <c r="S265" s="269">
        <v>122.272999999999</v>
      </c>
      <c r="T265" s="269">
        <v>123.909999999999</v>
      </c>
      <c r="U265" s="269">
        <v>123.909999999999</v>
      </c>
      <c r="V265" s="269">
        <v>182.67750000000001</v>
      </c>
      <c r="W265" s="269">
        <v>122.3575</v>
      </c>
      <c r="X265" s="269">
        <v>122.3575</v>
      </c>
      <c r="Y265" s="269">
        <v>124.22049999999901</v>
      </c>
      <c r="Z265" s="269">
        <v>122.3575</v>
      </c>
      <c r="AA265" s="269">
        <v>123.909999999999</v>
      </c>
      <c r="AB265" s="269">
        <v>122.13099999999901</v>
      </c>
      <c r="AC265" s="269">
        <v>122.13099999999901</v>
      </c>
      <c r="AD265" s="269">
        <v>122.13099999999901</v>
      </c>
      <c r="AE265" s="269">
        <v>125.857</v>
      </c>
    </row>
    <row r="266" spans="1:31" x14ac:dyDescent="0.25">
      <c r="A266" s="164" t="str">
        <f t="shared" si="6"/>
        <v/>
      </c>
    </row>
    <row r="267" spans="1:31" x14ac:dyDescent="0.25">
      <c r="A267" s="164" t="str">
        <f t="shared" si="6"/>
        <v>927</v>
      </c>
      <c r="B267" s="264" t="s">
        <v>578</v>
      </c>
      <c r="C267" s="269">
        <v>2.7956699999999999</v>
      </c>
      <c r="D267" s="269">
        <v>7.5696599999999998</v>
      </c>
      <c r="E267" s="269">
        <v>0</v>
      </c>
      <c r="F267" s="269">
        <v>3.0246900000000001</v>
      </c>
      <c r="G267" s="269">
        <v>2.78843</v>
      </c>
      <c r="H267" s="269">
        <v>2.88673</v>
      </c>
      <c r="I267" s="269">
        <v>1.7569399999999999</v>
      </c>
      <c r="J267" s="269">
        <v>0</v>
      </c>
      <c r="K267" s="269">
        <v>0</v>
      </c>
      <c r="L267" s="269">
        <v>0</v>
      </c>
      <c r="M267" s="269">
        <v>0</v>
      </c>
      <c r="N267" s="269">
        <v>0</v>
      </c>
      <c r="O267" s="269">
        <v>0</v>
      </c>
      <c r="P267" s="269">
        <v>0</v>
      </c>
      <c r="Q267" s="269">
        <v>0</v>
      </c>
      <c r="R267" s="269">
        <v>0</v>
      </c>
      <c r="S267" s="269">
        <v>0</v>
      </c>
      <c r="T267" s="269">
        <v>0</v>
      </c>
      <c r="U267" s="269">
        <v>0</v>
      </c>
      <c r="V267" s="269">
        <v>0</v>
      </c>
      <c r="W267" s="269">
        <v>0</v>
      </c>
      <c r="X267" s="269">
        <v>0</v>
      </c>
      <c r="Y267" s="269">
        <v>0</v>
      </c>
      <c r="Z267" s="269">
        <v>0</v>
      </c>
      <c r="AA267" s="269">
        <v>0</v>
      </c>
      <c r="AB267" s="269">
        <v>0</v>
      </c>
      <c r="AC267" s="269">
        <v>0</v>
      </c>
      <c r="AD267" s="269">
        <v>0</v>
      </c>
      <c r="AE267" s="269">
        <v>0</v>
      </c>
    </row>
    <row r="268" spans="1:31" x14ac:dyDescent="0.25">
      <c r="A268" s="164" t="str">
        <f t="shared" si="6"/>
        <v/>
      </c>
    </row>
    <row r="269" spans="1:31" x14ac:dyDescent="0.25">
      <c r="A269" s="164"/>
      <c r="B269" s="264" t="s">
        <v>140</v>
      </c>
      <c r="C269" s="269">
        <v>5710.0828799999999</v>
      </c>
      <c r="D269" s="269">
        <v>6693.5024799999901</v>
      </c>
      <c r="E269" s="269">
        <v>6387.5855299999903</v>
      </c>
      <c r="F269" s="269">
        <v>5711.9905600000002</v>
      </c>
      <c r="G269" s="269">
        <v>7497.5083599999898</v>
      </c>
      <c r="H269" s="269">
        <v>6520.4359599999998</v>
      </c>
      <c r="I269" s="269">
        <v>6008.03305</v>
      </c>
      <c r="J269" s="269">
        <v>6337.4089194471599</v>
      </c>
      <c r="K269" s="269">
        <v>6595.7789605629096</v>
      </c>
      <c r="L269" s="269">
        <v>6344.1298616738304</v>
      </c>
      <c r="M269" s="269">
        <v>6772.4179286878998</v>
      </c>
      <c r="N269" s="269">
        <v>6468.8433829330297</v>
      </c>
      <c r="O269" s="269">
        <v>6285.5637519416996</v>
      </c>
      <c r="P269" s="269">
        <v>6915.7535106350797</v>
      </c>
      <c r="Q269" s="269">
        <v>6376.3348427736901</v>
      </c>
      <c r="R269" s="269">
        <v>6614.7202646403102</v>
      </c>
      <c r="S269" s="269">
        <v>6710.5480336624196</v>
      </c>
      <c r="T269" s="269">
        <v>6837.2233600536802</v>
      </c>
      <c r="U269" s="269">
        <v>6581.1698571418201</v>
      </c>
      <c r="V269" s="269">
        <v>6711.0474256474799</v>
      </c>
      <c r="W269" s="269">
        <v>6643.4556829229696</v>
      </c>
      <c r="X269" s="269">
        <v>6692.3560118592304</v>
      </c>
      <c r="Y269" s="269">
        <v>6808.02837747378</v>
      </c>
      <c r="Z269" s="269">
        <v>6241.4673766644801</v>
      </c>
      <c r="AA269" s="269">
        <v>6474.9333557499003</v>
      </c>
      <c r="AB269" s="269">
        <v>7037.9101799999999</v>
      </c>
      <c r="AC269" s="269">
        <v>6542.6787452713897</v>
      </c>
      <c r="AD269" s="269">
        <v>6914.7451303099697</v>
      </c>
      <c r="AE269" s="269">
        <v>6893.5351000000001</v>
      </c>
    </row>
    <row r="270" spans="1:31" x14ac:dyDescent="0.25">
      <c r="A270" s="164"/>
    </row>
    <row r="271" spans="1:31" x14ac:dyDescent="0.25">
      <c r="A271" s="164"/>
      <c r="B271" s="264" t="s">
        <v>579</v>
      </c>
      <c r="C271" s="269">
        <v>46713.754150000001</v>
      </c>
      <c r="D271" s="269">
        <v>59219.0624399999</v>
      </c>
      <c r="E271" s="269">
        <v>41665.369180000002</v>
      </c>
      <c r="F271" s="269">
        <v>43208.386019999904</v>
      </c>
      <c r="G271" s="269">
        <v>41939.014349999998</v>
      </c>
      <c r="H271" s="269">
        <v>45732.115429999903</v>
      </c>
      <c r="I271" s="269">
        <v>46747.442040000002</v>
      </c>
      <c r="J271" s="269">
        <v>49414.259690302497</v>
      </c>
      <c r="K271" s="269">
        <v>51239.9986924232</v>
      </c>
      <c r="L271" s="269">
        <v>44809.539510124603</v>
      </c>
      <c r="M271" s="269">
        <v>41301.557099699297</v>
      </c>
      <c r="N271" s="269">
        <v>41013.702289653098</v>
      </c>
      <c r="O271" s="269">
        <v>48559.373357215503</v>
      </c>
      <c r="P271" s="269">
        <v>49873.726323528397</v>
      </c>
      <c r="Q271" s="269">
        <v>44200.610131151298</v>
      </c>
      <c r="R271" s="269">
        <v>45344.178560743399</v>
      </c>
      <c r="S271" s="269">
        <v>41100.587166306599</v>
      </c>
      <c r="T271" s="269">
        <v>44894.367166635602</v>
      </c>
      <c r="U271" s="269">
        <v>45462.922406015998</v>
      </c>
      <c r="V271" s="269">
        <v>50144.609903395598</v>
      </c>
      <c r="W271" s="269">
        <v>50571.367222433902</v>
      </c>
      <c r="X271" s="269">
        <v>44470.705727097004</v>
      </c>
      <c r="Y271" s="269">
        <v>41124.987463524303</v>
      </c>
      <c r="Z271" s="269">
        <v>42420.7683926143</v>
      </c>
      <c r="AA271" s="269">
        <v>46605.331660253898</v>
      </c>
      <c r="AB271" s="269">
        <v>49367.3513673251</v>
      </c>
      <c r="AC271" s="269">
        <v>43261.5470666861</v>
      </c>
      <c r="AD271" s="269">
        <v>49730.170988346697</v>
      </c>
      <c r="AE271" s="269">
        <v>40102.668800624997</v>
      </c>
    </row>
    <row r="272" spans="1:31" x14ac:dyDescent="0.25">
      <c r="A272" s="164"/>
      <c r="B272" s="264" t="s">
        <v>580</v>
      </c>
      <c r="C272" s="269">
        <v>7201.8556099999996</v>
      </c>
      <c r="D272" s="269">
        <v>5202.74107</v>
      </c>
      <c r="E272" s="269">
        <v>5805.6052099999997</v>
      </c>
      <c r="F272" s="269">
        <v>8267.0794600000008</v>
      </c>
      <c r="G272" s="269">
        <v>10393.812669999999</v>
      </c>
      <c r="H272" s="269">
        <v>6169.0857799999903</v>
      </c>
      <c r="I272" s="269">
        <v>6745.4481100000003</v>
      </c>
      <c r="J272" s="269">
        <v>8914.4458394606299</v>
      </c>
      <c r="K272" s="269">
        <v>7254.5037199999997</v>
      </c>
      <c r="L272" s="269">
        <v>7442.3508199999997</v>
      </c>
      <c r="M272" s="269">
        <v>11149.6769187339</v>
      </c>
      <c r="N272" s="269">
        <v>6772.5987924355604</v>
      </c>
      <c r="O272" s="269">
        <v>6593.6549419416997</v>
      </c>
      <c r="P272" s="269">
        <v>5454.4916299999904</v>
      </c>
      <c r="Q272" s="269">
        <v>5894.38015</v>
      </c>
      <c r="R272" s="269">
        <v>7812.4504500000003</v>
      </c>
      <c r="S272" s="269">
        <v>10569.4072399999</v>
      </c>
      <c r="T272" s="269">
        <v>7177.4236000000001</v>
      </c>
      <c r="U272" s="269">
        <v>7203.9851099999996</v>
      </c>
      <c r="V272" s="269">
        <v>7289.0694899999999</v>
      </c>
      <c r="W272" s="269">
        <v>6547.9281300000002</v>
      </c>
      <c r="X272" s="269">
        <v>7805.7640499999998</v>
      </c>
      <c r="Y272" s="269">
        <v>10824.693289999999</v>
      </c>
      <c r="Z272" s="269">
        <v>9090.4229799999994</v>
      </c>
      <c r="AA272" s="269">
        <v>6425.7046600000003</v>
      </c>
      <c r="AB272" s="269">
        <v>5583.8952799999997</v>
      </c>
      <c r="AC272" s="269">
        <v>5690.5963599999995</v>
      </c>
      <c r="AD272" s="269">
        <v>8595.8123200000009</v>
      </c>
      <c r="AE272" s="269">
        <v>10560.258589999999</v>
      </c>
    </row>
    <row r="273" spans="1:32" x14ac:dyDescent="0.25">
      <c r="A273" s="164"/>
      <c r="B273" s="264" t="s">
        <v>141</v>
      </c>
      <c r="C273" s="269">
        <v>53915.609759999999</v>
      </c>
      <c r="D273" s="269">
        <v>64421.803509999903</v>
      </c>
      <c r="E273" s="269">
        <v>47470.974390000003</v>
      </c>
      <c r="F273" s="269">
        <v>51475.465479999897</v>
      </c>
      <c r="G273" s="269">
        <v>52332.827019999997</v>
      </c>
      <c r="H273" s="269">
        <v>51901.201209999897</v>
      </c>
      <c r="I273" s="269">
        <v>53492.890149999999</v>
      </c>
      <c r="J273" s="269">
        <v>58328.705529763203</v>
      </c>
      <c r="K273" s="269">
        <v>58494.5024124232</v>
      </c>
      <c r="L273" s="269">
        <v>52251.890330124603</v>
      </c>
      <c r="M273" s="269">
        <v>52451.234018433301</v>
      </c>
      <c r="N273" s="269">
        <v>47786.301082088597</v>
      </c>
      <c r="O273" s="269">
        <v>55153.028299157202</v>
      </c>
      <c r="P273" s="269">
        <v>55328.217953528401</v>
      </c>
      <c r="Q273" s="269">
        <v>50094.990281151302</v>
      </c>
      <c r="R273" s="269">
        <v>53156.629010743403</v>
      </c>
      <c r="S273" s="269">
        <v>51669.9944063066</v>
      </c>
      <c r="T273" s="269">
        <v>52071.790766635597</v>
      </c>
      <c r="U273" s="269">
        <v>52666.907516015999</v>
      </c>
      <c r="V273" s="269">
        <v>57433.6793933956</v>
      </c>
      <c r="W273" s="269">
        <v>57119.295352433903</v>
      </c>
      <c r="X273" s="269">
        <v>52276.469777097001</v>
      </c>
      <c r="Y273" s="269">
        <v>51949.680753524299</v>
      </c>
      <c r="Z273" s="269">
        <v>51511.191372614303</v>
      </c>
      <c r="AA273" s="269">
        <v>53031.036320253901</v>
      </c>
      <c r="AB273" s="269">
        <v>54951.246647325097</v>
      </c>
      <c r="AC273" s="269">
        <v>48952.143426686103</v>
      </c>
      <c r="AD273" s="269">
        <v>58325.983308346702</v>
      </c>
      <c r="AE273" s="269">
        <v>50662.927390625002</v>
      </c>
      <c r="AF273" s="164">
        <f>SUM(T273:AE273)</f>
        <v>640952.35202495358</v>
      </c>
    </row>
    <row r="274" spans="1:32" x14ac:dyDescent="0.25">
      <c r="A274" s="164"/>
      <c r="B274" s="264" t="s">
        <v>581</v>
      </c>
      <c r="C274" s="269">
        <v>14875.4474499999</v>
      </c>
      <c r="D274" s="269">
        <v>17110.945699999898</v>
      </c>
      <c r="E274" s="269">
        <v>14741.7837099999</v>
      </c>
      <c r="F274" s="269">
        <v>14917.079169999901</v>
      </c>
      <c r="G274" s="269">
        <v>16535.659489999998</v>
      </c>
      <c r="H274" s="269">
        <v>15591.691639999901</v>
      </c>
      <c r="I274" s="269">
        <v>15645.74829</v>
      </c>
      <c r="J274" s="269">
        <v>16137.6306499865</v>
      </c>
      <c r="K274" s="269">
        <v>17796.583930562902</v>
      </c>
      <c r="L274" s="269">
        <v>16153.4016216738</v>
      </c>
      <c r="M274" s="269">
        <v>16261.633019953901</v>
      </c>
      <c r="N274" s="269">
        <v>15101.9509404974</v>
      </c>
      <c r="O274" s="269">
        <v>16572.05371</v>
      </c>
      <c r="P274" s="269">
        <v>16467.173910635</v>
      </c>
      <c r="Q274" s="269">
        <v>15344.0526727736</v>
      </c>
      <c r="R274" s="269">
        <v>15787.4601846403</v>
      </c>
      <c r="S274" s="269">
        <v>15783.4418636624</v>
      </c>
      <c r="T274" s="269">
        <v>16382.041380053601</v>
      </c>
      <c r="U274" s="269">
        <v>16249.555687141799</v>
      </c>
      <c r="V274" s="269">
        <v>17450.5002356474</v>
      </c>
      <c r="W274" s="269">
        <v>16979.957222922902</v>
      </c>
      <c r="X274" s="269">
        <v>16536.223241859199</v>
      </c>
      <c r="Y274" s="269">
        <v>16634.559217473699</v>
      </c>
      <c r="Z274" s="269">
        <v>15225.6858566644</v>
      </c>
      <c r="AA274" s="269">
        <v>16165.4405457499</v>
      </c>
      <c r="AB274" s="269">
        <v>17317.134269999999</v>
      </c>
      <c r="AC274" s="269">
        <v>16052.1891752713</v>
      </c>
      <c r="AD274" s="269">
        <v>16895.746830309901</v>
      </c>
      <c r="AE274" s="269">
        <v>16624.269789999998</v>
      </c>
    </row>
    <row r="275" spans="1:32" x14ac:dyDescent="0.25">
      <c r="A275" s="164"/>
    </row>
    <row r="276" spans="1:32" s="202" customFormat="1" x14ac:dyDescent="0.25">
      <c r="A276" s="164"/>
      <c r="B276" s="265" t="s">
        <v>582</v>
      </c>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268"/>
    </row>
    <row r="277" spans="1:32" x14ac:dyDescent="0.25">
      <c r="A277" s="164" t="s">
        <v>196</v>
      </c>
      <c r="B277" s="264" t="s">
        <v>583</v>
      </c>
      <c r="C277" s="269">
        <v>12857.7519399999</v>
      </c>
      <c r="D277" s="269">
        <v>13001.288640000001</v>
      </c>
      <c r="E277" s="269">
        <v>13051.98912</v>
      </c>
      <c r="F277" s="269">
        <v>13038.830529999999</v>
      </c>
      <c r="G277" s="269">
        <v>13047.444680000001</v>
      </c>
      <c r="H277" s="269">
        <v>13073.7099</v>
      </c>
      <c r="I277" s="269">
        <v>13102.043879999999</v>
      </c>
      <c r="J277" s="269">
        <v>13172.0438261897</v>
      </c>
      <c r="K277" s="269">
        <v>13289.5610239252</v>
      </c>
      <c r="L277" s="269">
        <v>13399.0560694743</v>
      </c>
      <c r="M277" s="269">
        <v>13585.8984590975</v>
      </c>
      <c r="N277" s="269">
        <v>13767.6775571941</v>
      </c>
      <c r="O277" s="269">
        <v>13901.232551953701</v>
      </c>
      <c r="P277" s="269">
        <v>14186.270650447699</v>
      </c>
      <c r="Q277" s="269">
        <v>14373.927417954401</v>
      </c>
      <c r="R277" s="269">
        <v>14373.9874056466</v>
      </c>
      <c r="S277" s="269">
        <v>14332.0784773916</v>
      </c>
      <c r="T277" s="269">
        <v>18066.0492442748</v>
      </c>
      <c r="U277" s="269">
        <v>18161.474909226901</v>
      </c>
      <c r="V277" s="269">
        <v>18221.5316065529</v>
      </c>
      <c r="W277" s="269">
        <v>18258.160495808799</v>
      </c>
      <c r="X277" s="269">
        <v>18275.066766111398</v>
      </c>
      <c r="Y277" s="269">
        <v>18312.185102131902</v>
      </c>
      <c r="Z277" s="269">
        <v>18396.2463444442</v>
      </c>
      <c r="AA277" s="269">
        <v>18580.389289088798</v>
      </c>
      <c r="AB277" s="269">
        <v>18711.8142273263</v>
      </c>
      <c r="AC277" s="269">
        <v>18689.7484682719</v>
      </c>
      <c r="AD277" s="269">
        <v>18713.721911978599</v>
      </c>
      <c r="AE277" s="269">
        <v>18787.868643841699</v>
      </c>
      <c r="AF277" s="164">
        <f>SUM(T277:AE277)</f>
        <v>221174.2570090582</v>
      </c>
    </row>
    <row r="278" spans="1:32" x14ac:dyDescent="0.25">
      <c r="A278" s="203">
        <v>407.3</v>
      </c>
      <c r="B278" s="264" t="s">
        <v>1050</v>
      </c>
      <c r="C278" s="269">
        <v>31.5914</v>
      </c>
      <c r="D278" s="269">
        <v>33.215580000000003</v>
      </c>
      <c r="E278" s="269">
        <v>35.355539999999998</v>
      </c>
      <c r="F278" s="269">
        <v>39.074179999999998</v>
      </c>
      <c r="G278" s="269">
        <v>41.143500000000003</v>
      </c>
      <c r="H278" s="269">
        <v>42.014119999999998</v>
      </c>
      <c r="I278" s="269">
        <v>43.675870000000003</v>
      </c>
      <c r="J278" s="269">
        <v>46.068719839678202</v>
      </c>
      <c r="K278" s="269">
        <v>48.193010894223598</v>
      </c>
      <c r="L278" s="269">
        <v>52.084689689844097</v>
      </c>
      <c r="M278" s="269">
        <v>56.225788627573003</v>
      </c>
      <c r="N278" s="269">
        <v>60.283119252573002</v>
      </c>
      <c r="O278" s="269">
        <v>67.158041651096994</v>
      </c>
      <c r="P278" s="269">
        <v>69.591557169615498</v>
      </c>
      <c r="Q278" s="269">
        <v>73.078728879652701</v>
      </c>
      <c r="R278" s="269">
        <v>77.4429049617423</v>
      </c>
      <c r="S278" s="269">
        <v>83.902377583465096</v>
      </c>
      <c r="T278" s="269">
        <v>90.344780553389896</v>
      </c>
      <c r="U278" s="269">
        <v>98.920928440182394</v>
      </c>
      <c r="V278" s="269">
        <v>106.135622341697</v>
      </c>
      <c r="W278" s="269">
        <v>117.522235231431</v>
      </c>
      <c r="X278" s="269">
        <v>127.680277941355</v>
      </c>
      <c r="Y278" s="269">
        <v>134.935064109937</v>
      </c>
      <c r="Z278" s="269">
        <v>137.904484071475</v>
      </c>
      <c r="AA278" s="269">
        <v>140.906534998116</v>
      </c>
      <c r="AB278" s="269">
        <v>143.26642154850401</v>
      </c>
      <c r="AC278" s="269">
        <v>145.635491937609</v>
      </c>
      <c r="AD278" s="269">
        <v>148.791549632921</v>
      </c>
      <c r="AE278" s="269">
        <v>154.21316088782299</v>
      </c>
    </row>
    <row r="279" spans="1:32" x14ac:dyDescent="0.25">
      <c r="A279" s="164"/>
    </row>
    <row r="280" spans="1:32" x14ac:dyDescent="0.25">
      <c r="A280" s="164"/>
      <c r="B280" s="264" t="s">
        <v>584</v>
      </c>
    </row>
    <row r="281" spans="1:32" x14ac:dyDescent="0.25">
      <c r="A281" s="164"/>
    </row>
    <row r="282" spans="1:32" x14ac:dyDescent="0.25">
      <c r="A282" s="203"/>
      <c r="B282" s="264" t="s">
        <v>585</v>
      </c>
    </row>
    <row r="283" spans="1:32" x14ac:dyDescent="0.25">
      <c r="A283" s="203">
        <v>408.1</v>
      </c>
      <c r="B283" s="264" t="s">
        <v>586</v>
      </c>
      <c r="C283" s="269">
        <v>0</v>
      </c>
      <c r="D283" s="269">
        <v>0</v>
      </c>
      <c r="E283" s="269">
        <v>0</v>
      </c>
      <c r="F283" s="269">
        <v>0</v>
      </c>
      <c r="G283" s="269">
        <v>0</v>
      </c>
      <c r="H283" s="269">
        <v>0</v>
      </c>
      <c r="I283" s="269">
        <v>0</v>
      </c>
      <c r="J283" s="269">
        <v>0</v>
      </c>
      <c r="K283" s="269">
        <v>0</v>
      </c>
      <c r="L283" s="269">
        <v>0</v>
      </c>
      <c r="M283" s="269">
        <v>0</v>
      </c>
      <c r="N283" s="269">
        <v>0</v>
      </c>
      <c r="O283" s="269">
        <v>0</v>
      </c>
      <c r="P283" s="269">
        <v>0</v>
      </c>
      <c r="Q283" s="269">
        <v>0</v>
      </c>
      <c r="R283" s="269">
        <v>0</v>
      </c>
      <c r="S283" s="269">
        <v>0</v>
      </c>
      <c r="T283" s="269">
        <v>0</v>
      </c>
      <c r="U283" s="269">
        <v>0</v>
      </c>
      <c r="V283" s="269">
        <v>0</v>
      </c>
      <c r="W283" s="269">
        <v>0</v>
      </c>
      <c r="X283" s="269">
        <v>0</v>
      </c>
      <c r="Y283" s="269">
        <v>0</v>
      </c>
      <c r="Z283" s="269">
        <v>0</v>
      </c>
      <c r="AA283" s="269">
        <v>0</v>
      </c>
      <c r="AB283" s="269">
        <v>0</v>
      </c>
      <c r="AC283" s="269">
        <v>0</v>
      </c>
      <c r="AD283" s="269">
        <v>0</v>
      </c>
      <c r="AE283" s="269">
        <v>0</v>
      </c>
    </row>
    <row r="284" spans="1:32" x14ac:dyDescent="0.25">
      <c r="A284" s="203">
        <v>408.1</v>
      </c>
      <c r="B284" s="264" t="s">
        <v>587</v>
      </c>
      <c r="C284" s="269">
        <v>0</v>
      </c>
      <c r="D284" s="269">
        <v>0</v>
      </c>
      <c r="E284" s="269">
        <v>0</v>
      </c>
      <c r="F284" s="269">
        <v>0</v>
      </c>
      <c r="G284" s="269">
        <v>0</v>
      </c>
      <c r="H284" s="269">
        <v>0</v>
      </c>
      <c r="I284" s="269">
        <v>0</v>
      </c>
      <c r="J284" s="269">
        <v>0</v>
      </c>
      <c r="K284" s="269">
        <v>0</v>
      </c>
      <c r="L284" s="269">
        <v>0</v>
      </c>
      <c r="M284" s="269">
        <v>0</v>
      </c>
      <c r="N284" s="269">
        <v>0</v>
      </c>
      <c r="O284" s="269">
        <v>0</v>
      </c>
      <c r="P284" s="269">
        <v>0</v>
      </c>
      <c r="Q284" s="269">
        <v>0</v>
      </c>
      <c r="R284" s="269">
        <v>0</v>
      </c>
      <c r="S284" s="269">
        <v>0</v>
      </c>
      <c r="T284" s="269">
        <v>0</v>
      </c>
      <c r="U284" s="269">
        <v>0</v>
      </c>
      <c r="V284" s="269">
        <v>0</v>
      </c>
      <c r="W284" s="269">
        <v>0</v>
      </c>
      <c r="X284" s="269">
        <v>0</v>
      </c>
      <c r="Y284" s="269">
        <v>0</v>
      </c>
      <c r="Z284" s="269">
        <v>0</v>
      </c>
      <c r="AA284" s="269">
        <v>0</v>
      </c>
      <c r="AB284" s="269">
        <v>0</v>
      </c>
      <c r="AC284" s="269">
        <v>0</v>
      </c>
      <c r="AD284" s="269">
        <v>0</v>
      </c>
      <c r="AE284" s="269">
        <v>0</v>
      </c>
    </row>
    <row r="285" spans="1:32" x14ac:dyDescent="0.25">
      <c r="A285" s="203">
        <v>408.1</v>
      </c>
      <c r="B285" s="264" t="s">
        <v>588</v>
      </c>
      <c r="C285" s="269">
        <v>1777.07125</v>
      </c>
      <c r="D285" s="269">
        <v>1942.14624</v>
      </c>
      <c r="E285" s="269">
        <v>1882.5761199999999</v>
      </c>
      <c r="F285" s="269">
        <v>1982.8892000000001</v>
      </c>
      <c r="G285" s="269">
        <v>1993.83664</v>
      </c>
      <c r="H285" s="269">
        <v>1828.9401600000001</v>
      </c>
      <c r="I285" s="269">
        <v>1966.4495400000001</v>
      </c>
      <c r="J285" s="269">
        <v>1967.4478952777599</v>
      </c>
      <c r="K285" s="269">
        <v>1967.4478952777599</v>
      </c>
      <c r="L285" s="269">
        <v>1967.4478952777599</v>
      </c>
      <c r="M285" s="269">
        <v>1967.4478952777599</v>
      </c>
      <c r="N285" s="269">
        <v>1967.4478952777599</v>
      </c>
      <c r="O285" s="269">
        <v>1967.4478952777599</v>
      </c>
      <c r="P285" s="269">
        <v>2121.4472488872598</v>
      </c>
      <c r="Q285" s="269">
        <v>2121.4472488872598</v>
      </c>
      <c r="R285" s="269">
        <v>2121.4472488872598</v>
      </c>
      <c r="S285" s="269">
        <v>2121.4472488872598</v>
      </c>
      <c r="T285" s="269">
        <v>2121.4472488872598</v>
      </c>
      <c r="U285" s="269">
        <v>2121.4472488872598</v>
      </c>
      <c r="V285" s="269">
        <v>2121.4472488872598</v>
      </c>
      <c r="W285" s="269">
        <v>2121.4472488872598</v>
      </c>
      <c r="X285" s="269">
        <v>2121.4472488872598</v>
      </c>
      <c r="Y285" s="269">
        <v>2121.4472488872598</v>
      </c>
      <c r="Z285" s="269">
        <v>2121.4472488872598</v>
      </c>
      <c r="AA285" s="269">
        <v>2121.4472488872598</v>
      </c>
      <c r="AB285" s="269">
        <v>2187.2810321673901</v>
      </c>
      <c r="AC285" s="269">
        <v>2187.2810321673901</v>
      </c>
      <c r="AD285" s="269">
        <v>2187.2810321673901</v>
      </c>
      <c r="AE285" s="269">
        <v>2187.2810321673901</v>
      </c>
    </row>
    <row r="286" spans="1:32" x14ac:dyDescent="0.25">
      <c r="A286" s="203">
        <v>408.1</v>
      </c>
      <c r="B286" s="264" t="s">
        <v>589</v>
      </c>
      <c r="C286" s="269">
        <v>569.45399999999995</v>
      </c>
      <c r="D286" s="269">
        <v>582.16724999999997</v>
      </c>
      <c r="E286" s="269">
        <v>517.49292999999898</v>
      </c>
      <c r="F286" s="269">
        <v>643.01594999999998</v>
      </c>
      <c r="G286" s="269">
        <v>593.98829999999998</v>
      </c>
      <c r="H286" s="269">
        <v>589.27746000000002</v>
      </c>
      <c r="I286" s="269">
        <v>576.00053999999898</v>
      </c>
      <c r="J286" s="269">
        <v>582.55899999999997</v>
      </c>
      <c r="K286" s="269">
        <v>568.31128000000001</v>
      </c>
      <c r="L286" s="269">
        <v>591.67311999999902</v>
      </c>
      <c r="M286" s="269">
        <v>571.48547999999903</v>
      </c>
      <c r="N286" s="269">
        <v>585.69956000000002</v>
      </c>
      <c r="O286" s="269">
        <v>665.42380000000003</v>
      </c>
      <c r="P286" s="269">
        <v>555.84047999999905</v>
      </c>
      <c r="Q286" s="269">
        <v>572.44611999999995</v>
      </c>
      <c r="R286" s="269">
        <v>562.94891999999902</v>
      </c>
      <c r="S286" s="269">
        <v>565.92060000000004</v>
      </c>
      <c r="T286" s="269">
        <v>554.91959999999995</v>
      </c>
      <c r="U286" s="269">
        <v>573.85335999999995</v>
      </c>
      <c r="V286" s="269">
        <v>557.86027999999897</v>
      </c>
      <c r="W286" s="269">
        <v>552.28304000000003</v>
      </c>
      <c r="X286" s="269">
        <v>566.27503999999897</v>
      </c>
      <c r="Y286" s="269">
        <v>551.57047999999998</v>
      </c>
      <c r="Z286" s="269">
        <v>573.00567999999896</v>
      </c>
      <c r="AA286" s="269">
        <v>573.988239999999</v>
      </c>
      <c r="AB286" s="269">
        <v>565.82687999999996</v>
      </c>
      <c r="AC286" s="269">
        <v>584.07259999999906</v>
      </c>
      <c r="AD286" s="269">
        <v>564.01595999999995</v>
      </c>
      <c r="AE286" s="269">
        <v>577.21467999999902</v>
      </c>
    </row>
    <row r="287" spans="1:32" x14ac:dyDescent="0.25">
      <c r="A287" s="203">
        <v>408.1</v>
      </c>
      <c r="B287" s="264" t="s">
        <v>590</v>
      </c>
      <c r="C287" s="269">
        <v>185.14950999999999</v>
      </c>
      <c r="D287" s="269">
        <v>185.14952</v>
      </c>
      <c r="E287" s="269">
        <v>185.14952</v>
      </c>
      <c r="F287" s="269">
        <v>185.14952</v>
      </c>
      <c r="G287" s="269">
        <v>185.14952</v>
      </c>
      <c r="H287" s="269">
        <v>185.14952</v>
      </c>
      <c r="I287" s="269">
        <v>185.14956000000001</v>
      </c>
      <c r="J287" s="269">
        <v>188.85300000000001</v>
      </c>
      <c r="K287" s="269">
        <v>188.85300000000001</v>
      </c>
      <c r="L287" s="269">
        <v>188.85300000000001</v>
      </c>
      <c r="M287" s="269">
        <v>188.85300000000001</v>
      </c>
      <c r="N287" s="269">
        <v>188.85300000000001</v>
      </c>
      <c r="O287" s="269">
        <v>188.85300000000001</v>
      </c>
      <c r="P287" s="269">
        <v>188.85300000000001</v>
      </c>
      <c r="Q287" s="269">
        <v>188.85300000000001</v>
      </c>
      <c r="R287" s="269">
        <v>188.85300000000001</v>
      </c>
      <c r="S287" s="269">
        <v>188.85300000000001</v>
      </c>
      <c r="T287" s="269">
        <v>188.85300000000001</v>
      </c>
      <c r="U287" s="269">
        <v>188.85300000000001</v>
      </c>
      <c r="V287" s="269">
        <v>192.629999999999</v>
      </c>
      <c r="W287" s="269">
        <v>192.629999999999</v>
      </c>
      <c r="X287" s="269">
        <v>192.629999999999</v>
      </c>
      <c r="Y287" s="269">
        <v>192.629999999999</v>
      </c>
      <c r="Z287" s="269">
        <v>192.629999999999</v>
      </c>
      <c r="AA287" s="269">
        <v>192.629999999999</v>
      </c>
      <c r="AB287" s="269">
        <v>192.629999999999</v>
      </c>
      <c r="AC287" s="269">
        <v>192.629999999999</v>
      </c>
      <c r="AD287" s="269">
        <v>192.629999999999</v>
      </c>
      <c r="AE287" s="269">
        <v>192.629999999999</v>
      </c>
    </row>
    <row r="288" spans="1:32" x14ac:dyDescent="0.25">
      <c r="A288" s="203">
        <v>408.1</v>
      </c>
      <c r="B288" s="264" t="s">
        <v>591</v>
      </c>
      <c r="C288" s="269">
        <v>139.70459</v>
      </c>
      <c r="D288" s="269">
        <v>135.67435999999901</v>
      </c>
      <c r="E288" s="269">
        <v>136.45865000000001</v>
      </c>
      <c r="F288" s="269">
        <v>136.45865000000001</v>
      </c>
      <c r="G288" s="269">
        <v>136.45865000000001</v>
      </c>
      <c r="H288" s="269">
        <v>136.45865000000001</v>
      </c>
      <c r="I288" s="269">
        <v>136.45865000000001</v>
      </c>
      <c r="J288" s="269">
        <v>137.12060202047999</v>
      </c>
      <c r="K288" s="269">
        <v>137.12060202047999</v>
      </c>
      <c r="L288" s="269">
        <v>137.12060202047999</v>
      </c>
      <c r="M288" s="269">
        <v>137.12060202047999</v>
      </c>
      <c r="N288" s="269">
        <v>137.12060202047999</v>
      </c>
      <c r="O288" s="269">
        <v>137.12060202047999</v>
      </c>
      <c r="P288" s="269">
        <v>147.56009196553501</v>
      </c>
      <c r="Q288" s="269">
        <v>147.56009196553501</v>
      </c>
      <c r="R288" s="269">
        <v>147.56009196553501</v>
      </c>
      <c r="S288" s="269">
        <v>147.56009196553501</v>
      </c>
      <c r="T288" s="269">
        <v>147.56009196553501</v>
      </c>
      <c r="U288" s="269">
        <v>147.56009196553501</v>
      </c>
      <c r="V288" s="269">
        <v>147.56009196553501</v>
      </c>
      <c r="W288" s="269">
        <v>147.56009196553501</v>
      </c>
      <c r="X288" s="269">
        <v>147.56009196553501</v>
      </c>
      <c r="Y288" s="269">
        <v>147.56009196553501</v>
      </c>
      <c r="Z288" s="269">
        <v>147.56009196553501</v>
      </c>
      <c r="AA288" s="269">
        <v>147.56009196553501</v>
      </c>
      <c r="AB288" s="269">
        <v>177.66260169526899</v>
      </c>
      <c r="AC288" s="269">
        <v>177.66260169526899</v>
      </c>
      <c r="AD288" s="269">
        <v>177.66260169526899</v>
      </c>
      <c r="AE288" s="269">
        <v>177.66260169526899</v>
      </c>
    </row>
    <row r="289" spans="1:32" x14ac:dyDescent="0.25">
      <c r="A289" s="164" t="str">
        <f t="shared" si="6"/>
        <v>TOT</v>
      </c>
      <c r="B289" s="264" t="s">
        <v>142</v>
      </c>
      <c r="C289" s="269">
        <v>2671.3793500000002</v>
      </c>
      <c r="D289" s="269">
        <v>2845.1373699999999</v>
      </c>
      <c r="E289" s="269">
        <v>2721.67722</v>
      </c>
      <c r="F289" s="269">
        <v>2947.51332</v>
      </c>
      <c r="G289" s="269">
        <v>2909.4331099999999</v>
      </c>
      <c r="H289" s="269">
        <v>2739.8257899999999</v>
      </c>
      <c r="I289" s="269">
        <v>2864.0582899999999</v>
      </c>
      <c r="J289" s="269">
        <v>2875.9804972982402</v>
      </c>
      <c r="K289" s="269">
        <v>2861.7327772982399</v>
      </c>
      <c r="L289" s="269">
        <v>2885.0946172982399</v>
      </c>
      <c r="M289" s="269">
        <v>2864.9069772982398</v>
      </c>
      <c r="N289" s="269">
        <v>2879.12105729824</v>
      </c>
      <c r="O289" s="269">
        <v>2958.84529729824</v>
      </c>
      <c r="P289" s="269">
        <v>3013.70082085279</v>
      </c>
      <c r="Q289" s="269">
        <v>3030.3064608527902</v>
      </c>
      <c r="R289" s="269">
        <v>3020.80926085279</v>
      </c>
      <c r="S289" s="269">
        <v>3023.7809408527901</v>
      </c>
      <c r="T289" s="269">
        <v>3012.7799408527899</v>
      </c>
      <c r="U289" s="269">
        <v>3031.7137008527902</v>
      </c>
      <c r="V289" s="269">
        <v>3019.4976208527901</v>
      </c>
      <c r="W289" s="269">
        <v>3013.92038085279</v>
      </c>
      <c r="X289" s="269">
        <v>3027.9123808527902</v>
      </c>
      <c r="Y289" s="269">
        <v>3013.2078208527901</v>
      </c>
      <c r="Z289" s="269">
        <v>3034.64302085279</v>
      </c>
      <c r="AA289" s="269">
        <v>3035.6255808527899</v>
      </c>
      <c r="AB289" s="269">
        <v>3123.4005138626599</v>
      </c>
      <c r="AC289" s="269">
        <v>3141.6462338626602</v>
      </c>
      <c r="AD289" s="269">
        <v>3121.58959386266</v>
      </c>
      <c r="AE289" s="269">
        <v>3134.7883138626598</v>
      </c>
    </row>
    <row r="290" spans="1:32" x14ac:dyDescent="0.25">
      <c r="A290" s="164"/>
    </row>
    <row r="291" spans="1:32" x14ac:dyDescent="0.25">
      <c r="A291" s="203"/>
      <c r="B291" s="264" t="s">
        <v>592</v>
      </c>
    </row>
    <row r="292" spans="1:32" x14ac:dyDescent="0.25">
      <c r="A292" s="203">
        <v>411.8</v>
      </c>
      <c r="B292" s="264" t="s">
        <v>593</v>
      </c>
      <c r="C292" s="269">
        <v>-2.73</v>
      </c>
      <c r="D292" s="269">
        <v>0</v>
      </c>
      <c r="E292" s="269">
        <v>-6.7515000000000001</v>
      </c>
      <c r="F292" s="269">
        <v>-6.9580000000000003E-2</v>
      </c>
      <c r="G292" s="269">
        <v>-3.5070800000000002</v>
      </c>
      <c r="H292" s="269">
        <v>0</v>
      </c>
      <c r="I292" s="269">
        <v>-7.4645999999999999</v>
      </c>
      <c r="J292" s="269">
        <v>0</v>
      </c>
      <c r="K292" s="269">
        <v>0</v>
      </c>
      <c r="L292" s="269">
        <v>0</v>
      </c>
      <c r="M292" s="269">
        <v>0</v>
      </c>
      <c r="N292" s="269">
        <v>0</v>
      </c>
      <c r="O292" s="269">
        <v>0</v>
      </c>
      <c r="P292" s="269">
        <v>0</v>
      </c>
      <c r="Q292" s="269">
        <v>0</v>
      </c>
      <c r="R292" s="269">
        <v>0</v>
      </c>
      <c r="S292" s="269">
        <v>0</v>
      </c>
      <c r="T292" s="269">
        <v>0</v>
      </c>
      <c r="U292" s="269">
        <v>0</v>
      </c>
      <c r="V292" s="269">
        <v>0</v>
      </c>
      <c r="W292" s="269">
        <v>0</v>
      </c>
      <c r="X292" s="269">
        <v>0</v>
      </c>
      <c r="Y292" s="269">
        <v>0</v>
      </c>
      <c r="Z292" s="269">
        <v>0</v>
      </c>
      <c r="AA292" s="269">
        <v>0</v>
      </c>
      <c r="AB292" s="269">
        <v>0</v>
      </c>
      <c r="AC292" s="269">
        <v>0</v>
      </c>
      <c r="AD292" s="269">
        <v>0</v>
      </c>
      <c r="AE292" s="269">
        <v>0</v>
      </c>
    </row>
    <row r="293" spans="1:32" x14ac:dyDescent="0.25">
      <c r="A293" s="164" t="str">
        <f t="shared" si="6"/>
        <v>421</v>
      </c>
      <c r="B293" s="264" t="s">
        <v>1051</v>
      </c>
      <c r="C293" s="269">
        <v>0</v>
      </c>
      <c r="D293" s="269">
        <v>0</v>
      </c>
      <c r="E293" s="269">
        <v>0</v>
      </c>
      <c r="F293" s="269">
        <v>0</v>
      </c>
      <c r="G293" s="269">
        <v>0</v>
      </c>
      <c r="H293" s="269">
        <v>0</v>
      </c>
      <c r="I293" s="269">
        <v>0</v>
      </c>
      <c r="J293" s="269">
        <v>0</v>
      </c>
      <c r="K293" s="269">
        <v>0</v>
      </c>
      <c r="L293" s="269">
        <v>0</v>
      </c>
      <c r="M293" s="269">
        <v>0</v>
      </c>
      <c r="N293" s="269">
        <v>0</v>
      </c>
      <c r="O293" s="269">
        <v>0</v>
      </c>
      <c r="P293" s="269">
        <v>0</v>
      </c>
      <c r="Q293" s="269">
        <v>0</v>
      </c>
      <c r="R293" s="269">
        <v>0</v>
      </c>
      <c r="S293" s="269">
        <v>0</v>
      </c>
      <c r="T293" s="269">
        <v>0</v>
      </c>
      <c r="U293" s="269">
        <v>0</v>
      </c>
      <c r="V293" s="269">
        <v>0</v>
      </c>
      <c r="W293" s="269">
        <v>0</v>
      </c>
      <c r="X293" s="269">
        <v>0</v>
      </c>
      <c r="Y293" s="269">
        <v>0</v>
      </c>
      <c r="Z293" s="269">
        <v>0</v>
      </c>
      <c r="AA293" s="269">
        <v>0</v>
      </c>
      <c r="AB293" s="269">
        <v>0</v>
      </c>
      <c r="AC293" s="269">
        <v>0</v>
      </c>
      <c r="AD293" s="269">
        <v>0</v>
      </c>
      <c r="AE293" s="269">
        <v>0</v>
      </c>
    </row>
    <row r="294" spans="1:32" x14ac:dyDescent="0.25">
      <c r="A294" s="164"/>
      <c r="B294" s="264" t="s">
        <v>594</v>
      </c>
      <c r="C294" s="269">
        <v>-2.73</v>
      </c>
      <c r="D294" s="269">
        <v>0</v>
      </c>
      <c r="E294" s="269">
        <v>-6.7515000000000001</v>
      </c>
      <c r="F294" s="269">
        <v>-6.9580000000000003E-2</v>
      </c>
      <c r="G294" s="269">
        <v>-3.5070800000000002</v>
      </c>
      <c r="H294" s="269">
        <v>0</v>
      </c>
      <c r="I294" s="269">
        <v>-7.4645999999999999</v>
      </c>
      <c r="J294" s="269">
        <v>0</v>
      </c>
      <c r="K294" s="269">
        <v>0</v>
      </c>
      <c r="L294" s="269">
        <v>0</v>
      </c>
      <c r="M294" s="269">
        <v>0</v>
      </c>
      <c r="N294" s="269">
        <v>0</v>
      </c>
      <c r="O294" s="269">
        <v>0</v>
      </c>
      <c r="P294" s="269">
        <v>0</v>
      </c>
      <c r="Q294" s="269">
        <v>0</v>
      </c>
      <c r="R294" s="269">
        <v>0</v>
      </c>
      <c r="S294" s="269">
        <v>0</v>
      </c>
      <c r="T294" s="269">
        <v>0</v>
      </c>
      <c r="U294" s="269">
        <v>0</v>
      </c>
      <c r="V294" s="269">
        <v>0</v>
      </c>
      <c r="W294" s="269">
        <v>0</v>
      </c>
      <c r="X294" s="269">
        <v>0</v>
      </c>
      <c r="Y294" s="269">
        <v>0</v>
      </c>
      <c r="Z294" s="269">
        <v>0</v>
      </c>
      <c r="AA294" s="269">
        <v>0</v>
      </c>
      <c r="AB294" s="269">
        <v>0</v>
      </c>
      <c r="AC294" s="269">
        <v>0</v>
      </c>
      <c r="AD294" s="269">
        <v>0</v>
      </c>
      <c r="AE294" s="269">
        <v>0</v>
      </c>
    </row>
    <row r="295" spans="1:32" x14ac:dyDescent="0.25">
      <c r="A295" s="164"/>
      <c r="AF295" s="164">
        <f>SUM(T295:AE295)</f>
        <v>0</v>
      </c>
    </row>
    <row r="296" spans="1:32" x14ac:dyDescent="0.25">
      <c r="A296" s="164"/>
      <c r="B296" s="264" t="s">
        <v>595</v>
      </c>
      <c r="C296" s="269">
        <v>29718.833490000001</v>
      </c>
      <c r="D296" s="269">
        <v>32861.977789999997</v>
      </c>
      <c r="E296" s="269">
        <v>21034.904859999999</v>
      </c>
      <c r="F296" s="269">
        <v>20423.81163</v>
      </c>
      <c r="G296" s="269">
        <v>13810.566429999901</v>
      </c>
      <c r="H296" s="269">
        <v>31237.871929999899</v>
      </c>
      <c r="I296" s="269">
        <v>34704.088439999898</v>
      </c>
      <c r="J296" s="269">
        <v>35227.185494535901</v>
      </c>
      <c r="K296" s="269">
        <v>36132.669779059201</v>
      </c>
      <c r="L296" s="269">
        <v>28330.480931550701</v>
      </c>
      <c r="M296" s="269">
        <v>16188.223711114901</v>
      </c>
      <c r="N296" s="269">
        <v>19731.050358484499</v>
      </c>
      <c r="O296" s="269">
        <v>22084.655393608398</v>
      </c>
      <c r="P296" s="269">
        <v>23851.876556032399</v>
      </c>
      <c r="Q296" s="269">
        <v>20795.940700458799</v>
      </c>
      <c r="R296" s="269">
        <v>19123.037388372501</v>
      </c>
      <c r="S296" s="269">
        <v>13209.7701798091</v>
      </c>
      <c r="T296" s="269">
        <v>24150.329243375501</v>
      </c>
      <c r="U296" s="269">
        <v>30105.5320658577</v>
      </c>
      <c r="V296" s="269">
        <v>37786.754334638499</v>
      </c>
      <c r="W296" s="269">
        <v>39350.207364524496</v>
      </c>
      <c r="X296" s="269">
        <v>29022.5243292747</v>
      </c>
      <c r="Y296" s="269">
        <v>16851.3237862688</v>
      </c>
      <c r="Z296" s="269">
        <v>19086.8759672458</v>
      </c>
      <c r="AA296" s="269">
        <v>23496.814743549501</v>
      </c>
      <c r="AB296" s="269">
        <v>26090.584442048301</v>
      </c>
      <c r="AC296" s="269">
        <v>23192.4610065577</v>
      </c>
      <c r="AD296" s="269">
        <v>20495.1031706219</v>
      </c>
      <c r="AE296" s="269">
        <v>14806.451208449</v>
      </c>
    </row>
    <row r="297" spans="1:32" x14ac:dyDescent="0.25">
      <c r="A297" s="164"/>
    </row>
    <row r="298" spans="1:32" x14ac:dyDescent="0.25">
      <c r="A298" s="164"/>
      <c r="B298" s="264" t="s">
        <v>1052</v>
      </c>
      <c r="AF298" s="221">
        <f>SUM(T298:AE298)</f>
        <v>0</v>
      </c>
    </row>
    <row r="299" spans="1:32" x14ac:dyDescent="0.25">
      <c r="A299" s="164"/>
      <c r="B299" s="264" t="s">
        <v>1053</v>
      </c>
      <c r="C299" s="269">
        <v>1250.14779</v>
      </c>
      <c r="D299" s="269">
        <v>1669.9537399999999</v>
      </c>
      <c r="E299" s="269">
        <v>966.18361000000004</v>
      </c>
      <c r="F299" s="269">
        <v>681.24711000000002</v>
      </c>
      <c r="G299" s="269">
        <v>-117.33477000000001</v>
      </c>
      <c r="H299" s="269">
        <v>1297.9951000000001</v>
      </c>
      <c r="I299" s="269">
        <v>1164.8985700000001</v>
      </c>
      <c r="J299" s="269">
        <v>1463.39277071221</v>
      </c>
      <c r="K299" s="269">
        <v>1505.5945819272499</v>
      </c>
      <c r="L299" s="269">
        <v>837.23818634314102</v>
      </c>
      <c r="M299" s="269">
        <v>498.13503303764799</v>
      </c>
      <c r="N299" s="269">
        <v>692.40380821992096</v>
      </c>
      <c r="O299" s="269">
        <v>692.95231049949098</v>
      </c>
      <c r="P299" s="269">
        <v>904.25674244571303</v>
      </c>
      <c r="Q299" s="269">
        <v>753.30024422018596</v>
      </c>
      <c r="R299" s="269">
        <v>491.76818712677903</v>
      </c>
      <c r="S299" s="269">
        <v>352.02841723161498</v>
      </c>
      <c r="T299" s="269">
        <v>838.04366799208196</v>
      </c>
      <c r="U299" s="269">
        <v>842.97060911985204</v>
      </c>
      <c r="V299" s="269">
        <v>1525.0543667907</v>
      </c>
      <c r="W299" s="269">
        <v>1602.32026693236</v>
      </c>
      <c r="X299" s="269">
        <v>616.87005953699997</v>
      </c>
      <c r="Y299" s="269">
        <v>478.19629422310197</v>
      </c>
      <c r="Z299" s="269">
        <v>603.45948984527797</v>
      </c>
      <c r="AA299" s="269">
        <v>669.66725288155703</v>
      </c>
      <c r="AB299" s="269">
        <v>961.51285677257204</v>
      </c>
      <c r="AC299" s="269">
        <v>821.88761065940196</v>
      </c>
      <c r="AD299" s="269">
        <v>531.24032187279397</v>
      </c>
      <c r="AE299" s="269">
        <v>386.55714125932099</v>
      </c>
    </row>
    <row r="300" spans="1:32" s="202" customFormat="1" x14ac:dyDescent="0.25">
      <c r="A300" s="164"/>
      <c r="B300" s="264" t="s">
        <v>1054</v>
      </c>
      <c r="C300" s="269">
        <v>8225.4187500000007</v>
      </c>
      <c r="D300" s="269">
        <v>5494.1478299999999</v>
      </c>
      <c r="E300" s="269">
        <v>3178.7440900000001</v>
      </c>
      <c r="F300" s="269">
        <v>771.97465999999895</v>
      </c>
      <c r="G300" s="269">
        <v>1543.4034200000001</v>
      </c>
      <c r="H300" s="269">
        <v>5179.0004499999995</v>
      </c>
      <c r="I300" s="269">
        <v>4355.6141299999999</v>
      </c>
      <c r="J300" s="269">
        <v>5984.7481161068499</v>
      </c>
      <c r="K300" s="269">
        <v>6157.7440061403004</v>
      </c>
      <c r="L300" s="269">
        <v>2173.66838634746</v>
      </c>
      <c r="M300" s="269">
        <v>2148.6324691209202</v>
      </c>
      <c r="N300" s="269">
        <v>2865.6621501292002</v>
      </c>
      <c r="O300" s="269">
        <v>2482.8064193780301</v>
      </c>
      <c r="P300" s="269">
        <v>3681.12291741339</v>
      </c>
      <c r="Q300" s="269">
        <v>3077.4542318051099</v>
      </c>
      <c r="R300" s="269">
        <v>429.32684232944098</v>
      </c>
      <c r="S300" s="269">
        <v>808.76180582644201</v>
      </c>
      <c r="T300" s="269">
        <v>3485.0301320630401</v>
      </c>
      <c r="U300" s="269">
        <v>3668.3681551393802</v>
      </c>
      <c r="V300" s="269">
        <v>6243.6391216227203</v>
      </c>
      <c r="W300" s="269">
        <v>6552.3834803575301</v>
      </c>
      <c r="X300" s="269">
        <v>119.948849523375</v>
      </c>
      <c r="Y300" s="269">
        <v>2051.46994904848</v>
      </c>
      <c r="Z300" s="269">
        <v>2500.6025103443699</v>
      </c>
      <c r="AA300" s="269">
        <v>2066.07381863911</v>
      </c>
      <c r="AB300" s="269">
        <v>3907.79885628187</v>
      </c>
      <c r="AC300" s="269">
        <v>3349.9312718683</v>
      </c>
      <c r="AD300" s="269">
        <v>249.703688168182</v>
      </c>
      <c r="AE300" s="269">
        <v>1167.6989576641199</v>
      </c>
      <c r="AF300" s="164"/>
    </row>
    <row r="301" spans="1:32" x14ac:dyDescent="0.25">
      <c r="A301" s="164"/>
      <c r="B301" s="264" t="s">
        <v>956</v>
      </c>
      <c r="C301" s="269">
        <v>-89.435000000000002</v>
      </c>
      <c r="D301" s="269">
        <v>-91.873999999999995</v>
      </c>
      <c r="E301" s="269">
        <v>-91.873999999999995</v>
      </c>
      <c r="F301" s="269">
        <v>-91.873999999999995</v>
      </c>
      <c r="G301" s="269">
        <v>-91.873999999999995</v>
      </c>
      <c r="H301" s="269">
        <v>-91.873999999999995</v>
      </c>
      <c r="I301" s="269">
        <v>-91.873999999999995</v>
      </c>
      <c r="J301" s="269">
        <v>-91.874224379976198</v>
      </c>
      <c r="K301" s="269">
        <v>-91.874224379976198</v>
      </c>
      <c r="L301" s="269">
        <v>-91.874224379976198</v>
      </c>
      <c r="M301" s="269">
        <v>-91.874224379976198</v>
      </c>
      <c r="N301" s="269">
        <v>-91.874224379976198</v>
      </c>
      <c r="O301" s="269">
        <v>-91.874224379976198</v>
      </c>
      <c r="P301" s="269">
        <v>-85.465891050856897</v>
      </c>
      <c r="Q301" s="269">
        <v>-85.465891050856897</v>
      </c>
      <c r="R301" s="269">
        <v>-85.465891050856897</v>
      </c>
      <c r="S301" s="269">
        <v>-85.465891050856897</v>
      </c>
      <c r="T301" s="269">
        <v>-85.465891050856897</v>
      </c>
      <c r="U301" s="269">
        <v>-85.465891050856897</v>
      </c>
      <c r="V301" s="269">
        <v>-85.465891050856897</v>
      </c>
      <c r="W301" s="269">
        <v>-85.465891050856897</v>
      </c>
      <c r="X301" s="269">
        <v>-85.465891050856897</v>
      </c>
      <c r="Y301" s="269">
        <v>-85.465891050856897</v>
      </c>
      <c r="Z301" s="269">
        <v>-85.465891050856897</v>
      </c>
      <c r="AA301" s="269">
        <v>-85.465891050856897</v>
      </c>
      <c r="AB301" s="269">
        <v>-80.006724385297801</v>
      </c>
      <c r="AC301" s="269">
        <v>-80.006724385297801</v>
      </c>
      <c r="AD301" s="269">
        <v>-80.006724385297801</v>
      </c>
      <c r="AE301" s="269">
        <v>-80.006724385297801</v>
      </c>
    </row>
    <row r="302" spans="1:32" x14ac:dyDescent="0.25">
      <c r="A302" s="164"/>
      <c r="B302" s="264" t="s">
        <v>1055</v>
      </c>
      <c r="C302" s="269">
        <v>9386.1315400000003</v>
      </c>
      <c r="D302" s="269">
        <v>7072.22757</v>
      </c>
      <c r="E302" s="269">
        <v>4053.0536999999999</v>
      </c>
      <c r="F302" s="269">
        <v>1361.3477700000001</v>
      </c>
      <c r="G302" s="269">
        <v>1334.1946499999999</v>
      </c>
      <c r="H302" s="269">
        <v>6385.1215499999998</v>
      </c>
      <c r="I302" s="269">
        <v>5428.6387000000004</v>
      </c>
      <c r="J302" s="269">
        <v>7356.2666624391004</v>
      </c>
      <c r="K302" s="269">
        <v>7571.4643636875799</v>
      </c>
      <c r="L302" s="269">
        <v>2919.0323483106199</v>
      </c>
      <c r="M302" s="269">
        <v>2554.8932777785899</v>
      </c>
      <c r="N302" s="269">
        <v>3466.1917339691499</v>
      </c>
      <c r="O302" s="269">
        <v>3083.88450549754</v>
      </c>
      <c r="P302" s="269">
        <v>4499.9137688082501</v>
      </c>
      <c r="Q302" s="269">
        <v>3745.2885849744398</v>
      </c>
      <c r="R302" s="269">
        <v>835.62913840536305</v>
      </c>
      <c r="S302" s="269">
        <v>1075.3243320071999</v>
      </c>
      <c r="T302" s="269">
        <v>4237.6079090042704</v>
      </c>
      <c r="U302" s="269">
        <v>4425.87287320837</v>
      </c>
      <c r="V302" s="269">
        <v>7683.2275973625701</v>
      </c>
      <c r="W302" s="269">
        <v>8069.2378562390404</v>
      </c>
      <c r="X302" s="269">
        <v>651.353018009518</v>
      </c>
      <c r="Y302" s="269">
        <v>2444.2003522207301</v>
      </c>
      <c r="Z302" s="269">
        <v>3018.5961091387899</v>
      </c>
      <c r="AA302" s="269">
        <v>2650.27518046981</v>
      </c>
      <c r="AB302" s="269">
        <v>4789.3049886691497</v>
      </c>
      <c r="AC302" s="269">
        <v>4091.8121581424002</v>
      </c>
      <c r="AD302" s="269">
        <v>700.93728565567903</v>
      </c>
      <c r="AE302" s="269">
        <v>1474.24937453814</v>
      </c>
    </row>
    <row r="303" spans="1:32" x14ac:dyDescent="0.25">
      <c r="A303" s="164"/>
      <c r="B303" s="264" t="s">
        <v>1056</v>
      </c>
      <c r="C303" s="269">
        <v>9386.1315400000003</v>
      </c>
      <c r="D303" s="269">
        <v>7072.22757</v>
      </c>
      <c r="E303" s="269">
        <v>4053.0536999999999</v>
      </c>
      <c r="F303" s="269">
        <v>1361.3477700000001</v>
      </c>
      <c r="G303" s="269">
        <v>1334.1946499999999</v>
      </c>
      <c r="H303" s="269">
        <v>6385.1215499999998</v>
      </c>
      <c r="I303" s="269">
        <v>5428.6387000000004</v>
      </c>
      <c r="J303" s="269">
        <v>7356.2666624391004</v>
      </c>
      <c r="K303" s="269">
        <v>7571.4643636875799</v>
      </c>
      <c r="L303" s="269">
        <v>2919.0323483106199</v>
      </c>
      <c r="M303" s="269">
        <v>2554.8932777785899</v>
      </c>
      <c r="N303" s="269">
        <v>3466.1917339691499</v>
      </c>
      <c r="O303" s="269">
        <v>3083.88450549754</v>
      </c>
      <c r="P303" s="269">
        <v>4499.9137688082501</v>
      </c>
      <c r="Q303" s="269">
        <v>3745.2885849744398</v>
      </c>
      <c r="R303" s="269">
        <v>835.62913840536305</v>
      </c>
      <c r="S303" s="269">
        <v>1075.3243320071999</v>
      </c>
      <c r="T303" s="269">
        <v>4237.6079090042704</v>
      </c>
      <c r="U303" s="269">
        <v>4425.87287320837</v>
      </c>
      <c r="V303" s="269">
        <v>7683.2275973625701</v>
      </c>
      <c r="W303" s="269">
        <v>8069.2378562390404</v>
      </c>
      <c r="X303" s="269">
        <v>651.353018009518</v>
      </c>
      <c r="Y303" s="269">
        <v>2444.2003522207301</v>
      </c>
      <c r="Z303" s="269">
        <v>3018.5961091387899</v>
      </c>
      <c r="AA303" s="269">
        <v>2650.27518046981</v>
      </c>
      <c r="AB303" s="269">
        <v>4789.3049886691497</v>
      </c>
      <c r="AC303" s="269">
        <v>4091.8121581424002</v>
      </c>
      <c r="AD303" s="269">
        <v>700.93728565567903</v>
      </c>
      <c r="AE303" s="269">
        <v>1474.24937453814</v>
      </c>
      <c r="AF303" s="164">
        <f>SUM(T303:AE303)</f>
        <v>44236.674702658478</v>
      </c>
    </row>
    <row r="304" spans="1:32" x14ac:dyDescent="0.25">
      <c r="A304" s="164"/>
    </row>
    <row r="305" spans="1:32" x14ac:dyDescent="0.25">
      <c r="A305" s="164"/>
      <c r="B305" s="266" t="s">
        <v>1057</v>
      </c>
      <c r="C305" s="269">
        <v>20332.701949999999</v>
      </c>
      <c r="D305" s="269">
        <v>25789.750220000002</v>
      </c>
      <c r="E305" s="269">
        <v>16981.851159999998</v>
      </c>
      <c r="F305" s="269">
        <v>19062.46386</v>
      </c>
      <c r="G305" s="269">
        <v>12476.371779999899</v>
      </c>
      <c r="H305" s="269">
        <v>24852.750379999899</v>
      </c>
      <c r="I305" s="269">
        <v>29275.449739999902</v>
      </c>
      <c r="J305" s="269">
        <v>27870.918832096799</v>
      </c>
      <c r="K305" s="269">
        <v>28561.205415371602</v>
      </c>
      <c r="L305" s="269">
        <v>25411.448583240101</v>
      </c>
      <c r="M305" s="269">
        <v>13633.330433336299</v>
      </c>
      <c r="N305" s="269">
        <v>16264.8586245154</v>
      </c>
      <c r="O305" s="269">
        <v>19000.770888110899</v>
      </c>
      <c r="P305" s="269">
        <v>19351.9627872241</v>
      </c>
      <c r="Q305" s="269">
        <v>17050.652115484299</v>
      </c>
      <c r="R305" s="269">
        <v>18287.408249967099</v>
      </c>
      <c r="S305" s="269">
        <v>12134.445847801901</v>
      </c>
      <c r="T305" s="269">
        <v>19912.721334371199</v>
      </c>
      <c r="U305" s="269">
        <v>25679.659192649298</v>
      </c>
      <c r="V305" s="269">
        <v>30103.526737275901</v>
      </c>
      <c r="W305" s="269">
        <v>31280.9695082855</v>
      </c>
      <c r="X305" s="269">
        <v>28371.1713112652</v>
      </c>
      <c r="Y305" s="269">
        <v>14407.123434048</v>
      </c>
      <c r="Z305" s="269">
        <v>16068.279858107</v>
      </c>
      <c r="AA305" s="269">
        <v>20846.539563079699</v>
      </c>
      <c r="AB305" s="269">
        <v>21301.279453379098</v>
      </c>
      <c r="AC305" s="269">
        <v>19100.648848415301</v>
      </c>
      <c r="AD305" s="269">
        <v>19794.165884966202</v>
      </c>
      <c r="AE305" s="269">
        <v>13332.2018339108</v>
      </c>
    </row>
    <row r="306" spans="1:32" x14ac:dyDescent="0.25">
      <c r="A306" s="164"/>
      <c r="B306" s="264" t="s">
        <v>1058</v>
      </c>
      <c r="C306" s="269">
        <v>112.07714999999899</v>
      </c>
      <c r="D306" s="269">
        <v>772.56518000000005</v>
      </c>
      <c r="E306" s="269">
        <v>355.11865</v>
      </c>
      <c r="F306" s="269">
        <v>111.72244999999999</v>
      </c>
      <c r="G306" s="269">
        <v>76.098489999999998</v>
      </c>
      <c r="H306" s="269">
        <v>182.40493000000001</v>
      </c>
      <c r="I306" s="269">
        <v>47.5643799999999</v>
      </c>
      <c r="J306" s="269">
        <v>-0.63077316773748004</v>
      </c>
      <c r="K306" s="269">
        <v>27.812935</v>
      </c>
      <c r="L306" s="269">
        <v>60.915574166666701</v>
      </c>
      <c r="M306" s="269">
        <v>53.073160833333297</v>
      </c>
      <c r="N306" s="269">
        <v>63.097259999999999</v>
      </c>
      <c r="O306" s="269">
        <v>268.00354416666602</v>
      </c>
      <c r="P306" s="269">
        <v>301.981245</v>
      </c>
      <c r="Q306" s="269">
        <v>256.92672416666602</v>
      </c>
      <c r="R306" s="269">
        <v>650.086185</v>
      </c>
      <c r="S306" s="269">
        <v>115.444866666666</v>
      </c>
      <c r="T306" s="269">
        <v>62.147031666667097</v>
      </c>
      <c r="U306" s="269">
        <v>79.257398333333896</v>
      </c>
      <c r="V306" s="269">
        <v>72.759782500001194</v>
      </c>
      <c r="W306" s="269">
        <v>55.134357500001499</v>
      </c>
      <c r="X306" s="269">
        <v>71.759642500001803</v>
      </c>
      <c r="Y306" s="269">
        <v>49.811672500002103</v>
      </c>
      <c r="Z306" s="269">
        <v>39.279075833335703</v>
      </c>
      <c r="AA306" s="269">
        <v>199.275670000003</v>
      </c>
      <c r="AB306" s="269">
        <v>299.39077750000303</v>
      </c>
      <c r="AC306" s="269">
        <v>254.03344666668801</v>
      </c>
      <c r="AD306" s="269">
        <v>648.758155833366</v>
      </c>
      <c r="AE306" s="269">
        <v>113.071670000032</v>
      </c>
    </row>
    <row r="307" spans="1:32" x14ac:dyDescent="0.25">
      <c r="A307" s="164"/>
      <c r="B307" s="264" t="s">
        <v>1059</v>
      </c>
      <c r="C307" s="269">
        <v>-35.61927</v>
      </c>
      <c r="D307" s="269">
        <v>-152.41001</v>
      </c>
      <c r="E307" s="269">
        <v>-70.006059999999906</v>
      </c>
      <c r="F307" s="269">
        <v>8.2970300000000208</v>
      </c>
      <c r="G307" s="269">
        <v>-17.364139999999999</v>
      </c>
      <c r="H307" s="269">
        <v>-36.294420000000002</v>
      </c>
      <c r="I307" s="269">
        <v>18.558709999999898</v>
      </c>
      <c r="J307" s="269">
        <v>3.8912292494212899</v>
      </c>
      <c r="K307" s="269">
        <v>-2.3564141300423298</v>
      </c>
      <c r="L307" s="269">
        <v>-8.07144258379234</v>
      </c>
      <c r="M307" s="269">
        <v>-5.7883539437923304</v>
      </c>
      <c r="N307" s="269">
        <v>-9.4450650875423392</v>
      </c>
      <c r="O307" s="269">
        <v>-49.677361098792304</v>
      </c>
      <c r="P307" s="269">
        <v>-52.102295735042297</v>
      </c>
      <c r="Q307" s="269">
        <v>-48.737353008792297</v>
      </c>
      <c r="R307" s="269">
        <v>-126.693546245042</v>
      </c>
      <c r="S307" s="269">
        <v>-20.014560457542299</v>
      </c>
      <c r="T307" s="269">
        <v>-9.3877071750424204</v>
      </c>
      <c r="U307" s="269">
        <v>-13.1175046450424</v>
      </c>
      <c r="V307" s="269">
        <v>-11.0164313262925</v>
      </c>
      <c r="W307" s="269">
        <v>-8.0303741787926395</v>
      </c>
      <c r="X307" s="269">
        <v>-10.422388156292699</v>
      </c>
      <c r="Y307" s="269">
        <v>-6.3453403212927597</v>
      </c>
      <c r="Z307" s="269">
        <v>-5.60502840629281</v>
      </c>
      <c r="AA307" s="269">
        <v>-33.229105962542903</v>
      </c>
      <c r="AB307" s="269">
        <v>-51.460865828792997</v>
      </c>
      <c r="AC307" s="269">
        <v>-48.045367807546597</v>
      </c>
      <c r="AD307" s="269">
        <v>-126.122938506298</v>
      </c>
      <c r="AE307" s="269">
        <v>-19.419811722548701</v>
      </c>
    </row>
    <row r="308" spans="1:32" x14ac:dyDescent="0.25">
      <c r="A308" s="164"/>
      <c r="B308" s="264" t="s">
        <v>1060</v>
      </c>
      <c r="C308" s="269">
        <v>-11.141859999999999</v>
      </c>
      <c r="D308" s="269">
        <v>-46.325229999999998</v>
      </c>
      <c r="E308" s="269">
        <v>-21.27844</v>
      </c>
      <c r="F308" s="269">
        <v>2.52189</v>
      </c>
      <c r="G308" s="269">
        <v>7.0659399999999897</v>
      </c>
      <c r="H308" s="269">
        <v>-9.0963499999999993</v>
      </c>
      <c r="I308" s="269">
        <v>6.3808599999999904</v>
      </c>
      <c r="J308" s="269">
        <v>0.97524542592012398</v>
      </c>
      <c r="K308" s="269">
        <v>-0.59057998246675003</v>
      </c>
      <c r="L308" s="269">
        <v>-2.0229179408000801</v>
      </c>
      <c r="M308" s="269">
        <v>-1.4507152741334099</v>
      </c>
      <c r="N308" s="269">
        <v>-2.3671842324667498</v>
      </c>
      <c r="O308" s="269">
        <v>-12.4504664408</v>
      </c>
      <c r="P308" s="269">
        <v>-13.058219482466701</v>
      </c>
      <c r="Q308" s="269">
        <v>-12.2148754408</v>
      </c>
      <c r="R308" s="269">
        <v>-31.752768482466699</v>
      </c>
      <c r="S308" s="269">
        <v>-5.0161805658000898</v>
      </c>
      <c r="T308" s="269">
        <v>-2.3528088158000999</v>
      </c>
      <c r="U308" s="269">
        <v>-3.2875951491334399</v>
      </c>
      <c r="V308" s="269">
        <v>-2.7610103574668101</v>
      </c>
      <c r="W308" s="269">
        <v>-2.0126251074668202</v>
      </c>
      <c r="X308" s="269">
        <v>-2.6121273574668402</v>
      </c>
      <c r="Y308" s="269">
        <v>-1.5903108574668501</v>
      </c>
      <c r="Z308" s="269">
        <v>-1.40476902413353</v>
      </c>
      <c r="AA308" s="269">
        <v>-8.3280967324669106</v>
      </c>
      <c r="AB308" s="269">
        <v>-12.8974601074669</v>
      </c>
      <c r="AC308" s="269">
        <v>-12.0414455658011</v>
      </c>
      <c r="AD308" s="269">
        <v>-31.609759024134998</v>
      </c>
      <c r="AE308" s="269">
        <v>-4.8671207324683499</v>
      </c>
    </row>
    <row r="309" spans="1:32" x14ac:dyDescent="0.25">
      <c r="A309" s="164"/>
      <c r="B309" s="264" t="s">
        <v>1061</v>
      </c>
      <c r="C309" s="269">
        <v>65.316019999999895</v>
      </c>
      <c r="D309" s="269">
        <v>573.82993999999997</v>
      </c>
      <c r="E309" s="269">
        <v>263.83415000000002</v>
      </c>
      <c r="F309" s="269">
        <v>122.54137</v>
      </c>
      <c r="G309" s="269">
        <v>65.800290000000004</v>
      </c>
      <c r="H309" s="269">
        <v>137.01416</v>
      </c>
      <c r="I309" s="269">
        <v>72.503949999999904</v>
      </c>
      <c r="J309" s="269">
        <v>4.2357015076039302</v>
      </c>
      <c r="K309" s="269">
        <v>24.8659408874909</v>
      </c>
      <c r="L309" s="269">
        <v>50.821213642074198</v>
      </c>
      <c r="M309" s="269">
        <v>45.834091615407601</v>
      </c>
      <c r="N309" s="269">
        <v>51.285010679990897</v>
      </c>
      <c r="O309" s="269">
        <v>205.87571662707401</v>
      </c>
      <c r="P309" s="269">
        <v>236.82072978249099</v>
      </c>
      <c r="Q309" s="269">
        <v>195.97449571707401</v>
      </c>
      <c r="R309" s="269">
        <v>491.63987027249101</v>
      </c>
      <c r="S309" s="269">
        <v>90.414125643324397</v>
      </c>
      <c r="T309" s="269">
        <v>50.4065156758246</v>
      </c>
      <c r="U309" s="269">
        <v>62.852298539157999</v>
      </c>
      <c r="V309" s="269">
        <v>58.982340816241802</v>
      </c>
      <c r="W309" s="269">
        <v>45.091358213742097</v>
      </c>
      <c r="X309" s="269">
        <v>58.725126986242302</v>
      </c>
      <c r="Y309" s="269">
        <v>41.876021321242497</v>
      </c>
      <c r="Z309" s="269">
        <v>32.2692784029094</v>
      </c>
      <c r="AA309" s="269">
        <v>157.718467304993</v>
      </c>
      <c r="AB309" s="269">
        <v>235.032451563743</v>
      </c>
      <c r="AC309" s="269">
        <v>193.94663329334</v>
      </c>
      <c r="AD309" s="269">
        <v>491.02545830293201</v>
      </c>
      <c r="AE309" s="269">
        <v>88.784737545015005</v>
      </c>
    </row>
    <row r="310" spans="1:32" x14ac:dyDescent="0.25">
      <c r="A310" s="164"/>
      <c r="B310" s="264" t="s">
        <v>1062</v>
      </c>
      <c r="C310" s="269">
        <v>4914.9672599999903</v>
      </c>
      <c r="D310" s="269">
        <v>5028.9374099999905</v>
      </c>
      <c r="E310" s="269">
        <v>4931.3665999999903</v>
      </c>
      <c r="F310" s="269">
        <v>5080.6575899999998</v>
      </c>
      <c r="G310" s="269">
        <v>5132.4868199999901</v>
      </c>
      <c r="H310" s="269">
        <v>5277.49189999999</v>
      </c>
      <c r="I310" s="269">
        <v>5262.8928900000001</v>
      </c>
      <c r="J310" s="269">
        <v>5306.9508614913202</v>
      </c>
      <c r="K310" s="269">
        <v>5335.9518026207597</v>
      </c>
      <c r="L310" s="269">
        <v>5362.0373827737403</v>
      </c>
      <c r="M310" s="269">
        <v>5462.9257337562904</v>
      </c>
      <c r="N310" s="269">
        <v>5532.6173251917398</v>
      </c>
      <c r="O310" s="269">
        <v>5596.7198988957598</v>
      </c>
      <c r="P310" s="269">
        <v>5616.8712771718601</v>
      </c>
      <c r="Q310" s="269">
        <v>5589.5469610999098</v>
      </c>
      <c r="R310" s="269">
        <v>5669.4663539450103</v>
      </c>
      <c r="S310" s="269">
        <v>5791.2334081564904</v>
      </c>
      <c r="T310" s="269">
        <v>6777.3191113988996</v>
      </c>
      <c r="U310" s="269">
        <v>6520.3108408972403</v>
      </c>
      <c r="V310" s="269">
        <v>6555.2868806239203</v>
      </c>
      <c r="W310" s="269">
        <v>6570.3859621299998</v>
      </c>
      <c r="X310" s="269">
        <v>6583.6055129863798</v>
      </c>
      <c r="Y310" s="269">
        <v>6659.5677504698097</v>
      </c>
      <c r="Z310" s="269">
        <v>6735.4422858670596</v>
      </c>
      <c r="AA310" s="269">
        <v>6778.1132437390797</v>
      </c>
      <c r="AB310" s="269">
        <v>6712.79394166985</v>
      </c>
      <c r="AC310" s="269">
        <v>6612.4364552675097</v>
      </c>
      <c r="AD310" s="269">
        <v>6656.6880576066196</v>
      </c>
      <c r="AE310" s="269">
        <v>6705.8763255724498</v>
      </c>
    </row>
    <row r="311" spans="1:32" x14ac:dyDescent="0.25">
      <c r="A311" s="164"/>
      <c r="B311" s="264" t="s">
        <v>1063</v>
      </c>
      <c r="C311" s="269">
        <v>4914.9672599999903</v>
      </c>
      <c r="D311" s="269">
        <v>5028.9374099999905</v>
      </c>
      <c r="E311" s="269">
        <v>4931.3665999999903</v>
      </c>
      <c r="F311" s="269">
        <v>5080.6575899999998</v>
      </c>
      <c r="G311" s="269">
        <v>5132.4868199999901</v>
      </c>
      <c r="H311" s="269">
        <v>5277.49189999999</v>
      </c>
      <c r="I311" s="269">
        <v>5262.8928900000001</v>
      </c>
      <c r="J311" s="269">
        <v>5306.9508614913202</v>
      </c>
      <c r="K311" s="269">
        <v>5335.9518026207597</v>
      </c>
      <c r="L311" s="269">
        <v>5362.0373827737403</v>
      </c>
      <c r="M311" s="269">
        <v>5462.9257337562904</v>
      </c>
      <c r="N311" s="269">
        <v>5532.6173251917398</v>
      </c>
      <c r="O311" s="269">
        <v>5596.7198988957598</v>
      </c>
      <c r="P311" s="269">
        <v>5616.8712771718601</v>
      </c>
      <c r="Q311" s="269">
        <v>5589.5469610999098</v>
      </c>
      <c r="R311" s="269">
        <v>5669.4663539450103</v>
      </c>
      <c r="S311" s="269">
        <v>5791.2334081564904</v>
      </c>
      <c r="T311" s="269">
        <v>6777.3191113988996</v>
      </c>
      <c r="U311" s="269">
        <v>6520.3108408972403</v>
      </c>
      <c r="V311" s="269">
        <v>6555.2868806239203</v>
      </c>
      <c r="W311" s="269">
        <v>6570.3859621299998</v>
      </c>
      <c r="X311" s="269">
        <v>6583.6055129863798</v>
      </c>
      <c r="Y311" s="269">
        <v>6659.5677504698097</v>
      </c>
      <c r="Z311" s="269">
        <v>6735.4422858670596</v>
      </c>
      <c r="AA311" s="269">
        <v>6778.1132437390797</v>
      </c>
      <c r="AB311" s="269">
        <v>6712.79394166985</v>
      </c>
      <c r="AC311" s="269">
        <v>6612.4364552675097</v>
      </c>
      <c r="AD311" s="269">
        <v>6656.6880576066196</v>
      </c>
      <c r="AE311" s="269">
        <v>6705.8763255724498</v>
      </c>
      <c r="AF311" s="164">
        <f>SUM(T311:AE311)</f>
        <v>79867.826368228809</v>
      </c>
    </row>
    <row r="312" spans="1:32" x14ac:dyDescent="0.25">
      <c r="A312" s="164"/>
      <c r="B312" s="266" t="s">
        <v>945</v>
      </c>
      <c r="C312" s="269">
        <v>15352.418669999999</v>
      </c>
      <c r="D312" s="269">
        <v>20186.98287</v>
      </c>
      <c r="E312" s="269">
        <v>11786.65041</v>
      </c>
      <c r="F312" s="269">
        <v>13859.2649</v>
      </c>
      <c r="G312" s="269">
        <v>7278.0846699999802</v>
      </c>
      <c r="H312" s="269">
        <v>19438.2443199999</v>
      </c>
      <c r="I312" s="269">
        <v>23940.052899999901</v>
      </c>
      <c r="J312" s="269">
        <v>22559.732269097902</v>
      </c>
      <c r="K312" s="269">
        <v>23200.387671863398</v>
      </c>
      <c r="L312" s="269">
        <v>19998.589986824201</v>
      </c>
      <c r="M312" s="269">
        <v>8124.5706079646097</v>
      </c>
      <c r="N312" s="269">
        <v>10680.9562886437</v>
      </c>
      <c r="O312" s="269">
        <v>13198.175272588</v>
      </c>
      <c r="P312" s="269">
        <v>13498.270780269801</v>
      </c>
      <c r="Q312" s="269">
        <v>11265.1306586674</v>
      </c>
      <c r="R312" s="269">
        <v>12126.302025749599</v>
      </c>
      <c r="S312" s="269">
        <v>6252.7983140021497</v>
      </c>
      <c r="T312" s="269">
        <v>13084.995707296501</v>
      </c>
      <c r="U312" s="269">
        <v>19096.496053212901</v>
      </c>
      <c r="V312" s="269">
        <v>23489.257515835801</v>
      </c>
      <c r="W312" s="269">
        <v>24665.492187941702</v>
      </c>
      <c r="X312" s="269">
        <v>21728.840671292601</v>
      </c>
      <c r="Y312" s="269">
        <v>7705.67966225704</v>
      </c>
      <c r="Z312" s="269">
        <v>9300.5682938370592</v>
      </c>
      <c r="AA312" s="269">
        <v>13910.707852035601</v>
      </c>
      <c r="AB312" s="269">
        <v>14353.453060145501</v>
      </c>
      <c r="AC312" s="269">
        <v>12294.265759854399</v>
      </c>
      <c r="AD312" s="269">
        <v>12646.4523690567</v>
      </c>
      <c r="AE312" s="269">
        <v>6537.54077079341</v>
      </c>
    </row>
    <row r="313" spans="1:32" x14ac:dyDescent="0.25">
      <c r="A313" s="164" t="str">
        <f t="shared" ref="A313:A315" si="7">MID($B313,6,3)</f>
        <v/>
      </c>
    </row>
    <row r="314" spans="1:32" x14ac:dyDescent="0.25">
      <c r="A314" s="164" t="str">
        <f t="shared" si="7"/>
        <v/>
      </c>
    </row>
    <row r="315" spans="1:32" x14ac:dyDescent="0.25">
      <c r="A315" s="164" t="str">
        <f t="shared" si="7"/>
        <v/>
      </c>
    </row>
  </sheetData>
  <pageMargins left="0.75" right="0.75" top="1" bottom="1" header="0.5" footer="0.5"/>
  <pageSetup scale="3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39"/>
  <sheetViews>
    <sheetView zoomScale="85" zoomScaleNormal="85" workbookViewId="0">
      <pane xSplit="1" ySplit="3" topLeftCell="G4" activePane="bottomRight" state="frozen"/>
      <selection activeCell="B40" sqref="B40"/>
      <selection pane="topRight" activeCell="B40" sqref="B40"/>
      <selection pane="bottomLeft" activeCell="B40" sqref="B40"/>
      <selection pane="bottomRight" activeCell="W26" sqref="W26"/>
    </sheetView>
  </sheetViews>
  <sheetFormatPr defaultColWidth="9.140625" defaultRowHeight="15" outlineLevelRow="1" x14ac:dyDescent="0.25"/>
  <cols>
    <col min="1" max="1" width="46.7109375" style="240" customWidth="1"/>
    <col min="2" max="30" width="10.7109375" style="269" customWidth="1"/>
    <col min="31" max="31" width="11.7109375" style="89" bestFit="1" customWidth="1"/>
    <col min="32" max="16384" width="9.140625" style="89"/>
  </cols>
  <sheetData>
    <row r="1" spans="1:30" s="201" customFormat="1" x14ac:dyDescent="0.25">
      <c r="A1" s="239" t="s">
        <v>1297</v>
      </c>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row>
    <row r="2" spans="1:30" s="201" customFormat="1" x14ac:dyDescent="0.25">
      <c r="A2" s="239"/>
      <c r="B2" s="267" t="s">
        <v>1201</v>
      </c>
      <c r="C2" s="267" t="s">
        <v>1202</v>
      </c>
      <c r="D2" s="267" t="s">
        <v>1203</v>
      </c>
      <c r="E2" s="267" t="s">
        <v>1204</v>
      </c>
      <c r="F2" s="267" t="s">
        <v>1205</v>
      </c>
      <c r="G2" s="267" t="s">
        <v>1206</v>
      </c>
      <c r="H2" s="267" t="s">
        <v>1207</v>
      </c>
      <c r="I2" s="267" t="s">
        <v>1208</v>
      </c>
      <c r="J2" s="267" t="s">
        <v>1209</v>
      </c>
      <c r="K2" s="267" t="s">
        <v>1210</v>
      </c>
      <c r="L2" s="267" t="s">
        <v>1211</v>
      </c>
      <c r="M2" s="267" t="s">
        <v>1212</v>
      </c>
      <c r="N2" s="267" t="s">
        <v>1213</v>
      </c>
      <c r="O2" s="267" t="s">
        <v>1214</v>
      </c>
      <c r="P2" s="267" t="s">
        <v>1215</v>
      </c>
      <c r="Q2" s="267" t="s">
        <v>1216</v>
      </c>
      <c r="R2" s="267" t="s">
        <v>1217</v>
      </c>
      <c r="S2" s="267" t="s">
        <v>1218</v>
      </c>
      <c r="T2" s="267" t="s">
        <v>1219</v>
      </c>
      <c r="U2" s="267" t="s">
        <v>1220</v>
      </c>
      <c r="V2" s="267" t="s">
        <v>1221</v>
      </c>
      <c r="W2" s="267" t="s">
        <v>1222</v>
      </c>
      <c r="X2" s="267" t="s">
        <v>1223</v>
      </c>
      <c r="Y2" s="267" t="s">
        <v>1224</v>
      </c>
      <c r="Z2" s="267" t="s">
        <v>1225</v>
      </c>
      <c r="AA2" s="267" t="s">
        <v>1226</v>
      </c>
      <c r="AB2" s="267" t="s">
        <v>1227</v>
      </c>
      <c r="AC2" s="267" t="s">
        <v>1228</v>
      </c>
      <c r="AD2" s="267" t="s">
        <v>1229</v>
      </c>
    </row>
    <row r="3" spans="1:30" s="201" customFormat="1" x14ac:dyDescent="0.25">
      <c r="A3" s="296" t="s">
        <v>1243</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row>
    <row r="4" spans="1:30" x14ac:dyDescent="0.25">
      <c r="A4" s="297" t="s">
        <v>314</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row>
    <row r="5" spans="1:30" x14ac:dyDescent="0.25">
      <c r="A5" s="297" t="s">
        <v>602</v>
      </c>
    </row>
    <row r="6" spans="1:30" x14ac:dyDescent="0.25">
      <c r="B6" s="4"/>
      <c r="C6" s="4"/>
      <c r="D6" s="4"/>
      <c r="E6" s="4"/>
      <c r="F6" s="4"/>
      <c r="G6" s="4"/>
      <c r="H6" s="4"/>
      <c r="I6" s="4"/>
      <c r="J6" s="4"/>
      <c r="K6" s="4"/>
      <c r="L6" s="4"/>
      <c r="M6" s="4"/>
      <c r="N6" s="4"/>
      <c r="O6" s="4"/>
      <c r="P6" s="4"/>
      <c r="Q6" s="4"/>
      <c r="R6" s="4"/>
      <c r="S6" s="4"/>
      <c r="T6" s="4"/>
      <c r="U6" s="4"/>
      <c r="V6" s="4"/>
      <c r="W6" s="4"/>
      <c r="X6" s="4"/>
      <c r="Y6" s="4"/>
      <c r="Z6" s="4"/>
      <c r="AA6" s="4"/>
      <c r="AB6" s="4"/>
      <c r="AC6" s="4"/>
      <c r="AD6" s="4"/>
    </row>
    <row r="7" spans="1:30" outlineLevel="1" x14ac:dyDescent="0.25">
      <c r="A7" s="297" t="s">
        <v>603</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row>
    <row r="8" spans="1:30" outlineLevel="1" x14ac:dyDescent="0.25">
      <c r="A8" s="240" t="s">
        <v>604</v>
      </c>
      <c r="B8" s="269">
        <v>33942.115550000002</v>
      </c>
      <c r="C8" s="269">
        <v>35038.695659999998</v>
      </c>
      <c r="D8" s="269">
        <v>25646.670610000001</v>
      </c>
      <c r="E8" s="269">
        <v>27456.275900000001</v>
      </c>
      <c r="F8" s="269">
        <v>23123.475259999999</v>
      </c>
      <c r="G8" s="269">
        <v>35024.454189999997</v>
      </c>
      <c r="H8" s="269">
        <v>39309.457090000004</v>
      </c>
      <c r="I8" s="269">
        <v>41974.940648867101</v>
      </c>
      <c r="J8" s="269">
        <v>41871.936946367197</v>
      </c>
      <c r="K8" s="269">
        <v>32659.3106762856</v>
      </c>
      <c r="L8" s="269">
        <v>25049.2810484357</v>
      </c>
      <c r="M8" s="269">
        <v>24079.113300410001</v>
      </c>
      <c r="N8" s="269">
        <v>28510.102734792501</v>
      </c>
      <c r="O8" s="269">
        <v>32046.423389854001</v>
      </c>
      <c r="P8" s="269">
        <v>28253.1092971082</v>
      </c>
      <c r="Q8" s="269">
        <v>28214.5211662084</v>
      </c>
      <c r="R8" s="269">
        <v>23639.7172408605</v>
      </c>
      <c r="S8" s="269">
        <v>28239.2667285682</v>
      </c>
      <c r="T8" s="269">
        <v>34368.135397157799</v>
      </c>
      <c r="U8" s="269">
        <v>43729.638469861296</v>
      </c>
      <c r="V8" s="269">
        <v>44255.5703194628</v>
      </c>
      <c r="W8" s="269">
        <v>34660.730648351797</v>
      </c>
      <c r="X8" s="269">
        <v>26375.513863105702</v>
      </c>
      <c r="Y8" s="269">
        <v>25842.507756214702</v>
      </c>
      <c r="Z8" s="269">
        <v>30069.334012502899</v>
      </c>
      <c r="AA8" s="269">
        <v>33904.880283399099</v>
      </c>
      <c r="AB8" s="269">
        <v>29779.745279355699</v>
      </c>
      <c r="AC8" s="269">
        <v>30777.4743458966</v>
      </c>
      <c r="AD8" s="269">
        <v>24677.0444686193</v>
      </c>
    </row>
    <row r="9" spans="1:30" ht="15.75" outlineLevel="1" thickBot="1" x14ac:dyDescent="0.3">
      <c r="A9" s="240" t="s">
        <v>605</v>
      </c>
      <c r="B9" s="303">
        <v>33838.896610000003</v>
      </c>
      <c r="C9" s="303">
        <v>38283.407339999998</v>
      </c>
      <c r="D9" s="303">
        <v>25345.499790000002</v>
      </c>
      <c r="E9" s="303">
        <v>23129.421689999999</v>
      </c>
      <c r="F9" s="303">
        <v>14967.739679999901</v>
      </c>
      <c r="G9" s="303">
        <v>8072.4819900000002</v>
      </c>
      <c r="H9" s="303">
        <v>7153.1907300000003</v>
      </c>
      <c r="I9" s="303">
        <v>7098.5721546115801</v>
      </c>
      <c r="J9" s="303">
        <v>7010.7659953319899</v>
      </c>
      <c r="K9" s="303">
        <v>7212.7752381233704</v>
      </c>
      <c r="L9" s="303">
        <v>8895.8716136369694</v>
      </c>
      <c r="M9" s="303">
        <v>17609.8603199391</v>
      </c>
      <c r="N9" s="303">
        <v>30445.144969376401</v>
      </c>
      <c r="O9" s="303">
        <v>38065.519550347897</v>
      </c>
      <c r="P9" s="303">
        <v>34035.140403030702</v>
      </c>
      <c r="Q9" s="303">
        <v>24734.118609771402</v>
      </c>
      <c r="R9" s="303">
        <v>14078.3070691146</v>
      </c>
      <c r="S9" s="303">
        <v>9662.2034277951898</v>
      </c>
      <c r="T9" s="303">
        <v>7576.8428690561104</v>
      </c>
      <c r="U9" s="303">
        <v>7094.29165018597</v>
      </c>
      <c r="V9" s="303">
        <v>6988.6825086239996</v>
      </c>
      <c r="W9" s="303">
        <v>7187.4573369891104</v>
      </c>
      <c r="X9" s="303">
        <v>8885.6974217717598</v>
      </c>
      <c r="Y9" s="303">
        <v>17872.1127786978</v>
      </c>
      <c r="Z9" s="303">
        <v>30583.9823974971</v>
      </c>
      <c r="AA9" s="303">
        <v>38069.518365379299</v>
      </c>
      <c r="AB9" s="303">
        <v>34014.2144707189</v>
      </c>
      <c r="AC9" s="303">
        <v>24883.425866624199</v>
      </c>
      <c r="AD9" s="303">
        <v>14171.4401774207</v>
      </c>
    </row>
    <row r="10" spans="1:30" outlineLevel="1" x14ac:dyDescent="0.25">
      <c r="A10" s="298" t="s">
        <v>606</v>
      </c>
      <c r="B10" s="304">
        <v>67781.012159999998</v>
      </c>
      <c r="C10" s="304">
        <v>73322.103000000003</v>
      </c>
      <c r="D10" s="304">
        <v>50992.170400000003</v>
      </c>
      <c r="E10" s="304">
        <v>50585.697590000003</v>
      </c>
      <c r="F10" s="304">
        <v>38091.214939999998</v>
      </c>
      <c r="G10" s="304">
        <v>43096.936179999997</v>
      </c>
      <c r="H10" s="304">
        <v>46462.647819999998</v>
      </c>
      <c r="I10" s="304">
        <v>49073.512803478698</v>
      </c>
      <c r="J10" s="304">
        <v>48882.702941699201</v>
      </c>
      <c r="K10" s="304">
        <v>39872.085914408999</v>
      </c>
      <c r="L10" s="304">
        <v>33945.152662072702</v>
      </c>
      <c r="M10" s="304">
        <v>41688.973620349199</v>
      </c>
      <c r="N10" s="304">
        <v>58955.247704168898</v>
      </c>
      <c r="O10" s="304">
        <v>70111.942940201901</v>
      </c>
      <c r="P10" s="304">
        <v>62288.249700138898</v>
      </c>
      <c r="Q10" s="304">
        <v>52948.6397759799</v>
      </c>
      <c r="R10" s="304">
        <v>37718.024309975197</v>
      </c>
      <c r="S10" s="304">
        <v>37901.470156363401</v>
      </c>
      <c r="T10" s="304">
        <v>41944.978266213897</v>
      </c>
      <c r="U10" s="304">
        <v>50823.930120047298</v>
      </c>
      <c r="V10" s="304">
        <v>51244.252828086799</v>
      </c>
      <c r="W10" s="304">
        <v>41848.187985340897</v>
      </c>
      <c r="X10" s="304">
        <v>35261.2112848775</v>
      </c>
      <c r="Y10" s="304">
        <v>43714.620534912501</v>
      </c>
      <c r="Z10" s="304">
        <v>60653.316410000101</v>
      </c>
      <c r="AA10" s="304">
        <v>71974.398648778399</v>
      </c>
      <c r="AB10" s="304">
        <v>63793.959750074697</v>
      </c>
      <c r="AC10" s="304">
        <v>55660.900212520799</v>
      </c>
      <c r="AD10" s="304">
        <v>38848.484646040102</v>
      </c>
    </row>
    <row r="11" spans="1:30" outlineLevel="1" x14ac:dyDescent="0.25">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row>
    <row r="12" spans="1:30" outlineLevel="1" x14ac:dyDescent="0.25">
      <c r="A12" s="240" t="s">
        <v>607</v>
      </c>
      <c r="B12" s="269">
        <v>25678.032739999999</v>
      </c>
      <c r="C12" s="269">
        <v>24466.985189999999</v>
      </c>
      <c r="D12" s="269">
        <v>24150.29319</v>
      </c>
      <c r="E12" s="269">
        <v>24472.51353</v>
      </c>
      <c r="F12" s="269">
        <v>22974.764389999898</v>
      </c>
      <c r="G12" s="269">
        <v>28449.757349999902</v>
      </c>
      <c r="H12" s="269">
        <v>29104.05359</v>
      </c>
      <c r="I12" s="269">
        <v>30580.390003135199</v>
      </c>
      <c r="J12" s="269">
        <v>30648.761284656499</v>
      </c>
      <c r="K12" s="269">
        <v>27021.0428820099</v>
      </c>
      <c r="L12" s="269">
        <v>24798.5470337603</v>
      </c>
      <c r="M12" s="269">
        <v>24336.297200827499</v>
      </c>
      <c r="N12" s="269">
        <v>24600.0768353602</v>
      </c>
      <c r="O12" s="269">
        <v>25367.805620519299</v>
      </c>
      <c r="P12" s="269">
        <v>23622.367022132301</v>
      </c>
      <c r="Q12" s="269">
        <v>24326.7095929524</v>
      </c>
      <c r="R12" s="269">
        <v>23816.005184751099</v>
      </c>
      <c r="S12" s="269">
        <v>28223.008744700899</v>
      </c>
      <c r="T12" s="269">
        <v>29769.1703266369</v>
      </c>
      <c r="U12" s="269">
        <v>32033.7501538586</v>
      </c>
      <c r="V12" s="269">
        <v>32327.308756478</v>
      </c>
      <c r="W12" s="269">
        <v>28535.2163737585</v>
      </c>
      <c r="X12" s="269">
        <v>26021.4020962389</v>
      </c>
      <c r="Y12" s="269">
        <v>25849.274120104099</v>
      </c>
      <c r="Z12" s="269">
        <v>25825.969101667299</v>
      </c>
      <c r="AA12" s="269">
        <v>26602.510341976998</v>
      </c>
      <c r="AB12" s="269">
        <v>24638.024559916001</v>
      </c>
      <c r="AC12" s="269">
        <v>25967.980809290799</v>
      </c>
      <c r="AD12" s="269">
        <v>24800.766507255299</v>
      </c>
    </row>
    <row r="13" spans="1:30" ht="15.75" outlineLevel="1" thickBot="1" x14ac:dyDescent="0.3">
      <c r="A13" s="240" t="s">
        <v>608</v>
      </c>
      <c r="B13" s="303">
        <v>12417.762549999999</v>
      </c>
      <c r="C13" s="303">
        <v>14966.485710000001</v>
      </c>
      <c r="D13" s="303">
        <v>9917.55861</v>
      </c>
      <c r="E13" s="303">
        <v>9511.7142800000001</v>
      </c>
      <c r="F13" s="303">
        <v>6022.4102199999998</v>
      </c>
      <c r="G13" s="303">
        <v>3416.8064300000001</v>
      </c>
      <c r="H13" s="303">
        <v>3185.6831400000001</v>
      </c>
      <c r="I13" s="303">
        <v>2735.94825203956</v>
      </c>
      <c r="J13" s="303">
        <v>2708.9198545954</v>
      </c>
      <c r="K13" s="303">
        <v>2814.7942988104201</v>
      </c>
      <c r="L13" s="303">
        <v>3972.52455962158</v>
      </c>
      <c r="M13" s="303">
        <v>6812.20803953837</v>
      </c>
      <c r="N13" s="303">
        <v>11358.661361508901</v>
      </c>
      <c r="O13" s="303">
        <v>14325.1560153152</v>
      </c>
      <c r="P13" s="303">
        <v>12704.642727598801</v>
      </c>
      <c r="Q13" s="303">
        <v>9216.60981098091</v>
      </c>
      <c r="R13" s="303">
        <v>5537.49062250305</v>
      </c>
      <c r="S13" s="303">
        <v>3981.6322729725998</v>
      </c>
      <c r="T13" s="303">
        <v>2827.1851172286902</v>
      </c>
      <c r="U13" s="303">
        <v>2643.4233925239901</v>
      </c>
      <c r="V13" s="303">
        <v>2612.1910138806102</v>
      </c>
      <c r="W13" s="303">
        <v>2715.54919270451</v>
      </c>
      <c r="X13" s="303">
        <v>3935.93697363605</v>
      </c>
      <c r="Y13" s="303">
        <v>6753.2476936923504</v>
      </c>
      <c r="Z13" s="303">
        <v>11114.807535305999</v>
      </c>
      <c r="AA13" s="303">
        <v>13842.5093672735</v>
      </c>
      <c r="AB13" s="303">
        <v>12249.140386962599</v>
      </c>
      <c r="AC13" s="303">
        <v>8920.3393470574592</v>
      </c>
      <c r="AD13" s="303">
        <v>5421.15600928402</v>
      </c>
    </row>
    <row r="14" spans="1:30" outlineLevel="1" x14ac:dyDescent="0.25">
      <c r="A14" s="298" t="s">
        <v>609</v>
      </c>
      <c r="B14" s="269">
        <v>38095.795290000002</v>
      </c>
      <c r="C14" s="269">
        <v>39433.4709</v>
      </c>
      <c r="D14" s="269">
        <v>34067.851799999997</v>
      </c>
      <c r="E14" s="269">
        <v>33984.227809999997</v>
      </c>
      <c r="F14" s="269">
        <v>28997.1746099999</v>
      </c>
      <c r="G14" s="269">
        <v>31866.563779999899</v>
      </c>
      <c r="H14" s="269">
        <v>32289.736730000001</v>
      </c>
      <c r="I14" s="269">
        <v>33316.3382551748</v>
      </c>
      <c r="J14" s="269">
        <v>33357.681139251901</v>
      </c>
      <c r="K14" s="269">
        <v>29835.837180820301</v>
      </c>
      <c r="L14" s="269">
        <v>28771.071593381799</v>
      </c>
      <c r="M14" s="269">
        <v>31148.505240365899</v>
      </c>
      <c r="N14" s="269">
        <v>35958.738196869199</v>
      </c>
      <c r="O14" s="269">
        <v>39692.961635834501</v>
      </c>
      <c r="P14" s="269">
        <v>36327.0097497311</v>
      </c>
      <c r="Q14" s="269">
        <v>33543.319403933303</v>
      </c>
      <c r="R14" s="269">
        <v>29353.495807254199</v>
      </c>
      <c r="S14" s="269">
        <v>32204.641017673501</v>
      </c>
      <c r="T14" s="269">
        <v>32596.355443865599</v>
      </c>
      <c r="U14" s="269">
        <v>34677.173546382597</v>
      </c>
      <c r="V14" s="269">
        <v>34939.4997703587</v>
      </c>
      <c r="W14" s="269">
        <v>31250.765566463</v>
      </c>
      <c r="X14" s="269">
        <v>29957.339069874899</v>
      </c>
      <c r="Y14" s="269">
        <v>32602.521813796498</v>
      </c>
      <c r="Z14" s="269">
        <v>36940.776636973402</v>
      </c>
      <c r="AA14" s="269">
        <v>40445.019709250497</v>
      </c>
      <c r="AB14" s="269">
        <v>36887.1649468787</v>
      </c>
      <c r="AC14" s="269">
        <v>34888.3201563482</v>
      </c>
      <c r="AD14" s="269">
        <v>30221.9225165393</v>
      </c>
    </row>
    <row r="15" spans="1:30" outlineLevel="1" x14ac:dyDescent="0.25">
      <c r="B15" s="302"/>
      <c r="C15" s="302"/>
      <c r="D15" s="302"/>
      <c r="E15" s="302"/>
      <c r="F15" s="302"/>
      <c r="G15" s="302"/>
      <c r="H15" s="302"/>
      <c r="I15" s="302"/>
      <c r="J15" s="302"/>
      <c r="K15" s="302"/>
      <c r="L15" s="302"/>
      <c r="M15" s="302"/>
      <c r="N15" s="302"/>
      <c r="O15" s="302"/>
      <c r="P15" s="302"/>
      <c r="Q15" s="302"/>
      <c r="R15" s="302"/>
      <c r="S15" s="302"/>
      <c r="T15" s="302"/>
      <c r="U15" s="302"/>
      <c r="V15" s="302"/>
      <c r="W15" s="302"/>
      <c r="X15" s="302"/>
      <c r="Y15" s="302"/>
      <c r="Z15" s="302"/>
      <c r="AA15" s="302"/>
      <c r="AB15" s="302"/>
      <c r="AC15" s="302"/>
      <c r="AD15" s="302"/>
    </row>
    <row r="16" spans="1:30" outlineLevel="1" x14ac:dyDescent="0.25">
      <c r="A16" s="240" t="s">
        <v>610</v>
      </c>
      <c r="B16" s="269">
        <v>12180.5354099999</v>
      </c>
      <c r="C16" s="269">
        <v>10876.3246499999</v>
      </c>
      <c r="D16" s="269">
        <v>12206.0561</v>
      </c>
      <c r="E16" s="269">
        <v>10985.1671899999</v>
      </c>
      <c r="F16" s="269">
        <v>12470.05457</v>
      </c>
      <c r="G16" s="269">
        <v>12597.2072799999</v>
      </c>
      <c r="H16" s="269">
        <v>12609.274219999999</v>
      </c>
      <c r="I16" s="269">
        <v>12818.9534948768</v>
      </c>
      <c r="J16" s="269">
        <v>13321.6167085997</v>
      </c>
      <c r="K16" s="269">
        <v>11934.685180562101</v>
      </c>
      <c r="L16" s="269">
        <v>11575.701497817699</v>
      </c>
      <c r="M16" s="269">
        <v>12201.447520224399</v>
      </c>
      <c r="N16" s="269">
        <v>11899.6801654104</v>
      </c>
      <c r="O16" s="269">
        <v>11871.1119844898</v>
      </c>
      <c r="P16" s="269">
        <v>11165.346608067801</v>
      </c>
      <c r="Q16" s="269">
        <v>11874.8139656441</v>
      </c>
      <c r="R16" s="269">
        <v>11881.818268793</v>
      </c>
      <c r="S16" s="269">
        <v>14280.366251208899</v>
      </c>
      <c r="T16" s="269">
        <v>13835.9917180753</v>
      </c>
      <c r="U16" s="269">
        <v>13597.985014665799</v>
      </c>
      <c r="V16" s="269">
        <v>14274.631369520799</v>
      </c>
      <c r="W16" s="269">
        <v>12936.9093739318</v>
      </c>
      <c r="X16" s="269">
        <v>12275.1731318032</v>
      </c>
      <c r="Y16" s="269">
        <v>13269.571848245199</v>
      </c>
      <c r="Z16" s="269">
        <v>12823.0581926667</v>
      </c>
      <c r="AA16" s="269">
        <v>12726.9484499789</v>
      </c>
      <c r="AB16" s="269">
        <v>11879.586485424399</v>
      </c>
      <c r="AC16" s="269">
        <v>12954.6011292167</v>
      </c>
      <c r="AD16" s="269">
        <v>12664.208334172399</v>
      </c>
    </row>
    <row r="17" spans="1:30" ht="15.75" outlineLevel="1" thickBot="1" x14ac:dyDescent="0.3">
      <c r="A17" s="240" t="s">
        <v>611</v>
      </c>
      <c r="B17" s="303">
        <v>1147.3664200000001</v>
      </c>
      <c r="C17" s="303">
        <v>1095.58925</v>
      </c>
      <c r="D17" s="303">
        <v>968.43700000000001</v>
      </c>
      <c r="E17" s="303">
        <v>1094.8919000000001</v>
      </c>
      <c r="F17" s="303">
        <v>661.270029999999</v>
      </c>
      <c r="G17" s="303">
        <v>644.55718999999999</v>
      </c>
      <c r="H17" s="303">
        <v>550.52490999999998</v>
      </c>
      <c r="I17" s="303">
        <v>490.51540873055501</v>
      </c>
      <c r="J17" s="303">
        <v>511.666744528008</v>
      </c>
      <c r="K17" s="303">
        <v>579.14365639971902</v>
      </c>
      <c r="L17" s="303">
        <v>779.99393913617098</v>
      </c>
      <c r="M17" s="303">
        <v>1023.03398447686</v>
      </c>
      <c r="N17" s="303">
        <v>1262.5427662698401</v>
      </c>
      <c r="O17" s="303">
        <v>1371.8617166868501</v>
      </c>
      <c r="P17" s="303">
        <v>1221.9607497016</v>
      </c>
      <c r="Q17" s="303">
        <v>914.41259204198502</v>
      </c>
      <c r="R17" s="303">
        <v>654.18357721820803</v>
      </c>
      <c r="S17" s="303">
        <v>627.60815798782096</v>
      </c>
      <c r="T17" s="303">
        <v>548.38019693147396</v>
      </c>
      <c r="U17" s="303">
        <v>506.06819165957</v>
      </c>
      <c r="V17" s="303">
        <v>522.04584572786905</v>
      </c>
      <c r="W17" s="303">
        <v>588.87652438236398</v>
      </c>
      <c r="X17" s="303">
        <v>804.01217504219505</v>
      </c>
      <c r="Y17" s="303">
        <v>1043.47690278037</v>
      </c>
      <c r="Z17" s="303">
        <v>1278.4106434155001</v>
      </c>
      <c r="AA17" s="303">
        <v>1353.0376259240099</v>
      </c>
      <c r="AB17" s="303">
        <v>1200.6314467987099</v>
      </c>
      <c r="AC17" s="303">
        <v>885.07125593506498</v>
      </c>
      <c r="AD17" s="303">
        <v>654.89095481371703</v>
      </c>
    </row>
    <row r="18" spans="1:30" outlineLevel="1" x14ac:dyDescent="0.25">
      <c r="A18" s="298" t="s">
        <v>612</v>
      </c>
      <c r="B18" s="269">
        <v>13327.901829999901</v>
      </c>
      <c r="C18" s="269">
        <v>11971.9139</v>
      </c>
      <c r="D18" s="269">
        <v>13174.4931</v>
      </c>
      <c r="E18" s="269">
        <v>12080.059089999901</v>
      </c>
      <c r="F18" s="269">
        <v>13131.3246</v>
      </c>
      <c r="G18" s="269">
        <v>13241.7644699999</v>
      </c>
      <c r="H18" s="269">
        <v>13159.799129999999</v>
      </c>
      <c r="I18" s="269">
        <v>13309.4689036074</v>
      </c>
      <c r="J18" s="269">
        <v>13833.2834531277</v>
      </c>
      <c r="K18" s="269">
        <v>12513.8288369618</v>
      </c>
      <c r="L18" s="269">
        <v>12355.6954369539</v>
      </c>
      <c r="M18" s="269">
        <v>13224.4815047012</v>
      </c>
      <c r="N18" s="269">
        <v>13162.2229316802</v>
      </c>
      <c r="O18" s="269">
        <v>13242.973701176699</v>
      </c>
      <c r="P18" s="269">
        <v>12387.307357769399</v>
      </c>
      <c r="Q18" s="269">
        <v>12789.226557686099</v>
      </c>
      <c r="R18" s="269">
        <v>12536.001846011201</v>
      </c>
      <c r="S18" s="269">
        <v>14907.9744091967</v>
      </c>
      <c r="T18" s="269">
        <v>14384.371915006799</v>
      </c>
      <c r="U18" s="269">
        <v>14104.0532063254</v>
      </c>
      <c r="V18" s="269">
        <v>14796.677215248699</v>
      </c>
      <c r="W18" s="269">
        <v>13525.7858983142</v>
      </c>
      <c r="X18" s="269">
        <v>13079.1853068453</v>
      </c>
      <c r="Y18" s="269">
        <v>14313.048751025501</v>
      </c>
      <c r="Z18" s="269">
        <v>14101.4688360822</v>
      </c>
      <c r="AA18" s="269">
        <v>14079.9860759029</v>
      </c>
      <c r="AB18" s="269">
        <v>13080.2179322231</v>
      </c>
      <c r="AC18" s="269">
        <v>13839.6723851518</v>
      </c>
      <c r="AD18" s="269">
        <v>13319.099288986101</v>
      </c>
    </row>
    <row r="19" spans="1:30" outlineLevel="1" x14ac:dyDescent="0.25">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row>
    <row r="20" spans="1:30" ht="15.75" outlineLevel="1" thickBot="1" x14ac:dyDescent="0.3">
      <c r="A20" s="240" t="s">
        <v>613</v>
      </c>
      <c r="B20" s="303">
        <v>275.71487999999999</v>
      </c>
      <c r="C20" s="303">
        <v>230.30518000000001</v>
      </c>
      <c r="D20" s="303">
        <v>204.98122999999899</v>
      </c>
      <c r="E20" s="303">
        <v>259.45972999999998</v>
      </c>
      <c r="F20" s="303">
        <v>198.53811999999999</v>
      </c>
      <c r="G20" s="303">
        <v>208.68151</v>
      </c>
      <c r="H20" s="303">
        <v>207.6026</v>
      </c>
      <c r="I20" s="303">
        <v>244.90912147984699</v>
      </c>
      <c r="J20" s="303">
        <v>244.33917968657599</v>
      </c>
      <c r="K20" s="303">
        <v>242.31154973429801</v>
      </c>
      <c r="L20" s="303">
        <v>241.43286097684501</v>
      </c>
      <c r="M20" s="303">
        <v>241.87828017558701</v>
      </c>
      <c r="N20" s="303">
        <v>243.09440131667299</v>
      </c>
      <c r="O20" s="303">
        <v>246.86570434143599</v>
      </c>
      <c r="P20" s="303">
        <v>244.01910292746101</v>
      </c>
      <c r="Q20" s="303">
        <v>240.498171601927</v>
      </c>
      <c r="R20" s="303">
        <v>242.37501785969701</v>
      </c>
      <c r="S20" s="303">
        <v>249.33635806123499</v>
      </c>
      <c r="T20" s="303">
        <v>249.53722547959299</v>
      </c>
      <c r="U20" s="303">
        <v>249.26267435164601</v>
      </c>
      <c r="V20" s="303">
        <v>249.68315143076001</v>
      </c>
      <c r="W20" s="303">
        <v>248.63191800614101</v>
      </c>
      <c r="X20" s="303">
        <v>247.89380764638801</v>
      </c>
      <c r="Y20" s="303">
        <v>250.81747362086199</v>
      </c>
      <c r="Z20" s="303">
        <v>252.430717251993</v>
      </c>
      <c r="AA20" s="303">
        <v>255.64654279196199</v>
      </c>
      <c r="AB20" s="303">
        <v>251.171834934609</v>
      </c>
      <c r="AC20" s="303">
        <v>247.99543653500601</v>
      </c>
      <c r="AD20" s="303">
        <v>247.60266057961701</v>
      </c>
    </row>
    <row r="21" spans="1:30" outlineLevel="1" x14ac:dyDescent="0.25">
      <c r="A21" s="298" t="s">
        <v>614</v>
      </c>
      <c r="B21" s="269">
        <v>275.71487999999999</v>
      </c>
      <c r="C21" s="269">
        <v>230.30518000000001</v>
      </c>
      <c r="D21" s="269">
        <v>204.98122999999899</v>
      </c>
      <c r="E21" s="269">
        <v>259.45972999999998</v>
      </c>
      <c r="F21" s="269">
        <v>198.53811999999999</v>
      </c>
      <c r="G21" s="269">
        <v>208.68151</v>
      </c>
      <c r="H21" s="269">
        <v>207.6026</v>
      </c>
      <c r="I21" s="269">
        <v>244.90912147984699</v>
      </c>
      <c r="J21" s="269">
        <v>244.33917968657599</v>
      </c>
      <c r="K21" s="269">
        <v>242.31154973429801</v>
      </c>
      <c r="L21" s="269">
        <v>241.43286097684501</v>
      </c>
      <c r="M21" s="269">
        <v>241.87828017558701</v>
      </c>
      <c r="N21" s="269">
        <v>243.09440131667299</v>
      </c>
      <c r="O21" s="269">
        <v>246.86570434143599</v>
      </c>
      <c r="P21" s="269">
        <v>244.01910292746101</v>
      </c>
      <c r="Q21" s="269">
        <v>240.498171601927</v>
      </c>
      <c r="R21" s="269">
        <v>242.37501785969701</v>
      </c>
      <c r="S21" s="269">
        <v>249.33635806123499</v>
      </c>
      <c r="T21" s="269">
        <v>249.53722547959299</v>
      </c>
      <c r="U21" s="269">
        <v>249.26267435164601</v>
      </c>
      <c r="V21" s="269">
        <v>249.68315143076001</v>
      </c>
      <c r="W21" s="269">
        <v>248.63191800614101</v>
      </c>
      <c r="X21" s="269">
        <v>247.89380764638801</v>
      </c>
      <c r="Y21" s="269">
        <v>250.81747362086199</v>
      </c>
      <c r="Z21" s="269">
        <v>252.430717251993</v>
      </c>
      <c r="AA21" s="269">
        <v>255.64654279196199</v>
      </c>
      <c r="AB21" s="269">
        <v>251.171834934609</v>
      </c>
      <c r="AC21" s="269">
        <v>247.99543653500601</v>
      </c>
      <c r="AD21" s="269">
        <v>247.60266057961701</v>
      </c>
    </row>
    <row r="22" spans="1:30" outlineLevel="1" x14ac:dyDescent="0.25">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row>
    <row r="23" spans="1:30" outlineLevel="1" x14ac:dyDescent="0.25">
      <c r="A23" s="240" t="s">
        <v>615</v>
      </c>
      <c r="B23" s="269">
        <v>6347.5088400000004</v>
      </c>
      <c r="C23" s="269">
        <v>5503.8080799999998</v>
      </c>
      <c r="D23" s="269">
        <v>5849.8670700000002</v>
      </c>
      <c r="E23" s="269">
        <v>6744.4547000000002</v>
      </c>
      <c r="F23" s="269">
        <v>6499.7129299999997</v>
      </c>
      <c r="G23" s="269">
        <v>7396.7907299999997</v>
      </c>
      <c r="H23" s="269">
        <v>7367.3383899999999</v>
      </c>
      <c r="I23" s="269">
        <v>7691.7066549314304</v>
      </c>
      <c r="J23" s="269">
        <v>7848.3639039464697</v>
      </c>
      <c r="K23" s="269">
        <v>6880.0608852297501</v>
      </c>
      <c r="L23" s="269">
        <v>6188.0616403938802</v>
      </c>
      <c r="M23" s="269">
        <v>5899.1678265189403</v>
      </c>
      <c r="N23" s="269">
        <v>5853.0246277833903</v>
      </c>
      <c r="O23" s="269">
        <v>5978.5642472773197</v>
      </c>
      <c r="P23" s="269">
        <v>5704.5624990409297</v>
      </c>
      <c r="Q23" s="269">
        <v>5900.8317360295196</v>
      </c>
      <c r="R23" s="269">
        <v>5540.4673661031302</v>
      </c>
      <c r="S23" s="269">
        <v>6800.9828029989303</v>
      </c>
      <c r="T23" s="269">
        <v>6796.0298327208102</v>
      </c>
      <c r="U23" s="269">
        <v>7507.7955115800396</v>
      </c>
      <c r="V23" s="269">
        <v>7739.5183482708499</v>
      </c>
      <c r="W23" s="269">
        <v>6740.0660936653903</v>
      </c>
      <c r="X23" s="269">
        <v>6230.9162484997096</v>
      </c>
      <c r="Y23" s="269">
        <v>6210.2095715283604</v>
      </c>
      <c r="Z23" s="269">
        <v>6107.0881249207596</v>
      </c>
      <c r="AA23" s="269">
        <v>6238.2721268872701</v>
      </c>
      <c r="AB23" s="269">
        <v>5920.5157599505701</v>
      </c>
      <c r="AC23" s="269">
        <v>6319.6207442831901</v>
      </c>
      <c r="AD23" s="269">
        <v>5777.9819030094204</v>
      </c>
    </row>
    <row r="24" spans="1:30" ht="15.75" outlineLevel="1" thickBot="1" x14ac:dyDescent="0.3">
      <c r="A24" s="240" t="s">
        <v>616</v>
      </c>
      <c r="B24" s="303">
        <v>1610.89905</v>
      </c>
      <c r="C24" s="303">
        <v>1848.5395799999999</v>
      </c>
      <c r="D24" s="303">
        <v>1374.6034199999999</v>
      </c>
      <c r="E24" s="303">
        <v>1143.9704300000001</v>
      </c>
      <c r="F24" s="303">
        <v>666.49761999999998</v>
      </c>
      <c r="G24" s="303">
        <v>356.12711000000002</v>
      </c>
      <c r="H24" s="303">
        <v>233.24591000000001</v>
      </c>
      <c r="I24" s="303">
        <v>281.29136629895999</v>
      </c>
      <c r="J24" s="303">
        <v>278.606201969126</v>
      </c>
      <c r="K24" s="303">
        <v>293.96239775357998</v>
      </c>
      <c r="L24" s="303">
        <v>444.94448662485001</v>
      </c>
      <c r="M24" s="303">
        <v>813.48841446872598</v>
      </c>
      <c r="N24" s="303">
        <v>1404.0269832286899</v>
      </c>
      <c r="O24" s="303">
        <v>1790.8651644235799</v>
      </c>
      <c r="P24" s="303">
        <v>1572.9914180533201</v>
      </c>
      <c r="Q24" s="303">
        <v>1117.3084852292</v>
      </c>
      <c r="R24" s="303">
        <v>639.98098658276297</v>
      </c>
      <c r="S24" s="303">
        <v>440.41305014640898</v>
      </c>
      <c r="T24" s="303">
        <v>290.63043772262</v>
      </c>
      <c r="U24" s="303">
        <v>267.04948184994299</v>
      </c>
      <c r="V24" s="303">
        <v>263.53332016100097</v>
      </c>
      <c r="W24" s="303">
        <v>278.57682199278202</v>
      </c>
      <c r="X24" s="303">
        <v>437.73828417451699</v>
      </c>
      <c r="Y24" s="303">
        <v>803.23142160228701</v>
      </c>
      <c r="Z24" s="303">
        <v>1369.9620244154801</v>
      </c>
      <c r="AA24" s="303">
        <v>1727.5007680519</v>
      </c>
      <c r="AB24" s="303">
        <v>1513.2767862820399</v>
      </c>
      <c r="AC24" s="303">
        <v>1077.9918528824101</v>
      </c>
      <c r="AD24" s="303">
        <v>624.83621118379699</v>
      </c>
    </row>
    <row r="25" spans="1:30" outlineLevel="1" x14ac:dyDescent="0.25">
      <c r="A25" s="298" t="s">
        <v>617</v>
      </c>
      <c r="B25" s="269">
        <v>7958.4078900000004</v>
      </c>
      <c r="C25" s="269">
        <v>7352.3476600000004</v>
      </c>
      <c r="D25" s="269">
        <v>7224.4704899999997</v>
      </c>
      <c r="E25" s="269">
        <v>7888.4251299999996</v>
      </c>
      <c r="F25" s="269">
        <v>7166.2105499999998</v>
      </c>
      <c r="G25" s="269">
        <v>7752.9178400000001</v>
      </c>
      <c r="H25" s="269">
        <v>7600.5843000000004</v>
      </c>
      <c r="I25" s="269">
        <v>7972.9980212303899</v>
      </c>
      <c r="J25" s="269">
        <v>8126.9701059155996</v>
      </c>
      <c r="K25" s="269">
        <v>7174.0232829833303</v>
      </c>
      <c r="L25" s="269">
        <v>6633.0061270187298</v>
      </c>
      <c r="M25" s="269">
        <v>6712.6562409876697</v>
      </c>
      <c r="N25" s="269">
        <v>7257.0516110120898</v>
      </c>
      <c r="O25" s="269">
        <v>7769.4294117009003</v>
      </c>
      <c r="P25" s="269">
        <v>7277.5539170942502</v>
      </c>
      <c r="Q25" s="269">
        <v>7018.14022125873</v>
      </c>
      <c r="R25" s="269">
        <v>6180.4483526859003</v>
      </c>
      <c r="S25" s="269">
        <v>7241.39585314534</v>
      </c>
      <c r="T25" s="269">
        <v>7086.6602704434299</v>
      </c>
      <c r="U25" s="269">
        <v>7774.8449934299797</v>
      </c>
      <c r="V25" s="269">
        <v>8003.05166843185</v>
      </c>
      <c r="W25" s="269">
        <v>7018.6429156581698</v>
      </c>
      <c r="X25" s="269">
        <v>6668.6545326742298</v>
      </c>
      <c r="Y25" s="269">
        <v>7013.44099313065</v>
      </c>
      <c r="Z25" s="269">
        <v>7477.0501493362499</v>
      </c>
      <c r="AA25" s="269">
        <v>7965.7728949391803</v>
      </c>
      <c r="AB25" s="269">
        <v>7433.7925462326202</v>
      </c>
      <c r="AC25" s="269">
        <v>7397.6125971656102</v>
      </c>
      <c r="AD25" s="269">
        <v>6402.81811419321</v>
      </c>
    </row>
    <row r="26" spans="1:30" outlineLevel="1" x14ac:dyDescent="0.25">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row>
    <row r="27" spans="1:30" ht="15.75" outlineLevel="1" thickBot="1" x14ac:dyDescent="0.3">
      <c r="A27" s="240" t="s">
        <v>618</v>
      </c>
      <c r="B27" s="303">
        <v>0</v>
      </c>
      <c r="C27" s="303">
        <v>0</v>
      </c>
      <c r="D27" s="303">
        <v>0</v>
      </c>
      <c r="E27" s="303">
        <v>0</v>
      </c>
      <c r="F27" s="303">
        <v>0</v>
      </c>
      <c r="G27" s="303">
        <v>0</v>
      </c>
      <c r="H27" s="303">
        <v>0</v>
      </c>
      <c r="I27" s="303">
        <v>0</v>
      </c>
      <c r="J27" s="303">
        <v>0</v>
      </c>
      <c r="K27" s="303">
        <v>0</v>
      </c>
      <c r="L27" s="303">
        <v>0</v>
      </c>
      <c r="M27" s="303">
        <v>0</v>
      </c>
      <c r="N27" s="303">
        <v>0</v>
      </c>
      <c r="O27" s="303">
        <v>0</v>
      </c>
      <c r="P27" s="303">
        <v>0</v>
      </c>
      <c r="Q27" s="303">
        <v>0</v>
      </c>
      <c r="R27" s="303">
        <v>0</v>
      </c>
      <c r="S27" s="303">
        <v>0</v>
      </c>
      <c r="T27" s="303">
        <v>0</v>
      </c>
      <c r="U27" s="303">
        <v>0</v>
      </c>
      <c r="V27" s="303">
        <v>0</v>
      </c>
      <c r="W27" s="303">
        <v>0</v>
      </c>
      <c r="X27" s="303">
        <v>0</v>
      </c>
      <c r="Y27" s="303">
        <v>0</v>
      </c>
      <c r="Z27" s="303">
        <v>0</v>
      </c>
      <c r="AA27" s="303">
        <v>0</v>
      </c>
      <c r="AB27" s="303">
        <v>0</v>
      </c>
      <c r="AC27" s="303">
        <v>0</v>
      </c>
      <c r="AD27" s="303">
        <v>0</v>
      </c>
    </row>
    <row r="28" spans="1:30" outlineLevel="1" x14ac:dyDescent="0.25">
      <c r="A28" s="298" t="s">
        <v>619</v>
      </c>
      <c r="B28" s="269">
        <v>0</v>
      </c>
      <c r="C28" s="269">
        <v>0</v>
      </c>
      <c r="D28" s="269">
        <v>0</v>
      </c>
      <c r="E28" s="269">
        <v>0</v>
      </c>
      <c r="F28" s="269">
        <v>0</v>
      </c>
      <c r="G28" s="269">
        <v>0</v>
      </c>
      <c r="H28" s="269">
        <v>0</v>
      </c>
      <c r="I28" s="269">
        <v>0</v>
      </c>
      <c r="J28" s="269">
        <v>0</v>
      </c>
      <c r="K28" s="269">
        <v>0</v>
      </c>
      <c r="L28" s="269">
        <v>0</v>
      </c>
      <c r="M28" s="269">
        <v>0</v>
      </c>
      <c r="N28" s="269">
        <v>0</v>
      </c>
      <c r="O28" s="269">
        <v>0</v>
      </c>
      <c r="P28" s="269">
        <v>0</v>
      </c>
      <c r="Q28" s="269">
        <v>0</v>
      </c>
      <c r="R28" s="269">
        <v>0</v>
      </c>
      <c r="S28" s="269">
        <v>0</v>
      </c>
      <c r="T28" s="269">
        <v>0</v>
      </c>
      <c r="U28" s="269">
        <v>0</v>
      </c>
      <c r="V28" s="269">
        <v>0</v>
      </c>
      <c r="W28" s="269">
        <v>0</v>
      </c>
      <c r="X28" s="269">
        <v>0</v>
      </c>
      <c r="Y28" s="269">
        <v>0</v>
      </c>
      <c r="Z28" s="269">
        <v>0</v>
      </c>
      <c r="AA28" s="269">
        <v>0</v>
      </c>
      <c r="AB28" s="269">
        <v>0</v>
      </c>
      <c r="AC28" s="269">
        <v>0</v>
      </c>
      <c r="AD28" s="269">
        <v>0</v>
      </c>
    </row>
    <row r="29" spans="1:30" outlineLevel="1" x14ac:dyDescent="0.25">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row>
    <row r="30" spans="1:30" outlineLevel="1" x14ac:dyDescent="0.25">
      <c r="A30" s="240" t="s">
        <v>620</v>
      </c>
      <c r="B30" s="269">
        <v>11236.870419999999</v>
      </c>
      <c r="C30" s="269">
        <v>9504.0490900000004</v>
      </c>
      <c r="D30" s="269">
        <v>10526.413920000001</v>
      </c>
      <c r="E30" s="269">
        <v>10541.73503</v>
      </c>
      <c r="F30" s="269">
        <v>10589.498239999901</v>
      </c>
      <c r="G30" s="269">
        <v>10225.524649999999</v>
      </c>
      <c r="H30" s="269">
        <v>10555.34482</v>
      </c>
      <c r="I30" s="269">
        <v>11011.976061211801</v>
      </c>
      <c r="J30" s="269">
        <v>11297.272101987201</v>
      </c>
      <c r="K30" s="269">
        <v>11038.8350633512</v>
      </c>
      <c r="L30" s="269">
        <v>11128.472829116499</v>
      </c>
      <c r="M30" s="269">
        <v>11058.7546863151</v>
      </c>
      <c r="N30" s="269">
        <v>10574.4776409937</v>
      </c>
      <c r="O30" s="269">
        <v>11027.386950992601</v>
      </c>
      <c r="P30" s="269">
        <v>11231.752591488699</v>
      </c>
      <c r="Q30" s="269">
        <v>11392.414537320899</v>
      </c>
      <c r="R30" s="269">
        <v>11978.887469256701</v>
      </c>
      <c r="S30" s="269">
        <v>14522.9713216987</v>
      </c>
      <c r="T30" s="269">
        <v>14715.5207161256</v>
      </c>
      <c r="U30" s="269">
        <v>14893.2444306832</v>
      </c>
      <c r="V30" s="269">
        <v>14907.737498007</v>
      </c>
      <c r="W30" s="269">
        <v>14863.987108092</v>
      </c>
      <c r="X30" s="269">
        <v>14672.298007240501</v>
      </c>
      <c r="Y30" s="269">
        <v>14216.7187101904</v>
      </c>
      <c r="Z30" s="269">
        <v>14052.956898795301</v>
      </c>
      <c r="AA30" s="269">
        <v>14448.275016547501</v>
      </c>
      <c r="AB30" s="269">
        <v>14504.657342509599</v>
      </c>
      <c r="AC30" s="269">
        <v>13999.127139132899</v>
      </c>
      <c r="AD30" s="269">
        <v>14889.507030438401</v>
      </c>
    </row>
    <row r="31" spans="1:30" outlineLevel="1" x14ac:dyDescent="0.25">
      <c r="A31" s="240" t="s">
        <v>621</v>
      </c>
      <c r="B31" s="269">
        <v>1544.0099700000001</v>
      </c>
      <c r="C31" s="269">
        <v>954.97523000000001</v>
      </c>
      <c r="D31" s="269">
        <v>876.11171000000002</v>
      </c>
      <c r="E31" s="269">
        <v>1119.5418099999999</v>
      </c>
      <c r="F31" s="269">
        <v>1673.4468899999999</v>
      </c>
      <c r="G31" s="269">
        <v>1435.2724499999999</v>
      </c>
      <c r="H31" s="269">
        <v>1448.41975999999</v>
      </c>
      <c r="I31" s="269">
        <v>1478.33395161673</v>
      </c>
      <c r="J31" s="269">
        <v>1579.0362070523699</v>
      </c>
      <c r="K31" s="269">
        <v>1397.42796457232</v>
      </c>
      <c r="L31" s="269">
        <v>1072.04446215445</v>
      </c>
      <c r="M31" s="269">
        <v>1108.98057381168</v>
      </c>
      <c r="N31" s="269">
        <v>2182.7264460224401</v>
      </c>
      <c r="O31" s="269">
        <v>582.81842971864103</v>
      </c>
      <c r="P31" s="269">
        <v>495.62212524062699</v>
      </c>
      <c r="Q31" s="269">
        <v>505.23458140292399</v>
      </c>
      <c r="R31" s="269">
        <v>511.75179800553099</v>
      </c>
      <c r="S31" s="269">
        <v>583.59577505839104</v>
      </c>
      <c r="T31" s="269">
        <v>666.085512541561</v>
      </c>
      <c r="U31" s="269">
        <v>1056.7700104650401</v>
      </c>
      <c r="V31" s="269">
        <v>718.24526883877604</v>
      </c>
      <c r="W31" s="269">
        <v>751.88628764281998</v>
      </c>
      <c r="X31" s="269">
        <v>588.12806688717501</v>
      </c>
      <c r="Y31" s="269">
        <v>609.86160657184098</v>
      </c>
      <c r="Z31" s="269">
        <v>666.97990670674903</v>
      </c>
      <c r="AA31" s="269">
        <v>553.07686273847798</v>
      </c>
      <c r="AB31" s="269">
        <v>473.97260305779901</v>
      </c>
      <c r="AC31" s="269">
        <v>486.02519332993</v>
      </c>
      <c r="AD31" s="269">
        <v>491.18663324486999</v>
      </c>
    </row>
    <row r="32" spans="1:30" outlineLevel="1" x14ac:dyDescent="0.25">
      <c r="A32" s="240" t="s">
        <v>622</v>
      </c>
      <c r="B32" s="269">
        <v>319.98680000000002</v>
      </c>
      <c r="C32" s="269">
        <v>-136.48061000000001</v>
      </c>
      <c r="D32" s="269">
        <v>246.30674999999999</v>
      </c>
      <c r="E32" s="269">
        <v>197.07425000000001</v>
      </c>
      <c r="F32" s="269">
        <v>293.56813</v>
      </c>
      <c r="G32" s="269">
        <v>271.36669000000001</v>
      </c>
      <c r="H32" s="269">
        <v>252.01468</v>
      </c>
      <c r="I32" s="269">
        <v>-5.83060661533227</v>
      </c>
      <c r="J32" s="269">
        <v>315.36539338466702</v>
      </c>
      <c r="K32" s="269">
        <v>147.94239338466701</v>
      </c>
      <c r="L32" s="269">
        <v>201.39439338466701</v>
      </c>
      <c r="M32" s="269">
        <v>300.63139338466698</v>
      </c>
      <c r="N32" s="269">
        <v>-506.43760661533202</v>
      </c>
      <c r="O32" s="269">
        <v>179.01773637847799</v>
      </c>
      <c r="P32" s="269">
        <v>173.89673637847801</v>
      </c>
      <c r="Q32" s="269">
        <v>171.841736378478</v>
      </c>
      <c r="R32" s="269">
        <v>161.08673637847801</v>
      </c>
      <c r="S32" s="269">
        <v>163.64873637847799</v>
      </c>
      <c r="T32" s="269">
        <v>184.30073637847801</v>
      </c>
      <c r="U32" s="269">
        <v>169.88373637847801</v>
      </c>
      <c r="V32" s="269">
        <v>194.030736378478</v>
      </c>
      <c r="W32" s="269">
        <v>193.59473637847799</v>
      </c>
      <c r="X32" s="269">
        <v>207.82773637847799</v>
      </c>
      <c r="Y32" s="269">
        <v>234.01673637847799</v>
      </c>
      <c r="Z32" s="269">
        <v>231.62973637847799</v>
      </c>
      <c r="AA32" s="269">
        <v>180.093180070953</v>
      </c>
      <c r="AB32" s="269">
        <v>174.99718007095299</v>
      </c>
      <c r="AC32" s="269">
        <v>172.91218007095301</v>
      </c>
      <c r="AD32" s="269">
        <v>162.18518007095301</v>
      </c>
    </row>
    <row r="33" spans="1:30" ht="15.75" outlineLevel="1" thickBot="1" x14ac:dyDescent="0.3">
      <c r="A33" s="240" t="s">
        <v>623</v>
      </c>
      <c r="B33" s="303">
        <v>270.50503999999898</v>
      </c>
      <c r="C33" s="303">
        <v>317.58474000000001</v>
      </c>
      <c r="D33" s="303">
        <v>183.63128</v>
      </c>
      <c r="E33" s="303">
        <v>220.12673000000001</v>
      </c>
      <c r="F33" s="303">
        <v>141.31645</v>
      </c>
      <c r="G33" s="303">
        <v>339.89231000000001</v>
      </c>
      <c r="H33" s="303">
        <v>343.09836999999999</v>
      </c>
      <c r="I33" s="303">
        <v>442.72403068741602</v>
      </c>
      <c r="J33" s="303">
        <v>465.34878066741499</v>
      </c>
      <c r="K33" s="303">
        <v>442.60847194361497</v>
      </c>
      <c r="L33" s="303">
        <v>457.51459173761498</v>
      </c>
      <c r="M33" s="303">
        <v>442.41736058241497</v>
      </c>
      <c r="N33" s="303">
        <v>428.89156392391101</v>
      </c>
      <c r="O33" s="303">
        <v>1033.31646020825</v>
      </c>
      <c r="P33" s="303">
        <v>959.587863805952</v>
      </c>
      <c r="Q33" s="303">
        <v>943.61094455095201</v>
      </c>
      <c r="R33" s="303">
        <v>847.26538383795196</v>
      </c>
      <c r="S33" s="303">
        <v>1012.79075476095</v>
      </c>
      <c r="T33" s="303">
        <v>1009.14525553925</v>
      </c>
      <c r="U33" s="303">
        <v>1017.06089855145</v>
      </c>
      <c r="V33" s="303">
        <v>1021.00633102345</v>
      </c>
      <c r="W33" s="303">
        <v>1019.10173539195</v>
      </c>
      <c r="X33" s="303">
        <v>1029.4822359252501</v>
      </c>
      <c r="Y33" s="303">
        <v>1014.87232089125</v>
      </c>
      <c r="Z33" s="303">
        <v>1051.60549712184</v>
      </c>
      <c r="AA33" s="303">
        <v>1494.88606608176</v>
      </c>
      <c r="AB33" s="303">
        <v>1481.34757740176</v>
      </c>
      <c r="AC33" s="303">
        <v>1511.56042446826</v>
      </c>
      <c r="AD33" s="303">
        <v>1540.89968792526</v>
      </c>
    </row>
    <row r="34" spans="1:30" outlineLevel="1" x14ac:dyDescent="0.25">
      <c r="A34" s="298" t="s">
        <v>624</v>
      </c>
      <c r="B34" s="269">
        <v>13371.372229999901</v>
      </c>
      <c r="C34" s="269">
        <v>10640.12845</v>
      </c>
      <c r="D34" s="269">
        <v>11832.463659999999</v>
      </c>
      <c r="E34" s="269">
        <v>12078.47782</v>
      </c>
      <c r="F34" s="269">
        <v>12697.8297099999</v>
      </c>
      <c r="G34" s="269">
        <v>12272.0561</v>
      </c>
      <c r="H34" s="269">
        <v>12598.877629999901</v>
      </c>
      <c r="I34" s="269">
        <v>12927.2034369006</v>
      </c>
      <c r="J34" s="269">
        <v>13657.022483091599</v>
      </c>
      <c r="K34" s="269">
        <v>13026.8138932518</v>
      </c>
      <c r="L34" s="269">
        <v>12859.4262763932</v>
      </c>
      <c r="M34" s="269">
        <v>12910.784014093901</v>
      </c>
      <c r="N34" s="269">
        <v>12679.6580443248</v>
      </c>
      <c r="O34" s="269">
        <v>12822.539577297901</v>
      </c>
      <c r="P34" s="269">
        <v>12860.8593169138</v>
      </c>
      <c r="Q34" s="269">
        <v>13013.101799653299</v>
      </c>
      <c r="R34" s="269">
        <v>13498.9913874787</v>
      </c>
      <c r="S34" s="269">
        <v>16283.0065878965</v>
      </c>
      <c r="T34" s="269">
        <v>16575.052220584901</v>
      </c>
      <c r="U34" s="269">
        <v>17136.959076078201</v>
      </c>
      <c r="V34" s="269">
        <v>16841.019834247702</v>
      </c>
      <c r="W34" s="269">
        <v>16828.569867505299</v>
      </c>
      <c r="X34" s="269">
        <v>16497.736046431401</v>
      </c>
      <c r="Y34" s="269">
        <v>16075.469374032</v>
      </c>
      <c r="Z34" s="269">
        <v>16003.1720390024</v>
      </c>
      <c r="AA34" s="269">
        <v>16676.331125438701</v>
      </c>
      <c r="AB34" s="269">
        <v>16634.974703040101</v>
      </c>
      <c r="AC34" s="269">
        <v>16169.6249370021</v>
      </c>
      <c r="AD34" s="269">
        <v>17083.778531679502</v>
      </c>
    </row>
    <row r="35" spans="1:30" outlineLevel="1" x14ac:dyDescent="0.25"/>
    <row r="36" spans="1:30" outlineLevel="1" x14ac:dyDescent="0.25"/>
    <row r="37" spans="1:30" x14ac:dyDescent="0.25">
      <c r="A37" s="297" t="s">
        <v>625</v>
      </c>
      <c r="B37" s="269">
        <v>140810.20428000001</v>
      </c>
      <c r="C37" s="269">
        <v>142950.26908999999</v>
      </c>
      <c r="D37" s="269">
        <v>117496.43068</v>
      </c>
      <c r="E37" s="269">
        <v>116876.34716999999</v>
      </c>
      <c r="F37" s="269">
        <v>100282.29253000001</v>
      </c>
      <c r="G37" s="269">
        <v>108438.919879999</v>
      </c>
      <c r="H37" s="269">
        <v>112319.24821000001</v>
      </c>
      <c r="I37" s="269">
        <v>116844.430541871</v>
      </c>
      <c r="J37" s="269">
        <v>118101.999302772</v>
      </c>
      <c r="K37" s="269">
        <v>102664.90065816</v>
      </c>
      <c r="L37" s="269">
        <v>94805.784956797303</v>
      </c>
      <c r="M37" s="269">
        <v>105927.278900673</v>
      </c>
      <c r="N37" s="269">
        <v>128256.012889372</v>
      </c>
      <c r="O37" s="269">
        <v>143886.712970553</v>
      </c>
      <c r="P37" s="269">
        <v>131384.99914457501</v>
      </c>
      <c r="Q37" s="269">
        <v>119552.92593011299</v>
      </c>
      <c r="R37" s="269">
        <v>99529.336721264903</v>
      </c>
      <c r="S37" s="269">
        <v>108787.824382336</v>
      </c>
      <c r="T37" s="269">
        <v>112836.955341594</v>
      </c>
      <c r="U37" s="269">
        <v>124766.223616615</v>
      </c>
      <c r="V37" s="269">
        <v>126074.18446780401</v>
      </c>
      <c r="W37" s="269">
        <v>110720.584151287</v>
      </c>
      <c r="X37" s="269">
        <v>101712.020048349</v>
      </c>
      <c r="Y37" s="269">
        <v>113969.91894051799</v>
      </c>
      <c r="Z37" s="269">
        <v>135428.214788646</v>
      </c>
      <c r="AA37" s="269">
        <v>151397.154997101</v>
      </c>
      <c r="AB37" s="269">
        <v>138081.281713384</v>
      </c>
      <c r="AC37" s="269">
        <v>128204.125724723</v>
      </c>
      <c r="AD37" s="269">
        <v>106123.705758018</v>
      </c>
    </row>
    <row r="39" spans="1:30" x14ac:dyDescent="0.25">
      <c r="A39" s="240" t="s">
        <v>626</v>
      </c>
      <c r="B39" s="269">
        <v>0</v>
      </c>
      <c r="C39" s="269">
        <v>0</v>
      </c>
      <c r="D39" s="269">
        <v>0</v>
      </c>
      <c r="E39" s="269">
        <v>0</v>
      </c>
      <c r="F39" s="269">
        <v>0</v>
      </c>
      <c r="G39" s="269">
        <v>0</v>
      </c>
      <c r="H39" s="269">
        <v>0</v>
      </c>
      <c r="I39" s="269">
        <v>0</v>
      </c>
      <c r="J39" s="269">
        <v>0</v>
      </c>
      <c r="K39" s="269">
        <v>0</v>
      </c>
      <c r="L39" s="269">
        <v>0</v>
      </c>
      <c r="M39" s="269">
        <v>0</v>
      </c>
      <c r="N39" s="269">
        <v>0</v>
      </c>
      <c r="O39" s="269">
        <v>0</v>
      </c>
      <c r="P39" s="269">
        <v>0</v>
      </c>
      <c r="Q39" s="269">
        <v>0</v>
      </c>
      <c r="R39" s="269">
        <v>0</v>
      </c>
      <c r="S39" s="269">
        <v>0</v>
      </c>
      <c r="T39" s="269">
        <v>0</v>
      </c>
      <c r="U39" s="269">
        <v>0</v>
      </c>
      <c r="V39" s="269">
        <v>0</v>
      </c>
      <c r="W39" s="269">
        <v>0</v>
      </c>
      <c r="X39" s="269">
        <v>0</v>
      </c>
      <c r="Y39" s="269">
        <v>0</v>
      </c>
      <c r="Z39" s="269">
        <v>0</v>
      </c>
      <c r="AA39" s="269">
        <v>0</v>
      </c>
      <c r="AB39" s="269">
        <v>0</v>
      </c>
      <c r="AC39" s="269">
        <v>0</v>
      </c>
      <c r="AD39" s="269">
        <v>0</v>
      </c>
    </row>
    <row r="40" spans="1:30" x14ac:dyDescent="0.25">
      <c r="A40" s="240" t="s">
        <v>600</v>
      </c>
      <c r="B40" s="269">
        <v>1195.56051</v>
      </c>
      <c r="C40" s="269">
        <v>18801.12428</v>
      </c>
      <c r="D40" s="269">
        <v>427.55056000000002</v>
      </c>
      <c r="E40" s="269">
        <v>532.57516999999996</v>
      </c>
      <c r="F40" s="269">
        <v>1411.38834</v>
      </c>
      <c r="G40" s="269">
        <v>825.29782999999998</v>
      </c>
      <c r="H40" s="269">
        <v>473.99909000000002</v>
      </c>
      <c r="I40" s="269">
        <v>710.62737317887195</v>
      </c>
      <c r="J40" s="269">
        <v>452.82276200220798</v>
      </c>
      <c r="K40" s="269">
        <v>1014.9760551495</v>
      </c>
      <c r="L40" s="269">
        <v>1207.10304606574</v>
      </c>
      <c r="M40" s="269">
        <v>524.52460653517096</v>
      </c>
      <c r="N40" s="269">
        <v>2133.3692727245598</v>
      </c>
      <c r="O40" s="269">
        <v>861.4703208894</v>
      </c>
      <c r="P40" s="269">
        <v>771.61178829898699</v>
      </c>
      <c r="Q40" s="269">
        <v>1233.4936780647299</v>
      </c>
      <c r="R40" s="269">
        <v>377.22176671286201</v>
      </c>
      <c r="S40" s="269">
        <v>495.13693627391899</v>
      </c>
      <c r="T40" s="269">
        <v>437.29635458342602</v>
      </c>
      <c r="U40" s="269">
        <v>422.24716153056198</v>
      </c>
      <c r="V40" s="269">
        <v>292.350932657236</v>
      </c>
      <c r="W40" s="269">
        <v>461.07336235557102</v>
      </c>
      <c r="X40" s="269">
        <v>279.45916616600601</v>
      </c>
      <c r="Y40" s="269">
        <v>17.807939892021501</v>
      </c>
      <c r="Z40" s="269">
        <v>1391.2890885516299</v>
      </c>
      <c r="AA40" s="269">
        <v>737.78968994906097</v>
      </c>
      <c r="AB40" s="269">
        <v>848.01759911773604</v>
      </c>
      <c r="AC40" s="269">
        <v>255.67881284129899</v>
      </c>
      <c r="AD40" s="269">
        <v>432.23170160017901</v>
      </c>
    </row>
    <row r="41" spans="1:30" x14ac:dyDescent="0.25">
      <c r="A41" s="240" t="s">
        <v>627</v>
      </c>
      <c r="B41" s="269">
        <v>0</v>
      </c>
      <c r="C41" s="269">
        <v>0</v>
      </c>
      <c r="D41" s="269">
        <v>0</v>
      </c>
      <c r="E41" s="269">
        <v>0</v>
      </c>
      <c r="F41" s="269">
        <v>0</v>
      </c>
      <c r="G41" s="269">
        <v>0</v>
      </c>
      <c r="H41" s="269">
        <v>0</v>
      </c>
      <c r="I41" s="269">
        <v>0</v>
      </c>
      <c r="J41" s="269">
        <v>0</v>
      </c>
      <c r="K41" s="269">
        <v>0</v>
      </c>
      <c r="L41" s="269">
        <v>0</v>
      </c>
      <c r="M41" s="269">
        <v>0</v>
      </c>
      <c r="N41" s="269">
        <v>0</v>
      </c>
      <c r="O41" s="269">
        <v>0</v>
      </c>
      <c r="P41" s="269">
        <v>0</v>
      </c>
      <c r="Q41" s="269">
        <v>0</v>
      </c>
      <c r="R41" s="269">
        <v>0</v>
      </c>
      <c r="S41" s="269">
        <v>0</v>
      </c>
      <c r="T41" s="269">
        <v>0</v>
      </c>
      <c r="U41" s="269">
        <v>0</v>
      </c>
      <c r="V41" s="269">
        <v>0</v>
      </c>
      <c r="W41" s="269">
        <v>0</v>
      </c>
      <c r="X41" s="269">
        <v>0</v>
      </c>
      <c r="Y41" s="269">
        <v>0</v>
      </c>
      <c r="Z41" s="269">
        <v>0</v>
      </c>
      <c r="AA41" s="269">
        <v>0</v>
      </c>
      <c r="AB41" s="269">
        <v>0</v>
      </c>
      <c r="AC41" s="269">
        <v>0</v>
      </c>
      <c r="AD41" s="269">
        <v>0</v>
      </c>
    </row>
    <row r="42" spans="1:30" x14ac:dyDescent="0.25">
      <c r="A42" s="240" t="s">
        <v>628</v>
      </c>
      <c r="B42" s="269">
        <v>5094.3487999999998</v>
      </c>
      <c r="C42" s="269">
        <v>5770.3649500000001</v>
      </c>
      <c r="D42" s="269">
        <v>2436.5582399999998</v>
      </c>
      <c r="E42" s="269">
        <v>4180.9399700000004</v>
      </c>
      <c r="F42" s="269">
        <v>1621.4001799999901</v>
      </c>
      <c r="G42" s="269">
        <v>1101.5574999999999</v>
      </c>
      <c r="H42" s="269">
        <v>1155.5797500000001</v>
      </c>
      <c r="I42" s="269">
        <v>1138.3936999999901</v>
      </c>
      <c r="J42" s="269">
        <v>1444.3729000000001</v>
      </c>
      <c r="K42" s="269">
        <v>2746.0195999999901</v>
      </c>
      <c r="L42" s="269">
        <v>2123.7955999999999</v>
      </c>
      <c r="M42" s="269">
        <v>3067.2006999999999</v>
      </c>
      <c r="N42" s="269">
        <v>6385.4115999999904</v>
      </c>
      <c r="O42" s="269">
        <v>6576.8886999999904</v>
      </c>
      <c r="P42" s="269">
        <v>4986.5882999999903</v>
      </c>
      <c r="Q42" s="269">
        <v>4316.1904999999997</v>
      </c>
      <c r="R42" s="269">
        <v>2689.7147</v>
      </c>
      <c r="S42" s="269">
        <v>2294.9373000000001</v>
      </c>
      <c r="T42" s="269">
        <v>1396.5302999999999</v>
      </c>
      <c r="U42" s="269">
        <v>1089.5035</v>
      </c>
      <c r="V42" s="269">
        <v>976.2826</v>
      </c>
      <c r="W42" s="269">
        <v>1566.1632999999999</v>
      </c>
      <c r="X42" s="269">
        <v>1854.8505</v>
      </c>
      <c r="Y42" s="269">
        <v>4256.3441999999995</v>
      </c>
      <c r="Z42" s="269">
        <v>5445.8319000000001</v>
      </c>
      <c r="AA42" s="269">
        <v>5689.6603999999998</v>
      </c>
      <c r="AB42" s="269">
        <v>3938.076</v>
      </c>
      <c r="AC42" s="269">
        <v>8039.3729999999996</v>
      </c>
      <c r="AD42" s="269">
        <v>1911.2873</v>
      </c>
    </row>
    <row r="43" spans="1:30" x14ac:dyDescent="0.25">
      <c r="A43" s="240" t="s">
        <v>629</v>
      </c>
      <c r="B43" s="269">
        <v>0</v>
      </c>
      <c r="C43" s="269">
        <v>1908.32698</v>
      </c>
      <c r="D43" s="269">
        <v>0</v>
      </c>
      <c r="E43" s="269">
        <v>0</v>
      </c>
      <c r="F43" s="269">
        <v>0</v>
      </c>
      <c r="G43" s="269">
        <v>0</v>
      </c>
      <c r="H43" s="269">
        <v>0</v>
      </c>
      <c r="I43" s="269">
        <v>0</v>
      </c>
      <c r="J43" s="269">
        <v>0</v>
      </c>
      <c r="K43" s="269">
        <v>0</v>
      </c>
      <c r="L43" s="269">
        <v>0</v>
      </c>
      <c r="M43" s="269">
        <v>0</v>
      </c>
      <c r="N43" s="269">
        <v>0</v>
      </c>
      <c r="O43" s="269">
        <v>0</v>
      </c>
      <c r="P43" s="269">
        <v>0</v>
      </c>
      <c r="Q43" s="269">
        <v>0</v>
      </c>
      <c r="R43" s="269">
        <v>0</v>
      </c>
      <c r="S43" s="269">
        <v>0</v>
      </c>
      <c r="T43" s="269">
        <v>0</v>
      </c>
      <c r="U43" s="269">
        <v>0</v>
      </c>
      <c r="V43" s="269">
        <v>0</v>
      </c>
      <c r="W43" s="269">
        <v>0</v>
      </c>
      <c r="X43" s="269">
        <v>0</v>
      </c>
      <c r="Y43" s="269">
        <v>0</v>
      </c>
      <c r="Z43" s="269">
        <v>0</v>
      </c>
      <c r="AA43" s="269">
        <v>0</v>
      </c>
      <c r="AB43" s="269">
        <v>0</v>
      </c>
      <c r="AC43" s="269">
        <v>0</v>
      </c>
      <c r="AD43" s="269">
        <v>0</v>
      </c>
    </row>
    <row r="44" spans="1:30" ht="15.75" thickBot="1" x14ac:dyDescent="0.3">
      <c r="A44" s="240" t="s">
        <v>630</v>
      </c>
      <c r="B44" s="303">
        <v>272.80470000000003</v>
      </c>
      <c r="C44" s="303">
        <v>310.16627</v>
      </c>
      <c r="D44" s="303">
        <v>295.62016</v>
      </c>
      <c r="E44" s="303">
        <v>265.23622999999998</v>
      </c>
      <c r="F44" s="303">
        <v>191.28704999999999</v>
      </c>
      <c r="G44" s="303">
        <v>417.01940000000002</v>
      </c>
      <c r="H44" s="303">
        <v>287.98388999999997</v>
      </c>
      <c r="I44" s="303">
        <v>282.84956652586197</v>
      </c>
      <c r="J44" s="303">
        <v>286.33677172573499</v>
      </c>
      <c r="K44" s="303">
        <v>287.86111645383602</v>
      </c>
      <c r="L44" s="303">
        <v>240.33420610934999</v>
      </c>
      <c r="M44" s="303">
        <v>348.61645205907098</v>
      </c>
      <c r="N44" s="303">
        <v>340.319148053427</v>
      </c>
      <c r="O44" s="303">
        <v>348.83519175641499</v>
      </c>
      <c r="P44" s="303">
        <v>375.86998221412102</v>
      </c>
      <c r="Q44" s="303">
        <v>312.96562426938402</v>
      </c>
      <c r="R44" s="303">
        <v>373.02333448047699</v>
      </c>
      <c r="S44" s="303">
        <v>355.28298029837202</v>
      </c>
      <c r="T44" s="303">
        <v>287.51773070809298</v>
      </c>
      <c r="U44" s="303">
        <v>263.62932981194899</v>
      </c>
      <c r="V44" s="303">
        <v>258.075795067699</v>
      </c>
      <c r="W44" s="303">
        <v>314.74141288941598</v>
      </c>
      <c r="X44" s="303">
        <v>249.30394477617</v>
      </c>
      <c r="Y44" s="303">
        <v>307.84174513048299</v>
      </c>
      <c r="Z44" s="303">
        <v>371.08356613660698</v>
      </c>
      <c r="AA44" s="303">
        <v>338.87284428727997</v>
      </c>
      <c r="AB44" s="303">
        <v>349.40654868681099</v>
      </c>
      <c r="AC44" s="303">
        <v>337.66113319294402</v>
      </c>
      <c r="AD44" s="303">
        <v>332.88274617972201</v>
      </c>
    </row>
    <row r="45" spans="1:30" x14ac:dyDescent="0.25">
      <c r="A45" s="298" t="s">
        <v>631</v>
      </c>
      <c r="B45" s="269">
        <v>6562.7140099999997</v>
      </c>
      <c r="C45" s="269">
        <v>26789.982479999999</v>
      </c>
      <c r="D45" s="269">
        <v>3159.7289599999999</v>
      </c>
      <c r="E45" s="269">
        <v>4978.75137</v>
      </c>
      <c r="F45" s="269">
        <v>3224.07557</v>
      </c>
      <c r="G45" s="269">
        <v>2343.87473</v>
      </c>
      <c r="H45" s="269">
        <v>1917.5627300000001</v>
      </c>
      <c r="I45" s="269">
        <v>2131.8706397047299</v>
      </c>
      <c r="J45" s="269">
        <v>2183.5324337279399</v>
      </c>
      <c r="K45" s="269">
        <v>4048.8567716033399</v>
      </c>
      <c r="L45" s="269">
        <v>3571.2328521750901</v>
      </c>
      <c r="M45" s="269">
        <v>3940.3417585942402</v>
      </c>
      <c r="N45" s="269">
        <v>8859.1000207779907</v>
      </c>
      <c r="O45" s="269">
        <v>7787.1942126458098</v>
      </c>
      <c r="P45" s="269">
        <v>6134.0700705131003</v>
      </c>
      <c r="Q45" s="269">
        <v>5862.6498023341201</v>
      </c>
      <c r="R45" s="269">
        <v>3439.9598011933399</v>
      </c>
      <c r="S45" s="269">
        <v>3145.3572165722899</v>
      </c>
      <c r="T45" s="269">
        <v>2121.3443852915102</v>
      </c>
      <c r="U45" s="269">
        <v>1775.37999134251</v>
      </c>
      <c r="V45" s="269">
        <v>1526.7093277249301</v>
      </c>
      <c r="W45" s="269">
        <v>2341.9780752449801</v>
      </c>
      <c r="X45" s="269">
        <v>2383.61361094217</v>
      </c>
      <c r="Y45" s="269">
        <v>4581.9938850224999</v>
      </c>
      <c r="Z45" s="269">
        <v>7208.20455468824</v>
      </c>
      <c r="AA45" s="269">
        <v>6766.3229342363402</v>
      </c>
      <c r="AB45" s="269">
        <v>5135.5001478045397</v>
      </c>
      <c r="AC45" s="269">
        <v>8632.7129460342403</v>
      </c>
      <c r="AD45" s="269">
        <v>2676.4017477798998</v>
      </c>
    </row>
    <row r="47" spans="1:30" x14ac:dyDescent="0.25">
      <c r="A47" s="240" t="s">
        <v>632</v>
      </c>
      <c r="B47" s="269">
        <v>199.42839000000001</v>
      </c>
      <c r="C47" s="269">
        <v>265.17410999999998</v>
      </c>
      <c r="D47" s="269">
        <v>336.94344000000001</v>
      </c>
      <c r="E47" s="269">
        <v>184.64671999999999</v>
      </c>
      <c r="F47" s="269">
        <v>140.84802999999999</v>
      </c>
      <c r="G47" s="269">
        <v>191.17168000000001</v>
      </c>
      <c r="H47" s="269">
        <v>201.45929999999899</v>
      </c>
      <c r="I47" s="269">
        <v>288.10770666666701</v>
      </c>
      <c r="J47" s="269">
        <v>397.87133333333298</v>
      </c>
      <c r="K47" s="269">
        <v>284.50550333333302</v>
      </c>
      <c r="L47" s="269">
        <v>230.34508666666699</v>
      </c>
      <c r="M47" s="269">
        <v>136.767396666667</v>
      </c>
      <c r="N47" s="269">
        <v>169.27195</v>
      </c>
      <c r="O47" s="269">
        <v>238.78933000000001</v>
      </c>
      <c r="P47" s="269">
        <v>276.94877333333301</v>
      </c>
      <c r="Q47" s="269">
        <v>189.64506333333301</v>
      </c>
      <c r="R47" s="269">
        <v>168.13290333333299</v>
      </c>
      <c r="S47" s="269">
        <v>138.46476999999999</v>
      </c>
      <c r="T47" s="269">
        <v>191.27621666666701</v>
      </c>
      <c r="U47" s="269">
        <v>288.10770666666701</v>
      </c>
      <c r="V47" s="269">
        <v>397.87133333333298</v>
      </c>
      <c r="W47" s="269">
        <v>284.50550333333302</v>
      </c>
      <c r="X47" s="269">
        <v>230.34508666666699</v>
      </c>
      <c r="Y47" s="269">
        <v>136.767396666667</v>
      </c>
      <c r="Z47" s="269">
        <v>169.27195</v>
      </c>
      <c r="AA47" s="269">
        <v>238.78933000000001</v>
      </c>
      <c r="AB47" s="269">
        <v>276.94877333333301</v>
      </c>
      <c r="AC47" s="269">
        <v>189.64506333333301</v>
      </c>
      <c r="AD47" s="269">
        <v>168.13290333333299</v>
      </c>
    </row>
    <row r="48" spans="1:30" x14ac:dyDescent="0.25">
      <c r="A48" s="240" t="s">
        <v>633</v>
      </c>
      <c r="B48" s="269">
        <v>66.929550000000006</v>
      </c>
      <c r="C48" s="269">
        <v>106.56625</v>
      </c>
      <c r="D48" s="269">
        <v>159.35794999999999</v>
      </c>
      <c r="E48" s="269">
        <v>160.14510000000001</v>
      </c>
      <c r="F48" s="269">
        <v>155.5</v>
      </c>
      <c r="G48" s="269">
        <v>167.08947000000001</v>
      </c>
      <c r="H48" s="269">
        <v>208.78614999999999</v>
      </c>
      <c r="I48" s="269">
        <v>101.380586111111</v>
      </c>
      <c r="J48" s="269">
        <v>135.16725277777701</v>
      </c>
      <c r="K48" s="269">
        <v>119.440586111111</v>
      </c>
      <c r="L48" s="269">
        <v>131.79791944444401</v>
      </c>
      <c r="M48" s="269">
        <v>113.644586111111</v>
      </c>
      <c r="N48" s="269">
        <v>96.583252777777702</v>
      </c>
      <c r="O48" s="269">
        <v>106.672586111111</v>
      </c>
      <c r="P48" s="269">
        <v>131.65791944444399</v>
      </c>
      <c r="Q48" s="269">
        <v>144.033919444444</v>
      </c>
      <c r="R48" s="269">
        <v>143.91258611111101</v>
      </c>
      <c r="S48" s="269">
        <v>120.28620277777701</v>
      </c>
      <c r="T48" s="269">
        <v>128.52191944444399</v>
      </c>
      <c r="U48" s="269">
        <v>101.380586111111</v>
      </c>
      <c r="V48" s="269">
        <v>135.16725277777701</v>
      </c>
      <c r="W48" s="269">
        <v>119.440586111111</v>
      </c>
      <c r="X48" s="269">
        <v>131.79791944444401</v>
      </c>
      <c r="Y48" s="269">
        <v>113.644586111111</v>
      </c>
      <c r="Z48" s="269">
        <v>96.583252777777702</v>
      </c>
      <c r="AA48" s="269">
        <v>106.672586111111</v>
      </c>
      <c r="AB48" s="269">
        <v>131.65791944444399</v>
      </c>
      <c r="AC48" s="269">
        <v>144.033919444444</v>
      </c>
      <c r="AD48" s="269">
        <v>143.91258611111101</v>
      </c>
    </row>
    <row r="49" spans="1:30" x14ac:dyDescent="0.25">
      <c r="A49" s="240" t="s">
        <v>634</v>
      </c>
      <c r="B49" s="269">
        <v>288.39294000000001</v>
      </c>
      <c r="C49" s="269">
        <v>339.81637999999998</v>
      </c>
      <c r="D49" s="269">
        <v>412.45105999999998</v>
      </c>
      <c r="E49" s="269">
        <v>290.32227999999998</v>
      </c>
      <c r="F49" s="269">
        <v>290.46868999999998</v>
      </c>
      <c r="G49" s="269">
        <v>291.15127999999999</v>
      </c>
      <c r="H49" s="269">
        <v>304.44391000000002</v>
      </c>
      <c r="I49" s="269">
        <v>315.78137249999997</v>
      </c>
      <c r="J49" s="269">
        <v>315.78137249999997</v>
      </c>
      <c r="K49" s="269">
        <v>315.78137249999997</v>
      </c>
      <c r="L49" s="269">
        <v>315.78137249999997</v>
      </c>
      <c r="M49" s="269">
        <v>315.78137249999997</v>
      </c>
      <c r="N49" s="269">
        <v>315.78137249999997</v>
      </c>
      <c r="O49" s="269">
        <v>315.78137249999997</v>
      </c>
      <c r="P49" s="269">
        <v>315.78137249999997</v>
      </c>
      <c r="Q49" s="269">
        <v>315.78137249999997</v>
      </c>
      <c r="R49" s="269">
        <v>315.78137249999997</v>
      </c>
      <c r="S49" s="269">
        <v>315.78137249999997</v>
      </c>
      <c r="T49" s="269">
        <v>315.78137249999997</v>
      </c>
      <c r="U49" s="269">
        <v>315.78137249999997</v>
      </c>
      <c r="V49" s="269">
        <v>315.78137249999997</v>
      </c>
      <c r="W49" s="269">
        <v>315.78137249999997</v>
      </c>
      <c r="X49" s="269">
        <v>315.78137249999997</v>
      </c>
      <c r="Y49" s="269">
        <v>315.78137249999997</v>
      </c>
      <c r="Z49" s="269">
        <v>315.78137249999997</v>
      </c>
      <c r="AA49" s="269">
        <v>315.78137249999997</v>
      </c>
      <c r="AB49" s="269">
        <v>315.78137249999997</v>
      </c>
      <c r="AC49" s="269">
        <v>315.78137249999997</v>
      </c>
      <c r="AD49" s="269">
        <v>315.78137249999997</v>
      </c>
    </row>
    <row r="50" spans="1:30" x14ac:dyDescent="0.25">
      <c r="A50" s="240" t="s">
        <v>635</v>
      </c>
      <c r="B50" s="269">
        <v>24.070889999999999</v>
      </c>
      <c r="C50" s="269">
        <v>24.18158</v>
      </c>
      <c r="D50" s="269">
        <v>24.190359999999998</v>
      </c>
      <c r="E50" s="269">
        <v>24.175730000000001</v>
      </c>
      <c r="F50" s="269">
        <v>24.116679999999999</v>
      </c>
      <c r="G50" s="269">
        <v>23.55256</v>
      </c>
      <c r="H50" s="269">
        <v>23.593599999999999</v>
      </c>
      <c r="I50" s="269">
        <v>27.501000000000001</v>
      </c>
      <c r="J50" s="269">
        <v>27.501000000000001</v>
      </c>
      <c r="K50" s="269">
        <v>27.501000000000001</v>
      </c>
      <c r="L50" s="269">
        <v>27.501000000000001</v>
      </c>
      <c r="M50" s="269">
        <v>27.501000000000001</v>
      </c>
      <c r="N50" s="269">
        <v>27.501000000000001</v>
      </c>
      <c r="O50" s="269">
        <v>24.042999999999999</v>
      </c>
      <c r="P50" s="269">
        <v>24.042999999999999</v>
      </c>
      <c r="Q50" s="269">
        <v>24.042999999999999</v>
      </c>
      <c r="R50" s="269">
        <v>24.042999999999999</v>
      </c>
      <c r="S50" s="269">
        <v>24.042999999999999</v>
      </c>
      <c r="T50" s="269">
        <v>24.042999999999999</v>
      </c>
      <c r="U50" s="269">
        <v>24.042999999999999</v>
      </c>
      <c r="V50" s="269">
        <v>24.042999999999999</v>
      </c>
      <c r="W50" s="269">
        <v>24.042999999999999</v>
      </c>
      <c r="X50" s="269">
        <v>24.042999999999999</v>
      </c>
      <c r="Y50" s="269">
        <v>24.042999999999999</v>
      </c>
      <c r="Z50" s="269">
        <v>24.042999999999999</v>
      </c>
      <c r="AA50" s="269">
        <v>24.042999999999999</v>
      </c>
      <c r="AB50" s="269">
        <v>24.042999999999999</v>
      </c>
      <c r="AC50" s="269">
        <v>24.042999999999999</v>
      </c>
      <c r="AD50" s="269">
        <v>24.042999999999999</v>
      </c>
    </row>
    <row r="51" spans="1:30" x14ac:dyDescent="0.25">
      <c r="A51" s="240" t="s">
        <v>636</v>
      </c>
      <c r="B51" s="269">
        <v>69.616739999999993</v>
      </c>
      <c r="C51" s="269">
        <v>9.5910899999999994</v>
      </c>
      <c r="D51" s="269">
        <v>9.5910899999999994</v>
      </c>
      <c r="E51" s="269">
        <v>9.5910899999999994</v>
      </c>
      <c r="F51" s="269">
        <v>9.5910899999999994</v>
      </c>
      <c r="G51" s="269">
        <v>9.5910899999999994</v>
      </c>
      <c r="H51" s="269">
        <v>9.5910899999999994</v>
      </c>
      <c r="I51" s="269">
        <v>9.9740000000000002</v>
      </c>
      <c r="J51" s="269">
        <v>9.9740000000000002</v>
      </c>
      <c r="K51" s="269">
        <v>9.9740000000000002</v>
      </c>
      <c r="L51" s="269">
        <v>9.9740000000000002</v>
      </c>
      <c r="M51" s="269">
        <v>9.9740000000000002</v>
      </c>
      <c r="N51" s="269">
        <v>9.9740000000000002</v>
      </c>
      <c r="O51" s="269">
        <v>10.224</v>
      </c>
      <c r="P51" s="269">
        <v>10.224</v>
      </c>
      <c r="Q51" s="269">
        <v>10.224</v>
      </c>
      <c r="R51" s="269">
        <v>10.224</v>
      </c>
      <c r="S51" s="269">
        <v>10.224</v>
      </c>
      <c r="T51" s="269">
        <v>10.224</v>
      </c>
      <c r="U51" s="269">
        <v>10.224</v>
      </c>
      <c r="V51" s="269">
        <v>10.224</v>
      </c>
      <c r="W51" s="269">
        <v>10.224</v>
      </c>
      <c r="X51" s="269">
        <v>10.224</v>
      </c>
      <c r="Y51" s="269">
        <v>10.224</v>
      </c>
      <c r="Z51" s="269">
        <v>10.224</v>
      </c>
      <c r="AA51" s="269">
        <v>10.48</v>
      </c>
      <c r="AB51" s="269">
        <v>10.48</v>
      </c>
      <c r="AC51" s="269">
        <v>10.48</v>
      </c>
      <c r="AD51" s="269">
        <v>10.48</v>
      </c>
    </row>
    <row r="52" spans="1:30" x14ac:dyDescent="0.25">
      <c r="A52" s="240" t="s">
        <v>637</v>
      </c>
      <c r="B52" s="269">
        <v>1008.55236999999</v>
      </c>
      <c r="C52" s="269">
        <v>1186.7744</v>
      </c>
      <c r="D52" s="269">
        <v>998.78116999999997</v>
      </c>
      <c r="E52" s="269">
        <v>894.68637999999999</v>
      </c>
      <c r="F52" s="269">
        <v>862.73266999999998</v>
      </c>
      <c r="G52" s="269">
        <v>974.84639999999899</v>
      </c>
      <c r="H52" s="269">
        <v>1134.9118000000001</v>
      </c>
      <c r="I52" s="269">
        <v>1183.9885277732801</v>
      </c>
      <c r="J52" s="269">
        <v>1158.9261854129199</v>
      </c>
      <c r="K52" s="269">
        <v>1155.0764540206501</v>
      </c>
      <c r="L52" s="269">
        <v>973.67569196148202</v>
      </c>
      <c r="M52" s="269">
        <v>1030.27225894412</v>
      </c>
      <c r="N52" s="269">
        <v>1092.3262687092299</v>
      </c>
      <c r="O52" s="269">
        <v>1111.3157360595001</v>
      </c>
      <c r="P52" s="269">
        <v>1086.82702443639</v>
      </c>
      <c r="Q52" s="269">
        <v>989.89052079660098</v>
      </c>
      <c r="R52" s="269">
        <v>905.89954237879999</v>
      </c>
      <c r="S52" s="269">
        <v>1019.39924656731</v>
      </c>
      <c r="T52" s="269">
        <v>1086.7470131835801</v>
      </c>
      <c r="U52" s="269">
        <v>1174.3408202297301</v>
      </c>
      <c r="V52" s="269">
        <v>1161.18746029623</v>
      </c>
      <c r="W52" s="269">
        <v>1137.3734382509299</v>
      </c>
      <c r="X52" s="269">
        <v>929.97109541133398</v>
      </c>
      <c r="Y52" s="269">
        <v>969.592442305389</v>
      </c>
      <c r="Z52" s="269">
        <v>960.19578512413898</v>
      </c>
      <c r="AA52" s="269">
        <v>1083.8159339527799</v>
      </c>
      <c r="AB52" s="269">
        <v>1080.99478249394</v>
      </c>
      <c r="AC52" s="269">
        <v>999.62325336080596</v>
      </c>
      <c r="AD52" s="269">
        <v>918.33100152445695</v>
      </c>
    </row>
    <row r="53" spans="1:30" ht="15.75" thickBot="1" x14ac:dyDescent="0.3">
      <c r="A53" s="240" t="s">
        <v>638</v>
      </c>
      <c r="B53" s="303">
        <v>40.74794</v>
      </c>
      <c r="C53" s="303">
        <v>84.686769999999996</v>
      </c>
      <c r="D53" s="303">
        <v>42.3319299999999</v>
      </c>
      <c r="E53" s="303">
        <v>68.395229999999998</v>
      </c>
      <c r="F53" s="303">
        <v>92.371579999999994</v>
      </c>
      <c r="G53" s="303">
        <v>72.67698</v>
      </c>
      <c r="H53" s="303">
        <v>85.436869999999999</v>
      </c>
      <c r="I53" s="303">
        <v>73.019865277777697</v>
      </c>
      <c r="J53" s="303">
        <v>72.915865277777698</v>
      </c>
      <c r="K53" s="303">
        <v>71.657865277777702</v>
      </c>
      <c r="L53" s="303">
        <v>72.973865277777705</v>
      </c>
      <c r="M53" s="303">
        <v>73.127865277777701</v>
      </c>
      <c r="N53" s="303">
        <v>71.518015277777707</v>
      </c>
      <c r="O53" s="303">
        <v>83.496165277777706</v>
      </c>
      <c r="P53" s="303">
        <v>47.7821652777777</v>
      </c>
      <c r="Q53" s="303">
        <v>73.580165277777695</v>
      </c>
      <c r="R53" s="303">
        <v>73.574165277777695</v>
      </c>
      <c r="S53" s="303">
        <v>73.493165277777706</v>
      </c>
      <c r="T53" s="303">
        <v>73.6582152777777</v>
      </c>
      <c r="U53" s="303">
        <v>73.524165277777698</v>
      </c>
      <c r="V53" s="303">
        <v>73.503165277777697</v>
      </c>
      <c r="W53" s="303">
        <v>73.621165277777706</v>
      </c>
      <c r="X53" s="303">
        <v>73.535165277777693</v>
      </c>
      <c r="Y53" s="303">
        <v>73.695165277777704</v>
      </c>
      <c r="Z53" s="303">
        <v>73.735165277777696</v>
      </c>
      <c r="AA53" s="303">
        <v>83.670315277777703</v>
      </c>
      <c r="AB53" s="303">
        <v>47.9613152777777</v>
      </c>
      <c r="AC53" s="303">
        <v>73.706315277777705</v>
      </c>
      <c r="AD53" s="303">
        <v>73.751315277777707</v>
      </c>
    </row>
    <row r="54" spans="1:30" x14ac:dyDescent="0.25">
      <c r="A54" s="298" t="s">
        <v>639</v>
      </c>
      <c r="B54" s="269">
        <v>1697.73881999999</v>
      </c>
      <c r="C54" s="269">
        <v>2016.7905800000001</v>
      </c>
      <c r="D54" s="269">
        <v>1983.6469999999999</v>
      </c>
      <c r="E54" s="269">
        <v>1631.96253</v>
      </c>
      <c r="F54" s="269">
        <v>1575.6287400000001</v>
      </c>
      <c r="G54" s="269">
        <v>1730.0794599999999</v>
      </c>
      <c r="H54" s="269">
        <v>1968.22272</v>
      </c>
      <c r="I54" s="269">
        <v>1999.7530583288401</v>
      </c>
      <c r="J54" s="269">
        <v>2118.1370093018099</v>
      </c>
      <c r="K54" s="269">
        <v>1983.93678124287</v>
      </c>
      <c r="L54" s="269">
        <v>1762.0489358503701</v>
      </c>
      <c r="M54" s="269">
        <v>1707.06847949967</v>
      </c>
      <c r="N54" s="269">
        <v>1782.95585926479</v>
      </c>
      <c r="O54" s="269">
        <v>1890.3221899483799</v>
      </c>
      <c r="P54" s="269">
        <v>1893.2642549919501</v>
      </c>
      <c r="Q54" s="269">
        <v>1747.1980413521501</v>
      </c>
      <c r="R54" s="269">
        <v>1641.5675696010201</v>
      </c>
      <c r="S54" s="269">
        <v>1701.6917571228701</v>
      </c>
      <c r="T54" s="269">
        <v>1830.25173707247</v>
      </c>
      <c r="U54" s="269">
        <v>1987.40165078528</v>
      </c>
      <c r="V54" s="269">
        <v>2117.7775841851198</v>
      </c>
      <c r="W54" s="269">
        <v>1964.98906547315</v>
      </c>
      <c r="X54" s="269">
        <v>1715.6976393002201</v>
      </c>
      <c r="Y54" s="269">
        <v>1643.7479628609401</v>
      </c>
      <c r="Z54" s="269">
        <v>1649.8345256796899</v>
      </c>
      <c r="AA54" s="269">
        <v>1863.2525378416699</v>
      </c>
      <c r="AB54" s="269">
        <v>1887.8671630495</v>
      </c>
      <c r="AC54" s="269">
        <v>1757.31292391636</v>
      </c>
      <c r="AD54" s="269">
        <v>1654.4321787466699</v>
      </c>
    </row>
    <row r="56" spans="1:30" x14ac:dyDescent="0.25">
      <c r="A56" s="240" t="s">
        <v>640</v>
      </c>
      <c r="B56" s="269">
        <v>93.982550000000003</v>
      </c>
      <c r="C56" s="269">
        <v>192.70992000000001</v>
      </c>
      <c r="D56" s="269">
        <v>249.05631</v>
      </c>
      <c r="E56" s="269">
        <v>137.27501999999899</v>
      </c>
      <c r="F56" s="269">
        <v>98.973179999999999</v>
      </c>
      <c r="G56" s="269">
        <v>98.886660000000006</v>
      </c>
      <c r="H56" s="269">
        <v>60.71116</v>
      </c>
      <c r="I56" s="269">
        <v>58.2381933333333</v>
      </c>
      <c r="J56" s="269">
        <v>66.120876666666703</v>
      </c>
      <c r="K56" s="269">
        <v>46.6364466666667</v>
      </c>
      <c r="L56" s="269">
        <v>41.147833333333303</v>
      </c>
      <c r="M56" s="269">
        <v>35.372860000000003</v>
      </c>
      <c r="N56" s="269">
        <v>79.260356666666695</v>
      </c>
      <c r="O56" s="269">
        <v>156.28439</v>
      </c>
      <c r="P56" s="269">
        <v>201.52302666666699</v>
      </c>
      <c r="Q56" s="269">
        <v>139.85096666666701</v>
      </c>
      <c r="R56" s="269">
        <v>113.394113333333</v>
      </c>
      <c r="S56" s="269">
        <v>68.548159999999996</v>
      </c>
      <c r="T56" s="269">
        <v>59.571696666666703</v>
      </c>
      <c r="U56" s="269">
        <v>58.2381933333333</v>
      </c>
      <c r="V56" s="269">
        <v>66.120876666666703</v>
      </c>
      <c r="W56" s="269">
        <v>46.6364466666667</v>
      </c>
      <c r="X56" s="269">
        <v>41.147833333333303</v>
      </c>
      <c r="Y56" s="269">
        <v>35.372860000000003</v>
      </c>
      <c r="Z56" s="269">
        <v>79.260356666666695</v>
      </c>
      <c r="AA56" s="269">
        <v>156.28439</v>
      </c>
      <c r="AB56" s="269">
        <v>201.52302666666699</v>
      </c>
      <c r="AC56" s="269">
        <v>139.85096666666701</v>
      </c>
      <c r="AD56" s="269">
        <v>113.394113333333</v>
      </c>
    </row>
    <row r="57" spans="1:30" x14ac:dyDescent="0.25">
      <c r="A57" s="240" t="s">
        <v>641</v>
      </c>
      <c r="B57" s="269">
        <v>2.86314</v>
      </c>
      <c r="C57" s="269">
        <v>5.6954799999999999</v>
      </c>
      <c r="D57" s="269">
        <v>6.4867999999999997</v>
      </c>
      <c r="E57" s="269">
        <v>11.88148</v>
      </c>
      <c r="F57" s="269">
        <v>12.82748</v>
      </c>
      <c r="G57" s="269">
        <v>24.501480000000001</v>
      </c>
      <c r="H57" s="269">
        <v>11.18948</v>
      </c>
      <c r="I57" s="269">
        <v>6.7053161111111104</v>
      </c>
      <c r="J57" s="269">
        <v>5.2679827777777701</v>
      </c>
      <c r="K57" s="269">
        <v>4.2599827777777701</v>
      </c>
      <c r="L57" s="269">
        <v>4.22264944444444</v>
      </c>
      <c r="M57" s="269">
        <v>4.0173161111111098</v>
      </c>
      <c r="N57" s="269">
        <v>4.0359827777777699</v>
      </c>
      <c r="O57" s="269">
        <v>4.7359827777777701</v>
      </c>
      <c r="P57" s="269">
        <v>6.3599827777777698</v>
      </c>
      <c r="Q57" s="269">
        <v>11.3253161111111</v>
      </c>
      <c r="R57" s="269">
        <v>15.4786494444444</v>
      </c>
      <c r="S57" s="269">
        <v>13.807982777777699</v>
      </c>
      <c r="T57" s="269">
        <v>10.7746494444444</v>
      </c>
      <c r="U57" s="269">
        <v>6.7053161111111104</v>
      </c>
      <c r="V57" s="269">
        <v>5.2679827777777701</v>
      </c>
      <c r="W57" s="269">
        <v>4.2599827777777701</v>
      </c>
      <c r="X57" s="269">
        <v>4.22264944444444</v>
      </c>
      <c r="Y57" s="269">
        <v>4.0173161111111098</v>
      </c>
      <c r="Z57" s="269">
        <v>4.0359827777777699</v>
      </c>
      <c r="AA57" s="269">
        <v>4.7359827777777701</v>
      </c>
      <c r="AB57" s="269">
        <v>6.3599827777777698</v>
      </c>
      <c r="AC57" s="269">
        <v>11.3253161111111</v>
      </c>
      <c r="AD57" s="269">
        <v>15.4786494444444</v>
      </c>
    </row>
    <row r="58" spans="1:30" x14ac:dyDescent="0.25">
      <c r="A58" s="240" t="s">
        <v>642</v>
      </c>
      <c r="B58" s="269">
        <v>921.16233</v>
      </c>
      <c r="C58" s="269">
        <v>380.53789999999998</v>
      </c>
      <c r="D58" s="269">
        <v>183.10489000000001</v>
      </c>
      <c r="E58" s="269">
        <v>1002.49384</v>
      </c>
      <c r="F58" s="269">
        <v>532.70106999999996</v>
      </c>
      <c r="G58" s="269">
        <v>459.77551999999997</v>
      </c>
      <c r="H58" s="269">
        <v>419.36867000000001</v>
      </c>
      <c r="I58" s="269">
        <v>336.36258009144598</v>
      </c>
      <c r="J58" s="269">
        <v>349.25804002124198</v>
      </c>
      <c r="K58" s="269">
        <v>365.57774190038702</v>
      </c>
      <c r="L58" s="269">
        <v>500.52168981869801</v>
      </c>
      <c r="M58" s="269">
        <v>599.34740289827005</v>
      </c>
      <c r="N58" s="269">
        <v>649.15700035467796</v>
      </c>
      <c r="O58" s="269">
        <v>646.69587008891301</v>
      </c>
      <c r="P58" s="269">
        <v>530.85260416188305</v>
      </c>
      <c r="Q58" s="269">
        <v>458.83658043580198</v>
      </c>
      <c r="R58" s="269">
        <v>321.83294469208602</v>
      </c>
      <c r="S58" s="269">
        <v>453.73777358010199</v>
      </c>
      <c r="T58" s="269">
        <v>441.025919453021</v>
      </c>
      <c r="U58" s="269">
        <v>453.10931458471498</v>
      </c>
      <c r="V58" s="269">
        <v>485.36753531662299</v>
      </c>
      <c r="W58" s="269">
        <v>502.179229223319</v>
      </c>
      <c r="X58" s="269">
        <v>696.10838760144998</v>
      </c>
      <c r="Y58" s="269">
        <v>833.64312161156397</v>
      </c>
      <c r="Z58" s="269">
        <v>876.29480220048197</v>
      </c>
      <c r="AA58" s="269">
        <v>853.21957250966102</v>
      </c>
      <c r="AB58" s="269">
        <v>677.97043725608899</v>
      </c>
      <c r="AC58" s="269">
        <v>586.80771494614396</v>
      </c>
      <c r="AD58" s="269">
        <v>430.05188726559697</v>
      </c>
    </row>
    <row r="59" spans="1:30" x14ac:dyDescent="0.25">
      <c r="A59" s="240" t="s">
        <v>643</v>
      </c>
      <c r="B59" s="269">
        <v>0</v>
      </c>
      <c r="C59" s="269">
        <v>0</v>
      </c>
      <c r="D59" s="269">
        <v>0</v>
      </c>
      <c r="E59" s="269">
        <v>0</v>
      </c>
      <c r="F59" s="269">
        <v>0</v>
      </c>
      <c r="G59" s="269">
        <v>0</v>
      </c>
      <c r="H59" s="269">
        <v>0</v>
      </c>
      <c r="I59" s="269">
        <v>0</v>
      </c>
      <c r="J59" s="269">
        <v>0</v>
      </c>
      <c r="K59" s="269">
        <v>0</v>
      </c>
      <c r="L59" s="269">
        <v>0</v>
      </c>
      <c r="M59" s="269">
        <v>0</v>
      </c>
      <c r="N59" s="269">
        <v>0</v>
      </c>
      <c r="O59" s="269">
        <v>0</v>
      </c>
      <c r="P59" s="269">
        <v>0</v>
      </c>
      <c r="Q59" s="269">
        <v>0</v>
      </c>
      <c r="R59" s="269">
        <v>0</v>
      </c>
      <c r="S59" s="269">
        <v>0</v>
      </c>
      <c r="T59" s="269">
        <v>0</v>
      </c>
      <c r="U59" s="269">
        <v>0</v>
      </c>
      <c r="V59" s="269">
        <v>0</v>
      </c>
      <c r="W59" s="269">
        <v>0</v>
      </c>
      <c r="X59" s="269">
        <v>0</v>
      </c>
      <c r="Y59" s="269">
        <v>0</v>
      </c>
      <c r="Z59" s="269">
        <v>0</v>
      </c>
      <c r="AA59" s="269">
        <v>0</v>
      </c>
      <c r="AB59" s="269">
        <v>0</v>
      </c>
      <c r="AC59" s="269">
        <v>0</v>
      </c>
      <c r="AD59" s="269">
        <v>0</v>
      </c>
    </row>
    <row r="60" spans="1:30" x14ac:dyDescent="0.25">
      <c r="A60" s="240" t="s">
        <v>644</v>
      </c>
      <c r="B60" s="269">
        <v>19.21866</v>
      </c>
      <c r="C60" s="269">
        <v>38.43732</v>
      </c>
      <c r="D60" s="269">
        <v>19.21866</v>
      </c>
      <c r="E60" s="269">
        <v>19.60303</v>
      </c>
      <c r="F60" s="269">
        <v>19.60303</v>
      </c>
      <c r="G60" s="269">
        <v>19.60303</v>
      </c>
      <c r="H60" s="269">
        <v>19.60303</v>
      </c>
      <c r="I60" s="269">
        <v>18.015532222222198</v>
      </c>
      <c r="J60" s="269">
        <v>18.015532222222198</v>
      </c>
      <c r="K60" s="269">
        <v>18.015532222222198</v>
      </c>
      <c r="L60" s="269">
        <v>18.015532222222198</v>
      </c>
      <c r="M60" s="269">
        <v>18.015532222222198</v>
      </c>
      <c r="N60" s="269">
        <v>18.015532222222198</v>
      </c>
      <c r="O60" s="269">
        <v>18.015532222222198</v>
      </c>
      <c r="P60" s="269">
        <v>18.015532222222198</v>
      </c>
      <c r="Q60" s="269">
        <v>18.015532222222198</v>
      </c>
      <c r="R60" s="269">
        <v>18.015532222222198</v>
      </c>
      <c r="S60" s="269">
        <v>18.015532222222198</v>
      </c>
      <c r="T60" s="269">
        <v>18.015532222222198</v>
      </c>
      <c r="U60" s="269">
        <v>18.015532222222198</v>
      </c>
      <c r="V60" s="269">
        <v>18.015532222222198</v>
      </c>
      <c r="W60" s="269">
        <v>18.015532222222198</v>
      </c>
      <c r="X60" s="269">
        <v>18.015532222222198</v>
      </c>
      <c r="Y60" s="269">
        <v>18.015532222222198</v>
      </c>
      <c r="Z60" s="269">
        <v>18.015532222222198</v>
      </c>
      <c r="AA60" s="269">
        <v>18.015532222222198</v>
      </c>
      <c r="AB60" s="269">
        <v>18.015532222222198</v>
      </c>
      <c r="AC60" s="269">
        <v>18.015532222222198</v>
      </c>
      <c r="AD60" s="269">
        <v>18.015532222222198</v>
      </c>
    </row>
    <row r="61" spans="1:30" x14ac:dyDescent="0.25">
      <c r="A61" s="240" t="s">
        <v>645</v>
      </c>
      <c r="B61" s="269">
        <v>8.7360299999999995</v>
      </c>
      <c r="C61" s="269">
        <v>8.7790199999999992</v>
      </c>
      <c r="D61" s="269">
        <v>8.7829499999999996</v>
      </c>
      <c r="E61" s="269">
        <v>8.7763899999999992</v>
      </c>
      <c r="F61" s="269">
        <v>8.7498699999999996</v>
      </c>
      <c r="G61" s="269">
        <v>8.7158999999999995</v>
      </c>
      <c r="H61" s="269">
        <v>8.6964600000000001</v>
      </c>
      <c r="I61" s="269">
        <v>10.45</v>
      </c>
      <c r="J61" s="269">
        <v>10.45</v>
      </c>
      <c r="K61" s="269">
        <v>10.45</v>
      </c>
      <c r="L61" s="269">
        <v>10.45</v>
      </c>
      <c r="M61" s="269">
        <v>10.45</v>
      </c>
      <c r="N61" s="269">
        <v>10.45</v>
      </c>
      <c r="O61" s="269">
        <v>8.7609999999999992</v>
      </c>
      <c r="P61" s="269">
        <v>8.7609999999999992</v>
      </c>
      <c r="Q61" s="269">
        <v>8.7609999999999992</v>
      </c>
      <c r="R61" s="269">
        <v>8.7609999999999992</v>
      </c>
      <c r="S61" s="269">
        <v>8.7609999999999992</v>
      </c>
      <c r="T61" s="269">
        <v>8.7609999999999992</v>
      </c>
      <c r="U61" s="269">
        <v>8.7609999999999992</v>
      </c>
      <c r="V61" s="269">
        <v>8.7609999999999992</v>
      </c>
      <c r="W61" s="269">
        <v>8.7609999999999992</v>
      </c>
      <c r="X61" s="269">
        <v>8.7609999999999992</v>
      </c>
      <c r="Y61" s="269">
        <v>8.7609999999999992</v>
      </c>
      <c r="Z61" s="269">
        <v>8.7609999999999992</v>
      </c>
      <c r="AA61" s="269">
        <v>8.7609999999999992</v>
      </c>
      <c r="AB61" s="269">
        <v>8.7609999999999992</v>
      </c>
      <c r="AC61" s="269">
        <v>8.7609999999999992</v>
      </c>
      <c r="AD61" s="269">
        <v>8.7609999999999992</v>
      </c>
    </row>
    <row r="62" spans="1:30" x14ac:dyDescent="0.25">
      <c r="A62" s="240" t="s">
        <v>646</v>
      </c>
      <c r="B62" s="269">
        <v>4.1700400000000002</v>
      </c>
      <c r="C62" s="269">
        <v>4.30905</v>
      </c>
      <c r="D62" s="269">
        <v>4.30905</v>
      </c>
      <c r="E62" s="269">
        <v>4.30905</v>
      </c>
      <c r="F62" s="269">
        <v>4.30905</v>
      </c>
      <c r="G62" s="269">
        <v>4.30905</v>
      </c>
      <c r="H62" s="269">
        <v>4.30905</v>
      </c>
      <c r="I62" s="269">
        <v>4.2750000000000004</v>
      </c>
      <c r="J62" s="269">
        <v>4.2750000000000004</v>
      </c>
      <c r="K62" s="269">
        <v>4.2750000000000004</v>
      </c>
      <c r="L62" s="269">
        <v>4.2750000000000004</v>
      </c>
      <c r="M62" s="269">
        <v>4.2750000000000004</v>
      </c>
      <c r="N62" s="269">
        <v>4.2750000000000004</v>
      </c>
      <c r="O62" s="269">
        <v>4.3819999999999997</v>
      </c>
      <c r="P62" s="269">
        <v>4.3819999999999997</v>
      </c>
      <c r="Q62" s="269">
        <v>4.3819999999999997</v>
      </c>
      <c r="R62" s="269">
        <v>4.3819999999999997</v>
      </c>
      <c r="S62" s="269">
        <v>4.3819999999999997</v>
      </c>
      <c r="T62" s="269">
        <v>4.3819999999999997</v>
      </c>
      <c r="U62" s="269">
        <v>4.3819999999999997</v>
      </c>
      <c r="V62" s="269">
        <v>4.3819999999999997</v>
      </c>
      <c r="W62" s="269">
        <v>4.3819999999999997</v>
      </c>
      <c r="X62" s="269">
        <v>4.3819999999999997</v>
      </c>
      <c r="Y62" s="269">
        <v>4.3819999999999997</v>
      </c>
      <c r="Z62" s="269">
        <v>4.3819999999999997</v>
      </c>
      <c r="AA62" s="269">
        <v>4.492</v>
      </c>
      <c r="AB62" s="269">
        <v>4.492</v>
      </c>
      <c r="AC62" s="269">
        <v>4.492</v>
      </c>
      <c r="AD62" s="269">
        <v>4.492</v>
      </c>
    </row>
    <row r="63" spans="1:30" ht="15.75" thickBot="1" x14ac:dyDescent="0.3">
      <c r="A63" s="240" t="s">
        <v>647</v>
      </c>
      <c r="B63" s="303">
        <v>1.4500000000000001E-2</v>
      </c>
      <c r="C63" s="303">
        <v>1.4500000000000001E-2</v>
      </c>
      <c r="D63" s="303">
        <v>1.4500000000000001E-2</v>
      </c>
      <c r="E63" s="303">
        <v>1.4500000000000001E-2</v>
      </c>
      <c r="F63" s="303">
        <v>1.4500000000000001E-2</v>
      </c>
      <c r="G63" s="303">
        <v>1.4500000000000001E-2</v>
      </c>
      <c r="H63" s="303">
        <v>1.4500000000000001E-2</v>
      </c>
      <c r="I63" s="303">
        <v>2.7154166666666701E-2</v>
      </c>
      <c r="J63" s="303">
        <v>2.7154166666666701E-2</v>
      </c>
      <c r="K63" s="303">
        <v>2.7154166666666701E-2</v>
      </c>
      <c r="L63" s="303">
        <v>2.7154166666666701E-2</v>
      </c>
      <c r="M63" s="303">
        <v>2.7154166666666701E-2</v>
      </c>
      <c r="N63" s="303">
        <v>2.7154166666666701E-2</v>
      </c>
      <c r="O63" s="303">
        <v>2.7154166666666701E-2</v>
      </c>
      <c r="P63" s="303">
        <v>2.7154166666666701E-2</v>
      </c>
      <c r="Q63" s="303">
        <v>2.7154166666666701E-2</v>
      </c>
      <c r="R63" s="303">
        <v>2.7154166666666701E-2</v>
      </c>
      <c r="S63" s="303">
        <v>2.7154166666666701E-2</v>
      </c>
      <c r="T63" s="303">
        <v>2.7154166666666701E-2</v>
      </c>
      <c r="U63" s="303">
        <v>2.7154166666666701E-2</v>
      </c>
      <c r="V63" s="303">
        <v>2.7154166666666701E-2</v>
      </c>
      <c r="W63" s="303">
        <v>2.7154166666666701E-2</v>
      </c>
      <c r="X63" s="303">
        <v>2.7154166666666701E-2</v>
      </c>
      <c r="Y63" s="303">
        <v>2.7154166666666701E-2</v>
      </c>
      <c r="Z63" s="303">
        <v>2.7154166666666701E-2</v>
      </c>
      <c r="AA63" s="303">
        <v>2.7154166666666701E-2</v>
      </c>
      <c r="AB63" s="303">
        <v>2.7154166666666701E-2</v>
      </c>
      <c r="AC63" s="303">
        <v>2.7154166666666701E-2</v>
      </c>
      <c r="AD63" s="303">
        <v>2.7154166666666701E-2</v>
      </c>
    </row>
    <row r="64" spans="1:30" x14ac:dyDescent="0.25">
      <c r="A64" s="298" t="s">
        <v>648</v>
      </c>
      <c r="B64" s="269">
        <v>1050.14725</v>
      </c>
      <c r="C64" s="269">
        <v>630.48318999999901</v>
      </c>
      <c r="D64" s="269">
        <v>470.97316000000001</v>
      </c>
      <c r="E64" s="269">
        <v>1184.35331</v>
      </c>
      <c r="F64" s="269">
        <v>677.17817999999897</v>
      </c>
      <c r="G64" s="269">
        <v>615.806139999999</v>
      </c>
      <c r="H64" s="269">
        <v>523.89234999999996</v>
      </c>
      <c r="I64" s="269">
        <v>434.073775924779</v>
      </c>
      <c r="J64" s="269">
        <v>453.41458585457502</v>
      </c>
      <c r="K64" s="269">
        <v>449.24185773372102</v>
      </c>
      <c r="L64" s="269">
        <v>578.65985898536496</v>
      </c>
      <c r="M64" s="269">
        <v>671.50526539827001</v>
      </c>
      <c r="N64" s="269">
        <v>765.22102618801102</v>
      </c>
      <c r="O64" s="269">
        <v>838.90192925557994</v>
      </c>
      <c r="P64" s="269">
        <v>769.92129999521603</v>
      </c>
      <c r="Q64" s="269">
        <v>641.19854960246903</v>
      </c>
      <c r="R64" s="269">
        <v>481.89139385875302</v>
      </c>
      <c r="S64" s="269">
        <v>567.279602746769</v>
      </c>
      <c r="T64" s="269">
        <v>542.55795195302096</v>
      </c>
      <c r="U64" s="269">
        <v>549.23851041804801</v>
      </c>
      <c r="V64" s="269">
        <v>587.94208114995604</v>
      </c>
      <c r="W64" s="269">
        <v>584.26134505665198</v>
      </c>
      <c r="X64" s="269">
        <v>772.66455676811597</v>
      </c>
      <c r="Y64" s="269">
        <v>904.21898411156405</v>
      </c>
      <c r="Z64" s="269">
        <v>990.77682803381595</v>
      </c>
      <c r="AA64" s="269">
        <v>1045.53563167632</v>
      </c>
      <c r="AB64" s="269">
        <v>917.14913308942198</v>
      </c>
      <c r="AC64" s="269">
        <v>769.27968411281097</v>
      </c>
      <c r="AD64" s="269">
        <v>590.22033643226303</v>
      </c>
    </row>
    <row r="65" spans="1:30" x14ac:dyDescent="0.25">
      <c r="A65" s="240" t="s">
        <v>649</v>
      </c>
    </row>
    <row r="66" spans="1:30" x14ac:dyDescent="0.25">
      <c r="A66" s="240" t="s">
        <v>650</v>
      </c>
      <c r="B66" s="269">
        <v>0</v>
      </c>
      <c r="C66" s="269">
        <v>0</v>
      </c>
      <c r="D66" s="269">
        <v>0</v>
      </c>
      <c r="E66" s="269">
        <v>0</v>
      </c>
      <c r="F66" s="269">
        <v>0</v>
      </c>
      <c r="G66" s="269">
        <v>0</v>
      </c>
      <c r="H66" s="269">
        <v>0</v>
      </c>
      <c r="I66" s="269">
        <v>0</v>
      </c>
      <c r="J66" s="269">
        <v>0</v>
      </c>
      <c r="K66" s="269">
        <v>0</v>
      </c>
      <c r="L66" s="269">
        <v>0</v>
      </c>
      <c r="M66" s="269">
        <v>0</v>
      </c>
      <c r="N66" s="269">
        <v>0</v>
      </c>
      <c r="O66" s="269">
        <v>0</v>
      </c>
      <c r="P66" s="269">
        <v>0</v>
      </c>
      <c r="Q66" s="269">
        <v>0</v>
      </c>
      <c r="R66" s="269">
        <v>0</v>
      </c>
      <c r="S66" s="269">
        <v>0</v>
      </c>
      <c r="T66" s="269">
        <v>0</v>
      </c>
      <c r="U66" s="269">
        <v>0</v>
      </c>
      <c r="V66" s="269">
        <v>0</v>
      </c>
      <c r="W66" s="269">
        <v>0</v>
      </c>
      <c r="X66" s="269">
        <v>0</v>
      </c>
      <c r="Y66" s="269">
        <v>0</v>
      </c>
      <c r="Z66" s="269">
        <v>0</v>
      </c>
      <c r="AA66" s="269">
        <v>0</v>
      </c>
      <c r="AB66" s="269">
        <v>0</v>
      </c>
      <c r="AC66" s="269">
        <v>0</v>
      </c>
      <c r="AD66" s="269">
        <v>0</v>
      </c>
    </row>
    <row r="68" spans="1:30" x14ac:dyDescent="0.25">
      <c r="A68" s="297" t="s">
        <v>651</v>
      </c>
      <c r="B68" s="269">
        <v>150120.80436000001</v>
      </c>
      <c r="C68" s="269">
        <v>172387.52533999999</v>
      </c>
      <c r="D68" s="269">
        <v>123110.779799999</v>
      </c>
      <c r="E68" s="269">
        <v>124671.41438</v>
      </c>
      <c r="F68" s="269">
        <v>105759.17502</v>
      </c>
      <c r="G68" s="269">
        <v>113128.680209999</v>
      </c>
      <c r="H68" s="269">
        <v>116728.92601</v>
      </c>
      <c r="I68" s="269">
        <v>121410.12801583001</v>
      </c>
      <c r="J68" s="269">
        <v>122857.08333165701</v>
      </c>
      <c r="K68" s="269">
        <v>109146.93606874</v>
      </c>
      <c r="L68" s="269">
        <v>100717.726603808</v>
      </c>
      <c r="M68" s="269">
        <v>112246.194404165</v>
      </c>
      <c r="N68" s="269">
        <v>139663.289795602</v>
      </c>
      <c r="O68" s="269">
        <v>154403.131302403</v>
      </c>
      <c r="P68" s="269">
        <v>140182.254770075</v>
      </c>
      <c r="Q68" s="269">
        <v>127803.97232340201</v>
      </c>
      <c r="R68" s="269">
        <v>105092.75548591799</v>
      </c>
      <c r="S68" s="269">
        <v>114202.152958778</v>
      </c>
      <c r="T68" s="269">
        <v>117331.10941591101</v>
      </c>
      <c r="U68" s="269">
        <v>129078.243769161</v>
      </c>
      <c r="V68" s="269">
        <v>130306.613460864</v>
      </c>
      <c r="W68" s="269">
        <v>115611.812637062</v>
      </c>
      <c r="X68" s="269">
        <v>106583.99585536</v>
      </c>
      <c r="Y68" s="269">
        <v>121099.879772513</v>
      </c>
      <c r="Z68" s="269">
        <v>145277.030697048</v>
      </c>
      <c r="AA68" s="269">
        <v>161072.26610085601</v>
      </c>
      <c r="AB68" s="269">
        <v>146021.79815732699</v>
      </c>
      <c r="AC68" s="269">
        <v>139363.431278787</v>
      </c>
      <c r="AD68" s="269">
        <v>111044.760020976</v>
      </c>
    </row>
    <row r="70" spans="1:30" x14ac:dyDescent="0.25">
      <c r="A70" s="297" t="s">
        <v>652</v>
      </c>
    </row>
    <row r="72" spans="1:30" x14ac:dyDescent="0.25">
      <c r="A72" s="240" t="s">
        <v>653</v>
      </c>
      <c r="B72" s="269">
        <v>22671.37617</v>
      </c>
      <c r="C72" s="269">
        <v>24774.01454</v>
      </c>
      <c r="D72" s="269">
        <v>19318.03499</v>
      </c>
      <c r="E72" s="269">
        <v>19292.752259999899</v>
      </c>
      <c r="F72" s="269">
        <v>14676.133390000001</v>
      </c>
      <c r="G72" s="269">
        <v>20321.223499999898</v>
      </c>
      <c r="H72" s="269">
        <v>23018.899159999899</v>
      </c>
      <c r="I72" s="269">
        <v>22577.708893498799</v>
      </c>
      <c r="J72" s="269">
        <v>23101.458211498801</v>
      </c>
      <c r="K72" s="269">
        <v>20508.867739289199</v>
      </c>
      <c r="L72" s="269">
        <v>17104.715812498798</v>
      </c>
      <c r="M72" s="269">
        <v>17102.0692247488</v>
      </c>
      <c r="N72" s="269">
        <v>22171.644989045199</v>
      </c>
      <c r="O72" s="269">
        <v>23679.518561045199</v>
      </c>
      <c r="P72" s="269">
        <v>20468.944478589201</v>
      </c>
      <c r="Q72" s="269">
        <v>19792.3229536404</v>
      </c>
      <c r="R72" s="269">
        <v>15927.5953387892</v>
      </c>
      <c r="S72" s="269">
        <v>19911.623699699201</v>
      </c>
      <c r="T72" s="269">
        <v>20904.531649789202</v>
      </c>
      <c r="U72" s="269">
        <v>23246.283724998801</v>
      </c>
      <c r="V72" s="269">
        <v>22726.1938189988</v>
      </c>
      <c r="W72" s="269">
        <v>19444.3784907892</v>
      </c>
      <c r="X72" s="269">
        <v>16204.7081759988</v>
      </c>
      <c r="Y72" s="269">
        <v>17599.966783127598</v>
      </c>
      <c r="Z72" s="269">
        <v>22105.779847834801</v>
      </c>
      <c r="AA72" s="269">
        <v>23112.355643834799</v>
      </c>
      <c r="AB72" s="269">
        <v>20353.919414781001</v>
      </c>
      <c r="AC72" s="269">
        <v>25161.446517115201</v>
      </c>
      <c r="AD72" s="269">
        <v>15550.0277689617</v>
      </c>
    </row>
    <row r="73" spans="1:30" x14ac:dyDescent="0.25">
      <c r="A73" s="240" t="s">
        <v>654</v>
      </c>
      <c r="B73" s="269">
        <v>415.36962999999997</v>
      </c>
      <c r="C73" s="269">
        <v>580.77710000000002</v>
      </c>
      <c r="D73" s="269">
        <v>96.664339999999996</v>
      </c>
      <c r="E73" s="269">
        <v>40.98509</v>
      </c>
      <c r="F73" s="269">
        <v>285.80874999999997</v>
      </c>
      <c r="G73" s="269">
        <v>231.31255999999999</v>
      </c>
      <c r="H73" s="269">
        <v>108.82462</v>
      </c>
      <c r="I73" s="269">
        <v>275.54026140009802</v>
      </c>
      <c r="J73" s="269">
        <v>172.53522937855499</v>
      </c>
      <c r="K73" s="269">
        <v>376.567709876827</v>
      </c>
      <c r="L73" s="269">
        <v>608.93730064306101</v>
      </c>
      <c r="M73" s="269">
        <v>89.884845421078694</v>
      </c>
      <c r="N73" s="269">
        <v>274.07454704393803</v>
      </c>
      <c r="O73" s="269">
        <v>249.52624949398</v>
      </c>
      <c r="P73" s="269">
        <v>224.32901159197999</v>
      </c>
      <c r="Q73" s="269">
        <v>493.44191289148398</v>
      </c>
      <c r="R73" s="269">
        <v>128.30010424943799</v>
      </c>
      <c r="S73" s="269">
        <v>263.39969468133501</v>
      </c>
      <c r="T73" s="269">
        <v>251.45082454403399</v>
      </c>
      <c r="U73" s="269">
        <v>232.69477451768199</v>
      </c>
      <c r="V73" s="269">
        <v>136.80171663380801</v>
      </c>
      <c r="W73" s="269">
        <v>214.37151978340799</v>
      </c>
      <c r="X73" s="269">
        <v>145.362150467823</v>
      </c>
      <c r="Y73" s="269">
        <v>9.9065544519890398</v>
      </c>
      <c r="Z73" s="269">
        <v>525.72997911054404</v>
      </c>
      <c r="AA73" s="269">
        <v>268.43435548661</v>
      </c>
      <c r="AB73" s="269">
        <v>396.75417948926298</v>
      </c>
      <c r="AC73" s="269">
        <v>81.253137800788906</v>
      </c>
      <c r="AD73" s="269">
        <v>236.425022236209</v>
      </c>
    </row>
    <row r="74" spans="1:30" ht="15.75" thickBot="1" x14ac:dyDescent="0.3">
      <c r="A74" s="240" t="s">
        <v>1065</v>
      </c>
      <c r="B74" s="303">
        <v>2.0389999999999998E-2</v>
      </c>
      <c r="C74" s="303">
        <v>0.24510000000000001</v>
      </c>
      <c r="D74" s="303">
        <v>32.511850000000003</v>
      </c>
      <c r="E74" s="303">
        <v>0</v>
      </c>
      <c r="F74" s="303">
        <v>20.99756</v>
      </c>
      <c r="G74" s="303">
        <v>47.389519999999997</v>
      </c>
      <c r="H74" s="303">
        <v>25.038540000000001</v>
      </c>
      <c r="I74" s="303">
        <v>103.765117331326</v>
      </c>
      <c r="J74" s="303">
        <v>32.507928563789697</v>
      </c>
      <c r="K74" s="303">
        <v>45.863191369966799</v>
      </c>
      <c r="L74" s="303">
        <v>115.013488184388</v>
      </c>
      <c r="M74" s="303">
        <v>12.615533153395599</v>
      </c>
      <c r="N74" s="303">
        <v>0</v>
      </c>
      <c r="O74" s="303">
        <v>4.1495633755061698</v>
      </c>
      <c r="P74" s="303">
        <v>0.392904175617173</v>
      </c>
      <c r="Q74" s="303">
        <v>4.4690491110196904</v>
      </c>
      <c r="R74" s="303">
        <v>27.630977394127399</v>
      </c>
      <c r="S74" s="303">
        <v>131.23757543571301</v>
      </c>
      <c r="T74" s="303">
        <v>131.43419432955301</v>
      </c>
      <c r="U74" s="303">
        <v>159.36457451589101</v>
      </c>
      <c r="V74" s="303">
        <v>94.813970607015506</v>
      </c>
      <c r="W74" s="303">
        <v>187.30382289821301</v>
      </c>
      <c r="X74" s="303">
        <v>27.776518560014701</v>
      </c>
      <c r="Y74" s="303">
        <v>2.5677555601685</v>
      </c>
      <c r="Z74" s="303">
        <v>9.6377851257342098</v>
      </c>
      <c r="AA74" s="303">
        <v>1.4703647603199801</v>
      </c>
      <c r="AB74" s="303">
        <v>11.9521737552917</v>
      </c>
      <c r="AC74" s="303">
        <v>0</v>
      </c>
      <c r="AD74" s="303">
        <v>81.656537563833695</v>
      </c>
    </row>
    <row r="75" spans="1:30" x14ac:dyDescent="0.25">
      <c r="A75" s="299" t="s">
        <v>655</v>
      </c>
      <c r="B75" s="269">
        <v>23086.766189999998</v>
      </c>
      <c r="C75" s="269">
        <v>25355.03674</v>
      </c>
      <c r="D75" s="269">
        <v>19447.211179999998</v>
      </c>
      <c r="E75" s="269">
        <v>19333.737349999901</v>
      </c>
      <c r="F75" s="269">
        <v>14982.939700000001</v>
      </c>
      <c r="G75" s="269">
        <v>20599.925579999901</v>
      </c>
      <c r="H75" s="269">
        <v>23152.7623199999</v>
      </c>
      <c r="I75" s="269">
        <v>22957.014272230201</v>
      </c>
      <c r="J75" s="269">
        <v>23306.501369441201</v>
      </c>
      <c r="K75" s="269">
        <v>20931.298640535999</v>
      </c>
      <c r="L75" s="269">
        <v>17828.666601326298</v>
      </c>
      <c r="M75" s="269">
        <v>17204.5696033233</v>
      </c>
      <c r="N75" s="269">
        <v>22445.719536089098</v>
      </c>
      <c r="O75" s="269">
        <v>23933.194373914601</v>
      </c>
      <c r="P75" s="269">
        <v>20693.666394356798</v>
      </c>
      <c r="Q75" s="269">
        <v>20290.233915642901</v>
      </c>
      <c r="R75" s="269">
        <v>16083.5264204327</v>
      </c>
      <c r="S75" s="269">
        <v>20306.2609698163</v>
      </c>
      <c r="T75" s="269">
        <v>21287.416668662801</v>
      </c>
      <c r="U75" s="269">
        <v>23638.3430740324</v>
      </c>
      <c r="V75" s="269">
        <v>22957.809506239599</v>
      </c>
      <c r="W75" s="269">
        <v>19846.0538334708</v>
      </c>
      <c r="X75" s="269">
        <v>16377.846845026699</v>
      </c>
      <c r="Y75" s="269">
        <v>17612.441093139802</v>
      </c>
      <c r="Z75" s="269">
        <v>22641.147612071101</v>
      </c>
      <c r="AA75" s="269">
        <v>23382.260364081802</v>
      </c>
      <c r="AB75" s="269">
        <v>20762.6257680255</v>
      </c>
      <c r="AC75" s="269">
        <v>25242.699654915999</v>
      </c>
      <c r="AD75" s="269">
        <v>15868.1093287618</v>
      </c>
    </row>
    <row r="76" spans="1:30" x14ac:dyDescent="0.25">
      <c r="A76" s="240" t="s">
        <v>656</v>
      </c>
      <c r="B76" s="269">
        <v>0</v>
      </c>
      <c r="C76" s="269">
        <v>0</v>
      </c>
      <c r="D76" s="269">
        <v>0</v>
      </c>
      <c r="E76" s="269">
        <v>0</v>
      </c>
      <c r="F76" s="269">
        <v>0</v>
      </c>
      <c r="G76" s="269">
        <v>0</v>
      </c>
      <c r="H76" s="269">
        <v>0</v>
      </c>
      <c r="I76" s="269">
        <v>0</v>
      </c>
      <c r="J76" s="269">
        <v>0</v>
      </c>
      <c r="K76" s="269">
        <v>0</v>
      </c>
      <c r="L76" s="269">
        <v>0</v>
      </c>
      <c r="M76" s="269">
        <v>0</v>
      </c>
      <c r="N76" s="269">
        <v>0</v>
      </c>
      <c r="O76" s="269">
        <v>0</v>
      </c>
      <c r="P76" s="269">
        <v>0</v>
      </c>
      <c r="Q76" s="269">
        <v>0</v>
      </c>
      <c r="R76" s="269">
        <v>0</v>
      </c>
      <c r="S76" s="269">
        <v>0</v>
      </c>
      <c r="T76" s="269">
        <v>0</v>
      </c>
      <c r="U76" s="269">
        <v>0</v>
      </c>
      <c r="V76" s="269">
        <v>0</v>
      </c>
      <c r="W76" s="269">
        <v>0</v>
      </c>
      <c r="X76" s="269">
        <v>0</v>
      </c>
      <c r="Y76" s="269">
        <v>0</v>
      </c>
      <c r="Z76" s="269">
        <v>0</v>
      </c>
      <c r="AA76" s="269">
        <v>0</v>
      </c>
      <c r="AB76" s="269">
        <v>0</v>
      </c>
      <c r="AC76" s="269">
        <v>0</v>
      </c>
      <c r="AD76" s="269">
        <v>0</v>
      </c>
    </row>
    <row r="77" spans="1:30" x14ac:dyDescent="0.25">
      <c r="A77" s="240" t="s">
        <v>657</v>
      </c>
      <c r="B77" s="269">
        <v>458.91147999999998</v>
      </c>
      <c r="C77" s="269">
        <v>405.84933999999998</v>
      </c>
      <c r="D77" s="269">
        <v>394.72602999999998</v>
      </c>
      <c r="E77" s="269">
        <v>413.81407000000002</v>
      </c>
      <c r="F77" s="269">
        <v>401.02650999999997</v>
      </c>
      <c r="G77" s="269">
        <v>406.27134000000001</v>
      </c>
      <c r="H77" s="269">
        <v>399.50700000000001</v>
      </c>
      <c r="I77" s="269">
        <v>409.43200000000002</v>
      </c>
      <c r="J77" s="269">
        <v>514.02</v>
      </c>
      <c r="K77" s="269">
        <v>440.63099999999997</v>
      </c>
      <c r="L77" s="269">
        <v>486.01399999999899</v>
      </c>
      <c r="M77" s="269">
        <v>420.26400000000001</v>
      </c>
      <c r="N77" s="269">
        <v>386.16300000000001</v>
      </c>
      <c r="O77" s="269">
        <v>427.589</v>
      </c>
      <c r="P77" s="269">
        <v>377.73599999999999</v>
      </c>
      <c r="Q77" s="269">
        <v>444.875</v>
      </c>
      <c r="R77" s="269">
        <v>409.339</v>
      </c>
      <c r="S77" s="269">
        <v>437.59699999999998</v>
      </c>
      <c r="T77" s="269">
        <v>415.72</v>
      </c>
      <c r="U77" s="269">
        <v>439.834</v>
      </c>
      <c r="V77" s="269">
        <v>446.85</v>
      </c>
      <c r="W77" s="269">
        <v>437.065</v>
      </c>
      <c r="X77" s="269">
        <v>471.37900000000002</v>
      </c>
      <c r="Y77" s="269">
        <v>431.11799999999999</v>
      </c>
      <c r="Z77" s="269">
        <v>383.65499999999997</v>
      </c>
      <c r="AA77" s="269">
        <v>464.94600000000003</v>
      </c>
      <c r="AB77" s="269">
        <v>406.815</v>
      </c>
      <c r="AC77" s="269">
        <v>478.90899999999999</v>
      </c>
      <c r="AD77" s="269">
        <v>431.44499999999999</v>
      </c>
    </row>
    <row r="78" spans="1:30" x14ac:dyDescent="0.25">
      <c r="A78" s="240" t="s">
        <v>658</v>
      </c>
      <c r="B78" s="269">
        <v>912.76421000000005</v>
      </c>
      <c r="C78" s="269">
        <v>895.27035999999998</v>
      </c>
      <c r="D78" s="269">
        <v>825.17285999999899</v>
      </c>
      <c r="E78" s="269">
        <v>986.24862999999903</v>
      </c>
      <c r="F78" s="269">
        <v>866.22500000000002</v>
      </c>
      <c r="G78" s="269">
        <v>920.19070999999997</v>
      </c>
      <c r="H78" s="269">
        <v>850.49018999999998</v>
      </c>
      <c r="I78" s="269">
        <v>998.99999999999898</v>
      </c>
      <c r="J78" s="269">
        <v>1087.454</v>
      </c>
      <c r="K78" s="269">
        <v>911.56500000000005</v>
      </c>
      <c r="L78" s="269">
        <v>1050.8209999999999</v>
      </c>
      <c r="M78" s="269">
        <v>936.65599999999995</v>
      </c>
      <c r="N78" s="269">
        <v>947.93</v>
      </c>
      <c r="O78" s="269">
        <v>1116.4739999999999</v>
      </c>
      <c r="P78" s="269">
        <v>1087.566</v>
      </c>
      <c r="Q78" s="269">
        <v>1095.9639999999999</v>
      </c>
      <c r="R78" s="269">
        <v>1143.1659999999999</v>
      </c>
      <c r="S78" s="269">
        <v>1225.0219999999999</v>
      </c>
      <c r="T78" s="269">
        <v>1075.78</v>
      </c>
      <c r="U78" s="269">
        <v>1221.02</v>
      </c>
      <c r="V78" s="269">
        <v>1222.182</v>
      </c>
      <c r="W78" s="269">
        <v>1127.7619999999999</v>
      </c>
      <c r="X78" s="269">
        <v>1269.4839999999999</v>
      </c>
      <c r="Y78" s="269">
        <v>1101.57</v>
      </c>
      <c r="Z78" s="269">
        <v>1145.5039999999999</v>
      </c>
      <c r="AA78" s="269">
        <v>1262.4490000000001</v>
      </c>
      <c r="AB78" s="269">
        <v>1158.797</v>
      </c>
      <c r="AC78" s="269">
        <v>1212.7559999999901</v>
      </c>
      <c r="AD78" s="269">
        <v>1207.0119999999999</v>
      </c>
    </row>
    <row r="79" spans="1:30" x14ac:dyDescent="0.25">
      <c r="A79" s="240" t="s">
        <v>659</v>
      </c>
      <c r="B79" s="269">
        <v>50.761629999999997</v>
      </c>
      <c r="C79" s="269">
        <v>33.948720000000002</v>
      </c>
      <c r="D79" s="269">
        <v>30.442160000000001</v>
      </c>
      <c r="E79" s="269">
        <v>20.149640000000002</v>
      </c>
      <c r="F79" s="269">
        <v>13.52923</v>
      </c>
      <c r="G79" s="269">
        <v>25.544919999999902</v>
      </c>
      <c r="H79" s="269">
        <v>-21.227340000000002</v>
      </c>
      <c r="I79" s="269">
        <v>-3.6359797171751902</v>
      </c>
      <c r="J79" s="269">
        <v>33.176351188851697</v>
      </c>
      <c r="K79" s="269">
        <v>21.3228928165321</v>
      </c>
      <c r="L79" s="269">
        <v>17.914834832260102</v>
      </c>
      <c r="M79" s="269">
        <v>29.3938796324096</v>
      </c>
      <c r="N79" s="269">
        <v>-11.36756761943</v>
      </c>
      <c r="O79" s="269">
        <v>13.303341082569601</v>
      </c>
      <c r="P79" s="269">
        <v>-8.8110059458480894</v>
      </c>
      <c r="Q79" s="269">
        <v>-27.349852568996699</v>
      </c>
      <c r="R79" s="269">
        <v>-9.4320562483486494</v>
      </c>
      <c r="S79" s="269">
        <v>-10.7048979949287</v>
      </c>
      <c r="T79" s="269">
        <v>-7.9380653932268199</v>
      </c>
      <c r="U79" s="269">
        <v>-7.77767098684728</v>
      </c>
      <c r="V79" s="269">
        <v>26.3584962932932</v>
      </c>
      <c r="W79" s="269">
        <v>23.1262870721499</v>
      </c>
      <c r="X79" s="269">
        <v>25.950212185448301</v>
      </c>
      <c r="Y79" s="269">
        <v>31.6109691237404</v>
      </c>
      <c r="Z79" s="269">
        <v>23.440929257953702</v>
      </c>
      <c r="AA79" s="269">
        <v>38.507192186085497</v>
      </c>
      <c r="AB79" s="269">
        <v>13.926207064573299</v>
      </c>
      <c r="AC79" s="269">
        <v>18.2804270782567</v>
      </c>
      <c r="AD79" s="269">
        <v>12.901767032054099</v>
      </c>
    </row>
    <row r="80" spans="1:30" x14ac:dyDescent="0.25">
      <c r="A80" s="240" t="s">
        <v>660</v>
      </c>
      <c r="B80" s="269">
        <v>6.3078099999999999</v>
      </c>
      <c r="C80" s="269">
        <v>8.3502299999999998</v>
      </c>
      <c r="D80" s="269">
        <v>1.44004</v>
      </c>
      <c r="E80" s="269">
        <v>0.85351999999999995</v>
      </c>
      <c r="F80" s="269">
        <v>5.31257</v>
      </c>
      <c r="G80" s="269">
        <v>4.66296</v>
      </c>
      <c r="H80" s="269">
        <v>2.51186</v>
      </c>
      <c r="I80" s="269">
        <v>14.383979717175199</v>
      </c>
      <c r="J80" s="269">
        <v>9.5716488111482292</v>
      </c>
      <c r="K80" s="269">
        <v>21.117107183467802</v>
      </c>
      <c r="L80" s="269">
        <v>24.5251651677398</v>
      </c>
      <c r="M80" s="269">
        <v>13.046120367590399</v>
      </c>
      <c r="N80" s="269">
        <v>53.2965676194301</v>
      </c>
      <c r="O80" s="269">
        <v>18.696658917430302</v>
      </c>
      <c r="P80" s="269">
        <v>16.811005945848098</v>
      </c>
      <c r="Q80" s="269">
        <v>27.349852568996699</v>
      </c>
      <c r="R80" s="269">
        <v>9.4320562483486494</v>
      </c>
      <c r="S80" s="269">
        <v>10.7048979949287</v>
      </c>
      <c r="T80" s="269">
        <v>7.9380653932268199</v>
      </c>
      <c r="U80" s="269">
        <v>7.77767098684728</v>
      </c>
      <c r="V80" s="269">
        <v>5.6415037067067404</v>
      </c>
      <c r="W80" s="269">
        <v>8.8737129278500202</v>
      </c>
      <c r="X80" s="269">
        <v>6.0497878145517001</v>
      </c>
      <c r="Y80" s="269">
        <v>0.38903087625959398</v>
      </c>
      <c r="Z80" s="269">
        <v>31.773070742046201</v>
      </c>
      <c r="AA80" s="269">
        <v>17.1708078139145</v>
      </c>
      <c r="AB80" s="269">
        <v>17.7517929354267</v>
      </c>
      <c r="AC80" s="269">
        <v>5.3975729217432402</v>
      </c>
      <c r="AD80" s="269">
        <v>10.7762329679459</v>
      </c>
    </row>
    <row r="81" spans="1:30" x14ac:dyDescent="0.25">
      <c r="A81" s="240" t="s">
        <v>661</v>
      </c>
      <c r="B81" s="269">
        <v>467.63490999999902</v>
      </c>
      <c r="C81" s="269">
        <v>615.49237000000005</v>
      </c>
      <c r="D81" s="269">
        <v>453.94264999999899</v>
      </c>
      <c r="E81" s="269">
        <v>471.58364</v>
      </c>
      <c r="F81" s="269">
        <v>398.55059999999997</v>
      </c>
      <c r="G81" s="269">
        <v>487.50187999999901</v>
      </c>
      <c r="H81" s="269">
        <v>571.75355000000002</v>
      </c>
      <c r="I81" s="269">
        <v>500.64593761415102</v>
      </c>
      <c r="J81" s="269">
        <v>511.483779752641</v>
      </c>
      <c r="K81" s="269">
        <v>435.11368418649897</v>
      </c>
      <c r="L81" s="269">
        <v>442.76892301664799</v>
      </c>
      <c r="M81" s="269">
        <v>391.43441278580502</v>
      </c>
      <c r="N81" s="269">
        <v>494.325432380569</v>
      </c>
      <c r="O81" s="269">
        <v>638.94290445807496</v>
      </c>
      <c r="P81" s="269">
        <v>624.27529822976896</v>
      </c>
      <c r="Q81" s="269">
        <v>580.47359654202296</v>
      </c>
      <c r="R81" s="269">
        <v>483.72172114577802</v>
      </c>
      <c r="S81" s="269">
        <v>603.65707744078395</v>
      </c>
      <c r="T81" s="269">
        <v>627.28482893632702</v>
      </c>
      <c r="U81" s="269">
        <v>690.62390352904299</v>
      </c>
      <c r="V81" s="269">
        <v>676.16796690030799</v>
      </c>
      <c r="W81" s="269">
        <v>577.27750997036298</v>
      </c>
      <c r="X81" s="269">
        <v>517.41853074546304</v>
      </c>
      <c r="Y81" s="269">
        <v>550.45592468390805</v>
      </c>
      <c r="Z81" s="269">
        <v>684.99241438368801</v>
      </c>
      <c r="AA81" s="269">
        <v>750.33075694640502</v>
      </c>
      <c r="AB81" s="269">
        <v>653.24928081986502</v>
      </c>
      <c r="AC81" s="269">
        <v>777.07542707825598</v>
      </c>
      <c r="AD81" s="269">
        <v>513.352104595887</v>
      </c>
    </row>
    <row r="82" spans="1:30" x14ac:dyDescent="0.25">
      <c r="A82" s="240" t="s">
        <v>1066</v>
      </c>
      <c r="B82" s="269">
        <v>0</v>
      </c>
      <c r="C82" s="269">
        <v>0</v>
      </c>
      <c r="D82" s="269">
        <v>0</v>
      </c>
      <c r="E82" s="269">
        <v>0</v>
      </c>
      <c r="F82" s="269">
        <v>0</v>
      </c>
      <c r="G82" s="269">
        <v>0</v>
      </c>
      <c r="H82" s="269">
        <v>0</v>
      </c>
      <c r="I82" s="269">
        <v>14.383979717175199</v>
      </c>
      <c r="J82" s="269">
        <v>9.5716488111482292</v>
      </c>
      <c r="K82" s="269">
        <v>21.117107183467802</v>
      </c>
      <c r="L82" s="269">
        <v>24.5251651677398</v>
      </c>
      <c r="M82" s="269">
        <v>13.046120367590399</v>
      </c>
      <c r="N82" s="269">
        <v>53.2965676194301</v>
      </c>
      <c r="O82" s="269">
        <v>18.696658917430302</v>
      </c>
      <c r="P82" s="269">
        <v>16.811005945848098</v>
      </c>
      <c r="Q82" s="269">
        <v>27.349852568996699</v>
      </c>
      <c r="R82" s="269">
        <v>9.4320562483486494</v>
      </c>
      <c r="S82" s="269">
        <v>10.7048979949287</v>
      </c>
      <c r="T82" s="269">
        <v>7.9380653932268199</v>
      </c>
      <c r="U82" s="269">
        <v>7.77767098684728</v>
      </c>
      <c r="V82" s="269">
        <v>5.6415037067067404</v>
      </c>
      <c r="W82" s="269">
        <v>8.8737129278500202</v>
      </c>
      <c r="X82" s="269">
        <v>6.0497878145517001</v>
      </c>
      <c r="Y82" s="269">
        <v>0.38903087625959398</v>
      </c>
      <c r="Z82" s="269">
        <v>31.773070742046201</v>
      </c>
      <c r="AA82" s="269">
        <v>17.1708078139145</v>
      </c>
      <c r="AB82" s="269">
        <v>17.7517929354267</v>
      </c>
      <c r="AC82" s="269">
        <v>5.3975729217432402</v>
      </c>
      <c r="AD82" s="269">
        <v>10.7762329679459</v>
      </c>
    </row>
    <row r="83" spans="1:30" x14ac:dyDescent="0.25">
      <c r="A83" s="240" t="s">
        <v>1067</v>
      </c>
      <c r="B83" s="269">
        <v>2.9E-4</v>
      </c>
      <c r="C83" s="269">
        <v>3.0400000000000002E-3</v>
      </c>
      <c r="D83" s="269">
        <v>0.48734</v>
      </c>
      <c r="E83" s="269">
        <v>0</v>
      </c>
      <c r="F83" s="269">
        <v>0.40077000000000002</v>
      </c>
      <c r="G83" s="269">
        <v>0.95225000000000004</v>
      </c>
      <c r="H83" s="269">
        <v>0.58209</v>
      </c>
      <c r="I83" s="269">
        <v>6.9170826686734799</v>
      </c>
      <c r="J83" s="269">
        <v>2.1945714362102402</v>
      </c>
      <c r="K83" s="269">
        <v>3.1752086300331999</v>
      </c>
      <c r="L83" s="269">
        <v>7.2929118156112898</v>
      </c>
      <c r="M83" s="269">
        <v>0.97746684660433603</v>
      </c>
      <c r="N83" s="269">
        <v>0</v>
      </c>
      <c r="O83" s="269">
        <v>0.31443662449382798</v>
      </c>
      <c r="P83" s="269">
        <v>3.0695824382826399E-2</v>
      </c>
      <c r="Q83" s="269">
        <v>0.36055088898030602</v>
      </c>
      <c r="R83" s="269">
        <v>2.2932226058725398</v>
      </c>
      <c r="S83" s="269">
        <v>9.2330245642865503</v>
      </c>
      <c r="T83" s="269">
        <v>7.9701056704460997</v>
      </c>
      <c r="U83" s="269">
        <v>10.278425484109</v>
      </c>
      <c r="V83" s="269">
        <v>6.1115293929844601</v>
      </c>
      <c r="W83" s="269">
        <v>12.9987771017861</v>
      </c>
      <c r="X83" s="269">
        <v>1.98368143998524</v>
      </c>
      <c r="Y83" s="269">
        <v>0.202044439831499</v>
      </c>
      <c r="Z83" s="269">
        <v>0.749514874265784</v>
      </c>
      <c r="AA83" s="269">
        <v>0.121435239680017</v>
      </c>
      <c r="AB83" s="269">
        <v>0.89592624470829096</v>
      </c>
      <c r="AC83" s="269">
        <v>0</v>
      </c>
      <c r="AD83" s="269">
        <v>6.6886624361662399</v>
      </c>
    </row>
    <row r="84" spans="1:30" x14ac:dyDescent="0.25">
      <c r="A84" s="240" t="s">
        <v>662</v>
      </c>
      <c r="B84" s="269">
        <v>0</v>
      </c>
      <c r="C84" s="269">
        <v>0</v>
      </c>
      <c r="D84" s="269">
        <v>0</v>
      </c>
      <c r="E84" s="269">
        <v>0</v>
      </c>
      <c r="F84" s="269">
        <v>0</v>
      </c>
      <c r="G84" s="269">
        <v>0</v>
      </c>
      <c r="H84" s="269">
        <v>0</v>
      </c>
      <c r="I84" s="269">
        <v>0</v>
      </c>
      <c r="J84" s="269">
        <v>0</v>
      </c>
      <c r="K84" s="269">
        <v>0</v>
      </c>
      <c r="L84" s="269">
        <v>0</v>
      </c>
      <c r="M84" s="269">
        <v>0</v>
      </c>
      <c r="N84" s="269">
        <v>0</v>
      </c>
      <c r="O84" s="269">
        <v>0</v>
      </c>
      <c r="P84" s="269">
        <v>0</v>
      </c>
      <c r="Q84" s="269">
        <v>0</v>
      </c>
      <c r="R84" s="269">
        <v>0</v>
      </c>
      <c r="S84" s="269">
        <v>0</v>
      </c>
      <c r="T84" s="269">
        <v>0</v>
      </c>
      <c r="U84" s="269">
        <v>0</v>
      </c>
      <c r="V84" s="269">
        <v>0</v>
      </c>
      <c r="W84" s="269">
        <v>0</v>
      </c>
      <c r="X84" s="269">
        <v>0</v>
      </c>
      <c r="Y84" s="269">
        <v>0</v>
      </c>
      <c r="Z84" s="269">
        <v>0</v>
      </c>
      <c r="AA84" s="269">
        <v>0</v>
      </c>
      <c r="AB84" s="269">
        <v>0</v>
      </c>
      <c r="AC84" s="269">
        <v>0</v>
      </c>
      <c r="AD84" s="269">
        <v>0</v>
      </c>
    </row>
    <row r="85" spans="1:30" x14ac:dyDescent="0.25">
      <c r="A85" s="240" t="s">
        <v>663</v>
      </c>
      <c r="B85" s="269">
        <v>238.52074999999999</v>
      </c>
      <c r="C85" s="269">
        <v>236.56710999999899</v>
      </c>
      <c r="D85" s="269">
        <v>225.52628999999999</v>
      </c>
      <c r="E85" s="269">
        <v>280.304229999999</v>
      </c>
      <c r="F85" s="269">
        <v>229.77035999999899</v>
      </c>
      <c r="G85" s="269">
        <v>248.73017999999999</v>
      </c>
      <c r="H85" s="269">
        <v>206.06106</v>
      </c>
      <c r="I85" s="269">
        <v>189.26</v>
      </c>
      <c r="J85" s="269">
        <v>206.226</v>
      </c>
      <c r="K85" s="269">
        <v>170.875</v>
      </c>
      <c r="L85" s="269">
        <v>204.74199999999999</v>
      </c>
      <c r="M85" s="269">
        <v>181.37200000000001</v>
      </c>
      <c r="N85" s="269">
        <v>166.494</v>
      </c>
      <c r="O85" s="269">
        <v>201.08699999999999</v>
      </c>
      <c r="P85" s="269">
        <v>177.761</v>
      </c>
      <c r="Q85" s="269">
        <v>182.60300000000001</v>
      </c>
      <c r="R85" s="269">
        <v>186.464</v>
      </c>
      <c r="S85" s="269">
        <v>197.38800000000001</v>
      </c>
      <c r="T85" s="269">
        <v>166.21899999999999</v>
      </c>
      <c r="U85" s="269">
        <v>195.74299999999999</v>
      </c>
      <c r="V85" s="269">
        <v>196.88800000000001</v>
      </c>
      <c r="W85" s="269">
        <v>175.577</v>
      </c>
      <c r="X85" s="269">
        <v>206.542</v>
      </c>
      <c r="Y85" s="269">
        <v>175.31899999999999</v>
      </c>
      <c r="Z85" s="269">
        <v>181.24700000000001</v>
      </c>
      <c r="AA85" s="269">
        <v>205.24600000000001</v>
      </c>
      <c r="AB85" s="269">
        <v>182.017</v>
      </c>
      <c r="AC85" s="269">
        <v>194.702</v>
      </c>
      <c r="AD85" s="269">
        <v>189.99700000000001</v>
      </c>
    </row>
    <row r="86" spans="1:30" x14ac:dyDescent="0.25">
      <c r="A86" s="240" t="s">
        <v>664</v>
      </c>
      <c r="B86" s="269">
        <v>576.97465999999997</v>
      </c>
      <c r="C86" s="269">
        <v>705.19027000000006</v>
      </c>
      <c r="D86" s="269">
        <v>653.81917999999996</v>
      </c>
      <c r="E86" s="269">
        <v>657.41255999999998</v>
      </c>
      <c r="F86" s="269">
        <v>621.91269999999895</v>
      </c>
      <c r="G86" s="269">
        <v>607.86762999999996</v>
      </c>
      <c r="H86" s="269">
        <v>674.06132999999897</v>
      </c>
      <c r="I86" s="269">
        <v>579.55200000000002</v>
      </c>
      <c r="J86" s="269">
        <v>571.20999999999901</v>
      </c>
      <c r="K86" s="269">
        <v>539.88699999999994</v>
      </c>
      <c r="L86" s="269">
        <v>610.84100000000001</v>
      </c>
      <c r="M86" s="269">
        <v>547.47400000000005</v>
      </c>
      <c r="N86" s="269">
        <v>637.524</v>
      </c>
      <c r="O86" s="269">
        <v>528.97900000000004</v>
      </c>
      <c r="P86" s="269">
        <v>512.14800000000002</v>
      </c>
      <c r="Q86" s="269">
        <v>521.63199999999995</v>
      </c>
      <c r="R86" s="269">
        <v>607.18200000000002</v>
      </c>
      <c r="S86" s="269">
        <v>551.19000000000005</v>
      </c>
      <c r="T86" s="269">
        <v>566.02499999999998</v>
      </c>
      <c r="U86" s="269">
        <v>540.61</v>
      </c>
      <c r="V86" s="269">
        <v>552.42200000000003</v>
      </c>
      <c r="W86" s="269">
        <v>535.35500000000002</v>
      </c>
      <c r="X86" s="269">
        <v>596.93499999999995</v>
      </c>
      <c r="Y86" s="269">
        <v>530.14700000000005</v>
      </c>
      <c r="Z86" s="269">
        <v>537.76499999999999</v>
      </c>
      <c r="AA86" s="269">
        <v>559.62400000000002</v>
      </c>
      <c r="AB86" s="269">
        <v>542.55399999999997</v>
      </c>
      <c r="AC86" s="269">
        <v>558.85500000000002</v>
      </c>
      <c r="AD86" s="269">
        <v>637.01099999999997</v>
      </c>
    </row>
    <row r="87" spans="1:30" x14ac:dyDescent="0.25">
      <c r="A87" s="240" t="s">
        <v>665</v>
      </c>
      <c r="B87" s="269">
        <v>614.26049999999998</v>
      </c>
      <c r="C87" s="269">
        <v>439.28334999999998</v>
      </c>
      <c r="D87" s="269">
        <v>484.48842000000002</v>
      </c>
      <c r="E87" s="269">
        <v>270.57776000000001</v>
      </c>
      <c r="F87" s="269">
        <v>343.85699</v>
      </c>
      <c r="G87" s="269">
        <v>325.91059999999999</v>
      </c>
      <c r="H87" s="269">
        <v>419.16351999999898</v>
      </c>
      <c r="I87" s="269">
        <v>452.13299999999998</v>
      </c>
      <c r="J87" s="269">
        <v>521.96399999999903</v>
      </c>
      <c r="K87" s="269">
        <v>475.23200000000003</v>
      </c>
      <c r="L87" s="269">
        <v>440.28899999999999</v>
      </c>
      <c r="M87" s="269">
        <v>414.464</v>
      </c>
      <c r="N87" s="269">
        <v>523.92099999999903</v>
      </c>
      <c r="O87" s="269">
        <v>548.15699999999902</v>
      </c>
      <c r="P87" s="269">
        <v>473.135999999999</v>
      </c>
      <c r="Q87" s="269">
        <v>486.58699999999999</v>
      </c>
      <c r="R87" s="269">
        <v>391.70599999999899</v>
      </c>
      <c r="S87" s="269">
        <v>440.346</v>
      </c>
      <c r="T87" s="269">
        <v>470.72199999999901</v>
      </c>
      <c r="U87" s="269">
        <v>522.803</v>
      </c>
      <c r="V87" s="269">
        <v>507.459</v>
      </c>
      <c r="W87" s="269">
        <v>446.99099999999999</v>
      </c>
      <c r="X87" s="269">
        <v>325.77100000000002</v>
      </c>
      <c r="Y87" s="269">
        <v>374.17399999999998</v>
      </c>
      <c r="Z87" s="269">
        <v>516.86900000000003</v>
      </c>
      <c r="AA87" s="269">
        <v>554.30999999999995</v>
      </c>
      <c r="AB87" s="269">
        <v>495.16399999999999</v>
      </c>
      <c r="AC87" s="269">
        <v>607.15</v>
      </c>
      <c r="AD87" s="269">
        <v>418.534999999999</v>
      </c>
    </row>
    <row r="88" spans="1:30" x14ac:dyDescent="0.25">
      <c r="A88" s="240" t="s">
        <v>666</v>
      </c>
      <c r="B88" s="269">
        <v>2.1284800000000001</v>
      </c>
      <c r="C88" s="269">
        <v>4.4274800000000001</v>
      </c>
      <c r="D88" s="269">
        <v>0.55927000000000004</v>
      </c>
      <c r="E88" s="269">
        <v>0.36196</v>
      </c>
      <c r="F88" s="269">
        <v>2.0404800000000001</v>
      </c>
      <c r="G88" s="269">
        <v>1.85867</v>
      </c>
      <c r="H88" s="269">
        <v>0.95372999999999997</v>
      </c>
      <c r="I88" s="269">
        <v>0</v>
      </c>
      <c r="J88" s="269">
        <v>0</v>
      </c>
      <c r="K88" s="269">
        <v>0</v>
      </c>
      <c r="L88" s="269">
        <v>0</v>
      </c>
      <c r="M88" s="269">
        <v>0</v>
      </c>
      <c r="N88" s="269">
        <v>0</v>
      </c>
      <c r="O88" s="269">
        <v>0</v>
      </c>
      <c r="P88" s="269">
        <v>0</v>
      </c>
      <c r="Q88" s="269">
        <v>0</v>
      </c>
      <c r="R88" s="269">
        <v>0</v>
      </c>
      <c r="S88" s="269">
        <v>0</v>
      </c>
      <c r="T88" s="269">
        <v>0</v>
      </c>
      <c r="U88" s="269">
        <v>0</v>
      </c>
      <c r="V88" s="269">
        <v>0</v>
      </c>
      <c r="W88" s="269">
        <v>0</v>
      </c>
      <c r="X88" s="269">
        <v>0</v>
      </c>
      <c r="Y88" s="269">
        <v>0</v>
      </c>
      <c r="Z88" s="269">
        <v>0</v>
      </c>
      <c r="AA88" s="269">
        <v>0</v>
      </c>
      <c r="AB88" s="269">
        <v>0</v>
      </c>
      <c r="AC88" s="269">
        <v>0</v>
      </c>
      <c r="AD88" s="269">
        <v>0</v>
      </c>
    </row>
    <row r="89" spans="1:30" x14ac:dyDescent="0.25">
      <c r="A89" s="240" t="s">
        <v>667</v>
      </c>
      <c r="B89" s="269">
        <v>177.94081</v>
      </c>
      <c r="C89" s="269">
        <v>265.76774</v>
      </c>
      <c r="D89" s="269">
        <v>172.670209999999</v>
      </c>
      <c r="E89" s="269">
        <v>150.83153999999999</v>
      </c>
      <c r="F89" s="269">
        <v>105.36954</v>
      </c>
      <c r="G89" s="269">
        <v>156.3357</v>
      </c>
      <c r="H89" s="269">
        <v>190.83672999999899</v>
      </c>
      <c r="I89" s="269">
        <v>231.58</v>
      </c>
      <c r="J89" s="269">
        <v>285.08199999999999</v>
      </c>
      <c r="K89" s="269">
        <v>254.03100000000001</v>
      </c>
      <c r="L89" s="269">
        <v>214.58099999999999</v>
      </c>
      <c r="M89" s="269">
        <v>176.45099999999999</v>
      </c>
      <c r="N89" s="269">
        <v>272.63900000000001</v>
      </c>
      <c r="O89" s="269">
        <v>240.53200000000001</v>
      </c>
      <c r="P89" s="269">
        <v>208.274</v>
      </c>
      <c r="Q89" s="269">
        <v>208.624</v>
      </c>
      <c r="R89" s="269">
        <v>158.19200000000001</v>
      </c>
      <c r="S89" s="269">
        <v>215.291</v>
      </c>
      <c r="T89" s="269">
        <v>218.393</v>
      </c>
      <c r="U89" s="269">
        <v>243.55500000000001</v>
      </c>
      <c r="V89" s="269">
        <v>236.26</v>
      </c>
      <c r="W89" s="269">
        <v>193.05099999999999</v>
      </c>
      <c r="X89" s="269">
        <v>155.06100000000001</v>
      </c>
      <c r="Y89" s="269">
        <v>152.471</v>
      </c>
      <c r="Z89" s="269">
        <v>204.76400000000001</v>
      </c>
      <c r="AA89" s="269">
        <v>244.34100000000001</v>
      </c>
      <c r="AB89" s="269">
        <v>215.453</v>
      </c>
      <c r="AC89" s="269">
        <v>250.00899999999999</v>
      </c>
      <c r="AD89" s="269">
        <v>198.18</v>
      </c>
    </row>
    <row r="90" spans="1:30" x14ac:dyDescent="0.25">
      <c r="A90" s="240" t="s">
        <v>1068</v>
      </c>
      <c r="B90" s="269">
        <v>9.3613099999999996</v>
      </c>
      <c r="C90" s="269">
        <v>9.04312</v>
      </c>
      <c r="D90" s="269">
        <v>2.23454</v>
      </c>
      <c r="E90" s="269">
        <v>0.49103999999999998</v>
      </c>
      <c r="F90" s="269">
        <v>5.5743</v>
      </c>
      <c r="G90" s="269">
        <v>3.1840700000000002</v>
      </c>
      <c r="H90" s="269">
        <v>1.67252</v>
      </c>
      <c r="I90" s="269">
        <v>0</v>
      </c>
      <c r="J90" s="269">
        <v>0</v>
      </c>
      <c r="K90" s="269">
        <v>0</v>
      </c>
      <c r="L90" s="269">
        <v>0</v>
      </c>
      <c r="M90" s="269">
        <v>0</v>
      </c>
      <c r="N90" s="269">
        <v>0</v>
      </c>
      <c r="O90" s="269">
        <v>0</v>
      </c>
      <c r="P90" s="269">
        <v>0</v>
      </c>
      <c r="Q90" s="269">
        <v>0</v>
      </c>
      <c r="R90" s="269">
        <v>0</v>
      </c>
      <c r="S90" s="269">
        <v>0</v>
      </c>
      <c r="T90" s="269">
        <v>0</v>
      </c>
      <c r="U90" s="269">
        <v>0</v>
      </c>
      <c r="V90" s="269">
        <v>0</v>
      </c>
      <c r="W90" s="269">
        <v>0</v>
      </c>
      <c r="X90" s="269">
        <v>0</v>
      </c>
      <c r="Y90" s="269">
        <v>0</v>
      </c>
      <c r="Z90" s="269">
        <v>0</v>
      </c>
      <c r="AA90" s="269">
        <v>0</v>
      </c>
      <c r="AB90" s="269">
        <v>0</v>
      </c>
      <c r="AC90" s="269">
        <v>0</v>
      </c>
      <c r="AD90" s="269">
        <v>0</v>
      </c>
    </row>
    <row r="91" spans="1:30" x14ac:dyDescent="0.25">
      <c r="A91" s="240" t="s">
        <v>1069</v>
      </c>
      <c r="B91" s="269">
        <v>1E-4</v>
      </c>
      <c r="C91" s="269">
        <v>1.6100000000000001E-3</v>
      </c>
      <c r="D91" s="269">
        <v>0.18942000000000001</v>
      </c>
      <c r="E91" s="269">
        <v>0</v>
      </c>
      <c r="F91" s="269">
        <v>0.15393999999999999</v>
      </c>
      <c r="G91" s="269">
        <v>0.37957000000000002</v>
      </c>
      <c r="H91" s="269">
        <v>0.221</v>
      </c>
      <c r="I91" s="269">
        <v>0</v>
      </c>
      <c r="J91" s="269">
        <v>0</v>
      </c>
      <c r="K91" s="269">
        <v>0</v>
      </c>
      <c r="L91" s="269">
        <v>0</v>
      </c>
      <c r="M91" s="269">
        <v>0</v>
      </c>
      <c r="N91" s="269">
        <v>0</v>
      </c>
      <c r="O91" s="269">
        <v>0</v>
      </c>
      <c r="P91" s="269">
        <v>0</v>
      </c>
      <c r="Q91" s="269">
        <v>0</v>
      </c>
      <c r="R91" s="269">
        <v>0</v>
      </c>
      <c r="S91" s="269">
        <v>0</v>
      </c>
      <c r="T91" s="269">
        <v>0</v>
      </c>
      <c r="U91" s="269">
        <v>0</v>
      </c>
      <c r="V91" s="269">
        <v>0</v>
      </c>
      <c r="W91" s="269">
        <v>0</v>
      </c>
      <c r="X91" s="269">
        <v>0</v>
      </c>
      <c r="Y91" s="269">
        <v>0</v>
      </c>
      <c r="Z91" s="269">
        <v>0</v>
      </c>
      <c r="AA91" s="269">
        <v>0</v>
      </c>
      <c r="AB91" s="269">
        <v>0</v>
      </c>
      <c r="AC91" s="269">
        <v>0</v>
      </c>
      <c r="AD91" s="269">
        <v>0</v>
      </c>
    </row>
    <row r="92" spans="1:30" x14ac:dyDescent="0.25">
      <c r="A92" s="240" t="s">
        <v>668</v>
      </c>
      <c r="B92" s="269">
        <v>0</v>
      </c>
      <c r="C92" s="269">
        <v>0</v>
      </c>
      <c r="D92" s="269">
        <v>0</v>
      </c>
      <c r="E92" s="269">
        <v>0</v>
      </c>
      <c r="F92" s="269">
        <v>0</v>
      </c>
      <c r="G92" s="269">
        <v>0</v>
      </c>
      <c r="H92" s="269">
        <v>0</v>
      </c>
      <c r="I92" s="269">
        <v>0</v>
      </c>
      <c r="J92" s="269">
        <v>0</v>
      </c>
      <c r="K92" s="269">
        <v>0</v>
      </c>
      <c r="L92" s="269">
        <v>0</v>
      </c>
      <c r="M92" s="269">
        <v>0</v>
      </c>
      <c r="N92" s="269">
        <v>0</v>
      </c>
      <c r="O92" s="269">
        <v>0</v>
      </c>
      <c r="P92" s="269">
        <v>0</v>
      </c>
      <c r="Q92" s="269">
        <v>0</v>
      </c>
      <c r="R92" s="269">
        <v>0</v>
      </c>
      <c r="S92" s="269">
        <v>0</v>
      </c>
      <c r="T92" s="269">
        <v>0</v>
      </c>
      <c r="U92" s="269">
        <v>0</v>
      </c>
      <c r="V92" s="269">
        <v>0</v>
      </c>
      <c r="W92" s="269">
        <v>0</v>
      </c>
      <c r="X92" s="269">
        <v>0</v>
      </c>
      <c r="Y92" s="269">
        <v>0</v>
      </c>
      <c r="Z92" s="269">
        <v>0</v>
      </c>
      <c r="AA92" s="269">
        <v>0</v>
      </c>
      <c r="AB92" s="269">
        <v>0</v>
      </c>
      <c r="AC92" s="269">
        <v>0</v>
      </c>
      <c r="AD92" s="269">
        <v>0</v>
      </c>
    </row>
    <row r="93" spans="1:30" x14ac:dyDescent="0.25">
      <c r="A93" s="240" t="s">
        <v>669</v>
      </c>
      <c r="B93" s="269">
        <v>4.2999999999999999E-4</v>
      </c>
      <c r="C93" s="269">
        <v>3.5999999999999899E-4</v>
      </c>
      <c r="D93" s="269">
        <v>1.9000000000000001E-4</v>
      </c>
      <c r="E93" s="269">
        <v>2.9E-4</v>
      </c>
      <c r="F93" s="269">
        <v>2.4000000000000001E-4</v>
      </c>
      <c r="G93" s="269">
        <v>2.5999999999999998E-4</v>
      </c>
      <c r="H93" s="269">
        <v>2.7E-4</v>
      </c>
      <c r="I93" s="269">
        <v>0</v>
      </c>
      <c r="J93" s="269">
        <v>1</v>
      </c>
      <c r="K93" s="269">
        <v>0</v>
      </c>
      <c r="L93" s="269">
        <v>0</v>
      </c>
      <c r="M93" s="269">
        <v>0</v>
      </c>
      <c r="N93" s="269">
        <v>1</v>
      </c>
      <c r="O93" s="269">
        <v>0</v>
      </c>
      <c r="P93" s="269">
        <v>0</v>
      </c>
      <c r="Q93" s="269">
        <v>0</v>
      </c>
      <c r="R93" s="269">
        <v>0</v>
      </c>
      <c r="S93" s="269">
        <v>0</v>
      </c>
      <c r="T93" s="269">
        <v>0</v>
      </c>
      <c r="U93" s="269">
        <v>0</v>
      </c>
      <c r="V93" s="269">
        <v>0</v>
      </c>
      <c r="W93" s="269">
        <v>0</v>
      </c>
      <c r="X93" s="269">
        <v>0</v>
      </c>
      <c r="Y93" s="269">
        <v>0</v>
      </c>
      <c r="Z93" s="269">
        <v>0</v>
      </c>
      <c r="AA93" s="269">
        <v>0</v>
      </c>
      <c r="AB93" s="269">
        <v>0</v>
      </c>
      <c r="AC93" s="269">
        <v>0</v>
      </c>
      <c r="AD93" s="269">
        <v>0</v>
      </c>
    </row>
    <row r="94" spans="1:30" x14ac:dyDescent="0.25">
      <c r="A94" s="240" t="s">
        <v>670</v>
      </c>
      <c r="B94" s="269">
        <v>0</v>
      </c>
      <c r="C94" s="269">
        <v>0</v>
      </c>
      <c r="D94" s="269">
        <v>0</v>
      </c>
      <c r="E94" s="269">
        <v>0</v>
      </c>
      <c r="F94" s="269">
        <v>0</v>
      </c>
      <c r="G94" s="269">
        <v>0</v>
      </c>
      <c r="H94" s="269">
        <v>0</v>
      </c>
      <c r="I94" s="269">
        <v>0</v>
      </c>
      <c r="J94" s="269">
        <v>0</v>
      </c>
      <c r="K94" s="269">
        <v>0</v>
      </c>
      <c r="L94" s="269">
        <v>0</v>
      </c>
      <c r="M94" s="269">
        <v>0</v>
      </c>
      <c r="N94" s="269">
        <v>0</v>
      </c>
      <c r="O94" s="269">
        <v>0</v>
      </c>
      <c r="P94" s="269">
        <v>0</v>
      </c>
      <c r="Q94" s="269">
        <v>0</v>
      </c>
      <c r="R94" s="269">
        <v>0</v>
      </c>
      <c r="S94" s="269">
        <v>0</v>
      </c>
      <c r="T94" s="269">
        <v>0</v>
      </c>
      <c r="U94" s="269">
        <v>0</v>
      </c>
      <c r="V94" s="269">
        <v>0</v>
      </c>
      <c r="W94" s="269">
        <v>0</v>
      </c>
      <c r="X94" s="269">
        <v>0</v>
      </c>
      <c r="Y94" s="269">
        <v>0</v>
      </c>
      <c r="Z94" s="269">
        <v>0</v>
      </c>
      <c r="AA94" s="269">
        <v>0</v>
      </c>
      <c r="AB94" s="269">
        <v>0</v>
      </c>
      <c r="AC94" s="269">
        <v>0</v>
      </c>
      <c r="AD94" s="269">
        <v>0</v>
      </c>
    </row>
    <row r="95" spans="1:30" ht="15.75" thickBot="1" x14ac:dyDescent="0.3">
      <c r="A95" s="240" t="s">
        <v>1070</v>
      </c>
      <c r="B95" s="303">
        <v>0</v>
      </c>
      <c r="C95" s="303">
        <v>0</v>
      </c>
      <c r="D95" s="303">
        <v>0</v>
      </c>
      <c r="E95" s="303">
        <v>0</v>
      </c>
      <c r="F95" s="303">
        <v>0</v>
      </c>
      <c r="G95" s="303">
        <v>0</v>
      </c>
      <c r="H95" s="303">
        <v>0</v>
      </c>
      <c r="I95" s="303">
        <v>0</v>
      </c>
      <c r="J95" s="303">
        <v>0</v>
      </c>
      <c r="K95" s="303">
        <v>0</v>
      </c>
      <c r="L95" s="303">
        <v>0</v>
      </c>
      <c r="M95" s="303">
        <v>0</v>
      </c>
      <c r="N95" s="303">
        <v>0</v>
      </c>
      <c r="O95" s="303">
        <v>0</v>
      </c>
      <c r="P95" s="303">
        <v>0</v>
      </c>
      <c r="Q95" s="303">
        <v>0</v>
      </c>
      <c r="R95" s="303">
        <v>0</v>
      </c>
      <c r="S95" s="303">
        <v>0</v>
      </c>
      <c r="T95" s="303">
        <v>0</v>
      </c>
      <c r="U95" s="303">
        <v>0</v>
      </c>
      <c r="V95" s="303">
        <v>0</v>
      </c>
      <c r="W95" s="303">
        <v>0</v>
      </c>
      <c r="X95" s="303">
        <v>0</v>
      </c>
      <c r="Y95" s="303">
        <v>0</v>
      </c>
      <c r="Z95" s="303">
        <v>0</v>
      </c>
      <c r="AA95" s="303">
        <v>0</v>
      </c>
      <c r="AB95" s="303">
        <v>0</v>
      </c>
      <c r="AC95" s="303">
        <v>0</v>
      </c>
      <c r="AD95" s="303">
        <v>0</v>
      </c>
    </row>
    <row r="96" spans="1:30" x14ac:dyDescent="0.25">
      <c r="A96" s="299" t="s">
        <v>671</v>
      </c>
      <c r="B96" s="269">
        <v>3515.5673699999902</v>
      </c>
      <c r="C96" s="269">
        <v>3619.1950999999999</v>
      </c>
      <c r="D96" s="269">
        <v>3245.6985999999902</v>
      </c>
      <c r="E96" s="269">
        <v>3252.6288800000002</v>
      </c>
      <c r="F96" s="269">
        <v>2993.7232300000001</v>
      </c>
      <c r="G96" s="269">
        <v>3189.3907399999998</v>
      </c>
      <c r="H96" s="269">
        <v>3296.5875099999898</v>
      </c>
      <c r="I96" s="269">
        <v>3393.652</v>
      </c>
      <c r="J96" s="269">
        <v>3752.9540000000002</v>
      </c>
      <c r="K96" s="269">
        <v>3294.067</v>
      </c>
      <c r="L96" s="269">
        <v>3524.3150000000001</v>
      </c>
      <c r="M96" s="269">
        <v>3124.5790000000002</v>
      </c>
      <c r="N96" s="269">
        <v>3525.2220000000002</v>
      </c>
      <c r="O96" s="269">
        <v>3752.7719999999999</v>
      </c>
      <c r="P96" s="269">
        <v>3485.7379999999998</v>
      </c>
      <c r="Q96" s="269">
        <v>3548.4690000000001</v>
      </c>
      <c r="R96" s="269">
        <v>3391.4960000000001</v>
      </c>
      <c r="S96" s="269">
        <v>3690.4290000000001</v>
      </c>
      <c r="T96" s="269">
        <v>3556.0519999999901</v>
      </c>
      <c r="U96" s="269">
        <v>3872.2449999999999</v>
      </c>
      <c r="V96" s="269">
        <v>3881.982</v>
      </c>
      <c r="W96" s="269">
        <v>3546.951</v>
      </c>
      <c r="X96" s="269">
        <v>3582.6239999999998</v>
      </c>
      <c r="Y96" s="269">
        <v>3347.846</v>
      </c>
      <c r="Z96" s="269">
        <v>3742.5329999999999</v>
      </c>
      <c r="AA96" s="269">
        <v>4114.2169999999996</v>
      </c>
      <c r="AB96" s="269">
        <v>3704.37499999999</v>
      </c>
      <c r="AC96" s="269">
        <v>4108.5320000000002</v>
      </c>
      <c r="AD96" s="269">
        <v>3636.6749999999902</v>
      </c>
    </row>
    <row r="97" spans="1:30" x14ac:dyDescent="0.25">
      <c r="A97" s="240" t="s">
        <v>672</v>
      </c>
      <c r="B97" s="269">
        <v>309.41293999999999</v>
      </c>
      <c r="C97" s="269">
        <v>388.69476999999898</v>
      </c>
      <c r="D97" s="269">
        <v>361.67191000000003</v>
      </c>
      <c r="E97" s="269">
        <v>590.36145999999997</v>
      </c>
      <c r="F97" s="269">
        <v>595.16886999999997</v>
      </c>
      <c r="G97" s="269">
        <v>378.22232000000002</v>
      </c>
      <c r="H97" s="269">
        <v>469.94085000000001</v>
      </c>
      <c r="I97" s="269">
        <v>310.56799999999998</v>
      </c>
      <c r="J97" s="269">
        <v>398.87099999999998</v>
      </c>
      <c r="K97" s="269">
        <v>465.88499999999999</v>
      </c>
      <c r="L97" s="269">
        <v>768.851</v>
      </c>
      <c r="M97" s="269">
        <v>339.41899999999998</v>
      </c>
      <c r="N97" s="269">
        <v>254.149</v>
      </c>
      <c r="O97" s="269">
        <v>406.70100000000002</v>
      </c>
      <c r="P97" s="269">
        <v>377.97800000000001</v>
      </c>
      <c r="Q97" s="269">
        <v>566.84100000000001</v>
      </c>
      <c r="R97" s="269">
        <v>593.77200000000005</v>
      </c>
      <c r="S97" s="269">
        <v>365.19600000000003</v>
      </c>
      <c r="T97" s="269">
        <v>397.63400000000001</v>
      </c>
      <c r="U97" s="269">
        <v>385.68799999999999</v>
      </c>
      <c r="V97" s="269">
        <v>427.47699999999998</v>
      </c>
      <c r="W97" s="269">
        <v>413.32499999999999</v>
      </c>
      <c r="X97" s="269">
        <v>746.49</v>
      </c>
      <c r="Y97" s="269">
        <v>549.09699999999998</v>
      </c>
      <c r="Z97" s="269">
        <v>312.40300000000002</v>
      </c>
      <c r="AA97" s="269">
        <v>457.11599999999999</v>
      </c>
      <c r="AB97" s="269">
        <v>344.32399999999899</v>
      </c>
      <c r="AC97" s="269">
        <v>577.59299999999996</v>
      </c>
      <c r="AD97" s="269">
        <v>636.23399999999901</v>
      </c>
    </row>
    <row r="98" spans="1:30" x14ac:dyDescent="0.25">
      <c r="A98" s="240" t="s">
        <v>673</v>
      </c>
      <c r="B98" s="269">
        <v>285.79235</v>
      </c>
      <c r="C98" s="269">
        <v>130.92167000000001</v>
      </c>
      <c r="D98" s="269">
        <v>172.70423</v>
      </c>
      <c r="E98" s="269">
        <v>215.94284999999999</v>
      </c>
      <c r="F98" s="269">
        <v>172.45876999999999</v>
      </c>
      <c r="G98" s="269">
        <v>184.42176000000001</v>
      </c>
      <c r="H98" s="269">
        <v>212.75451000000001</v>
      </c>
      <c r="I98" s="269">
        <v>348.80500000000001</v>
      </c>
      <c r="J98" s="269">
        <v>247.523</v>
      </c>
      <c r="K98" s="269">
        <v>405.14699999999999</v>
      </c>
      <c r="L98" s="269">
        <v>321.01499999999999</v>
      </c>
      <c r="M98" s="269">
        <v>232.09800000000001</v>
      </c>
      <c r="N98" s="269">
        <v>217.74799999999999</v>
      </c>
      <c r="O98" s="269">
        <v>212.464</v>
      </c>
      <c r="P98" s="269">
        <v>209.57300000000001</v>
      </c>
      <c r="Q98" s="269">
        <v>243.67</v>
      </c>
      <c r="R98" s="269">
        <v>236.58</v>
      </c>
      <c r="S98" s="269">
        <v>231.703</v>
      </c>
      <c r="T98" s="269">
        <v>287.24299999999999</v>
      </c>
      <c r="U98" s="269">
        <v>249.81899999999999</v>
      </c>
      <c r="V98" s="269">
        <v>250.309</v>
      </c>
      <c r="W98" s="269">
        <v>222.06</v>
      </c>
      <c r="X98" s="269">
        <v>285.67700000000002</v>
      </c>
      <c r="Y98" s="269">
        <v>233.703</v>
      </c>
      <c r="Z98" s="269">
        <v>226.03800000000001</v>
      </c>
      <c r="AA98" s="269">
        <v>217.69300000000001</v>
      </c>
      <c r="AB98" s="269">
        <v>214.864</v>
      </c>
      <c r="AC98" s="269">
        <v>215.06399999999999</v>
      </c>
      <c r="AD98" s="269">
        <v>246.90700000000001</v>
      </c>
    </row>
    <row r="99" spans="1:30" x14ac:dyDescent="0.25">
      <c r="A99" s="240" t="s">
        <v>674</v>
      </c>
      <c r="B99" s="269">
        <v>2798.7379499999902</v>
      </c>
      <c r="C99" s="269">
        <v>1551.7406800000001</v>
      </c>
      <c r="D99" s="269">
        <v>1568.14409</v>
      </c>
      <c r="E99" s="269">
        <v>2715.8733099999899</v>
      </c>
      <c r="F99" s="269">
        <v>3927.8072399999901</v>
      </c>
      <c r="G99" s="269">
        <v>2243.2682799999998</v>
      </c>
      <c r="H99" s="269">
        <v>1526.7155499999999</v>
      </c>
      <c r="I99" s="269">
        <v>1730.443</v>
      </c>
      <c r="J99" s="269">
        <v>2119.3029999999999</v>
      </c>
      <c r="K99" s="269">
        <v>2284.7809999999899</v>
      </c>
      <c r="L99" s="269">
        <v>4047.692</v>
      </c>
      <c r="M99" s="269">
        <v>3267.5740000000001</v>
      </c>
      <c r="N99" s="269">
        <v>1954.25</v>
      </c>
      <c r="O99" s="269">
        <v>1504.992</v>
      </c>
      <c r="P99" s="269">
        <v>1929.19099999999</v>
      </c>
      <c r="Q99" s="269">
        <v>2868.4180000000001</v>
      </c>
      <c r="R99" s="269">
        <v>3753.4110000000001</v>
      </c>
      <c r="S99" s="269">
        <v>2552.5940000000001</v>
      </c>
      <c r="T99" s="269">
        <v>1906.9459999999999</v>
      </c>
      <c r="U99" s="269">
        <v>2000.82</v>
      </c>
      <c r="V99" s="269">
        <v>1849.1579999999999</v>
      </c>
      <c r="W99" s="269">
        <v>2592.7449999999999</v>
      </c>
      <c r="X99" s="269">
        <v>4061.848</v>
      </c>
      <c r="Y99" s="269">
        <v>3430.6</v>
      </c>
      <c r="Z99" s="269">
        <v>2056.9839999999999</v>
      </c>
      <c r="AA99" s="269">
        <v>1613.0319999999999</v>
      </c>
      <c r="AB99" s="269">
        <v>1857.673</v>
      </c>
      <c r="AC99" s="269">
        <v>3344.998</v>
      </c>
      <c r="AD99" s="269">
        <v>4079.3409999999999</v>
      </c>
    </row>
    <row r="100" spans="1:30" x14ac:dyDescent="0.25">
      <c r="A100" s="240" t="s">
        <v>675</v>
      </c>
      <c r="B100" s="269">
        <v>197.74790999999999</v>
      </c>
      <c r="C100" s="269">
        <v>194.44654999999901</v>
      </c>
      <c r="D100" s="269">
        <v>139.57514</v>
      </c>
      <c r="E100" s="269">
        <v>406.03548000000001</v>
      </c>
      <c r="F100" s="269">
        <v>335.96824999999899</v>
      </c>
      <c r="G100" s="269">
        <v>160.15306000000001</v>
      </c>
      <c r="H100" s="269">
        <v>204.65826999999999</v>
      </c>
      <c r="I100" s="269">
        <v>312.68099999999998</v>
      </c>
      <c r="J100" s="269">
        <v>337.07</v>
      </c>
      <c r="K100" s="269">
        <v>269.59100000000001</v>
      </c>
      <c r="L100" s="269">
        <v>382.15600000000001</v>
      </c>
      <c r="M100" s="269">
        <v>392.54300000000001</v>
      </c>
      <c r="N100" s="269">
        <v>268.892</v>
      </c>
      <c r="O100" s="269">
        <v>256.149</v>
      </c>
      <c r="P100" s="269">
        <v>253.79300000000001</v>
      </c>
      <c r="Q100" s="269">
        <v>257.75400000000002</v>
      </c>
      <c r="R100" s="269">
        <v>625.34</v>
      </c>
      <c r="S100" s="269">
        <v>276.57600000000002</v>
      </c>
      <c r="T100" s="269">
        <v>265.95499999999998</v>
      </c>
      <c r="U100" s="269">
        <v>312.89800000000002</v>
      </c>
      <c r="V100" s="269">
        <v>276.50299999999999</v>
      </c>
      <c r="W100" s="269">
        <v>420.471</v>
      </c>
      <c r="X100" s="269">
        <v>432.3</v>
      </c>
      <c r="Y100" s="269">
        <v>268.49900000000002</v>
      </c>
      <c r="Z100" s="269">
        <v>346.70699999999903</v>
      </c>
      <c r="AA100" s="269">
        <v>362.548</v>
      </c>
      <c r="AB100" s="269">
        <v>355.09099999999899</v>
      </c>
      <c r="AC100" s="269">
        <v>359.351</v>
      </c>
      <c r="AD100" s="269">
        <v>610.74900000000002</v>
      </c>
    </row>
    <row r="101" spans="1:30" x14ac:dyDescent="0.25">
      <c r="A101" s="240" t="s">
        <v>676</v>
      </c>
      <c r="B101" s="269">
        <v>414.84960999999998</v>
      </c>
      <c r="C101" s="269">
        <v>291.02555999999998</v>
      </c>
      <c r="D101" s="269">
        <v>432.09449999999998</v>
      </c>
      <c r="E101" s="269">
        <v>857.56255999999996</v>
      </c>
      <c r="F101" s="269">
        <v>2001.1455100000001</v>
      </c>
      <c r="G101" s="269">
        <v>760.69302000000005</v>
      </c>
      <c r="H101" s="269">
        <v>368.18036999999998</v>
      </c>
      <c r="I101" s="269">
        <v>454.45499999999998</v>
      </c>
      <c r="J101" s="269">
        <v>631.53700000000003</v>
      </c>
      <c r="K101" s="269">
        <v>560.85400000000004</v>
      </c>
      <c r="L101" s="269">
        <v>1696.5650000000001</v>
      </c>
      <c r="M101" s="269">
        <v>1514.5840000000001</v>
      </c>
      <c r="N101" s="269">
        <v>485.78</v>
      </c>
      <c r="O101" s="269">
        <v>512.596</v>
      </c>
      <c r="P101" s="269">
        <v>498.96899999999999</v>
      </c>
      <c r="Q101" s="269">
        <v>1043.646</v>
      </c>
      <c r="R101" s="269">
        <v>2213.1079999999902</v>
      </c>
      <c r="S101" s="269">
        <v>961.50800000000004</v>
      </c>
      <c r="T101" s="269">
        <v>736.52800000000002</v>
      </c>
      <c r="U101" s="269">
        <v>644.11199999999997</v>
      </c>
      <c r="V101" s="269">
        <v>519.07500000000005</v>
      </c>
      <c r="W101" s="269">
        <v>674.16499999999996</v>
      </c>
      <c r="X101" s="269">
        <v>2137.6059999999902</v>
      </c>
      <c r="Y101" s="269">
        <v>1766.56</v>
      </c>
      <c r="Z101" s="269">
        <v>605.48599999999999</v>
      </c>
      <c r="AA101" s="269">
        <v>577.39699999999903</v>
      </c>
      <c r="AB101" s="269">
        <v>519.58600000000001</v>
      </c>
      <c r="AC101" s="269">
        <v>1021.035</v>
      </c>
      <c r="AD101" s="269">
        <v>2053.453</v>
      </c>
    </row>
    <row r="102" spans="1:30" ht="15.75" thickBot="1" x14ac:dyDescent="0.3">
      <c r="A102" s="240" t="s">
        <v>677</v>
      </c>
      <c r="B102" s="303">
        <v>462.81529</v>
      </c>
      <c r="C102" s="303">
        <v>224.20392999999899</v>
      </c>
      <c r="D102" s="303">
        <v>183.58832000000001</v>
      </c>
      <c r="E102" s="303">
        <v>183.73083</v>
      </c>
      <c r="F102" s="303">
        <v>197.01963000000001</v>
      </c>
      <c r="G102" s="303">
        <v>190.01719</v>
      </c>
      <c r="H102" s="303">
        <v>254.22441000000001</v>
      </c>
      <c r="I102" s="303">
        <v>199.10900000000001</v>
      </c>
      <c r="J102" s="303">
        <v>155.74799999999999</v>
      </c>
      <c r="K102" s="303">
        <v>154.27799999999999</v>
      </c>
      <c r="L102" s="303">
        <v>162.392</v>
      </c>
      <c r="M102" s="303">
        <v>125.425</v>
      </c>
      <c r="N102" s="303">
        <v>111.622</v>
      </c>
      <c r="O102" s="303">
        <v>131.267</v>
      </c>
      <c r="P102" s="303">
        <v>122.733</v>
      </c>
      <c r="Q102" s="303">
        <v>122.76600000000001</v>
      </c>
      <c r="R102" s="303">
        <v>123.809</v>
      </c>
      <c r="S102" s="303">
        <v>124.529</v>
      </c>
      <c r="T102" s="303">
        <v>152.97300000000001</v>
      </c>
      <c r="U102" s="303">
        <v>153.489</v>
      </c>
      <c r="V102" s="303">
        <v>154.44300000000001</v>
      </c>
      <c r="W102" s="303">
        <v>180.89699999999999</v>
      </c>
      <c r="X102" s="303">
        <v>120.779</v>
      </c>
      <c r="Y102" s="303">
        <v>123.623</v>
      </c>
      <c r="Z102" s="303">
        <v>120.38200000000001</v>
      </c>
      <c r="AA102" s="303">
        <v>124.57899999999999</v>
      </c>
      <c r="AB102" s="303">
        <v>123.77500000000001</v>
      </c>
      <c r="AC102" s="303">
        <v>124.697</v>
      </c>
      <c r="AD102" s="303">
        <v>124.116</v>
      </c>
    </row>
    <row r="103" spans="1:30" x14ac:dyDescent="0.25">
      <c r="A103" s="299" t="s">
        <v>678</v>
      </c>
      <c r="B103" s="269">
        <v>4469.3560500000003</v>
      </c>
      <c r="C103" s="269">
        <v>2781.03316</v>
      </c>
      <c r="D103" s="269">
        <v>2857.77819</v>
      </c>
      <c r="E103" s="269">
        <v>4969.5064899999998</v>
      </c>
      <c r="F103" s="269">
        <v>7229.5682699999998</v>
      </c>
      <c r="G103" s="269">
        <v>3916.7756300000001</v>
      </c>
      <c r="H103" s="269">
        <v>3036.4739599999998</v>
      </c>
      <c r="I103" s="269">
        <v>3356.0609999999901</v>
      </c>
      <c r="J103" s="269">
        <v>3890.0520000000001</v>
      </c>
      <c r="K103" s="269">
        <v>4140.5359999999901</v>
      </c>
      <c r="L103" s="269">
        <v>7378.6710000000003</v>
      </c>
      <c r="M103" s="269">
        <v>5871.643</v>
      </c>
      <c r="N103" s="269">
        <v>3292.4409999999898</v>
      </c>
      <c r="O103" s="269">
        <v>3024.1689999999999</v>
      </c>
      <c r="P103" s="269">
        <v>3392.2370000000001</v>
      </c>
      <c r="Q103" s="269">
        <v>5103.0949999999903</v>
      </c>
      <c r="R103" s="269">
        <v>7546.0199999999904</v>
      </c>
      <c r="S103" s="269">
        <v>4512.1059999999998</v>
      </c>
      <c r="T103" s="269">
        <v>3747.279</v>
      </c>
      <c r="U103" s="269">
        <v>3746.826</v>
      </c>
      <c r="V103" s="269">
        <v>3476.9650000000001</v>
      </c>
      <c r="W103" s="269">
        <v>4503.6629999999996</v>
      </c>
      <c r="X103" s="269">
        <v>7784.7</v>
      </c>
      <c r="Y103" s="269">
        <v>6372.0820000000003</v>
      </c>
      <c r="Z103" s="269">
        <v>3668</v>
      </c>
      <c r="AA103" s="269">
        <v>3352.3649999999998</v>
      </c>
      <c r="AB103" s="269">
        <v>3415.3129999999901</v>
      </c>
      <c r="AC103" s="269">
        <v>5642.7379999999903</v>
      </c>
      <c r="AD103" s="269">
        <v>7750.8</v>
      </c>
    </row>
    <row r="104" spans="1:30" ht="15.75" thickBot="1" x14ac:dyDescent="0.3">
      <c r="A104" s="240" t="s">
        <v>679</v>
      </c>
      <c r="B104" s="303">
        <v>3</v>
      </c>
      <c r="C104" s="303">
        <v>3</v>
      </c>
      <c r="D104" s="303">
        <v>3</v>
      </c>
      <c r="E104" s="303">
        <v>3</v>
      </c>
      <c r="F104" s="303">
        <v>3</v>
      </c>
      <c r="G104" s="303">
        <v>3</v>
      </c>
      <c r="H104" s="303">
        <v>3</v>
      </c>
      <c r="I104" s="303">
        <v>0</v>
      </c>
      <c r="J104" s="303">
        <v>0</v>
      </c>
      <c r="K104" s="303">
        <v>0</v>
      </c>
      <c r="L104" s="303">
        <v>0</v>
      </c>
      <c r="M104" s="303">
        <v>0</v>
      </c>
      <c r="N104" s="303">
        <v>0</v>
      </c>
      <c r="O104" s="303">
        <v>0</v>
      </c>
      <c r="P104" s="303">
        <v>0</v>
      </c>
      <c r="Q104" s="303">
        <v>0</v>
      </c>
      <c r="R104" s="303">
        <v>0</v>
      </c>
      <c r="S104" s="303">
        <v>0</v>
      </c>
      <c r="T104" s="303">
        <v>0</v>
      </c>
      <c r="U104" s="303">
        <v>0</v>
      </c>
      <c r="V104" s="303">
        <v>0</v>
      </c>
      <c r="W104" s="303">
        <v>0</v>
      </c>
      <c r="X104" s="303">
        <v>0</v>
      </c>
      <c r="Y104" s="303">
        <v>0</v>
      </c>
      <c r="Z104" s="303">
        <v>0</v>
      </c>
      <c r="AA104" s="303">
        <v>0</v>
      </c>
      <c r="AB104" s="303">
        <v>0</v>
      </c>
      <c r="AC104" s="303">
        <v>0</v>
      </c>
      <c r="AD104" s="303">
        <v>0</v>
      </c>
    </row>
    <row r="105" spans="1:30" ht="15.75" thickBot="1" x14ac:dyDescent="0.3">
      <c r="A105" s="240" t="s">
        <v>680</v>
      </c>
      <c r="B105" s="303">
        <v>3</v>
      </c>
      <c r="C105" s="303">
        <v>3</v>
      </c>
      <c r="D105" s="303">
        <v>3</v>
      </c>
      <c r="E105" s="303">
        <v>3</v>
      </c>
      <c r="F105" s="303">
        <v>3</v>
      </c>
      <c r="G105" s="303">
        <v>3</v>
      </c>
      <c r="H105" s="303">
        <v>3</v>
      </c>
      <c r="I105" s="303">
        <v>0</v>
      </c>
      <c r="J105" s="303">
        <v>0</v>
      </c>
      <c r="K105" s="303">
        <v>0</v>
      </c>
      <c r="L105" s="303">
        <v>0</v>
      </c>
      <c r="M105" s="303">
        <v>0</v>
      </c>
      <c r="N105" s="303">
        <v>0</v>
      </c>
      <c r="O105" s="303">
        <v>0</v>
      </c>
      <c r="P105" s="303">
        <v>0</v>
      </c>
      <c r="Q105" s="303">
        <v>0</v>
      </c>
      <c r="R105" s="303">
        <v>0</v>
      </c>
      <c r="S105" s="303">
        <v>0</v>
      </c>
      <c r="T105" s="303">
        <v>0</v>
      </c>
      <c r="U105" s="303">
        <v>0</v>
      </c>
      <c r="V105" s="303">
        <v>0</v>
      </c>
      <c r="W105" s="303">
        <v>0</v>
      </c>
      <c r="X105" s="303">
        <v>0</v>
      </c>
      <c r="Y105" s="303">
        <v>0</v>
      </c>
      <c r="Z105" s="303">
        <v>0</v>
      </c>
      <c r="AA105" s="303">
        <v>0</v>
      </c>
      <c r="AB105" s="303">
        <v>0</v>
      </c>
      <c r="AC105" s="303">
        <v>0</v>
      </c>
      <c r="AD105" s="303">
        <v>0</v>
      </c>
    </row>
    <row r="106" spans="1:30" x14ac:dyDescent="0.25">
      <c r="A106" s="298" t="s">
        <v>681</v>
      </c>
      <c r="B106" s="301">
        <v>31074.689610000001</v>
      </c>
      <c r="C106" s="301">
        <v>31758.264999999999</v>
      </c>
      <c r="D106" s="301">
        <v>25553.687969999999</v>
      </c>
      <c r="E106" s="301">
        <v>27558.872719999901</v>
      </c>
      <c r="F106" s="301">
        <v>25209.231199999998</v>
      </c>
      <c r="G106" s="301">
        <v>27709.0919499999</v>
      </c>
      <c r="H106" s="301">
        <v>29488.8237899999</v>
      </c>
      <c r="I106" s="301">
        <v>29706.7272722302</v>
      </c>
      <c r="J106" s="301">
        <v>30949.507369441199</v>
      </c>
      <c r="K106" s="301">
        <v>28365.901640536002</v>
      </c>
      <c r="L106" s="301">
        <v>28731.652601326299</v>
      </c>
      <c r="M106" s="301">
        <v>26200.791603323301</v>
      </c>
      <c r="N106" s="301">
        <v>29263.382536089099</v>
      </c>
      <c r="O106" s="301">
        <v>30710.1353739146</v>
      </c>
      <c r="P106" s="301">
        <v>27571.6413943568</v>
      </c>
      <c r="Q106" s="301">
        <v>28941.797915642899</v>
      </c>
      <c r="R106" s="301">
        <v>27021.042420432699</v>
      </c>
      <c r="S106" s="301">
        <v>28508.795969816299</v>
      </c>
      <c r="T106" s="301">
        <v>28590.7476686628</v>
      </c>
      <c r="U106" s="301">
        <v>31257.4140740324</v>
      </c>
      <c r="V106" s="301">
        <v>30316.756506239599</v>
      </c>
      <c r="W106" s="301">
        <v>27896.667833470801</v>
      </c>
      <c r="X106" s="301">
        <v>27745.1708450267</v>
      </c>
      <c r="Y106" s="301">
        <v>27332.369093139801</v>
      </c>
      <c r="Z106" s="301">
        <v>30051.680612071101</v>
      </c>
      <c r="AA106" s="301">
        <v>30848.8423640818</v>
      </c>
      <c r="AB106" s="301">
        <v>27882.313768025499</v>
      </c>
      <c r="AC106" s="301">
        <v>34993.969654916</v>
      </c>
      <c r="AD106" s="301">
        <v>27255.584328761801</v>
      </c>
    </row>
    <row r="107" spans="1:30" x14ac:dyDescent="0.25">
      <c r="A107" s="240" t="s">
        <v>649</v>
      </c>
    </row>
    <row r="108" spans="1:30" x14ac:dyDescent="0.25">
      <c r="A108" s="240" t="s">
        <v>682</v>
      </c>
      <c r="B108" s="269">
        <v>8.8575099999999996</v>
      </c>
      <c r="C108" s="269">
        <v>11.945069999999999</v>
      </c>
      <c r="D108" s="269">
        <v>11.019920000000001</v>
      </c>
      <c r="E108" s="269">
        <v>12.087249999999999</v>
      </c>
      <c r="F108" s="269">
        <v>11.68797</v>
      </c>
      <c r="G108" s="269">
        <v>2.9573200000000002</v>
      </c>
      <c r="H108" s="269">
        <v>12.2744</v>
      </c>
      <c r="I108" s="269">
        <v>10.225</v>
      </c>
      <c r="J108" s="269">
        <v>11.061999999999999</v>
      </c>
      <c r="K108" s="269">
        <v>9.1379999999999999</v>
      </c>
      <c r="L108" s="269">
        <v>10.760999999999999</v>
      </c>
      <c r="M108" s="269">
        <v>10.37</v>
      </c>
      <c r="N108" s="269">
        <v>7.9630000000000001</v>
      </c>
      <c r="O108" s="269">
        <v>11.769</v>
      </c>
      <c r="P108" s="269">
        <v>10.127000000000001</v>
      </c>
      <c r="Q108" s="269">
        <v>10.423</v>
      </c>
      <c r="R108" s="269">
        <v>11.648999999999999</v>
      </c>
      <c r="S108" s="269">
        <v>10.618</v>
      </c>
      <c r="T108" s="269">
        <v>9.484</v>
      </c>
      <c r="U108" s="269">
        <v>10.968999999999999</v>
      </c>
      <c r="V108" s="269">
        <v>11.48</v>
      </c>
      <c r="W108" s="269">
        <v>11.132999999999999</v>
      </c>
      <c r="X108" s="269">
        <v>11.731</v>
      </c>
      <c r="Y108" s="269">
        <v>10.416</v>
      </c>
      <c r="Z108" s="269">
        <v>8.83</v>
      </c>
      <c r="AA108" s="269">
        <v>12.132999999999999</v>
      </c>
      <c r="AB108" s="269">
        <v>10.438000000000001</v>
      </c>
      <c r="AC108" s="269">
        <v>11.340999999999999</v>
      </c>
      <c r="AD108" s="269">
        <v>12.009</v>
      </c>
    </row>
    <row r="109" spans="1:30" x14ac:dyDescent="0.25">
      <c r="A109" s="240" t="s">
        <v>683</v>
      </c>
      <c r="B109" s="269">
        <v>3.2210800000000002</v>
      </c>
      <c r="C109" s="269">
        <v>3.2276699999999998</v>
      </c>
      <c r="D109" s="269">
        <v>3.2276699999999998</v>
      </c>
      <c r="E109" s="269">
        <v>3.2276699999999998</v>
      </c>
      <c r="F109" s="269">
        <v>3.7595700000000001</v>
      </c>
      <c r="G109" s="269">
        <v>3.2301700000000002</v>
      </c>
      <c r="H109" s="269">
        <v>3.2301700000000002</v>
      </c>
      <c r="I109" s="269">
        <v>3.4180000000000001</v>
      </c>
      <c r="J109" s="269">
        <v>3.4180000000000001</v>
      </c>
      <c r="K109" s="269">
        <v>3.4180000000000001</v>
      </c>
      <c r="L109" s="269">
        <v>3.4180000000000001</v>
      </c>
      <c r="M109" s="269">
        <v>3.4180000000000001</v>
      </c>
      <c r="N109" s="269">
        <v>3.4180000000000001</v>
      </c>
      <c r="O109" s="269">
        <v>3.4689999999999999</v>
      </c>
      <c r="P109" s="269">
        <v>3.4689999999999999</v>
      </c>
      <c r="Q109" s="269">
        <v>3.4689999999999999</v>
      </c>
      <c r="R109" s="269">
        <v>3.4689999999999999</v>
      </c>
      <c r="S109" s="269">
        <v>3.4689999999999999</v>
      </c>
      <c r="T109" s="269">
        <v>3.4689999999999999</v>
      </c>
      <c r="U109" s="269">
        <v>3.4689999999999999</v>
      </c>
      <c r="V109" s="269">
        <v>3.4689999999999999</v>
      </c>
      <c r="W109" s="269">
        <v>3.4689999999999999</v>
      </c>
      <c r="X109" s="269">
        <v>3.4689999999999999</v>
      </c>
      <c r="Y109" s="269">
        <v>3.4689999999999999</v>
      </c>
      <c r="Z109" s="269">
        <v>3.4689999999999999</v>
      </c>
      <c r="AA109" s="269">
        <v>3.5209999999999999</v>
      </c>
      <c r="AB109" s="269">
        <v>3.5209999999999999</v>
      </c>
      <c r="AC109" s="269">
        <v>3.5209999999999999</v>
      </c>
      <c r="AD109" s="269">
        <v>3.5209999999999999</v>
      </c>
    </row>
    <row r="110" spans="1:30" x14ac:dyDescent="0.25">
      <c r="A110" s="240" t="s">
        <v>684</v>
      </c>
      <c r="B110" s="269">
        <v>28.476099999999999</v>
      </c>
      <c r="C110" s="269">
        <v>40.782710000000002</v>
      </c>
      <c r="D110" s="269">
        <v>36.501080000000002</v>
      </c>
      <c r="E110" s="269">
        <v>29.329180000000001</v>
      </c>
      <c r="F110" s="269">
        <v>25.881360000000001</v>
      </c>
      <c r="G110" s="269">
        <v>32.348439999999997</v>
      </c>
      <c r="H110" s="269">
        <v>29.067789999999999</v>
      </c>
      <c r="I110" s="269">
        <v>35.564999999999998</v>
      </c>
      <c r="J110" s="269">
        <v>38.283999999999999</v>
      </c>
      <c r="K110" s="269">
        <v>31.934999999999999</v>
      </c>
      <c r="L110" s="269">
        <v>37.357999999999997</v>
      </c>
      <c r="M110" s="269">
        <v>36.091000000000001</v>
      </c>
      <c r="N110" s="269">
        <v>28.532</v>
      </c>
      <c r="O110" s="269">
        <v>30.600999999999999</v>
      </c>
      <c r="P110" s="269">
        <v>26.492000000000001</v>
      </c>
      <c r="Q110" s="269">
        <v>27.286000000000001</v>
      </c>
      <c r="R110" s="269">
        <v>30.207999999999998</v>
      </c>
      <c r="S110" s="269">
        <v>27.971</v>
      </c>
      <c r="T110" s="269">
        <v>25.021999999999998</v>
      </c>
      <c r="U110" s="269">
        <v>28.773</v>
      </c>
      <c r="V110" s="269">
        <v>29.821999999999999</v>
      </c>
      <c r="W110" s="269">
        <v>28.91</v>
      </c>
      <c r="X110" s="269">
        <v>30.515000000000001</v>
      </c>
      <c r="Y110" s="269">
        <v>27.332999999999998</v>
      </c>
      <c r="Z110" s="269">
        <v>23.831</v>
      </c>
      <c r="AA110" s="269">
        <v>31.398</v>
      </c>
      <c r="AB110" s="269">
        <v>27.177</v>
      </c>
      <c r="AC110" s="269">
        <v>29.475000000000001</v>
      </c>
      <c r="AD110" s="269">
        <v>30.995000000000001</v>
      </c>
    </row>
    <row r="111" spans="1:30" ht="15.75" thickBot="1" x14ac:dyDescent="0.3">
      <c r="A111" s="240" t="s">
        <v>685</v>
      </c>
      <c r="B111" s="303">
        <v>8.9037099999999896</v>
      </c>
      <c r="C111" s="303">
        <v>11.655329999999999</v>
      </c>
      <c r="D111" s="303">
        <v>24.839639999999999</v>
      </c>
      <c r="E111" s="303">
        <v>5.5862699999999998</v>
      </c>
      <c r="F111" s="303">
        <v>15.20341</v>
      </c>
      <c r="G111" s="303">
        <v>13.05613</v>
      </c>
      <c r="H111" s="303">
        <v>45.884709999999998</v>
      </c>
      <c r="I111" s="303">
        <v>12.388</v>
      </c>
      <c r="J111" s="303">
        <v>40.454999999999998</v>
      </c>
      <c r="K111" s="303">
        <v>26.643999999999998</v>
      </c>
      <c r="L111" s="303">
        <v>22.984000000000002</v>
      </c>
      <c r="M111" s="303">
        <v>15.949</v>
      </c>
      <c r="N111" s="303">
        <v>16.846</v>
      </c>
      <c r="O111" s="303">
        <v>12.223000000000001</v>
      </c>
      <c r="P111" s="303">
        <v>12.223000000000001</v>
      </c>
      <c r="Q111" s="303">
        <v>19.577999999999999</v>
      </c>
      <c r="R111" s="303">
        <v>13.44</v>
      </c>
      <c r="S111" s="303">
        <v>13.44</v>
      </c>
      <c r="T111" s="303">
        <v>20.574000000000002</v>
      </c>
      <c r="U111" s="303">
        <v>12.997999999999999</v>
      </c>
      <c r="V111" s="303">
        <v>12.997999999999999</v>
      </c>
      <c r="W111" s="303">
        <v>20.131</v>
      </c>
      <c r="X111" s="303">
        <v>12.997999999999999</v>
      </c>
      <c r="Y111" s="303">
        <v>12.223000000000001</v>
      </c>
      <c r="Z111" s="303">
        <v>19.577999999999999</v>
      </c>
      <c r="AA111" s="303">
        <v>12.43</v>
      </c>
      <c r="AB111" s="303">
        <v>12.43</v>
      </c>
      <c r="AC111" s="303">
        <v>19.332000000000001</v>
      </c>
      <c r="AD111" s="303">
        <v>13.673</v>
      </c>
    </row>
    <row r="112" spans="1:30" x14ac:dyDescent="0.25">
      <c r="A112" s="299" t="s">
        <v>671</v>
      </c>
      <c r="B112" s="269">
        <v>49.458399999999997</v>
      </c>
      <c r="C112" s="269">
        <v>67.610780000000005</v>
      </c>
      <c r="D112" s="269">
        <v>75.588310000000007</v>
      </c>
      <c r="E112" s="269">
        <v>50.230370000000001</v>
      </c>
      <c r="F112" s="269">
        <v>56.532310000000003</v>
      </c>
      <c r="G112" s="269">
        <v>51.592059999999897</v>
      </c>
      <c r="H112" s="269">
        <v>90.457070000000002</v>
      </c>
      <c r="I112" s="269">
        <v>61.595999999999997</v>
      </c>
      <c r="J112" s="269">
        <v>93.218999999999994</v>
      </c>
      <c r="K112" s="269">
        <v>71.135000000000005</v>
      </c>
      <c r="L112" s="269">
        <v>74.521000000000001</v>
      </c>
      <c r="M112" s="269">
        <v>65.828000000000003</v>
      </c>
      <c r="N112" s="269">
        <v>56.759</v>
      </c>
      <c r="O112" s="269">
        <v>58.061999999999998</v>
      </c>
      <c r="P112" s="269">
        <v>52.311</v>
      </c>
      <c r="Q112" s="269">
        <v>60.756</v>
      </c>
      <c r="R112" s="269">
        <v>58.765999999999998</v>
      </c>
      <c r="S112" s="269">
        <v>55.497999999999998</v>
      </c>
      <c r="T112" s="269">
        <v>58.548999999999999</v>
      </c>
      <c r="U112" s="269">
        <v>56.209000000000003</v>
      </c>
      <c r="V112" s="269">
        <v>57.768999999999998</v>
      </c>
      <c r="W112" s="269">
        <v>63.643000000000001</v>
      </c>
      <c r="X112" s="269">
        <v>58.713000000000001</v>
      </c>
      <c r="Y112" s="269">
        <v>53.441000000000003</v>
      </c>
      <c r="Z112" s="269">
        <v>55.707999999999998</v>
      </c>
      <c r="AA112" s="269">
        <v>59.481999999999999</v>
      </c>
      <c r="AB112" s="269">
        <v>53.565999999999903</v>
      </c>
      <c r="AC112" s="269">
        <v>63.668999999999997</v>
      </c>
      <c r="AD112" s="269">
        <v>60.198</v>
      </c>
    </row>
    <row r="113" spans="1:30" x14ac:dyDescent="0.25">
      <c r="A113" s="240" t="s">
        <v>686</v>
      </c>
      <c r="B113" s="269">
        <v>0</v>
      </c>
      <c r="C113" s="269">
        <v>0</v>
      </c>
      <c r="D113" s="269">
        <v>0</v>
      </c>
      <c r="E113" s="269">
        <v>0</v>
      </c>
      <c r="F113" s="269">
        <v>0</v>
      </c>
      <c r="G113" s="269">
        <v>0</v>
      </c>
      <c r="H113" s="269">
        <v>0</v>
      </c>
      <c r="I113" s="269">
        <v>0</v>
      </c>
      <c r="J113" s="269">
        <v>0</v>
      </c>
      <c r="K113" s="269">
        <v>0</v>
      </c>
      <c r="L113" s="269">
        <v>0</v>
      </c>
      <c r="M113" s="269">
        <v>0</v>
      </c>
      <c r="N113" s="269">
        <v>0</v>
      </c>
      <c r="O113" s="269">
        <v>0</v>
      </c>
      <c r="P113" s="269">
        <v>0</v>
      </c>
      <c r="Q113" s="269">
        <v>0</v>
      </c>
      <c r="R113" s="269">
        <v>0</v>
      </c>
      <c r="S113" s="269">
        <v>0</v>
      </c>
      <c r="T113" s="269">
        <v>0</v>
      </c>
      <c r="U113" s="269">
        <v>0</v>
      </c>
      <c r="V113" s="269">
        <v>0</v>
      </c>
      <c r="W113" s="269">
        <v>0</v>
      </c>
      <c r="X113" s="269">
        <v>0</v>
      </c>
      <c r="Y113" s="269">
        <v>0</v>
      </c>
      <c r="Z113" s="269">
        <v>0</v>
      </c>
      <c r="AA113" s="269">
        <v>0</v>
      </c>
      <c r="AB113" s="269">
        <v>0</v>
      </c>
      <c r="AC113" s="269">
        <v>0</v>
      </c>
      <c r="AD113" s="269">
        <v>0</v>
      </c>
    </row>
    <row r="114" spans="1:30" x14ac:dyDescent="0.25">
      <c r="A114" s="240" t="s">
        <v>687</v>
      </c>
      <c r="B114" s="269">
        <v>17.527290000000001</v>
      </c>
      <c r="C114" s="269">
        <v>13.272180000000001</v>
      </c>
      <c r="D114" s="269">
        <v>16.558610000000002</v>
      </c>
      <c r="E114" s="269">
        <v>3.17441</v>
      </c>
      <c r="F114" s="269">
        <v>27.31457</v>
      </c>
      <c r="G114" s="269">
        <v>46.422240000000002</v>
      </c>
      <c r="H114" s="269">
        <v>26.803169999999898</v>
      </c>
      <c r="I114" s="269">
        <v>14.752000000000001</v>
      </c>
      <c r="J114" s="269">
        <v>42.173000000000002</v>
      </c>
      <c r="K114" s="269">
        <v>71.040999999999997</v>
      </c>
      <c r="L114" s="269">
        <v>40.311999999999998</v>
      </c>
      <c r="M114" s="269">
        <v>10.476000000000001</v>
      </c>
      <c r="N114" s="269">
        <v>57.448999999999998</v>
      </c>
      <c r="O114" s="269">
        <v>10.207000000000001</v>
      </c>
      <c r="P114" s="269">
        <v>11.816000000000001</v>
      </c>
      <c r="Q114" s="269">
        <v>22.687999999999999</v>
      </c>
      <c r="R114" s="269">
        <v>61.637</v>
      </c>
      <c r="S114" s="269">
        <v>9.8019999999999996</v>
      </c>
      <c r="T114" s="269">
        <v>65.180999999999997</v>
      </c>
      <c r="U114" s="269">
        <v>47.143000000000001</v>
      </c>
      <c r="V114" s="269">
        <v>12.329000000000001</v>
      </c>
      <c r="W114" s="269">
        <v>45.95</v>
      </c>
      <c r="X114" s="269">
        <v>47.115000000000002</v>
      </c>
      <c r="Y114" s="269">
        <v>9.7040000000000006</v>
      </c>
      <c r="Z114" s="269">
        <v>46.034999999999997</v>
      </c>
      <c r="AA114" s="269">
        <v>7.8890000000000002</v>
      </c>
      <c r="AB114" s="269">
        <v>9.5220000000000002</v>
      </c>
      <c r="AC114" s="269">
        <v>20.783000000000001</v>
      </c>
      <c r="AD114" s="269">
        <v>24.89</v>
      </c>
    </row>
    <row r="115" spans="1:30" x14ac:dyDescent="0.25">
      <c r="A115" s="240" t="s">
        <v>688</v>
      </c>
      <c r="B115" s="269">
        <v>0.92381999999999997</v>
      </c>
      <c r="C115" s="269">
        <v>2.3231899999999999</v>
      </c>
      <c r="D115" s="269">
        <v>0.99851999999999996</v>
      </c>
      <c r="E115" s="269">
        <v>3.1108199999999999</v>
      </c>
      <c r="F115" s="269">
        <v>7.5359699999999998</v>
      </c>
      <c r="G115" s="269">
        <v>43.621180000000003</v>
      </c>
      <c r="H115" s="269">
        <v>7.8669000000000002</v>
      </c>
      <c r="I115" s="269">
        <v>14.98</v>
      </c>
      <c r="J115" s="269">
        <v>12.045999999999999</v>
      </c>
      <c r="K115" s="269">
        <v>7.0830000000000002</v>
      </c>
      <c r="L115" s="269">
        <v>3.1339999999999999</v>
      </c>
      <c r="M115" s="269">
        <v>6.2990000000000004</v>
      </c>
      <c r="N115" s="269">
        <v>11.79</v>
      </c>
      <c r="O115" s="269">
        <v>8.5329999999999995</v>
      </c>
      <c r="P115" s="269">
        <v>8.0540000000000003</v>
      </c>
      <c r="Q115" s="269">
        <v>16.254000000000001</v>
      </c>
      <c r="R115" s="269">
        <v>8.4870000000000001</v>
      </c>
      <c r="S115" s="269">
        <v>8.2260000000000009</v>
      </c>
      <c r="T115" s="269">
        <v>15.99</v>
      </c>
      <c r="U115" s="269">
        <v>19.306999999999999</v>
      </c>
      <c r="V115" s="269">
        <v>8.4420000000000002</v>
      </c>
      <c r="W115" s="269">
        <v>12.818</v>
      </c>
      <c r="X115" s="269">
        <v>8.5229999999999997</v>
      </c>
      <c r="Y115" s="269">
        <v>8.1519999999999992</v>
      </c>
      <c r="Z115" s="269">
        <v>12.226000000000001</v>
      </c>
      <c r="AA115" s="269">
        <v>8.6989999999999998</v>
      </c>
      <c r="AB115" s="269">
        <v>8.2059999999999995</v>
      </c>
      <c r="AC115" s="269">
        <v>91.703999999999994</v>
      </c>
      <c r="AD115" s="269">
        <v>8.6519999999999992</v>
      </c>
    </row>
    <row r="116" spans="1:30" x14ac:dyDescent="0.25">
      <c r="A116" s="240" t="s">
        <v>689</v>
      </c>
      <c r="B116" s="269">
        <v>18.662759999999999</v>
      </c>
      <c r="C116" s="269">
        <v>14.847160000000001</v>
      </c>
      <c r="D116" s="269">
        <v>41.239229999999999</v>
      </c>
      <c r="E116" s="269">
        <v>96.193299999999994</v>
      </c>
      <c r="F116" s="269">
        <v>49.1614</v>
      </c>
      <c r="G116" s="269">
        <v>2.1915399999999998</v>
      </c>
      <c r="H116" s="269">
        <v>40.509970000000003</v>
      </c>
      <c r="I116" s="269">
        <v>63.932000000000002</v>
      </c>
      <c r="J116" s="269">
        <v>32.542000000000002</v>
      </c>
      <c r="K116" s="269">
        <v>18.920999999999999</v>
      </c>
      <c r="L116" s="269">
        <v>19.681000000000001</v>
      </c>
      <c r="M116" s="269">
        <v>15.888999999999999</v>
      </c>
      <c r="N116" s="269">
        <v>33.747999999999998</v>
      </c>
      <c r="O116" s="269">
        <v>12.891</v>
      </c>
      <c r="P116" s="269">
        <v>23.43</v>
      </c>
      <c r="Q116" s="269">
        <v>21.308</v>
      </c>
      <c r="R116" s="269">
        <v>12.744</v>
      </c>
      <c r="S116" s="269">
        <v>18.427</v>
      </c>
      <c r="T116" s="269">
        <v>48.372</v>
      </c>
      <c r="U116" s="269">
        <v>12.206</v>
      </c>
      <c r="V116" s="269">
        <v>12.599</v>
      </c>
      <c r="W116" s="269">
        <v>21.917000000000002</v>
      </c>
      <c r="X116" s="269">
        <v>19.381</v>
      </c>
      <c r="Y116" s="269">
        <v>11.666</v>
      </c>
      <c r="Z116" s="269">
        <v>47.924999999999997</v>
      </c>
      <c r="AA116" s="269">
        <v>13.206</v>
      </c>
      <c r="AB116" s="269">
        <v>23.884</v>
      </c>
      <c r="AC116" s="269">
        <v>22.29</v>
      </c>
      <c r="AD116" s="269">
        <v>13.055</v>
      </c>
    </row>
    <row r="117" spans="1:30" ht="15.75" thickBot="1" x14ac:dyDescent="0.3">
      <c r="A117" s="240" t="s">
        <v>690</v>
      </c>
      <c r="B117" s="303">
        <v>5.0867899999999997</v>
      </c>
      <c r="C117" s="303">
        <v>5.5154199999999998</v>
      </c>
      <c r="D117" s="303">
        <v>5.5154199999999998</v>
      </c>
      <c r="E117" s="303">
        <v>5.4971699999999997</v>
      </c>
      <c r="F117" s="303">
        <v>5.5334899999999996</v>
      </c>
      <c r="G117" s="303">
        <v>5.8129200000000001</v>
      </c>
      <c r="H117" s="303">
        <v>6.90435</v>
      </c>
      <c r="I117" s="303">
        <v>6.16</v>
      </c>
      <c r="J117" s="303">
        <v>6.16</v>
      </c>
      <c r="K117" s="303">
        <v>6.16</v>
      </c>
      <c r="L117" s="303">
        <v>6.16</v>
      </c>
      <c r="M117" s="303">
        <v>6.16</v>
      </c>
      <c r="N117" s="303">
        <v>6.16</v>
      </c>
      <c r="O117" s="303">
        <v>6.27</v>
      </c>
      <c r="P117" s="303">
        <v>6.27</v>
      </c>
      <c r="Q117" s="303">
        <v>6.27</v>
      </c>
      <c r="R117" s="303">
        <v>6.27</v>
      </c>
      <c r="S117" s="303">
        <v>6.27</v>
      </c>
      <c r="T117" s="303">
        <v>6.27</v>
      </c>
      <c r="U117" s="303">
        <v>6.27</v>
      </c>
      <c r="V117" s="303">
        <v>6.27</v>
      </c>
      <c r="W117" s="303">
        <v>6.27</v>
      </c>
      <c r="X117" s="303">
        <v>6.27</v>
      </c>
      <c r="Y117" s="303">
        <v>6.27</v>
      </c>
      <c r="Z117" s="303">
        <v>6.27</v>
      </c>
      <c r="AA117" s="303">
        <v>6.3920000000000003</v>
      </c>
      <c r="AB117" s="303">
        <v>6.3920000000000003</v>
      </c>
      <c r="AC117" s="303">
        <v>6.3920000000000003</v>
      </c>
      <c r="AD117" s="303">
        <v>6.3920000000000003</v>
      </c>
    </row>
    <row r="118" spans="1:30" x14ac:dyDescent="0.25">
      <c r="A118" s="299" t="s">
        <v>678</v>
      </c>
      <c r="B118" s="269">
        <v>42.200659999999999</v>
      </c>
      <c r="C118" s="269">
        <v>35.957949999999997</v>
      </c>
      <c r="D118" s="269">
        <v>64.311779999999999</v>
      </c>
      <c r="E118" s="269">
        <v>107.9757</v>
      </c>
      <c r="F118" s="269">
        <v>89.545429999999996</v>
      </c>
      <c r="G118" s="269">
        <v>98.047880000000006</v>
      </c>
      <c r="H118" s="269">
        <v>82.0843899999999</v>
      </c>
      <c r="I118" s="269">
        <v>99.823999999999998</v>
      </c>
      <c r="J118" s="269">
        <v>92.920999999999907</v>
      </c>
      <c r="K118" s="269">
        <v>103.204999999999</v>
      </c>
      <c r="L118" s="269">
        <v>69.286999999999907</v>
      </c>
      <c r="M118" s="269">
        <v>38.823999999999998</v>
      </c>
      <c r="N118" s="269">
        <v>109.146999999999</v>
      </c>
      <c r="O118" s="269">
        <v>37.901000000000003</v>
      </c>
      <c r="P118" s="269">
        <v>49.57</v>
      </c>
      <c r="Q118" s="269">
        <v>66.52</v>
      </c>
      <c r="R118" s="269">
        <v>89.137999999999906</v>
      </c>
      <c r="S118" s="269">
        <v>42.725000000000001</v>
      </c>
      <c r="T118" s="269">
        <v>135.81299999999999</v>
      </c>
      <c r="U118" s="269">
        <v>84.926000000000002</v>
      </c>
      <c r="V118" s="269">
        <v>39.64</v>
      </c>
      <c r="W118" s="269">
        <v>86.954999999999998</v>
      </c>
      <c r="X118" s="269">
        <v>81.289000000000001</v>
      </c>
      <c r="Y118" s="269">
        <v>35.792000000000002</v>
      </c>
      <c r="Z118" s="269">
        <v>112.456</v>
      </c>
      <c r="AA118" s="269">
        <v>36.186</v>
      </c>
      <c r="AB118" s="269">
        <v>48.003999999999998</v>
      </c>
      <c r="AC118" s="269">
        <v>141.16900000000001</v>
      </c>
      <c r="AD118" s="269">
        <v>52.988999999999997</v>
      </c>
    </row>
    <row r="119" spans="1:30" ht="15.75" thickBot="1" x14ac:dyDescent="0.3">
      <c r="A119" s="240" t="s">
        <v>691</v>
      </c>
      <c r="B119" s="303">
        <v>48.82996</v>
      </c>
      <c r="C119" s="303">
        <v>42.143219999999999</v>
      </c>
      <c r="D119" s="303">
        <v>38.177070000000001</v>
      </c>
      <c r="E119" s="303">
        <v>37.344230000000003</v>
      </c>
      <c r="F119" s="303">
        <v>30.433229999999998</v>
      </c>
      <c r="G119" s="303">
        <v>28.683779999999999</v>
      </c>
      <c r="H119" s="303">
        <v>28.340720000000001</v>
      </c>
      <c r="I119" s="303">
        <v>45</v>
      </c>
      <c r="J119" s="303">
        <v>45</v>
      </c>
      <c r="K119" s="303">
        <v>45</v>
      </c>
      <c r="L119" s="303">
        <v>45</v>
      </c>
      <c r="M119" s="303">
        <v>45</v>
      </c>
      <c r="N119" s="303">
        <v>45</v>
      </c>
      <c r="O119" s="303">
        <v>45.674999999999997</v>
      </c>
      <c r="P119" s="303">
        <v>45.674999999999997</v>
      </c>
      <c r="Q119" s="303">
        <v>45.674999999999997</v>
      </c>
      <c r="R119" s="303">
        <v>45.674999999999997</v>
      </c>
      <c r="S119" s="303">
        <v>45.674999999999997</v>
      </c>
      <c r="T119" s="303">
        <v>45.674999999999997</v>
      </c>
      <c r="U119" s="303">
        <v>45.674999999999997</v>
      </c>
      <c r="V119" s="303">
        <v>45.674999999999997</v>
      </c>
      <c r="W119" s="303">
        <v>45.674999999999997</v>
      </c>
      <c r="X119" s="303">
        <v>45.674999999999997</v>
      </c>
      <c r="Y119" s="303">
        <v>45.674999999999997</v>
      </c>
      <c r="Z119" s="303">
        <v>45.674999999999997</v>
      </c>
      <c r="AA119" s="303">
        <v>46.36</v>
      </c>
      <c r="AB119" s="303">
        <v>46.36</v>
      </c>
      <c r="AC119" s="303">
        <v>46.36</v>
      </c>
      <c r="AD119" s="303">
        <v>46.36</v>
      </c>
    </row>
    <row r="120" spans="1:30" ht="15.75" thickBot="1" x14ac:dyDescent="0.3">
      <c r="A120" s="299" t="s">
        <v>680</v>
      </c>
      <c r="B120" s="303">
        <v>48.82996</v>
      </c>
      <c r="C120" s="303">
        <v>42.143219999999999</v>
      </c>
      <c r="D120" s="303">
        <v>38.177070000000001</v>
      </c>
      <c r="E120" s="303">
        <v>37.344230000000003</v>
      </c>
      <c r="F120" s="303">
        <v>30.433229999999998</v>
      </c>
      <c r="G120" s="303">
        <v>28.683779999999999</v>
      </c>
      <c r="H120" s="303">
        <v>28.340720000000001</v>
      </c>
      <c r="I120" s="303">
        <v>45</v>
      </c>
      <c r="J120" s="303">
        <v>45</v>
      </c>
      <c r="K120" s="303">
        <v>45</v>
      </c>
      <c r="L120" s="303">
        <v>45</v>
      </c>
      <c r="M120" s="303">
        <v>45</v>
      </c>
      <c r="N120" s="303">
        <v>45</v>
      </c>
      <c r="O120" s="303">
        <v>45.674999999999997</v>
      </c>
      <c r="P120" s="303">
        <v>45.674999999999997</v>
      </c>
      <c r="Q120" s="303">
        <v>45.674999999999997</v>
      </c>
      <c r="R120" s="303">
        <v>45.674999999999997</v>
      </c>
      <c r="S120" s="303">
        <v>45.674999999999997</v>
      </c>
      <c r="T120" s="303">
        <v>45.674999999999997</v>
      </c>
      <c r="U120" s="303">
        <v>45.674999999999997</v>
      </c>
      <c r="V120" s="303">
        <v>45.674999999999997</v>
      </c>
      <c r="W120" s="303">
        <v>45.674999999999997</v>
      </c>
      <c r="X120" s="303">
        <v>45.674999999999997</v>
      </c>
      <c r="Y120" s="303">
        <v>45.674999999999997</v>
      </c>
      <c r="Z120" s="303">
        <v>45.674999999999997</v>
      </c>
      <c r="AA120" s="303">
        <v>46.36</v>
      </c>
      <c r="AB120" s="303">
        <v>46.36</v>
      </c>
      <c r="AC120" s="303">
        <v>46.36</v>
      </c>
      <c r="AD120" s="303">
        <v>46.36</v>
      </c>
    </row>
    <row r="121" spans="1:30" x14ac:dyDescent="0.25">
      <c r="A121" s="298" t="s">
        <v>692</v>
      </c>
      <c r="B121" s="301">
        <v>140.48901999999899</v>
      </c>
      <c r="C121" s="301">
        <v>145.71195</v>
      </c>
      <c r="D121" s="301">
        <v>178.07715999999999</v>
      </c>
      <c r="E121" s="301">
        <v>195.55029999999999</v>
      </c>
      <c r="F121" s="301">
        <v>176.51096999999999</v>
      </c>
      <c r="G121" s="301">
        <v>178.32371999999901</v>
      </c>
      <c r="H121" s="301">
        <v>200.88217999999901</v>
      </c>
      <c r="I121" s="301">
        <v>206.42</v>
      </c>
      <c r="J121" s="301">
        <v>231.14</v>
      </c>
      <c r="K121" s="301">
        <v>219.33999999999901</v>
      </c>
      <c r="L121" s="301">
        <v>188.80799999999999</v>
      </c>
      <c r="M121" s="301">
        <v>149.65199999999999</v>
      </c>
      <c r="N121" s="301">
        <v>210.90600000000001</v>
      </c>
      <c r="O121" s="301">
        <v>141.63800000000001</v>
      </c>
      <c r="P121" s="301">
        <v>147.55600000000001</v>
      </c>
      <c r="Q121" s="301">
        <v>172.95099999999999</v>
      </c>
      <c r="R121" s="301">
        <v>193.57900000000001</v>
      </c>
      <c r="S121" s="301">
        <v>143.898</v>
      </c>
      <c r="T121" s="301">
        <v>240.03700000000001</v>
      </c>
      <c r="U121" s="301">
        <v>186.81</v>
      </c>
      <c r="V121" s="301">
        <v>143.084</v>
      </c>
      <c r="W121" s="301">
        <v>196.273</v>
      </c>
      <c r="X121" s="301">
        <v>185.67699999999999</v>
      </c>
      <c r="Y121" s="301">
        <v>134.90799999999999</v>
      </c>
      <c r="Z121" s="301">
        <v>213.839</v>
      </c>
      <c r="AA121" s="301">
        <v>142.02799999999999</v>
      </c>
      <c r="AB121" s="301">
        <v>147.93</v>
      </c>
      <c r="AC121" s="301">
        <v>251.19800000000001</v>
      </c>
      <c r="AD121" s="301">
        <v>159.547</v>
      </c>
    </row>
    <row r="122" spans="1:30" x14ac:dyDescent="0.25">
      <c r="A122" s="240" t="s">
        <v>649</v>
      </c>
    </row>
    <row r="123" spans="1:30" x14ac:dyDescent="0.25">
      <c r="A123" s="240" t="s">
        <v>693</v>
      </c>
      <c r="B123" s="269">
        <v>4474.5356000000002</v>
      </c>
      <c r="C123" s="269">
        <v>7676.1310800000001</v>
      </c>
      <c r="D123" s="269">
        <v>3641.10889</v>
      </c>
      <c r="E123" s="269">
        <v>4873.7865899999997</v>
      </c>
      <c r="F123" s="269">
        <v>5667.9965000000002</v>
      </c>
      <c r="G123" s="269">
        <v>4855.8665700000001</v>
      </c>
      <c r="H123" s="269">
        <v>3719.7486399999998</v>
      </c>
      <c r="I123" s="269">
        <v>5018.9086526344799</v>
      </c>
      <c r="J123" s="269">
        <v>4989.4292436344804</v>
      </c>
      <c r="K123" s="269">
        <v>3374.90639913015</v>
      </c>
      <c r="L123" s="269">
        <v>2689.8824296344801</v>
      </c>
      <c r="M123" s="269">
        <v>3422.59134288106</v>
      </c>
      <c r="N123" s="269">
        <v>4082.6631928973702</v>
      </c>
      <c r="O123" s="269">
        <v>4554.0611008973701</v>
      </c>
      <c r="P123" s="269">
        <v>3625.1520259395602</v>
      </c>
      <c r="Q123" s="269">
        <v>4279.9245509437596</v>
      </c>
      <c r="R123" s="269">
        <v>4334.5318441301497</v>
      </c>
      <c r="S123" s="269">
        <v>4203.2459786843201</v>
      </c>
      <c r="T123" s="269">
        <v>3674.5197121301499</v>
      </c>
      <c r="U123" s="269">
        <v>4304.5742556344803</v>
      </c>
      <c r="V123" s="269">
        <v>4538.6400496344804</v>
      </c>
      <c r="W123" s="269">
        <v>3238.42760813015</v>
      </c>
      <c r="X123" s="269">
        <v>4003.4516136344801</v>
      </c>
      <c r="Y123" s="269">
        <v>5844.8152533398397</v>
      </c>
      <c r="Z123" s="269">
        <v>4001.7382282404901</v>
      </c>
      <c r="AA123" s="269">
        <v>5051.8383472404903</v>
      </c>
      <c r="AB123" s="269">
        <v>3224.7794373862698</v>
      </c>
      <c r="AC123" s="269">
        <v>3773.3034171178401</v>
      </c>
      <c r="AD123" s="269">
        <v>4033.33979586039</v>
      </c>
    </row>
    <row r="124" spans="1:30" x14ac:dyDescent="0.25">
      <c r="A124" s="240" t="s">
        <v>694</v>
      </c>
      <c r="B124" s="269">
        <v>37.309950000000001</v>
      </c>
      <c r="C124" s="269">
        <v>1139.3329099999901</v>
      </c>
      <c r="D124" s="269">
        <v>2.7124299999999999</v>
      </c>
      <c r="E124" s="269">
        <v>9.5659799999999997</v>
      </c>
      <c r="F124" s="269">
        <v>79.403599999999997</v>
      </c>
      <c r="G124" s="269">
        <v>55.984310000000001</v>
      </c>
      <c r="H124" s="269">
        <v>63.923749999999998</v>
      </c>
      <c r="I124" s="269">
        <v>0</v>
      </c>
      <c r="J124" s="269">
        <v>0</v>
      </c>
      <c r="K124" s="269">
        <v>0</v>
      </c>
      <c r="L124" s="269">
        <v>0</v>
      </c>
      <c r="M124" s="269">
        <v>0</v>
      </c>
      <c r="N124" s="269">
        <v>0</v>
      </c>
      <c r="O124" s="269">
        <v>0</v>
      </c>
      <c r="P124" s="269">
        <v>0</v>
      </c>
      <c r="Q124" s="269">
        <v>0</v>
      </c>
      <c r="R124" s="269">
        <v>0</v>
      </c>
      <c r="S124" s="269">
        <v>0</v>
      </c>
      <c r="T124" s="269">
        <v>0</v>
      </c>
      <c r="U124" s="269">
        <v>0</v>
      </c>
      <c r="V124" s="269">
        <v>0</v>
      </c>
      <c r="W124" s="269">
        <v>0</v>
      </c>
      <c r="X124" s="269">
        <v>0</v>
      </c>
      <c r="Y124" s="269">
        <v>0</v>
      </c>
      <c r="Z124" s="269">
        <v>0</v>
      </c>
      <c r="AA124" s="269">
        <v>0</v>
      </c>
      <c r="AB124" s="269">
        <v>0</v>
      </c>
      <c r="AC124" s="269">
        <v>0</v>
      </c>
      <c r="AD124" s="269">
        <v>0</v>
      </c>
    </row>
    <row r="125" spans="1:30" ht="15.75" thickBot="1" x14ac:dyDescent="0.3">
      <c r="A125" s="240" t="s">
        <v>1071</v>
      </c>
      <c r="B125" s="303">
        <v>0</v>
      </c>
      <c r="C125" s="303">
        <v>0</v>
      </c>
      <c r="D125" s="303">
        <v>0</v>
      </c>
      <c r="E125" s="303">
        <v>0</v>
      </c>
      <c r="F125" s="303">
        <v>0.27376</v>
      </c>
      <c r="G125" s="303">
        <v>27.082049999999999</v>
      </c>
      <c r="H125" s="303">
        <v>30.102239999999998</v>
      </c>
      <c r="I125" s="303">
        <v>0</v>
      </c>
      <c r="J125" s="303">
        <v>0</v>
      </c>
      <c r="K125" s="303">
        <v>0</v>
      </c>
      <c r="L125" s="303">
        <v>0</v>
      </c>
      <c r="M125" s="303">
        <v>0</v>
      </c>
      <c r="N125" s="303">
        <v>0</v>
      </c>
      <c r="O125" s="303">
        <v>0</v>
      </c>
      <c r="P125" s="303">
        <v>0</v>
      </c>
      <c r="Q125" s="303">
        <v>0</v>
      </c>
      <c r="R125" s="303">
        <v>0</v>
      </c>
      <c r="S125" s="303">
        <v>0</v>
      </c>
      <c r="T125" s="303">
        <v>0</v>
      </c>
      <c r="U125" s="303">
        <v>0</v>
      </c>
      <c r="V125" s="303">
        <v>0</v>
      </c>
      <c r="W125" s="303">
        <v>0</v>
      </c>
      <c r="X125" s="303">
        <v>0</v>
      </c>
      <c r="Y125" s="303">
        <v>0</v>
      </c>
      <c r="Z125" s="303">
        <v>0</v>
      </c>
      <c r="AA125" s="303">
        <v>0</v>
      </c>
      <c r="AB125" s="303">
        <v>0</v>
      </c>
      <c r="AC125" s="303">
        <v>0</v>
      </c>
      <c r="AD125" s="303">
        <v>0</v>
      </c>
    </row>
    <row r="126" spans="1:30" x14ac:dyDescent="0.25">
      <c r="A126" s="299" t="s">
        <v>695</v>
      </c>
      <c r="B126" s="269">
        <v>4511.84555</v>
      </c>
      <c r="C126" s="269">
        <v>8815.4639900000002</v>
      </c>
      <c r="D126" s="269">
        <v>3643.82132</v>
      </c>
      <c r="E126" s="269">
        <v>4883.35257</v>
      </c>
      <c r="F126" s="269">
        <v>5747.6738599999999</v>
      </c>
      <c r="G126" s="269">
        <v>4938.9329299999999</v>
      </c>
      <c r="H126" s="269">
        <v>3813.7746299999999</v>
      </c>
      <c r="I126" s="269">
        <v>5018.9086526344799</v>
      </c>
      <c r="J126" s="269">
        <v>4989.4292436344804</v>
      </c>
      <c r="K126" s="269">
        <v>3374.90639913015</v>
      </c>
      <c r="L126" s="269">
        <v>2689.8824296344801</v>
      </c>
      <c r="M126" s="269">
        <v>3422.59134288106</v>
      </c>
      <c r="N126" s="269">
        <v>4082.6631928973702</v>
      </c>
      <c r="O126" s="269">
        <v>4554.0611008973701</v>
      </c>
      <c r="P126" s="269">
        <v>3625.1520259395602</v>
      </c>
      <c r="Q126" s="269">
        <v>4279.9245509437596</v>
      </c>
      <c r="R126" s="269">
        <v>4334.5318441301497</v>
      </c>
      <c r="S126" s="269">
        <v>4203.2459786843201</v>
      </c>
      <c r="T126" s="269">
        <v>3674.5197121301499</v>
      </c>
      <c r="U126" s="269">
        <v>4304.5742556344803</v>
      </c>
      <c r="V126" s="269">
        <v>4538.6400496344804</v>
      </c>
      <c r="W126" s="269">
        <v>3238.42760813015</v>
      </c>
      <c r="X126" s="269">
        <v>4003.4516136344801</v>
      </c>
      <c r="Y126" s="269">
        <v>5844.8152533398397</v>
      </c>
      <c r="Z126" s="269">
        <v>4001.7382282404901</v>
      </c>
      <c r="AA126" s="269">
        <v>5051.8383472404903</v>
      </c>
      <c r="AB126" s="269">
        <v>3224.7794373862698</v>
      </c>
      <c r="AC126" s="269">
        <v>3773.3034171178401</v>
      </c>
      <c r="AD126" s="269">
        <v>4033.33979586039</v>
      </c>
    </row>
    <row r="127" spans="1:30" x14ac:dyDescent="0.25">
      <c r="A127" s="240" t="s">
        <v>696</v>
      </c>
      <c r="B127" s="269">
        <v>29.872990000000001</v>
      </c>
      <c r="C127" s="269">
        <v>34.060339999999997</v>
      </c>
      <c r="D127" s="269">
        <v>27.975999999999999</v>
      </c>
      <c r="E127" s="269">
        <v>42.486179999999997</v>
      </c>
      <c r="F127" s="269">
        <v>32.253819999999997</v>
      </c>
      <c r="G127" s="269">
        <v>28.72541</v>
      </c>
      <c r="H127" s="269">
        <v>33.259729999999998</v>
      </c>
      <c r="I127" s="269">
        <v>31.012</v>
      </c>
      <c r="J127" s="269">
        <v>40.408000000000001</v>
      </c>
      <c r="K127" s="269">
        <v>33.848999999999997</v>
      </c>
      <c r="L127" s="269">
        <v>38.531999999999996</v>
      </c>
      <c r="M127" s="269">
        <v>32.726999999999997</v>
      </c>
      <c r="N127" s="269">
        <v>29.073</v>
      </c>
      <c r="O127" s="269">
        <v>31.212</v>
      </c>
      <c r="P127" s="269">
        <v>27.276</v>
      </c>
      <c r="Q127" s="269">
        <v>33.206000000000003</v>
      </c>
      <c r="R127" s="269">
        <v>29.274999999999999</v>
      </c>
      <c r="S127" s="269">
        <v>30.815000000000001</v>
      </c>
      <c r="T127" s="269">
        <v>29.372</v>
      </c>
      <c r="U127" s="269">
        <v>30.097000000000001</v>
      </c>
      <c r="V127" s="269">
        <v>30.439999999999898</v>
      </c>
      <c r="W127" s="269">
        <v>29.673999999999999</v>
      </c>
      <c r="X127" s="269">
        <v>32.744</v>
      </c>
      <c r="Y127" s="269">
        <v>30.759999999999899</v>
      </c>
      <c r="Z127" s="269">
        <v>26.157</v>
      </c>
      <c r="AA127" s="269">
        <v>31.715</v>
      </c>
      <c r="AB127" s="269">
        <v>27.675999999999998</v>
      </c>
      <c r="AC127" s="269">
        <v>33.465000000000003</v>
      </c>
      <c r="AD127" s="269">
        <v>29.547999999999998</v>
      </c>
    </row>
    <row r="128" spans="1:30" x14ac:dyDescent="0.25">
      <c r="A128" s="240" t="s">
        <v>697</v>
      </c>
      <c r="B128" s="269">
        <v>16.02731</v>
      </c>
      <c r="C128" s="269">
        <v>27.576699999999999</v>
      </c>
      <c r="D128" s="269">
        <v>19.662420000000001</v>
      </c>
      <c r="E128" s="269">
        <v>23.273019999999999</v>
      </c>
      <c r="F128" s="269">
        <v>19.116289999999999</v>
      </c>
      <c r="G128" s="269">
        <v>25.004899999999999</v>
      </c>
      <c r="H128" s="269">
        <v>24.332329999999999</v>
      </c>
      <c r="I128" s="269">
        <v>15.484999999999999</v>
      </c>
      <c r="J128" s="269">
        <v>16.081999999999901</v>
      </c>
      <c r="K128" s="269">
        <v>15.555</v>
      </c>
      <c r="L128" s="269">
        <v>15.818</v>
      </c>
      <c r="M128" s="269">
        <v>16.387999999999899</v>
      </c>
      <c r="N128" s="269">
        <v>14.608000000000001</v>
      </c>
      <c r="O128" s="269">
        <v>21.617000000000001</v>
      </c>
      <c r="P128" s="269">
        <v>19.77</v>
      </c>
      <c r="Q128" s="269">
        <v>21.797000000000001</v>
      </c>
      <c r="R128" s="269">
        <v>20.277999999999999</v>
      </c>
      <c r="S128" s="269">
        <v>22.094999999999999</v>
      </c>
      <c r="T128" s="269">
        <v>20.036999999999999</v>
      </c>
      <c r="U128" s="269">
        <v>21.459</v>
      </c>
      <c r="V128" s="269">
        <v>21.866</v>
      </c>
      <c r="W128" s="269">
        <v>22.844000000000001</v>
      </c>
      <c r="X128" s="269">
        <v>22.030999999999999</v>
      </c>
      <c r="Y128" s="269">
        <v>20.29</v>
      </c>
      <c r="Z128" s="269">
        <v>20.611000000000001</v>
      </c>
      <c r="AA128" s="269">
        <v>21.896999999999998</v>
      </c>
      <c r="AB128" s="269">
        <v>20.152999999999999</v>
      </c>
      <c r="AC128" s="269">
        <v>22.49</v>
      </c>
      <c r="AD128" s="269">
        <v>20.529</v>
      </c>
    </row>
    <row r="129" spans="1:30" x14ac:dyDescent="0.25">
      <c r="A129" s="240" t="s">
        <v>698</v>
      </c>
      <c r="B129" s="269">
        <v>-5.5167900000000003</v>
      </c>
      <c r="C129" s="269">
        <v>84.675539999999998</v>
      </c>
      <c r="D129" s="269">
        <v>103.75769</v>
      </c>
      <c r="E129" s="269">
        <v>89.258889999999994</v>
      </c>
      <c r="F129" s="269">
        <v>88.409729999999996</v>
      </c>
      <c r="G129" s="269">
        <v>95.44171</v>
      </c>
      <c r="H129" s="269">
        <v>108.5445</v>
      </c>
      <c r="I129" s="269">
        <v>96.888000000000005</v>
      </c>
      <c r="J129" s="269">
        <v>114.187</v>
      </c>
      <c r="K129" s="269">
        <v>106.917</v>
      </c>
      <c r="L129" s="269">
        <v>100.46299999999999</v>
      </c>
      <c r="M129" s="269">
        <v>121.646</v>
      </c>
      <c r="N129" s="269">
        <v>103.286</v>
      </c>
      <c r="O129" s="269">
        <v>106.185</v>
      </c>
      <c r="P129" s="269">
        <v>102.52</v>
      </c>
      <c r="Q129" s="269">
        <v>103.584</v>
      </c>
      <c r="R129" s="269">
        <v>108.556</v>
      </c>
      <c r="S129" s="269">
        <v>126.56100000000001</v>
      </c>
      <c r="T129" s="269">
        <v>115.461</v>
      </c>
      <c r="U129" s="269">
        <v>117.578</v>
      </c>
      <c r="V129" s="269">
        <v>121.711</v>
      </c>
      <c r="W129" s="269">
        <v>118.628</v>
      </c>
      <c r="X129" s="269">
        <v>120.139</v>
      </c>
      <c r="Y129" s="269">
        <v>118.58499999999999</v>
      </c>
      <c r="Z129" s="269">
        <v>115.858</v>
      </c>
      <c r="AA129" s="269">
        <v>118.422</v>
      </c>
      <c r="AB129" s="269">
        <v>106.43899999999999</v>
      </c>
      <c r="AC129" s="269">
        <v>75.314999999999998</v>
      </c>
      <c r="AD129" s="269">
        <v>122.631</v>
      </c>
    </row>
    <row r="130" spans="1:30" x14ac:dyDescent="0.25">
      <c r="A130" s="240" t="s">
        <v>699</v>
      </c>
      <c r="B130" s="269">
        <v>0</v>
      </c>
      <c r="C130" s="269">
        <v>0</v>
      </c>
      <c r="D130" s="269">
        <v>0</v>
      </c>
      <c r="E130" s="269">
        <v>0</v>
      </c>
      <c r="F130" s="269">
        <v>0</v>
      </c>
      <c r="G130" s="269">
        <v>0</v>
      </c>
      <c r="H130" s="269">
        <v>0</v>
      </c>
      <c r="I130" s="269">
        <v>0</v>
      </c>
      <c r="J130" s="269">
        <v>0</v>
      </c>
      <c r="K130" s="269">
        <v>0</v>
      </c>
      <c r="L130" s="269">
        <v>0</v>
      </c>
      <c r="M130" s="269">
        <v>0</v>
      </c>
      <c r="N130" s="269">
        <v>0</v>
      </c>
      <c r="O130" s="269">
        <v>0</v>
      </c>
      <c r="P130" s="269">
        <v>0</v>
      </c>
      <c r="Q130" s="269">
        <v>0</v>
      </c>
      <c r="R130" s="269">
        <v>0</v>
      </c>
      <c r="S130" s="269">
        <v>0</v>
      </c>
      <c r="T130" s="269">
        <v>0</v>
      </c>
      <c r="U130" s="269">
        <v>0</v>
      </c>
      <c r="V130" s="269">
        <v>0</v>
      </c>
      <c r="W130" s="269">
        <v>0</v>
      </c>
      <c r="X130" s="269">
        <v>0</v>
      </c>
      <c r="Y130" s="269">
        <v>0</v>
      </c>
      <c r="Z130" s="269">
        <v>0</v>
      </c>
      <c r="AA130" s="269">
        <v>0</v>
      </c>
      <c r="AB130" s="269">
        <v>0</v>
      </c>
      <c r="AC130" s="269">
        <v>0</v>
      </c>
      <c r="AD130" s="269">
        <v>0</v>
      </c>
    </row>
    <row r="131" spans="1:30" ht="15.75" thickBot="1" x14ac:dyDescent="0.3">
      <c r="A131" s="240" t="s">
        <v>700</v>
      </c>
      <c r="B131" s="303">
        <v>0</v>
      </c>
      <c r="C131" s="303">
        <v>0</v>
      </c>
      <c r="D131" s="303">
        <v>0</v>
      </c>
      <c r="E131" s="303">
        <v>0</v>
      </c>
      <c r="F131" s="303">
        <v>0</v>
      </c>
      <c r="G131" s="303">
        <v>0</v>
      </c>
      <c r="H131" s="303">
        <v>0</v>
      </c>
      <c r="I131" s="303">
        <v>0</v>
      </c>
      <c r="J131" s="303">
        <v>0</v>
      </c>
      <c r="K131" s="303">
        <v>0</v>
      </c>
      <c r="L131" s="303">
        <v>0</v>
      </c>
      <c r="M131" s="303">
        <v>0</v>
      </c>
      <c r="N131" s="303">
        <v>0</v>
      </c>
      <c r="O131" s="303">
        <v>0</v>
      </c>
      <c r="P131" s="303">
        <v>0</v>
      </c>
      <c r="Q131" s="303">
        <v>0</v>
      </c>
      <c r="R131" s="303">
        <v>0</v>
      </c>
      <c r="S131" s="303">
        <v>0</v>
      </c>
      <c r="T131" s="303">
        <v>0</v>
      </c>
      <c r="U131" s="303">
        <v>0</v>
      </c>
      <c r="V131" s="303">
        <v>0</v>
      </c>
      <c r="W131" s="303">
        <v>0</v>
      </c>
      <c r="X131" s="303">
        <v>0</v>
      </c>
      <c r="Y131" s="303">
        <v>0</v>
      </c>
      <c r="Z131" s="303">
        <v>0</v>
      </c>
      <c r="AA131" s="303">
        <v>0</v>
      </c>
      <c r="AB131" s="303">
        <v>0</v>
      </c>
      <c r="AC131" s="303">
        <v>0</v>
      </c>
      <c r="AD131" s="303">
        <v>0</v>
      </c>
    </row>
    <row r="132" spans="1:30" x14ac:dyDescent="0.25">
      <c r="A132" s="299" t="s">
        <v>671</v>
      </c>
      <c r="B132" s="269">
        <v>40.383510000000001</v>
      </c>
      <c r="C132" s="269">
        <v>146.31258</v>
      </c>
      <c r="D132" s="269">
        <v>151.39610999999999</v>
      </c>
      <c r="E132" s="269">
        <v>155.01809</v>
      </c>
      <c r="F132" s="269">
        <v>139.77984000000001</v>
      </c>
      <c r="G132" s="269">
        <v>149.17202</v>
      </c>
      <c r="H132" s="269">
        <v>166.13656</v>
      </c>
      <c r="I132" s="269">
        <v>143.38499999999999</v>
      </c>
      <c r="J132" s="269">
        <v>170.67699999999999</v>
      </c>
      <c r="K132" s="269">
        <v>156.321</v>
      </c>
      <c r="L132" s="269">
        <v>154.81299999999999</v>
      </c>
      <c r="M132" s="269">
        <v>170.761</v>
      </c>
      <c r="N132" s="269">
        <v>146.96699999999899</v>
      </c>
      <c r="O132" s="269">
        <v>159.01400000000001</v>
      </c>
      <c r="P132" s="269">
        <v>149.566</v>
      </c>
      <c r="Q132" s="269">
        <v>158.58699999999999</v>
      </c>
      <c r="R132" s="269">
        <v>158.10899999999901</v>
      </c>
      <c r="S132" s="269">
        <v>179.471</v>
      </c>
      <c r="T132" s="269">
        <v>164.87</v>
      </c>
      <c r="U132" s="269">
        <v>169.13399999999999</v>
      </c>
      <c r="V132" s="269">
        <v>174.017</v>
      </c>
      <c r="W132" s="269">
        <v>171.14599999999999</v>
      </c>
      <c r="X132" s="269">
        <v>174.91399999999999</v>
      </c>
      <c r="Y132" s="269">
        <v>169.63499999999999</v>
      </c>
      <c r="Z132" s="269">
        <v>162.626</v>
      </c>
      <c r="AA132" s="269">
        <v>172.03399999999999</v>
      </c>
      <c r="AB132" s="269">
        <v>154.268</v>
      </c>
      <c r="AC132" s="269">
        <v>131.27000000000001</v>
      </c>
      <c r="AD132" s="269">
        <v>172.708</v>
      </c>
    </row>
    <row r="133" spans="1:30" x14ac:dyDescent="0.25">
      <c r="A133" s="240" t="s">
        <v>701</v>
      </c>
      <c r="B133" s="269">
        <v>10.681389999999899</v>
      </c>
      <c r="C133" s="269">
        <v>11.98232</v>
      </c>
      <c r="D133" s="269">
        <v>11.913599999999899</v>
      </c>
      <c r="E133" s="269">
        <v>12.51878</v>
      </c>
      <c r="F133" s="269">
        <v>12.83456</v>
      </c>
      <c r="G133" s="269">
        <v>13.40326</v>
      </c>
      <c r="H133" s="269">
        <v>16.619509999999998</v>
      </c>
      <c r="I133" s="269">
        <v>7.6219999999999999</v>
      </c>
      <c r="J133" s="269">
        <v>12.314</v>
      </c>
      <c r="K133" s="269">
        <v>9.5500000000000007</v>
      </c>
      <c r="L133" s="269">
        <v>18.966999999999999</v>
      </c>
      <c r="M133" s="269">
        <v>9.3149999999999995</v>
      </c>
      <c r="N133" s="269">
        <v>7.306</v>
      </c>
      <c r="O133" s="269">
        <v>8.6129999999999995</v>
      </c>
      <c r="P133" s="269">
        <v>7.8949999999999996</v>
      </c>
      <c r="Q133" s="269">
        <v>8.6549999999999994</v>
      </c>
      <c r="R133" s="269">
        <v>8.3330000000000002</v>
      </c>
      <c r="S133" s="269">
        <v>9.157</v>
      </c>
      <c r="T133" s="269">
        <v>8.41</v>
      </c>
      <c r="U133" s="269">
        <v>7.875</v>
      </c>
      <c r="V133" s="269">
        <v>8.7129999999999992</v>
      </c>
      <c r="W133" s="269">
        <v>8.9049999999999994</v>
      </c>
      <c r="X133" s="269">
        <v>8.9489999999999998</v>
      </c>
      <c r="Y133" s="269">
        <v>8.6880000000000006</v>
      </c>
      <c r="Z133" s="269">
        <v>6.6549999999999896</v>
      </c>
      <c r="AA133" s="269">
        <v>8.7089999999999996</v>
      </c>
      <c r="AB133" s="269">
        <v>7.968</v>
      </c>
      <c r="AC133" s="269">
        <v>27.151</v>
      </c>
      <c r="AD133" s="269">
        <v>8.4969999999999999</v>
      </c>
    </row>
    <row r="134" spans="1:30" x14ac:dyDescent="0.25">
      <c r="A134" s="240" t="s">
        <v>702</v>
      </c>
      <c r="B134" s="269">
        <v>13.17543</v>
      </c>
      <c r="C134" s="269">
        <v>12.877000000000001</v>
      </c>
      <c r="D134" s="269">
        <v>13.30148</v>
      </c>
      <c r="E134" s="269">
        <v>27.69763</v>
      </c>
      <c r="F134" s="269">
        <v>26.110530000000001</v>
      </c>
      <c r="G134" s="269">
        <v>17.237490000000001</v>
      </c>
      <c r="H134" s="269">
        <v>24.095310000000001</v>
      </c>
      <c r="I134" s="269">
        <v>7.9390000000000001</v>
      </c>
      <c r="J134" s="269">
        <v>27.286999999999999</v>
      </c>
      <c r="K134" s="269">
        <v>16.087</v>
      </c>
      <c r="L134" s="269">
        <v>172.535</v>
      </c>
      <c r="M134" s="269">
        <v>17.698</v>
      </c>
      <c r="N134" s="269">
        <v>16.170999999999999</v>
      </c>
      <c r="O134" s="269">
        <v>16.628</v>
      </c>
      <c r="P134" s="269">
        <v>15.875</v>
      </c>
      <c r="Q134" s="269">
        <v>17.067</v>
      </c>
      <c r="R134" s="269">
        <v>21.087</v>
      </c>
      <c r="S134" s="269">
        <v>17.471</v>
      </c>
      <c r="T134" s="269">
        <v>17.052</v>
      </c>
      <c r="U134" s="269">
        <v>17.524000000000001</v>
      </c>
      <c r="V134" s="269">
        <v>17.414999999999999</v>
      </c>
      <c r="W134" s="269">
        <v>18.739000000000001</v>
      </c>
      <c r="X134" s="269">
        <v>19.821999999999999</v>
      </c>
      <c r="Y134" s="269">
        <v>23.248000000000001</v>
      </c>
      <c r="Z134" s="269">
        <v>18.538</v>
      </c>
      <c r="AA134" s="269">
        <v>16.302</v>
      </c>
      <c r="AB134" s="269">
        <v>16.567</v>
      </c>
      <c r="AC134" s="269">
        <v>16.95</v>
      </c>
      <c r="AD134" s="269">
        <v>16.658000000000001</v>
      </c>
    </row>
    <row r="135" spans="1:30" x14ac:dyDescent="0.25">
      <c r="A135" s="240" t="s">
        <v>703</v>
      </c>
      <c r="B135" s="269">
        <v>157.28002000000001</v>
      </c>
      <c r="C135" s="269">
        <v>112.73358</v>
      </c>
      <c r="D135" s="269">
        <v>135.33336</v>
      </c>
      <c r="E135" s="269">
        <v>184.61662000000001</v>
      </c>
      <c r="F135" s="269">
        <v>98.978750000000005</v>
      </c>
      <c r="G135" s="269">
        <v>217.6671</v>
      </c>
      <c r="H135" s="269">
        <v>18.557969999999901</v>
      </c>
      <c r="I135" s="269">
        <v>-67.555999999999997</v>
      </c>
      <c r="J135" s="269">
        <v>425.99299999999999</v>
      </c>
      <c r="K135" s="269">
        <v>91.260999999999996</v>
      </c>
      <c r="L135" s="269">
        <v>314.74599999999998</v>
      </c>
      <c r="M135" s="269">
        <v>236.786</v>
      </c>
      <c r="N135" s="269">
        <v>209.65600000000001</v>
      </c>
      <c r="O135" s="269">
        <v>121.423</v>
      </c>
      <c r="P135" s="269">
        <v>143.46899999999999</v>
      </c>
      <c r="Q135" s="269">
        <v>164.27699999999999</v>
      </c>
      <c r="R135" s="269">
        <v>272.46899999999999</v>
      </c>
      <c r="S135" s="269">
        <v>179.66</v>
      </c>
      <c r="T135" s="269">
        <v>238.727</v>
      </c>
      <c r="U135" s="269">
        <v>147.20099999999999</v>
      </c>
      <c r="V135" s="269">
        <v>139.19399999999999</v>
      </c>
      <c r="W135" s="269">
        <v>165.90199999999999</v>
      </c>
      <c r="X135" s="269">
        <v>324.16199999999998</v>
      </c>
      <c r="Y135" s="269">
        <v>194.803</v>
      </c>
      <c r="Z135" s="269">
        <v>177.53899999999999</v>
      </c>
      <c r="AA135" s="269">
        <v>138.81899999999999</v>
      </c>
      <c r="AB135" s="269">
        <v>158.78399999999999</v>
      </c>
      <c r="AC135" s="269">
        <v>368.09899999999999</v>
      </c>
      <c r="AD135" s="269">
        <v>223.679</v>
      </c>
    </row>
    <row r="136" spans="1:30" ht="15.75" thickBot="1" x14ac:dyDescent="0.3">
      <c r="A136" s="240" t="s">
        <v>704</v>
      </c>
      <c r="B136" s="303">
        <v>50.76052</v>
      </c>
      <c r="C136" s="303">
        <v>42.4407</v>
      </c>
      <c r="D136" s="303">
        <v>75.473439999999997</v>
      </c>
      <c r="E136" s="303">
        <v>55.469519999999903</v>
      </c>
      <c r="F136" s="303">
        <v>56.616729999999997</v>
      </c>
      <c r="G136" s="303">
        <v>67.736069999999998</v>
      </c>
      <c r="H136" s="303">
        <v>-51.735349999999997</v>
      </c>
      <c r="I136" s="303">
        <v>70.251000000000005</v>
      </c>
      <c r="J136" s="303">
        <v>102.319</v>
      </c>
      <c r="K136" s="303">
        <v>90.495000000000005</v>
      </c>
      <c r="L136" s="303">
        <v>255.81299999999999</v>
      </c>
      <c r="M136" s="303">
        <v>161.18100000000001</v>
      </c>
      <c r="N136" s="303">
        <v>124.92400000000001</v>
      </c>
      <c r="O136" s="303">
        <v>75.540999999999997</v>
      </c>
      <c r="P136" s="303">
        <v>78.441999999999993</v>
      </c>
      <c r="Q136" s="303">
        <v>93.57</v>
      </c>
      <c r="R136" s="303">
        <v>114.5</v>
      </c>
      <c r="S136" s="303">
        <v>130.791</v>
      </c>
      <c r="T136" s="303">
        <v>102.41800000000001</v>
      </c>
      <c r="U136" s="303">
        <v>104.95399999999999</v>
      </c>
      <c r="V136" s="303">
        <v>97.180999999999997</v>
      </c>
      <c r="W136" s="303">
        <v>168.05799999999999</v>
      </c>
      <c r="X136" s="303">
        <v>179.94900000000001</v>
      </c>
      <c r="Y136" s="303">
        <v>119.56100000000001</v>
      </c>
      <c r="Z136" s="303">
        <v>100.58</v>
      </c>
      <c r="AA136" s="303">
        <v>89.741</v>
      </c>
      <c r="AB136" s="303">
        <v>112.542</v>
      </c>
      <c r="AC136" s="303">
        <v>295.27800000000002</v>
      </c>
      <c r="AD136" s="303">
        <v>219.524</v>
      </c>
    </row>
    <row r="137" spans="1:30" x14ac:dyDescent="0.25">
      <c r="A137" s="299" t="s">
        <v>678</v>
      </c>
      <c r="B137" s="269">
        <v>231.89735999999999</v>
      </c>
      <c r="C137" s="269">
        <v>180.03360000000001</v>
      </c>
      <c r="D137" s="269">
        <v>236.02188000000001</v>
      </c>
      <c r="E137" s="269">
        <v>280.30255</v>
      </c>
      <c r="F137" s="269">
        <v>194.54057</v>
      </c>
      <c r="G137" s="269">
        <v>316.04392000000001</v>
      </c>
      <c r="H137" s="269">
        <v>7.5374399999999904</v>
      </c>
      <c r="I137" s="269">
        <v>18.256</v>
      </c>
      <c r="J137" s="269">
        <v>567.91300000000001</v>
      </c>
      <c r="K137" s="269">
        <v>207.393</v>
      </c>
      <c r="L137" s="269">
        <v>762.06100000000004</v>
      </c>
      <c r="M137" s="269">
        <v>424.98</v>
      </c>
      <c r="N137" s="269">
        <v>358.05700000000002</v>
      </c>
      <c r="O137" s="269">
        <v>222.20499999999899</v>
      </c>
      <c r="P137" s="269">
        <v>245.68100000000001</v>
      </c>
      <c r="Q137" s="269">
        <v>283.56900000000002</v>
      </c>
      <c r="R137" s="269">
        <v>416.38900000000001</v>
      </c>
      <c r="S137" s="269">
        <v>337.07900000000001</v>
      </c>
      <c r="T137" s="269">
        <v>366.60700000000003</v>
      </c>
      <c r="U137" s="269">
        <v>277.55399999999997</v>
      </c>
      <c r="V137" s="269">
        <v>262.50299999999999</v>
      </c>
      <c r="W137" s="269">
        <v>361.60399999999998</v>
      </c>
      <c r="X137" s="269">
        <v>532.88199999999995</v>
      </c>
      <c r="Y137" s="269">
        <v>346.3</v>
      </c>
      <c r="Z137" s="269">
        <v>303.31200000000001</v>
      </c>
      <c r="AA137" s="269">
        <v>253.570999999999</v>
      </c>
      <c r="AB137" s="269">
        <v>295.86099999999999</v>
      </c>
      <c r="AC137" s="269">
        <v>707.47799999999995</v>
      </c>
      <c r="AD137" s="269">
        <v>468.358</v>
      </c>
    </row>
    <row r="138" spans="1:30" ht="15.75" thickBot="1" x14ac:dyDescent="0.3">
      <c r="A138" s="240" t="s">
        <v>705</v>
      </c>
      <c r="B138" s="303">
        <v>1.24569</v>
      </c>
      <c r="C138" s="303">
        <v>1.35734</v>
      </c>
      <c r="D138" s="303">
        <v>1.9818899999999999</v>
      </c>
      <c r="E138" s="303">
        <v>1.16137</v>
      </c>
      <c r="F138" s="303">
        <v>1.2203900000000001</v>
      </c>
      <c r="G138" s="303">
        <v>1.20912</v>
      </c>
      <c r="H138" s="303">
        <v>1.2203900000000001</v>
      </c>
      <c r="I138" s="303">
        <v>0.92200000000000004</v>
      </c>
      <c r="J138" s="303">
        <v>0.92200000000000004</v>
      </c>
      <c r="K138" s="303">
        <v>0.92200000000000004</v>
      </c>
      <c r="L138" s="303">
        <v>0.92200000000000004</v>
      </c>
      <c r="M138" s="303">
        <v>0.92200000000000004</v>
      </c>
      <c r="N138" s="303">
        <v>0.92200000000000004</v>
      </c>
      <c r="O138" s="303">
        <v>0.93500000000000005</v>
      </c>
      <c r="P138" s="303">
        <v>0.93500000000000005</v>
      </c>
      <c r="Q138" s="303">
        <v>0.93500000000000005</v>
      </c>
      <c r="R138" s="303">
        <v>0.93500000000000005</v>
      </c>
      <c r="S138" s="303">
        <v>0.93500000000000005</v>
      </c>
      <c r="T138" s="303">
        <v>0.93500000000000005</v>
      </c>
      <c r="U138" s="303">
        <v>0.93500000000000005</v>
      </c>
      <c r="V138" s="303">
        <v>0.93500000000000005</v>
      </c>
      <c r="W138" s="303">
        <v>0.93500000000000005</v>
      </c>
      <c r="X138" s="303">
        <v>0.93500000000000005</v>
      </c>
      <c r="Y138" s="303">
        <v>0.93500000000000005</v>
      </c>
      <c r="Z138" s="303">
        <v>0.93500000000000005</v>
      </c>
      <c r="AA138" s="303">
        <v>0.94899999999999995</v>
      </c>
      <c r="AB138" s="303">
        <v>0.94899999999999995</v>
      </c>
      <c r="AC138" s="303">
        <v>0.94899999999999995</v>
      </c>
      <c r="AD138" s="303">
        <v>0.94899999999999995</v>
      </c>
    </row>
    <row r="139" spans="1:30" ht="15.75" thickBot="1" x14ac:dyDescent="0.3">
      <c r="A139" s="299" t="s">
        <v>680</v>
      </c>
      <c r="B139" s="303">
        <v>1.24569</v>
      </c>
      <c r="C139" s="303">
        <v>1.35734</v>
      </c>
      <c r="D139" s="303">
        <v>1.9818899999999999</v>
      </c>
      <c r="E139" s="303">
        <v>1.16137</v>
      </c>
      <c r="F139" s="303">
        <v>1.2203900000000001</v>
      </c>
      <c r="G139" s="303">
        <v>1.20912</v>
      </c>
      <c r="H139" s="303">
        <v>1.2203900000000001</v>
      </c>
      <c r="I139" s="303">
        <v>0.92200000000000004</v>
      </c>
      <c r="J139" s="303">
        <v>0.92200000000000004</v>
      </c>
      <c r="K139" s="303">
        <v>0.92200000000000004</v>
      </c>
      <c r="L139" s="303">
        <v>0.92200000000000004</v>
      </c>
      <c r="M139" s="303">
        <v>0.92200000000000004</v>
      </c>
      <c r="N139" s="303">
        <v>0.92200000000000004</v>
      </c>
      <c r="O139" s="303">
        <v>0.93500000000000005</v>
      </c>
      <c r="P139" s="303">
        <v>0.93500000000000005</v>
      </c>
      <c r="Q139" s="303">
        <v>0.93500000000000005</v>
      </c>
      <c r="R139" s="303">
        <v>0.93500000000000005</v>
      </c>
      <c r="S139" s="303">
        <v>0.93500000000000005</v>
      </c>
      <c r="T139" s="303">
        <v>0.93500000000000005</v>
      </c>
      <c r="U139" s="303">
        <v>0.93500000000000005</v>
      </c>
      <c r="V139" s="303">
        <v>0.93500000000000005</v>
      </c>
      <c r="W139" s="303">
        <v>0.93500000000000005</v>
      </c>
      <c r="X139" s="303">
        <v>0.93500000000000005</v>
      </c>
      <c r="Y139" s="303">
        <v>0.93500000000000005</v>
      </c>
      <c r="Z139" s="303">
        <v>0.93500000000000005</v>
      </c>
      <c r="AA139" s="303">
        <v>0.94899999999999995</v>
      </c>
      <c r="AB139" s="303">
        <v>0.94899999999999995</v>
      </c>
      <c r="AC139" s="303">
        <v>0.94899999999999995</v>
      </c>
      <c r="AD139" s="303">
        <v>0.94899999999999995</v>
      </c>
    </row>
    <row r="140" spans="1:30" x14ac:dyDescent="0.25">
      <c r="A140" s="298" t="s">
        <v>706</v>
      </c>
      <c r="B140" s="301">
        <v>4785.3721100000002</v>
      </c>
      <c r="C140" s="301">
        <v>9143.1675099999993</v>
      </c>
      <c r="D140" s="301">
        <v>4033.2212</v>
      </c>
      <c r="E140" s="301">
        <v>5319.8345799999997</v>
      </c>
      <c r="F140" s="301">
        <v>6083.2146599999996</v>
      </c>
      <c r="G140" s="301">
        <v>5405.3579900000004</v>
      </c>
      <c r="H140" s="301">
        <v>3988.6690199999998</v>
      </c>
      <c r="I140" s="301">
        <v>5181.4716526344801</v>
      </c>
      <c r="J140" s="301">
        <v>5728.9412436344801</v>
      </c>
      <c r="K140" s="301">
        <v>3739.54239913015</v>
      </c>
      <c r="L140" s="301">
        <v>3607.6784296344799</v>
      </c>
      <c r="M140" s="301">
        <v>4019.25434288106</v>
      </c>
      <c r="N140" s="301">
        <v>4588.6091928973701</v>
      </c>
      <c r="O140" s="301">
        <v>4936.2151008973797</v>
      </c>
      <c r="P140" s="301">
        <v>4021.33402593956</v>
      </c>
      <c r="Q140" s="301">
        <v>4723.01555094376</v>
      </c>
      <c r="R140" s="301">
        <v>4909.9648441301497</v>
      </c>
      <c r="S140" s="301">
        <v>4720.7309786843198</v>
      </c>
      <c r="T140" s="301">
        <v>4206.9317121301501</v>
      </c>
      <c r="U140" s="301">
        <v>4752.1972556344799</v>
      </c>
      <c r="V140" s="301">
        <v>4976.0950496344803</v>
      </c>
      <c r="W140" s="301">
        <v>3772.11260813015</v>
      </c>
      <c r="X140" s="301">
        <v>4712.1826136344798</v>
      </c>
      <c r="Y140" s="301">
        <v>6361.6852533398396</v>
      </c>
      <c r="Z140" s="301">
        <v>4468.6112282404902</v>
      </c>
      <c r="AA140" s="301">
        <v>5478.3923472404904</v>
      </c>
      <c r="AB140" s="301">
        <v>3675.8574373862698</v>
      </c>
      <c r="AC140" s="301">
        <v>4613.0004171178398</v>
      </c>
      <c r="AD140" s="301">
        <v>4675.3547958603904</v>
      </c>
    </row>
    <row r="141" spans="1:30" x14ac:dyDescent="0.25">
      <c r="A141" s="240" t="s">
        <v>649</v>
      </c>
    </row>
    <row r="142" spans="1:30" x14ac:dyDescent="0.25">
      <c r="A142" s="240" t="s">
        <v>707</v>
      </c>
      <c r="B142" s="269">
        <v>1328.21667</v>
      </c>
      <c r="C142" s="269">
        <v>1403.3946799999901</v>
      </c>
      <c r="D142" s="269">
        <v>935.22843</v>
      </c>
      <c r="E142" s="269">
        <v>1387.7598700000001</v>
      </c>
      <c r="F142" s="269">
        <v>1099.0248300000001</v>
      </c>
      <c r="G142" s="269">
        <v>857.57497999999998</v>
      </c>
      <c r="H142" s="269">
        <v>1181.3731399999999</v>
      </c>
      <c r="I142" s="269">
        <v>1395.8083999999999</v>
      </c>
      <c r="J142" s="269">
        <v>1419.6981000000001</v>
      </c>
      <c r="K142" s="269">
        <v>1142.1871000000001</v>
      </c>
      <c r="L142" s="269">
        <v>1190.8680999999999</v>
      </c>
      <c r="M142" s="269">
        <v>1289.02519999999</v>
      </c>
      <c r="N142" s="269">
        <v>1303.5070000000001</v>
      </c>
      <c r="O142" s="269">
        <v>1420.6904999999899</v>
      </c>
      <c r="P142" s="269">
        <v>1108.6599999999901</v>
      </c>
      <c r="Q142" s="269">
        <v>1489.0547999999999</v>
      </c>
      <c r="R142" s="269">
        <v>1247.67019999999</v>
      </c>
      <c r="S142" s="269">
        <v>685.67419999999902</v>
      </c>
      <c r="T142" s="269">
        <v>940.4443</v>
      </c>
      <c r="U142" s="269">
        <v>1258.7073</v>
      </c>
      <c r="V142" s="269">
        <v>1856.6255999999901</v>
      </c>
      <c r="W142" s="269">
        <v>877.35180000000003</v>
      </c>
      <c r="X142" s="269">
        <v>944.58429999999998</v>
      </c>
      <c r="Y142" s="269">
        <v>1394.80789999999</v>
      </c>
      <c r="Z142" s="269">
        <v>1347.2909999999899</v>
      </c>
      <c r="AA142" s="269">
        <v>1364.9595999999999</v>
      </c>
      <c r="AB142" s="269">
        <v>1027.4304999999999</v>
      </c>
      <c r="AC142" s="269">
        <v>1724.2046</v>
      </c>
      <c r="AD142" s="269">
        <v>1031.0540000000001</v>
      </c>
    </row>
    <row r="143" spans="1:30" x14ac:dyDescent="0.25">
      <c r="A143" s="240" t="s">
        <v>708</v>
      </c>
      <c r="B143" s="269">
        <v>26.997450000000001</v>
      </c>
      <c r="C143" s="269">
        <v>329.81893000000002</v>
      </c>
      <c r="D143" s="269">
        <v>403.24799999999999</v>
      </c>
      <c r="E143" s="269">
        <v>0.87039999999999995</v>
      </c>
      <c r="F143" s="269">
        <v>106.92743</v>
      </c>
      <c r="G143" s="269">
        <v>610.06101000000001</v>
      </c>
      <c r="H143" s="269">
        <v>344.75533999999999</v>
      </c>
      <c r="I143" s="269">
        <v>1124.95539999999</v>
      </c>
      <c r="J143" s="269">
        <v>990.71279999999899</v>
      </c>
      <c r="K143" s="269">
        <v>394.99329999999998</v>
      </c>
      <c r="L143" s="269">
        <v>630.27409999999895</v>
      </c>
      <c r="M143" s="269">
        <v>640.35230000000001</v>
      </c>
      <c r="N143" s="269">
        <v>2.331</v>
      </c>
      <c r="O143" s="269">
        <v>34.691699999999997</v>
      </c>
      <c r="P143" s="269">
        <v>39.763500000000001</v>
      </c>
      <c r="Q143" s="269">
        <v>62.078800000000001</v>
      </c>
      <c r="R143" s="269">
        <v>418.36430000000001</v>
      </c>
      <c r="S143" s="269">
        <v>975.11109999999996</v>
      </c>
      <c r="T143" s="269">
        <v>999.58320000000003</v>
      </c>
      <c r="U143" s="269">
        <v>1183.3743999999999</v>
      </c>
      <c r="V143" s="269">
        <v>1535.1522</v>
      </c>
      <c r="W143" s="269">
        <v>1266.6401000000001</v>
      </c>
      <c r="X143" s="269">
        <v>475.657499999999</v>
      </c>
      <c r="Y143" s="269">
        <v>169.64570000000001</v>
      </c>
      <c r="Z143" s="269">
        <v>104.3081</v>
      </c>
      <c r="AA143" s="269">
        <v>66.625500000000002</v>
      </c>
      <c r="AB143" s="269">
        <v>80.188900000000004</v>
      </c>
      <c r="AC143" s="269">
        <v>0</v>
      </c>
      <c r="AD143" s="269">
        <v>481.19589999999999</v>
      </c>
    </row>
    <row r="144" spans="1:30" x14ac:dyDescent="0.25">
      <c r="A144" s="240" t="s">
        <v>709</v>
      </c>
      <c r="B144" s="269">
        <v>6.7291499999999997</v>
      </c>
      <c r="C144" s="269">
        <v>37.480840000000001</v>
      </c>
      <c r="D144" s="269">
        <v>2.18852</v>
      </c>
      <c r="E144" s="269">
        <v>1.44695</v>
      </c>
      <c r="F144" s="269">
        <v>21.94266</v>
      </c>
      <c r="G144" s="269">
        <v>22.401160000000001</v>
      </c>
      <c r="H144" s="269">
        <v>14.6983</v>
      </c>
      <c r="I144" s="269">
        <v>0</v>
      </c>
      <c r="J144" s="269">
        <v>0</v>
      </c>
      <c r="K144" s="269">
        <v>0</v>
      </c>
      <c r="L144" s="269">
        <v>0</v>
      </c>
      <c r="M144" s="269">
        <v>0</v>
      </c>
      <c r="N144" s="269">
        <v>0</v>
      </c>
      <c r="O144" s="269">
        <v>0</v>
      </c>
      <c r="P144" s="269">
        <v>0</v>
      </c>
      <c r="Q144" s="269">
        <v>0.97907143517338502</v>
      </c>
      <c r="R144" s="269">
        <v>0</v>
      </c>
      <c r="S144" s="269">
        <v>0</v>
      </c>
      <c r="T144" s="269">
        <v>0</v>
      </c>
      <c r="U144" s="269">
        <v>0</v>
      </c>
      <c r="V144" s="269">
        <v>0</v>
      </c>
      <c r="W144" s="269">
        <v>0</v>
      </c>
      <c r="X144" s="269">
        <v>2.21437525920745E-2</v>
      </c>
      <c r="Y144" s="269">
        <v>0</v>
      </c>
      <c r="Z144" s="269">
        <v>0</v>
      </c>
      <c r="AA144" s="269">
        <v>0</v>
      </c>
      <c r="AB144" s="269">
        <v>0</v>
      </c>
      <c r="AC144" s="269">
        <v>0</v>
      </c>
      <c r="AD144" s="269">
        <v>0</v>
      </c>
    </row>
    <row r="145" spans="1:30" x14ac:dyDescent="0.25">
      <c r="A145" s="240" t="s">
        <v>710</v>
      </c>
      <c r="B145" s="269">
        <v>297.41789</v>
      </c>
      <c r="C145" s="269">
        <v>4099.6743299999998</v>
      </c>
      <c r="D145" s="269">
        <v>213.94292999999999</v>
      </c>
      <c r="E145" s="269">
        <v>298.38128999999998</v>
      </c>
      <c r="F145" s="269">
        <v>474.75125000000003</v>
      </c>
      <c r="G145" s="269">
        <v>193.15588</v>
      </c>
      <c r="H145" s="269">
        <v>88.7684</v>
      </c>
      <c r="I145" s="269">
        <v>122.464</v>
      </c>
      <c r="J145" s="269">
        <v>88.909599999999998</v>
      </c>
      <c r="K145" s="269">
        <v>184.41149999999999</v>
      </c>
      <c r="L145" s="269">
        <v>109.8261</v>
      </c>
      <c r="M145" s="269">
        <v>217.79810000000001</v>
      </c>
      <c r="N145" s="269">
        <v>951.7414</v>
      </c>
      <c r="O145" s="269">
        <v>243.99369999999999</v>
      </c>
      <c r="P145" s="269">
        <v>206.1123</v>
      </c>
      <c r="Q145" s="269">
        <v>184.7253</v>
      </c>
      <c r="R145" s="269">
        <v>98.975399999999993</v>
      </c>
      <c r="S145" s="269">
        <v>41.237699999999997</v>
      </c>
      <c r="T145" s="269">
        <v>10.606999999999999</v>
      </c>
      <c r="U145" s="269">
        <v>8.3148</v>
      </c>
      <c r="V145" s="269">
        <v>38.654400000000003</v>
      </c>
      <c r="W145" s="269">
        <v>41.480899999999998</v>
      </c>
      <c r="X145" s="269">
        <v>24.337599999999998</v>
      </c>
      <c r="Y145" s="269">
        <v>3.2000000000000002E-3</v>
      </c>
      <c r="Z145" s="269">
        <v>291.48739999999998</v>
      </c>
      <c r="AA145" s="269">
        <v>147.25909999999999</v>
      </c>
      <c r="AB145" s="269">
        <v>77.059100000000001</v>
      </c>
      <c r="AC145" s="269">
        <v>56.942300000000003</v>
      </c>
      <c r="AD145" s="269">
        <v>27.425799999999999</v>
      </c>
    </row>
    <row r="146" spans="1:30" x14ac:dyDescent="0.25">
      <c r="A146" s="240" t="s">
        <v>711</v>
      </c>
      <c r="B146" s="269">
        <v>2580.3337999999999</v>
      </c>
      <c r="C146" s="269">
        <v>2067.2472299999999</v>
      </c>
      <c r="D146" s="269">
        <v>2277.9450900000002</v>
      </c>
      <c r="E146" s="269">
        <v>2385.7584200000001</v>
      </c>
      <c r="F146" s="269">
        <v>2970.0951299999901</v>
      </c>
      <c r="G146" s="269">
        <v>2918.3722499999999</v>
      </c>
      <c r="H146" s="269">
        <v>2505.5616199999999</v>
      </c>
      <c r="I146" s="269">
        <v>2657.4783154512702</v>
      </c>
      <c r="J146" s="269">
        <v>2648.1636487845999</v>
      </c>
      <c r="K146" s="269">
        <v>2628.3409487846002</v>
      </c>
      <c r="L146" s="269">
        <v>2590.4067487846</v>
      </c>
      <c r="M146" s="269">
        <v>3137.4148029512698</v>
      </c>
      <c r="N146" s="269">
        <v>3201.3575182290401</v>
      </c>
      <c r="O146" s="269">
        <v>3219.9210380812701</v>
      </c>
      <c r="P146" s="269">
        <v>3183.2032380812698</v>
      </c>
      <c r="Q146" s="269">
        <v>3249.7219380812699</v>
      </c>
      <c r="R146" s="269">
        <v>3134.0771380812698</v>
      </c>
      <c r="S146" s="269">
        <v>2300.7958380812702</v>
      </c>
      <c r="T146" s="269">
        <v>2300.7958380812702</v>
      </c>
      <c r="U146" s="269">
        <v>2300.7958380812702</v>
      </c>
      <c r="V146" s="269">
        <v>2664.5282436368202</v>
      </c>
      <c r="W146" s="269">
        <v>2664.5282436368202</v>
      </c>
      <c r="X146" s="269">
        <v>2664.5282436368202</v>
      </c>
      <c r="Y146" s="269">
        <v>2173.3693894701501</v>
      </c>
      <c r="Z146" s="269">
        <v>2053.9187741923802</v>
      </c>
      <c r="AA146" s="269">
        <v>2037.27418600287</v>
      </c>
      <c r="AB146" s="269">
        <v>2037.27418600287</v>
      </c>
      <c r="AC146" s="269">
        <v>2037.27418600287</v>
      </c>
      <c r="AD146" s="269">
        <v>2037.27418600287</v>
      </c>
    </row>
    <row r="147" spans="1:30" x14ac:dyDescent="0.25">
      <c r="A147" s="240" t="s">
        <v>712</v>
      </c>
      <c r="B147" s="269">
        <v>100.64382999999999</v>
      </c>
      <c r="C147" s="269">
        <v>108.73772</v>
      </c>
      <c r="D147" s="269">
        <v>93.789050000000003</v>
      </c>
      <c r="E147" s="269">
        <v>101.89079</v>
      </c>
      <c r="F147" s="269">
        <v>93.233410000000006</v>
      </c>
      <c r="G147" s="269">
        <v>93.187370000000001</v>
      </c>
      <c r="H147" s="269">
        <v>79.527149999999907</v>
      </c>
      <c r="I147" s="269">
        <v>101.80800000000001</v>
      </c>
      <c r="J147" s="269">
        <v>108.77500000000001</v>
      </c>
      <c r="K147" s="269">
        <v>93.165000000000006</v>
      </c>
      <c r="L147" s="269">
        <v>108.73099999999999</v>
      </c>
      <c r="M147" s="269">
        <v>98.879000000000005</v>
      </c>
      <c r="N147" s="269">
        <v>82.036000000000001</v>
      </c>
      <c r="O147" s="269">
        <v>117.143</v>
      </c>
      <c r="P147" s="269">
        <v>97.102000000000004</v>
      </c>
      <c r="Q147" s="269">
        <v>105.29</v>
      </c>
      <c r="R147" s="269">
        <v>109.68300000000001</v>
      </c>
      <c r="S147" s="269">
        <v>115.60899999999999</v>
      </c>
      <c r="T147" s="269">
        <v>96.091999999999999</v>
      </c>
      <c r="U147" s="269">
        <v>105.185</v>
      </c>
      <c r="V147" s="269">
        <v>105.009</v>
      </c>
      <c r="W147" s="269">
        <v>96.92</v>
      </c>
      <c r="X147" s="269">
        <v>104.443</v>
      </c>
      <c r="Y147" s="269">
        <v>92.206000000000003</v>
      </c>
      <c r="Z147" s="269">
        <v>89.501000000000005</v>
      </c>
      <c r="AA147" s="269">
        <v>112.438</v>
      </c>
      <c r="AB147" s="269">
        <v>93.165000000000006</v>
      </c>
      <c r="AC147" s="269">
        <v>106.428</v>
      </c>
      <c r="AD147" s="269">
        <v>104.521</v>
      </c>
    </row>
    <row r="148" spans="1:30" x14ac:dyDescent="0.25">
      <c r="A148" s="240" t="s">
        <v>713</v>
      </c>
      <c r="B148" s="269">
        <v>0</v>
      </c>
      <c r="C148" s="269">
        <v>0</v>
      </c>
      <c r="D148" s="269">
        <v>0</v>
      </c>
      <c r="E148" s="269">
        <v>20.556270000000001</v>
      </c>
      <c r="F148" s="269">
        <v>6.8520899999999996</v>
      </c>
      <c r="G148" s="269">
        <v>6.8520899999999996</v>
      </c>
      <c r="H148" s="269">
        <v>6.8520899999999996</v>
      </c>
      <c r="I148" s="269">
        <v>5.9</v>
      </c>
      <c r="J148" s="269">
        <v>5.9</v>
      </c>
      <c r="K148" s="269">
        <v>5.9</v>
      </c>
      <c r="L148" s="269">
        <v>5.9</v>
      </c>
      <c r="M148" s="269">
        <v>5.9</v>
      </c>
      <c r="N148" s="269">
        <v>5.9</v>
      </c>
      <c r="O148" s="269">
        <v>7.8</v>
      </c>
      <c r="P148" s="269">
        <v>7.8</v>
      </c>
      <c r="Q148" s="269">
        <v>7.8</v>
      </c>
      <c r="R148" s="269">
        <v>7.8</v>
      </c>
      <c r="S148" s="269">
        <v>7.8</v>
      </c>
      <c r="T148" s="269">
        <v>7.8</v>
      </c>
      <c r="U148" s="269">
        <v>7.8</v>
      </c>
      <c r="V148" s="269">
        <v>7.8</v>
      </c>
      <c r="W148" s="269">
        <v>7.8</v>
      </c>
      <c r="X148" s="269">
        <v>7.8</v>
      </c>
      <c r="Y148" s="269">
        <v>7.8</v>
      </c>
      <c r="Z148" s="269">
        <v>7.8</v>
      </c>
      <c r="AA148" s="269">
        <v>8</v>
      </c>
      <c r="AB148" s="269">
        <v>8</v>
      </c>
      <c r="AC148" s="269">
        <v>8</v>
      </c>
      <c r="AD148" s="269">
        <v>8</v>
      </c>
    </row>
    <row r="149" spans="1:30" x14ac:dyDescent="0.25">
      <c r="A149" s="240" t="s">
        <v>714</v>
      </c>
      <c r="B149" s="269">
        <v>2.8188300000000002</v>
      </c>
      <c r="C149" s="269">
        <v>600.87156000000004</v>
      </c>
      <c r="D149" s="269">
        <v>4.6916700000000002</v>
      </c>
      <c r="E149" s="269">
        <v>2.8102</v>
      </c>
      <c r="F149" s="269">
        <v>7.6437499999999998</v>
      </c>
      <c r="G149" s="269">
        <v>15.232999999999899</v>
      </c>
      <c r="H149" s="269">
        <v>-0.82915000000000005</v>
      </c>
      <c r="I149" s="269">
        <v>10.618</v>
      </c>
      <c r="J149" s="269">
        <v>4.8739999999999997</v>
      </c>
      <c r="K149" s="269">
        <v>16.074000000000002</v>
      </c>
      <c r="L149" s="269">
        <v>18.140999999999998</v>
      </c>
      <c r="M149" s="269">
        <v>5.617</v>
      </c>
      <c r="N149" s="269">
        <v>21.15</v>
      </c>
      <c r="O149" s="269">
        <v>25.86</v>
      </c>
      <c r="P149" s="269">
        <v>27.956</v>
      </c>
      <c r="Q149" s="269">
        <v>21.707000000000001</v>
      </c>
      <c r="R149" s="269">
        <v>4.7759999999999998</v>
      </c>
      <c r="S149" s="269">
        <v>8.2279999999999998</v>
      </c>
      <c r="T149" s="269">
        <v>4.4870000000000001</v>
      </c>
      <c r="U149" s="269">
        <v>5.1959999999999997</v>
      </c>
      <c r="V149" s="269">
        <v>3.1179999999999999</v>
      </c>
      <c r="W149" s="269">
        <v>6.7839999999999998</v>
      </c>
      <c r="X149" s="269">
        <v>4.0529999999999999</v>
      </c>
      <c r="Y149" s="269">
        <v>0.16700000000000001</v>
      </c>
      <c r="Z149" s="269">
        <v>15.206</v>
      </c>
      <c r="AA149" s="269">
        <v>22.26</v>
      </c>
      <c r="AB149" s="269">
        <v>31.288</v>
      </c>
      <c r="AC149" s="269">
        <v>4.5739999999999998</v>
      </c>
      <c r="AD149" s="269">
        <v>5.726</v>
      </c>
    </row>
    <row r="150" spans="1:30" ht="15.75" thickBot="1" x14ac:dyDescent="0.3">
      <c r="A150" s="240" t="s">
        <v>715</v>
      </c>
      <c r="B150" s="303">
        <v>5.3269999999999998E-2</v>
      </c>
      <c r="C150" s="303">
        <v>-3.0000000000000001E-5</v>
      </c>
      <c r="D150" s="303">
        <v>7.2999999999999996E-4</v>
      </c>
      <c r="E150" s="303">
        <v>3.8600000000000001E-3</v>
      </c>
      <c r="F150" s="303">
        <v>-3.5999999999999899E-4</v>
      </c>
      <c r="G150" s="303">
        <v>1.0000000000000001E-5</v>
      </c>
      <c r="H150" s="303">
        <v>0</v>
      </c>
      <c r="I150" s="303">
        <v>0</v>
      </c>
      <c r="J150" s="303">
        <v>4.2000000000000003E-2</v>
      </c>
      <c r="K150" s="303">
        <v>0</v>
      </c>
      <c r="L150" s="303">
        <v>0</v>
      </c>
      <c r="M150" s="303">
        <v>0</v>
      </c>
      <c r="N150" s="303">
        <v>0</v>
      </c>
      <c r="O150" s="303">
        <v>0</v>
      </c>
      <c r="P150" s="303">
        <v>0</v>
      </c>
      <c r="Q150" s="303">
        <v>0.19600000000000001</v>
      </c>
      <c r="R150" s="303">
        <v>0</v>
      </c>
      <c r="S150" s="303">
        <v>0</v>
      </c>
      <c r="T150" s="303">
        <v>2.3E-2</v>
      </c>
      <c r="U150" s="303">
        <v>0.57799999999999996</v>
      </c>
      <c r="V150" s="303">
        <v>2.2429999999999999</v>
      </c>
      <c r="W150" s="303">
        <v>0.17799999999999999</v>
      </c>
      <c r="X150" s="303">
        <v>1E-3</v>
      </c>
      <c r="Y150" s="303">
        <v>6.7000000000000004E-2</v>
      </c>
      <c r="Z150" s="303">
        <v>0</v>
      </c>
      <c r="AA150" s="303">
        <v>0</v>
      </c>
      <c r="AB150" s="303">
        <v>0</v>
      </c>
      <c r="AC150" s="303">
        <v>0</v>
      </c>
      <c r="AD150" s="303">
        <v>0</v>
      </c>
    </row>
    <row r="151" spans="1:30" x14ac:dyDescent="0.25">
      <c r="A151" s="298" t="s">
        <v>716</v>
      </c>
      <c r="B151" s="269">
        <v>4343.2108900000003</v>
      </c>
      <c r="C151" s="269">
        <v>8647.2252599999993</v>
      </c>
      <c r="D151" s="269">
        <v>3931.03442</v>
      </c>
      <c r="E151" s="269">
        <v>4199.4780499999997</v>
      </c>
      <c r="F151" s="269">
        <v>4780.47019</v>
      </c>
      <c r="G151" s="269">
        <v>4716.8377499999997</v>
      </c>
      <c r="H151" s="269">
        <v>4220.7068900000004</v>
      </c>
      <c r="I151" s="269">
        <v>5419.0321154512703</v>
      </c>
      <c r="J151" s="269">
        <v>5267.0751487846001</v>
      </c>
      <c r="K151" s="269">
        <v>4465.0718487845998</v>
      </c>
      <c r="L151" s="269">
        <v>4654.14704878459</v>
      </c>
      <c r="M151" s="269">
        <v>5394.9864029512601</v>
      </c>
      <c r="N151" s="269">
        <v>5568.0229182290304</v>
      </c>
      <c r="O151" s="269">
        <v>5070.09993808127</v>
      </c>
      <c r="P151" s="269">
        <v>4670.5970380812696</v>
      </c>
      <c r="Q151" s="269">
        <v>5121.5529095164402</v>
      </c>
      <c r="R151" s="269">
        <v>5021.3460380812703</v>
      </c>
      <c r="S151" s="269">
        <v>4134.4558380812696</v>
      </c>
      <c r="T151" s="269">
        <v>4359.8323380812699</v>
      </c>
      <c r="U151" s="269">
        <v>4869.9513380812696</v>
      </c>
      <c r="V151" s="269">
        <v>6213.13044363682</v>
      </c>
      <c r="W151" s="269">
        <v>4961.68304363682</v>
      </c>
      <c r="X151" s="269">
        <v>4225.4267873894096</v>
      </c>
      <c r="Y151" s="269">
        <v>3838.0661894701502</v>
      </c>
      <c r="Z151" s="269">
        <v>3909.5122741923801</v>
      </c>
      <c r="AA151" s="269">
        <v>3758.8163860028699</v>
      </c>
      <c r="AB151" s="269">
        <v>3354.40568600287</v>
      </c>
      <c r="AC151" s="269">
        <v>3937.4230860028601</v>
      </c>
      <c r="AD151" s="269">
        <v>3695.1968860028701</v>
      </c>
    </row>
    <row r="152" spans="1:30" x14ac:dyDescent="0.25">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row>
    <row r="153" spans="1:30" x14ac:dyDescent="0.25">
      <c r="A153" s="297" t="s">
        <v>717</v>
      </c>
      <c r="B153" s="301">
        <v>40343.761630000001</v>
      </c>
      <c r="C153" s="301">
        <v>49694.369720000002</v>
      </c>
      <c r="D153" s="301">
        <v>33696.020750000003</v>
      </c>
      <c r="E153" s="301">
        <v>37273.7356499999</v>
      </c>
      <c r="F153" s="301">
        <v>36249.427020000003</v>
      </c>
      <c r="G153" s="301">
        <v>38009.611409999903</v>
      </c>
      <c r="H153" s="301">
        <v>37899.081879999998</v>
      </c>
      <c r="I153" s="301">
        <v>40513.651040315999</v>
      </c>
      <c r="J153" s="301">
        <v>42176.663761860204</v>
      </c>
      <c r="K153" s="301">
        <v>36789.8558884507</v>
      </c>
      <c r="L153" s="301">
        <v>37182.286079745398</v>
      </c>
      <c r="M153" s="301">
        <v>35764.684349155599</v>
      </c>
      <c r="N153" s="301">
        <v>39630.920647215498</v>
      </c>
      <c r="O153" s="301">
        <v>40858.088412893303</v>
      </c>
      <c r="P153" s="301">
        <v>36411.1284583776</v>
      </c>
      <c r="Q153" s="301">
        <v>38959.317376103099</v>
      </c>
      <c r="R153" s="301">
        <v>37145.9323026442</v>
      </c>
      <c r="S153" s="301">
        <v>37507.880786581904</v>
      </c>
      <c r="T153" s="301">
        <v>37397.548718874197</v>
      </c>
      <c r="U153" s="301">
        <v>41066.372667748103</v>
      </c>
      <c r="V153" s="301">
        <v>41649.065999510902</v>
      </c>
      <c r="W153" s="301">
        <v>36826.736485237801</v>
      </c>
      <c r="X153" s="301">
        <v>36868.457246050602</v>
      </c>
      <c r="Y153" s="301">
        <v>37667.028535949801</v>
      </c>
      <c r="Z153" s="301">
        <v>38643.643114503997</v>
      </c>
      <c r="AA153" s="301">
        <v>40228.079097325099</v>
      </c>
      <c r="AB153" s="301">
        <v>35060.506891414698</v>
      </c>
      <c r="AC153" s="301">
        <v>43795.591158036703</v>
      </c>
      <c r="AD153" s="301">
        <v>35785.683010624998</v>
      </c>
    </row>
    <row r="154" spans="1:30" x14ac:dyDescent="0.25">
      <c r="A154" s="240" t="s">
        <v>649</v>
      </c>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row>
    <row r="155" spans="1:30" x14ac:dyDescent="0.25">
      <c r="A155" s="240" t="s">
        <v>718</v>
      </c>
      <c r="B155" s="269">
        <v>68.364310000000003</v>
      </c>
      <c r="C155" s="269">
        <v>68.982339999999994</v>
      </c>
      <c r="D155" s="269">
        <v>67.092399999999998</v>
      </c>
      <c r="E155" s="269">
        <v>87.606530000000006</v>
      </c>
      <c r="F155" s="269">
        <v>68.073229999999995</v>
      </c>
      <c r="G155" s="269">
        <v>74.554720000000003</v>
      </c>
      <c r="H155" s="269">
        <v>69.220479999999995</v>
      </c>
      <c r="I155" s="269">
        <v>86.394000000000005</v>
      </c>
      <c r="J155" s="269">
        <v>96.108000000000004</v>
      </c>
      <c r="K155" s="269">
        <v>78.105000000000004</v>
      </c>
      <c r="L155" s="269">
        <v>92.378</v>
      </c>
      <c r="M155" s="269">
        <v>85.963999999999999</v>
      </c>
      <c r="N155" s="269">
        <v>73.878</v>
      </c>
      <c r="O155" s="269">
        <v>95.606999999999999</v>
      </c>
      <c r="P155" s="269">
        <v>84.944999999999993</v>
      </c>
      <c r="Q155" s="269">
        <v>89.956999999999994</v>
      </c>
      <c r="R155" s="269">
        <v>87.048000000000002</v>
      </c>
      <c r="S155" s="269">
        <v>102.309</v>
      </c>
      <c r="T155" s="269">
        <v>80.385000000000005</v>
      </c>
      <c r="U155" s="269">
        <v>95.349000000000004</v>
      </c>
      <c r="V155" s="269">
        <v>101.209</v>
      </c>
      <c r="W155" s="269">
        <v>90.173000000000002</v>
      </c>
      <c r="X155" s="269">
        <v>137.096</v>
      </c>
      <c r="Y155" s="269">
        <v>82.972999999999999</v>
      </c>
      <c r="Z155" s="269">
        <v>75.915999999999997</v>
      </c>
      <c r="AA155" s="269">
        <v>98.358999999999995</v>
      </c>
      <c r="AB155" s="269">
        <v>87.388999999999996</v>
      </c>
      <c r="AC155" s="269">
        <v>97.165999999999997</v>
      </c>
      <c r="AD155" s="269">
        <v>89.504999999999995</v>
      </c>
    </row>
    <row r="156" spans="1:30" x14ac:dyDescent="0.25">
      <c r="A156" s="240" t="s">
        <v>719</v>
      </c>
      <c r="B156" s="269">
        <v>150.36717999999999</v>
      </c>
      <c r="C156" s="269">
        <v>145.75846999999999</v>
      </c>
      <c r="D156" s="269">
        <v>139.39984000000001</v>
      </c>
      <c r="E156" s="269">
        <v>140.41156000000001</v>
      </c>
      <c r="F156" s="269">
        <v>174.99286999999899</v>
      </c>
      <c r="G156" s="269">
        <v>184.73969</v>
      </c>
      <c r="H156" s="269">
        <v>172.33881</v>
      </c>
      <c r="I156" s="269">
        <v>204.739</v>
      </c>
      <c r="J156" s="269">
        <v>224.84800000000001</v>
      </c>
      <c r="K156" s="269">
        <v>217.56700000000001</v>
      </c>
      <c r="L156" s="269">
        <v>226.44899999999899</v>
      </c>
      <c r="M156" s="269">
        <v>203.15</v>
      </c>
      <c r="N156" s="269">
        <v>175.67599999999999</v>
      </c>
      <c r="O156" s="269">
        <v>230.25</v>
      </c>
      <c r="P156" s="269">
        <v>204.346</v>
      </c>
      <c r="Q156" s="269">
        <v>219.065</v>
      </c>
      <c r="R156" s="269">
        <v>195.29300000000001</v>
      </c>
      <c r="S156" s="269">
        <v>216.85499999999999</v>
      </c>
      <c r="T156" s="269">
        <v>177.084</v>
      </c>
      <c r="U156" s="269">
        <v>208.946</v>
      </c>
      <c r="V156" s="269">
        <v>219.989</v>
      </c>
      <c r="W156" s="269">
        <v>226.494</v>
      </c>
      <c r="X156" s="269">
        <v>226.31100000000001</v>
      </c>
      <c r="Y156" s="269">
        <v>197.02499999999901</v>
      </c>
      <c r="Z156" s="269">
        <v>186.43700000000001</v>
      </c>
      <c r="AA156" s="269">
        <v>223.91800000000001</v>
      </c>
      <c r="AB156" s="269">
        <v>198.893</v>
      </c>
      <c r="AC156" s="269">
        <v>223.01</v>
      </c>
      <c r="AD156" s="269">
        <v>199.17099999999999</v>
      </c>
    </row>
    <row r="157" spans="1:30" x14ac:dyDescent="0.25">
      <c r="A157" s="240" t="s">
        <v>720</v>
      </c>
      <c r="B157" s="269">
        <v>0</v>
      </c>
      <c r="C157" s="269">
        <v>0</v>
      </c>
      <c r="D157" s="269">
        <v>0</v>
      </c>
      <c r="E157" s="269">
        <v>0</v>
      </c>
      <c r="F157" s="269">
        <v>0</v>
      </c>
      <c r="G157" s="269">
        <v>0</v>
      </c>
      <c r="H157" s="269">
        <v>0</v>
      </c>
      <c r="I157" s="269">
        <v>0</v>
      </c>
      <c r="J157" s="269">
        <v>0</v>
      </c>
      <c r="K157" s="269">
        <v>0</v>
      </c>
      <c r="L157" s="269">
        <v>0</v>
      </c>
      <c r="M157" s="269">
        <v>0</v>
      </c>
      <c r="N157" s="269">
        <v>0</v>
      </c>
      <c r="O157" s="269">
        <v>0</v>
      </c>
      <c r="P157" s="269">
        <v>0</v>
      </c>
      <c r="Q157" s="269">
        <v>0</v>
      </c>
      <c r="R157" s="269">
        <v>0</v>
      </c>
      <c r="S157" s="269">
        <v>0</v>
      </c>
      <c r="T157" s="269">
        <v>0</v>
      </c>
      <c r="U157" s="269">
        <v>0</v>
      </c>
      <c r="V157" s="269">
        <v>0</v>
      </c>
      <c r="W157" s="269">
        <v>0</v>
      </c>
      <c r="X157" s="269">
        <v>0</v>
      </c>
      <c r="Y157" s="269">
        <v>0</v>
      </c>
      <c r="Z157" s="269">
        <v>0</v>
      </c>
      <c r="AA157" s="269">
        <v>0</v>
      </c>
      <c r="AB157" s="269">
        <v>0</v>
      </c>
      <c r="AC157" s="269">
        <v>0</v>
      </c>
      <c r="AD157" s="269">
        <v>0</v>
      </c>
    </row>
    <row r="158" spans="1:30" x14ac:dyDescent="0.25">
      <c r="A158" s="240" t="s">
        <v>721</v>
      </c>
      <c r="B158" s="269">
        <v>27.230820000000001</v>
      </c>
      <c r="C158" s="269">
        <v>27.281890000000001</v>
      </c>
      <c r="D158" s="269">
        <v>28.56344</v>
      </c>
      <c r="E158" s="269">
        <v>34.261130000000001</v>
      </c>
      <c r="F158" s="269">
        <v>26.110520000000001</v>
      </c>
      <c r="G158" s="269">
        <v>27.635439999999999</v>
      </c>
      <c r="H158" s="269">
        <v>22.94444</v>
      </c>
      <c r="I158" s="269">
        <v>44.555999999999997</v>
      </c>
      <c r="J158" s="269">
        <v>23.744</v>
      </c>
      <c r="K158" s="269">
        <v>6.0609999999999999</v>
      </c>
      <c r="L158" s="269">
        <v>26.962</v>
      </c>
      <c r="M158" s="269">
        <v>23.350999999999999</v>
      </c>
      <c r="N158" s="269">
        <v>20.178999999999998</v>
      </c>
      <c r="O158" s="269">
        <v>27.097999999999999</v>
      </c>
      <c r="P158" s="269">
        <v>24.725000000000001</v>
      </c>
      <c r="Q158" s="269">
        <v>26</v>
      </c>
      <c r="R158" s="269">
        <v>25.358000000000001</v>
      </c>
      <c r="S158" s="269">
        <v>28.524000000000001</v>
      </c>
      <c r="T158" s="269">
        <v>24.239000000000001</v>
      </c>
      <c r="U158" s="269">
        <v>27.472999999999999</v>
      </c>
      <c r="V158" s="269">
        <v>28.279</v>
      </c>
      <c r="W158" s="269">
        <v>25.934999999999999</v>
      </c>
      <c r="X158" s="269">
        <v>28.571000000000002</v>
      </c>
      <c r="Y158" s="269">
        <v>24.344000000000001</v>
      </c>
      <c r="Z158" s="269">
        <v>23.286000000000001</v>
      </c>
      <c r="AA158" s="269">
        <v>27.632999999999999</v>
      </c>
      <c r="AB158" s="269">
        <v>25.196000000000002</v>
      </c>
      <c r="AC158" s="269">
        <v>27.527000000000001</v>
      </c>
      <c r="AD158" s="269">
        <v>25.806999999999999</v>
      </c>
    </row>
    <row r="159" spans="1:30" x14ac:dyDescent="0.25">
      <c r="A159" s="240" t="s">
        <v>722</v>
      </c>
      <c r="B159" s="269">
        <v>0</v>
      </c>
      <c r="C159" s="269">
        <v>0</v>
      </c>
      <c r="D159" s="269">
        <v>0</v>
      </c>
      <c r="E159" s="269">
        <v>0</v>
      </c>
      <c r="F159" s="269">
        <v>0</v>
      </c>
      <c r="G159" s="269">
        <v>0</v>
      </c>
      <c r="H159" s="269">
        <v>0</v>
      </c>
      <c r="I159" s="269">
        <v>0</v>
      </c>
      <c r="J159" s="269">
        <v>0</v>
      </c>
      <c r="K159" s="269">
        <v>0</v>
      </c>
      <c r="L159" s="269">
        <v>0</v>
      </c>
      <c r="M159" s="269">
        <v>0</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0</v>
      </c>
      <c r="AC159" s="269">
        <v>0</v>
      </c>
      <c r="AD159" s="269">
        <v>0</v>
      </c>
    </row>
    <row r="160" spans="1:30" x14ac:dyDescent="0.25">
      <c r="A160" s="240" t="s">
        <v>723</v>
      </c>
      <c r="B160" s="269">
        <v>0</v>
      </c>
      <c r="C160" s="269">
        <v>0</v>
      </c>
      <c r="D160" s="269">
        <v>0</v>
      </c>
      <c r="E160" s="269">
        <v>0</v>
      </c>
      <c r="F160" s="269">
        <v>0</v>
      </c>
      <c r="G160" s="269">
        <v>0</v>
      </c>
      <c r="H160" s="269">
        <v>0</v>
      </c>
      <c r="I160" s="269">
        <v>0</v>
      </c>
      <c r="J160" s="269">
        <v>0</v>
      </c>
      <c r="K160" s="269">
        <v>0</v>
      </c>
      <c r="L160" s="269">
        <v>0</v>
      </c>
      <c r="M160" s="269">
        <v>0</v>
      </c>
      <c r="N160" s="269">
        <v>0</v>
      </c>
      <c r="O160" s="269">
        <v>0</v>
      </c>
      <c r="P160" s="269">
        <v>0</v>
      </c>
      <c r="Q160" s="269">
        <v>0</v>
      </c>
      <c r="R160" s="269">
        <v>0</v>
      </c>
      <c r="S160" s="269">
        <v>0</v>
      </c>
      <c r="T160" s="269">
        <v>0</v>
      </c>
      <c r="U160" s="269">
        <v>0</v>
      </c>
      <c r="V160" s="269">
        <v>0</v>
      </c>
      <c r="W160" s="269">
        <v>0</v>
      </c>
      <c r="X160" s="269">
        <v>0</v>
      </c>
      <c r="Y160" s="269">
        <v>0</v>
      </c>
      <c r="Z160" s="269">
        <v>0</v>
      </c>
      <c r="AA160" s="269">
        <v>0</v>
      </c>
      <c r="AB160" s="269">
        <v>0</v>
      </c>
      <c r="AC160" s="269">
        <v>0</v>
      </c>
      <c r="AD160" s="269">
        <v>0</v>
      </c>
    </row>
    <row r="161" spans="1:30" x14ac:dyDescent="0.25">
      <c r="A161" s="240" t="s">
        <v>724</v>
      </c>
      <c r="B161" s="269">
        <v>14.96862</v>
      </c>
      <c r="C161" s="269">
        <v>67.442520000000002</v>
      </c>
      <c r="D161" s="269">
        <v>103.44033</v>
      </c>
      <c r="E161" s="269">
        <v>84.908929999999998</v>
      </c>
      <c r="F161" s="269">
        <v>96.904839999999993</v>
      </c>
      <c r="G161" s="269">
        <v>87.794649999999905</v>
      </c>
      <c r="H161" s="269">
        <v>70.358559999999997</v>
      </c>
      <c r="I161" s="269">
        <v>65.646000000000001</v>
      </c>
      <c r="J161" s="269">
        <v>71.983999999999995</v>
      </c>
      <c r="K161" s="269">
        <v>74.448999999999998</v>
      </c>
      <c r="L161" s="269">
        <v>83.251999999999995</v>
      </c>
      <c r="M161" s="269">
        <v>66.86</v>
      </c>
      <c r="N161" s="269">
        <v>62.640999999999998</v>
      </c>
      <c r="O161" s="269">
        <v>67.019000000000005</v>
      </c>
      <c r="P161" s="269">
        <v>67.019000000000005</v>
      </c>
      <c r="Q161" s="269">
        <v>74.564999999999998</v>
      </c>
      <c r="R161" s="269">
        <v>74.564999999999998</v>
      </c>
      <c r="S161" s="269">
        <v>74.564999999999998</v>
      </c>
      <c r="T161" s="269">
        <v>79.269000000000005</v>
      </c>
      <c r="U161" s="269">
        <v>79.269000000000005</v>
      </c>
      <c r="V161" s="269">
        <v>67.019000000000005</v>
      </c>
      <c r="W161" s="269">
        <v>74.564999999999998</v>
      </c>
      <c r="X161" s="269">
        <v>74.564999999999998</v>
      </c>
      <c r="Y161" s="269">
        <v>67.019000000000005</v>
      </c>
      <c r="Z161" s="269">
        <v>67.070999999999998</v>
      </c>
      <c r="AA161" s="269">
        <v>70.25</v>
      </c>
      <c r="AB161" s="269">
        <v>71.756</v>
      </c>
      <c r="AC161" s="269">
        <v>71.756</v>
      </c>
      <c r="AD161" s="269">
        <v>82.5</v>
      </c>
    </row>
    <row r="162" spans="1:30" x14ac:dyDescent="0.25">
      <c r="A162" s="240" t="s">
        <v>725</v>
      </c>
      <c r="B162" s="269">
        <v>15.95786</v>
      </c>
      <c r="C162" s="269">
        <v>12.847440000000001</v>
      </c>
      <c r="D162" s="269">
        <v>8.6660199999999996</v>
      </c>
      <c r="E162" s="269">
        <v>22.216169999999899</v>
      </c>
      <c r="F162" s="269">
        <v>17.676310000000001</v>
      </c>
      <c r="G162" s="269">
        <v>13.501670000000001</v>
      </c>
      <c r="H162" s="269">
        <v>22.71782</v>
      </c>
      <c r="I162" s="269">
        <v>34.932000000000002</v>
      </c>
      <c r="J162" s="269">
        <v>19.100000000000001</v>
      </c>
      <c r="K162" s="269">
        <v>117.021</v>
      </c>
      <c r="L162" s="269">
        <v>19.7</v>
      </c>
      <c r="M162" s="269">
        <v>16.2</v>
      </c>
      <c r="N162" s="269">
        <v>32.5</v>
      </c>
      <c r="O162" s="269">
        <v>15.516</v>
      </c>
      <c r="P162" s="269">
        <v>16.172000000000001</v>
      </c>
      <c r="Q162" s="269">
        <v>23.771999999999998</v>
      </c>
      <c r="R162" s="269">
        <v>23.452000000000002</v>
      </c>
      <c r="S162" s="269">
        <v>39.671999999999997</v>
      </c>
      <c r="T162" s="269">
        <v>39.671999999999997</v>
      </c>
      <c r="U162" s="269">
        <v>22.172000000000001</v>
      </c>
      <c r="V162" s="269">
        <v>22.172000000000001</v>
      </c>
      <c r="W162" s="269">
        <v>22.172000000000001</v>
      </c>
      <c r="X162" s="269">
        <v>22.172000000000001</v>
      </c>
      <c r="Y162" s="269">
        <v>17.771999999999998</v>
      </c>
      <c r="Z162" s="269">
        <v>17.628</v>
      </c>
      <c r="AA162" s="269">
        <v>15.638999999999999</v>
      </c>
      <c r="AB162" s="269">
        <v>16.295000000000002</v>
      </c>
      <c r="AC162" s="269">
        <v>23.895</v>
      </c>
      <c r="AD162" s="269">
        <v>23.574999999999999</v>
      </c>
    </row>
    <row r="163" spans="1:30" x14ac:dyDescent="0.25">
      <c r="A163" s="240" t="s">
        <v>726</v>
      </c>
      <c r="B163" s="269">
        <v>7.9000000000000008E-3</v>
      </c>
      <c r="C163" s="269">
        <v>-4.1399999999999996E-3</v>
      </c>
      <c r="D163" s="269">
        <v>0</v>
      </c>
      <c r="E163" s="269">
        <v>-2.9260000000000001E-2</v>
      </c>
      <c r="F163" s="269">
        <v>7.5000000000000002E-4</v>
      </c>
      <c r="G163" s="269">
        <v>-3.0000000000000001E-5</v>
      </c>
      <c r="H163" s="269">
        <v>-1.7999999999999901E-4</v>
      </c>
      <c r="I163" s="269">
        <v>0</v>
      </c>
      <c r="J163" s="269">
        <v>0.20300000000000001</v>
      </c>
      <c r="K163" s="269">
        <v>0</v>
      </c>
      <c r="L163" s="269">
        <v>0</v>
      </c>
      <c r="M163" s="269">
        <v>0</v>
      </c>
      <c r="N163" s="269">
        <v>0</v>
      </c>
      <c r="O163" s="269">
        <v>0</v>
      </c>
      <c r="P163" s="269">
        <v>0</v>
      </c>
      <c r="Q163" s="269">
        <v>0.57799999999999996</v>
      </c>
      <c r="R163" s="269">
        <v>0</v>
      </c>
      <c r="S163" s="269">
        <v>0</v>
      </c>
      <c r="T163" s="269">
        <v>0.105</v>
      </c>
      <c r="U163" s="269">
        <v>2.7480000000000002</v>
      </c>
      <c r="V163" s="269">
        <v>10.441000000000001</v>
      </c>
      <c r="W163" s="269">
        <v>0.70599999999999996</v>
      </c>
      <c r="X163" s="269">
        <v>8.9999999999999993E-3</v>
      </c>
      <c r="Y163" s="269">
        <v>0.307</v>
      </c>
      <c r="Z163" s="269">
        <v>0</v>
      </c>
      <c r="AA163" s="269">
        <v>0</v>
      </c>
      <c r="AB163" s="269">
        <v>0</v>
      </c>
      <c r="AC163" s="269">
        <v>0</v>
      </c>
      <c r="AD163" s="269">
        <v>0</v>
      </c>
    </row>
    <row r="164" spans="1:30" x14ac:dyDescent="0.25">
      <c r="A164" s="240" t="s">
        <v>727</v>
      </c>
      <c r="B164" s="269">
        <v>0.25346999999999997</v>
      </c>
      <c r="C164" s="269">
        <v>6.3296799999999998</v>
      </c>
      <c r="D164" s="269">
        <v>0.65793000000000001</v>
      </c>
      <c r="E164" s="269">
        <v>0.36207</v>
      </c>
      <c r="F164" s="269">
        <v>1.0013700000000001</v>
      </c>
      <c r="G164" s="269">
        <v>0.70079999999999998</v>
      </c>
      <c r="H164" s="269">
        <v>0.32784999999999997</v>
      </c>
      <c r="I164" s="269">
        <v>0</v>
      </c>
      <c r="J164" s="269">
        <v>0</v>
      </c>
      <c r="K164" s="269">
        <v>0</v>
      </c>
      <c r="L164" s="269">
        <v>0</v>
      </c>
      <c r="M164" s="269">
        <v>0</v>
      </c>
      <c r="N164" s="269">
        <v>0</v>
      </c>
      <c r="O164" s="269">
        <v>0</v>
      </c>
      <c r="P164" s="269">
        <v>0</v>
      </c>
      <c r="Q164" s="269">
        <v>0</v>
      </c>
      <c r="R164" s="269">
        <v>0</v>
      </c>
      <c r="S164" s="269">
        <v>0</v>
      </c>
      <c r="T164" s="269">
        <v>0</v>
      </c>
      <c r="U164" s="269">
        <v>0</v>
      </c>
      <c r="V164" s="269">
        <v>0</v>
      </c>
      <c r="W164" s="269">
        <v>0</v>
      </c>
      <c r="X164" s="269">
        <v>0</v>
      </c>
      <c r="Y164" s="269">
        <v>0</v>
      </c>
      <c r="Z164" s="269">
        <v>0</v>
      </c>
      <c r="AA164" s="269">
        <v>0</v>
      </c>
      <c r="AB164" s="269">
        <v>0</v>
      </c>
      <c r="AC164" s="269">
        <v>0</v>
      </c>
      <c r="AD164" s="269">
        <v>0</v>
      </c>
    </row>
    <row r="165" spans="1:30" x14ac:dyDescent="0.25">
      <c r="A165" s="240" t="s">
        <v>728</v>
      </c>
      <c r="B165" s="269">
        <v>113.65864999999999</v>
      </c>
      <c r="C165" s="269">
        <v>833.91822999999999</v>
      </c>
      <c r="D165" s="269">
        <v>47.135750000000002</v>
      </c>
      <c r="E165" s="269">
        <v>59.189549999999997</v>
      </c>
      <c r="F165" s="269">
        <v>164.72953000000001</v>
      </c>
      <c r="G165" s="269">
        <v>95.1511</v>
      </c>
      <c r="H165" s="269">
        <v>48.520269999999996</v>
      </c>
      <c r="I165" s="269">
        <v>99.933000000000007</v>
      </c>
      <c r="J165" s="269">
        <v>49.524000000000001</v>
      </c>
      <c r="K165" s="269">
        <v>144.16200000000001</v>
      </c>
      <c r="L165" s="269">
        <v>190.32599999999999</v>
      </c>
      <c r="M165" s="269">
        <v>86.277000000000001</v>
      </c>
      <c r="N165" s="269">
        <v>250.71700000000001</v>
      </c>
      <c r="O165" s="269">
        <v>107.941</v>
      </c>
      <c r="P165" s="269">
        <v>99.295000000000002</v>
      </c>
      <c r="Q165" s="269">
        <v>146.16900000000001</v>
      </c>
      <c r="R165" s="269">
        <v>51.44</v>
      </c>
      <c r="S165" s="269">
        <v>73.314999999999998</v>
      </c>
      <c r="T165" s="269">
        <v>47.761000000000003</v>
      </c>
      <c r="U165" s="269">
        <v>50.372999999999998</v>
      </c>
      <c r="V165" s="269">
        <v>34.448</v>
      </c>
      <c r="W165" s="269">
        <v>67.350999999999999</v>
      </c>
      <c r="X165" s="269">
        <v>44.896999999999998</v>
      </c>
      <c r="Y165" s="269">
        <v>2.6989999999999998</v>
      </c>
      <c r="Z165" s="269">
        <v>191.40700000000001</v>
      </c>
      <c r="AA165" s="269">
        <v>94.909000000000006</v>
      </c>
      <c r="AB165" s="269">
        <v>115.729</v>
      </c>
      <c r="AC165" s="269">
        <v>32.133000000000003</v>
      </c>
      <c r="AD165" s="269">
        <v>64.263000000000005</v>
      </c>
    </row>
    <row r="166" spans="1:30" x14ac:dyDescent="0.25">
      <c r="A166" s="240" t="s">
        <v>729</v>
      </c>
      <c r="B166" s="269">
        <v>-38.376390000000001</v>
      </c>
      <c r="C166" s="269">
        <v>-282.29629</v>
      </c>
      <c r="D166" s="269">
        <v>-16.03462</v>
      </c>
      <c r="E166" s="269">
        <v>-20.133710000000001</v>
      </c>
      <c r="F166" s="269">
        <v>-56.050339999999998</v>
      </c>
      <c r="G166" s="269">
        <v>-32.37388</v>
      </c>
      <c r="H166" s="269">
        <v>-16.502279999999999</v>
      </c>
      <c r="I166" s="269">
        <v>0</v>
      </c>
      <c r="J166" s="269">
        <v>0.874</v>
      </c>
      <c r="K166" s="269">
        <v>0</v>
      </c>
      <c r="L166" s="269">
        <v>0</v>
      </c>
      <c r="M166" s="269">
        <v>0</v>
      </c>
      <c r="N166" s="269">
        <v>0</v>
      </c>
      <c r="O166" s="269">
        <v>0</v>
      </c>
      <c r="P166" s="269">
        <v>0</v>
      </c>
      <c r="Q166" s="269">
        <v>1.2090000000000001</v>
      </c>
      <c r="R166" s="269">
        <v>0</v>
      </c>
      <c r="S166" s="269">
        <v>0</v>
      </c>
      <c r="T166" s="269">
        <v>0.45100000000000001</v>
      </c>
      <c r="U166" s="269">
        <v>11.815</v>
      </c>
      <c r="V166" s="269">
        <v>44.088999999999999</v>
      </c>
      <c r="W166" s="269">
        <v>3.0329999999999999</v>
      </c>
      <c r="X166" s="269">
        <v>1.7999999999999999E-2</v>
      </c>
      <c r="Y166" s="269">
        <v>0.76</v>
      </c>
      <c r="Z166" s="269">
        <v>0</v>
      </c>
      <c r="AA166" s="269">
        <v>0</v>
      </c>
      <c r="AB166" s="269">
        <v>0</v>
      </c>
      <c r="AC166" s="269">
        <v>0</v>
      </c>
      <c r="AD166" s="269">
        <v>0</v>
      </c>
    </row>
    <row r="167" spans="1:30" x14ac:dyDescent="0.25">
      <c r="A167" s="240" t="s">
        <v>730</v>
      </c>
      <c r="B167" s="269">
        <v>133.96652</v>
      </c>
      <c r="C167" s="269">
        <v>199.49761999999899</v>
      </c>
      <c r="D167" s="269">
        <v>103.26948</v>
      </c>
      <c r="E167" s="269">
        <v>96.676739999999995</v>
      </c>
      <c r="F167" s="269">
        <v>189.35837000000001</v>
      </c>
      <c r="G167" s="269">
        <v>98.103999999999999</v>
      </c>
      <c r="H167" s="269">
        <v>314.40778</v>
      </c>
      <c r="I167" s="269">
        <v>109.973</v>
      </c>
      <c r="J167" s="269">
        <v>99.426999999999893</v>
      </c>
      <c r="K167" s="269">
        <v>209.01900000000001</v>
      </c>
      <c r="L167" s="269">
        <v>112.717</v>
      </c>
      <c r="M167" s="269">
        <v>110.77</v>
      </c>
      <c r="N167" s="269">
        <v>115.598</v>
      </c>
      <c r="O167" s="269">
        <v>205.86699999999999</v>
      </c>
      <c r="P167" s="269">
        <v>103.255</v>
      </c>
      <c r="Q167" s="269">
        <v>114.774</v>
      </c>
      <c r="R167" s="269">
        <v>205.35300000000001</v>
      </c>
      <c r="S167" s="269">
        <v>107.783</v>
      </c>
      <c r="T167" s="269">
        <v>106.99299999999999</v>
      </c>
      <c r="U167" s="269">
        <v>206.28700000000001</v>
      </c>
      <c r="V167" s="269">
        <v>104.578</v>
      </c>
      <c r="W167" s="269">
        <v>105.268</v>
      </c>
      <c r="X167" s="269">
        <v>205.69</v>
      </c>
      <c r="Y167" s="269">
        <v>105.467</v>
      </c>
      <c r="Z167" s="269">
        <v>103.673999999999</v>
      </c>
      <c r="AA167" s="269">
        <v>211.78</v>
      </c>
      <c r="AB167" s="269">
        <v>104.874</v>
      </c>
      <c r="AC167" s="269">
        <v>116.53700000000001</v>
      </c>
      <c r="AD167" s="269">
        <v>211.33199999999999</v>
      </c>
    </row>
    <row r="168" spans="1:30" x14ac:dyDescent="0.25">
      <c r="A168" s="240" t="s">
        <v>731</v>
      </c>
      <c r="B168" s="269">
        <v>486.01577999999898</v>
      </c>
      <c r="C168" s="269">
        <v>491.24063000000001</v>
      </c>
      <c r="D168" s="269">
        <v>544.67908999999997</v>
      </c>
      <c r="E168" s="269">
        <v>460.44809999999899</v>
      </c>
      <c r="F168" s="269">
        <v>381.35273000000001</v>
      </c>
      <c r="G168" s="269">
        <v>428.19076999999999</v>
      </c>
      <c r="H168" s="269">
        <v>449.38243999999997</v>
      </c>
      <c r="I168" s="269">
        <v>462.57499999999999</v>
      </c>
      <c r="J168" s="269">
        <v>1520.645</v>
      </c>
      <c r="K168" s="269">
        <v>616.28300000000002</v>
      </c>
      <c r="L168" s="269">
        <v>617.72500000000002</v>
      </c>
      <c r="M168" s="269">
        <v>617.00400000000002</v>
      </c>
      <c r="N168" s="269">
        <v>616.28300000000002</v>
      </c>
      <c r="O168" s="269">
        <v>682.16</v>
      </c>
      <c r="P168" s="269">
        <v>682.16</v>
      </c>
      <c r="Q168" s="269">
        <v>682.16</v>
      </c>
      <c r="R168" s="269">
        <v>682.16</v>
      </c>
      <c r="S168" s="269">
        <v>881.29600000000005</v>
      </c>
      <c r="T168" s="269">
        <v>905.54300000000001</v>
      </c>
      <c r="U168" s="269">
        <v>905.54300000000001</v>
      </c>
      <c r="V168" s="269">
        <v>905.54300000000001</v>
      </c>
      <c r="W168" s="269">
        <v>908.14400000000001</v>
      </c>
      <c r="X168" s="269">
        <v>908.14400000000001</v>
      </c>
      <c r="Y168" s="269">
        <v>908.14400000000001</v>
      </c>
      <c r="Z168" s="269">
        <v>908.14400000000001</v>
      </c>
      <c r="AA168" s="269">
        <v>890.78700000000003</v>
      </c>
      <c r="AB168" s="269">
        <v>890.78700000000003</v>
      </c>
      <c r="AC168" s="269">
        <v>890.78700000000003</v>
      </c>
      <c r="AD168" s="269">
        <v>890.78700000000003</v>
      </c>
    </row>
    <row r="169" spans="1:30" x14ac:dyDescent="0.25">
      <c r="A169" s="240" t="s">
        <v>732</v>
      </c>
      <c r="B169" s="269">
        <v>0.18966</v>
      </c>
      <c r="C169" s="269">
        <v>2.4459299999999899</v>
      </c>
      <c r="D169" s="269">
        <v>0.32488</v>
      </c>
      <c r="E169" s="269">
        <v>7.4959999999999999E-2</v>
      </c>
      <c r="F169" s="269">
        <v>1.2084299999999999</v>
      </c>
      <c r="G169" s="269">
        <v>0.12913999999999901</v>
      </c>
      <c r="H169" s="269">
        <v>0.42625999999999997</v>
      </c>
      <c r="I169" s="269">
        <v>0</v>
      </c>
      <c r="J169" s="269">
        <v>0</v>
      </c>
      <c r="K169" s="269">
        <v>0</v>
      </c>
      <c r="L169" s="269">
        <v>0</v>
      </c>
      <c r="M169" s="269">
        <v>0</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0</v>
      </c>
      <c r="AD169" s="269">
        <v>0</v>
      </c>
    </row>
    <row r="170" spans="1:30" x14ac:dyDescent="0.25">
      <c r="A170" s="299" t="s">
        <v>671</v>
      </c>
      <c r="B170" s="269">
        <v>972.60437999999999</v>
      </c>
      <c r="C170" s="269">
        <v>1573.4443200000001</v>
      </c>
      <c r="D170" s="269">
        <v>1027.19454</v>
      </c>
      <c r="E170" s="269">
        <v>965.99276999999995</v>
      </c>
      <c r="F170" s="269">
        <v>1065.35860999999</v>
      </c>
      <c r="G170" s="269">
        <v>978.12806999999998</v>
      </c>
      <c r="H170" s="269">
        <v>1154.1422500000001</v>
      </c>
      <c r="I170" s="269">
        <v>1108.748</v>
      </c>
      <c r="J170" s="269">
        <v>2106.4569999999999</v>
      </c>
      <c r="K170" s="269">
        <v>1462.6669999999999</v>
      </c>
      <c r="L170" s="269">
        <v>1369.509</v>
      </c>
      <c r="M170" s="269">
        <v>1209.576</v>
      </c>
      <c r="N170" s="269">
        <v>1347.472</v>
      </c>
      <c r="O170" s="269">
        <v>1431.4580000000001</v>
      </c>
      <c r="P170" s="269">
        <v>1281.9169999999999</v>
      </c>
      <c r="Q170" s="269">
        <v>1378.24899999999</v>
      </c>
      <c r="R170" s="269">
        <v>1344.6689999999901</v>
      </c>
      <c r="S170" s="269">
        <v>1524.319</v>
      </c>
      <c r="T170" s="269">
        <v>1461.502</v>
      </c>
      <c r="U170" s="269">
        <v>1609.9749999999999</v>
      </c>
      <c r="V170" s="269">
        <v>1537.76699999999</v>
      </c>
      <c r="W170" s="269">
        <v>1523.8409999999999</v>
      </c>
      <c r="X170" s="269">
        <v>1647.473</v>
      </c>
      <c r="Y170" s="269">
        <v>1406.51</v>
      </c>
      <c r="Z170" s="269">
        <v>1573.5630000000001</v>
      </c>
      <c r="AA170" s="269">
        <v>1633.2750000000001</v>
      </c>
      <c r="AB170" s="269">
        <v>1510.9190000000001</v>
      </c>
      <c r="AC170" s="269">
        <v>1482.8109999999999</v>
      </c>
      <c r="AD170" s="269">
        <v>1586.94</v>
      </c>
    </row>
    <row r="171" spans="1:30" x14ac:dyDescent="0.25">
      <c r="A171" s="240" t="s">
        <v>733</v>
      </c>
      <c r="B171" s="269">
        <v>0</v>
      </c>
      <c r="C171" s="269">
        <v>0</v>
      </c>
      <c r="D171" s="269">
        <v>0</v>
      </c>
      <c r="E171" s="269">
        <v>0</v>
      </c>
      <c r="F171" s="269">
        <v>0</v>
      </c>
      <c r="G171" s="269">
        <v>0</v>
      </c>
      <c r="H171" s="269">
        <v>0</v>
      </c>
      <c r="I171" s="269">
        <v>0</v>
      </c>
      <c r="J171" s="269">
        <v>0</v>
      </c>
      <c r="K171" s="269">
        <v>0</v>
      </c>
      <c r="L171" s="269">
        <v>0</v>
      </c>
      <c r="M171" s="269">
        <v>0</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0</v>
      </c>
      <c r="AC171" s="269">
        <v>0</v>
      </c>
      <c r="AD171" s="269">
        <v>0</v>
      </c>
    </row>
    <row r="172" spans="1:30" x14ac:dyDescent="0.25">
      <c r="A172" s="240" t="s">
        <v>734</v>
      </c>
      <c r="B172" s="269">
        <v>181.85129000000001</v>
      </c>
      <c r="C172" s="269">
        <v>149.48645999999999</v>
      </c>
      <c r="D172" s="269">
        <v>169.22376</v>
      </c>
      <c r="E172" s="269">
        <v>168.99148</v>
      </c>
      <c r="F172" s="269">
        <v>132.56986000000001</v>
      </c>
      <c r="G172" s="269">
        <v>156.74940000000001</v>
      </c>
      <c r="H172" s="269">
        <v>298.85534999999999</v>
      </c>
      <c r="I172" s="269">
        <v>131.48099999999999</v>
      </c>
      <c r="J172" s="269">
        <v>148.416</v>
      </c>
      <c r="K172" s="269">
        <v>150.404</v>
      </c>
      <c r="L172" s="269">
        <v>128.73400000000001</v>
      </c>
      <c r="M172" s="269">
        <v>111.39700000000001</v>
      </c>
      <c r="N172" s="269">
        <v>112.858</v>
      </c>
      <c r="O172" s="269">
        <v>122.828</v>
      </c>
      <c r="P172" s="269">
        <v>115.172</v>
      </c>
      <c r="Q172" s="269">
        <v>117.691</v>
      </c>
      <c r="R172" s="269">
        <v>112.89700000000001</v>
      </c>
      <c r="S172" s="269">
        <v>139.096</v>
      </c>
      <c r="T172" s="269">
        <v>129.66200000000001</v>
      </c>
      <c r="U172" s="269">
        <v>137.37299999999999</v>
      </c>
      <c r="V172" s="269">
        <v>136.71199999999999</v>
      </c>
      <c r="W172" s="269">
        <v>132.815</v>
      </c>
      <c r="X172" s="269">
        <v>140.124</v>
      </c>
      <c r="Y172" s="269">
        <v>130.751</v>
      </c>
      <c r="Z172" s="269">
        <v>126.285</v>
      </c>
      <c r="AA172" s="269">
        <v>141.29400000000001</v>
      </c>
      <c r="AB172" s="269">
        <v>135.47499999999999</v>
      </c>
      <c r="AC172" s="269">
        <v>141.07300000000001</v>
      </c>
      <c r="AD172" s="269">
        <v>136.18700000000001</v>
      </c>
    </row>
    <row r="173" spans="1:30" x14ac:dyDescent="0.25">
      <c r="A173" s="240" t="s">
        <v>735</v>
      </c>
      <c r="B173" s="269">
        <v>345.34219000000002</v>
      </c>
      <c r="C173" s="269">
        <v>179.61592999999999</v>
      </c>
      <c r="D173" s="269">
        <v>141.2106</v>
      </c>
      <c r="E173" s="269">
        <v>207.59237999999999</v>
      </c>
      <c r="F173" s="269">
        <v>589.84765000000004</v>
      </c>
      <c r="G173" s="269">
        <v>-308.56112000000002</v>
      </c>
      <c r="H173" s="269">
        <v>236.41310999999999</v>
      </c>
      <c r="I173" s="269">
        <v>270.745</v>
      </c>
      <c r="J173" s="269">
        <v>214.667</v>
      </c>
      <c r="K173" s="269">
        <v>536.649</v>
      </c>
      <c r="L173" s="269">
        <v>547.71699999999998</v>
      </c>
      <c r="M173" s="269">
        <v>516.79300000000001</v>
      </c>
      <c r="N173" s="269">
        <v>448.10899999999998</v>
      </c>
      <c r="O173" s="269">
        <v>149.49799999999999</v>
      </c>
      <c r="P173" s="269">
        <v>161.09</v>
      </c>
      <c r="Q173" s="269">
        <v>191.07</v>
      </c>
      <c r="R173" s="269">
        <v>171.899</v>
      </c>
      <c r="S173" s="269">
        <v>202.16</v>
      </c>
      <c r="T173" s="269">
        <v>622.51499999999999</v>
      </c>
      <c r="U173" s="269">
        <v>626.66800000000001</v>
      </c>
      <c r="V173" s="269">
        <v>574.19899999999996</v>
      </c>
      <c r="W173" s="269">
        <v>601.35799999999995</v>
      </c>
      <c r="X173" s="269">
        <v>226.85900000000001</v>
      </c>
      <c r="Y173" s="269">
        <v>211.33099999999999</v>
      </c>
      <c r="Z173" s="269">
        <v>207.029</v>
      </c>
      <c r="AA173" s="269">
        <v>167.99299999999999</v>
      </c>
      <c r="AB173" s="269">
        <v>167.422</v>
      </c>
      <c r="AC173" s="269">
        <v>205.44</v>
      </c>
      <c r="AD173" s="269">
        <v>223.06399999999999</v>
      </c>
    </row>
    <row r="174" spans="1:30" ht="15.75" thickBot="1" x14ac:dyDescent="0.3">
      <c r="A174" s="240" t="s">
        <v>736</v>
      </c>
      <c r="B174" s="303">
        <v>16.927289999999999</v>
      </c>
      <c r="C174" s="303">
        <v>13.567689999999899</v>
      </c>
      <c r="D174" s="303">
        <v>11.00356</v>
      </c>
      <c r="E174" s="303">
        <v>11.961569999999901</v>
      </c>
      <c r="F174" s="303">
        <v>31.884599999999999</v>
      </c>
      <c r="G174" s="303">
        <v>13.275840000000001</v>
      </c>
      <c r="H174" s="303">
        <v>25.82029</v>
      </c>
      <c r="I174" s="303">
        <v>18.651</v>
      </c>
      <c r="J174" s="303">
        <v>28.050999999999998</v>
      </c>
      <c r="K174" s="303">
        <v>19.335000000000001</v>
      </c>
      <c r="L174" s="303">
        <v>31.577999999999999</v>
      </c>
      <c r="M174" s="303">
        <v>26.616</v>
      </c>
      <c r="N174" s="303">
        <v>13.507</v>
      </c>
      <c r="O174" s="303">
        <v>15.497</v>
      </c>
      <c r="P174" s="303">
        <v>16.059000000000001</v>
      </c>
      <c r="Q174" s="303">
        <v>16.317</v>
      </c>
      <c r="R174" s="303">
        <v>15.565</v>
      </c>
      <c r="S174" s="303">
        <v>17.361000000000001</v>
      </c>
      <c r="T174" s="303">
        <v>27.582000000000001</v>
      </c>
      <c r="U174" s="303">
        <v>15.564</v>
      </c>
      <c r="V174" s="303">
        <v>15.59</v>
      </c>
      <c r="W174" s="303">
        <v>35.448999999999998</v>
      </c>
      <c r="X174" s="303">
        <v>25.009</v>
      </c>
      <c r="Y174" s="303">
        <v>17.981000000000002</v>
      </c>
      <c r="Z174" s="303">
        <v>22.917999999999999</v>
      </c>
      <c r="AA174" s="303">
        <v>15.631</v>
      </c>
      <c r="AB174" s="303">
        <v>16.193000000000001</v>
      </c>
      <c r="AC174" s="303">
        <v>16.451000000000001</v>
      </c>
      <c r="AD174" s="303">
        <v>15.698</v>
      </c>
    </row>
    <row r="175" spans="1:30" x14ac:dyDescent="0.25">
      <c r="A175" s="299" t="s">
        <v>678</v>
      </c>
      <c r="B175" s="269">
        <v>544.12076999999999</v>
      </c>
      <c r="C175" s="269">
        <v>342.67007999999998</v>
      </c>
      <c r="D175" s="269">
        <v>321.437919999999</v>
      </c>
      <c r="E175" s="269">
        <v>388.54543000000001</v>
      </c>
      <c r="F175" s="269">
        <v>754.30210999999997</v>
      </c>
      <c r="G175" s="269">
        <v>-138.53587999999999</v>
      </c>
      <c r="H175" s="269">
        <v>561.08875</v>
      </c>
      <c r="I175" s="269">
        <v>420.87700000000001</v>
      </c>
      <c r="J175" s="269">
        <v>391.13399999999899</v>
      </c>
      <c r="K175" s="269">
        <v>706.38800000000003</v>
      </c>
      <c r="L175" s="269">
        <v>708.029</v>
      </c>
      <c r="M175" s="269">
        <v>654.80600000000004</v>
      </c>
      <c r="N175" s="269">
        <v>574.47400000000005</v>
      </c>
      <c r="O175" s="269">
        <v>287.82299999999998</v>
      </c>
      <c r="P175" s="269">
        <v>292.32100000000003</v>
      </c>
      <c r="Q175" s="269">
        <v>325.07799999999997</v>
      </c>
      <c r="R175" s="269">
        <v>300.36099999999999</v>
      </c>
      <c r="S175" s="269">
        <v>358.616999999999</v>
      </c>
      <c r="T175" s="269">
        <v>779.75900000000001</v>
      </c>
      <c r="U175" s="269">
        <v>779.60500000000002</v>
      </c>
      <c r="V175" s="269">
        <v>726.50099999999998</v>
      </c>
      <c r="W175" s="269">
        <v>769.62199999999996</v>
      </c>
      <c r="X175" s="269">
        <v>391.99200000000002</v>
      </c>
      <c r="Y175" s="269">
        <v>360.06299999999999</v>
      </c>
      <c r="Z175" s="269">
        <v>356.23200000000003</v>
      </c>
      <c r="AA175" s="269">
        <v>324.91800000000001</v>
      </c>
      <c r="AB175" s="269">
        <v>319.08999999999997</v>
      </c>
      <c r="AC175" s="269">
        <v>362.964</v>
      </c>
      <c r="AD175" s="269">
        <v>374.94899999999899</v>
      </c>
    </row>
    <row r="176" spans="1:30" x14ac:dyDescent="0.25">
      <c r="A176" s="240" t="s">
        <v>737</v>
      </c>
      <c r="B176" s="269">
        <v>0.48499999999999999</v>
      </c>
      <c r="C176" s="269">
        <v>0.48499999999999999</v>
      </c>
      <c r="D176" s="269">
        <v>27.193009999999902</v>
      </c>
      <c r="E176" s="269">
        <v>2.6767699999999999</v>
      </c>
      <c r="F176" s="269">
        <v>0</v>
      </c>
      <c r="G176" s="269">
        <v>0.1</v>
      </c>
      <c r="H176" s="269">
        <v>12.084759999999999</v>
      </c>
      <c r="I176" s="269">
        <v>1.242</v>
      </c>
      <c r="J176" s="269">
        <v>0</v>
      </c>
      <c r="K176" s="269">
        <v>0</v>
      </c>
      <c r="L176" s="269">
        <v>0</v>
      </c>
      <c r="M176" s="269">
        <v>21.84</v>
      </c>
      <c r="N176" s="269">
        <v>25.794</v>
      </c>
      <c r="O176" s="269">
        <v>0</v>
      </c>
      <c r="P176" s="269">
        <v>0</v>
      </c>
      <c r="Q176" s="269">
        <v>2</v>
      </c>
      <c r="R176" s="269">
        <v>28</v>
      </c>
      <c r="S176" s="269">
        <v>2</v>
      </c>
      <c r="T176" s="269">
        <v>8</v>
      </c>
      <c r="U176" s="269">
        <v>2</v>
      </c>
      <c r="V176" s="269">
        <v>0</v>
      </c>
      <c r="W176" s="269">
        <v>0</v>
      </c>
      <c r="X176" s="269">
        <v>0</v>
      </c>
      <c r="Y176" s="269">
        <v>28</v>
      </c>
      <c r="Z176" s="269">
        <v>32</v>
      </c>
      <c r="AA176" s="269">
        <v>0</v>
      </c>
      <c r="AB176" s="269">
        <v>0</v>
      </c>
      <c r="AC176" s="269">
        <v>2</v>
      </c>
      <c r="AD176" s="269">
        <v>28</v>
      </c>
    </row>
    <row r="177" spans="1:30" ht="15.75" thickBot="1" x14ac:dyDescent="0.3">
      <c r="A177" s="240" t="s">
        <v>738</v>
      </c>
      <c r="B177" s="303">
        <v>0.34569</v>
      </c>
      <c r="C177" s="303">
        <v>0.34569</v>
      </c>
      <c r="D177" s="303">
        <v>0.34569</v>
      </c>
      <c r="E177" s="303">
        <v>0.34569</v>
      </c>
      <c r="F177" s="303">
        <v>0.34569</v>
      </c>
      <c r="G177" s="303">
        <v>0.38025999999999999</v>
      </c>
      <c r="H177" s="303">
        <v>0.38025999999999999</v>
      </c>
      <c r="I177" s="303">
        <v>0.36499999999999999</v>
      </c>
      <c r="J177" s="303">
        <v>0.36499999999999999</v>
      </c>
      <c r="K177" s="303">
        <v>0.36499999999999999</v>
      </c>
      <c r="L177" s="303">
        <v>0.36499999999999999</v>
      </c>
      <c r="M177" s="303">
        <v>0.36499999999999999</v>
      </c>
      <c r="N177" s="303">
        <v>0.36499999999999999</v>
      </c>
      <c r="O177" s="303">
        <v>0.35299999999999998</v>
      </c>
      <c r="P177" s="303">
        <v>0.35299999999999998</v>
      </c>
      <c r="Q177" s="303">
        <v>0.35299999999999998</v>
      </c>
      <c r="R177" s="303">
        <v>0.35299999999999998</v>
      </c>
      <c r="S177" s="303">
        <v>0.35299999999999998</v>
      </c>
      <c r="T177" s="303">
        <v>0.35299999999999998</v>
      </c>
      <c r="U177" s="303">
        <v>0.35299999999999998</v>
      </c>
      <c r="V177" s="303">
        <v>0.35299999999999998</v>
      </c>
      <c r="W177" s="303">
        <v>0.35299999999999998</v>
      </c>
      <c r="X177" s="303">
        <v>0.35299999999999998</v>
      </c>
      <c r="Y177" s="303">
        <v>0.35299999999999998</v>
      </c>
      <c r="Z177" s="303">
        <v>0.35299999999999998</v>
      </c>
      <c r="AA177" s="303">
        <v>0.35299999999999998</v>
      </c>
      <c r="AB177" s="303">
        <v>0.35299999999999998</v>
      </c>
      <c r="AC177" s="303">
        <v>0.35299999999999998</v>
      </c>
      <c r="AD177" s="303">
        <v>0.35299999999999998</v>
      </c>
    </row>
    <row r="178" spans="1:30" x14ac:dyDescent="0.25">
      <c r="A178" s="299" t="s">
        <v>680</v>
      </c>
      <c r="B178" s="269">
        <v>0.83068999999999904</v>
      </c>
      <c r="C178" s="269">
        <v>0.83068999999999904</v>
      </c>
      <c r="D178" s="269">
        <v>27.538699999999999</v>
      </c>
      <c r="E178" s="269">
        <v>3.0224599999999899</v>
      </c>
      <c r="F178" s="269">
        <v>0.34569</v>
      </c>
      <c r="G178" s="269">
        <v>0.48026000000000002</v>
      </c>
      <c r="H178" s="269">
        <v>12.465020000000001</v>
      </c>
      <c r="I178" s="269">
        <v>1.607</v>
      </c>
      <c r="J178" s="269">
        <v>0.36499999999999999</v>
      </c>
      <c r="K178" s="269">
        <v>0.36499999999999999</v>
      </c>
      <c r="L178" s="269">
        <v>0.36499999999999999</v>
      </c>
      <c r="M178" s="269">
        <v>22.204999999999998</v>
      </c>
      <c r="N178" s="269">
        <v>26.158999999999999</v>
      </c>
      <c r="O178" s="269">
        <v>0.35299999999999998</v>
      </c>
      <c r="P178" s="269">
        <v>0.35299999999999998</v>
      </c>
      <c r="Q178" s="269">
        <v>2.35299999999999</v>
      </c>
      <c r="R178" s="269">
        <v>28.353000000000002</v>
      </c>
      <c r="S178" s="269">
        <v>2.35299999999999</v>
      </c>
      <c r="T178" s="269">
        <v>8.3529999999999998</v>
      </c>
      <c r="U178" s="269">
        <v>2.35299999999999</v>
      </c>
      <c r="V178" s="269">
        <v>0.35299999999999998</v>
      </c>
      <c r="W178" s="269">
        <v>0.35299999999999998</v>
      </c>
      <c r="X178" s="269">
        <v>0.35299999999999998</v>
      </c>
      <c r="Y178" s="269">
        <v>28.353000000000002</v>
      </c>
      <c r="Z178" s="269">
        <v>32.353000000000002</v>
      </c>
      <c r="AA178" s="269">
        <v>0.35299999999999998</v>
      </c>
      <c r="AB178" s="269">
        <v>0.35299999999999998</v>
      </c>
      <c r="AC178" s="269">
        <v>2.35299999999999</v>
      </c>
      <c r="AD178" s="269">
        <v>28.353000000000002</v>
      </c>
    </row>
    <row r="179" spans="1:30" x14ac:dyDescent="0.25">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c r="AA179" s="302"/>
      <c r="AB179" s="302"/>
      <c r="AC179" s="302"/>
      <c r="AD179" s="302"/>
    </row>
    <row r="180" spans="1:30" x14ac:dyDescent="0.25">
      <c r="A180" s="297" t="s">
        <v>739</v>
      </c>
      <c r="B180" s="301">
        <v>1517.55584</v>
      </c>
      <c r="C180" s="301">
        <v>1916.9450899999999</v>
      </c>
      <c r="D180" s="301">
        <v>1376.1711600000001</v>
      </c>
      <c r="E180" s="301">
        <v>1357.5606599999901</v>
      </c>
      <c r="F180" s="301">
        <v>1820.00641</v>
      </c>
      <c r="G180" s="301">
        <v>840.07245</v>
      </c>
      <c r="H180" s="301">
        <v>1727.6960200000001</v>
      </c>
      <c r="I180" s="301">
        <v>1531.232</v>
      </c>
      <c r="J180" s="301">
        <v>2497.9559999999901</v>
      </c>
      <c r="K180" s="301">
        <v>2169.4199999999901</v>
      </c>
      <c r="L180" s="301">
        <v>2077.9029999999998</v>
      </c>
      <c r="M180" s="301">
        <v>1886.587</v>
      </c>
      <c r="N180" s="301">
        <v>1948.105</v>
      </c>
      <c r="O180" s="301">
        <v>1719.634</v>
      </c>
      <c r="P180" s="301">
        <v>1574.5909999999999</v>
      </c>
      <c r="Q180" s="301">
        <v>1705.6799999999901</v>
      </c>
      <c r="R180" s="301">
        <v>1673.38299999999</v>
      </c>
      <c r="S180" s="301">
        <v>1885.289</v>
      </c>
      <c r="T180" s="301">
        <v>2249.614</v>
      </c>
      <c r="U180" s="301">
        <v>2391.933</v>
      </c>
      <c r="V180" s="301">
        <v>2264.6210000000001</v>
      </c>
      <c r="W180" s="301">
        <v>2293.8159999999998</v>
      </c>
      <c r="X180" s="301">
        <v>2039.818</v>
      </c>
      <c r="Y180" s="301">
        <v>1794.9259999999999</v>
      </c>
      <c r="Z180" s="301">
        <v>1962.1479999999999</v>
      </c>
      <c r="AA180" s="301">
        <v>1958.546</v>
      </c>
      <c r="AB180" s="301">
        <v>1830.3620000000001</v>
      </c>
      <c r="AC180" s="301">
        <v>1848.1279999999999</v>
      </c>
      <c r="AD180" s="301">
        <v>1990.242</v>
      </c>
    </row>
    <row r="181" spans="1:30" x14ac:dyDescent="0.25">
      <c r="A181" s="240" t="s">
        <v>649</v>
      </c>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c r="AA181" s="302"/>
      <c r="AB181" s="302"/>
      <c r="AC181" s="302"/>
      <c r="AD181" s="302"/>
    </row>
    <row r="182" spans="1:30" x14ac:dyDescent="0.25">
      <c r="A182" s="240" t="s">
        <v>740</v>
      </c>
      <c r="B182" s="269">
        <v>123.81424</v>
      </c>
      <c r="C182" s="269">
        <v>130.13055</v>
      </c>
      <c r="D182" s="269">
        <v>147.89613</v>
      </c>
      <c r="E182" s="269">
        <v>184.97282999999999</v>
      </c>
      <c r="F182" s="269">
        <v>163.15195</v>
      </c>
      <c r="G182" s="269">
        <v>159.92850999999999</v>
      </c>
      <c r="H182" s="269">
        <v>512.91186000000005</v>
      </c>
      <c r="I182" s="269">
        <v>249.88200000000001</v>
      </c>
      <c r="J182" s="269">
        <v>232.2</v>
      </c>
      <c r="K182" s="269">
        <v>205.161</v>
      </c>
      <c r="L182" s="269">
        <v>191.32900000000001</v>
      </c>
      <c r="M182" s="269">
        <v>174.233</v>
      </c>
      <c r="N182" s="269">
        <v>167.69200000000001</v>
      </c>
      <c r="O182" s="269">
        <v>155.584</v>
      </c>
      <c r="P182" s="269">
        <v>149.81</v>
      </c>
      <c r="Q182" s="269">
        <v>167.43100000000001</v>
      </c>
      <c r="R182" s="269">
        <v>194.61599999999899</v>
      </c>
      <c r="S182" s="269">
        <v>186.60199999999901</v>
      </c>
      <c r="T182" s="269">
        <v>217.44800000000001</v>
      </c>
      <c r="U182" s="269">
        <v>258.59899999999999</v>
      </c>
      <c r="V182" s="269">
        <v>203.06299999999999</v>
      </c>
      <c r="W182" s="269">
        <v>173.822</v>
      </c>
      <c r="X182" s="269">
        <v>173.62100000000001</v>
      </c>
      <c r="Y182" s="269">
        <v>156.58500000000001</v>
      </c>
      <c r="Z182" s="269">
        <v>156.64699999999999</v>
      </c>
      <c r="AA182" s="269">
        <v>159.54900000000001</v>
      </c>
      <c r="AB182" s="269">
        <v>151.43799999999999</v>
      </c>
      <c r="AC182" s="269">
        <v>177.107</v>
      </c>
      <c r="AD182" s="269">
        <v>200.429</v>
      </c>
    </row>
    <row r="183" spans="1:30" x14ac:dyDescent="0.25">
      <c r="A183" s="240" t="s">
        <v>741</v>
      </c>
      <c r="B183" s="269">
        <v>54.761369999999999</v>
      </c>
      <c r="C183" s="269">
        <v>49.022039999999997</v>
      </c>
      <c r="D183" s="269">
        <v>54.093130000000002</v>
      </c>
      <c r="E183" s="269">
        <v>42.092849999999999</v>
      </c>
      <c r="F183" s="269">
        <v>23.465150000000001</v>
      </c>
      <c r="G183" s="269">
        <v>20.80171</v>
      </c>
      <c r="H183" s="269">
        <v>13.344049999999999</v>
      </c>
      <c r="I183" s="269">
        <v>19.821000000000002</v>
      </c>
      <c r="J183" s="269">
        <v>22.527000000000001</v>
      </c>
      <c r="K183" s="269">
        <v>18.623000000000001</v>
      </c>
      <c r="L183" s="269">
        <v>22.646999999999998</v>
      </c>
      <c r="M183" s="269">
        <v>19.463000000000001</v>
      </c>
      <c r="N183" s="269">
        <v>15.891</v>
      </c>
      <c r="O183" s="269">
        <v>17.003</v>
      </c>
      <c r="P183" s="269">
        <v>15.112</v>
      </c>
      <c r="Q183" s="269">
        <v>15.481999999999999</v>
      </c>
      <c r="R183" s="269">
        <v>14.935</v>
      </c>
      <c r="S183" s="269">
        <v>17.036000000000001</v>
      </c>
      <c r="T183" s="269">
        <v>13.648999999999999</v>
      </c>
      <c r="U183" s="269">
        <v>17.651</v>
      </c>
      <c r="V183" s="269">
        <v>18.491</v>
      </c>
      <c r="W183" s="269">
        <v>17.07</v>
      </c>
      <c r="X183" s="269">
        <v>19.312000000000001</v>
      </c>
      <c r="Y183" s="269">
        <v>15.778</v>
      </c>
      <c r="Z183" s="269">
        <v>14.723000000000001</v>
      </c>
      <c r="AA183" s="269">
        <v>19.076000000000001</v>
      </c>
      <c r="AB183" s="269">
        <v>16.995000000000001</v>
      </c>
      <c r="AC183" s="269">
        <v>19.023999999999901</v>
      </c>
      <c r="AD183" s="269">
        <v>17.545000000000002</v>
      </c>
    </row>
    <row r="184" spans="1:30" x14ac:dyDescent="0.25">
      <c r="A184" s="240" t="s">
        <v>742</v>
      </c>
      <c r="B184" s="269">
        <v>236.97014999999999</v>
      </c>
      <c r="C184" s="269">
        <v>149.11438999999999</v>
      </c>
      <c r="D184" s="269">
        <v>167.23381000000001</v>
      </c>
      <c r="E184" s="269">
        <v>160.70406</v>
      </c>
      <c r="F184" s="269">
        <v>171.39883</v>
      </c>
      <c r="G184" s="269">
        <v>152.14454000000001</v>
      </c>
      <c r="H184" s="269">
        <v>172.20454000000001</v>
      </c>
      <c r="I184" s="269">
        <v>90.180999999999997</v>
      </c>
      <c r="J184" s="269">
        <v>107.934</v>
      </c>
      <c r="K184" s="269">
        <v>110.60299999999999</v>
      </c>
      <c r="L184" s="269">
        <v>113.83799999999999</v>
      </c>
      <c r="M184" s="269">
        <v>103.142</v>
      </c>
      <c r="N184" s="269">
        <v>113.672</v>
      </c>
      <c r="O184" s="269">
        <v>137.82300000000001</v>
      </c>
      <c r="P184" s="269">
        <v>132.99</v>
      </c>
      <c r="Q184" s="269">
        <v>139.31800000000001</v>
      </c>
      <c r="R184" s="269">
        <v>135.07400000000001</v>
      </c>
      <c r="S184" s="269">
        <v>136.77000000000001</v>
      </c>
      <c r="T184" s="269">
        <v>141.77600000000001</v>
      </c>
      <c r="U184" s="269">
        <v>147.679</v>
      </c>
      <c r="V184" s="269">
        <v>148.81700000000001</v>
      </c>
      <c r="W184" s="269">
        <v>134.34700000000001</v>
      </c>
      <c r="X184" s="269">
        <v>148.65299999999999</v>
      </c>
      <c r="Y184" s="269">
        <v>133.065</v>
      </c>
      <c r="Z184" s="269">
        <v>145.714</v>
      </c>
      <c r="AA184" s="269">
        <v>143.96199999999999</v>
      </c>
      <c r="AB184" s="269">
        <v>134.85599999999999</v>
      </c>
      <c r="AC184" s="269">
        <v>150.90100000000001</v>
      </c>
      <c r="AD184" s="269">
        <v>137.68299999999999</v>
      </c>
    </row>
    <row r="185" spans="1:30" x14ac:dyDescent="0.25">
      <c r="A185" s="240" t="s">
        <v>743</v>
      </c>
      <c r="B185" s="269">
        <v>494.03959999999898</v>
      </c>
      <c r="C185" s="269">
        <v>493.82745</v>
      </c>
      <c r="D185" s="269">
        <v>455.266899999999</v>
      </c>
      <c r="E185" s="269">
        <v>629.77148</v>
      </c>
      <c r="F185" s="269">
        <v>747.11341000000004</v>
      </c>
      <c r="G185" s="269">
        <v>773.90574000000004</v>
      </c>
      <c r="H185" s="269">
        <v>645.34319000000005</v>
      </c>
      <c r="I185" s="269">
        <v>672.02200000000005</v>
      </c>
      <c r="J185" s="269">
        <v>580.90699999999902</v>
      </c>
      <c r="K185" s="269">
        <v>545.48500000000001</v>
      </c>
      <c r="L185" s="269">
        <v>535.67399999999998</v>
      </c>
      <c r="M185" s="269">
        <v>473.815</v>
      </c>
      <c r="N185" s="269">
        <v>450.85399999999998</v>
      </c>
      <c r="O185" s="269">
        <v>609.55099999999902</v>
      </c>
      <c r="P185" s="269">
        <v>634.60299999999995</v>
      </c>
      <c r="Q185" s="269">
        <v>673.61599999999999</v>
      </c>
      <c r="R185" s="269">
        <v>711.74800000000005</v>
      </c>
      <c r="S185" s="269">
        <v>685.70899999999995</v>
      </c>
      <c r="T185" s="269">
        <v>707.69</v>
      </c>
      <c r="U185" s="269">
        <v>744.35500000000002</v>
      </c>
      <c r="V185" s="269">
        <v>699.57600000000002</v>
      </c>
      <c r="W185" s="269">
        <v>661.64300000000003</v>
      </c>
      <c r="X185" s="269">
        <v>657.83100000000002</v>
      </c>
      <c r="Y185" s="269">
        <v>648.07500000000005</v>
      </c>
      <c r="Z185" s="269">
        <v>604.67700000000002</v>
      </c>
      <c r="AA185" s="269">
        <v>634.62900000000002</v>
      </c>
      <c r="AB185" s="269">
        <v>632.4</v>
      </c>
      <c r="AC185" s="269">
        <v>691.28200000000004</v>
      </c>
      <c r="AD185" s="269">
        <v>748.17599999999902</v>
      </c>
    </row>
    <row r="186" spans="1:30" x14ac:dyDescent="0.25">
      <c r="A186" s="240" t="s">
        <v>744</v>
      </c>
      <c r="B186" s="269">
        <v>30.956079999999901</v>
      </c>
      <c r="C186" s="269">
        <v>70.894599999999997</v>
      </c>
      <c r="D186" s="269">
        <v>48.994059999999998</v>
      </c>
      <c r="E186" s="269">
        <v>38.984549999999999</v>
      </c>
      <c r="F186" s="269">
        <v>30.050439999999998</v>
      </c>
      <c r="G186" s="269">
        <v>24.70402</v>
      </c>
      <c r="H186" s="269">
        <v>41.022860000000001</v>
      </c>
      <c r="I186" s="269">
        <v>37.195</v>
      </c>
      <c r="J186" s="269">
        <v>37.843000000000004</v>
      </c>
      <c r="K186" s="269">
        <v>38.710999999999999</v>
      </c>
      <c r="L186" s="269">
        <v>39.713999999999999</v>
      </c>
      <c r="M186" s="269">
        <v>37.834000000000003</v>
      </c>
      <c r="N186" s="269">
        <v>37.018999999999998</v>
      </c>
      <c r="O186" s="269">
        <v>38.853999999999999</v>
      </c>
      <c r="P186" s="269">
        <v>42.377000000000002</v>
      </c>
      <c r="Q186" s="269">
        <v>44.929000000000002</v>
      </c>
      <c r="R186" s="269">
        <v>42.278999999999897</v>
      </c>
      <c r="S186" s="269">
        <v>43.395000000000003</v>
      </c>
      <c r="T186" s="269">
        <v>45.835000000000001</v>
      </c>
      <c r="U186" s="269">
        <v>46.604999999999997</v>
      </c>
      <c r="V186" s="269">
        <v>43.664999999999999</v>
      </c>
      <c r="W186" s="269">
        <v>49.655999999999999</v>
      </c>
      <c r="X186" s="269">
        <v>42.591999999999999</v>
      </c>
      <c r="Y186" s="269">
        <v>41.609000000000002</v>
      </c>
      <c r="Z186" s="269">
        <v>41.337000000000003</v>
      </c>
      <c r="AA186" s="269">
        <v>45.793999999999997</v>
      </c>
      <c r="AB186" s="269">
        <v>43.225999999999999</v>
      </c>
      <c r="AC186" s="269">
        <v>47.875</v>
      </c>
      <c r="AD186" s="269">
        <v>43.676000000000002</v>
      </c>
    </row>
    <row r="187" spans="1:30" x14ac:dyDescent="0.25">
      <c r="A187" s="240" t="s">
        <v>745</v>
      </c>
      <c r="B187" s="269">
        <v>0</v>
      </c>
      <c r="C187" s="269">
        <v>0</v>
      </c>
      <c r="D187" s="269">
        <v>0</v>
      </c>
      <c r="E187" s="269">
        <v>0</v>
      </c>
      <c r="F187" s="269">
        <v>0</v>
      </c>
      <c r="G187" s="269">
        <v>0</v>
      </c>
      <c r="H187" s="269">
        <v>0</v>
      </c>
      <c r="I187" s="269">
        <v>0</v>
      </c>
      <c r="J187" s="269">
        <v>0</v>
      </c>
      <c r="K187" s="269">
        <v>0</v>
      </c>
      <c r="L187" s="269">
        <v>0</v>
      </c>
      <c r="M187" s="269">
        <v>0</v>
      </c>
      <c r="N187" s="269">
        <v>0</v>
      </c>
      <c r="O187" s="269">
        <v>0</v>
      </c>
      <c r="P187" s="269">
        <v>0</v>
      </c>
      <c r="Q187" s="269">
        <v>0</v>
      </c>
      <c r="R187" s="269">
        <v>0</v>
      </c>
      <c r="S187" s="269">
        <v>0</v>
      </c>
      <c r="T187" s="269">
        <v>0</v>
      </c>
      <c r="U187" s="269">
        <v>0</v>
      </c>
      <c r="V187" s="269">
        <v>0</v>
      </c>
      <c r="W187" s="269">
        <v>0</v>
      </c>
      <c r="X187" s="269">
        <v>0</v>
      </c>
      <c r="Y187" s="269">
        <v>0</v>
      </c>
      <c r="Z187" s="269">
        <v>0</v>
      </c>
      <c r="AA187" s="269">
        <v>0</v>
      </c>
      <c r="AB187" s="269">
        <v>0</v>
      </c>
      <c r="AC187" s="269">
        <v>0</v>
      </c>
      <c r="AD187" s="269">
        <v>0</v>
      </c>
    </row>
    <row r="188" spans="1:30" x14ac:dyDescent="0.25">
      <c r="A188" s="240" t="s">
        <v>746</v>
      </c>
      <c r="B188" s="269">
        <v>535.27337</v>
      </c>
      <c r="C188" s="269">
        <v>545.50278000000003</v>
      </c>
      <c r="D188" s="269">
        <v>523.27715000000001</v>
      </c>
      <c r="E188" s="269">
        <v>584.57226000000003</v>
      </c>
      <c r="F188" s="269">
        <v>620.01640999999995</v>
      </c>
      <c r="G188" s="269">
        <v>491.03955999999999</v>
      </c>
      <c r="H188" s="269">
        <v>599.32416999999998</v>
      </c>
      <c r="I188" s="269">
        <v>575.58199999999999</v>
      </c>
      <c r="J188" s="269">
        <v>609.57399999999996</v>
      </c>
      <c r="K188" s="269">
        <v>577.27300000000002</v>
      </c>
      <c r="L188" s="269">
        <v>611.051999999999</v>
      </c>
      <c r="M188" s="269">
        <v>588.29100000000005</v>
      </c>
      <c r="N188" s="269">
        <v>579.15899999999999</v>
      </c>
      <c r="O188" s="269">
        <v>712.52199999999903</v>
      </c>
      <c r="P188" s="269">
        <v>642.65899999999999</v>
      </c>
      <c r="Q188" s="269">
        <v>655.495</v>
      </c>
      <c r="R188" s="269">
        <v>661.00599999999997</v>
      </c>
      <c r="S188" s="269">
        <v>703.76700000000005</v>
      </c>
      <c r="T188" s="269">
        <v>623.03499999999997</v>
      </c>
      <c r="U188" s="269">
        <v>695.02300000000002</v>
      </c>
      <c r="V188" s="269">
        <v>703.05700000000002</v>
      </c>
      <c r="W188" s="269">
        <v>675.697</v>
      </c>
      <c r="X188" s="269">
        <v>715.35199999999998</v>
      </c>
      <c r="Y188" s="269">
        <v>668.73599999999999</v>
      </c>
      <c r="Z188" s="269">
        <v>662.75900000000001</v>
      </c>
      <c r="AA188" s="269">
        <v>776.31700000000001</v>
      </c>
      <c r="AB188" s="269">
        <v>706.16800000000001</v>
      </c>
      <c r="AC188" s="269">
        <v>747.524</v>
      </c>
      <c r="AD188" s="269">
        <v>741.39099999999996</v>
      </c>
    </row>
    <row r="189" spans="1:30" x14ac:dyDescent="0.25">
      <c r="A189" s="240" t="s">
        <v>747</v>
      </c>
      <c r="B189" s="269">
        <v>0.11375</v>
      </c>
      <c r="C189" s="269">
        <v>0.28416000000000002</v>
      </c>
      <c r="D189" s="269">
        <v>0</v>
      </c>
      <c r="E189" s="269">
        <v>7.0000000000000007E-2</v>
      </c>
      <c r="F189" s="269">
        <v>0</v>
      </c>
      <c r="G189" s="269">
        <v>0</v>
      </c>
      <c r="H189" s="269">
        <v>0</v>
      </c>
      <c r="I189" s="269">
        <v>0</v>
      </c>
      <c r="J189" s="269">
        <v>0</v>
      </c>
      <c r="K189" s="269">
        <v>0</v>
      </c>
      <c r="L189" s="269">
        <v>0</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0</v>
      </c>
      <c r="AD189" s="269">
        <v>0</v>
      </c>
    </row>
    <row r="190" spans="1:30" ht="15.75" thickBot="1" x14ac:dyDescent="0.3">
      <c r="A190" s="240" t="s">
        <v>748</v>
      </c>
      <c r="B190" s="303">
        <v>392.27665000000002</v>
      </c>
      <c r="C190" s="303">
        <v>481.87795</v>
      </c>
      <c r="D190" s="303">
        <v>447.11590999999999</v>
      </c>
      <c r="E190" s="303">
        <v>764.99162999999999</v>
      </c>
      <c r="F190" s="303">
        <v>506.66640000000001</v>
      </c>
      <c r="G190" s="303">
        <v>470.191699999999</v>
      </c>
      <c r="H190" s="303">
        <v>403.51576999999997</v>
      </c>
      <c r="I190" s="303">
        <v>484.08600000000001</v>
      </c>
      <c r="J190" s="303">
        <v>480.34799999999899</v>
      </c>
      <c r="K190" s="303">
        <v>503.92099999999999</v>
      </c>
      <c r="L190" s="303">
        <v>511.79399999999998</v>
      </c>
      <c r="M190" s="303">
        <v>442.37599999999998</v>
      </c>
      <c r="N190" s="303">
        <v>451.971</v>
      </c>
      <c r="O190" s="303">
        <v>479.83</v>
      </c>
      <c r="P190" s="303">
        <v>473.46199999999999</v>
      </c>
      <c r="Q190" s="303">
        <v>489.733</v>
      </c>
      <c r="R190" s="303">
        <v>582.21900000000005</v>
      </c>
      <c r="S190" s="303">
        <v>518.74199999999996</v>
      </c>
      <c r="T190" s="303">
        <v>518.55999999999995</v>
      </c>
      <c r="U190" s="303">
        <v>586.9</v>
      </c>
      <c r="V190" s="303">
        <v>513.54999999999995</v>
      </c>
      <c r="W190" s="303">
        <v>532.27599999999995</v>
      </c>
      <c r="X190" s="303">
        <v>565.31600000000003</v>
      </c>
      <c r="Y190" s="303">
        <v>453.15899999999999</v>
      </c>
      <c r="Z190" s="303">
        <v>450.23</v>
      </c>
      <c r="AA190" s="303">
        <v>509.21300000000002</v>
      </c>
      <c r="AB190" s="303">
        <v>459.55</v>
      </c>
      <c r="AC190" s="303">
        <v>475.40600000000001</v>
      </c>
      <c r="AD190" s="303">
        <v>579.29099999999903</v>
      </c>
    </row>
    <row r="191" spans="1:30" x14ac:dyDescent="0.25">
      <c r="A191" s="299" t="s">
        <v>671</v>
      </c>
      <c r="B191" s="269">
        <v>1868.2052099999901</v>
      </c>
      <c r="C191" s="269">
        <v>1920.65392</v>
      </c>
      <c r="D191" s="269">
        <v>1843.87709</v>
      </c>
      <c r="E191" s="269">
        <v>2406.1596599999998</v>
      </c>
      <c r="F191" s="269">
        <v>2261.8625900000002</v>
      </c>
      <c r="G191" s="269">
        <v>2092.71578</v>
      </c>
      <c r="H191" s="269">
        <v>2387.66644</v>
      </c>
      <c r="I191" s="269">
        <v>2128.7689999999998</v>
      </c>
      <c r="J191" s="269">
        <v>2071.3329999999901</v>
      </c>
      <c r="K191" s="269">
        <v>1999.777</v>
      </c>
      <c r="L191" s="269">
        <v>2026.04799999999</v>
      </c>
      <c r="M191" s="269">
        <v>1839.154</v>
      </c>
      <c r="N191" s="269">
        <v>1816.25799999999</v>
      </c>
      <c r="O191" s="269">
        <v>2151.1669999999999</v>
      </c>
      <c r="P191" s="269">
        <v>2091.0129999999999</v>
      </c>
      <c r="Q191" s="269">
        <v>2186.0039999999999</v>
      </c>
      <c r="R191" s="269">
        <v>2341.877</v>
      </c>
      <c r="S191" s="269">
        <v>2292.0210000000002</v>
      </c>
      <c r="T191" s="269">
        <v>2267.9929999999999</v>
      </c>
      <c r="U191" s="269">
        <v>2496.8119999999999</v>
      </c>
      <c r="V191" s="269">
        <v>2330.2190000000001</v>
      </c>
      <c r="W191" s="269">
        <v>2244.511</v>
      </c>
      <c r="X191" s="269">
        <v>2322.6769999999901</v>
      </c>
      <c r="Y191" s="269">
        <v>2117.0070000000001</v>
      </c>
      <c r="Z191" s="269">
        <v>2076.087</v>
      </c>
      <c r="AA191" s="269">
        <v>2288.54</v>
      </c>
      <c r="AB191" s="269">
        <v>2144.6329999999998</v>
      </c>
      <c r="AC191" s="269">
        <v>2309.1190000000001</v>
      </c>
      <c r="AD191" s="269">
        <v>2468.1909999999998</v>
      </c>
    </row>
    <row r="192" spans="1:30" x14ac:dyDescent="0.25">
      <c r="A192" s="240" t="s">
        <v>749</v>
      </c>
      <c r="B192" s="269">
        <v>0.26619999999999999</v>
      </c>
      <c r="C192" s="269">
        <v>5.7408799999999998</v>
      </c>
      <c r="D192" s="269">
        <v>1.77355</v>
      </c>
      <c r="E192" s="269">
        <v>16.094729999999998</v>
      </c>
      <c r="F192" s="269">
        <v>0.74753999999999998</v>
      </c>
      <c r="G192" s="269">
        <v>1.7097199999999999</v>
      </c>
      <c r="H192" s="269">
        <v>6.7065199999999896</v>
      </c>
      <c r="I192" s="269">
        <v>13.775</v>
      </c>
      <c r="J192" s="269">
        <v>5.5789999999999997</v>
      </c>
      <c r="K192" s="269">
        <v>3.2810000000000001</v>
      </c>
      <c r="L192" s="269">
        <v>1.96</v>
      </c>
      <c r="M192" s="269">
        <v>1.627</v>
      </c>
      <c r="N192" s="269">
        <v>2.4529999999999998</v>
      </c>
      <c r="O192" s="269">
        <v>0.80900000000000005</v>
      </c>
      <c r="P192" s="269">
        <v>1.819</v>
      </c>
      <c r="Q192" s="269">
        <v>3.0609999999999999</v>
      </c>
      <c r="R192" s="269">
        <v>6.39</v>
      </c>
      <c r="S192" s="269">
        <v>2.3239999999999998</v>
      </c>
      <c r="T192" s="269">
        <v>8.3859999999999992</v>
      </c>
      <c r="U192" s="269">
        <v>11.553000000000001</v>
      </c>
      <c r="V192" s="269">
        <v>4.9909999999999997</v>
      </c>
      <c r="W192" s="269">
        <v>2.7029999999999998</v>
      </c>
      <c r="X192" s="269">
        <v>1.601</v>
      </c>
      <c r="Y192" s="269">
        <v>2.073</v>
      </c>
      <c r="Z192" s="269">
        <v>1.9770000000000001</v>
      </c>
      <c r="AA192" s="269">
        <v>0.83199999999999996</v>
      </c>
      <c r="AB192" s="269">
        <v>1.869</v>
      </c>
      <c r="AC192" s="269">
        <v>3.1459999999999999</v>
      </c>
      <c r="AD192" s="269">
        <v>6.5659999999999998</v>
      </c>
    </row>
    <row r="193" spans="1:30" x14ac:dyDescent="0.25">
      <c r="A193" s="240" t="s">
        <v>750</v>
      </c>
      <c r="B193" s="269">
        <v>0</v>
      </c>
      <c r="C193" s="269">
        <v>0.47611999999999999</v>
      </c>
      <c r="D193" s="269">
        <v>0</v>
      </c>
      <c r="E193" s="269">
        <v>0.15342</v>
      </c>
      <c r="F193" s="269">
        <v>0.39591999999999999</v>
      </c>
      <c r="G193" s="269">
        <v>0.38646999999999998</v>
      </c>
      <c r="H193" s="269">
        <v>0</v>
      </c>
      <c r="I193" s="269">
        <v>0</v>
      </c>
      <c r="J193" s="269">
        <v>0</v>
      </c>
      <c r="K193" s="269">
        <v>0</v>
      </c>
      <c r="L193" s="269">
        <v>0</v>
      </c>
      <c r="M193" s="269">
        <v>0</v>
      </c>
      <c r="N193" s="269">
        <v>0</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0</v>
      </c>
    </row>
    <row r="194" spans="1:30" x14ac:dyDescent="0.25">
      <c r="A194" s="240" t="s">
        <v>751</v>
      </c>
      <c r="B194" s="269">
        <v>116.28588000000001</v>
      </c>
      <c r="C194" s="269">
        <v>30.158459999999899</v>
      </c>
      <c r="D194" s="269">
        <v>93.884699999999995</v>
      </c>
      <c r="E194" s="269">
        <v>143.75140999999999</v>
      </c>
      <c r="F194" s="269">
        <v>94.788789999999906</v>
      </c>
      <c r="G194" s="269">
        <v>85.306179999999998</v>
      </c>
      <c r="H194" s="269">
        <v>79.827509999999904</v>
      </c>
      <c r="I194" s="269">
        <v>147.90100000000001</v>
      </c>
      <c r="J194" s="269">
        <v>196.917</v>
      </c>
      <c r="K194" s="269">
        <v>193.61699999999999</v>
      </c>
      <c r="L194" s="269">
        <v>177.78100000000001</v>
      </c>
      <c r="M194" s="269">
        <v>152.58699999999999</v>
      </c>
      <c r="N194" s="269">
        <v>164.62200000000001</v>
      </c>
      <c r="O194" s="269">
        <v>141.40600000000001</v>
      </c>
      <c r="P194" s="269">
        <v>123.092</v>
      </c>
      <c r="Q194" s="269">
        <v>143.42099999999999</v>
      </c>
      <c r="R194" s="269">
        <v>146.78700000000001</v>
      </c>
      <c r="S194" s="269">
        <v>153.75399999999999</v>
      </c>
      <c r="T194" s="269">
        <v>164.77799999999999</v>
      </c>
      <c r="U194" s="269">
        <v>167.78299999999999</v>
      </c>
      <c r="V194" s="269">
        <v>159.56800000000001</v>
      </c>
      <c r="W194" s="269">
        <v>164.14699999999999</v>
      </c>
      <c r="X194" s="269">
        <v>166.755</v>
      </c>
      <c r="Y194" s="269">
        <v>145.59800000000001</v>
      </c>
      <c r="Z194" s="269">
        <v>112.89</v>
      </c>
      <c r="AA194" s="269">
        <v>140.16</v>
      </c>
      <c r="AB194" s="269">
        <v>125.568</v>
      </c>
      <c r="AC194" s="269">
        <v>155.441</v>
      </c>
      <c r="AD194" s="269">
        <v>149.04</v>
      </c>
    </row>
    <row r="195" spans="1:30" x14ac:dyDescent="0.25">
      <c r="A195" s="240" t="s">
        <v>752</v>
      </c>
      <c r="B195" s="269">
        <v>1539.5747200000001</v>
      </c>
      <c r="C195" s="269">
        <v>1567.4053699999999</v>
      </c>
      <c r="D195" s="269">
        <v>1929.6675599999901</v>
      </c>
      <c r="E195" s="269">
        <v>2056.5617299999999</v>
      </c>
      <c r="F195" s="269">
        <v>1689.39931</v>
      </c>
      <c r="G195" s="269">
        <v>1701.22228</v>
      </c>
      <c r="H195" s="269">
        <v>2737.1444900000001</v>
      </c>
      <c r="I195" s="269">
        <v>4547.2879999999996</v>
      </c>
      <c r="J195" s="269">
        <v>1821.933</v>
      </c>
      <c r="K195" s="269">
        <v>1812.5709999999999</v>
      </c>
      <c r="L195" s="269">
        <v>1766.712</v>
      </c>
      <c r="M195" s="269">
        <v>-645.02599999999995</v>
      </c>
      <c r="N195" s="269">
        <v>1807.5550000000001</v>
      </c>
      <c r="O195" s="269">
        <v>1449.5050000000001</v>
      </c>
      <c r="P195" s="269">
        <v>1492.9010000000001</v>
      </c>
      <c r="Q195" s="269">
        <v>1584.0509999999999</v>
      </c>
      <c r="R195" s="269">
        <v>1744.58</v>
      </c>
      <c r="S195" s="269">
        <v>1463.375</v>
      </c>
      <c r="T195" s="269">
        <v>1740.1399999999901</v>
      </c>
      <c r="U195" s="269">
        <v>1909.865</v>
      </c>
      <c r="V195" s="269">
        <v>1581.34</v>
      </c>
      <c r="W195" s="269">
        <v>1638.345</v>
      </c>
      <c r="X195" s="269">
        <v>1580.616</v>
      </c>
      <c r="Y195" s="269">
        <v>1583.9970000000001</v>
      </c>
      <c r="Z195" s="269">
        <v>1614.8979999999999</v>
      </c>
      <c r="AA195" s="269">
        <v>1160.5119999999999</v>
      </c>
      <c r="AB195" s="269">
        <v>1183.845</v>
      </c>
      <c r="AC195" s="269">
        <v>1270.6659999999999</v>
      </c>
      <c r="AD195" s="269">
        <v>1434.2280000000001</v>
      </c>
    </row>
    <row r="196" spans="1:30" x14ac:dyDescent="0.25">
      <c r="A196" s="240" t="s">
        <v>753</v>
      </c>
      <c r="B196" s="269">
        <v>94.049210000000002</v>
      </c>
      <c r="C196" s="269">
        <v>65.191609999999997</v>
      </c>
      <c r="D196" s="269">
        <v>99.287769999999995</v>
      </c>
      <c r="E196" s="269">
        <v>139.77325999999999</v>
      </c>
      <c r="F196" s="269">
        <v>122.2432</v>
      </c>
      <c r="G196" s="269">
        <v>142.66933</v>
      </c>
      <c r="H196" s="269">
        <v>60.357909999999997</v>
      </c>
      <c r="I196" s="269">
        <v>133.16900000000001</v>
      </c>
      <c r="J196" s="269">
        <v>122.541</v>
      </c>
      <c r="K196" s="269">
        <v>115.47</v>
      </c>
      <c r="L196" s="269">
        <v>115.929</v>
      </c>
      <c r="M196" s="269">
        <v>112.43300000000001</v>
      </c>
      <c r="N196" s="269">
        <v>118.59699999999999</v>
      </c>
      <c r="O196" s="269">
        <v>110.691</v>
      </c>
      <c r="P196" s="269">
        <v>117.79</v>
      </c>
      <c r="Q196" s="269">
        <v>117.238</v>
      </c>
      <c r="R196" s="269">
        <v>126.651</v>
      </c>
      <c r="S196" s="269">
        <v>117.404</v>
      </c>
      <c r="T196" s="269">
        <v>134.81299999999999</v>
      </c>
      <c r="U196" s="269">
        <v>135.392</v>
      </c>
      <c r="V196" s="269">
        <v>124.64</v>
      </c>
      <c r="W196" s="269">
        <v>118.586</v>
      </c>
      <c r="X196" s="269">
        <v>117.88</v>
      </c>
      <c r="Y196" s="269">
        <v>112.178</v>
      </c>
      <c r="Z196" s="269">
        <v>117.886</v>
      </c>
      <c r="AA196" s="269">
        <v>124.578</v>
      </c>
      <c r="AB196" s="269">
        <v>120.30200000000001</v>
      </c>
      <c r="AC196" s="269">
        <v>123.15</v>
      </c>
      <c r="AD196" s="269">
        <v>128.21700000000001</v>
      </c>
    </row>
    <row r="197" spans="1:30" x14ac:dyDescent="0.25">
      <c r="A197" s="240" t="s">
        <v>754</v>
      </c>
      <c r="B197" s="269">
        <v>8.5063099999999991</v>
      </c>
      <c r="C197" s="269">
        <v>17.929849999999998</v>
      </c>
      <c r="D197" s="269">
        <v>17.978860000000001</v>
      </c>
      <c r="E197" s="269">
        <v>7.4956699999999996</v>
      </c>
      <c r="F197" s="269">
        <v>10.06683</v>
      </c>
      <c r="G197" s="269">
        <v>13.50188</v>
      </c>
      <c r="H197" s="269">
        <v>21.819410000000001</v>
      </c>
      <c r="I197" s="269">
        <v>14.55</v>
      </c>
      <c r="J197" s="269">
        <v>14.593999999999999</v>
      </c>
      <c r="K197" s="269">
        <v>15.952999999999999</v>
      </c>
      <c r="L197" s="269">
        <v>18.021999999999998</v>
      </c>
      <c r="M197" s="269">
        <v>18.402000000000001</v>
      </c>
      <c r="N197" s="269">
        <v>28.701000000000001</v>
      </c>
      <c r="O197" s="269">
        <v>8.0969999999999995</v>
      </c>
      <c r="P197" s="269">
        <v>13.843</v>
      </c>
      <c r="Q197" s="269">
        <v>13.08</v>
      </c>
      <c r="R197" s="269">
        <v>15.715999999999999</v>
      </c>
      <c r="S197" s="269">
        <v>15.403</v>
      </c>
      <c r="T197" s="269">
        <v>18.559999999999999</v>
      </c>
      <c r="U197" s="269">
        <v>17.164999999999999</v>
      </c>
      <c r="V197" s="269">
        <v>19.001999999999999</v>
      </c>
      <c r="W197" s="269">
        <v>15.565</v>
      </c>
      <c r="X197" s="269">
        <v>15.355</v>
      </c>
      <c r="Y197" s="269">
        <v>12.891999999999999</v>
      </c>
      <c r="Z197" s="269">
        <v>11.782999999999999</v>
      </c>
      <c r="AA197" s="269">
        <v>8.5440000000000005</v>
      </c>
      <c r="AB197" s="269">
        <v>13.821999999999999</v>
      </c>
      <c r="AC197" s="269">
        <v>12.066000000000001</v>
      </c>
      <c r="AD197" s="269">
        <v>15.718999999999999</v>
      </c>
    </row>
    <row r="198" spans="1:30" x14ac:dyDescent="0.25">
      <c r="A198" s="240" t="s">
        <v>755</v>
      </c>
      <c r="B198" s="269">
        <v>32.418419999999998</v>
      </c>
      <c r="C198" s="269">
        <v>50.686360000000001</v>
      </c>
      <c r="D198" s="269">
        <v>80.479910000000004</v>
      </c>
      <c r="E198" s="269">
        <v>40.685420000000001</v>
      </c>
      <c r="F198" s="269">
        <v>76.974819999999994</v>
      </c>
      <c r="G198" s="269">
        <v>-87.895139999999998</v>
      </c>
      <c r="H198" s="269">
        <v>25.380769999999998</v>
      </c>
      <c r="I198" s="269">
        <v>24.274999999999999</v>
      </c>
      <c r="J198" s="269">
        <v>24.274999999999999</v>
      </c>
      <c r="K198" s="269">
        <v>23.274999999999999</v>
      </c>
      <c r="L198" s="269">
        <v>23.82</v>
      </c>
      <c r="M198" s="269">
        <v>23.274999999999999</v>
      </c>
      <c r="N198" s="269">
        <v>22.536999999999999</v>
      </c>
      <c r="O198" s="269">
        <v>35</v>
      </c>
      <c r="P198" s="269">
        <v>36.533000000000001</v>
      </c>
      <c r="Q198" s="269">
        <v>37.622999999999998</v>
      </c>
      <c r="R198" s="269">
        <v>37.533000000000001</v>
      </c>
      <c r="S198" s="269">
        <v>35</v>
      </c>
      <c r="T198" s="269">
        <v>39.533000000000001</v>
      </c>
      <c r="U198" s="269">
        <v>36.090000000000003</v>
      </c>
      <c r="V198" s="269">
        <v>38.067</v>
      </c>
      <c r="W198" s="269">
        <v>35.49</v>
      </c>
      <c r="X198" s="269">
        <v>36.533000000000001</v>
      </c>
      <c r="Y198" s="269">
        <v>37.207999999999998</v>
      </c>
      <c r="Z198" s="269">
        <v>34.594000000000001</v>
      </c>
      <c r="AA198" s="269">
        <v>41.798999999999999</v>
      </c>
      <c r="AB198" s="269">
        <v>39.08</v>
      </c>
      <c r="AC198" s="269">
        <v>38.529000000000003</v>
      </c>
      <c r="AD198" s="269">
        <v>38</v>
      </c>
    </row>
    <row r="199" spans="1:30" x14ac:dyDescent="0.25">
      <c r="A199" s="240" t="s">
        <v>1072</v>
      </c>
      <c r="B199" s="269">
        <v>0</v>
      </c>
      <c r="C199" s="269">
        <v>0</v>
      </c>
      <c r="D199" s="269">
        <v>0</v>
      </c>
      <c r="E199" s="269">
        <v>0</v>
      </c>
      <c r="F199" s="269">
        <v>0</v>
      </c>
      <c r="G199" s="269">
        <v>0</v>
      </c>
      <c r="H199" s="269">
        <v>0</v>
      </c>
      <c r="I199" s="269">
        <v>0</v>
      </c>
      <c r="J199" s="269">
        <v>0</v>
      </c>
      <c r="K199" s="269">
        <v>0</v>
      </c>
      <c r="L199" s="269">
        <v>0</v>
      </c>
      <c r="M199" s="269">
        <v>0</v>
      </c>
      <c r="N199" s="269">
        <v>0</v>
      </c>
      <c r="O199" s="269">
        <v>0</v>
      </c>
      <c r="P199" s="269">
        <v>0</v>
      </c>
      <c r="Q199" s="269">
        <v>0</v>
      </c>
      <c r="R199" s="269">
        <v>0</v>
      </c>
      <c r="S199" s="269">
        <v>0</v>
      </c>
      <c r="T199" s="269">
        <v>0</v>
      </c>
      <c r="U199" s="269">
        <v>0</v>
      </c>
      <c r="V199" s="269">
        <v>0</v>
      </c>
      <c r="W199" s="269">
        <v>0</v>
      </c>
      <c r="X199" s="269">
        <v>0</v>
      </c>
      <c r="Y199" s="269">
        <v>0</v>
      </c>
      <c r="Z199" s="269">
        <v>0</v>
      </c>
      <c r="AA199" s="269">
        <v>0</v>
      </c>
      <c r="AB199" s="269">
        <v>0</v>
      </c>
      <c r="AC199" s="269">
        <v>0</v>
      </c>
      <c r="AD199" s="269">
        <v>0</v>
      </c>
    </row>
    <row r="200" spans="1:30" ht="15.75" thickBot="1" x14ac:dyDescent="0.3">
      <c r="A200" s="240" t="s">
        <v>756</v>
      </c>
      <c r="B200" s="303">
        <v>60.025370000000002</v>
      </c>
      <c r="C200" s="303">
        <v>44.380270000000003</v>
      </c>
      <c r="D200" s="303">
        <v>31.541930000000001</v>
      </c>
      <c r="E200" s="303">
        <v>48.133139999999997</v>
      </c>
      <c r="F200" s="303">
        <v>60.216279999999998</v>
      </c>
      <c r="G200" s="303">
        <v>52.98912</v>
      </c>
      <c r="H200" s="303">
        <v>53.993719999999897</v>
      </c>
      <c r="I200" s="303">
        <v>70.073999999999998</v>
      </c>
      <c r="J200" s="303">
        <v>59.860999999999997</v>
      </c>
      <c r="K200" s="303">
        <v>57.57</v>
      </c>
      <c r="L200" s="303">
        <v>53.436</v>
      </c>
      <c r="M200" s="303">
        <v>55.35</v>
      </c>
      <c r="N200" s="303">
        <v>54.753</v>
      </c>
      <c r="O200" s="303">
        <v>41.578000000000003</v>
      </c>
      <c r="P200" s="303">
        <v>44.802999999999997</v>
      </c>
      <c r="Q200" s="303">
        <v>51.116999999999997</v>
      </c>
      <c r="R200" s="303">
        <v>52.835999999999999</v>
      </c>
      <c r="S200" s="303">
        <v>48.805</v>
      </c>
      <c r="T200" s="303">
        <v>58.436999999999998</v>
      </c>
      <c r="U200" s="303">
        <v>61.231000000000002</v>
      </c>
      <c r="V200" s="303">
        <v>50.695</v>
      </c>
      <c r="W200" s="303">
        <v>51.506999999999998</v>
      </c>
      <c r="X200" s="303">
        <v>47.649000000000001</v>
      </c>
      <c r="Y200" s="303">
        <v>47.366</v>
      </c>
      <c r="Z200" s="303">
        <v>48.610999999999997</v>
      </c>
      <c r="AA200" s="303">
        <v>42.097000000000001</v>
      </c>
      <c r="AB200" s="303">
        <v>45.356999999999999</v>
      </c>
      <c r="AC200" s="303">
        <v>51.713000000000001</v>
      </c>
      <c r="AD200" s="303">
        <v>53.548000000000002</v>
      </c>
    </row>
    <row r="201" spans="1:30" x14ac:dyDescent="0.25">
      <c r="A201" s="299" t="s">
        <v>678</v>
      </c>
      <c r="B201" s="269">
        <v>1851.1261099999999</v>
      </c>
      <c r="C201" s="269">
        <v>1781.96892</v>
      </c>
      <c r="D201" s="269">
        <v>2254.6142799999998</v>
      </c>
      <c r="E201" s="269">
        <v>2452.64878</v>
      </c>
      <c r="F201" s="269">
        <v>2054.8326899999902</v>
      </c>
      <c r="G201" s="269">
        <v>1909.88983999999</v>
      </c>
      <c r="H201" s="269">
        <v>2985.2303299999999</v>
      </c>
      <c r="I201" s="269">
        <v>4951.0320000000002</v>
      </c>
      <c r="J201" s="269">
        <v>2245.6999999999998</v>
      </c>
      <c r="K201" s="269">
        <v>2221.7370000000001</v>
      </c>
      <c r="L201" s="269">
        <v>2157.66</v>
      </c>
      <c r="M201" s="269">
        <v>-281.35199999999998</v>
      </c>
      <c r="N201" s="269">
        <v>2199.2179999999998</v>
      </c>
      <c r="O201" s="269">
        <v>1787.086</v>
      </c>
      <c r="P201" s="269">
        <v>1830.7809999999999</v>
      </c>
      <c r="Q201" s="269">
        <v>1949.5909999999999</v>
      </c>
      <c r="R201" s="269">
        <v>2130.4929999999999</v>
      </c>
      <c r="S201" s="269">
        <v>1836.0650000000001</v>
      </c>
      <c r="T201" s="269">
        <v>2164.6469999999899</v>
      </c>
      <c r="U201" s="269">
        <v>2339.0790000000002</v>
      </c>
      <c r="V201" s="269">
        <v>1978.3030000000001</v>
      </c>
      <c r="W201" s="269">
        <v>2026.3430000000001</v>
      </c>
      <c r="X201" s="269">
        <v>1966.3889999999899</v>
      </c>
      <c r="Y201" s="269">
        <v>1941.3119999999999</v>
      </c>
      <c r="Z201" s="269">
        <v>1942.6389999999999</v>
      </c>
      <c r="AA201" s="269">
        <v>1518.5219999999999</v>
      </c>
      <c r="AB201" s="269">
        <v>1529.8429999999901</v>
      </c>
      <c r="AC201" s="269">
        <v>1654.711</v>
      </c>
      <c r="AD201" s="269">
        <v>1825.318</v>
      </c>
    </row>
    <row r="202" spans="1:30" ht="15.75" thickBot="1" x14ac:dyDescent="0.3">
      <c r="A202" s="240" t="s">
        <v>757</v>
      </c>
      <c r="B202" s="303">
        <v>0.97</v>
      </c>
      <c r="C202" s="303">
        <v>1.8120000000000001</v>
      </c>
      <c r="D202" s="303">
        <v>5.4983000000000004</v>
      </c>
      <c r="E202" s="303">
        <v>2.14351</v>
      </c>
      <c r="F202" s="303">
        <v>0.49954999999999999</v>
      </c>
      <c r="G202" s="303">
        <v>0</v>
      </c>
      <c r="H202" s="303">
        <v>1.1243300000000001</v>
      </c>
      <c r="I202" s="303">
        <v>4.5439999999999996</v>
      </c>
      <c r="J202" s="303">
        <v>0.60899999999999999</v>
      </c>
      <c r="K202" s="303">
        <v>0</v>
      </c>
      <c r="L202" s="303">
        <v>0</v>
      </c>
      <c r="M202" s="303">
        <v>0</v>
      </c>
      <c r="N202" s="303">
        <v>3.7919999999999998</v>
      </c>
      <c r="O202" s="303">
        <v>0</v>
      </c>
      <c r="P202" s="303">
        <v>2</v>
      </c>
      <c r="Q202" s="303">
        <v>1</v>
      </c>
      <c r="R202" s="303">
        <v>0</v>
      </c>
      <c r="S202" s="303">
        <v>3</v>
      </c>
      <c r="T202" s="303">
        <v>0</v>
      </c>
      <c r="U202" s="303">
        <v>6</v>
      </c>
      <c r="V202" s="303">
        <v>2</v>
      </c>
      <c r="W202" s="303">
        <v>0</v>
      </c>
      <c r="X202" s="303">
        <v>0</v>
      </c>
      <c r="Y202" s="303">
        <v>0</v>
      </c>
      <c r="Z202" s="303">
        <v>6</v>
      </c>
      <c r="AA202" s="303">
        <v>0</v>
      </c>
      <c r="AB202" s="303">
        <v>2</v>
      </c>
      <c r="AC202" s="303">
        <v>1</v>
      </c>
      <c r="AD202" s="303">
        <v>0</v>
      </c>
    </row>
    <row r="203" spans="1:30" x14ac:dyDescent="0.25">
      <c r="A203" s="299" t="s">
        <v>680</v>
      </c>
      <c r="B203" s="269">
        <v>0.97</v>
      </c>
      <c r="C203" s="269">
        <v>1.8120000000000001</v>
      </c>
      <c r="D203" s="269">
        <v>5.4983000000000004</v>
      </c>
      <c r="E203" s="269">
        <v>2.14351</v>
      </c>
      <c r="F203" s="269">
        <v>0.49954999999999999</v>
      </c>
      <c r="G203" s="269">
        <v>0</v>
      </c>
      <c r="H203" s="269">
        <v>1.1243300000000001</v>
      </c>
      <c r="I203" s="269">
        <v>4.5439999999999996</v>
      </c>
      <c r="J203" s="269">
        <v>0.60899999999999999</v>
      </c>
      <c r="K203" s="269">
        <v>0</v>
      </c>
      <c r="L203" s="269">
        <v>0</v>
      </c>
      <c r="M203" s="269">
        <v>0</v>
      </c>
      <c r="N203" s="269">
        <v>3.7919999999999998</v>
      </c>
      <c r="O203" s="269">
        <v>0</v>
      </c>
      <c r="P203" s="269">
        <v>2</v>
      </c>
      <c r="Q203" s="269">
        <v>1</v>
      </c>
      <c r="R203" s="269">
        <v>0</v>
      </c>
      <c r="S203" s="269">
        <v>3</v>
      </c>
      <c r="T203" s="269">
        <v>0</v>
      </c>
      <c r="U203" s="269">
        <v>6</v>
      </c>
      <c r="V203" s="269">
        <v>2</v>
      </c>
      <c r="W203" s="269">
        <v>0</v>
      </c>
      <c r="X203" s="269">
        <v>0</v>
      </c>
      <c r="Y203" s="269">
        <v>0</v>
      </c>
      <c r="Z203" s="269">
        <v>6</v>
      </c>
      <c r="AA203" s="269">
        <v>0</v>
      </c>
      <c r="AB203" s="269">
        <v>2</v>
      </c>
      <c r="AC203" s="269">
        <v>1</v>
      </c>
      <c r="AD203" s="269">
        <v>0</v>
      </c>
    </row>
    <row r="204" spans="1:30" x14ac:dyDescent="0.25">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c r="AA204" s="302"/>
      <c r="AB204" s="302"/>
      <c r="AC204" s="302"/>
      <c r="AD204" s="302"/>
    </row>
    <row r="205" spans="1:30" x14ac:dyDescent="0.25">
      <c r="A205" s="297" t="s">
        <v>758</v>
      </c>
      <c r="B205" s="301">
        <v>3720.30131999999</v>
      </c>
      <c r="C205" s="301">
        <v>3704.4348399999999</v>
      </c>
      <c r="D205" s="301">
        <v>4103.9896699999999</v>
      </c>
      <c r="E205" s="301">
        <v>4860.9519499999997</v>
      </c>
      <c r="F205" s="301">
        <v>4317.1948300000004</v>
      </c>
      <c r="G205" s="301">
        <v>4002.6056199999998</v>
      </c>
      <c r="H205" s="301">
        <v>5374.0210999999999</v>
      </c>
      <c r="I205" s="301">
        <v>7084.3450000000003</v>
      </c>
      <c r="J205" s="301">
        <v>4317.6419999999998</v>
      </c>
      <c r="K205" s="301">
        <v>4221.5140000000001</v>
      </c>
      <c r="L205" s="301">
        <v>4183.7079999999996</v>
      </c>
      <c r="M205" s="301">
        <v>1557.8019999999999</v>
      </c>
      <c r="N205" s="301">
        <v>4019.268</v>
      </c>
      <c r="O205" s="301">
        <v>3938.2529999999902</v>
      </c>
      <c r="P205" s="301">
        <v>3923.7939999999999</v>
      </c>
      <c r="Q205" s="301">
        <v>4136.5950000000003</v>
      </c>
      <c r="R205" s="301">
        <v>4472.37</v>
      </c>
      <c r="S205" s="301">
        <v>4131.0860000000002</v>
      </c>
      <c r="T205" s="301">
        <v>4432.6399999999903</v>
      </c>
      <c r="U205" s="301">
        <v>4841.8909999999996</v>
      </c>
      <c r="V205" s="301">
        <v>4310.5219999999999</v>
      </c>
      <c r="W205" s="301">
        <v>4270.8540000000003</v>
      </c>
      <c r="X205" s="301">
        <v>4289.0659999999898</v>
      </c>
      <c r="Y205" s="301">
        <v>4058.319</v>
      </c>
      <c r="Z205" s="301">
        <v>4024.7260000000001</v>
      </c>
      <c r="AA205" s="301">
        <v>3807.0619999999999</v>
      </c>
      <c r="AB205" s="301">
        <v>3676.4759999999901</v>
      </c>
      <c r="AC205" s="301">
        <v>3964.83</v>
      </c>
      <c r="AD205" s="301">
        <v>4293.509</v>
      </c>
    </row>
    <row r="207" spans="1:30" x14ac:dyDescent="0.25">
      <c r="A207" s="297" t="s">
        <v>759</v>
      </c>
      <c r="B207" s="301">
        <v>45581.61879</v>
      </c>
      <c r="C207" s="301">
        <v>55315.749649999998</v>
      </c>
      <c r="D207" s="301">
        <v>39176.181579999997</v>
      </c>
      <c r="E207" s="301">
        <v>43492.24826</v>
      </c>
      <c r="F207" s="301">
        <v>42386.628259999998</v>
      </c>
      <c r="G207" s="301">
        <v>42852.289479999898</v>
      </c>
      <c r="H207" s="301">
        <v>45000.798999999999</v>
      </c>
      <c r="I207" s="301">
        <v>49129.228040315997</v>
      </c>
      <c r="J207" s="301">
        <v>48992.261761860202</v>
      </c>
      <c r="K207" s="301">
        <v>43180.789888450701</v>
      </c>
      <c r="L207" s="301">
        <v>43443.8970797453</v>
      </c>
      <c r="M207" s="301">
        <v>39209.073349155602</v>
      </c>
      <c r="N207" s="301">
        <v>45598.293647215498</v>
      </c>
      <c r="O207" s="301">
        <v>46515.975412893298</v>
      </c>
      <c r="P207" s="301">
        <v>41909.513458377602</v>
      </c>
      <c r="Q207" s="301">
        <v>44801.592376103101</v>
      </c>
      <c r="R207" s="301">
        <v>43291.685302644197</v>
      </c>
      <c r="S207" s="301">
        <v>43524.255786581904</v>
      </c>
      <c r="T207" s="301">
        <v>44079.802718874198</v>
      </c>
      <c r="U207" s="301">
        <v>48300.196667748103</v>
      </c>
      <c r="V207" s="301">
        <v>48224.208999510898</v>
      </c>
      <c r="W207" s="301">
        <v>43391.4064852378</v>
      </c>
      <c r="X207" s="301">
        <v>43197.341246050601</v>
      </c>
      <c r="Y207" s="301">
        <v>43520.273535949796</v>
      </c>
      <c r="Z207" s="301">
        <v>44630.517114504</v>
      </c>
      <c r="AA207" s="301">
        <v>45993.687097325099</v>
      </c>
      <c r="AB207" s="301">
        <v>40567.344891414701</v>
      </c>
      <c r="AC207" s="301">
        <v>49608.549158036702</v>
      </c>
      <c r="AD207" s="301">
        <v>42069.434010625002</v>
      </c>
    </row>
    <row r="208" spans="1:30" x14ac:dyDescent="0.25">
      <c r="A208" s="240" t="s">
        <v>649</v>
      </c>
    </row>
    <row r="209" spans="1:30" x14ac:dyDescent="0.25">
      <c r="A209" s="240" t="s">
        <v>760</v>
      </c>
      <c r="B209" s="269">
        <v>0</v>
      </c>
      <c r="C209" s="269">
        <v>0</v>
      </c>
      <c r="D209" s="269">
        <v>0</v>
      </c>
      <c r="E209" s="269">
        <v>0</v>
      </c>
      <c r="F209" s="269">
        <v>0</v>
      </c>
      <c r="G209" s="269">
        <v>0</v>
      </c>
      <c r="H209" s="269">
        <v>0</v>
      </c>
      <c r="I209" s="269">
        <v>0</v>
      </c>
      <c r="J209" s="269">
        <v>0</v>
      </c>
      <c r="K209" s="269">
        <v>0</v>
      </c>
      <c r="L209" s="269">
        <v>0</v>
      </c>
      <c r="M209" s="269">
        <v>0</v>
      </c>
      <c r="N209" s="269">
        <v>0</v>
      </c>
      <c r="O209" s="269">
        <v>0</v>
      </c>
      <c r="P209" s="269">
        <v>0</v>
      </c>
      <c r="Q209" s="269">
        <v>0</v>
      </c>
      <c r="R209" s="269">
        <v>0</v>
      </c>
      <c r="S209" s="269">
        <v>0</v>
      </c>
      <c r="T209" s="269">
        <v>0</v>
      </c>
      <c r="U209" s="269">
        <v>0</v>
      </c>
      <c r="V209" s="269">
        <v>0</v>
      </c>
      <c r="W209" s="269">
        <v>0</v>
      </c>
      <c r="X209" s="269">
        <v>0</v>
      </c>
      <c r="Y209" s="269">
        <v>0</v>
      </c>
      <c r="Z209" s="269">
        <v>0</v>
      </c>
      <c r="AA209" s="269">
        <v>0</v>
      </c>
      <c r="AB209" s="269">
        <v>0</v>
      </c>
      <c r="AC209" s="269">
        <v>0</v>
      </c>
      <c r="AD209" s="269">
        <v>0</v>
      </c>
    </row>
    <row r="210" spans="1:30" x14ac:dyDescent="0.25">
      <c r="A210" s="240" t="s">
        <v>761</v>
      </c>
      <c r="B210" s="269">
        <v>0</v>
      </c>
      <c r="C210" s="269">
        <v>1526.61112</v>
      </c>
      <c r="D210" s="269">
        <v>0</v>
      </c>
      <c r="E210" s="269">
        <v>0</v>
      </c>
      <c r="F210" s="269">
        <v>0</v>
      </c>
      <c r="G210" s="269">
        <v>0</v>
      </c>
      <c r="H210" s="269">
        <v>0</v>
      </c>
      <c r="I210" s="269">
        <v>0</v>
      </c>
      <c r="J210" s="269">
        <v>0</v>
      </c>
      <c r="K210" s="269">
        <v>0</v>
      </c>
      <c r="L210" s="269">
        <v>0</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0</v>
      </c>
      <c r="AC210" s="269">
        <v>0</v>
      </c>
      <c r="AD210" s="269">
        <v>0</v>
      </c>
    </row>
    <row r="211" spans="1:30" x14ac:dyDescent="0.25">
      <c r="A211" s="240" t="s">
        <v>762</v>
      </c>
      <c r="B211" s="269">
        <v>14592.17202</v>
      </c>
      <c r="C211" s="269">
        <v>15792.2742</v>
      </c>
      <c r="D211" s="269">
        <v>7673.5587400000004</v>
      </c>
      <c r="E211" s="269">
        <v>7679.6801999999998</v>
      </c>
      <c r="F211" s="269">
        <v>7230.7788300000002</v>
      </c>
      <c r="G211" s="269">
        <v>7032.4736400000002</v>
      </c>
      <c r="H211" s="269">
        <v>8736.1100700000006</v>
      </c>
      <c r="I211" s="269">
        <v>11162.704132475001</v>
      </c>
      <c r="J211" s="269">
        <v>11106.9141914225</v>
      </c>
      <c r="K211" s="269">
        <v>10960.1700433225</v>
      </c>
      <c r="L211" s="269">
        <v>11393.4542813436</v>
      </c>
      <c r="M211" s="269">
        <v>11439.4596213974</v>
      </c>
      <c r="N211" s="269">
        <v>14389.693236220801</v>
      </c>
      <c r="O211" s="269">
        <v>17185.039905630802</v>
      </c>
      <c r="P211" s="269">
        <v>15030.184598101199</v>
      </c>
      <c r="Q211" s="269">
        <v>10341.448968151401</v>
      </c>
      <c r="R211" s="269">
        <v>5605.5426686815599</v>
      </c>
      <c r="S211" s="269">
        <v>3955.3964699360699</v>
      </c>
      <c r="T211" s="269">
        <v>6923.9832316523298</v>
      </c>
      <c r="U211" s="269">
        <v>10798.1269864185</v>
      </c>
      <c r="V211" s="269">
        <v>10535.06604664</v>
      </c>
      <c r="W211" s="269">
        <v>10436.645380293799</v>
      </c>
      <c r="X211" s="269">
        <v>10311.8486983493</v>
      </c>
      <c r="Y211" s="269">
        <v>11052.5239970648</v>
      </c>
      <c r="Z211" s="269">
        <v>14162.6151690798</v>
      </c>
      <c r="AA211" s="269">
        <v>16481.4273298056</v>
      </c>
      <c r="AB211" s="269">
        <v>14334.514886904701</v>
      </c>
      <c r="AC211" s="269">
        <v>9994.8625363776991</v>
      </c>
      <c r="AD211" s="269">
        <v>5408.3659483398997</v>
      </c>
    </row>
    <row r="212" spans="1:30" x14ac:dyDescent="0.25">
      <c r="A212" s="240" t="s">
        <v>763</v>
      </c>
      <c r="B212" s="269">
        <v>1340.3656599999999</v>
      </c>
      <c r="C212" s="269">
        <v>1846.2127700000001</v>
      </c>
      <c r="D212" s="269">
        <v>-1080.7765299999901</v>
      </c>
      <c r="E212" s="269">
        <v>-1197.0730799999999</v>
      </c>
      <c r="F212" s="269">
        <v>8.7021799999999701</v>
      </c>
      <c r="G212" s="269">
        <v>-157.3844</v>
      </c>
      <c r="H212" s="269">
        <v>-296.48385000000002</v>
      </c>
      <c r="I212" s="269">
        <v>0</v>
      </c>
      <c r="J212" s="269">
        <v>0</v>
      </c>
      <c r="K212" s="269">
        <v>0</v>
      </c>
      <c r="L212" s="269">
        <v>0</v>
      </c>
      <c r="M212" s="269">
        <v>0</v>
      </c>
      <c r="N212" s="269">
        <v>0</v>
      </c>
      <c r="O212" s="269">
        <v>0</v>
      </c>
      <c r="P212" s="269">
        <v>0</v>
      </c>
      <c r="Q212" s="269">
        <v>0</v>
      </c>
      <c r="R212" s="269">
        <v>0</v>
      </c>
      <c r="S212" s="269">
        <v>0</v>
      </c>
      <c r="T212" s="269">
        <v>0</v>
      </c>
      <c r="U212" s="269">
        <v>0</v>
      </c>
      <c r="V212" s="269">
        <v>0</v>
      </c>
      <c r="W212" s="269">
        <v>0</v>
      </c>
      <c r="X212" s="269">
        <v>0</v>
      </c>
      <c r="Y212" s="269">
        <v>0</v>
      </c>
      <c r="Z212" s="269">
        <v>0</v>
      </c>
      <c r="AA212" s="269">
        <v>0</v>
      </c>
      <c r="AB212" s="269">
        <v>0</v>
      </c>
      <c r="AC212" s="269">
        <v>0</v>
      </c>
      <c r="AD212" s="269">
        <v>0</v>
      </c>
    </row>
    <row r="213" spans="1:30" ht="15.75" thickBot="1" x14ac:dyDescent="0.3">
      <c r="A213" s="240" t="s">
        <v>764</v>
      </c>
      <c r="B213" s="303">
        <v>1267.9771599999999</v>
      </c>
      <c r="C213" s="303">
        <v>2013.5995600000001</v>
      </c>
      <c r="D213" s="303">
        <v>793.76862000000006</v>
      </c>
      <c r="E213" s="303">
        <v>871.87332000000004</v>
      </c>
      <c r="F213" s="303">
        <v>-873.79170999999997</v>
      </c>
      <c r="G213" s="303">
        <v>-3372.0067599999902</v>
      </c>
      <c r="H213" s="303">
        <v>-1447.50442</v>
      </c>
      <c r="I213" s="303">
        <v>0</v>
      </c>
      <c r="J213" s="303">
        <v>0</v>
      </c>
      <c r="K213" s="303">
        <v>0</v>
      </c>
      <c r="L213" s="303">
        <v>0</v>
      </c>
      <c r="M213" s="303">
        <v>0</v>
      </c>
      <c r="N213" s="303">
        <v>0</v>
      </c>
      <c r="O213" s="303">
        <v>0</v>
      </c>
      <c r="P213" s="303">
        <v>0</v>
      </c>
      <c r="Q213" s="303">
        <v>0</v>
      </c>
      <c r="R213" s="303">
        <v>0</v>
      </c>
      <c r="S213" s="303">
        <v>0</v>
      </c>
      <c r="T213" s="303">
        <v>0</v>
      </c>
      <c r="U213" s="303">
        <v>0</v>
      </c>
      <c r="V213" s="303">
        <v>0</v>
      </c>
      <c r="W213" s="303">
        <v>0</v>
      </c>
      <c r="X213" s="303">
        <v>0</v>
      </c>
      <c r="Y213" s="303">
        <v>0</v>
      </c>
      <c r="Z213" s="303">
        <v>0</v>
      </c>
      <c r="AA213" s="303">
        <v>0</v>
      </c>
      <c r="AB213" s="303">
        <v>0</v>
      </c>
      <c r="AC213" s="303">
        <v>0</v>
      </c>
      <c r="AD213" s="303">
        <v>0</v>
      </c>
    </row>
    <row r="214" spans="1:30" x14ac:dyDescent="0.25">
      <c r="A214" s="299" t="s">
        <v>765</v>
      </c>
      <c r="B214" s="269">
        <v>17200.51484</v>
      </c>
      <c r="C214" s="269">
        <v>21178.697649999998</v>
      </c>
      <c r="D214" s="269">
        <v>7386.5508300000001</v>
      </c>
      <c r="E214" s="269">
        <v>7354.4804400000003</v>
      </c>
      <c r="F214" s="269">
        <v>6365.6893</v>
      </c>
      <c r="G214" s="269">
        <v>3503.08248</v>
      </c>
      <c r="H214" s="269">
        <v>6992.1217999999999</v>
      </c>
      <c r="I214" s="269">
        <v>11162.704132475001</v>
      </c>
      <c r="J214" s="269">
        <v>11106.9141914225</v>
      </c>
      <c r="K214" s="269">
        <v>10960.1700433225</v>
      </c>
      <c r="L214" s="269">
        <v>11393.4542813436</v>
      </c>
      <c r="M214" s="269">
        <v>11439.4596213974</v>
      </c>
      <c r="N214" s="269">
        <v>14389.693236220801</v>
      </c>
      <c r="O214" s="269">
        <v>17185.039905630802</v>
      </c>
      <c r="P214" s="269">
        <v>15030.184598101199</v>
      </c>
      <c r="Q214" s="269">
        <v>10341.448968151401</v>
      </c>
      <c r="R214" s="269">
        <v>5605.5426686815599</v>
      </c>
      <c r="S214" s="269">
        <v>3955.3964699360699</v>
      </c>
      <c r="T214" s="269">
        <v>6923.9832316523298</v>
      </c>
      <c r="U214" s="269">
        <v>10798.1269864185</v>
      </c>
      <c r="V214" s="269">
        <v>10535.06604664</v>
      </c>
      <c r="W214" s="269">
        <v>10436.645380293799</v>
      </c>
      <c r="X214" s="269">
        <v>10311.8486983493</v>
      </c>
      <c r="Y214" s="269">
        <v>11052.5239970648</v>
      </c>
      <c r="Z214" s="269">
        <v>14162.6151690798</v>
      </c>
      <c r="AA214" s="269">
        <v>16481.4273298056</v>
      </c>
      <c r="AB214" s="269">
        <v>14334.514886904701</v>
      </c>
      <c r="AC214" s="269">
        <v>9994.8625363776991</v>
      </c>
      <c r="AD214" s="269">
        <v>5408.3659483398997</v>
      </c>
    </row>
    <row r="215" spans="1:30" x14ac:dyDescent="0.25">
      <c r="A215" s="240" t="s">
        <v>766</v>
      </c>
      <c r="B215" s="269">
        <v>0</v>
      </c>
      <c r="C215" s="269">
        <v>0</v>
      </c>
      <c r="D215" s="269">
        <v>0</v>
      </c>
      <c r="E215" s="269">
        <v>0</v>
      </c>
      <c r="F215" s="269">
        <v>0</v>
      </c>
      <c r="G215" s="269">
        <v>0</v>
      </c>
      <c r="H215" s="269">
        <v>0</v>
      </c>
      <c r="I215" s="269">
        <v>0</v>
      </c>
      <c r="J215" s="269">
        <v>0</v>
      </c>
      <c r="K215" s="269">
        <v>0</v>
      </c>
      <c r="L215" s="269">
        <v>0</v>
      </c>
      <c r="M215" s="269">
        <v>0</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row>
    <row r="216" spans="1:30" x14ac:dyDescent="0.25">
      <c r="A216" s="240" t="s">
        <v>767</v>
      </c>
      <c r="B216" s="269">
        <v>0</v>
      </c>
      <c r="C216" s="269">
        <v>0</v>
      </c>
      <c r="D216" s="269">
        <v>0</v>
      </c>
      <c r="E216" s="269">
        <v>0</v>
      </c>
      <c r="F216" s="269">
        <v>0</v>
      </c>
      <c r="G216" s="269">
        <v>0</v>
      </c>
      <c r="H216" s="269">
        <v>0</v>
      </c>
      <c r="I216" s="269">
        <v>0</v>
      </c>
      <c r="J216" s="269">
        <v>0</v>
      </c>
      <c r="K216" s="269">
        <v>0</v>
      </c>
      <c r="L216" s="269">
        <v>0</v>
      </c>
      <c r="M216" s="269">
        <v>0</v>
      </c>
      <c r="N216" s="269">
        <v>0</v>
      </c>
      <c r="O216" s="269">
        <v>0</v>
      </c>
      <c r="P216" s="269">
        <v>0</v>
      </c>
      <c r="Q216" s="269">
        <v>0</v>
      </c>
      <c r="R216" s="269">
        <v>0</v>
      </c>
      <c r="S216" s="269">
        <v>0</v>
      </c>
      <c r="T216" s="269">
        <v>0</v>
      </c>
      <c r="U216" s="269">
        <v>0</v>
      </c>
      <c r="V216" s="269">
        <v>0</v>
      </c>
      <c r="W216" s="269">
        <v>0</v>
      </c>
      <c r="X216" s="269">
        <v>0</v>
      </c>
      <c r="Y216" s="269">
        <v>0</v>
      </c>
      <c r="Z216" s="269">
        <v>0</v>
      </c>
      <c r="AA216" s="269">
        <v>0</v>
      </c>
      <c r="AB216" s="269">
        <v>0</v>
      </c>
      <c r="AC216" s="269">
        <v>0</v>
      </c>
      <c r="AD216" s="269">
        <v>0</v>
      </c>
    </row>
    <row r="217" spans="1:30" ht="15.75" thickBot="1" x14ac:dyDescent="0.3">
      <c r="A217" s="240" t="s">
        <v>768</v>
      </c>
      <c r="B217" s="303">
        <v>65.443190000000001</v>
      </c>
      <c r="C217" s="303">
        <v>64.9602</v>
      </c>
      <c r="D217" s="303">
        <v>69.815649999999906</v>
      </c>
      <c r="E217" s="303">
        <v>75.796049999999994</v>
      </c>
      <c r="F217" s="303">
        <v>70.821209999999994</v>
      </c>
      <c r="G217" s="303">
        <v>73.964119999999994</v>
      </c>
      <c r="H217" s="303">
        <v>73.949640000000002</v>
      </c>
      <c r="I217" s="303">
        <v>79.161000000000001</v>
      </c>
      <c r="J217" s="303">
        <v>100.589</v>
      </c>
      <c r="K217" s="303">
        <v>59.597000000000001</v>
      </c>
      <c r="L217" s="303">
        <v>77.387</v>
      </c>
      <c r="M217" s="303">
        <v>68.25</v>
      </c>
      <c r="N217" s="303">
        <v>57.734999999999999</v>
      </c>
      <c r="O217" s="303">
        <v>80.590999999999994</v>
      </c>
      <c r="P217" s="303">
        <v>67.614000000000004</v>
      </c>
      <c r="Q217" s="303">
        <v>75.103999999999999</v>
      </c>
      <c r="R217" s="303">
        <v>67.391999999999996</v>
      </c>
      <c r="S217" s="303">
        <v>92.116</v>
      </c>
      <c r="T217" s="303">
        <v>64.081999999999994</v>
      </c>
      <c r="U217" s="303">
        <v>76.272000000000006</v>
      </c>
      <c r="V217" s="303">
        <v>95.543999999999997</v>
      </c>
      <c r="W217" s="303">
        <v>85.356999999999999</v>
      </c>
      <c r="X217" s="303">
        <v>73.739999999999995</v>
      </c>
      <c r="Y217" s="303">
        <v>62.963000000000001</v>
      </c>
      <c r="Z217" s="303">
        <v>59.926000000000002</v>
      </c>
      <c r="AA217" s="303">
        <v>82.915000000000006</v>
      </c>
      <c r="AB217" s="303">
        <v>69.594999999999999</v>
      </c>
      <c r="AC217" s="303">
        <v>81.224999999999994</v>
      </c>
      <c r="AD217" s="303">
        <v>69.341999999999999</v>
      </c>
    </row>
    <row r="218" spans="1:30" x14ac:dyDescent="0.25">
      <c r="A218" s="299" t="s">
        <v>769</v>
      </c>
      <c r="B218" s="269">
        <v>65.443190000000001</v>
      </c>
      <c r="C218" s="269">
        <v>64.9602</v>
      </c>
      <c r="D218" s="269">
        <v>69.815649999999906</v>
      </c>
      <c r="E218" s="269">
        <v>75.796049999999994</v>
      </c>
      <c r="F218" s="269">
        <v>70.821209999999994</v>
      </c>
      <c r="G218" s="269">
        <v>73.964119999999994</v>
      </c>
      <c r="H218" s="269">
        <v>73.949640000000002</v>
      </c>
      <c r="I218" s="269">
        <v>79.161000000000001</v>
      </c>
      <c r="J218" s="269">
        <v>100.589</v>
      </c>
      <c r="K218" s="269">
        <v>59.597000000000001</v>
      </c>
      <c r="L218" s="269">
        <v>77.387</v>
      </c>
      <c r="M218" s="269">
        <v>68.25</v>
      </c>
      <c r="N218" s="269">
        <v>57.734999999999999</v>
      </c>
      <c r="O218" s="269">
        <v>80.590999999999994</v>
      </c>
      <c r="P218" s="269">
        <v>67.614000000000004</v>
      </c>
      <c r="Q218" s="269">
        <v>75.103999999999999</v>
      </c>
      <c r="R218" s="269">
        <v>67.391999999999996</v>
      </c>
      <c r="S218" s="269">
        <v>92.116</v>
      </c>
      <c r="T218" s="269">
        <v>64.081999999999994</v>
      </c>
      <c r="U218" s="269">
        <v>76.272000000000006</v>
      </c>
      <c r="V218" s="269">
        <v>95.543999999999997</v>
      </c>
      <c r="W218" s="269">
        <v>85.356999999999999</v>
      </c>
      <c r="X218" s="269">
        <v>73.739999999999995</v>
      </c>
      <c r="Y218" s="269">
        <v>62.963000000000001</v>
      </c>
      <c r="Z218" s="269">
        <v>59.926000000000002</v>
      </c>
      <c r="AA218" s="269">
        <v>82.915000000000006</v>
      </c>
      <c r="AB218" s="269">
        <v>69.594999999999999</v>
      </c>
      <c r="AC218" s="269">
        <v>81.224999999999994</v>
      </c>
      <c r="AD218" s="269">
        <v>69.341999999999999</v>
      </c>
    </row>
    <row r="219" spans="1:30" ht="15.75" thickBot="1" x14ac:dyDescent="0.3">
      <c r="A219" s="240" t="s">
        <v>770</v>
      </c>
      <c r="B219" s="303">
        <v>7385.7452899999998</v>
      </c>
      <c r="C219" s="303">
        <v>10856.567499999999</v>
      </c>
      <c r="D219" s="303">
        <v>9076.0292899999895</v>
      </c>
      <c r="E219" s="303">
        <v>8857.7488699999994</v>
      </c>
      <c r="F219" s="303">
        <v>3809.3409999999999</v>
      </c>
      <c r="G219" s="303">
        <v>126.28813</v>
      </c>
      <c r="H219" s="303">
        <v>2.73407</v>
      </c>
      <c r="I219" s="303">
        <v>0</v>
      </c>
      <c r="J219" s="303">
        <v>0</v>
      </c>
      <c r="K219" s="303">
        <v>0</v>
      </c>
      <c r="L219" s="303">
        <v>0</v>
      </c>
      <c r="M219" s="303">
        <v>750.87079256069399</v>
      </c>
      <c r="N219" s="303">
        <v>8063.8491720579595</v>
      </c>
      <c r="O219" s="303">
        <v>12569.1440369314</v>
      </c>
      <c r="P219" s="303">
        <v>11176.6542782491</v>
      </c>
      <c r="Q219" s="303">
        <v>7441.4308212727901</v>
      </c>
      <c r="R219" s="303">
        <v>2886.2706633780599</v>
      </c>
      <c r="S219" s="303">
        <v>629.83041242752199</v>
      </c>
      <c r="T219" s="303">
        <v>0</v>
      </c>
      <c r="U219" s="303">
        <v>0</v>
      </c>
      <c r="V219" s="303">
        <v>0</v>
      </c>
      <c r="W219" s="303">
        <v>0</v>
      </c>
      <c r="X219" s="303">
        <v>0</v>
      </c>
      <c r="Y219" s="303">
        <v>653.60267238694405</v>
      </c>
      <c r="Z219" s="303">
        <v>6996.1292602498597</v>
      </c>
      <c r="AA219" s="303">
        <v>10933.6195511316</v>
      </c>
      <c r="AB219" s="303">
        <v>9713.9795620140103</v>
      </c>
      <c r="AC219" s="303">
        <v>6459.1734093224204</v>
      </c>
      <c r="AD219" s="303">
        <v>2500.0209173419598</v>
      </c>
    </row>
    <row r="220" spans="1:30" x14ac:dyDescent="0.25">
      <c r="A220" s="299" t="s">
        <v>771</v>
      </c>
      <c r="B220" s="269">
        <v>7385.7452899999998</v>
      </c>
      <c r="C220" s="269">
        <v>10856.567499999999</v>
      </c>
      <c r="D220" s="269">
        <v>9076.0292899999895</v>
      </c>
      <c r="E220" s="269">
        <v>8857.7488699999994</v>
      </c>
      <c r="F220" s="269">
        <v>3809.3409999999999</v>
      </c>
      <c r="G220" s="269">
        <v>126.28813</v>
      </c>
      <c r="H220" s="269">
        <v>2.73407</v>
      </c>
      <c r="I220" s="269">
        <v>0</v>
      </c>
      <c r="J220" s="269">
        <v>0</v>
      </c>
      <c r="K220" s="269">
        <v>0</v>
      </c>
      <c r="L220" s="269">
        <v>0</v>
      </c>
      <c r="M220" s="269">
        <v>750.87079256069399</v>
      </c>
      <c r="N220" s="269">
        <v>8063.8491720579595</v>
      </c>
      <c r="O220" s="269">
        <v>12569.1440369314</v>
      </c>
      <c r="P220" s="269">
        <v>11176.6542782491</v>
      </c>
      <c r="Q220" s="269">
        <v>7441.4308212727901</v>
      </c>
      <c r="R220" s="269">
        <v>2886.2706633780599</v>
      </c>
      <c r="S220" s="269">
        <v>629.83041242752199</v>
      </c>
      <c r="T220" s="269">
        <v>0</v>
      </c>
      <c r="U220" s="269">
        <v>0</v>
      </c>
      <c r="V220" s="269">
        <v>0</v>
      </c>
      <c r="W220" s="269">
        <v>0</v>
      </c>
      <c r="X220" s="269">
        <v>0</v>
      </c>
      <c r="Y220" s="269">
        <v>653.60267238694405</v>
      </c>
      <c r="Z220" s="269">
        <v>6996.1292602498597</v>
      </c>
      <c r="AA220" s="269">
        <v>10933.6195511316</v>
      </c>
      <c r="AB220" s="269">
        <v>9713.9795620140103</v>
      </c>
      <c r="AC220" s="269">
        <v>6459.1734093224204</v>
      </c>
      <c r="AD220" s="269">
        <v>2500.0209173419598</v>
      </c>
    </row>
    <row r="221" spans="1:30" ht="15.75" thickBot="1" x14ac:dyDescent="0.3">
      <c r="A221" s="240" t="s">
        <v>772</v>
      </c>
      <c r="B221" s="303">
        <v>-283.00308999999999</v>
      </c>
      <c r="C221" s="303">
        <v>-105.11322</v>
      </c>
      <c r="D221" s="303">
        <v>-158.75967</v>
      </c>
      <c r="E221" s="303">
        <v>0</v>
      </c>
      <c r="F221" s="303">
        <v>-12.162739999999999</v>
      </c>
      <c r="G221" s="303">
        <v>-27.911439999999999</v>
      </c>
      <c r="H221" s="303">
        <v>-4678.90092</v>
      </c>
      <c r="I221" s="303">
        <v>-9283.3225932196892</v>
      </c>
      <c r="J221" s="303">
        <v>-9251.4108882990095</v>
      </c>
      <c r="K221" s="303">
        <v>-8857.6445609875991</v>
      </c>
      <c r="L221" s="303">
        <v>-7650.87090186972</v>
      </c>
      <c r="M221" s="303">
        <v>-1018.7008592628</v>
      </c>
      <c r="N221" s="303">
        <v>0</v>
      </c>
      <c r="O221" s="303">
        <v>0</v>
      </c>
      <c r="P221" s="303">
        <v>0</v>
      </c>
      <c r="Q221" s="303">
        <v>0</v>
      </c>
      <c r="R221" s="303">
        <v>0</v>
      </c>
      <c r="S221" s="303">
        <v>0</v>
      </c>
      <c r="T221" s="303">
        <v>-4727.6575020361197</v>
      </c>
      <c r="U221" s="303">
        <v>-9115.7289808065907</v>
      </c>
      <c r="V221" s="303">
        <v>-8933.8516662565398</v>
      </c>
      <c r="W221" s="303">
        <v>-8549.0798303437095</v>
      </c>
      <c r="X221" s="303">
        <v>-6786.4419019319203</v>
      </c>
      <c r="Y221" s="303">
        <v>-1008.75717171982</v>
      </c>
      <c r="Z221" s="303">
        <v>0</v>
      </c>
      <c r="AA221" s="303">
        <v>0</v>
      </c>
      <c r="AB221" s="303">
        <v>0</v>
      </c>
      <c r="AC221" s="303">
        <v>0</v>
      </c>
      <c r="AD221" s="303">
        <v>0</v>
      </c>
    </row>
    <row r="222" spans="1:30" x14ac:dyDescent="0.25">
      <c r="A222" s="299" t="s">
        <v>773</v>
      </c>
      <c r="B222" s="269">
        <v>-283.00308999999999</v>
      </c>
      <c r="C222" s="269">
        <v>-105.11322</v>
      </c>
      <c r="D222" s="269">
        <v>-158.75967</v>
      </c>
      <c r="E222" s="269">
        <v>0</v>
      </c>
      <c r="F222" s="269">
        <v>-12.162739999999999</v>
      </c>
      <c r="G222" s="269">
        <v>-27.911439999999999</v>
      </c>
      <c r="H222" s="269">
        <v>-4678.90092</v>
      </c>
      <c r="I222" s="269">
        <v>-9283.3225932196892</v>
      </c>
      <c r="J222" s="269">
        <v>-9251.4108882990095</v>
      </c>
      <c r="K222" s="269">
        <v>-8857.6445609875991</v>
      </c>
      <c r="L222" s="269">
        <v>-7650.87090186972</v>
      </c>
      <c r="M222" s="269">
        <v>-1018.7008592628</v>
      </c>
      <c r="N222" s="269">
        <v>0</v>
      </c>
      <c r="O222" s="269">
        <v>0</v>
      </c>
      <c r="P222" s="269">
        <v>0</v>
      </c>
      <c r="Q222" s="269">
        <v>0</v>
      </c>
      <c r="R222" s="269">
        <v>0</v>
      </c>
      <c r="S222" s="269">
        <v>0</v>
      </c>
      <c r="T222" s="269">
        <v>-4727.6575020361197</v>
      </c>
      <c r="U222" s="269">
        <v>-9115.7289808065907</v>
      </c>
      <c r="V222" s="269">
        <v>-8933.8516662565398</v>
      </c>
      <c r="W222" s="269">
        <v>-8549.0798303437095</v>
      </c>
      <c r="X222" s="269">
        <v>-6786.4419019319203</v>
      </c>
      <c r="Y222" s="269">
        <v>-1008.75717171982</v>
      </c>
      <c r="Z222" s="269">
        <v>0</v>
      </c>
      <c r="AA222" s="269">
        <v>0</v>
      </c>
      <c r="AB222" s="269">
        <v>0</v>
      </c>
      <c r="AC222" s="269">
        <v>0</v>
      </c>
      <c r="AD222" s="269">
        <v>0</v>
      </c>
    </row>
    <row r="223" spans="1:30" ht="15.75" thickBot="1" x14ac:dyDescent="0.3">
      <c r="A223" s="240" t="s">
        <v>774</v>
      </c>
      <c r="B223" s="303">
        <v>-10.669750000000001</v>
      </c>
      <c r="C223" s="303">
        <v>-24.743209999999898</v>
      </c>
      <c r="D223" s="303">
        <v>-16.017050000000001</v>
      </c>
      <c r="E223" s="303">
        <v>-12.79734</v>
      </c>
      <c r="F223" s="303">
        <v>-8.9445499999999996</v>
      </c>
      <c r="G223" s="303">
        <v>-24.148579999999999</v>
      </c>
      <c r="H223" s="303">
        <v>-33.565550000000002</v>
      </c>
      <c r="I223" s="303">
        <v>0</v>
      </c>
      <c r="J223" s="303">
        <v>0</v>
      </c>
      <c r="K223" s="303">
        <v>0</v>
      </c>
      <c r="L223" s="303">
        <v>0</v>
      </c>
      <c r="M223" s="303">
        <v>0</v>
      </c>
      <c r="N223" s="303">
        <v>0</v>
      </c>
      <c r="O223" s="303">
        <v>0</v>
      </c>
      <c r="P223" s="303">
        <v>0</v>
      </c>
      <c r="Q223" s="303">
        <v>0</v>
      </c>
      <c r="R223" s="303">
        <v>0</v>
      </c>
      <c r="S223" s="303">
        <v>0</v>
      </c>
      <c r="T223" s="303">
        <v>0</v>
      </c>
      <c r="U223" s="303">
        <v>0</v>
      </c>
      <c r="V223" s="303">
        <v>0</v>
      </c>
      <c r="W223" s="303">
        <v>0</v>
      </c>
      <c r="X223" s="303">
        <v>0</v>
      </c>
      <c r="Y223" s="303">
        <v>0</v>
      </c>
      <c r="Z223" s="303">
        <v>0</v>
      </c>
      <c r="AA223" s="303">
        <v>0</v>
      </c>
      <c r="AB223" s="303">
        <v>0</v>
      </c>
      <c r="AC223" s="303">
        <v>0</v>
      </c>
      <c r="AD223" s="303">
        <v>0</v>
      </c>
    </row>
    <row r="224" spans="1:30" x14ac:dyDescent="0.25">
      <c r="A224" s="299" t="s">
        <v>775</v>
      </c>
      <c r="B224" s="269">
        <v>-10.669750000000001</v>
      </c>
      <c r="C224" s="269">
        <v>-24.743209999999898</v>
      </c>
      <c r="D224" s="269">
        <v>-16.017050000000001</v>
      </c>
      <c r="E224" s="269">
        <v>-12.79734</v>
      </c>
      <c r="F224" s="269">
        <v>-8.9445499999999996</v>
      </c>
      <c r="G224" s="269">
        <v>-24.148579999999999</v>
      </c>
      <c r="H224" s="269">
        <v>-33.565550000000002</v>
      </c>
      <c r="I224" s="269">
        <v>0</v>
      </c>
      <c r="J224" s="269">
        <v>0</v>
      </c>
      <c r="K224" s="269">
        <v>0</v>
      </c>
      <c r="L224" s="269">
        <v>0</v>
      </c>
      <c r="M224" s="269">
        <v>0</v>
      </c>
      <c r="N224" s="269">
        <v>0</v>
      </c>
      <c r="O224" s="269">
        <v>0</v>
      </c>
      <c r="P224" s="269">
        <v>0</v>
      </c>
      <c r="Q224" s="269">
        <v>0</v>
      </c>
      <c r="R224" s="269">
        <v>0</v>
      </c>
      <c r="S224" s="269">
        <v>0</v>
      </c>
      <c r="T224" s="269">
        <v>0</v>
      </c>
      <c r="U224" s="269">
        <v>0</v>
      </c>
      <c r="V224" s="269">
        <v>0</v>
      </c>
      <c r="W224" s="269">
        <v>0</v>
      </c>
      <c r="X224" s="269">
        <v>0</v>
      </c>
      <c r="Y224" s="269">
        <v>0</v>
      </c>
      <c r="Z224" s="269">
        <v>0</v>
      </c>
      <c r="AA224" s="269">
        <v>0</v>
      </c>
      <c r="AB224" s="269">
        <v>0</v>
      </c>
      <c r="AC224" s="269">
        <v>0</v>
      </c>
      <c r="AD224" s="269">
        <v>0</v>
      </c>
    </row>
    <row r="225" spans="1:30" x14ac:dyDescent="0.25">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row>
    <row r="226" spans="1:30" x14ac:dyDescent="0.25">
      <c r="A226" s="297" t="s">
        <v>776</v>
      </c>
      <c r="B226" s="301">
        <v>24358.030480000001</v>
      </c>
      <c r="C226" s="301">
        <v>31970.368920000001</v>
      </c>
      <c r="D226" s="301">
        <v>16357.619049999999</v>
      </c>
      <c r="E226" s="301">
        <v>16275.22802</v>
      </c>
      <c r="F226" s="301">
        <v>10224.74422</v>
      </c>
      <c r="G226" s="301">
        <v>3651.2747100000001</v>
      </c>
      <c r="H226" s="301">
        <v>2356.3390399999998</v>
      </c>
      <c r="I226" s="301">
        <v>1958.54253925531</v>
      </c>
      <c r="J226" s="301">
        <v>1956.09230312349</v>
      </c>
      <c r="K226" s="301">
        <v>2162.1224823349698</v>
      </c>
      <c r="L226" s="301">
        <v>3819.9703794738998</v>
      </c>
      <c r="M226" s="301">
        <v>11239.879554695301</v>
      </c>
      <c r="N226" s="301">
        <v>22511.2774082787</v>
      </c>
      <c r="O226" s="301">
        <v>29834.774942562199</v>
      </c>
      <c r="P226" s="301">
        <v>26274.4528763503</v>
      </c>
      <c r="Q226" s="301">
        <v>17857.983789424201</v>
      </c>
      <c r="R226" s="301">
        <v>8559.2053320596206</v>
      </c>
      <c r="S226" s="301">
        <v>4677.3428823635904</v>
      </c>
      <c r="T226" s="301">
        <v>2260.4077296162</v>
      </c>
      <c r="U226" s="301">
        <v>1758.6700056119901</v>
      </c>
      <c r="V226" s="301">
        <v>1696.7583803835</v>
      </c>
      <c r="W226" s="301">
        <v>1972.9225499501199</v>
      </c>
      <c r="X226" s="301">
        <v>3599.1467964174599</v>
      </c>
      <c r="Y226" s="301">
        <v>10760.332497731901</v>
      </c>
      <c r="Z226" s="301">
        <v>21218.670429329701</v>
      </c>
      <c r="AA226" s="301">
        <v>27497.9618809372</v>
      </c>
      <c r="AB226" s="301">
        <v>24118.089448918799</v>
      </c>
      <c r="AC226" s="301">
        <v>16535.260945700102</v>
      </c>
      <c r="AD226" s="301">
        <v>7977.72886568187</v>
      </c>
    </row>
    <row r="227" spans="1:30" x14ac:dyDescent="0.25">
      <c r="A227" s="240" t="s">
        <v>649</v>
      </c>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row>
    <row r="228" spans="1:30" x14ac:dyDescent="0.25">
      <c r="A228" s="240" t="s">
        <v>777</v>
      </c>
      <c r="B228" s="269">
        <v>167.95217</v>
      </c>
      <c r="C228" s="269">
        <v>101.38377</v>
      </c>
      <c r="D228" s="269">
        <v>75.906660000000002</v>
      </c>
      <c r="E228" s="269">
        <v>66.985879999999995</v>
      </c>
      <c r="F228" s="269">
        <v>83.916150000000002</v>
      </c>
      <c r="G228" s="269">
        <v>74.606110000000001</v>
      </c>
      <c r="H228" s="269">
        <v>77.127669999999995</v>
      </c>
      <c r="I228" s="269">
        <v>64.763999999999996</v>
      </c>
      <c r="J228" s="269">
        <v>75.849999999999994</v>
      </c>
      <c r="K228" s="269">
        <v>83.085999999999999</v>
      </c>
      <c r="L228" s="269">
        <v>81.781000000000006</v>
      </c>
      <c r="M228" s="269">
        <v>84.24</v>
      </c>
      <c r="N228" s="269">
        <v>78.176000000000002</v>
      </c>
      <c r="O228" s="269">
        <v>66.106999999999999</v>
      </c>
      <c r="P228" s="269">
        <v>66.527000000000001</v>
      </c>
      <c r="Q228" s="269">
        <v>83.350999999999999</v>
      </c>
      <c r="R228" s="269">
        <v>88.033000000000001</v>
      </c>
      <c r="S228" s="269">
        <v>106.59699999999999</v>
      </c>
      <c r="T228" s="269">
        <v>105.449</v>
      </c>
      <c r="U228" s="269">
        <v>104.96599999999999</v>
      </c>
      <c r="V228" s="269">
        <v>113.877</v>
      </c>
      <c r="W228" s="269">
        <v>93.018000000000001</v>
      </c>
      <c r="X228" s="269">
        <v>106.36499999999999</v>
      </c>
      <c r="Y228" s="269">
        <v>87.76</v>
      </c>
      <c r="Z228" s="269">
        <v>72.566000000000003</v>
      </c>
      <c r="AA228" s="269">
        <v>79.367000000000004</v>
      </c>
      <c r="AB228" s="269">
        <v>59.58</v>
      </c>
      <c r="AC228" s="269">
        <v>85.028000000000006</v>
      </c>
      <c r="AD228" s="269">
        <v>89.385999999999996</v>
      </c>
    </row>
    <row r="229" spans="1:30" x14ac:dyDescent="0.25">
      <c r="A229" s="240" t="s">
        <v>778</v>
      </c>
      <c r="B229" s="269">
        <v>5.9068699999999996</v>
      </c>
      <c r="C229" s="269">
        <v>8.2395700000000005</v>
      </c>
      <c r="D229" s="269">
        <v>6.7734899999999998</v>
      </c>
      <c r="E229" s="269">
        <v>6.47776</v>
      </c>
      <c r="F229" s="269">
        <v>6.5784500000000001</v>
      </c>
      <c r="G229" s="269">
        <v>6.7465700000000002</v>
      </c>
      <c r="H229" s="269">
        <v>4.75488</v>
      </c>
      <c r="I229" s="269">
        <v>5.6459999999999999</v>
      </c>
      <c r="J229" s="269">
        <v>5.8040000000000003</v>
      </c>
      <c r="K229" s="269">
        <v>6.6550000000000002</v>
      </c>
      <c r="L229" s="269">
        <v>5.8040000000000003</v>
      </c>
      <c r="M229" s="269">
        <v>6.92</v>
      </c>
      <c r="N229" s="269">
        <v>5.8049999999999997</v>
      </c>
      <c r="O229" s="269">
        <v>9.0269999999999992</v>
      </c>
      <c r="P229" s="269">
        <v>10.247999999999999</v>
      </c>
      <c r="Q229" s="269">
        <v>9.0459999999999994</v>
      </c>
      <c r="R229" s="269">
        <v>7.2859999999999996</v>
      </c>
      <c r="S229" s="269">
        <v>7.8710000000000004</v>
      </c>
      <c r="T229" s="269">
        <v>7.194</v>
      </c>
      <c r="U229" s="269">
        <v>8.3550000000000004</v>
      </c>
      <c r="V229" s="269">
        <v>7.8330000000000002</v>
      </c>
      <c r="W229" s="269">
        <v>10.303000000000001</v>
      </c>
      <c r="X229" s="269">
        <v>8.1419999999999995</v>
      </c>
      <c r="Y229" s="269">
        <v>7.5620000000000003</v>
      </c>
      <c r="Z229" s="269">
        <v>9.4250000000000007</v>
      </c>
      <c r="AA229" s="269">
        <v>8.9949999999999992</v>
      </c>
      <c r="AB229" s="269">
        <v>8.86</v>
      </c>
      <c r="AC229" s="269">
        <v>9.0139999999999993</v>
      </c>
      <c r="AD229" s="269">
        <v>8.6010000000000009</v>
      </c>
    </row>
    <row r="230" spans="1:30" x14ac:dyDescent="0.25">
      <c r="A230" s="240" t="s">
        <v>779</v>
      </c>
      <c r="B230" s="269">
        <v>17.558789999999998</v>
      </c>
      <c r="C230" s="269">
        <v>27.586099999999998</v>
      </c>
      <c r="D230" s="269">
        <v>17.45271</v>
      </c>
      <c r="E230" s="269">
        <v>25.05658</v>
      </c>
      <c r="F230" s="269">
        <v>20.734759999999898</v>
      </c>
      <c r="G230" s="269">
        <v>19.031169999999999</v>
      </c>
      <c r="H230" s="269">
        <v>48.778730000000003</v>
      </c>
      <c r="I230" s="269">
        <v>30.809000000000001</v>
      </c>
      <c r="J230" s="269">
        <v>54.036000000000001</v>
      </c>
      <c r="K230" s="269">
        <v>50.735999999999997</v>
      </c>
      <c r="L230" s="269">
        <v>49.597000000000001</v>
      </c>
      <c r="M230" s="269">
        <v>44.868000000000002</v>
      </c>
      <c r="N230" s="269">
        <v>35.726999999999997</v>
      </c>
      <c r="O230" s="269">
        <v>61.499000000000002</v>
      </c>
      <c r="P230" s="269">
        <v>38.186999999999998</v>
      </c>
      <c r="Q230" s="269">
        <v>40.893000000000001</v>
      </c>
      <c r="R230" s="269">
        <v>41.457000000000001</v>
      </c>
      <c r="S230" s="269">
        <v>37.865000000000002</v>
      </c>
      <c r="T230" s="269">
        <v>57.954000000000001</v>
      </c>
      <c r="U230" s="269">
        <v>46.177</v>
      </c>
      <c r="V230" s="269">
        <v>50.826000000000001</v>
      </c>
      <c r="W230" s="269">
        <v>53.027000000000001</v>
      </c>
      <c r="X230" s="269">
        <v>60.601999999999997</v>
      </c>
      <c r="Y230" s="269">
        <v>46.158000000000001</v>
      </c>
      <c r="Z230" s="269">
        <v>39.799999999999997</v>
      </c>
      <c r="AA230" s="269">
        <v>52.341999999999999</v>
      </c>
      <c r="AB230" s="269">
        <v>36.710999999999999</v>
      </c>
      <c r="AC230" s="269">
        <v>39.395000000000003</v>
      </c>
      <c r="AD230" s="269">
        <v>42.593000000000004</v>
      </c>
    </row>
    <row r="231" spans="1:30" x14ac:dyDescent="0.25">
      <c r="A231" s="240" t="s">
        <v>780</v>
      </c>
      <c r="B231" s="269">
        <v>228.77367000000001</v>
      </c>
      <c r="C231" s="269">
        <v>231.11837</v>
      </c>
      <c r="D231" s="269">
        <v>196.54578000000001</v>
      </c>
      <c r="E231" s="269">
        <v>200.4325</v>
      </c>
      <c r="F231" s="269">
        <v>142.14537999999999</v>
      </c>
      <c r="G231" s="269">
        <v>244.41423</v>
      </c>
      <c r="H231" s="269">
        <v>172.86953</v>
      </c>
      <c r="I231" s="269">
        <v>174.27</v>
      </c>
      <c r="J231" s="269">
        <v>169.63300000000001</v>
      </c>
      <c r="K231" s="269">
        <v>176.75800000000001</v>
      </c>
      <c r="L231" s="269">
        <v>180.654</v>
      </c>
      <c r="M231" s="269">
        <v>166.80699999999999</v>
      </c>
      <c r="N231" s="269">
        <v>248.136</v>
      </c>
      <c r="O231" s="269">
        <v>193.75899999999999</v>
      </c>
      <c r="P231" s="269">
        <v>171.61699999999999</v>
      </c>
      <c r="Q231" s="269">
        <v>228.941</v>
      </c>
      <c r="R231" s="269">
        <v>140.93199999999999</v>
      </c>
      <c r="S231" s="269">
        <v>145.44</v>
      </c>
      <c r="T231" s="269">
        <v>185.42599999999999</v>
      </c>
      <c r="U231" s="269">
        <v>148.626</v>
      </c>
      <c r="V231" s="269">
        <v>214.89099999999999</v>
      </c>
      <c r="W231" s="269">
        <v>179.542</v>
      </c>
      <c r="X231" s="269">
        <v>174.905</v>
      </c>
      <c r="Y231" s="269">
        <v>145.173</v>
      </c>
      <c r="Z231" s="269">
        <v>210.60599999999999</v>
      </c>
      <c r="AA231" s="269">
        <v>194.59200000000001</v>
      </c>
      <c r="AB231" s="269">
        <v>172.72300000000001</v>
      </c>
      <c r="AC231" s="269">
        <v>251.10900000000001</v>
      </c>
      <c r="AD231" s="269">
        <v>132.81</v>
      </c>
    </row>
    <row r="232" spans="1:30" x14ac:dyDescent="0.25">
      <c r="A232" s="240" t="s">
        <v>781</v>
      </c>
      <c r="B232" s="269">
        <v>83.45026</v>
      </c>
      <c r="C232" s="269">
        <v>151.95060999999899</v>
      </c>
      <c r="D232" s="269">
        <v>117.18894</v>
      </c>
      <c r="E232" s="269">
        <v>111.03756</v>
      </c>
      <c r="F232" s="269">
        <v>42.58222</v>
      </c>
      <c r="G232" s="269">
        <v>6.6308299999999996</v>
      </c>
      <c r="H232" s="269">
        <v>2.8999699999999899</v>
      </c>
      <c r="I232" s="269">
        <v>5</v>
      </c>
      <c r="J232" s="269">
        <v>6</v>
      </c>
      <c r="K232" s="269">
        <v>6</v>
      </c>
      <c r="L232" s="269">
        <v>10</v>
      </c>
      <c r="M232" s="269">
        <v>21</v>
      </c>
      <c r="N232" s="269">
        <v>130</v>
      </c>
      <c r="O232" s="269">
        <v>153</v>
      </c>
      <c r="P232" s="269">
        <v>134</v>
      </c>
      <c r="Q232" s="269">
        <v>102</v>
      </c>
      <c r="R232" s="269">
        <v>35</v>
      </c>
      <c r="S232" s="269">
        <v>15</v>
      </c>
      <c r="T232" s="269">
        <v>6</v>
      </c>
      <c r="U232" s="269">
        <v>6</v>
      </c>
      <c r="V232" s="269">
        <v>6</v>
      </c>
      <c r="W232" s="269">
        <v>5</v>
      </c>
      <c r="X232" s="269">
        <v>9</v>
      </c>
      <c r="Y232" s="269">
        <v>15</v>
      </c>
      <c r="Z232" s="269">
        <v>105</v>
      </c>
      <c r="AA232" s="269">
        <v>150</v>
      </c>
      <c r="AB232" s="269">
        <v>131</v>
      </c>
      <c r="AC232" s="269">
        <v>100</v>
      </c>
      <c r="AD232" s="269">
        <v>34</v>
      </c>
    </row>
    <row r="233" spans="1:30" x14ac:dyDescent="0.25">
      <c r="A233" s="240" t="s">
        <v>782</v>
      </c>
      <c r="B233" s="269">
        <v>430.94796000000002</v>
      </c>
      <c r="C233" s="269">
        <v>299.15710999999999</v>
      </c>
      <c r="D233" s="269">
        <v>245.31057000000001</v>
      </c>
      <c r="E233" s="269">
        <v>311.80775</v>
      </c>
      <c r="F233" s="269">
        <v>181.82272</v>
      </c>
      <c r="G233" s="269">
        <v>41.222369999999998</v>
      </c>
      <c r="H233" s="269">
        <v>12.99831</v>
      </c>
      <c r="I233" s="269">
        <v>19.256</v>
      </c>
      <c r="J233" s="269">
        <v>14.303000000000001</v>
      </c>
      <c r="K233" s="269">
        <v>10.794</v>
      </c>
      <c r="L233" s="269">
        <v>17.562999999999999</v>
      </c>
      <c r="M233" s="269">
        <v>60.432000000000002</v>
      </c>
      <c r="N233" s="269">
        <v>237.56800000000001</v>
      </c>
      <c r="O233" s="269">
        <v>302.34899999999999</v>
      </c>
      <c r="P233" s="269">
        <v>278.02800000000002</v>
      </c>
      <c r="Q233" s="269">
        <v>261.08300000000003</v>
      </c>
      <c r="R233" s="269">
        <v>214.16399999999999</v>
      </c>
      <c r="S233" s="269">
        <v>135.97200000000001</v>
      </c>
      <c r="T233" s="269">
        <v>11.324999999999999</v>
      </c>
      <c r="U233" s="269">
        <v>5.1740000000000004</v>
      </c>
      <c r="V233" s="269">
        <v>20.888999999999999</v>
      </c>
      <c r="W233" s="269">
        <v>7.3959999999999999</v>
      </c>
      <c r="X233" s="269">
        <v>78.066999999999993</v>
      </c>
      <c r="Y233" s="269">
        <v>56.905000000000001</v>
      </c>
      <c r="Z233" s="269">
        <v>396.97899999999998</v>
      </c>
      <c r="AA233" s="269">
        <v>276.584</v>
      </c>
      <c r="AB233" s="269">
        <v>257.49</v>
      </c>
      <c r="AC233" s="269">
        <v>287.101</v>
      </c>
      <c r="AD233" s="269">
        <v>302.435</v>
      </c>
    </row>
    <row r="234" spans="1:30" x14ac:dyDescent="0.25">
      <c r="A234" s="240" t="s">
        <v>783</v>
      </c>
      <c r="B234" s="269">
        <v>180.27189999999999</v>
      </c>
      <c r="C234" s="269">
        <v>153.73068000000001</v>
      </c>
      <c r="D234" s="269">
        <v>132.49254999999999</v>
      </c>
      <c r="E234" s="269">
        <v>111.14861999999999</v>
      </c>
      <c r="F234" s="269">
        <v>96.693770000000001</v>
      </c>
      <c r="G234" s="269">
        <v>98.030820000000006</v>
      </c>
      <c r="H234" s="269">
        <v>103.62356</v>
      </c>
      <c r="I234" s="269">
        <v>143</v>
      </c>
      <c r="J234" s="269">
        <v>163</v>
      </c>
      <c r="K234" s="269">
        <v>179</v>
      </c>
      <c r="L234" s="269">
        <v>196</v>
      </c>
      <c r="M234" s="269">
        <v>199</v>
      </c>
      <c r="N234" s="269">
        <v>187</v>
      </c>
      <c r="O234" s="269">
        <v>161.78299999999999</v>
      </c>
      <c r="P234" s="269">
        <v>142.06800000000001</v>
      </c>
      <c r="Q234" s="269">
        <v>119.21</v>
      </c>
      <c r="R234" s="269">
        <v>100.26600000000001</v>
      </c>
      <c r="S234" s="269">
        <v>105.054</v>
      </c>
      <c r="T234" s="269">
        <v>109.51900000000001</v>
      </c>
      <c r="U234" s="269">
        <v>135.816</v>
      </c>
      <c r="V234" s="269">
        <v>157.61799999999999</v>
      </c>
      <c r="W234" s="269">
        <v>176.108</v>
      </c>
      <c r="X234" s="269">
        <v>192.066</v>
      </c>
      <c r="Y234" s="269">
        <v>196.892</v>
      </c>
      <c r="Z234" s="269">
        <v>186.04900000000001</v>
      </c>
      <c r="AA234" s="269">
        <v>160.11699999999999</v>
      </c>
      <c r="AB234" s="269">
        <v>140.57</v>
      </c>
      <c r="AC234" s="269">
        <v>117.93899999999999</v>
      </c>
      <c r="AD234" s="269">
        <v>99.222999999999999</v>
      </c>
    </row>
    <row r="235" spans="1:30" ht="15.75" thickBot="1" x14ac:dyDescent="0.3">
      <c r="A235" s="240" t="s">
        <v>784</v>
      </c>
      <c r="B235" s="303">
        <v>6.9051999999999998</v>
      </c>
      <c r="C235" s="303">
        <v>2.7190799999999999</v>
      </c>
      <c r="D235" s="303">
        <v>2.7190799999999999</v>
      </c>
      <c r="E235" s="303">
        <v>2.7190799999999999</v>
      </c>
      <c r="F235" s="303">
        <v>2.7190799999999999</v>
      </c>
      <c r="G235" s="303">
        <v>2.7190799999999999</v>
      </c>
      <c r="H235" s="303">
        <v>2.7190799999999999</v>
      </c>
      <c r="I235" s="303">
        <v>0</v>
      </c>
      <c r="J235" s="303">
        <v>0</v>
      </c>
      <c r="K235" s="303">
        <v>0</v>
      </c>
      <c r="L235" s="303">
        <v>0</v>
      </c>
      <c r="M235" s="303">
        <v>0</v>
      </c>
      <c r="N235" s="303">
        <v>0</v>
      </c>
      <c r="O235" s="303">
        <v>0</v>
      </c>
      <c r="P235" s="303">
        <v>0</v>
      </c>
      <c r="Q235" s="303">
        <v>0</v>
      </c>
      <c r="R235" s="303">
        <v>0</v>
      </c>
      <c r="S235" s="303">
        <v>0</v>
      </c>
      <c r="T235" s="303">
        <v>0</v>
      </c>
      <c r="U235" s="303">
        <v>0</v>
      </c>
      <c r="V235" s="303">
        <v>0</v>
      </c>
      <c r="W235" s="303">
        <v>0</v>
      </c>
      <c r="X235" s="303">
        <v>0</v>
      </c>
      <c r="Y235" s="303">
        <v>0</v>
      </c>
      <c r="Z235" s="303">
        <v>0</v>
      </c>
      <c r="AA235" s="303">
        <v>0</v>
      </c>
      <c r="AB235" s="303">
        <v>0</v>
      </c>
      <c r="AC235" s="303">
        <v>0</v>
      </c>
      <c r="AD235" s="303">
        <v>0</v>
      </c>
    </row>
    <row r="236" spans="1:30" x14ac:dyDescent="0.25">
      <c r="A236" s="299" t="s">
        <v>671</v>
      </c>
      <c r="B236" s="269">
        <v>1121.7668200000001</v>
      </c>
      <c r="C236" s="269">
        <v>975.88528999999903</v>
      </c>
      <c r="D236" s="269">
        <v>794.38977999999895</v>
      </c>
      <c r="E236" s="269">
        <v>835.66572999999903</v>
      </c>
      <c r="F236" s="269">
        <v>577.19253000000003</v>
      </c>
      <c r="G236" s="269">
        <v>493.40118000000001</v>
      </c>
      <c r="H236" s="269">
        <v>425.77172999999999</v>
      </c>
      <c r="I236" s="269">
        <v>442.745</v>
      </c>
      <c r="J236" s="269">
        <v>488.62599999999998</v>
      </c>
      <c r="K236" s="269">
        <v>513.029</v>
      </c>
      <c r="L236" s="269">
        <v>541.399</v>
      </c>
      <c r="M236" s="269">
        <v>583.26700000000005</v>
      </c>
      <c r="N236" s="269">
        <v>922.41200000000003</v>
      </c>
      <c r="O236" s="269">
        <v>947.524</v>
      </c>
      <c r="P236" s="269">
        <v>840.67499999999995</v>
      </c>
      <c r="Q236" s="269">
        <v>844.524</v>
      </c>
      <c r="R236" s="269">
        <v>627.13800000000003</v>
      </c>
      <c r="S236" s="269">
        <v>553.79899999999998</v>
      </c>
      <c r="T236" s="269">
        <v>482.86700000000002</v>
      </c>
      <c r="U236" s="269">
        <v>455.11399999999998</v>
      </c>
      <c r="V236" s="269">
        <v>571.93399999999997</v>
      </c>
      <c r="W236" s="269">
        <v>524.39400000000001</v>
      </c>
      <c r="X236" s="269">
        <v>629.14700000000005</v>
      </c>
      <c r="Y236" s="269">
        <v>555.45000000000005</v>
      </c>
      <c r="Z236" s="269">
        <v>1020.425</v>
      </c>
      <c r="AA236" s="269">
        <v>921.99699999999996</v>
      </c>
      <c r="AB236" s="269">
        <v>806.93399999999997</v>
      </c>
      <c r="AC236" s="269">
        <v>889.58600000000001</v>
      </c>
      <c r="AD236" s="269">
        <v>709.048</v>
      </c>
    </row>
    <row r="237" spans="1:30" x14ac:dyDescent="0.25">
      <c r="A237" s="240" t="s">
        <v>785</v>
      </c>
      <c r="B237" s="269">
        <v>49.216809999999903</v>
      </c>
      <c r="C237" s="269">
        <v>61.637699999999903</v>
      </c>
      <c r="D237" s="269">
        <v>60.227209999999999</v>
      </c>
      <c r="E237" s="269">
        <v>52.931939999999997</v>
      </c>
      <c r="F237" s="269">
        <v>51.104599999999998</v>
      </c>
      <c r="G237" s="269">
        <v>52.11627</v>
      </c>
      <c r="H237" s="269">
        <v>44.44491</v>
      </c>
      <c r="I237" s="269">
        <v>49.408999999999999</v>
      </c>
      <c r="J237" s="269">
        <v>47.963000000000001</v>
      </c>
      <c r="K237" s="269">
        <v>46.518999999999998</v>
      </c>
      <c r="L237" s="269">
        <v>47.963000000000001</v>
      </c>
      <c r="M237" s="269">
        <v>52.298000000000002</v>
      </c>
      <c r="N237" s="269">
        <v>52.308999999999997</v>
      </c>
      <c r="O237" s="269">
        <v>39.557000000000002</v>
      </c>
      <c r="P237" s="269">
        <v>33.720999999999997</v>
      </c>
      <c r="Q237" s="269">
        <v>53.17</v>
      </c>
      <c r="R237" s="269">
        <v>42.814999999999998</v>
      </c>
      <c r="S237" s="269">
        <v>50.326999999999998</v>
      </c>
      <c r="T237" s="269">
        <v>51.78</v>
      </c>
      <c r="U237" s="269">
        <v>50.454000000000001</v>
      </c>
      <c r="V237" s="269">
        <v>59.804000000000002</v>
      </c>
      <c r="W237" s="269">
        <v>44.661000000000001</v>
      </c>
      <c r="X237" s="269">
        <v>51.747999999999998</v>
      </c>
      <c r="Y237" s="269">
        <v>48.698999999999998</v>
      </c>
      <c r="Z237" s="269">
        <v>46.581000000000003</v>
      </c>
      <c r="AA237" s="269">
        <v>43.970999999999997</v>
      </c>
      <c r="AB237" s="269">
        <v>32.110999999999997</v>
      </c>
      <c r="AC237" s="269">
        <v>54.515999999999998</v>
      </c>
      <c r="AD237" s="269">
        <v>42.679000000000002</v>
      </c>
    </row>
    <row r="238" spans="1:30" x14ac:dyDescent="0.25">
      <c r="A238" s="240" t="s">
        <v>786</v>
      </c>
      <c r="B238" s="269">
        <v>100.58796</v>
      </c>
      <c r="C238" s="269">
        <v>-34.725079999999998</v>
      </c>
      <c r="D238" s="269">
        <v>62.680280000000003</v>
      </c>
      <c r="E238" s="269">
        <v>38.1676</v>
      </c>
      <c r="F238" s="269">
        <v>7.9581900000000001</v>
      </c>
      <c r="G238" s="269">
        <v>22.220739999999999</v>
      </c>
      <c r="H238" s="269">
        <v>101.37745</v>
      </c>
      <c r="I238" s="269">
        <v>58.457000000000001</v>
      </c>
      <c r="J238" s="269">
        <v>232.45099999999999</v>
      </c>
      <c r="K238" s="269">
        <v>10.725</v>
      </c>
      <c r="L238" s="269">
        <v>15.898</v>
      </c>
      <c r="M238" s="269">
        <v>9.5860000000000003</v>
      </c>
      <c r="N238" s="269">
        <v>6.2519999999999998</v>
      </c>
      <c r="O238" s="269">
        <v>18.440000000000001</v>
      </c>
      <c r="P238" s="269">
        <v>16.486000000000001</v>
      </c>
      <c r="Q238" s="269">
        <v>13.215999999999999</v>
      </c>
      <c r="R238" s="269">
        <v>20.62</v>
      </c>
      <c r="S238" s="269">
        <v>32.695999999999998</v>
      </c>
      <c r="T238" s="269">
        <v>40.622999999999998</v>
      </c>
      <c r="U238" s="269">
        <v>67.177999999999997</v>
      </c>
      <c r="V238" s="269">
        <v>486.56400000000002</v>
      </c>
      <c r="W238" s="269">
        <v>483.27499999999998</v>
      </c>
      <c r="X238" s="269">
        <v>46.314</v>
      </c>
      <c r="Y238" s="269">
        <v>17.024999999999999</v>
      </c>
      <c r="Z238" s="269">
        <v>16.913</v>
      </c>
      <c r="AA238" s="269">
        <v>20.393999999999998</v>
      </c>
      <c r="AB238" s="269">
        <v>18.422999999999998</v>
      </c>
      <c r="AC238" s="269">
        <v>15.183</v>
      </c>
      <c r="AD238" s="269">
        <v>22.553999999999998</v>
      </c>
    </row>
    <row r="239" spans="1:30" x14ac:dyDescent="0.25">
      <c r="A239" s="240" t="s">
        <v>787</v>
      </c>
      <c r="B239" s="269">
        <v>54.688929999999999</v>
      </c>
      <c r="C239" s="269">
        <v>35.127850000000002</v>
      </c>
      <c r="D239" s="269">
        <v>20.57516</v>
      </c>
      <c r="E239" s="269">
        <v>36.356720000000003</v>
      </c>
      <c r="F239" s="269">
        <v>45.138440000000003</v>
      </c>
      <c r="G239" s="269">
        <v>97.821190000000001</v>
      </c>
      <c r="H239" s="269">
        <v>68.613029999999995</v>
      </c>
      <c r="I239" s="269">
        <v>13.276999999999999</v>
      </c>
      <c r="J239" s="269">
        <v>40.192999999999998</v>
      </c>
      <c r="K239" s="269">
        <v>35.14</v>
      </c>
      <c r="L239" s="269">
        <v>42.767000000000003</v>
      </c>
      <c r="M239" s="269">
        <v>21.123999999999999</v>
      </c>
      <c r="N239" s="269">
        <v>19.940000000000001</v>
      </c>
      <c r="O239" s="269">
        <v>37.222000000000001</v>
      </c>
      <c r="P239" s="269">
        <v>38.362000000000002</v>
      </c>
      <c r="Q239" s="269">
        <v>49.267000000000003</v>
      </c>
      <c r="R239" s="269">
        <v>79.334000000000003</v>
      </c>
      <c r="S239" s="269">
        <v>33.872999999999998</v>
      </c>
      <c r="T239" s="269">
        <v>32.244999999999997</v>
      </c>
      <c r="U239" s="269">
        <v>82.162999999999997</v>
      </c>
      <c r="V239" s="269">
        <v>87.674000000000007</v>
      </c>
      <c r="W239" s="269">
        <v>82.688999999999993</v>
      </c>
      <c r="X239" s="269">
        <v>98.430999999999997</v>
      </c>
      <c r="Y239" s="269">
        <v>48.261000000000003</v>
      </c>
      <c r="Z239" s="269">
        <v>70.206000000000003</v>
      </c>
      <c r="AA239" s="269">
        <v>35.725000000000001</v>
      </c>
      <c r="AB239" s="269">
        <v>36.838999999999999</v>
      </c>
      <c r="AC239" s="269">
        <v>47.67</v>
      </c>
      <c r="AD239" s="269">
        <v>80.168999999999997</v>
      </c>
    </row>
    <row r="240" spans="1:30" x14ac:dyDescent="0.25">
      <c r="A240" s="240" t="s">
        <v>788</v>
      </c>
      <c r="B240" s="269">
        <v>74.255679999999998</v>
      </c>
      <c r="C240" s="269">
        <v>44.168300000000002</v>
      </c>
      <c r="D240" s="269">
        <v>65.992670000000004</v>
      </c>
      <c r="E240" s="269">
        <v>90.527780000000007</v>
      </c>
      <c r="F240" s="269">
        <v>80.783360000000002</v>
      </c>
      <c r="G240" s="269">
        <v>78.546970000000002</v>
      </c>
      <c r="H240" s="269">
        <v>51.00356</v>
      </c>
      <c r="I240" s="269">
        <v>64.384</v>
      </c>
      <c r="J240" s="269">
        <v>35.837000000000003</v>
      </c>
      <c r="K240" s="269">
        <v>52.639000000000003</v>
      </c>
      <c r="L240" s="269">
        <v>45.905000000000001</v>
      </c>
      <c r="M240" s="269">
        <v>37.484999999999999</v>
      </c>
      <c r="N240" s="269">
        <v>56.826999999999998</v>
      </c>
      <c r="O240" s="269">
        <v>45.826999999999998</v>
      </c>
      <c r="P240" s="269">
        <v>27.268999999999998</v>
      </c>
      <c r="Q240" s="269">
        <v>50.935000000000002</v>
      </c>
      <c r="R240" s="269">
        <v>40.860999999999997</v>
      </c>
      <c r="S240" s="269">
        <v>23.963000000000001</v>
      </c>
      <c r="T240" s="269">
        <v>27.855</v>
      </c>
      <c r="U240" s="269">
        <v>25.949000000000002</v>
      </c>
      <c r="V240" s="269">
        <v>39.898000000000003</v>
      </c>
      <c r="W240" s="269">
        <v>35.039000000000001</v>
      </c>
      <c r="X240" s="269">
        <v>29.553999999999998</v>
      </c>
      <c r="Y240" s="269">
        <v>36.643999999999998</v>
      </c>
      <c r="Z240" s="269">
        <v>70.331000000000003</v>
      </c>
      <c r="AA240" s="269">
        <v>48.311999999999998</v>
      </c>
      <c r="AB240" s="269">
        <v>29.818000000000001</v>
      </c>
      <c r="AC240" s="269">
        <v>53.402999999999999</v>
      </c>
      <c r="AD240" s="269">
        <v>40.712000000000003</v>
      </c>
    </row>
    <row r="241" spans="1:30" x14ac:dyDescent="0.25">
      <c r="A241" s="240" t="s">
        <v>789</v>
      </c>
      <c r="B241" s="269">
        <v>10.571289999999999</v>
      </c>
      <c r="C241" s="269">
        <v>2.9726900000000001</v>
      </c>
      <c r="D241" s="269">
        <v>3.1827899999999998</v>
      </c>
      <c r="E241" s="269">
        <v>6.9577600000000004</v>
      </c>
      <c r="F241" s="269">
        <v>2.83249</v>
      </c>
      <c r="G241" s="269">
        <v>3.6469</v>
      </c>
      <c r="H241" s="269">
        <v>1.4383900000000001</v>
      </c>
      <c r="I241" s="269">
        <v>1.4379999999999999</v>
      </c>
      <c r="J241" s="269">
        <v>1.4379999999999999</v>
      </c>
      <c r="K241" s="269">
        <v>1.4379999999999999</v>
      </c>
      <c r="L241" s="269">
        <v>1.4379999999999999</v>
      </c>
      <c r="M241" s="269">
        <v>4.1449999999999996</v>
      </c>
      <c r="N241" s="269">
        <v>4.1459999999999999</v>
      </c>
      <c r="O241" s="269">
        <v>0</v>
      </c>
      <c r="P241" s="269">
        <v>0</v>
      </c>
      <c r="Q241" s="269">
        <v>0</v>
      </c>
      <c r="R241" s="269">
        <v>0</v>
      </c>
      <c r="S241" s="269">
        <v>0</v>
      </c>
      <c r="T241" s="269">
        <v>0</v>
      </c>
      <c r="U241" s="269">
        <v>0</v>
      </c>
      <c r="V241" s="269">
        <v>0</v>
      </c>
      <c r="W241" s="269">
        <v>0</v>
      </c>
      <c r="X241" s="269">
        <v>0</v>
      </c>
      <c r="Y241" s="269">
        <v>0</v>
      </c>
      <c r="Z241" s="269">
        <v>0</v>
      </c>
      <c r="AA241" s="269">
        <v>0</v>
      </c>
      <c r="AB241" s="269">
        <v>0</v>
      </c>
      <c r="AC241" s="269">
        <v>0</v>
      </c>
      <c r="AD241" s="269">
        <v>0</v>
      </c>
    </row>
    <row r="242" spans="1:30" x14ac:dyDescent="0.25">
      <c r="A242" s="240" t="s">
        <v>790</v>
      </c>
      <c r="B242" s="269">
        <v>57.481789999999997</v>
      </c>
      <c r="C242" s="269">
        <v>36.281399999999998</v>
      </c>
      <c r="D242" s="269">
        <v>29.316749999999999</v>
      </c>
      <c r="E242" s="269">
        <v>13.66841</v>
      </c>
      <c r="F242" s="269">
        <v>27.911300000000001</v>
      </c>
      <c r="G242" s="269">
        <v>93.20308</v>
      </c>
      <c r="H242" s="269">
        <v>60.521189999999997</v>
      </c>
      <c r="I242" s="269">
        <v>82.733999999999995</v>
      </c>
      <c r="J242" s="269">
        <v>84.498000000000005</v>
      </c>
      <c r="K242" s="269">
        <v>83.528000000000006</v>
      </c>
      <c r="L242" s="269">
        <v>93.161000000000001</v>
      </c>
      <c r="M242" s="269">
        <v>72.367999999999995</v>
      </c>
      <c r="N242" s="269">
        <v>54.85</v>
      </c>
      <c r="O242" s="269">
        <v>79.221000000000004</v>
      </c>
      <c r="P242" s="269">
        <v>43.597000000000001</v>
      </c>
      <c r="Q242" s="269">
        <v>37.942</v>
      </c>
      <c r="R242" s="269">
        <v>54.691000000000003</v>
      </c>
      <c r="S242" s="269">
        <v>57.064999999999998</v>
      </c>
      <c r="T242" s="269">
        <v>53.466000000000001</v>
      </c>
      <c r="U242" s="269">
        <v>45.353000000000002</v>
      </c>
      <c r="V242" s="269">
        <v>43.473999999999997</v>
      </c>
      <c r="W242" s="269">
        <v>48.427</v>
      </c>
      <c r="X242" s="269">
        <v>88.245999999999995</v>
      </c>
      <c r="Y242" s="269">
        <v>65.512</v>
      </c>
      <c r="Z242" s="269">
        <v>51.640999999999998</v>
      </c>
      <c r="AA242" s="269">
        <v>79.105999999999995</v>
      </c>
      <c r="AB242" s="269">
        <v>36.082000000000001</v>
      </c>
      <c r="AC242" s="269">
        <v>37.802999999999997</v>
      </c>
      <c r="AD242" s="269">
        <v>54.430999999999997</v>
      </c>
    </row>
    <row r="243" spans="1:30" ht="15.75" thickBot="1" x14ac:dyDescent="0.3">
      <c r="A243" s="240" t="s">
        <v>791</v>
      </c>
      <c r="B243" s="303">
        <v>21.362400000000001</v>
      </c>
      <c r="C243" s="303">
        <v>9.5317600000000002</v>
      </c>
      <c r="D243" s="303">
        <v>18.381080000000001</v>
      </c>
      <c r="E243" s="303">
        <v>33.529119999999999</v>
      </c>
      <c r="F243" s="303">
        <v>21.737660000000002</v>
      </c>
      <c r="G243" s="303">
        <v>27.01848</v>
      </c>
      <c r="H243" s="303">
        <v>18.475629999999999</v>
      </c>
      <c r="I243" s="303">
        <v>40.142000000000003</v>
      </c>
      <c r="J243" s="303">
        <v>43.164000000000001</v>
      </c>
      <c r="K243" s="303">
        <v>45.183</v>
      </c>
      <c r="L243" s="303">
        <v>39.939</v>
      </c>
      <c r="M243" s="303">
        <v>51.924999999999997</v>
      </c>
      <c r="N243" s="303">
        <v>37.031999999999996</v>
      </c>
      <c r="O243" s="303">
        <v>11.231</v>
      </c>
      <c r="P243" s="303">
        <v>6.8929999999999998</v>
      </c>
      <c r="Q243" s="303">
        <v>8.6690000000000005</v>
      </c>
      <c r="R243" s="303">
        <v>29.969000000000001</v>
      </c>
      <c r="S243" s="303">
        <v>51.731000000000002</v>
      </c>
      <c r="T243" s="303">
        <v>67.957999999999998</v>
      </c>
      <c r="U243" s="303">
        <v>37.197000000000003</v>
      </c>
      <c r="V243" s="303">
        <v>30.954999999999998</v>
      </c>
      <c r="W243" s="303">
        <v>28.984999999999999</v>
      </c>
      <c r="X243" s="303">
        <v>40.374000000000002</v>
      </c>
      <c r="Y243" s="303">
        <v>29.882000000000001</v>
      </c>
      <c r="Z243" s="303">
        <v>24.783999999999999</v>
      </c>
      <c r="AA243" s="303">
        <v>11.182</v>
      </c>
      <c r="AB243" s="303">
        <v>6.8630000000000004</v>
      </c>
      <c r="AC243" s="303">
        <v>8.6349999999999998</v>
      </c>
      <c r="AD243" s="303">
        <v>29.87</v>
      </c>
    </row>
    <row r="244" spans="1:30" x14ac:dyDescent="0.25">
      <c r="A244" s="299" t="s">
        <v>792</v>
      </c>
      <c r="B244" s="269">
        <v>368.16485999999998</v>
      </c>
      <c r="C244" s="269">
        <v>154.994619999999</v>
      </c>
      <c r="D244" s="269">
        <v>260.35593999999998</v>
      </c>
      <c r="E244" s="269">
        <v>272.13932999999997</v>
      </c>
      <c r="F244" s="269">
        <v>237.46603999999999</v>
      </c>
      <c r="G244" s="269">
        <v>374.57362999999998</v>
      </c>
      <c r="H244" s="269">
        <v>345.87416000000002</v>
      </c>
      <c r="I244" s="269">
        <v>309.84099999999899</v>
      </c>
      <c r="J244" s="269">
        <v>485.54399999999902</v>
      </c>
      <c r="K244" s="269">
        <v>275.171999999999</v>
      </c>
      <c r="L244" s="269">
        <v>287.07100000000003</v>
      </c>
      <c r="M244" s="269">
        <v>248.93099999999899</v>
      </c>
      <c r="N244" s="269">
        <v>231.35599999999999</v>
      </c>
      <c r="O244" s="269">
        <v>231.49799999999999</v>
      </c>
      <c r="P244" s="269">
        <v>166.328</v>
      </c>
      <c r="Q244" s="269">
        <v>213.19900000000001</v>
      </c>
      <c r="R244" s="269">
        <v>268.29000000000002</v>
      </c>
      <c r="S244" s="269">
        <v>249.65499999999901</v>
      </c>
      <c r="T244" s="269">
        <v>273.92700000000002</v>
      </c>
      <c r="U244" s="269">
        <v>308.29399999999998</v>
      </c>
      <c r="V244" s="269">
        <v>748.36900000000003</v>
      </c>
      <c r="W244" s="269">
        <v>723.07600000000002</v>
      </c>
      <c r="X244" s="269">
        <v>354.66699999999997</v>
      </c>
      <c r="Y244" s="269">
        <v>246.023</v>
      </c>
      <c r="Z244" s="269">
        <v>280.45600000000002</v>
      </c>
      <c r="AA244" s="269">
        <v>238.689999999999</v>
      </c>
      <c r="AB244" s="269">
        <v>160.136</v>
      </c>
      <c r="AC244" s="269">
        <v>217.20999999999901</v>
      </c>
      <c r="AD244" s="269">
        <v>270.414999999999</v>
      </c>
    </row>
    <row r="245" spans="1:30" x14ac:dyDescent="0.25">
      <c r="A245" s="240" t="s">
        <v>793</v>
      </c>
      <c r="B245" s="269">
        <v>13.665789999999999</v>
      </c>
      <c r="C245" s="269">
        <v>8.29162</v>
      </c>
      <c r="D245" s="269">
        <v>3.04569</v>
      </c>
      <c r="E245" s="269">
        <v>17.53312</v>
      </c>
      <c r="F245" s="269">
        <v>42.359870000000001</v>
      </c>
      <c r="G245" s="269">
        <v>5.2009999999999996</v>
      </c>
      <c r="H245" s="269">
        <v>4.2640000000000002</v>
      </c>
      <c r="I245" s="269">
        <v>28</v>
      </c>
      <c r="J245" s="269">
        <v>11.35</v>
      </c>
      <c r="K245" s="269">
        <v>2.6160000000000001</v>
      </c>
      <c r="L245" s="269">
        <v>12</v>
      </c>
      <c r="M245" s="269">
        <v>6</v>
      </c>
      <c r="N245" s="269">
        <v>21</v>
      </c>
      <c r="O245" s="269">
        <v>19.149000000000001</v>
      </c>
      <c r="P245" s="269">
        <v>3.4980000000000002</v>
      </c>
      <c r="Q245" s="269">
        <v>17.437999999999999</v>
      </c>
      <c r="R245" s="269">
        <v>40.106999999999999</v>
      </c>
      <c r="S245" s="269">
        <v>5.4740000000000002</v>
      </c>
      <c r="T245" s="269">
        <v>4.2729999999999997</v>
      </c>
      <c r="U245" s="269">
        <v>26.306000000000001</v>
      </c>
      <c r="V245" s="269">
        <v>11.35</v>
      </c>
      <c r="W245" s="269">
        <v>2.6160000000000001</v>
      </c>
      <c r="X245" s="269">
        <v>10.456</v>
      </c>
      <c r="Y245" s="269">
        <v>10.787000000000001</v>
      </c>
      <c r="Z245" s="269">
        <v>5.0529999999999999</v>
      </c>
      <c r="AA245" s="269">
        <v>19.149000000000001</v>
      </c>
      <c r="AB245" s="269">
        <v>3.4980000000000002</v>
      </c>
      <c r="AC245" s="269">
        <v>17.437999999999999</v>
      </c>
      <c r="AD245" s="269">
        <v>40.106999999999999</v>
      </c>
    </row>
    <row r="246" spans="1:30" ht="15.75" thickBot="1" x14ac:dyDescent="0.3">
      <c r="A246" s="240" t="s">
        <v>794</v>
      </c>
      <c r="B246" s="303">
        <v>0</v>
      </c>
      <c r="C246" s="303">
        <v>0</v>
      </c>
      <c r="D246" s="303">
        <v>0</v>
      </c>
      <c r="E246" s="303">
        <v>0</v>
      </c>
      <c r="F246" s="303">
        <v>0</v>
      </c>
      <c r="G246" s="303">
        <v>0</v>
      </c>
      <c r="H246" s="303">
        <v>0</v>
      </c>
      <c r="I246" s="303">
        <v>0</v>
      </c>
      <c r="J246" s="303">
        <v>0</v>
      </c>
      <c r="K246" s="303">
        <v>0</v>
      </c>
      <c r="L246" s="303">
        <v>0</v>
      </c>
      <c r="M246" s="303">
        <v>0</v>
      </c>
      <c r="N246" s="303">
        <v>0</v>
      </c>
      <c r="O246" s="303">
        <v>0</v>
      </c>
      <c r="P246" s="303">
        <v>0</v>
      </c>
      <c r="Q246" s="303">
        <v>0</v>
      </c>
      <c r="R246" s="303">
        <v>0</v>
      </c>
      <c r="S246" s="303">
        <v>0</v>
      </c>
      <c r="T246" s="303">
        <v>0</v>
      </c>
      <c r="U246" s="303">
        <v>0</v>
      </c>
      <c r="V246" s="303">
        <v>0</v>
      </c>
      <c r="W246" s="303">
        <v>0</v>
      </c>
      <c r="X246" s="303">
        <v>0</v>
      </c>
      <c r="Y246" s="303">
        <v>0</v>
      </c>
      <c r="Z246" s="303">
        <v>0</v>
      </c>
      <c r="AA246" s="303">
        <v>0</v>
      </c>
      <c r="AB246" s="303">
        <v>0</v>
      </c>
      <c r="AC246" s="303">
        <v>0</v>
      </c>
      <c r="AD246" s="303">
        <v>0</v>
      </c>
    </row>
    <row r="247" spans="1:30" x14ac:dyDescent="0.25">
      <c r="A247" s="299" t="s">
        <v>680</v>
      </c>
      <c r="B247" s="269">
        <v>13.665789999999999</v>
      </c>
      <c r="C247" s="269">
        <v>8.29162</v>
      </c>
      <c r="D247" s="269">
        <v>3.04569</v>
      </c>
      <c r="E247" s="269">
        <v>17.53312</v>
      </c>
      <c r="F247" s="269">
        <v>42.359870000000001</v>
      </c>
      <c r="G247" s="269">
        <v>5.2009999999999996</v>
      </c>
      <c r="H247" s="269">
        <v>4.2640000000000002</v>
      </c>
      <c r="I247" s="269">
        <v>28</v>
      </c>
      <c r="J247" s="269">
        <v>11.35</v>
      </c>
      <c r="K247" s="269">
        <v>2.6160000000000001</v>
      </c>
      <c r="L247" s="269">
        <v>12</v>
      </c>
      <c r="M247" s="269">
        <v>6</v>
      </c>
      <c r="N247" s="269">
        <v>21</v>
      </c>
      <c r="O247" s="269">
        <v>19.149000000000001</v>
      </c>
      <c r="P247" s="269">
        <v>3.4980000000000002</v>
      </c>
      <c r="Q247" s="269">
        <v>17.437999999999999</v>
      </c>
      <c r="R247" s="269">
        <v>40.106999999999999</v>
      </c>
      <c r="S247" s="269">
        <v>5.4740000000000002</v>
      </c>
      <c r="T247" s="269">
        <v>4.2729999999999997</v>
      </c>
      <c r="U247" s="269">
        <v>26.306000000000001</v>
      </c>
      <c r="V247" s="269">
        <v>11.35</v>
      </c>
      <c r="W247" s="269">
        <v>2.6160000000000001</v>
      </c>
      <c r="X247" s="269">
        <v>10.456</v>
      </c>
      <c r="Y247" s="269">
        <v>10.787000000000001</v>
      </c>
      <c r="Z247" s="269">
        <v>5.0529999999999999</v>
      </c>
      <c r="AA247" s="269">
        <v>19.149000000000001</v>
      </c>
      <c r="AB247" s="269">
        <v>3.4980000000000002</v>
      </c>
      <c r="AC247" s="269">
        <v>17.437999999999999</v>
      </c>
      <c r="AD247" s="269">
        <v>40.106999999999999</v>
      </c>
    </row>
    <row r="248" spans="1:30" x14ac:dyDescent="0.25">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c r="AA248" s="302"/>
      <c r="AB248" s="302"/>
      <c r="AC248" s="302"/>
      <c r="AD248" s="302"/>
    </row>
    <row r="249" spans="1:30" x14ac:dyDescent="0.25">
      <c r="A249" s="297" t="s">
        <v>795</v>
      </c>
      <c r="B249" s="301">
        <v>1503.5974699999999</v>
      </c>
      <c r="C249" s="301">
        <v>1139.1715299999901</v>
      </c>
      <c r="D249" s="301">
        <v>1057.79140999999</v>
      </c>
      <c r="E249" s="301">
        <v>1125.33818</v>
      </c>
      <c r="F249" s="301">
        <v>857.01844000000006</v>
      </c>
      <c r="G249" s="301">
        <v>873.17580999999996</v>
      </c>
      <c r="H249" s="301">
        <v>775.90989000000002</v>
      </c>
      <c r="I249" s="301">
        <v>780.58600000000001</v>
      </c>
      <c r="J249" s="301">
        <v>985.51999999999896</v>
      </c>
      <c r="K249" s="301">
        <v>790.81700000000001</v>
      </c>
      <c r="L249" s="301">
        <v>840.47</v>
      </c>
      <c r="M249" s="301">
        <v>838.19799999999998</v>
      </c>
      <c r="N249" s="301">
        <v>1174.768</v>
      </c>
      <c r="O249" s="301">
        <v>1198.17099999999</v>
      </c>
      <c r="P249" s="301">
        <v>1010.501</v>
      </c>
      <c r="Q249" s="301">
        <v>1075.1610000000001</v>
      </c>
      <c r="R249" s="301">
        <v>935.53499999999997</v>
      </c>
      <c r="S249" s="301">
        <v>808.928</v>
      </c>
      <c r="T249" s="301">
        <v>761.06700000000001</v>
      </c>
      <c r="U249" s="301">
        <v>789.71400000000006</v>
      </c>
      <c r="V249" s="301">
        <v>1331.653</v>
      </c>
      <c r="W249" s="301">
        <v>1250.086</v>
      </c>
      <c r="X249" s="301">
        <v>994.27</v>
      </c>
      <c r="Y249" s="301">
        <v>812.26</v>
      </c>
      <c r="Z249" s="301">
        <v>1305.934</v>
      </c>
      <c r="AA249" s="301">
        <v>1179.836</v>
      </c>
      <c r="AB249" s="301">
        <v>970.56799999999998</v>
      </c>
      <c r="AC249" s="301">
        <v>1124.2339999999999</v>
      </c>
      <c r="AD249" s="301">
        <v>1019.56999999999</v>
      </c>
    </row>
    <row r="250" spans="1:30" x14ac:dyDescent="0.25">
      <c r="A250" s="240" t="s">
        <v>649</v>
      </c>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c r="AA250" s="302"/>
      <c r="AB250" s="302"/>
      <c r="AC250" s="302"/>
      <c r="AD250" s="302"/>
    </row>
    <row r="251" spans="1:30" x14ac:dyDescent="0.25">
      <c r="A251" s="240" t="s">
        <v>796</v>
      </c>
      <c r="B251" s="269">
        <v>-83.45026</v>
      </c>
      <c r="C251" s="269">
        <v>-151.95060999999899</v>
      </c>
      <c r="D251" s="269">
        <v>-117.18894</v>
      </c>
      <c r="E251" s="269">
        <v>-111.03756</v>
      </c>
      <c r="F251" s="269">
        <v>-42.58222</v>
      </c>
      <c r="G251" s="269">
        <v>-6.6308299999999996</v>
      </c>
      <c r="H251" s="269">
        <v>-2.8999699999999899</v>
      </c>
      <c r="I251" s="269">
        <v>-5</v>
      </c>
      <c r="J251" s="269">
        <v>-6</v>
      </c>
      <c r="K251" s="269">
        <v>-6</v>
      </c>
      <c r="L251" s="269">
        <v>-10</v>
      </c>
      <c r="M251" s="269">
        <v>-21</v>
      </c>
      <c r="N251" s="269">
        <v>-130</v>
      </c>
      <c r="O251" s="269">
        <v>-153</v>
      </c>
      <c r="P251" s="269">
        <v>-134</v>
      </c>
      <c r="Q251" s="269">
        <v>-102</v>
      </c>
      <c r="R251" s="269">
        <v>-35</v>
      </c>
      <c r="S251" s="269">
        <v>-15</v>
      </c>
      <c r="T251" s="269">
        <v>-6</v>
      </c>
      <c r="U251" s="269">
        <v>-6</v>
      </c>
      <c r="V251" s="269">
        <v>-6</v>
      </c>
      <c r="W251" s="269">
        <v>-5</v>
      </c>
      <c r="X251" s="269">
        <v>-9</v>
      </c>
      <c r="Y251" s="269">
        <v>-15</v>
      </c>
      <c r="Z251" s="269">
        <v>-105</v>
      </c>
      <c r="AA251" s="269">
        <v>-150</v>
      </c>
      <c r="AB251" s="269">
        <v>-131</v>
      </c>
      <c r="AC251" s="269">
        <v>-100</v>
      </c>
      <c r="AD251" s="269">
        <v>-34</v>
      </c>
    </row>
    <row r="252" spans="1:30" x14ac:dyDescent="0.25">
      <c r="A252" s="240" t="s">
        <v>797</v>
      </c>
      <c r="B252" s="269">
        <v>65.454509999999999</v>
      </c>
      <c r="C252" s="269">
        <v>54.396589999999897</v>
      </c>
      <c r="D252" s="269">
        <v>54.51793</v>
      </c>
      <c r="E252" s="269">
        <v>42.309429999999999</v>
      </c>
      <c r="F252" s="269">
        <v>47.488039999999998</v>
      </c>
      <c r="G252" s="269">
        <v>66.703050000000005</v>
      </c>
      <c r="H252" s="269">
        <v>69.236770000000007</v>
      </c>
      <c r="I252" s="269">
        <v>93.245999999999995</v>
      </c>
      <c r="J252" s="269">
        <v>223.26</v>
      </c>
      <c r="K252" s="269">
        <v>151.52099999999999</v>
      </c>
      <c r="L252" s="269">
        <v>136.39599999999999</v>
      </c>
      <c r="M252" s="269">
        <v>186.34299999999999</v>
      </c>
      <c r="N252" s="269">
        <v>92.453000000000003</v>
      </c>
      <c r="O252" s="269">
        <v>118.383</v>
      </c>
      <c r="P252" s="269">
        <v>105.664</v>
      </c>
      <c r="Q252" s="269">
        <v>126.146</v>
      </c>
      <c r="R252" s="269">
        <v>193.761</v>
      </c>
      <c r="S252" s="269">
        <v>235.99199999999999</v>
      </c>
      <c r="T252" s="269">
        <v>230.22399999999999</v>
      </c>
      <c r="U252" s="269">
        <v>219.69800000000001</v>
      </c>
      <c r="V252" s="269">
        <v>170.86199999999999</v>
      </c>
      <c r="W252" s="269">
        <v>161.50200000000001</v>
      </c>
      <c r="X252" s="269">
        <v>173.649</v>
      </c>
      <c r="Y252" s="269">
        <v>202.672</v>
      </c>
      <c r="Z252" s="269">
        <v>118.17400000000001</v>
      </c>
      <c r="AA252" s="269">
        <v>114.983</v>
      </c>
      <c r="AB252" s="269">
        <v>101.836</v>
      </c>
      <c r="AC252" s="269">
        <v>171.30199999999999</v>
      </c>
      <c r="AD252" s="269">
        <v>180.57499999999999</v>
      </c>
    </row>
    <row r="253" spans="1:30" x14ac:dyDescent="0.25">
      <c r="A253" s="240" t="s">
        <v>798</v>
      </c>
      <c r="B253" s="269">
        <v>30.309889999999999</v>
      </c>
      <c r="C253" s="269">
        <v>38.820230000000002</v>
      </c>
      <c r="D253" s="269">
        <v>32.943249999999999</v>
      </c>
      <c r="E253" s="269">
        <v>33.693890000000003</v>
      </c>
      <c r="F253" s="269">
        <v>35.371830000000003</v>
      </c>
      <c r="G253" s="269">
        <v>38.658140000000003</v>
      </c>
      <c r="H253" s="269">
        <v>35.89761</v>
      </c>
      <c r="I253" s="269">
        <v>46.668999999999997</v>
      </c>
      <c r="J253" s="269">
        <v>65.483999999999995</v>
      </c>
      <c r="K253" s="269">
        <v>48.853999999999999</v>
      </c>
      <c r="L253" s="269">
        <v>55.41</v>
      </c>
      <c r="M253" s="269">
        <v>45.335000000000001</v>
      </c>
      <c r="N253" s="269">
        <v>33.75</v>
      </c>
      <c r="O253" s="269">
        <v>58.241</v>
      </c>
      <c r="P253" s="269">
        <v>50.999000000000002</v>
      </c>
      <c r="Q253" s="269">
        <v>57.393999999999998</v>
      </c>
      <c r="R253" s="269">
        <v>52.597000000000001</v>
      </c>
      <c r="S253" s="269">
        <v>60.168999999999997</v>
      </c>
      <c r="T253" s="269">
        <v>53.151000000000003</v>
      </c>
      <c r="U253" s="269">
        <v>60.838000000000001</v>
      </c>
      <c r="V253" s="269">
        <v>63.302</v>
      </c>
      <c r="W253" s="269">
        <v>62.439</v>
      </c>
      <c r="X253" s="269">
        <v>65.772000000000006</v>
      </c>
      <c r="Y253" s="269">
        <v>59.768000000000001</v>
      </c>
      <c r="Z253" s="269">
        <v>57.3</v>
      </c>
      <c r="AA253" s="269">
        <v>53.970999999999997</v>
      </c>
      <c r="AB253" s="269">
        <v>44.186999999999998</v>
      </c>
      <c r="AC253" s="269">
        <v>56.451999999999998</v>
      </c>
      <c r="AD253" s="269">
        <v>47.494999999999997</v>
      </c>
    </row>
    <row r="254" spans="1:30" x14ac:dyDescent="0.25">
      <c r="A254" s="240" t="s">
        <v>799</v>
      </c>
      <c r="B254" s="269">
        <v>50.224780000000003</v>
      </c>
      <c r="C254" s="269">
        <v>31.60726</v>
      </c>
      <c r="D254" s="269">
        <v>23.865490000000001</v>
      </c>
      <c r="E254" s="269">
        <v>53.080860000000001</v>
      </c>
      <c r="F254" s="269">
        <v>34.398829999999997</v>
      </c>
      <c r="G254" s="269">
        <v>69.458910000000003</v>
      </c>
      <c r="H254" s="269">
        <v>59.26605</v>
      </c>
      <c r="I254" s="269">
        <v>76.543000000000006</v>
      </c>
      <c r="J254" s="269">
        <v>91.067999999999998</v>
      </c>
      <c r="K254" s="269">
        <v>48.883000000000003</v>
      </c>
      <c r="L254" s="269">
        <v>50.973999999999997</v>
      </c>
      <c r="M254" s="269">
        <v>46.75</v>
      </c>
      <c r="N254" s="269">
        <v>38.262999999999998</v>
      </c>
      <c r="O254" s="269">
        <v>45.406999999999996</v>
      </c>
      <c r="P254" s="269">
        <v>36.439</v>
      </c>
      <c r="Q254" s="269">
        <v>89.406000000000006</v>
      </c>
      <c r="R254" s="269">
        <v>90.492000000000004</v>
      </c>
      <c r="S254" s="269">
        <v>39.22</v>
      </c>
      <c r="T254" s="269">
        <v>71.566999999999993</v>
      </c>
      <c r="U254" s="269">
        <v>81.89</v>
      </c>
      <c r="V254" s="269">
        <v>96.936999999999998</v>
      </c>
      <c r="W254" s="269">
        <v>77.573999999999998</v>
      </c>
      <c r="X254" s="269">
        <v>82.274000000000001</v>
      </c>
      <c r="Y254" s="269">
        <v>60.033999999999999</v>
      </c>
      <c r="Z254" s="269">
        <v>44.027000000000001</v>
      </c>
      <c r="AA254" s="269">
        <v>45.28</v>
      </c>
      <c r="AB254" s="269">
        <v>36.35</v>
      </c>
      <c r="AC254" s="269">
        <v>114.309</v>
      </c>
      <c r="AD254" s="269">
        <v>115.379</v>
      </c>
    </row>
    <row r="255" spans="1:30" ht="15.75" thickBot="1" x14ac:dyDescent="0.3">
      <c r="A255" s="240" t="s">
        <v>1298</v>
      </c>
      <c r="B255" s="303">
        <v>0</v>
      </c>
      <c r="C255" s="303">
        <v>0</v>
      </c>
      <c r="D255" s="303">
        <v>0</v>
      </c>
      <c r="E255" s="303">
        <v>0</v>
      </c>
      <c r="F255" s="303">
        <v>0</v>
      </c>
      <c r="G255" s="303">
        <v>0</v>
      </c>
      <c r="H255" s="303">
        <v>7.6624499999999998</v>
      </c>
      <c r="I255" s="303">
        <v>3.331</v>
      </c>
      <c r="J255" s="303">
        <v>3.5609999999999999</v>
      </c>
      <c r="K255" s="303">
        <v>3.2589999999999999</v>
      </c>
      <c r="L255" s="303">
        <v>3.617</v>
      </c>
      <c r="M255" s="303">
        <v>3.536</v>
      </c>
      <c r="N255" s="303">
        <v>3.8719999999999999</v>
      </c>
      <c r="O255" s="303">
        <v>5.3040000000000003</v>
      </c>
      <c r="P255" s="303">
        <v>4.8460000000000001</v>
      </c>
      <c r="Q255" s="303">
        <v>4.9630000000000001</v>
      </c>
      <c r="R255" s="303">
        <v>5.0860000000000003</v>
      </c>
      <c r="S255" s="303">
        <v>5.5819999999999999</v>
      </c>
      <c r="T255" s="303">
        <v>4.8570000000000002</v>
      </c>
      <c r="U255" s="303">
        <v>5.0279999999999996</v>
      </c>
      <c r="V255" s="303">
        <v>4.9790000000000001</v>
      </c>
      <c r="W255" s="303">
        <v>5.4119999999999999</v>
      </c>
      <c r="X255" s="303">
        <v>5.5270000000000001</v>
      </c>
      <c r="Y255" s="303">
        <v>4.3760000000000003</v>
      </c>
      <c r="Z255" s="303">
        <v>3.9319999999999999</v>
      </c>
      <c r="AA255" s="303">
        <v>5.5179999999999998</v>
      </c>
      <c r="AB255" s="303">
        <v>5.1210000000000004</v>
      </c>
      <c r="AC255" s="303">
        <v>5.6459999999999999</v>
      </c>
      <c r="AD255" s="303">
        <v>5.3559999999999999</v>
      </c>
    </row>
    <row r="256" spans="1:30" x14ac:dyDescent="0.25">
      <c r="A256" s="299" t="s">
        <v>671</v>
      </c>
      <c r="B256" s="269">
        <v>62.538919999999997</v>
      </c>
      <c r="C256" s="269">
        <v>-27.126529999999899</v>
      </c>
      <c r="D256" s="269">
        <v>-5.8622699999999996</v>
      </c>
      <c r="E256" s="269">
        <v>18.046620000000001</v>
      </c>
      <c r="F256" s="269">
        <v>74.676479999999998</v>
      </c>
      <c r="G256" s="269">
        <v>168.18926999999999</v>
      </c>
      <c r="H256" s="269">
        <v>169.16291000000001</v>
      </c>
      <c r="I256" s="269">
        <v>214.78899999999999</v>
      </c>
      <c r="J256" s="269">
        <v>377.37299999999902</v>
      </c>
      <c r="K256" s="269">
        <v>246.517</v>
      </c>
      <c r="L256" s="269">
        <v>236.39699999999999</v>
      </c>
      <c r="M256" s="269">
        <v>260.964</v>
      </c>
      <c r="N256" s="269">
        <v>38.338000000000001</v>
      </c>
      <c r="O256" s="269">
        <v>74.334999999999994</v>
      </c>
      <c r="P256" s="269">
        <v>63.948</v>
      </c>
      <c r="Q256" s="269">
        <v>175.90899999999999</v>
      </c>
      <c r="R256" s="269">
        <v>306.93599999999998</v>
      </c>
      <c r="S256" s="269">
        <v>325.962999999999</v>
      </c>
      <c r="T256" s="269">
        <v>353.79899999999998</v>
      </c>
      <c r="U256" s="269">
        <v>361.45400000000001</v>
      </c>
      <c r="V256" s="269">
        <v>330.08</v>
      </c>
      <c r="W256" s="269">
        <v>301.926999999999</v>
      </c>
      <c r="X256" s="269">
        <v>318.22199999999998</v>
      </c>
      <c r="Y256" s="269">
        <v>311.849999999999</v>
      </c>
      <c r="Z256" s="269">
        <v>118.43300000000001</v>
      </c>
      <c r="AA256" s="269">
        <v>69.751999999999995</v>
      </c>
      <c r="AB256" s="269">
        <v>56.494</v>
      </c>
      <c r="AC256" s="269">
        <v>247.70899999999901</v>
      </c>
      <c r="AD256" s="269">
        <v>314.80500000000001</v>
      </c>
    </row>
    <row r="257" spans="1:30" ht="15.75" thickBot="1" x14ac:dyDescent="0.3">
      <c r="A257" s="240" t="s">
        <v>800</v>
      </c>
      <c r="B257" s="303">
        <v>73.025210000000001</v>
      </c>
      <c r="C257" s="303">
        <v>108.68265</v>
      </c>
      <c r="D257" s="303">
        <v>86.514859999999999</v>
      </c>
      <c r="E257" s="303">
        <v>106.82756999999999</v>
      </c>
      <c r="F257" s="303">
        <v>152.83555999999999</v>
      </c>
      <c r="G257" s="303">
        <v>363.39584000000002</v>
      </c>
      <c r="H257" s="303">
        <v>775.82863999999995</v>
      </c>
      <c r="I257" s="303">
        <v>712.35500000000002</v>
      </c>
      <c r="J257" s="303">
        <v>923.49199999999996</v>
      </c>
      <c r="K257" s="303">
        <v>979.88</v>
      </c>
      <c r="L257" s="303">
        <v>1010.194</v>
      </c>
      <c r="M257" s="303">
        <v>124.428</v>
      </c>
      <c r="N257" s="303">
        <v>93.48</v>
      </c>
      <c r="O257" s="303">
        <v>136.96100000000001</v>
      </c>
      <c r="P257" s="303">
        <v>125.61199999999999</v>
      </c>
      <c r="Q257" s="303">
        <v>122.45399999999999</v>
      </c>
      <c r="R257" s="303">
        <v>149.614</v>
      </c>
      <c r="S257" s="303">
        <v>181.32900000000001</v>
      </c>
      <c r="T257" s="303">
        <v>275.18200000000002</v>
      </c>
      <c r="U257" s="303">
        <v>3023.1309999999999</v>
      </c>
      <c r="V257" s="303">
        <v>2672.6370000000002</v>
      </c>
      <c r="W257" s="303">
        <v>5279.9750000000004</v>
      </c>
      <c r="X257" s="303">
        <v>143.59700000000001</v>
      </c>
      <c r="Y257" s="303">
        <v>125.474</v>
      </c>
      <c r="Z257" s="303">
        <v>129.08500000000001</v>
      </c>
      <c r="AA257" s="303">
        <v>135.952</v>
      </c>
      <c r="AB257" s="303">
        <v>124.181</v>
      </c>
      <c r="AC257" s="303">
        <v>130.25700000000001</v>
      </c>
      <c r="AD257" s="303">
        <v>155.102</v>
      </c>
    </row>
    <row r="258" spans="1:30" x14ac:dyDescent="0.25">
      <c r="A258" s="299" t="s">
        <v>792</v>
      </c>
      <c r="B258" s="269">
        <v>73.025210000000001</v>
      </c>
      <c r="C258" s="269">
        <v>108.68265</v>
      </c>
      <c r="D258" s="269">
        <v>86.514859999999999</v>
      </c>
      <c r="E258" s="269">
        <v>106.82756999999999</v>
      </c>
      <c r="F258" s="269">
        <v>152.83555999999999</v>
      </c>
      <c r="G258" s="269">
        <v>363.39584000000002</v>
      </c>
      <c r="H258" s="269">
        <v>775.82863999999995</v>
      </c>
      <c r="I258" s="269">
        <v>712.35500000000002</v>
      </c>
      <c r="J258" s="269">
        <v>923.49199999999996</v>
      </c>
      <c r="K258" s="269">
        <v>979.88</v>
      </c>
      <c r="L258" s="269">
        <v>1010.194</v>
      </c>
      <c r="M258" s="269">
        <v>124.428</v>
      </c>
      <c r="N258" s="269">
        <v>93.48</v>
      </c>
      <c r="O258" s="269">
        <v>136.96100000000001</v>
      </c>
      <c r="P258" s="269">
        <v>125.61199999999999</v>
      </c>
      <c r="Q258" s="269">
        <v>122.45399999999999</v>
      </c>
      <c r="R258" s="269">
        <v>149.614</v>
      </c>
      <c r="S258" s="269">
        <v>181.32900000000001</v>
      </c>
      <c r="T258" s="269">
        <v>275.18200000000002</v>
      </c>
      <c r="U258" s="269">
        <v>3023.1309999999999</v>
      </c>
      <c r="V258" s="269">
        <v>2672.6370000000002</v>
      </c>
      <c r="W258" s="269">
        <v>5279.9750000000004</v>
      </c>
      <c r="X258" s="269">
        <v>143.59700000000001</v>
      </c>
      <c r="Y258" s="269">
        <v>125.474</v>
      </c>
      <c r="Z258" s="269">
        <v>129.08500000000001</v>
      </c>
      <c r="AA258" s="269">
        <v>135.952</v>
      </c>
      <c r="AB258" s="269">
        <v>124.181</v>
      </c>
      <c r="AC258" s="269">
        <v>130.25700000000001</v>
      </c>
      <c r="AD258" s="269">
        <v>155.102</v>
      </c>
    </row>
    <row r="259" spans="1:30" ht="15.75" thickBot="1" x14ac:dyDescent="0.3">
      <c r="A259" s="240" t="s">
        <v>801</v>
      </c>
      <c r="B259" s="303">
        <v>1.8675200000000001</v>
      </c>
      <c r="C259" s="303">
        <v>0</v>
      </c>
      <c r="D259" s="303">
        <v>1.5423100000000001</v>
      </c>
      <c r="E259" s="303">
        <v>17.658849999999902</v>
      </c>
      <c r="F259" s="303">
        <v>4.8818400000000004</v>
      </c>
      <c r="G259" s="303">
        <v>0</v>
      </c>
      <c r="H259" s="303">
        <v>0.60396000000000005</v>
      </c>
      <c r="I259" s="303">
        <v>4.25</v>
      </c>
      <c r="J259" s="303">
        <v>-0.60899999999999999</v>
      </c>
      <c r="K259" s="303">
        <v>30</v>
      </c>
      <c r="L259" s="303">
        <v>7</v>
      </c>
      <c r="M259" s="303">
        <v>-16.84</v>
      </c>
      <c r="N259" s="303">
        <v>-19.585999999999999</v>
      </c>
      <c r="O259" s="303">
        <v>0</v>
      </c>
      <c r="P259" s="303">
        <v>5</v>
      </c>
      <c r="Q259" s="303">
        <v>0.5</v>
      </c>
      <c r="R259" s="303">
        <v>2</v>
      </c>
      <c r="S259" s="303">
        <v>0</v>
      </c>
      <c r="T259" s="303">
        <v>1</v>
      </c>
      <c r="U259" s="303">
        <v>2.5</v>
      </c>
      <c r="V259" s="303">
        <v>0</v>
      </c>
      <c r="W259" s="303">
        <v>1</v>
      </c>
      <c r="X259" s="303">
        <v>0.6</v>
      </c>
      <c r="Y259" s="303">
        <v>0.5</v>
      </c>
      <c r="Z259" s="303">
        <v>0.9</v>
      </c>
      <c r="AA259" s="303">
        <v>0</v>
      </c>
      <c r="AB259" s="303">
        <v>5</v>
      </c>
      <c r="AC259" s="303">
        <v>0.5</v>
      </c>
      <c r="AD259" s="303">
        <v>2</v>
      </c>
    </row>
    <row r="260" spans="1:30" x14ac:dyDescent="0.25">
      <c r="A260" s="299" t="s">
        <v>680</v>
      </c>
      <c r="B260" s="269">
        <v>1.8675200000000001</v>
      </c>
      <c r="C260" s="269">
        <v>0</v>
      </c>
      <c r="D260" s="269">
        <v>1.5423100000000001</v>
      </c>
      <c r="E260" s="269">
        <v>17.658849999999902</v>
      </c>
      <c r="F260" s="269">
        <v>4.8818400000000004</v>
      </c>
      <c r="G260" s="269">
        <v>0</v>
      </c>
      <c r="H260" s="269">
        <v>0.60396000000000005</v>
      </c>
      <c r="I260" s="269">
        <v>4.25</v>
      </c>
      <c r="J260" s="269">
        <v>-0.60899999999999999</v>
      </c>
      <c r="K260" s="269">
        <v>30</v>
      </c>
      <c r="L260" s="269">
        <v>7</v>
      </c>
      <c r="M260" s="269">
        <v>-16.84</v>
      </c>
      <c r="N260" s="269">
        <v>-19.585999999999999</v>
      </c>
      <c r="O260" s="269">
        <v>0</v>
      </c>
      <c r="P260" s="269">
        <v>5</v>
      </c>
      <c r="Q260" s="269">
        <v>0.5</v>
      </c>
      <c r="R260" s="269">
        <v>2</v>
      </c>
      <c r="S260" s="269">
        <v>0</v>
      </c>
      <c r="T260" s="269">
        <v>1</v>
      </c>
      <c r="U260" s="269">
        <v>2.5</v>
      </c>
      <c r="V260" s="269">
        <v>0</v>
      </c>
      <c r="W260" s="269">
        <v>1</v>
      </c>
      <c r="X260" s="269">
        <v>0.6</v>
      </c>
      <c r="Y260" s="269">
        <v>0.5</v>
      </c>
      <c r="Z260" s="269">
        <v>0.9</v>
      </c>
      <c r="AA260" s="269">
        <v>0</v>
      </c>
      <c r="AB260" s="269">
        <v>5</v>
      </c>
      <c r="AC260" s="269">
        <v>0.5</v>
      </c>
      <c r="AD260" s="269">
        <v>2</v>
      </c>
    </row>
    <row r="261" spans="1:30" x14ac:dyDescent="0.25">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c r="AA261" s="302"/>
      <c r="AB261" s="302"/>
      <c r="AC261" s="302"/>
      <c r="AD261" s="302"/>
    </row>
    <row r="262" spans="1:30" x14ac:dyDescent="0.25">
      <c r="A262" s="297" t="s">
        <v>802</v>
      </c>
      <c r="B262" s="301">
        <v>137.43164999999999</v>
      </c>
      <c r="C262" s="301">
        <v>81.556120000000007</v>
      </c>
      <c r="D262" s="301">
        <v>82.194900000000004</v>
      </c>
      <c r="E262" s="301">
        <v>142.53304</v>
      </c>
      <c r="F262" s="301">
        <v>232.39388</v>
      </c>
      <c r="G262" s="301">
        <v>531.58510999999999</v>
      </c>
      <c r="H262" s="301">
        <v>945.59550999999999</v>
      </c>
      <c r="I262" s="301">
        <v>931.39400000000001</v>
      </c>
      <c r="J262" s="301">
        <v>1300.2560000000001</v>
      </c>
      <c r="K262" s="301">
        <v>1256.3969999999999</v>
      </c>
      <c r="L262" s="301">
        <v>1253.5909999999999</v>
      </c>
      <c r="M262" s="301">
        <v>368.55200000000002</v>
      </c>
      <c r="N262" s="301">
        <v>112.232</v>
      </c>
      <c r="O262" s="301">
        <v>211.29599999999999</v>
      </c>
      <c r="P262" s="301">
        <v>194.56</v>
      </c>
      <c r="Q262" s="301">
        <v>298.863</v>
      </c>
      <c r="R262" s="301">
        <v>458.55</v>
      </c>
      <c r="S262" s="301">
        <v>507.29199999999997</v>
      </c>
      <c r="T262" s="301">
        <v>629.98099999999999</v>
      </c>
      <c r="U262" s="301">
        <v>3387.085</v>
      </c>
      <c r="V262" s="301">
        <v>3002.7170000000001</v>
      </c>
      <c r="W262" s="301">
        <v>5582.902</v>
      </c>
      <c r="X262" s="301">
        <v>462.41899999999998</v>
      </c>
      <c r="Y262" s="301">
        <v>437.82399999999899</v>
      </c>
      <c r="Z262" s="301">
        <v>248.41800000000001</v>
      </c>
      <c r="AA262" s="301">
        <v>205.70400000000001</v>
      </c>
      <c r="AB262" s="301">
        <v>185.67500000000001</v>
      </c>
      <c r="AC262" s="301">
        <v>378.46600000000001</v>
      </c>
      <c r="AD262" s="301">
        <v>471.90699999999998</v>
      </c>
    </row>
    <row r="263" spans="1:30" x14ac:dyDescent="0.25">
      <c r="A263" s="240" t="s">
        <v>649</v>
      </c>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c r="AA263" s="302"/>
      <c r="AB263" s="302"/>
      <c r="AC263" s="302"/>
      <c r="AD263" s="302"/>
    </row>
    <row r="264" spans="1:30" x14ac:dyDescent="0.25">
      <c r="A264" s="240" t="s">
        <v>803</v>
      </c>
      <c r="B264" s="269">
        <v>44.545909999999999</v>
      </c>
      <c r="C264" s="269">
        <v>54.758559999999903</v>
      </c>
      <c r="D264" s="269">
        <v>49.165190000000003</v>
      </c>
      <c r="E264" s="269">
        <v>51.218789999999998</v>
      </c>
      <c r="F264" s="269">
        <v>53.648440000000001</v>
      </c>
      <c r="G264" s="269">
        <v>54.58399</v>
      </c>
      <c r="H264" s="269">
        <v>51.536369999999998</v>
      </c>
      <c r="I264" s="269">
        <v>61.442</v>
      </c>
      <c r="J264" s="269">
        <v>96.046000000000006</v>
      </c>
      <c r="K264" s="269">
        <v>98.013999999999996</v>
      </c>
      <c r="L264" s="269">
        <v>105.89</v>
      </c>
      <c r="M264" s="269">
        <v>104.047</v>
      </c>
      <c r="N264" s="269">
        <v>87.393000000000001</v>
      </c>
      <c r="O264" s="269">
        <v>83.924000000000007</v>
      </c>
      <c r="P264" s="269">
        <v>69.8</v>
      </c>
      <c r="Q264" s="269">
        <v>66.757999999999996</v>
      </c>
      <c r="R264" s="269">
        <v>69.8</v>
      </c>
      <c r="S264" s="269">
        <v>79.361999999999995</v>
      </c>
      <c r="T264" s="269">
        <v>52.414999999999999</v>
      </c>
      <c r="U264" s="269">
        <v>79.361999999999995</v>
      </c>
      <c r="V264" s="269">
        <v>83.403000000000006</v>
      </c>
      <c r="W264" s="269">
        <v>70.8</v>
      </c>
      <c r="X264" s="269">
        <v>80.143000000000001</v>
      </c>
      <c r="Y264" s="269">
        <v>69.8</v>
      </c>
      <c r="Z264" s="269">
        <v>70.540999999999997</v>
      </c>
      <c r="AA264" s="269">
        <v>91.486000000000004</v>
      </c>
      <c r="AB264" s="269">
        <v>76.100999999999999</v>
      </c>
      <c r="AC264" s="269">
        <v>79.361999999999995</v>
      </c>
      <c r="AD264" s="269">
        <v>79.882999999999996</v>
      </c>
    </row>
    <row r="265" spans="1:30" x14ac:dyDescent="0.25">
      <c r="A265" s="240" t="s">
        <v>804</v>
      </c>
      <c r="B265" s="269">
        <v>497.59694999999999</v>
      </c>
      <c r="C265" s="269">
        <v>437.35797000000002</v>
      </c>
      <c r="D265" s="269">
        <v>449.16901999999999</v>
      </c>
      <c r="E265" s="269">
        <v>385.55732999999998</v>
      </c>
      <c r="F265" s="269">
        <v>403.05412999999999</v>
      </c>
      <c r="G265" s="269">
        <v>402.53662000000003</v>
      </c>
      <c r="H265" s="269">
        <v>397.44412999999997</v>
      </c>
      <c r="I265" s="269">
        <v>395.54</v>
      </c>
      <c r="J265" s="269">
        <v>375.18599999999998</v>
      </c>
      <c r="K265" s="269">
        <v>346.85899999999998</v>
      </c>
      <c r="L265" s="269">
        <v>504.17399999999998</v>
      </c>
      <c r="M265" s="269">
        <v>365.98899999999998</v>
      </c>
      <c r="N265" s="269">
        <v>359.31700000000001</v>
      </c>
      <c r="O265" s="269">
        <v>425.54599999999999</v>
      </c>
      <c r="P265" s="269">
        <v>416.96300000000002</v>
      </c>
      <c r="Q265" s="269">
        <v>437.40199999999999</v>
      </c>
      <c r="R265" s="269">
        <v>533.87800000000004</v>
      </c>
      <c r="S265" s="269">
        <v>563.91300000000001</v>
      </c>
      <c r="T265" s="269">
        <v>401.08800000000002</v>
      </c>
      <c r="U265" s="269">
        <v>408.428</v>
      </c>
      <c r="V265" s="269">
        <v>416.96699999999998</v>
      </c>
      <c r="W265" s="269">
        <v>464.88099999999997</v>
      </c>
      <c r="X265" s="269">
        <v>526.01499999999999</v>
      </c>
      <c r="Y265" s="269">
        <v>425.15600000000001</v>
      </c>
      <c r="Z265" s="269">
        <v>394.137</v>
      </c>
      <c r="AA265" s="269">
        <v>443.82</v>
      </c>
      <c r="AB265" s="269">
        <v>428.83100000000002</v>
      </c>
      <c r="AC265" s="269">
        <v>467.98399999999998</v>
      </c>
      <c r="AD265" s="269">
        <v>529.47400000000005</v>
      </c>
    </row>
    <row r="266" spans="1:30" x14ac:dyDescent="0.25">
      <c r="A266" s="240" t="s">
        <v>805</v>
      </c>
      <c r="B266" s="269">
        <v>-1.4658499999999901</v>
      </c>
      <c r="C266" s="269">
        <v>-0.36699999999999999</v>
      </c>
      <c r="D266" s="269">
        <v>-4.5179999999999998</v>
      </c>
      <c r="E266" s="269">
        <v>0</v>
      </c>
      <c r="F266" s="269">
        <v>-10.889950000000001</v>
      </c>
      <c r="G266" s="269">
        <v>-1.6548399999999901</v>
      </c>
      <c r="H266" s="269">
        <v>-1.1244000000000001</v>
      </c>
      <c r="I266" s="269">
        <v>-0.96</v>
      </c>
      <c r="J266" s="269">
        <v>-0.96</v>
      </c>
      <c r="K266" s="269">
        <v>-0.96</v>
      </c>
      <c r="L266" s="269">
        <v>-0.96</v>
      </c>
      <c r="M266" s="269">
        <v>-0.96</v>
      </c>
      <c r="N266" s="269">
        <v>-0.96</v>
      </c>
      <c r="O266" s="269">
        <v>-0.36699999999999999</v>
      </c>
      <c r="P266" s="269">
        <v>-4.5179999999999998</v>
      </c>
      <c r="Q266" s="269">
        <v>0</v>
      </c>
      <c r="R266" s="269">
        <v>-10.89</v>
      </c>
      <c r="S266" s="269">
        <v>0</v>
      </c>
      <c r="T266" s="269">
        <v>0</v>
      </c>
      <c r="U266" s="269">
        <v>0</v>
      </c>
      <c r="V266" s="269">
        <v>0</v>
      </c>
      <c r="W266" s="269">
        <v>0</v>
      </c>
      <c r="X266" s="269">
        <v>0</v>
      </c>
      <c r="Y266" s="269">
        <v>0</v>
      </c>
      <c r="Z266" s="269">
        <v>0</v>
      </c>
      <c r="AA266" s="269">
        <v>0</v>
      </c>
      <c r="AB266" s="269">
        <v>0</v>
      </c>
      <c r="AC266" s="269">
        <v>0</v>
      </c>
      <c r="AD266" s="269">
        <v>0</v>
      </c>
    </row>
    <row r="267" spans="1:30" x14ac:dyDescent="0.25">
      <c r="A267" s="240" t="s">
        <v>806</v>
      </c>
      <c r="B267" s="269">
        <v>128.56050999999999</v>
      </c>
      <c r="C267" s="269">
        <v>89.276110000000003</v>
      </c>
      <c r="D267" s="269">
        <v>70.456530000000001</v>
      </c>
      <c r="E267" s="269">
        <v>75.923720000000003</v>
      </c>
      <c r="F267" s="269">
        <v>95.709209999999999</v>
      </c>
      <c r="G267" s="269">
        <v>118.99930000000001</v>
      </c>
      <c r="H267" s="269">
        <v>95.256140000000002</v>
      </c>
      <c r="I267" s="269">
        <v>104.283</v>
      </c>
      <c r="J267" s="269">
        <v>121.35</v>
      </c>
      <c r="K267" s="269">
        <v>101.611</v>
      </c>
      <c r="L267" s="269">
        <v>106.41500000000001</v>
      </c>
      <c r="M267" s="269">
        <v>72.715000000000003</v>
      </c>
      <c r="N267" s="269">
        <v>71.391000000000005</v>
      </c>
      <c r="O267" s="269">
        <v>101.82899999999999</v>
      </c>
      <c r="P267" s="269">
        <v>78.822000000000003</v>
      </c>
      <c r="Q267" s="269">
        <v>70.268000000000001</v>
      </c>
      <c r="R267" s="269">
        <v>103.373</v>
      </c>
      <c r="S267" s="269">
        <v>106.93</v>
      </c>
      <c r="T267" s="269">
        <v>116.803</v>
      </c>
      <c r="U267" s="269">
        <v>136.93</v>
      </c>
      <c r="V267" s="269">
        <v>145.97999999999999</v>
      </c>
      <c r="W267" s="269">
        <v>109.08199999999999</v>
      </c>
      <c r="X267" s="269">
        <v>123.247</v>
      </c>
      <c r="Y267" s="269">
        <v>83.266000000000005</v>
      </c>
      <c r="Z267" s="269">
        <v>92.879000000000005</v>
      </c>
      <c r="AA267" s="269">
        <v>122.79600000000001</v>
      </c>
      <c r="AB267" s="269">
        <v>99.453999999999994</v>
      </c>
      <c r="AC267" s="269">
        <v>78.242999999999995</v>
      </c>
      <c r="AD267" s="269">
        <v>105.28400000000001</v>
      </c>
    </row>
    <row r="268" spans="1:30" x14ac:dyDescent="0.25">
      <c r="A268" s="240" t="s">
        <v>807</v>
      </c>
      <c r="B268" s="269">
        <v>37.535980000000002</v>
      </c>
      <c r="C268" s="269">
        <v>25.91949</v>
      </c>
      <c r="D268" s="269">
        <v>31.955770000000001</v>
      </c>
      <c r="E268" s="269">
        <v>40.03942</v>
      </c>
      <c r="F268" s="269">
        <v>32.21425</v>
      </c>
      <c r="G268" s="269">
        <v>22.942319999999999</v>
      </c>
      <c r="H268" s="269">
        <v>30.433679999999999</v>
      </c>
      <c r="I268" s="269">
        <v>21.815999999999999</v>
      </c>
      <c r="J268" s="269">
        <v>26.300999999999998</v>
      </c>
      <c r="K268" s="269">
        <v>27.571999999999999</v>
      </c>
      <c r="L268" s="269">
        <v>24.945</v>
      </c>
      <c r="M268" s="269">
        <v>47.125</v>
      </c>
      <c r="N268" s="269">
        <v>45.119</v>
      </c>
      <c r="O268" s="269">
        <v>59.683999999999997</v>
      </c>
      <c r="P268" s="269">
        <v>61.023000000000003</v>
      </c>
      <c r="Q268" s="269">
        <v>62.023000000000003</v>
      </c>
      <c r="R268" s="269">
        <v>44</v>
      </c>
      <c r="S268" s="269">
        <v>39.220999999999997</v>
      </c>
      <c r="T268" s="269">
        <v>27.956</v>
      </c>
      <c r="U268" s="269">
        <v>27.617999999999999</v>
      </c>
      <c r="V268" s="269">
        <v>27.617999999999999</v>
      </c>
      <c r="W268" s="269">
        <v>31.274000000000001</v>
      </c>
      <c r="X268" s="269">
        <v>41.854999999999997</v>
      </c>
      <c r="Y268" s="269">
        <v>37.116</v>
      </c>
      <c r="Z268" s="269">
        <v>49.609000000000002</v>
      </c>
      <c r="AA268" s="269">
        <v>60.640999999999998</v>
      </c>
      <c r="AB268" s="269">
        <v>61.956000000000003</v>
      </c>
      <c r="AC268" s="269">
        <v>62.956000000000003</v>
      </c>
      <c r="AD268" s="269">
        <v>45.021000000000001</v>
      </c>
    </row>
    <row r="269" spans="1:30" x14ac:dyDescent="0.25">
      <c r="A269" s="240" t="s">
        <v>808</v>
      </c>
      <c r="B269" s="269">
        <v>10.048349999999999</v>
      </c>
      <c r="C269" s="269">
        <v>17.616959999999999</v>
      </c>
      <c r="D269" s="269">
        <v>23.480370000000001</v>
      </c>
      <c r="E269" s="269">
        <v>18.22156</v>
      </c>
      <c r="F269" s="269">
        <v>24.11336</v>
      </c>
      <c r="G269" s="269">
        <v>35.579410000000003</v>
      </c>
      <c r="H269" s="269">
        <v>44.971089999999997</v>
      </c>
      <c r="I269" s="269">
        <v>18.852</v>
      </c>
      <c r="J269" s="269">
        <v>21.300999999999998</v>
      </c>
      <c r="K269" s="269">
        <v>18.852</v>
      </c>
      <c r="L269" s="269">
        <v>17.414000000000001</v>
      </c>
      <c r="M269" s="269">
        <v>19.513000000000002</v>
      </c>
      <c r="N269" s="269">
        <v>13.585000000000001</v>
      </c>
      <c r="O269" s="269">
        <v>15.06</v>
      </c>
      <c r="P269" s="269">
        <v>15.308999999999999</v>
      </c>
      <c r="Q269" s="269">
        <v>21.079000000000001</v>
      </c>
      <c r="R269" s="269">
        <v>15.819000000000001</v>
      </c>
      <c r="S269" s="269">
        <v>18.818999999999999</v>
      </c>
      <c r="T269" s="269">
        <v>14.8</v>
      </c>
      <c r="U269" s="269">
        <v>17.309000000000001</v>
      </c>
      <c r="V269" s="269">
        <v>17.818999999999999</v>
      </c>
      <c r="W269" s="269">
        <v>14.308999999999999</v>
      </c>
      <c r="X269" s="269">
        <v>14.308999999999999</v>
      </c>
      <c r="Y269" s="269">
        <v>16.57</v>
      </c>
      <c r="Z269" s="269">
        <v>16.908000000000001</v>
      </c>
      <c r="AA269" s="269">
        <v>15.012</v>
      </c>
      <c r="AB269" s="269">
        <v>16.498000000000001</v>
      </c>
      <c r="AC269" s="269">
        <v>20.983000000000001</v>
      </c>
      <c r="AD269" s="269">
        <v>15.723000000000001</v>
      </c>
    </row>
    <row r="270" spans="1:30" x14ac:dyDescent="0.25">
      <c r="A270" s="240" t="s">
        <v>809</v>
      </c>
      <c r="B270" s="269">
        <v>62.495989999999999</v>
      </c>
      <c r="C270" s="269">
        <v>130.95017000000001</v>
      </c>
      <c r="D270" s="269">
        <v>104.87947</v>
      </c>
      <c r="E270" s="269">
        <v>253.14722</v>
      </c>
      <c r="F270" s="269">
        <v>87.877629999999996</v>
      </c>
      <c r="G270" s="269">
        <v>78.559250000000006</v>
      </c>
      <c r="H270" s="269">
        <v>51.119579999999999</v>
      </c>
      <c r="I270" s="269">
        <v>98.948999999999998</v>
      </c>
      <c r="J270" s="269">
        <v>98.204999999999998</v>
      </c>
      <c r="K270" s="269">
        <v>98.013000000000005</v>
      </c>
      <c r="L270" s="269">
        <v>109.256</v>
      </c>
      <c r="M270" s="269">
        <v>111.78</v>
      </c>
      <c r="N270" s="269">
        <v>239.886</v>
      </c>
      <c r="O270" s="269">
        <v>167.37299999999999</v>
      </c>
      <c r="P270" s="269">
        <v>145.63200000000001</v>
      </c>
      <c r="Q270" s="269">
        <v>82.555000000000007</v>
      </c>
      <c r="R270" s="269">
        <v>105.447</v>
      </c>
      <c r="S270" s="269">
        <v>167.71799999999999</v>
      </c>
      <c r="T270" s="269">
        <v>158.49100000000001</v>
      </c>
      <c r="U270" s="269">
        <v>157.178</v>
      </c>
      <c r="V270" s="269">
        <v>185.96</v>
      </c>
      <c r="W270" s="269">
        <v>146.929</v>
      </c>
      <c r="X270" s="269">
        <v>173.93</v>
      </c>
      <c r="Y270" s="269">
        <v>169.52600000000001</v>
      </c>
      <c r="Z270" s="269">
        <v>228.352</v>
      </c>
      <c r="AA270" s="269">
        <v>241.45599999999999</v>
      </c>
      <c r="AB270" s="269">
        <v>198.001</v>
      </c>
      <c r="AC270" s="269">
        <v>171.99199999999999</v>
      </c>
      <c r="AD270" s="269">
        <v>193.67699999999999</v>
      </c>
    </row>
    <row r="271" spans="1:30" x14ac:dyDescent="0.25">
      <c r="A271" s="240" t="s">
        <v>810</v>
      </c>
      <c r="B271" s="269">
        <v>108.08296</v>
      </c>
      <c r="C271" s="269">
        <v>75.645399999999995</v>
      </c>
      <c r="D271" s="269">
        <v>74.289280000000005</v>
      </c>
      <c r="E271" s="269">
        <v>79.106070000000003</v>
      </c>
      <c r="F271" s="269">
        <v>87.677089999999893</v>
      </c>
      <c r="G271" s="269">
        <v>81.406399999999906</v>
      </c>
      <c r="H271" s="269">
        <v>69.439340000000001</v>
      </c>
      <c r="I271" s="269">
        <v>51.777000000000001</v>
      </c>
      <c r="J271" s="269">
        <v>51.777000000000001</v>
      </c>
      <c r="K271" s="269">
        <v>51.777000000000001</v>
      </c>
      <c r="L271" s="269">
        <v>51.777000000000001</v>
      </c>
      <c r="M271" s="269">
        <v>51.777000000000001</v>
      </c>
      <c r="N271" s="269">
        <v>51.777000000000001</v>
      </c>
      <c r="O271" s="269">
        <v>70.396000000000001</v>
      </c>
      <c r="P271" s="269">
        <v>51.936</v>
      </c>
      <c r="Q271" s="269">
        <v>72.667000000000002</v>
      </c>
      <c r="R271" s="269">
        <v>82.963999999999999</v>
      </c>
      <c r="S271" s="269">
        <v>0</v>
      </c>
      <c r="T271" s="269">
        <v>0</v>
      </c>
      <c r="U271" s="269">
        <v>0</v>
      </c>
      <c r="V271" s="269">
        <v>0</v>
      </c>
      <c r="W271" s="269">
        <v>0</v>
      </c>
      <c r="X271" s="269">
        <v>0</v>
      </c>
      <c r="Y271" s="269">
        <v>0</v>
      </c>
      <c r="Z271" s="269">
        <v>0</v>
      </c>
      <c r="AA271" s="269">
        <v>0</v>
      </c>
      <c r="AB271" s="269">
        <v>0</v>
      </c>
      <c r="AC271" s="269">
        <v>0</v>
      </c>
      <c r="AD271" s="269">
        <v>0</v>
      </c>
    </row>
    <row r="272" spans="1:30" x14ac:dyDescent="0.25">
      <c r="A272" s="240" t="s">
        <v>811</v>
      </c>
      <c r="B272" s="269">
        <v>34.773669999999903</v>
      </c>
      <c r="C272" s="269">
        <v>26.584309999999999</v>
      </c>
      <c r="D272" s="269">
        <v>33.739370000000001</v>
      </c>
      <c r="E272" s="269">
        <v>42.78172</v>
      </c>
      <c r="F272" s="269">
        <v>33.838900000000002</v>
      </c>
      <c r="G272" s="269">
        <v>36.224420000000002</v>
      </c>
      <c r="H272" s="269">
        <v>29.206489999999999</v>
      </c>
      <c r="I272" s="269">
        <v>15.898999999999999</v>
      </c>
      <c r="J272" s="269">
        <v>19.013999999999999</v>
      </c>
      <c r="K272" s="269">
        <v>16.739999999999998</v>
      </c>
      <c r="L272" s="269">
        <v>20.152000000000001</v>
      </c>
      <c r="M272" s="269">
        <v>21.873999999999999</v>
      </c>
      <c r="N272" s="269">
        <v>21.431000000000001</v>
      </c>
      <c r="O272" s="269">
        <v>28.628</v>
      </c>
      <c r="P272" s="269">
        <v>31.603999999999999</v>
      </c>
      <c r="Q272" s="269">
        <v>46.142000000000003</v>
      </c>
      <c r="R272" s="269">
        <v>30.518999999999998</v>
      </c>
      <c r="S272" s="269">
        <v>12.750999999999999</v>
      </c>
      <c r="T272" s="269">
        <v>11.202999999999999</v>
      </c>
      <c r="U272" s="269">
        <v>11.733000000000001</v>
      </c>
      <c r="V272" s="269">
        <v>10.486000000000001</v>
      </c>
      <c r="W272" s="269">
        <v>11.988</v>
      </c>
      <c r="X272" s="269">
        <v>12.175000000000001</v>
      </c>
      <c r="Y272" s="269">
        <v>20.614000000000001</v>
      </c>
      <c r="Z272" s="269">
        <v>21.949000000000002</v>
      </c>
      <c r="AA272" s="269">
        <v>17.462</v>
      </c>
      <c r="AB272" s="269">
        <v>15.484999999999999</v>
      </c>
      <c r="AC272" s="269">
        <v>18.414000000000001</v>
      </c>
      <c r="AD272" s="269">
        <v>15.315</v>
      </c>
    </row>
    <row r="273" spans="1:30" x14ac:dyDescent="0.25">
      <c r="A273" s="240" t="s">
        <v>812</v>
      </c>
      <c r="B273" s="269">
        <v>-12.253740000000001</v>
      </c>
      <c r="C273" s="269">
        <v>-8.4153199999999995</v>
      </c>
      <c r="D273" s="269">
        <v>-13.374739999999999</v>
      </c>
      <c r="E273" s="269">
        <v>-24.976289999999999</v>
      </c>
      <c r="F273" s="269">
        <v>-17.847090000000001</v>
      </c>
      <c r="G273" s="269">
        <v>-17.107050000000001</v>
      </c>
      <c r="H273" s="269">
        <v>-15.05068</v>
      </c>
      <c r="I273" s="269">
        <v>-4.5030000000000001</v>
      </c>
      <c r="J273" s="269">
        <v>-4.5030000000000001</v>
      </c>
      <c r="K273" s="269">
        <v>-4.5030000000000001</v>
      </c>
      <c r="L273" s="269">
        <v>-4.5030000000000001</v>
      </c>
      <c r="M273" s="269">
        <v>-4.5030000000000001</v>
      </c>
      <c r="N273" s="269">
        <v>-4.5030000000000001</v>
      </c>
      <c r="O273" s="269">
        <v>-8.4149999999999991</v>
      </c>
      <c r="P273" s="269">
        <v>-13.375</v>
      </c>
      <c r="Q273" s="269">
        <v>-24.975999999999999</v>
      </c>
      <c r="R273" s="269">
        <v>-17.847000000000001</v>
      </c>
      <c r="S273" s="269">
        <v>0</v>
      </c>
      <c r="T273" s="269">
        <v>0</v>
      </c>
      <c r="U273" s="269">
        <v>0</v>
      </c>
      <c r="V273" s="269">
        <v>0</v>
      </c>
      <c r="W273" s="269">
        <v>0</v>
      </c>
      <c r="X273" s="269">
        <v>0</v>
      </c>
      <c r="Y273" s="269">
        <v>0</v>
      </c>
      <c r="Z273" s="269">
        <v>0</v>
      </c>
      <c r="AA273" s="269">
        <v>0</v>
      </c>
      <c r="AB273" s="269">
        <v>0</v>
      </c>
      <c r="AC273" s="269">
        <v>0</v>
      </c>
      <c r="AD273" s="269">
        <v>0</v>
      </c>
    </row>
    <row r="274" spans="1:30" x14ac:dyDescent="0.25">
      <c r="A274" s="240" t="s">
        <v>813</v>
      </c>
      <c r="B274" s="269">
        <v>224.89158</v>
      </c>
      <c r="C274" s="269">
        <v>375.589439999999</v>
      </c>
      <c r="D274" s="269">
        <v>512.27035000000001</v>
      </c>
      <c r="E274" s="269">
        <v>267.09559000000002</v>
      </c>
      <c r="F274" s="269">
        <v>395.24968999999999</v>
      </c>
      <c r="G274" s="269">
        <v>493.97910999999999</v>
      </c>
      <c r="H274" s="269">
        <v>391.43146000000002</v>
      </c>
      <c r="I274" s="269">
        <v>442.197</v>
      </c>
      <c r="J274" s="269">
        <v>473.43200000000002</v>
      </c>
      <c r="K274" s="269">
        <v>516.15599999999995</v>
      </c>
      <c r="L274" s="269">
        <v>480.40499999999997</v>
      </c>
      <c r="M274" s="269">
        <v>425.058999999999</v>
      </c>
      <c r="N274" s="269">
        <v>350.24700000000001</v>
      </c>
      <c r="O274" s="269">
        <v>380.98200000000003</v>
      </c>
      <c r="P274" s="269">
        <v>352.98099999999999</v>
      </c>
      <c r="Q274" s="269">
        <v>353.85399999999998</v>
      </c>
      <c r="R274" s="269">
        <v>370.84500000000003</v>
      </c>
      <c r="S274" s="269">
        <v>395.82600000000002</v>
      </c>
      <c r="T274" s="269">
        <v>385.07799999999997</v>
      </c>
      <c r="U274" s="269">
        <v>374.39600000000002</v>
      </c>
      <c r="V274" s="269">
        <v>394.17500000000001</v>
      </c>
      <c r="W274" s="269">
        <v>409.66</v>
      </c>
      <c r="X274" s="269">
        <v>406.38499999999999</v>
      </c>
      <c r="Y274" s="269">
        <v>352.65499999999997</v>
      </c>
      <c r="Z274" s="269">
        <v>329.82900000000001</v>
      </c>
      <c r="AA274" s="269">
        <v>389.91899999999998</v>
      </c>
      <c r="AB274" s="269">
        <v>370.97399999999999</v>
      </c>
      <c r="AC274" s="269">
        <v>392.11799999999999</v>
      </c>
      <c r="AD274" s="269">
        <v>390.18599999999998</v>
      </c>
    </row>
    <row r="275" spans="1:30" ht="15.75" thickBot="1" x14ac:dyDescent="0.3">
      <c r="A275" s="240" t="s">
        <v>814</v>
      </c>
      <c r="B275" s="303">
        <v>1.1769700000000001</v>
      </c>
      <c r="C275" s="303">
        <v>34.591009999999997</v>
      </c>
      <c r="D275" s="303">
        <v>13.17755</v>
      </c>
      <c r="E275" s="303">
        <v>15.59442</v>
      </c>
      <c r="F275" s="303">
        <v>19.45459</v>
      </c>
      <c r="G275" s="303">
        <v>20.309279999999902</v>
      </c>
      <c r="H275" s="303">
        <v>26.064609999999998</v>
      </c>
      <c r="I275" s="303">
        <v>17.417999999999999</v>
      </c>
      <c r="J275" s="303">
        <v>17.684999999999999</v>
      </c>
      <c r="K275" s="303">
        <v>17.530999999999999</v>
      </c>
      <c r="L275" s="303">
        <v>11.614000000000001</v>
      </c>
      <c r="M275" s="303">
        <v>16.297000000000001</v>
      </c>
      <c r="N275" s="303">
        <v>4.1829999999999998</v>
      </c>
      <c r="O275" s="303">
        <v>9.8170000000000002</v>
      </c>
      <c r="P275" s="303">
        <v>12.497999999999999</v>
      </c>
      <c r="Q275" s="303">
        <v>15.398</v>
      </c>
      <c r="R275" s="303">
        <v>12.625999999999999</v>
      </c>
      <c r="S275" s="303">
        <v>18</v>
      </c>
      <c r="T275" s="303">
        <v>18</v>
      </c>
      <c r="U275" s="303">
        <v>18</v>
      </c>
      <c r="V275" s="303">
        <v>18</v>
      </c>
      <c r="W275" s="303">
        <v>18</v>
      </c>
      <c r="X275" s="303">
        <v>17</v>
      </c>
      <c r="Y275" s="303">
        <v>17</v>
      </c>
      <c r="Z275" s="303">
        <v>17</v>
      </c>
      <c r="AA275" s="303">
        <v>18</v>
      </c>
      <c r="AB275" s="303">
        <v>18</v>
      </c>
      <c r="AC275" s="303">
        <v>18</v>
      </c>
      <c r="AD275" s="303">
        <v>18</v>
      </c>
    </row>
    <row r="276" spans="1:30" x14ac:dyDescent="0.25">
      <c r="A276" s="240" t="s">
        <v>671</v>
      </c>
      <c r="B276" s="269">
        <v>1135.98928</v>
      </c>
      <c r="C276" s="269">
        <v>1259.5071</v>
      </c>
      <c r="D276" s="269">
        <v>1344.6901600000001</v>
      </c>
      <c r="E276" s="269">
        <v>1203.70954999999</v>
      </c>
      <c r="F276" s="269">
        <v>1204.10025</v>
      </c>
      <c r="G276" s="269">
        <v>1326.3582100000001</v>
      </c>
      <c r="H276" s="269">
        <v>1170.7278100000001</v>
      </c>
      <c r="I276" s="269">
        <v>1222.70999999999</v>
      </c>
      <c r="J276" s="269">
        <v>1294.8340000000001</v>
      </c>
      <c r="K276" s="269">
        <v>1287.662</v>
      </c>
      <c r="L276" s="269">
        <v>1426.579</v>
      </c>
      <c r="M276" s="269">
        <v>1230.713</v>
      </c>
      <c r="N276" s="269">
        <v>1238.866</v>
      </c>
      <c r="O276" s="269">
        <v>1334.4570000000001</v>
      </c>
      <c r="P276" s="269">
        <v>1218.675</v>
      </c>
      <c r="Q276" s="269">
        <v>1203.17</v>
      </c>
      <c r="R276" s="269">
        <v>1340.5340000000001</v>
      </c>
      <c r="S276" s="269">
        <v>1402.54</v>
      </c>
      <c r="T276" s="269">
        <v>1185.8339999999901</v>
      </c>
      <c r="U276" s="269">
        <v>1230.954</v>
      </c>
      <c r="V276" s="269">
        <v>1300.4079999999999</v>
      </c>
      <c r="W276" s="269">
        <v>1276.923</v>
      </c>
      <c r="X276" s="269">
        <v>1395.059</v>
      </c>
      <c r="Y276" s="269">
        <v>1191.703</v>
      </c>
      <c r="Z276" s="269">
        <v>1221.204</v>
      </c>
      <c r="AA276" s="269">
        <v>1400.5920000000001</v>
      </c>
      <c r="AB276" s="269">
        <v>1285.3</v>
      </c>
      <c r="AC276" s="269">
        <v>1310.0519999999999</v>
      </c>
      <c r="AD276" s="269">
        <v>1392.5630000000001</v>
      </c>
    </row>
    <row r="277" spans="1:30" x14ac:dyDescent="0.25">
      <c r="A277" s="240" t="s">
        <v>815</v>
      </c>
      <c r="B277" s="269">
        <v>0</v>
      </c>
      <c r="C277" s="269">
        <v>0</v>
      </c>
      <c r="D277" s="269">
        <v>0</v>
      </c>
      <c r="E277" s="269">
        <v>0</v>
      </c>
      <c r="F277" s="269">
        <v>0</v>
      </c>
      <c r="G277" s="269">
        <v>0</v>
      </c>
      <c r="H277" s="269">
        <v>0</v>
      </c>
      <c r="I277" s="269">
        <v>0</v>
      </c>
      <c r="J277" s="269">
        <v>0</v>
      </c>
      <c r="K277" s="269">
        <v>0</v>
      </c>
      <c r="L277" s="269">
        <v>0</v>
      </c>
      <c r="M277" s="269">
        <v>0</v>
      </c>
      <c r="N277" s="269">
        <v>0</v>
      </c>
      <c r="O277" s="269">
        <v>0</v>
      </c>
      <c r="P277" s="269">
        <v>0</v>
      </c>
      <c r="Q277" s="269">
        <v>0</v>
      </c>
      <c r="R277" s="269">
        <v>0</v>
      </c>
      <c r="S277" s="269">
        <v>0</v>
      </c>
      <c r="T277" s="269">
        <v>0</v>
      </c>
      <c r="U277" s="269">
        <v>0</v>
      </c>
      <c r="V277" s="269">
        <v>0</v>
      </c>
      <c r="W277" s="269">
        <v>0</v>
      </c>
      <c r="X277" s="269">
        <v>0</v>
      </c>
      <c r="Y277" s="269">
        <v>0</v>
      </c>
      <c r="Z277" s="269">
        <v>0</v>
      </c>
      <c r="AA277" s="269">
        <v>0</v>
      </c>
      <c r="AB277" s="269">
        <v>0</v>
      </c>
      <c r="AC277" s="269">
        <v>0</v>
      </c>
      <c r="AD277" s="269">
        <v>0</v>
      </c>
    </row>
    <row r="278" spans="1:30" x14ac:dyDescent="0.25">
      <c r="A278" s="240" t="s">
        <v>816</v>
      </c>
      <c r="B278" s="269">
        <v>695.06566999999995</v>
      </c>
      <c r="C278" s="269">
        <v>867.01796000000002</v>
      </c>
      <c r="D278" s="269">
        <v>780.24392999999998</v>
      </c>
      <c r="E278" s="269">
        <v>961.57718</v>
      </c>
      <c r="F278" s="269">
        <v>1117.43839</v>
      </c>
      <c r="G278" s="269">
        <v>945.44524999999999</v>
      </c>
      <c r="H278" s="269">
        <v>938.44012999999995</v>
      </c>
      <c r="I278" s="269">
        <v>1026.5609999999999</v>
      </c>
      <c r="J278" s="269">
        <v>1039.7619999999999</v>
      </c>
      <c r="K278" s="269">
        <v>1071.1289999999999</v>
      </c>
      <c r="L278" s="269">
        <v>1034.377</v>
      </c>
      <c r="M278" s="269">
        <v>999.96100000000001</v>
      </c>
      <c r="N278" s="269">
        <v>830.44299999999998</v>
      </c>
      <c r="O278" s="269">
        <v>999.72500000000002</v>
      </c>
      <c r="P278" s="269">
        <v>995.721</v>
      </c>
      <c r="Q278" s="269">
        <v>1073.67</v>
      </c>
      <c r="R278" s="269">
        <v>1198.415</v>
      </c>
      <c r="S278" s="269">
        <v>1131.0139999999999</v>
      </c>
      <c r="T278" s="269">
        <v>1054.6600000000001</v>
      </c>
      <c r="U278" s="269">
        <v>1123.461</v>
      </c>
      <c r="V278" s="269">
        <v>1145.252</v>
      </c>
      <c r="W278" s="269">
        <v>1093.904</v>
      </c>
      <c r="X278" s="269">
        <v>1149.694</v>
      </c>
      <c r="Y278" s="269">
        <v>1069.8510000000001</v>
      </c>
      <c r="Z278" s="269">
        <v>998.899</v>
      </c>
      <c r="AA278" s="269">
        <v>1037.079</v>
      </c>
      <c r="AB278" s="269">
        <v>995.53300000000002</v>
      </c>
      <c r="AC278" s="269">
        <v>1082.4349999999999</v>
      </c>
      <c r="AD278" s="269">
        <v>1061.8499999999999</v>
      </c>
    </row>
    <row r="279" spans="1:30" x14ac:dyDescent="0.25">
      <c r="A279" s="240" t="s">
        <v>817</v>
      </c>
      <c r="B279" s="269">
        <v>-4.5390600000000001</v>
      </c>
      <c r="C279" s="269">
        <v>-13.15917</v>
      </c>
      <c r="D279" s="269">
        <v>-69.266850000000005</v>
      </c>
      <c r="E279" s="269">
        <v>-54.496929999999999</v>
      </c>
      <c r="F279" s="269">
        <v>-172.95958999999999</v>
      </c>
      <c r="G279" s="269">
        <v>-16.772459999999999</v>
      </c>
      <c r="H279" s="269">
        <v>-18.956710000000001</v>
      </c>
      <c r="I279" s="269">
        <v>-10.586</v>
      </c>
      <c r="J279" s="269">
        <v>-10.586</v>
      </c>
      <c r="K279" s="269">
        <v>-10.586</v>
      </c>
      <c r="L279" s="269">
        <v>-10.586</v>
      </c>
      <c r="M279" s="269">
        <v>-10.586</v>
      </c>
      <c r="N279" s="269">
        <v>-10.586</v>
      </c>
      <c r="O279" s="269">
        <v>8.5210000000000008</v>
      </c>
      <c r="P279" s="269">
        <v>-19.934999999999999</v>
      </c>
      <c r="Q279" s="269">
        <v>-42.691000000000003</v>
      </c>
      <c r="R279" s="269">
        <v>-157.887</v>
      </c>
      <c r="S279" s="269">
        <v>0</v>
      </c>
      <c r="T279" s="269">
        <v>0</v>
      </c>
      <c r="U279" s="269">
        <v>0</v>
      </c>
      <c r="V279" s="269">
        <v>0</v>
      </c>
      <c r="W279" s="269">
        <v>0</v>
      </c>
      <c r="X279" s="269">
        <v>0</v>
      </c>
      <c r="Y279" s="269">
        <v>0</v>
      </c>
      <c r="Z279" s="269">
        <v>0</v>
      </c>
      <c r="AA279" s="269">
        <v>0</v>
      </c>
      <c r="AB279" s="269">
        <v>0</v>
      </c>
      <c r="AC279" s="269">
        <v>0</v>
      </c>
      <c r="AD279" s="269">
        <v>0</v>
      </c>
    </row>
    <row r="280" spans="1:30" x14ac:dyDescent="0.25">
      <c r="A280" s="240" t="s">
        <v>818</v>
      </c>
      <c r="B280" s="269">
        <v>6.02841</v>
      </c>
      <c r="C280" s="269">
        <v>15.731490000000001</v>
      </c>
      <c r="D280" s="269">
        <v>6.8388599999999897</v>
      </c>
      <c r="E280" s="269">
        <v>2.1462500000000002</v>
      </c>
      <c r="F280" s="269">
        <v>2.9334600000000002</v>
      </c>
      <c r="G280" s="269">
        <v>10.763450000000001</v>
      </c>
      <c r="H280" s="269">
        <v>30.836849999999998</v>
      </c>
      <c r="I280" s="269">
        <v>7.3250000000000002</v>
      </c>
      <c r="J280" s="269">
        <v>6.95</v>
      </c>
      <c r="K280" s="269">
        <v>12.896000000000001</v>
      </c>
      <c r="L280" s="269">
        <v>16.145</v>
      </c>
      <c r="M280" s="269">
        <v>11.282</v>
      </c>
      <c r="N280" s="269">
        <v>9.6959999999999997</v>
      </c>
      <c r="O280" s="269">
        <v>11.462999999999999</v>
      </c>
      <c r="P280" s="269">
        <v>10.372999999999999</v>
      </c>
      <c r="Q280" s="269">
        <v>11.124000000000001</v>
      </c>
      <c r="R280" s="269">
        <v>9.6150000000000002</v>
      </c>
      <c r="S280" s="269">
        <v>9.6150000000000002</v>
      </c>
      <c r="T280" s="269">
        <v>19.841999999999999</v>
      </c>
      <c r="U280" s="269">
        <v>45.932000000000002</v>
      </c>
      <c r="V280" s="269">
        <v>44.841999999999999</v>
      </c>
      <c r="W280" s="269">
        <v>45.932000000000002</v>
      </c>
      <c r="X280" s="269">
        <v>44.524999999999999</v>
      </c>
      <c r="Y280" s="269">
        <v>18.123999999999999</v>
      </c>
      <c r="Z280" s="269">
        <v>12.861000000000001</v>
      </c>
      <c r="AA280" s="269">
        <v>12.787000000000001</v>
      </c>
      <c r="AB280" s="269">
        <v>11.707000000000001</v>
      </c>
      <c r="AC280" s="269">
        <v>12.473000000000001</v>
      </c>
      <c r="AD280" s="269">
        <v>10.987</v>
      </c>
    </row>
    <row r="281" spans="1:30" x14ac:dyDescent="0.25">
      <c r="A281" s="240" t="s">
        <v>819</v>
      </c>
      <c r="B281" s="269">
        <v>7.3706399999999999</v>
      </c>
      <c r="C281" s="269">
        <v>62.570779999999999</v>
      </c>
      <c r="D281" s="269">
        <v>66.679500000000004</v>
      </c>
      <c r="E281" s="269">
        <v>52.084099999999999</v>
      </c>
      <c r="F281" s="269">
        <v>19.840789999999998</v>
      </c>
      <c r="G281" s="269">
        <v>6.5305299999999997</v>
      </c>
      <c r="H281" s="269">
        <v>14.631209999999999</v>
      </c>
      <c r="I281" s="269">
        <v>14.505000000000001</v>
      </c>
      <c r="J281" s="269">
        <v>10.515000000000001</v>
      </c>
      <c r="K281" s="269">
        <v>13.11</v>
      </c>
      <c r="L281" s="269">
        <v>12.134</v>
      </c>
      <c r="M281" s="269">
        <v>15.375999999999999</v>
      </c>
      <c r="N281" s="269">
        <v>22.966000000000001</v>
      </c>
      <c r="O281" s="269">
        <v>31.622</v>
      </c>
      <c r="P281" s="269">
        <v>30.283999999999999</v>
      </c>
      <c r="Q281" s="269">
        <v>27.48</v>
      </c>
      <c r="R281" s="269">
        <v>22.995000000000001</v>
      </c>
      <c r="S281" s="269">
        <v>21.995000000000001</v>
      </c>
      <c r="T281" s="269">
        <v>11.581</v>
      </c>
      <c r="U281" s="269">
        <v>11.581</v>
      </c>
      <c r="V281" s="269">
        <v>11.581</v>
      </c>
      <c r="W281" s="269">
        <v>12.670999999999999</v>
      </c>
      <c r="X281" s="269">
        <v>21.995000000000001</v>
      </c>
      <c r="Y281" s="269">
        <v>27.48</v>
      </c>
      <c r="Z281" s="269">
        <v>28.795999999999999</v>
      </c>
      <c r="AA281" s="269">
        <v>32.895000000000003</v>
      </c>
      <c r="AB281" s="269">
        <v>31.58</v>
      </c>
      <c r="AC281" s="269">
        <v>28.792000000000002</v>
      </c>
      <c r="AD281" s="269">
        <v>22.861000000000001</v>
      </c>
    </row>
    <row r="282" spans="1:30" x14ac:dyDescent="0.25">
      <c r="A282" s="240" t="s">
        <v>820</v>
      </c>
      <c r="B282" s="269">
        <v>42.107370000000003</v>
      </c>
      <c r="C282" s="269">
        <v>46.779679999999999</v>
      </c>
      <c r="D282" s="269">
        <v>34.471159999999998</v>
      </c>
      <c r="E282" s="269">
        <v>90.210530000000006</v>
      </c>
      <c r="F282" s="269">
        <v>-22.752379999999999</v>
      </c>
      <c r="G282" s="269">
        <v>54.014180000000003</v>
      </c>
      <c r="H282" s="269">
        <v>41.481909999999999</v>
      </c>
      <c r="I282" s="269">
        <v>50.796999999999997</v>
      </c>
      <c r="J282" s="269">
        <v>54.021999999999998</v>
      </c>
      <c r="K282" s="269">
        <v>42.853999999999999</v>
      </c>
      <c r="L282" s="269">
        <v>41.210999999999999</v>
      </c>
      <c r="M282" s="269">
        <v>68.064999999999998</v>
      </c>
      <c r="N282" s="269">
        <v>41.835999999999999</v>
      </c>
      <c r="O282" s="269">
        <v>62.133000000000003</v>
      </c>
      <c r="P282" s="269">
        <v>48.075000000000003</v>
      </c>
      <c r="Q282" s="269">
        <v>45.360999999999997</v>
      </c>
      <c r="R282" s="269">
        <v>49.918999999999997</v>
      </c>
      <c r="S282" s="269">
        <v>52.936</v>
      </c>
      <c r="T282" s="269">
        <v>49.26</v>
      </c>
      <c r="U282" s="269">
        <v>56.113999999999997</v>
      </c>
      <c r="V282" s="269">
        <v>44.789000000000001</v>
      </c>
      <c r="W282" s="269">
        <v>46.101999999999997</v>
      </c>
      <c r="X282" s="269">
        <v>60.64</v>
      </c>
      <c r="Y282" s="269">
        <v>46.338000000000001</v>
      </c>
      <c r="Z282" s="269">
        <v>35.835000000000001</v>
      </c>
      <c r="AA282" s="269">
        <v>64.361000000000004</v>
      </c>
      <c r="AB282" s="269">
        <v>50.604999999999997</v>
      </c>
      <c r="AC282" s="269">
        <v>62.749000000000002</v>
      </c>
      <c r="AD282" s="269">
        <v>65.016999999999996</v>
      </c>
    </row>
    <row r="283" spans="1:30" x14ac:dyDescent="0.25">
      <c r="A283" s="240" t="s">
        <v>821</v>
      </c>
      <c r="B283" s="269">
        <v>96.030839999999998</v>
      </c>
      <c r="C283" s="269">
        <v>132.86873</v>
      </c>
      <c r="D283" s="269">
        <v>106.41574</v>
      </c>
      <c r="E283" s="269">
        <v>145.20401000000001</v>
      </c>
      <c r="F283" s="269">
        <v>119.982869999999</v>
      </c>
      <c r="G283" s="269">
        <v>108.35993999999999</v>
      </c>
      <c r="H283" s="269">
        <v>110.82259000000001</v>
      </c>
      <c r="I283" s="269">
        <v>79.293999999999997</v>
      </c>
      <c r="J283" s="269">
        <v>90.15</v>
      </c>
      <c r="K283" s="269">
        <v>84.361999999999995</v>
      </c>
      <c r="L283" s="269">
        <v>167.59800000000001</v>
      </c>
      <c r="M283" s="269">
        <v>148.90799999999999</v>
      </c>
      <c r="N283" s="269">
        <v>83.808999999999997</v>
      </c>
      <c r="O283" s="269">
        <v>115.595</v>
      </c>
      <c r="P283" s="269">
        <v>109.648</v>
      </c>
      <c r="Q283" s="269">
        <v>130.94999999999999</v>
      </c>
      <c r="R283" s="269">
        <v>111.946</v>
      </c>
      <c r="S283" s="269">
        <v>60.188000000000002</v>
      </c>
      <c r="T283" s="269">
        <v>56.600999999999999</v>
      </c>
      <c r="U283" s="269">
        <v>61.564</v>
      </c>
      <c r="V283" s="269">
        <v>61.113999999999997</v>
      </c>
      <c r="W283" s="269">
        <v>58.252000000000002</v>
      </c>
      <c r="X283" s="269">
        <v>65.887</v>
      </c>
      <c r="Y283" s="269">
        <v>56.871000000000002</v>
      </c>
      <c r="Z283" s="269">
        <v>53.402999999999999</v>
      </c>
      <c r="AA283" s="269">
        <v>83.876999999999995</v>
      </c>
      <c r="AB283" s="269">
        <v>69.257999999999996</v>
      </c>
      <c r="AC283" s="269">
        <v>86.43</v>
      </c>
      <c r="AD283" s="269">
        <v>71.239000000000004</v>
      </c>
    </row>
    <row r="284" spans="1:30" x14ac:dyDescent="0.25">
      <c r="A284" s="240" t="s">
        <v>822</v>
      </c>
      <c r="B284" s="269">
        <v>-2.1619799999999998</v>
      </c>
      <c r="C284" s="269">
        <v>28.342449999999999</v>
      </c>
      <c r="D284" s="269">
        <v>-32.775649999999999</v>
      </c>
      <c r="E284" s="269">
        <v>-28.744720000000001</v>
      </c>
      <c r="F284" s="269">
        <v>-11.73014</v>
      </c>
      <c r="G284" s="269">
        <v>8.6112299999999902</v>
      </c>
      <c r="H284" s="269">
        <v>-0.80713999999999997</v>
      </c>
      <c r="I284" s="269">
        <v>64.802999999999997</v>
      </c>
      <c r="J284" s="269">
        <v>83.41</v>
      </c>
      <c r="K284" s="269">
        <v>57.694000000000003</v>
      </c>
      <c r="L284" s="269">
        <v>75.905000000000001</v>
      </c>
      <c r="M284" s="269">
        <v>53.67</v>
      </c>
      <c r="N284" s="269">
        <v>41.334000000000003</v>
      </c>
      <c r="O284" s="269">
        <v>40.027000000000001</v>
      </c>
      <c r="P284" s="269">
        <v>17.25</v>
      </c>
      <c r="Q284" s="269">
        <v>5.1909999999999998</v>
      </c>
      <c r="R284" s="269">
        <v>17.891999999999999</v>
      </c>
      <c r="S284" s="269">
        <v>71.942999999999998</v>
      </c>
      <c r="T284" s="269">
        <v>65.891000000000005</v>
      </c>
      <c r="U284" s="269">
        <v>71.325000000000003</v>
      </c>
      <c r="V284" s="269">
        <v>72.744</v>
      </c>
      <c r="W284" s="269">
        <v>68.474000000000004</v>
      </c>
      <c r="X284" s="269">
        <v>77.42</v>
      </c>
      <c r="Y284" s="269">
        <v>60.48</v>
      </c>
      <c r="Z284" s="269">
        <v>59.616999999999997</v>
      </c>
      <c r="AA284" s="269">
        <v>83.028999999999996</v>
      </c>
      <c r="AB284" s="269">
        <v>67.236999999999995</v>
      </c>
      <c r="AC284" s="269">
        <v>70.575000000000003</v>
      </c>
      <c r="AD284" s="269">
        <v>72.968000000000004</v>
      </c>
    </row>
    <row r="285" spans="1:30" x14ac:dyDescent="0.25">
      <c r="A285" s="240" t="s">
        <v>1073</v>
      </c>
      <c r="B285" s="269">
        <v>0</v>
      </c>
      <c r="C285" s="269">
        <v>0</v>
      </c>
      <c r="D285" s="269">
        <v>0</v>
      </c>
      <c r="E285" s="269">
        <v>0</v>
      </c>
      <c r="F285" s="269">
        <v>0</v>
      </c>
      <c r="G285" s="269">
        <v>0</v>
      </c>
      <c r="H285" s="269">
        <v>0</v>
      </c>
      <c r="I285" s="269">
        <v>0</v>
      </c>
      <c r="J285" s="269">
        <v>0</v>
      </c>
      <c r="K285" s="269">
        <v>0</v>
      </c>
      <c r="L285" s="269">
        <v>0</v>
      </c>
      <c r="M285" s="269">
        <v>0</v>
      </c>
      <c r="N285" s="269">
        <v>0</v>
      </c>
      <c r="O285" s="269">
        <v>0</v>
      </c>
      <c r="P285" s="269">
        <v>0</v>
      </c>
      <c r="Q285" s="269">
        <v>0</v>
      </c>
      <c r="R285" s="269">
        <v>0</v>
      </c>
      <c r="S285" s="269">
        <v>0</v>
      </c>
      <c r="T285" s="269">
        <v>0</v>
      </c>
      <c r="U285" s="269">
        <v>0</v>
      </c>
      <c r="V285" s="269">
        <v>0</v>
      </c>
      <c r="W285" s="269">
        <v>0</v>
      </c>
      <c r="X285" s="269">
        <v>0</v>
      </c>
      <c r="Y285" s="269">
        <v>0</v>
      </c>
      <c r="Z285" s="269">
        <v>0</v>
      </c>
      <c r="AA285" s="269">
        <v>0</v>
      </c>
      <c r="AB285" s="269">
        <v>0</v>
      </c>
      <c r="AC285" s="269">
        <v>0</v>
      </c>
      <c r="AD285" s="269">
        <v>0</v>
      </c>
    </row>
    <row r="286" spans="1:30" ht="15.75" thickBot="1" x14ac:dyDescent="0.3">
      <c r="A286" s="240" t="s">
        <v>823</v>
      </c>
      <c r="B286" s="303">
        <v>33.203360000000004</v>
      </c>
      <c r="C286" s="303">
        <v>38.976280000000003</v>
      </c>
      <c r="D286" s="303">
        <v>18.386040000000001</v>
      </c>
      <c r="E286" s="303">
        <v>37.361530000000002</v>
      </c>
      <c r="F286" s="303">
        <v>26.912330000000001</v>
      </c>
      <c r="G286" s="303">
        <v>37.278120000000001</v>
      </c>
      <c r="H286" s="303">
        <v>28.76436</v>
      </c>
      <c r="I286" s="303">
        <v>38.771999999999998</v>
      </c>
      <c r="J286" s="303">
        <v>40.107999999999997</v>
      </c>
      <c r="K286" s="303">
        <v>40.302999999999997</v>
      </c>
      <c r="L286" s="303">
        <v>41.723999999999997</v>
      </c>
      <c r="M286" s="303">
        <v>39.789000000000001</v>
      </c>
      <c r="N286" s="303">
        <v>42.375999999999998</v>
      </c>
      <c r="O286" s="303">
        <v>33.411000000000001</v>
      </c>
      <c r="P286" s="303">
        <v>34.697000000000003</v>
      </c>
      <c r="Q286" s="303">
        <v>33.847000000000001</v>
      </c>
      <c r="R286" s="303">
        <v>37.073</v>
      </c>
      <c r="S286" s="303">
        <v>36.005000000000003</v>
      </c>
      <c r="T286" s="303">
        <v>35.762999999999998</v>
      </c>
      <c r="U286" s="303">
        <v>31.347999999999999</v>
      </c>
      <c r="V286" s="303">
        <v>32.438000000000002</v>
      </c>
      <c r="W286" s="303">
        <v>33.601999999999997</v>
      </c>
      <c r="X286" s="303">
        <v>35.186999999999998</v>
      </c>
      <c r="Y286" s="303">
        <v>33.011000000000003</v>
      </c>
      <c r="Z286" s="303">
        <v>37.503</v>
      </c>
      <c r="AA286" s="303">
        <v>36.775999999999897</v>
      </c>
      <c r="AB286" s="303">
        <v>38.061</v>
      </c>
      <c r="AC286" s="303">
        <v>37.210999999999999</v>
      </c>
      <c r="AD286" s="303">
        <v>38.951999999999998</v>
      </c>
    </row>
    <row r="287" spans="1:30" x14ac:dyDescent="0.25">
      <c r="A287" s="240" t="s">
        <v>792</v>
      </c>
      <c r="B287" s="269">
        <v>873.10524999999996</v>
      </c>
      <c r="C287" s="269">
        <v>1179.1282000000001</v>
      </c>
      <c r="D287" s="269">
        <v>910.99273000000005</v>
      </c>
      <c r="E287" s="269">
        <v>1205.34195</v>
      </c>
      <c r="F287" s="269">
        <v>1079.6657299999999</v>
      </c>
      <c r="G287" s="269">
        <v>1154.2302399999901</v>
      </c>
      <c r="H287" s="269">
        <v>1145.2131999999999</v>
      </c>
      <c r="I287" s="269">
        <v>1271.471</v>
      </c>
      <c r="J287" s="269">
        <v>1314.3309999999999</v>
      </c>
      <c r="K287" s="269">
        <v>1311.7619999999999</v>
      </c>
      <c r="L287" s="269">
        <v>1378.50799999999</v>
      </c>
      <c r="M287" s="269">
        <v>1326.4649999999999</v>
      </c>
      <c r="N287" s="269">
        <v>1061.874</v>
      </c>
      <c r="O287" s="269">
        <v>1302.4970000000001</v>
      </c>
      <c r="P287" s="269">
        <v>1226.1129999999901</v>
      </c>
      <c r="Q287" s="269">
        <v>1284.932</v>
      </c>
      <c r="R287" s="269">
        <v>1289.9680000000001</v>
      </c>
      <c r="S287" s="269">
        <v>1383.6959999999999</v>
      </c>
      <c r="T287" s="269">
        <v>1293.598</v>
      </c>
      <c r="U287" s="269">
        <v>1401.325</v>
      </c>
      <c r="V287" s="269">
        <v>1412.76</v>
      </c>
      <c r="W287" s="269">
        <v>1358.9369999999999</v>
      </c>
      <c r="X287" s="269">
        <v>1455.348</v>
      </c>
      <c r="Y287" s="269">
        <v>1312.155</v>
      </c>
      <c r="Z287" s="269">
        <v>1226.914</v>
      </c>
      <c r="AA287" s="269">
        <v>1350.8040000000001</v>
      </c>
      <c r="AB287" s="269">
        <v>1263.981</v>
      </c>
      <c r="AC287" s="269">
        <v>1380.665</v>
      </c>
      <c r="AD287" s="269">
        <v>1343.874</v>
      </c>
    </row>
    <row r="288" spans="1:30" ht="15.75" thickBot="1" x14ac:dyDescent="0.3">
      <c r="A288" s="240" t="s">
        <v>824</v>
      </c>
      <c r="B288" s="303">
        <v>0.86454999999999904</v>
      </c>
      <c r="C288" s="303">
        <v>0.48499999999999999</v>
      </c>
      <c r="D288" s="303">
        <v>0</v>
      </c>
      <c r="E288" s="303">
        <v>9.9441399999999902</v>
      </c>
      <c r="F288" s="303">
        <v>0.49954999999999999</v>
      </c>
      <c r="G288" s="303">
        <v>3.3333300000000001</v>
      </c>
      <c r="H288" s="303">
        <v>9.7114999999999991</v>
      </c>
      <c r="I288" s="303">
        <v>0.96399999999999997</v>
      </c>
      <c r="J288" s="303">
        <v>0</v>
      </c>
      <c r="K288" s="303">
        <v>0</v>
      </c>
      <c r="L288" s="303">
        <v>0</v>
      </c>
      <c r="M288" s="303">
        <v>0</v>
      </c>
      <c r="N288" s="303">
        <v>0</v>
      </c>
      <c r="O288" s="303">
        <v>0</v>
      </c>
      <c r="P288" s="303">
        <v>0</v>
      </c>
      <c r="Q288" s="303">
        <v>0</v>
      </c>
      <c r="R288" s="303">
        <v>0</v>
      </c>
      <c r="S288" s="303">
        <v>2</v>
      </c>
      <c r="T288" s="303">
        <v>7</v>
      </c>
      <c r="U288" s="303">
        <v>1</v>
      </c>
      <c r="V288" s="303">
        <v>0</v>
      </c>
      <c r="W288" s="303">
        <v>0</v>
      </c>
      <c r="X288" s="303">
        <v>0</v>
      </c>
      <c r="Y288" s="303">
        <v>0</v>
      </c>
      <c r="Z288" s="303">
        <v>0</v>
      </c>
      <c r="AA288" s="303">
        <v>0</v>
      </c>
      <c r="AB288" s="303">
        <v>0</v>
      </c>
      <c r="AC288" s="303">
        <v>0</v>
      </c>
      <c r="AD288" s="303">
        <v>0</v>
      </c>
    </row>
    <row r="289" spans="1:30" x14ac:dyDescent="0.25">
      <c r="A289" s="240" t="s">
        <v>680</v>
      </c>
      <c r="B289" s="269">
        <v>0.86454999999999904</v>
      </c>
      <c r="C289" s="269">
        <v>0.48499999999999999</v>
      </c>
      <c r="D289" s="269">
        <v>0</v>
      </c>
      <c r="E289" s="269">
        <v>9.9441399999999902</v>
      </c>
      <c r="F289" s="269">
        <v>0.49954999999999999</v>
      </c>
      <c r="G289" s="269">
        <v>3.3333300000000001</v>
      </c>
      <c r="H289" s="269">
        <v>9.7114999999999991</v>
      </c>
      <c r="I289" s="269">
        <v>0.96399999999999997</v>
      </c>
      <c r="J289" s="269">
        <v>0</v>
      </c>
      <c r="K289" s="269">
        <v>0</v>
      </c>
      <c r="L289" s="269">
        <v>0</v>
      </c>
      <c r="M289" s="269">
        <v>0</v>
      </c>
      <c r="N289" s="269">
        <v>0</v>
      </c>
      <c r="O289" s="269">
        <v>0</v>
      </c>
      <c r="P289" s="269">
        <v>0</v>
      </c>
      <c r="Q289" s="269">
        <v>0</v>
      </c>
      <c r="R289" s="269">
        <v>0</v>
      </c>
      <c r="S289" s="269">
        <v>2</v>
      </c>
      <c r="T289" s="269">
        <v>7</v>
      </c>
      <c r="U289" s="269">
        <v>1</v>
      </c>
      <c r="V289" s="269">
        <v>0</v>
      </c>
      <c r="W289" s="269">
        <v>0</v>
      </c>
      <c r="X289" s="269">
        <v>0</v>
      </c>
      <c r="Y289" s="269">
        <v>0</v>
      </c>
      <c r="Z289" s="269">
        <v>0</v>
      </c>
      <c r="AA289" s="269">
        <v>0</v>
      </c>
      <c r="AB289" s="269">
        <v>0</v>
      </c>
      <c r="AC289" s="269">
        <v>0</v>
      </c>
      <c r="AD289" s="269">
        <v>0</v>
      </c>
    </row>
    <row r="290" spans="1:30" x14ac:dyDescent="0.25">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row>
    <row r="291" spans="1:30" x14ac:dyDescent="0.25">
      <c r="A291" s="297" t="s">
        <v>825</v>
      </c>
      <c r="B291" s="301">
        <v>2009.9590800000001</v>
      </c>
      <c r="C291" s="301">
        <v>2439.1203</v>
      </c>
      <c r="D291" s="301">
        <v>2255.68289</v>
      </c>
      <c r="E291" s="301">
        <v>2418.9956399999901</v>
      </c>
      <c r="F291" s="301">
        <v>2284.2655300000001</v>
      </c>
      <c r="G291" s="301">
        <v>2483.9217800000001</v>
      </c>
      <c r="H291" s="301">
        <v>2325.6525099999999</v>
      </c>
      <c r="I291" s="301">
        <v>2495.14499999999</v>
      </c>
      <c r="J291" s="301">
        <v>2609.165</v>
      </c>
      <c r="K291" s="301">
        <v>2599.424</v>
      </c>
      <c r="L291" s="301">
        <v>2805.08699999999</v>
      </c>
      <c r="M291" s="301">
        <v>2557.1779999999999</v>
      </c>
      <c r="N291" s="301">
        <v>2300.7399999999998</v>
      </c>
      <c r="O291" s="301">
        <v>2636.9540000000002</v>
      </c>
      <c r="P291" s="301">
        <v>2444.788</v>
      </c>
      <c r="Q291" s="301">
        <v>2488.1019999999999</v>
      </c>
      <c r="R291" s="301">
        <v>2630.502</v>
      </c>
      <c r="S291" s="301">
        <v>2788.2359999999999</v>
      </c>
      <c r="T291" s="301">
        <v>2486.4319999999998</v>
      </c>
      <c r="U291" s="301">
        <v>2633.279</v>
      </c>
      <c r="V291" s="301">
        <v>2713.1680000000001</v>
      </c>
      <c r="W291" s="301">
        <v>2635.86</v>
      </c>
      <c r="X291" s="301">
        <v>2850.4070000000002</v>
      </c>
      <c r="Y291" s="301">
        <v>2503.8580000000002</v>
      </c>
      <c r="Z291" s="301">
        <v>2448.1179999999999</v>
      </c>
      <c r="AA291" s="301">
        <v>2751.3960000000002</v>
      </c>
      <c r="AB291" s="301">
        <v>2549.2809999999999</v>
      </c>
      <c r="AC291" s="301">
        <v>2690.7169999999901</v>
      </c>
      <c r="AD291" s="301">
        <v>2736.4369999999999</v>
      </c>
    </row>
    <row r="293" spans="1:30" x14ac:dyDescent="0.25">
      <c r="A293" s="297" t="s">
        <v>826</v>
      </c>
      <c r="B293" s="301">
        <v>28009.018680000001</v>
      </c>
      <c r="C293" s="301">
        <v>35630.216869999997</v>
      </c>
      <c r="D293" s="301">
        <v>19753.2882499999</v>
      </c>
      <c r="E293" s="301">
        <v>19962.094880000001</v>
      </c>
      <c r="F293" s="301">
        <v>13598.422070000001</v>
      </c>
      <c r="G293" s="301">
        <v>7539.95741</v>
      </c>
      <c r="H293" s="301">
        <v>6403.4969499999997</v>
      </c>
      <c r="I293" s="301">
        <v>6165.6675392553097</v>
      </c>
      <c r="J293" s="301">
        <v>6851.0333031234904</v>
      </c>
      <c r="K293" s="301">
        <v>6808.7604823349702</v>
      </c>
      <c r="L293" s="301">
        <v>8719.1183794739009</v>
      </c>
      <c r="M293" s="301">
        <v>15003.8075546953</v>
      </c>
      <c r="N293" s="301">
        <v>26099.017408278702</v>
      </c>
      <c r="O293" s="301">
        <v>33881.195942562197</v>
      </c>
      <c r="P293" s="301">
        <v>29924.301876350299</v>
      </c>
      <c r="Q293" s="301">
        <v>21720.109789424201</v>
      </c>
      <c r="R293" s="301">
        <v>12583.7923320596</v>
      </c>
      <c r="S293" s="301">
        <v>8781.7988823635897</v>
      </c>
      <c r="T293" s="301">
        <v>6137.8877296162</v>
      </c>
      <c r="U293" s="301">
        <v>8568.7480056119894</v>
      </c>
      <c r="V293" s="301">
        <v>8744.2963803834991</v>
      </c>
      <c r="W293" s="301">
        <v>11441.770549950101</v>
      </c>
      <c r="X293" s="301">
        <v>7906.2427964174603</v>
      </c>
      <c r="Y293" s="301">
        <v>14514.2744977319</v>
      </c>
      <c r="Z293" s="301">
        <v>25221.140429329698</v>
      </c>
      <c r="AA293" s="301">
        <v>31634.897880937198</v>
      </c>
      <c r="AB293" s="301">
        <v>27823.613448918699</v>
      </c>
      <c r="AC293" s="301">
        <v>20728.677945700099</v>
      </c>
      <c r="AD293" s="301">
        <v>12205.642865681801</v>
      </c>
    </row>
    <row r="294" spans="1:30" x14ac:dyDescent="0.25">
      <c r="A294" s="240" t="s">
        <v>649</v>
      </c>
    </row>
    <row r="295" spans="1:30" x14ac:dyDescent="0.25">
      <c r="A295" s="240" t="s">
        <v>827</v>
      </c>
      <c r="B295" s="269">
        <v>593.41958999999997</v>
      </c>
      <c r="C295" s="269">
        <v>393.59014999999999</v>
      </c>
      <c r="D295" s="269">
        <v>258.092479999999</v>
      </c>
      <c r="E295" s="269">
        <v>209.81041999999999</v>
      </c>
      <c r="F295" s="269">
        <v>164.21402</v>
      </c>
      <c r="G295" s="269">
        <v>134.42613</v>
      </c>
      <c r="H295" s="269">
        <v>103.887279999999</v>
      </c>
      <c r="I295" s="269">
        <v>498.93900000000002</v>
      </c>
      <c r="J295" s="269">
        <v>430.96899999999999</v>
      </c>
      <c r="K295" s="269">
        <v>368.71899999999999</v>
      </c>
      <c r="L295" s="269">
        <v>192.34899999999999</v>
      </c>
      <c r="M295" s="269">
        <v>94.105999999999995</v>
      </c>
      <c r="N295" s="269">
        <v>120.38500000000001</v>
      </c>
      <c r="O295" s="269">
        <v>281.19799999999998</v>
      </c>
      <c r="P295" s="269">
        <v>188.012</v>
      </c>
      <c r="Q295" s="269">
        <v>207.65799999999999</v>
      </c>
      <c r="R295" s="269">
        <v>70.185000000000002</v>
      </c>
      <c r="S295" s="269">
        <v>25.041</v>
      </c>
      <c r="T295" s="269">
        <v>135.23699999999999</v>
      </c>
      <c r="U295" s="269">
        <v>228.339</v>
      </c>
      <c r="V295" s="269">
        <v>390.29599999999999</v>
      </c>
      <c r="W295" s="269">
        <v>360.37299999999999</v>
      </c>
      <c r="X295" s="269">
        <v>174.785</v>
      </c>
      <c r="Y295" s="269">
        <v>101.252</v>
      </c>
      <c r="Z295" s="269">
        <v>226.95004</v>
      </c>
      <c r="AA295" s="269">
        <v>289.05099999999999</v>
      </c>
      <c r="AB295" s="269">
        <v>193.239</v>
      </c>
      <c r="AC295" s="269">
        <v>213.67699999999999</v>
      </c>
      <c r="AD295" s="269">
        <v>72.116</v>
      </c>
    </row>
    <row r="296" spans="1:30" x14ac:dyDescent="0.25">
      <c r="A296" s="240" t="s">
        <v>828</v>
      </c>
      <c r="B296" s="269">
        <v>0</v>
      </c>
      <c r="C296" s="269">
        <v>0</v>
      </c>
      <c r="D296" s="269">
        <v>0</v>
      </c>
      <c r="E296" s="269">
        <v>0</v>
      </c>
      <c r="F296" s="269">
        <v>0</v>
      </c>
      <c r="G296" s="269">
        <v>0</v>
      </c>
      <c r="H296" s="269">
        <v>0</v>
      </c>
      <c r="I296" s="269">
        <v>0</v>
      </c>
      <c r="J296" s="269">
        <v>0</v>
      </c>
      <c r="K296" s="269">
        <v>0</v>
      </c>
      <c r="L296" s="269">
        <v>0</v>
      </c>
      <c r="M296" s="269">
        <v>0</v>
      </c>
      <c r="N296" s="269">
        <v>0</v>
      </c>
      <c r="O296" s="269">
        <v>0</v>
      </c>
      <c r="P296" s="269">
        <v>0</v>
      </c>
      <c r="Q296" s="269">
        <v>0</v>
      </c>
      <c r="R296" s="269">
        <v>0</v>
      </c>
      <c r="S296" s="269">
        <v>0</v>
      </c>
      <c r="T296" s="269">
        <v>0</v>
      </c>
      <c r="U296" s="269">
        <v>0</v>
      </c>
      <c r="V296" s="269">
        <v>0</v>
      </c>
      <c r="W296" s="269">
        <v>0</v>
      </c>
      <c r="X296" s="269">
        <v>0</v>
      </c>
      <c r="Y296" s="269">
        <v>0</v>
      </c>
      <c r="Z296" s="269">
        <v>0</v>
      </c>
      <c r="AA296" s="269">
        <v>0</v>
      </c>
      <c r="AB296" s="269">
        <v>0</v>
      </c>
      <c r="AC296" s="269">
        <v>0</v>
      </c>
      <c r="AD296" s="269">
        <v>0</v>
      </c>
    </row>
    <row r="297" spans="1:30" ht="15.75" thickBot="1" x14ac:dyDescent="0.3">
      <c r="A297" s="240" t="s">
        <v>829</v>
      </c>
      <c r="B297" s="303">
        <v>32.66995</v>
      </c>
      <c r="C297" s="303">
        <v>35.104149999999997</v>
      </c>
      <c r="D297" s="303">
        <v>26.65868</v>
      </c>
      <c r="E297" s="303">
        <v>22.560009999999998</v>
      </c>
      <c r="F297" s="303">
        <v>29.31832</v>
      </c>
      <c r="G297" s="303">
        <v>26.275980000000001</v>
      </c>
      <c r="H297" s="303">
        <v>22.013439999999999</v>
      </c>
      <c r="I297" s="303">
        <v>14.722</v>
      </c>
      <c r="J297" s="303">
        <v>9.548</v>
      </c>
      <c r="K297" s="303">
        <v>10.015000000000001</v>
      </c>
      <c r="L297" s="303">
        <v>10.015000000000001</v>
      </c>
      <c r="M297" s="303">
        <v>10.015000000000001</v>
      </c>
      <c r="N297" s="303">
        <v>12.015000000000001</v>
      </c>
      <c r="O297" s="303">
        <v>18.611000000000001</v>
      </c>
      <c r="P297" s="303">
        <v>18.611000000000001</v>
      </c>
      <c r="Q297" s="303">
        <v>18.611000000000001</v>
      </c>
      <c r="R297" s="303">
        <v>18.611000000000001</v>
      </c>
      <c r="S297" s="303">
        <v>18.350999999999999</v>
      </c>
      <c r="T297" s="303">
        <v>18.350999999999999</v>
      </c>
      <c r="U297" s="303">
        <v>18.350999999999999</v>
      </c>
      <c r="V297" s="303">
        <v>18.350999999999999</v>
      </c>
      <c r="W297" s="303">
        <v>18.350999999999999</v>
      </c>
      <c r="X297" s="303">
        <v>18.350999999999999</v>
      </c>
      <c r="Y297" s="303">
        <v>18.350999999999999</v>
      </c>
      <c r="Z297" s="303">
        <v>18.34815</v>
      </c>
      <c r="AA297" s="303">
        <v>17.321999999999999</v>
      </c>
      <c r="AB297" s="303">
        <v>17.321999999999999</v>
      </c>
      <c r="AC297" s="303">
        <v>17.321999999999999</v>
      </c>
      <c r="AD297" s="303">
        <v>17.321999999999999</v>
      </c>
    </row>
    <row r="298" spans="1:30" x14ac:dyDescent="0.25">
      <c r="A298" s="299" t="s">
        <v>830</v>
      </c>
      <c r="B298" s="269">
        <v>626.08953999999903</v>
      </c>
      <c r="C298" s="269">
        <v>428.6943</v>
      </c>
      <c r="D298" s="269">
        <v>284.751159999999</v>
      </c>
      <c r="E298" s="269">
        <v>232.37043</v>
      </c>
      <c r="F298" s="269">
        <v>193.53234</v>
      </c>
      <c r="G298" s="269">
        <v>160.70211</v>
      </c>
      <c r="H298" s="269">
        <v>125.900719999999</v>
      </c>
      <c r="I298" s="269">
        <v>513.66099999999994</v>
      </c>
      <c r="J298" s="269">
        <v>440.517</v>
      </c>
      <c r="K298" s="269">
        <v>378.73399999999998</v>
      </c>
      <c r="L298" s="269">
        <v>202.364</v>
      </c>
      <c r="M298" s="269">
        <v>104.121</v>
      </c>
      <c r="N298" s="269">
        <v>132.4</v>
      </c>
      <c r="O298" s="269">
        <v>299.808999999999</v>
      </c>
      <c r="P298" s="269">
        <v>206.62299999999999</v>
      </c>
      <c r="Q298" s="269">
        <v>226.26899999999901</v>
      </c>
      <c r="R298" s="269">
        <v>88.796000000000006</v>
      </c>
      <c r="S298" s="269">
        <v>43.391999999999904</v>
      </c>
      <c r="T298" s="269">
        <v>153.58799999999999</v>
      </c>
      <c r="U298" s="269">
        <v>246.69</v>
      </c>
      <c r="V298" s="269">
        <v>408.64699999999999</v>
      </c>
      <c r="W298" s="269">
        <v>378.72399999999999</v>
      </c>
      <c r="X298" s="269">
        <v>193.136</v>
      </c>
      <c r="Y298" s="269">
        <v>119.60299999999999</v>
      </c>
      <c r="Z298" s="269">
        <v>245.29819000000001</v>
      </c>
      <c r="AA298" s="269">
        <v>306.37299999999999</v>
      </c>
      <c r="AB298" s="269">
        <v>210.56100000000001</v>
      </c>
      <c r="AC298" s="269">
        <v>230.999</v>
      </c>
      <c r="AD298" s="269">
        <v>89.438000000000002</v>
      </c>
    </row>
    <row r="299" spans="1:30" x14ac:dyDescent="0.25">
      <c r="A299" s="240" t="s">
        <v>831</v>
      </c>
      <c r="B299" s="269">
        <v>169.911799999999</v>
      </c>
      <c r="C299" s="269">
        <v>208.62730999999999</v>
      </c>
      <c r="D299" s="269">
        <v>197.85059999999999</v>
      </c>
      <c r="E299" s="269">
        <v>208.7928</v>
      </c>
      <c r="F299" s="269">
        <v>190.66049000000001</v>
      </c>
      <c r="G299" s="269">
        <v>212.94241</v>
      </c>
      <c r="H299" s="269">
        <v>178.94571999999999</v>
      </c>
      <c r="I299" s="269">
        <v>222.941</v>
      </c>
      <c r="J299" s="269">
        <v>239.786</v>
      </c>
      <c r="K299" s="269">
        <v>226.292</v>
      </c>
      <c r="L299" s="269">
        <v>242.47800000000001</v>
      </c>
      <c r="M299" s="269">
        <v>211.803</v>
      </c>
      <c r="N299" s="269">
        <v>209.33600000000001</v>
      </c>
      <c r="O299" s="269">
        <v>252.44</v>
      </c>
      <c r="P299" s="269">
        <v>212.79300000000001</v>
      </c>
      <c r="Q299" s="269">
        <v>231.71100000000001</v>
      </c>
      <c r="R299" s="269">
        <v>272.517</v>
      </c>
      <c r="S299" s="269">
        <v>258.71499999999997</v>
      </c>
      <c r="T299" s="269">
        <v>219.55199999999999</v>
      </c>
      <c r="U299" s="269">
        <v>238.32300000000001</v>
      </c>
      <c r="V299" s="269">
        <v>241.09100000000001</v>
      </c>
      <c r="W299" s="269">
        <v>230.285</v>
      </c>
      <c r="X299" s="269">
        <v>246.304</v>
      </c>
      <c r="Y299" s="269">
        <v>204.31200000000001</v>
      </c>
      <c r="Z299" s="269">
        <v>186.27699999999999</v>
      </c>
      <c r="AA299" s="269">
        <v>255.137</v>
      </c>
      <c r="AB299" s="269">
        <v>214.917</v>
      </c>
      <c r="AC299" s="269">
        <v>241.22499999999999</v>
      </c>
      <c r="AD299" s="269">
        <v>274.60899999999998</v>
      </c>
    </row>
    <row r="300" spans="1:30" x14ac:dyDescent="0.25">
      <c r="A300" s="240" t="s">
        <v>832</v>
      </c>
      <c r="B300" s="269">
        <v>342.63623999999999</v>
      </c>
      <c r="C300" s="269">
        <v>350.17198000000002</v>
      </c>
      <c r="D300" s="269">
        <v>351.00351999999998</v>
      </c>
      <c r="E300" s="269">
        <v>359.88351</v>
      </c>
      <c r="F300" s="269">
        <v>378.53138999999999</v>
      </c>
      <c r="G300" s="269">
        <v>363.35408000000001</v>
      </c>
      <c r="H300" s="269">
        <v>361.54912000000002</v>
      </c>
      <c r="I300" s="269">
        <v>395.423</v>
      </c>
      <c r="J300" s="269">
        <v>383.14400000000001</v>
      </c>
      <c r="K300" s="269">
        <v>370.90699999999998</v>
      </c>
      <c r="L300" s="269">
        <v>408.197</v>
      </c>
      <c r="M300" s="269">
        <v>376.58800000000002</v>
      </c>
      <c r="N300" s="269">
        <v>390.808999999999</v>
      </c>
      <c r="O300" s="269">
        <v>390.65300000000002</v>
      </c>
      <c r="P300" s="269">
        <v>378.62700000000001</v>
      </c>
      <c r="Q300" s="269">
        <v>380.59100000000001</v>
      </c>
      <c r="R300" s="269">
        <v>405.27800000000002</v>
      </c>
      <c r="S300" s="269">
        <v>393.20499999999998</v>
      </c>
      <c r="T300" s="269">
        <v>493.75900000000001</v>
      </c>
      <c r="U300" s="269">
        <v>505.51900000000001</v>
      </c>
      <c r="V300" s="269">
        <v>545.74199999999996</v>
      </c>
      <c r="W300" s="269">
        <v>497.36900000000003</v>
      </c>
      <c r="X300" s="269">
        <v>547.548</v>
      </c>
      <c r="Y300" s="269">
        <v>497.712999999999</v>
      </c>
      <c r="Z300" s="269">
        <v>538.17399999999998</v>
      </c>
      <c r="AA300" s="269">
        <v>536.87</v>
      </c>
      <c r="AB300" s="269">
        <v>524.50599999999997</v>
      </c>
      <c r="AC300" s="269">
        <v>530.14700000000005</v>
      </c>
      <c r="AD300" s="269">
        <v>546.22</v>
      </c>
    </row>
    <row r="301" spans="1:30" x14ac:dyDescent="0.25">
      <c r="A301" s="240" t="s">
        <v>833</v>
      </c>
      <c r="B301" s="269">
        <v>880.96690000000001</v>
      </c>
      <c r="C301" s="269">
        <v>969.41173999999899</v>
      </c>
      <c r="D301" s="269">
        <v>999.03313000000003</v>
      </c>
      <c r="E301" s="269">
        <v>1106.27873</v>
      </c>
      <c r="F301" s="269">
        <v>1002.88966</v>
      </c>
      <c r="G301" s="269">
        <v>1099.0437099999899</v>
      </c>
      <c r="H301" s="269">
        <v>1007.31866</v>
      </c>
      <c r="I301" s="269">
        <v>1010.894</v>
      </c>
      <c r="J301" s="269">
        <v>1091.88299999999</v>
      </c>
      <c r="K301" s="269">
        <v>1058.2639999999999</v>
      </c>
      <c r="L301" s="269">
        <v>1177.9760000000001</v>
      </c>
      <c r="M301" s="269">
        <v>1075.9349999999999</v>
      </c>
      <c r="N301" s="269">
        <v>1077.501</v>
      </c>
      <c r="O301" s="269">
        <v>1088.45</v>
      </c>
      <c r="P301" s="269">
        <v>968.99400000000003</v>
      </c>
      <c r="Q301" s="269">
        <v>1056.0509999999999</v>
      </c>
      <c r="R301" s="269">
        <v>1021.2670000000001</v>
      </c>
      <c r="S301" s="269">
        <v>1140.7639999999999</v>
      </c>
      <c r="T301" s="269">
        <v>1031.396</v>
      </c>
      <c r="U301" s="269">
        <v>1083.6379999999999</v>
      </c>
      <c r="V301" s="269">
        <v>1132.173</v>
      </c>
      <c r="W301" s="269">
        <v>1041.8620000000001</v>
      </c>
      <c r="X301" s="269">
        <v>1159.318</v>
      </c>
      <c r="Y301" s="269">
        <v>1012.29</v>
      </c>
      <c r="Z301" s="269">
        <v>1005.673</v>
      </c>
      <c r="AA301" s="269">
        <v>1037.8039999999901</v>
      </c>
      <c r="AB301" s="269">
        <v>918.81600000000003</v>
      </c>
      <c r="AC301" s="269">
        <v>1043.191</v>
      </c>
      <c r="AD301" s="269">
        <v>974.71100000000001</v>
      </c>
    </row>
    <row r="302" spans="1:30" ht="15.75" thickBot="1" x14ac:dyDescent="0.3">
      <c r="A302" s="240" t="s">
        <v>834</v>
      </c>
      <c r="B302" s="303">
        <v>2.54942</v>
      </c>
      <c r="C302" s="303">
        <v>9.1730000000000006E-2</v>
      </c>
      <c r="D302" s="303">
        <v>8.3610000000000004E-2</v>
      </c>
      <c r="E302" s="303">
        <v>1.6954400000000001</v>
      </c>
      <c r="F302" s="303">
        <v>0.97538999999999998</v>
      </c>
      <c r="G302" s="303">
        <v>1.9879999999999998E-2</v>
      </c>
      <c r="H302" s="303">
        <v>0.15515000000000001</v>
      </c>
      <c r="I302" s="303">
        <v>-16.297000000000001</v>
      </c>
      <c r="J302" s="303">
        <v>-21.219000000000001</v>
      </c>
      <c r="K302" s="303">
        <v>32.003</v>
      </c>
      <c r="L302" s="303">
        <v>37.113</v>
      </c>
      <c r="M302" s="303">
        <v>11.202</v>
      </c>
      <c r="N302" s="303">
        <v>-4.2999999999999997E-2</v>
      </c>
      <c r="O302" s="303">
        <v>0</v>
      </c>
      <c r="P302" s="303">
        <v>0</v>
      </c>
      <c r="Q302" s="303">
        <v>0</v>
      </c>
      <c r="R302" s="303">
        <v>0</v>
      </c>
      <c r="S302" s="303">
        <v>0</v>
      </c>
      <c r="T302" s="303">
        <v>0</v>
      </c>
      <c r="U302" s="303">
        <v>0</v>
      </c>
      <c r="V302" s="303">
        <v>0</v>
      </c>
      <c r="W302" s="303">
        <v>0</v>
      </c>
      <c r="X302" s="303">
        <v>0</v>
      </c>
      <c r="Y302" s="303">
        <v>0</v>
      </c>
      <c r="Z302" s="303">
        <v>0</v>
      </c>
      <c r="AA302" s="303">
        <v>0</v>
      </c>
      <c r="AB302" s="303">
        <v>0</v>
      </c>
      <c r="AC302" s="303">
        <v>0</v>
      </c>
      <c r="AD302" s="303">
        <v>0</v>
      </c>
    </row>
    <row r="303" spans="1:30" x14ac:dyDescent="0.25">
      <c r="A303" s="299" t="s">
        <v>835</v>
      </c>
      <c r="B303" s="269">
        <v>1396.0643600000001</v>
      </c>
      <c r="C303" s="269">
        <v>1528.30276</v>
      </c>
      <c r="D303" s="269">
        <v>1547.9708599999999</v>
      </c>
      <c r="E303" s="269">
        <v>1676.65048</v>
      </c>
      <c r="F303" s="269">
        <v>1573.05693</v>
      </c>
      <c r="G303" s="269">
        <v>1675.3600799999899</v>
      </c>
      <c r="H303" s="269">
        <v>1547.96865</v>
      </c>
      <c r="I303" s="269">
        <v>1612.961</v>
      </c>
      <c r="J303" s="269">
        <v>1693.59399999999</v>
      </c>
      <c r="K303" s="269">
        <v>1687.4659999999999</v>
      </c>
      <c r="L303" s="269">
        <v>1865.7639999999999</v>
      </c>
      <c r="M303" s="269">
        <v>1675.528</v>
      </c>
      <c r="N303" s="269">
        <v>1677.6030000000001</v>
      </c>
      <c r="O303" s="269">
        <v>1731.5429999999999</v>
      </c>
      <c r="P303" s="269">
        <v>1560.414</v>
      </c>
      <c r="Q303" s="269">
        <v>1668.3530000000001</v>
      </c>
      <c r="R303" s="269">
        <v>1699.0619999999999</v>
      </c>
      <c r="S303" s="269">
        <v>1792.684</v>
      </c>
      <c r="T303" s="269">
        <v>1744.7070000000001</v>
      </c>
      <c r="U303" s="269">
        <v>1827.48</v>
      </c>
      <c r="V303" s="269">
        <v>1919.0060000000001</v>
      </c>
      <c r="W303" s="269">
        <v>1769.5160000000001</v>
      </c>
      <c r="X303" s="269">
        <v>1953.17</v>
      </c>
      <c r="Y303" s="269">
        <v>1714.3150000000001</v>
      </c>
      <c r="Z303" s="269">
        <v>1730.124</v>
      </c>
      <c r="AA303" s="269">
        <v>1829.8109999999999</v>
      </c>
      <c r="AB303" s="269">
        <v>1658.239</v>
      </c>
      <c r="AC303" s="269">
        <v>1814.5630000000001</v>
      </c>
      <c r="AD303" s="269">
        <v>1795.54</v>
      </c>
    </row>
    <row r="304" spans="1:30" x14ac:dyDescent="0.25">
      <c r="A304" s="298" t="s">
        <v>836</v>
      </c>
      <c r="B304" s="301">
        <v>2022.1539</v>
      </c>
      <c r="C304" s="301">
        <v>1956.9970599999999</v>
      </c>
      <c r="D304" s="301">
        <v>1832.7220199999999</v>
      </c>
      <c r="E304" s="301">
        <v>1909.02091</v>
      </c>
      <c r="F304" s="301">
        <v>1766.5892699999999</v>
      </c>
      <c r="G304" s="301">
        <v>1836.0621899999901</v>
      </c>
      <c r="H304" s="301">
        <v>1673.8693699999999</v>
      </c>
      <c r="I304" s="301">
        <v>2126.6219999999998</v>
      </c>
      <c r="J304" s="301">
        <v>2134.1109999999999</v>
      </c>
      <c r="K304" s="301">
        <v>2066.1999999999998</v>
      </c>
      <c r="L304" s="301">
        <v>2068.1280000000002</v>
      </c>
      <c r="M304" s="301">
        <v>1779.6489999999999</v>
      </c>
      <c r="N304" s="301">
        <v>1810.0029999999999</v>
      </c>
      <c r="O304" s="301">
        <v>2031.3520000000001</v>
      </c>
      <c r="P304" s="301">
        <v>1767.037</v>
      </c>
      <c r="Q304" s="301">
        <v>1894.6220000000001</v>
      </c>
      <c r="R304" s="301">
        <v>1787.8579999999999</v>
      </c>
      <c r="S304" s="301">
        <v>1836.076</v>
      </c>
      <c r="T304" s="301">
        <v>1898.2950000000001</v>
      </c>
      <c r="U304" s="301">
        <v>2074.17</v>
      </c>
      <c r="V304" s="301">
        <v>2327.6529999999998</v>
      </c>
      <c r="W304" s="301">
        <v>2148.2399999999998</v>
      </c>
      <c r="X304" s="301">
        <v>2146.306</v>
      </c>
      <c r="Y304" s="301">
        <v>1833.9179999999999</v>
      </c>
      <c r="Z304" s="301">
        <v>1975.42219</v>
      </c>
      <c r="AA304" s="301">
        <v>2136.1839999999902</v>
      </c>
      <c r="AB304" s="301">
        <v>1868.8</v>
      </c>
      <c r="AC304" s="301">
        <v>2045.5619999999999</v>
      </c>
      <c r="AD304" s="301">
        <v>1884.9780000000001</v>
      </c>
    </row>
    <row r="305" spans="1:30" x14ac:dyDescent="0.25">
      <c r="A305" s="240" t="s">
        <v>649</v>
      </c>
    </row>
    <row r="306" spans="1:30" x14ac:dyDescent="0.25">
      <c r="A306" s="240" t="s">
        <v>837</v>
      </c>
      <c r="B306" s="269">
        <v>31.7036599999999</v>
      </c>
      <c r="C306" s="269">
        <v>33.183320000000002</v>
      </c>
      <c r="D306" s="269">
        <v>34.66554</v>
      </c>
      <c r="E306" s="269">
        <v>34.731619999999999</v>
      </c>
      <c r="F306" s="269">
        <v>34.375959999999999</v>
      </c>
      <c r="G306" s="269">
        <v>37.897309999999997</v>
      </c>
      <c r="H306" s="269">
        <v>35.478639999999999</v>
      </c>
      <c r="I306" s="269">
        <v>36.225000000000001</v>
      </c>
      <c r="J306" s="269">
        <v>42.301000000000002</v>
      </c>
      <c r="K306" s="269">
        <v>34.758000000000003</v>
      </c>
      <c r="L306" s="269">
        <v>43.040999999999997</v>
      </c>
      <c r="M306" s="269">
        <v>36.86</v>
      </c>
      <c r="N306" s="269">
        <v>31.346</v>
      </c>
      <c r="O306" s="269">
        <v>42.343000000000004</v>
      </c>
      <c r="P306" s="269">
        <v>34.433999999999997</v>
      </c>
      <c r="Q306" s="269">
        <v>37.923999999999999</v>
      </c>
      <c r="R306" s="269">
        <v>40.454000000000001</v>
      </c>
      <c r="S306" s="269">
        <v>42.048000000000002</v>
      </c>
      <c r="T306" s="269">
        <v>34.597000000000001</v>
      </c>
      <c r="U306" s="269">
        <v>41.723999999999997</v>
      </c>
      <c r="V306" s="269">
        <v>42.503999999999998</v>
      </c>
      <c r="W306" s="269">
        <v>39.451000000000001</v>
      </c>
      <c r="X306" s="269">
        <v>46.929000000000002</v>
      </c>
      <c r="Y306" s="269">
        <v>35.655999999999999</v>
      </c>
      <c r="Z306" s="269">
        <v>30.920999999999999</v>
      </c>
      <c r="AA306" s="269">
        <v>42.777999999999999</v>
      </c>
      <c r="AB306" s="269">
        <v>34.268999999999998</v>
      </c>
      <c r="AC306" s="269">
        <v>39.941000000000003</v>
      </c>
      <c r="AD306" s="269">
        <v>40.497</v>
      </c>
    </row>
    <row r="307" spans="1:30" x14ac:dyDescent="0.25">
      <c r="A307" s="240" t="s">
        <v>838</v>
      </c>
      <c r="B307" s="269">
        <v>63.516589999999901</v>
      </c>
      <c r="C307" s="269">
        <v>20.05903</v>
      </c>
      <c r="D307" s="269">
        <v>26.90513</v>
      </c>
      <c r="E307" s="269">
        <v>26.774239999999999</v>
      </c>
      <c r="F307" s="269">
        <v>27.345689999999902</v>
      </c>
      <c r="G307" s="269">
        <v>29.128250000000001</v>
      </c>
      <c r="H307" s="269">
        <v>44.417490000000001</v>
      </c>
      <c r="I307" s="269">
        <v>37.213000000000001</v>
      </c>
      <c r="J307" s="269">
        <v>42.588999999999999</v>
      </c>
      <c r="K307" s="269">
        <v>32.628999999999998</v>
      </c>
      <c r="L307" s="269">
        <v>38.765000000000001</v>
      </c>
      <c r="M307" s="269">
        <v>34.585999999999999</v>
      </c>
      <c r="N307" s="269">
        <v>30.952000000000002</v>
      </c>
      <c r="O307" s="269">
        <v>48.326999999999998</v>
      </c>
      <c r="P307" s="269">
        <v>42.749000000000002</v>
      </c>
      <c r="Q307" s="269">
        <v>48.335999999999999</v>
      </c>
      <c r="R307" s="269">
        <v>46.634</v>
      </c>
      <c r="S307" s="269">
        <v>47.764000000000003</v>
      </c>
      <c r="T307" s="269">
        <v>47.511000000000003</v>
      </c>
      <c r="U307" s="269">
        <v>50.649000000000001</v>
      </c>
      <c r="V307" s="269">
        <v>49.417999999999999</v>
      </c>
      <c r="W307" s="269">
        <v>50.72</v>
      </c>
      <c r="X307" s="269">
        <v>49.319000000000003</v>
      </c>
      <c r="Y307" s="269">
        <v>44.875999999999998</v>
      </c>
      <c r="Z307" s="269">
        <v>41.176000000000002</v>
      </c>
      <c r="AA307" s="269">
        <v>49.719000000000001</v>
      </c>
      <c r="AB307" s="269">
        <v>43.914000000000001</v>
      </c>
      <c r="AC307" s="269">
        <v>51.087000000000003</v>
      </c>
      <c r="AD307" s="269">
        <v>47.991</v>
      </c>
    </row>
    <row r="308" spans="1:30" x14ac:dyDescent="0.25">
      <c r="A308" s="240" t="s">
        <v>98</v>
      </c>
      <c r="B308" s="269">
        <v>1154.78468</v>
      </c>
      <c r="C308" s="269">
        <v>1051.15047</v>
      </c>
      <c r="D308" s="269">
        <v>706.13601000000006</v>
      </c>
      <c r="E308" s="269">
        <v>894.47163999999998</v>
      </c>
      <c r="F308" s="269">
        <v>1307.65687</v>
      </c>
      <c r="G308" s="269">
        <v>1143.0288</v>
      </c>
      <c r="H308" s="269">
        <v>1177.2158300000001</v>
      </c>
      <c r="I308" s="269">
        <v>1250.5630000000001</v>
      </c>
      <c r="J308" s="269">
        <v>1351.72</v>
      </c>
      <c r="K308" s="269">
        <v>1220.6969999999999</v>
      </c>
      <c r="L308" s="269">
        <v>849.52700000000004</v>
      </c>
      <c r="M308" s="269">
        <v>886.92600000000004</v>
      </c>
      <c r="N308" s="269">
        <v>1960.556</v>
      </c>
      <c r="O308" s="269">
        <v>409.05799999999999</v>
      </c>
      <c r="P308" s="269">
        <v>322.01600000000002</v>
      </c>
      <c r="Q308" s="269">
        <v>331.78399999999999</v>
      </c>
      <c r="R308" s="269">
        <v>338.45800000000003</v>
      </c>
      <c r="S308" s="269">
        <v>410.46</v>
      </c>
      <c r="T308" s="269">
        <v>493.10899999999998</v>
      </c>
      <c r="U308" s="269">
        <v>883.95399999999995</v>
      </c>
      <c r="V308" s="269">
        <v>545.59100000000001</v>
      </c>
      <c r="W308" s="269">
        <v>579.39499999999998</v>
      </c>
      <c r="X308" s="269">
        <v>415.80099999999999</v>
      </c>
      <c r="Y308" s="269">
        <v>437.7</v>
      </c>
      <c r="Z308" s="269">
        <v>494.98500000000001</v>
      </c>
      <c r="AA308" s="269">
        <v>369.322</v>
      </c>
      <c r="AB308" s="269">
        <v>290.68799999999999</v>
      </c>
      <c r="AC308" s="269">
        <v>303.21100000000001</v>
      </c>
      <c r="AD308" s="269">
        <v>308.84300000000002</v>
      </c>
    </row>
    <row r="309" spans="1:30" x14ac:dyDescent="0.25">
      <c r="A309" s="240" t="s">
        <v>99</v>
      </c>
      <c r="B309" s="269">
        <v>289.65886</v>
      </c>
      <c r="C309" s="269">
        <v>290.24484000000001</v>
      </c>
      <c r="D309" s="269">
        <v>237.13292000000001</v>
      </c>
      <c r="E309" s="269">
        <v>209.09563</v>
      </c>
      <c r="F309" s="269">
        <v>282.65323000000001</v>
      </c>
      <c r="G309" s="269">
        <v>261.48522000000003</v>
      </c>
      <c r="H309" s="269">
        <v>242.62693999999999</v>
      </c>
      <c r="I309" s="269">
        <v>-34.265999999999998</v>
      </c>
      <c r="J309" s="269">
        <v>286.93</v>
      </c>
      <c r="K309" s="269">
        <v>119.50700000000001</v>
      </c>
      <c r="L309" s="269">
        <v>172.959</v>
      </c>
      <c r="M309" s="269">
        <v>272.19600000000003</v>
      </c>
      <c r="N309" s="269">
        <v>-534.87300000000005</v>
      </c>
      <c r="O309" s="269">
        <v>165.86199999999999</v>
      </c>
      <c r="P309" s="269">
        <v>160.74100000000001</v>
      </c>
      <c r="Q309" s="269">
        <v>158.68600000000001</v>
      </c>
      <c r="R309" s="269">
        <v>147.93100000000001</v>
      </c>
      <c r="S309" s="269">
        <v>150.49299999999999</v>
      </c>
      <c r="T309" s="269">
        <v>171.14500000000001</v>
      </c>
      <c r="U309" s="269">
        <v>156.72800000000001</v>
      </c>
      <c r="V309" s="269">
        <v>180.875</v>
      </c>
      <c r="W309" s="269">
        <v>180.43899999999999</v>
      </c>
      <c r="X309" s="269">
        <v>194.672</v>
      </c>
      <c r="Y309" s="269">
        <v>220.86099999999999</v>
      </c>
      <c r="Z309" s="269">
        <v>218.47399999999999</v>
      </c>
      <c r="AA309" s="269">
        <v>166.154</v>
      </c>
      <c r="AB309" s="269">
        <v>161.05799999999999</v>
      </c>
      <c r="AC309" s="269">
        <v>158.97300000000001</v>
      </c>
      <c r="AD309" s="269">
        <v>148.24600000000001</v>
      </c>
    </row>
    <row r="310" spans="1:30" x14ac:dyDescent="0.25">
      <c r="A310" s="240" t="s">
        <v>839</v>
      </c>
      <c r="B310" s="269">
        <v>62.43121</v>
      </c>
      <c r="C310" s="269">
        <v>9.55199</v>
      </c>
      <c r="D310" s="269">
        <v>46.375990000000002</v>
      </c>
      <c r="E310" s="269">
        <v>107.08514</v>
      </c>
      <c r="F310" s="269">
        <v>40.855179999999997</v>
      </c>
      <c r="G310" s="269">
        <v>59.996579999999902</v>
      </c>
      <c r="H310" s="269">
        <v>35.3386</v>
      </c>
      <c r="I310" s="269">
        <v>72.876999999999995</v>
      </c>
      <c r="J310" s="269">
        <v>52.555</v>
      </c>
      <c r="K310" s="269">
        <v>28.300999999999998</v>
      </c>
      <c r="L310" s="269">
        <v>21.827000000000002</v>
      </c>
      <c r="M310" s="269">
        <v>23.896999999999998</v>
      </c>
      <c r="N310" s="269">
        <v>34.856999999999999</v>
      </c>
      <c r="O310" s="269">
        <v>131.601</v>
      </c>
      <c r="P310" s="269">
        <v>117.413</v>
      </c>
      <c r="Q310" s="269">
        <v>132.977</v>
      </c>
      <c r="R310" s="269">
        <v>176.94300000000001</v>
      </c>
      <c r="S310" s="269">
        <v>209.816</v>
      </c>
      <c r="T310" s="269">
        <v>145.56</v>
      </c>
      <c r="U310" s="269">
        <v>156.453</v>
      </c>
      <c r="V310" s="269">
        <v>145.88300000000001</v>
      </c>
      <c r="W310" s="269">
        <v>165.393</v>
      </c>
      <c r="X310" s="269">
        <v>154.83500000000001</v>
      </c>
      <c r="Y310" s="269">
        <v>118.82299999999999</v>
      </c>
      <c r="Z310" s="269">
        <v>119.76300000000001</v>
      </c>
      <c r="AA310" s="269">
        <v>131.601</v>
      </c>
      <c r="AB310" s="269">
        <v>117.413</v>
      </c>
      <c r="AC310" s="269">
        <v>131.977</v>
      </c>
      <c r="AD310" s="269">
        <v>181.94300000000001</v>
      </c>
    </row>
    <row r="311" spans="1:30" ht="15.75" thickBot="1" x14ac:dyDescent="0.3">
      <c r="A311" s="240" t="s">
        <v>840</v>
      </c>
      <c r="B311" s="303">
        <v>47.424529999999997</v>
      </c>
      <c r="C311" s="303">
        <v>66.885289999999998</v>
      </c>
      <c r="D311" s="303">
        <v>45.538460000000001</v>
      </c>
      <c r="E311" s="303">
        <v>44.281469999999999</v>
      </c>
      <c r="F311" s="303">
        <v>50.379040000000003</v>
      </c>
      <c r="G311" s="303">
        <v>47.655479999999997</v>
      </c>
      <c r="H311" s="303">
        <v>60.603969999999997</v>
      </c>
      <c r="I311" s="303">
        <v>112.098</v>
      </c>
      <c r="J311" s="303">
        <v>76.353999999999999</v>
      </c>
      <c r="K311" s="303">
        <v>104.233</v>
      </c>
      <c r="L311" s="303">
        <v>67.953999999999994</v>
      </c>
      <c r="M311" s="303">
        <v>101.39400000000001</v>
      </c>
      <c r="N311" s="303">
        <v>94.201999999999998</v>
      </c>
      <c r="O311" s="303">
        <v>68.256</v>
      </c>
      <c r="P311" s="303">
        <v>54.456000000000003</v>
      </c>
      <c r="Q311" s="303">
        <v>68.855999999999995</v>
      </c>
      <c r="R311" s="303">
        <v>54.456000000000003</v>
      </c>
      <c r="S311" s="303">
        <v>60.756</v>
      </c>
      <c r="T311" s="303">
        <v>82.256</v>
      </c>
      <c r="U311" s="303">
        <v>109.65600000000001</v>
      </c>
      <c r="V311" s="303">
        <v>75.956000000000003</v>
      </c>
      <c r="W311" s="303">
        <v>103.57599999999999</v>
      </c>
      <c r="X311" s="303">
        <v>77.256</v>
      </c>
      <c r="Y311" s="303">
        <v>74.641000000000005</v>
      </c>
      <c r="Z311" s="303">
        <v>86.215999999999994</v>
      </c>
      <c r="AA311" s="303">
        <v>68.872</v>
      </c>
      <c r="AB311" s="303">
        <v>55.072000000000003</v>
      </c>
      <c r="AC311" s="303">
        <v>69.831999999999994</v>
      </c>
      <c r="AD311" s="303">
        <v>55.072000000000003</v>
      </c>
    </row>
    <row r="312" spans="1:30" x14ac:dyDescent="0.25">
      <c r="A312" s="298" t="s">
        <v>841</v>
      </c>
      <c r="B312" s="301">
        <v>1649.51953</v>
      </c>
      <c r="C312" s="301">
        <v>1471.07494</v>
      </c>
      <c r="D312" s="301">
        <v>1096.75405</v>
      </c>
      <c r="E312" s="301">
        <v>1316.43973999999</v>
      </c>
      <c r="F312" s="301">
        <v>1743.2659699999999</v>
      </c>
      <c r="G312" s="301">
        <v>1579.19164</v>
      </c>
      <c r="H312" s="301">
        <v>1595.68147</v>
      </c>
      <c r="I312" s="301">
        <v>1474.71</v>
      </c>
      <c r="J312" s="301">
        <v>1852.4490000000001</v>
      </c>
      <c r="K312" s="301">
        <v>1540.125</v>
      </c>
      <c r="L312" s="301">
        <v>1194.0730000000001</v>
      </c>
      <c r="M312" s="301">
        <v>1355.8589999999999</v>
      </c>
      <c r="N312" s="301">
        <v>1617.04</v>
      </c>
      <c r="O312" s="301">
        <v>865.447</v>
      </c>
      <c r="P312" s="301">
        <v>731.80899999999997</v>
      </c>
      <c r="Q312" s="301">
        <v>778.56299999999999</v>
      </c>
      <c r="R312" s="301">
        <v>804.87599999999998</v>
      </c>
      <c r="S312" s="301">
        <v>921.33699999999999</v>
      </c>
      <c r="T312" s="301">
        <v>974.178</v>
      </c>
      <c r="U312" s="301">
        <v>1399.164</v>
      </c>
      <c r="V312" s="301">
        <v>1040.2270000000001</v>
      </c>
      <c r="W312" s="301">
        <v>1118.9739999999999</v>
      </c>
      <c r="X312" s="301">
        <v>938.81200000000001</v>
      </c>
      <c r="Y312" s="301">
        <v>932.55699999999899</v>
      </c>
      <c r="Z312" s="301">
        <v>991.53499999999997</v>
      </c>
      <c r="AA312" s="301">
        <v>828.445999999999</v>
      </c>
      <c r="AB312" s="301">
        <v>702.41399999999999</v>
      </c>
      <c r="AC312" s="301">
        <v>755.02099999999996</v>
      </c>
      <c r="AD312" s="301">
        <v>782.59199999999998</v>
      </c>
    </row>
    <row r="313" spans="1:30" x14ac:dyDescent="0.25">
      <c r="A313" s="240" t="s">
        <v>649</v>
      </c>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c r="AA313" s="302"/>
      <c r="AB313" s="302"/>
      <c r="AC313" s="302"/>
      <c r="AD313" s="302"/>
    </row>
    <row r="314" spans="1:30" ht="15.75" thickBot="1" x14ac:dyDescent="0.3">
      <c r="A314" s="240" t="s">
        <v>842</v>
      </c>
      <c r="B314" s="303">
        <v>83.897940000000006</v>
      </c>
      <c r="C314" s="303">
        <v>197.71546000000001</v>
      </c>
      <c r="D314" s="303">
        <v>78.470579999999998</v>
      </c>
      <c r="E314" s="303">
        <v>169.08842000000001</v>
      </c>
      <c r="F314" s="303">
        <v>0.57053999999999905</v>
      </c>
      <c r="G314" s="303">
        <v>184.05355999999901</v>
      </c>
      <c r="H314" s="303">
        <v>253.047</v>
      </c>
      <c r="I314" s="303">
        <v>43.165999999999997</v>
      </c>
      <c r="J314" s="303">
        <v>88.695999999999998</v>
      </c>
      <c r="K314" s="303">
        <v>89.057000000000002</v>
      </c>
      <c r="L314" s="303">
        <v>52.835999999999999</v>
      </c>
      <c r="M314" s="303">
        <v>52.835999999999999</v>
      </c>
      <c r="N314" s="303">
        <v>146.761</v>
      </c>
      <c r="O314" s="303">
        <v>62.145000000000003</v>
      </c>
      <c r="P314" s="303">
        <v>324.98099999999999</v>
      </c>
      <c r="Q314" s="303">
        <v>103.58499999999999</v>
      </c>
      <c r="R314" s="303">
        <v>122.145</v>
      </c>
      <c r="S314" s="303">
        <v>62.585000000000001</v>
      </c>
      <c r="T314" s="303">
        <v>234.98099999999999</v>
      </c>
      <c r="U314" s="303">
        <v>69.734999999999999</v>
      </c>
      <c r="V314" s="303">
        <v>69.295000000000002</v>
      </c>
      <c r="W314" s="303">
        <v>69.734999999999999</v>
      </c>
      <c r="X314" s="303">
        <v>69.295000000000002</v>
      </c>
      <c r="Y314" s="303">
        <v>62.585000000000001</v>
      </c>
      <c r="Z314" s="303">
        <v>62.585000000000001</v>
      </c>
      <c r="AA314" s="303">
        <v>62.896000000000001</v>
      </c>
      <c r="AB314" s="303">
        <v>330.904</v>
      </c>
      <c r="AC314" s="303">
        <v>104.336</v>
      </c>
      <c r="AD314" s="303">
        <v>128.33600000000001</v>
      </c>
    </row>
    <row r="315" spans="1:30" x14ac:dyDescent="0.25">
      <c r="A315" s="298" t="s">
        <v>843</v>
      </c>
      <c r="B315" s="301">
        <v>83.897940000000006</v>
      </c>
      <c r="C315" s="301">
        <v>197.71546000000001</v>
      </c>
      <c r="D315" s="301">
        <v>78.470579999999998</v>
      </c>
      <c r="E315" s="301">
        <v>169.08842000000001</v>
      </c>
      <c r="F315" s="301">
        <v>0.57053999999999905</v>
      </c>
      <c r="G315" s="301">
        <v>184.05355999999901</v>
      </c>
      <c r="H315" s="301">
        <v>253.047</v>
      </c>
      <c r="I315" s="301">
        <v>43.165999999999997</v>
      </c>
      <c r="J315" s="301">
        <v>88.695999999999998</v>
      </c>
      <c r="K315" s="301">
        <v>89.057000000000002</v>
      </c>
      <c r="L315" s="301">
        <v>52.835999999999999</v>
      </c>
      <c r="M315" s="301">
        <v>52.835999999999999</v>
      </c>
      <c r="N315" s="301">
        <v>146.761</v>
      </c>
      <c r="O315" s="301">
        <v>62.145000000000003</v>
      </c>
      <c r="P315" s="301">
        <v>324.98099999999999</v>
      </c>
      <c r="Q315" s="301">
        <v>103.58499999999999</v>
      </c>
      <c r="R315" s="301">
        <v>122.145</v>
      </c>
      <c r="S315" s="301">
        <v>62.585000000000001</v>
      </c>
      <c r="T315" s="301">
        <v>234.98099999999999</v>
      </c>
      <c r="U315" s="301">
        <v>69.734999999999999</v>
      </c>
      <c r="V315" s="301">
        <v>69.295000000000002</v>
      </c>
      <c r="W315" s="301">
        <v>69.734999999999999</v>
      </c>
      <c r="X315" s="301">
        <v>69.295000000000002</v>
      </c>
      <c r="Y315" s="301">
        <v>62.585000000000001</v>
      </c>
      <c r="Z315" s="301">
        <v>62.585000000000001</v>
      </c>
      <c r="AA315" s="301">
        <v>62.896000000000001</v>
      </c>
      <c r="AB315" s="301">
        <v>330.904</v>
      </c>
      <c r="AC315" s="301">
        <v>104.336</v>
      </c>
      <c r="AD315" s="301">
        <v>128.33600000000001</v>
      </c>
    </row>
    <row r="317" spans="1:30" x14ac:dyDescent="0.25">
      <c r="A317" s="297" t="s">
        <v>844</v>
      </c>
      <c r="B317" s="301">
        <v>3755.5713699999901</v>
      </c>
      <c r="C317" s="301">
        <v>3625.78746</v>
      </c>
      <c r="D317" s="301">
        <v>3007.9466499999999</v>
      </c>
      <c r="E317" s="301">
        <v>3394.54907</v>
      </c>
      <c r="F317" s="301">
        <v>3510.42578</v>
      </c>
      <c r="G317" s="301">
        <v>3599.3073899999899</v>
      </c>
      <c r="H317" s="301">
        <v>3522.5978399999999</v>
      </c>
      <c r="I317" s="301">
        <v>3644.498</v>
      </c>
      <c r="J317" s="301">
        <v>4075.2559999999999</v>
      </c>
      <c r="K317" s="301">
        <v>3695.3820000000001</v>
      </c>
      <c r="L317" s="301">
        <v>3315.0369999999998</v>
      </c>
      <c r="M317" s="301">
        <v>3188.3440000000001</v>
      </c>
      <c r="N317" s="301">
        <v>3573.8040000000001</v>
      </c>
      <c r="O317" s="301">
        <v>2958.944</v>
      </c>
      <c r="P317" s="301">
        <v>2823.8270000000002</v>
      </c>
      <c r="Q317" s="301">
        <v>2776.77</v>
      </c>
      <c r="R317" s="301">
        <v>2714.8789999999999</v>
      </c>
      <c r="S317" s="301">
        <v>2819.998</v>
      </c>
      <c r="T317" s="301">
        <v>3107.4540000000002</v>
      </c>
      <c r="U317" s="301">
        <v>3543.069</v>
      </c>
      <c r="V317" s="301">
        <v>3437.1750000000002</v>
      </c>
      <c r="W317" s="301">
        <v>3336.9490000000001</v>
      </c>
      <c r="X317" s="301">
        <v>3154.413</v>
      </c>
      <c r="Y317" s="301">
        <v>2829.06</v>
      </c>
      <c r="Z317" s="301">
        <v>3029.5421900000001</v>
      </c>
      <c r="AA317" s="301">
        <v>3027.5259999999998</v>
      </c>
      <c r="AB317" s="301">
        <v>2902.1179999999999</v>
      </c>
      <c r="AC317" s="301">
        <v>2904.9189999999999</v>
      </c>
      <c r="AD317" s="301">
        <v>2795.9059999999999</v>
      </c>
    </row>
    <row r="319" spans="1:30" x14ac:dyDescent="0.25">
      <c r="A319" s="240" t="s">
        <v>845</v>
      </c>
      <c r="B319" s="269">
        <v>2896.5985999999998</v>
      </c>
      <c r="C319" s="269">
        <v>2984.6668</v>
      </c>
      <c r="D319" s="269">
        <v>2716.5973899999999</v>
      </c>
      <c r="E319" s="269">
        <v>3137.85394</v>
      </c>
      <c r="F319" s="269">
        <v>2578.28728</v>
      </c>
      <c r="G319" s="269">
        <v>2821.9077000000002</v>
      </c>
      <c r="H319" s="269">
        <v>2553.2088199999998</v>
      </c>
      <c r="I319" s="269">
        <v>2644.5969999999902</v>
      </c>
      <c r="J319" s="269">
        <v>3047.8209999999999</v>
      </c>
      <c r="K319" s="269">
        <v>2546.9989999999998</v>
      </c>
      <c r="L319" s="269">
        <v>3079.2150000000001</v>
      </c>
      <c r="M319" s="269">
        <v>2696.0039999999999</v>
      </c>
      <c r="N319" s="269">
        <v>2436.703</v>
      </c>
      <c r="O319" s="269">
        <v>3313.203</v>
      </c>
      <c r="P319" s="269">
        <v>2745.1990000000001</v>
      </c>
      <c r="Q319" s="269">
        <v>2810.348</v>
      </c>
      <c r="R319" s="269">
        <v>2921.9229999999998</v>
      </c>
      <c r="S319" s="269">
        <v>3288.8339999999998</v>
      </c>
      <c r="T319" s="269">
        <v>2527.453</v>
      </c>
      <c r="U319" s="269">
        <v>3066.152</v>
      </c>
      <c r="V319" s="269">
        <v>3083.4560000000001</v>
      </c>
      <c r="W319" s="269">
        <v>2695.4549999999999</v>
      </c>
      <c r="X319" s="269">
        <v>3237.6370000000002</v>
      </c>
      <c r="Y319" s="269">
        <v>2587.018</v>
      </c>
      <c r="Z319" s="269">
        <v>2416.2939999999999</v>
      </c>
      <c r="AA319" s="269">
        <v>3465.808</v>
      </c>
      <c r="AB319" s="269">
        <v>2828.5309999999999</v>
      </c>
      <c r="AC319" s="269">
        <v>3065.4319999999998</v>
      </c>
      <c r="AD319" s="269">
        <v>2954.7860000000001</v>
      </c>
    </row>
    <row r="320" spans="1:30" x14ac:dyDescent="0.25">
      <c r="A320" s="240" t="s">
        <v>846</v>
      </c>
      <c r="B320" s="269">
        <v>791.54530999999997</v>
      </c>
      <c r="C320" s="269">
        <v>713.92649999999901</v>
      </c>
      <c r="D320" s="269">
        <v>547.44226000000003</v>
      </c>
      <c r="E320" s="269">
        <v>716.31627000000003</v>
      </c>
      <c r="F320" s="269">
        <v>686.87157999999999</v>
      </c>
      <c r="G320" s="269">
        <v>704.08255999999994</v>
      </c>
      <c r="H320" s="269">
        <v>733.60263999999995</v>
      </c>
      <c r="I320" s="269">
        <v>860.89800000000002</v>
      </c>
      <c r="J320" s="269">
        <v>794.99699999999996</v>
      </c>
      <c r="K320" s="269">
        <v>892.31700000000001</v>
      </c>
      <c r="L320" s="269">
        <v>760.43299999999999</v>
      </c>
      <c r="M320" s="269">
        <v>793.36199999999997</v>
      </c>
      <c r="N320" s="269">
        <v>1061.675</v>
      </c>
      <c r="O320" s="269">
        <v>900.75099999999895</v>
      </c>
      <c r="P320" s="269">
        <v>823.91899999999896</v>
      </c>
      <c r="Q320" s="269">
        <v>846.84099999999899</v>
      </c>
      <c r="R320" s="269">
        <v>770.91300000000001</v>
      </c>
      <c r="S320" s="269">
        <v>785.30499999999995</v>
      </c>
      <c r="T320" s="269">
        <v>912.52200000000005</v>
      </c>
      <c r="U320" s="269">
        <v>815.11799999999903</v>
      </c>
      <c r="V320" s="269">
        <v>753.10299999999995</v>
      </c>
      <c r="W320" s="269">
        <v>822.92200000000003</v>
      </c>
      <c r="X320" s="269">
        <v>815.70500000000004</v>
      </c>
      <c r="Y320" s="269">
        <v>747.654</v>
      </c>
      <c r="Z320" s="269">
        <v>788.221</v>
      </c>
      <c r="AA320" s="269">
        <v>786.777999999999</v>
      </c>
      <c r="AB320" s="269">
        <v>837.22699999999998</v>
      </c>
      <c r="AC320" s="269">
        <v>863.21600000000001</v>
      </c>
      <c r="AD320" s="269">
        <v>795.41200000000003</v>
      </c>
    </row>
    <row r="321" spans="1:30" x14ac:dyDescent="0.25">
      <c r="A321" s="240" t="s">
        <v>847</v>
      </c>
      <c r="B321" s="269">
        <v>-368.24860999999999</v>
      </c>
      <c r="C321" s="269">
        <v>-443.35897999999997</v>
      </c>
      <c r="D321" s="269">
        <v>-446.04480000000001</v>
      </c>
      <c r="E321" s="269">
        <v>-512.76343999999995</v>
      </c>
      <c r="F321" s="269">
        <v>-424.43799999999999</v>
      </c>
      <c r="G321" s="269">
        <v>-457.29536000000002</v>
      </c>
      <c r="H321" s="269">
        <v>-401.45357999999999</v>
      </c>
      <c r="I321" s="269">
        <v>-487.72800000000001</v>
      </c>
      <c r="J321" s="269">
        <v>-517.14599999999996</v>
      </c>
      <c r="K321" s="269">
        <v>-460.47699999999998</v>
      </c>
      <c r="L321" s="269">
        <v>-489.25099999999998</v>
      </c>
      <c r="M321" s="269">
        <v>-470.05700000000002</v>
      </c>
      <c r="N321" s="269">
        <v>-441.92</v>
      </c>
      <c r="O321" s="269">
        <v>-515.16200000000003</v>
      </c>
      <c r="P321" s="269">
        <v>-448.68099999999998</v>
      </c>
      <c r="Q321" s="269">
        <v>-458.85899999999998</v>
      </c>
      <c r="R321" s="269">
        <v>-457.84699999999998</v>
      </c>
      <c r="S321" s="269">
        <v>-495.15</v>
      </c>
      <c r="T321" s="269">
        <v>-429.92700000000002</v>
      </c>
      <c r="U321" s="269">
        <v>-475.553</v>
      </c>
      <c r="V321" s="269">
        <v>-470.62700000000001</v>
      </c>
      <c r="W321" s="269">
        <v>-435.87699999999899</v>
      </c>
      <c r="X321" s="269">
        <v>-490.7</v>
      </c>
      <c r="Y321" s="269">
        <v>-415.31799999999998</v>
      </c>
      <c r="Z321" s="269">
        <v>-401.683999999999</v>
      </c>
      <c r="AA321" s="269">
        <v>-510.226</v>
      </c>
      <c r="AB321" s="269">
        <v>-449.96499999999997</v>
      </c>
      <c r="AC321" s="269">
        <v>-481.90499999999997</v>
      </c>
      <c r="AD321" s="269">
        <v>-464.4</v>
      </c>
    </row>
    <row r="322" spans="1:30" x14ac:dyDescent="0.25">
      <c r="A322" s="240" t="s">
        <v>848</v>
      </c>
      <c r="B322" s="269">
        <v>1891.0319999999999</v>
      </c>
      <c r="C322" s="269">
        <v>1121.35545</v>
      </c>
      <c r="D322" s="269">
        <v>1495.91904</v>
      </c>
      <c r="E322" s="269">
        <v>1923.0035399999999</v>
      </c>
      <c r="F322" s="269">
        <v>1489.5000500000001</v>
      </c>
      <c r="G322" s="269">
        <v>1694.35661</v>
      </c>
      <c r="H322" s="269">
        <v>1817.2600199999899</v>
      </c>
      <c r="I322" s="269">
        <v>1161.1479999999999</v>
      </c>
      <c r="J322" s="269">
        <v>1634.1759999999999</v>
      </c>
      <c r="K322" s="269">
        <v>1700.712</v>
      </c>
      <c r="L322" s="269">
        <v>1482.617</v>
      </c>
      <c r="M322" s="269">
        <v>1560.681</v>
      </c>
      <c r="N322" s="269">
        <v>1689.2819999999999</v>
      </c>
      <c r="O322" s="269">
        <v>1393.404</v>
      </c>
      <c r="P322" s="269">
        <v>1547.934</v>
      </c>
      <c r="Q322" s="269">
        <v>1778.98</v>
      </c>
      <c r="R322" s="269">
        <v>1681.675</v>
      </c>
      <c r="S322" s="269">
        <v>1733.182</v>
      </c>
      <c r="T322" s="269">
        <v>1920.77</v>
      </c>
      <c r="U322" s="269">
        <v>1560.77</v>
      </c>
      <c r="V322" s="269">
        <v>1724.346</v>
      </c>
      <c r="W322" s="269">
        <v>1981.8219999999999</v>
      </c>
      <c r="X322" s="269">
        <v>1631.319</v>
      </c>
      <c r="Y322" s="269">
        <v>1603.6859999999999</v>
      </c>
      <c r="Z322" s="269">
        <v>1918.4059999999999</v>
      </c>
      <c r="AA322" s="269">
        <v>1477.8509999999901</v>
      </c>
      <c r="AB322" s="269">
        <v>1622.5069999999901</v>
      </c>
      <c r="AC322" s="269">
        <v>1897.6410000000001</v>
      </c>
      <c r="AD322" s="269">
        <v>1822.135</v>
      </c>
    </row>
    <row r="323" spans="1:30" x14ac:dyDescent="0.25">
      <c r="A323" s="240" t="s">
        <v>849</v>
      </c>
      <c r="B323" s="269">
        <v>334.24240999999898</v>
      </c>
      <c r="C323" s="269">
        <v>417.02658999999898</v>
      </c>
      <c r="D323" s="269">
        <v>367.04750999999999</v>
      </c>
      <c r="E323" s="269">
        <v>324.87682999999998</v>
      </c>
      <c r="F323" s="269">
        <v>434.10622000000001</v>
      </c>
      <c r="G323" s="269">
        <v>338.656219999999</v>
      </c>
      <c r="H323" s="269">
        <v>338.656219999999</v>
      </c>
      <c r="I323" s="269">
        <v>395.447</v>
      </c>
      <c r="J323" s="269">
        <v>357.32799999999997</v>
      </c>
      <c r="K323" s="269">
        <v>355.88</v>
      </c>
      <c r="L323" s="269">
        <v>443.67099999999999</v>
      </c>
      <c r="M323" s="269">
        <v>355.594999999999</v>
      </c>
      <c r="N323" s="269">
        <v>355.18199999999899</v>
      </c>
      <c r="O323" s="269">
        <v>525.16899999999998</v>
      </c>
      <c r="P323" s="269">
        <v>354.91699999999997</v>
      </c>
      <c r="Q323" s="269">
        <v>354.91699999999997</v>
      </c>
      <c r="R323" s="269">
        <v>525.21600000000001</v>
      </c>
      <c r="S323" s="269">
        <v>398.71600000000001</v>
      </c>
      <c r="T323" s="269">
        <v>398.71600000000001</v>
      </c>
      <c r="U323" s="269">
        <v>437.21600000000001</v>
      </c>
      <c r="V323" s="269">
        <v>399.95800000000003</v>
      </c>
      <c r="W323" s="269">
        <v>398.71600000000001</v>
      </c>
      <c r="X323" s="269">
        <v>437.43200000000002</v>
      </c>
      <c r="Y323" s="269">
        <v>398.93200000000002</v>
      </c>
      <c r="Z323" s="269">
        <v>398.93200000000002</v>
      </c>
      <c r="AA323" s="269">
        <v>569.18399999999997</v>
      </c>
      <c r="AB323" s="269">
        <v>398.93200000000002</v>
      </c>
      <c r="AC323" s="269">
        <v>398.93200000000002</v>
      </c>
      <c r="AD323" s="269">
        <v>569.654</v>
      </c>
    </row>
    <row r="324" spans="1:30" x14ac:dyDescent="0.25">
      <c r="A324" s="240" t="s">
        <v>850</v>
      </c>
      <c r="B324" s="269">
        <v>-241.91095999999999</v>
      </c>
      <c r="C324" s="269">
        <v>303.47440999999998</v>
      </c>
      <c r="D324" s="269">
        <v>300.7439</v>
      </c>
      <c r="E324" s="269">
        <v>-367.48110999999898</v>
      </c>
      <c r="F324" s="269">
        <v>421.58515999999997</v>
      </c>
      <c r="G324" s="269">
        <v>285.66931</v>
      </c>
      <c r="H324" s="269">
        <v>160.06462999999999</v>
      </c>
      <c r="I324" s="269">
        <v>308.59699999999998</v>
      </c>
      <c r="J324" s="269">
        <v>268.45100000000002</v>
      </c>
      <c r="K324" s="269">
        <v>281.23899999999998</v>
      </c>
      <c r="L324" s="269">
        <v>294.69400000000002</v>
      </c>
      <c r="M324" s="269">
        <v>264.71600000000001</v>
      </c>
      <c r="N324" s="269">
        <v>288.06400000000002</v>
      </c>
      <c r="O324" s="269">
        <v>369.42899999999997</v>
      </c>
      <c r="P324" s="269">
        <v>276</v>
      </c>
      <c r="Q324" s="269">
        <v>290.86700000000002</v>
      </c>
      <c r="R324" s="269">
        <v>323.536</v>
      </c>
      <c r="S324" s="269">
        <v>273.78899999999999</v>
      </c>
      <c r="T324" s="269">
        <v>295.39</v>
      </c>
      <c r="U324" s="269">
        <v>330.64699999999999</v>
      </c>
      <c r="V324" s="269">
        <v>278.31299999999999</v>
      </c>
      <c r="W324" s="269">
        <v>293.87700000000001</v>
      </c>
      <c r="X324" s="269">
        <v>321.745</v>
      </c>
      <c r="Y324" s="269">
        <v>276.20699999999999</v>
      </c>
      <c r="Z324" s="269">
        <v>292.60399999999998</v>
      </c>
      <c r="AA324" s="269">
        <v>373.481999999999</v>
      </c>
      <c r="AB324" s="269">
        <v>278.19</v>
      </c>
      <c r="AC324" s="269">
        <v>292.64699999999999</v>
      </c>
      <c r="AD324" s="269">
        <v>327.04599999999999</v>
      </c>
    </row>
    <row r="325" spans="1:30" x14ac:dyDescent="0.25">
      <c r="A325" s="240" t="s">
        <v>851</v>
      </c>
      <c r="B325" s="269">
        <v>1310.9643599999999</v>
      </c>
      <c r="C325" s="269">
        <v>2899.8412499999899</v>
      </c>
      <c r="D325" s="269">
        <v>2618.1419500000002</v>
      </c>
      <c r="E325" s="269">
        <v>1334.4823799999999</v>
      </c>
      <c r="F325" s="269">
        <v>3773.4112599999999</v>
      </c>
      <c r="G325" s="269">
        <v>2537.08598999999</v>
      </c>
      <c r="H325" s="269">
        <v>1933.2161900000001</v>
      </c>
      <c r="I325" s="269">
        <v>2781.9609999999998</v>
      </c>
      <c r="J325" s="269">
        <v>2601.42</v>
      </c>
      <c r="K325" s="269">
        <v>2310.13599999999</v>
      </c>
      <c r="L325" s="269">
        <v>2612.636</v>
      </c>
      <c r="M325" s="269">
        <v>2678.7829999999999</v>
      </c>
      <c r="N325" s="269">
        <v>2645</v>
      </c>
      <c r="O325" s="269">
        <v>2358.328</v>
      </c>
      <c r="P325" s="269">
        <v>2422.8609999999999</v>
      </c>
      <c r="Q325" s="269">
        <v>2398.0079999999998</v>
      </c>
      <c r="R325" s="269">
        <v>2398.7199999999898</v>
      </c>
      <c r="S325" s="269">
        <v>2367.6030000000001</v>
      </c>
      <c r="T325" s="269">
        <v>2447.4859999999999</v>
      </c>
      <c r="U325" s="269">
        <v>2363.1179999999899</v>
      </c>
      <c r="V325" s="269">
        <v>2345.2659999999901</v>
      </c>
      <c r="W325" s="269">
        <v>2410.4690000000001</v>
      </c>
      <c r="X325" s="269">
        <v>2337.4740000000002</v>
      </c>
      <c r="Y325" s="269">
        <v>2427.3429999999998</v>
      </c>
      <c r="Z325" s="269">
        <v>2482.9749999999999</v>
      </c>
      <c r="AA325" s="269">
        <v>2340.8150000000001</v>
      </c>
      <c r="AB325" s="269">
        <v>2413.3020000000001</v>
      </c>
      <c r="AC325" s="269">
        <v>2365.8109999999901</v>
      </c>
      <c r="AD325" s="269">
        <v>2389.6419999999898</v>
      </c>
    </row>
    <row r="326" spans="1:30" x14ac:dyDescent="0.25">
      <c r="A326" s="240" t="s">
        <v>1074</v>
      </c>
      <c r="B326" s="269">
        <v>2.7956699999999999</v>
      </c>
      <c r="C326" s="269">
        <v>7.5696599999999998</v>
      </c>
      <c r="D326" s="269">
        <v>0</v>
      </c>
      <c r="E326" s="269">
        <v>3.0246900000000001</v>
      </c>
      <c r="F326" s="269">
        <v>2.78843</v>
      </c>
      <c r="G326" s="269">
        <v>2.88673</v>
      </c>
      <c r="H326" s="269">
        <v>1.7569399999999999</v>
      </c>
      <c r="I326" s="269">
        <v>0</v>
      </c>
      <c r="J326" s="269">
        <v>0</v>
      </c>
      <c r="K326" s="269">
        <v>0</v>
      </c>
      <c r="L326" s="269">
        <v>0</v>
      </c>
      <c r="M326" s="269">
        <v>0</v>
      </c>
      <c r="N326" s="269">
        <v>0</v>
      </c>
      <c r="O326" s="269">
        <v>0</v>
      </c>
      <c r="P326" s="269">
        <v>0</v>
      </c>
      <c r="Q326" s="269">
        <v>0</v>
      </c>
      <c r="R326" s="269">
        <v>0</v>
      </c>
      <c r="S326" s="269">
        <v>0</v>
      </c>
      <c r="T326" s="269">
        <v>0</v>
      </c>
      <c r="U326" s="269">
        <v>0</v>
      </c>
      <c r="V326" s="269">
        <v>0</v>
      </c>
      <c r="W326" s="269">
        <v>0</v>
      </c>
      <c r="X326" s="269">
        <v>0</v>
      </c>
      <c r="Y326" s="269">
        <v>0</v>
      </c>
      <c r="Z326" s="269">
        <v>0</v>
      </c>
      <c r="AA326" s="269">
        <v>0</v>
      </c>
      <c r="AB326" s="269">
        <v>0</v>
      </c>
      <c r="AC326" s="269">
        <v>0</v>
      </c>
      <c r="AD326" s="269">
        <v>0</v>
      </c>
    </row>
    <row r="327" spans="1:30" x14ac:dyDescent="0.25">
      <c r="A327" s="240" t="s">
        <v>852</v>
      </c>
      <c r="B327" s="269">
        <v>125.1277</v>
      </c>
      <c r="C327" s="269">
        <v>125.1277</v>
      </c>
      <c r="D327" s="269">
        <v>125.1277</v>
      </c>
      <c r="E327" s="269">
        <v>125.1277</v>
      </c>
      <c r="F327" s="269">
        <v>126.16255</v>
      </c>
      <c r="G327" s="269">
        <v>125.1277</v>
      </c>
      <c r="H327" s="269">
        <v>141.26348999999999</v>
      </c>
      <c r="I327" s="269">
        <v>201.18199999999999</v>
      </c>
      <c r="J327" s="269">
        <v>138.93199999999999</v>
      </c>
      <c r="K327" s="269">
        <v>138.93199999999999</v>
      </c>
      <c r="L327" s="269">
        <v>130.875</v>
      </c>
      <c r="M327" s="269">
        <v>128.17500000000001</v>
      </c>
      <c r="N327" s="269">
        <v>130.42500000000001</v>
      </c>
      <c r="O327" s="269">
        <v>135.11199999999999</v>
      </c>
      <c r="P327" s="269">
        <v>135.11199999999999</v>
      </c>
      <c r="Q327" s="269">
        <v>135.11199999999999</v>
      </c>
      <c r="R327" s="269">
        <v>140.06200000000001</v>
      </c>
      <c r="S327" s="269">
        <v>145.82999999999899</v>
      </c>
      <c r="T327" s="269">
        <v>145.82999999999899</v>
      </c>
      <c r="U327" s="269">
        <v>203.89999999999901</v>
      </c>
      <c r="V327" s="269">
        <v>143.57999999999899</v>
      </c>
      <c r="W327" s="269">
        <v>143.57999999999899</v>
      </c>
      <c r="X327" s="269">
        <v>146.28</v>
      </c>
      <c r="Y327" s="269">
        <v>143.57999999999899</v>
      </c>
      <c r="Z327" s="269">
        <v>145.82999999999899</v>
      </c>
      <c r="AA327" s="269">
        <v>143.12099999999899</v>
      </c>
      <c r="AB327" s="269">
        <v>143.12099999999899</v>
      </c>
      <c r="AC327" s="269">
        <v>143.12099999999899</v>
      </c>
      <c r="AD327" s="269">
        <v>148.52099999999999</v>
      </c>
    </row>
    <row r="328" spans="1:30" x14ac:dyDescent="0.25">
      <c r="A328" s="240" t="s">
        <v>1075</v>
      </c>
      <c r="B328" s="269">
        <v>-25.423120000000001</v>
      </c>
      <c r="C328" s="269">
        <v>-35.891860000000001</v>
      </c>
      <c r="D328" s="269">
        <v>-15.919589999999999</v>
      </c>
      <c r="E328" s="269">
        <v>-23.943490000000001</v>
      </c>
      <c r="F328" s="269">
        <v>-22.340199999999999</v>
      </c>
      <c r="G328" s="269">
        <v>-21.570399999999999</v>
      </c>
      <c r="H328" s="269">
        <v>-12.980779999999999</v>
      </c>
      <c r="I328" s="269">
        <v>-18.206</v>
      </c>
      <c r="J328" s="269">
        <v>-18.206</v>
      </c>
      <c r="K328" s="269">
        <v>-18.206</v>
      </c>
      <c r="L328" s="269">
        <v>-18.206</v>
      </c>
      <c r="M328" s="269">
        <v>-18.206</v>
      </c>
      <c r="N328" s="269">
        <v>-18.206</v>
      </c>
      <c r="O328" s="269">
        <v>-24.323</v>
      </c>
      <c r="P328" s="269">
        <v>-21.286000000000001</v>
      </c>
      <c r="Q328" s="269">
        <v>-22.888000000000002</v>
      </c>
      <c r="R328" s="269">
        <v>-19.616</v>
      </c>
      <c r="S328" s="269">
        <v>-18.149999999999999</v>
      </c>
      <c r="T328" s="269">
        <v>-13.494</v>
      </c>
      <c r="U328" s="269">
        <v>-12.686</v>
      </c>
      <c r="V328" s="269">
        <v>-12.823</v>
      </c>
      <c r="W328" s="269">
        <v>-12.864000000000001</v>
      </c>
      <c r="X328" s="269">
        <v>-13.773999999999999</v>
      </c>
      <c r="Y328" s="269">
        <v>-18.373999999999999</v>
      </c>
      <c r="Z328" s="269">
        <v>-25.914999999999999</v>
      </c>
      <c r="AA328" s="269">
        <v>-24.323</v>
      </c>
      <c r="AB328" s="269">
        <v>-21.286000000000001</v>
      </c>
      <c r="AC328" s="269">
        <v>-22.888000000000002</v>
      </c>
      <c r="AD328" s="269">
        <v>-19.616</v>
      </c>
    </row>
    <row r="329" spans="1:30" x14ac:dyDescent="0.25">
      <c r="A329" s="240" t="s">
        <v>853</v>
      </c>
      <c r="B329" s="269">
        <v>-70.205079999999995</v>
      </c>
      <c r="C329" s="269">
        <v>-109.3023</v>
      </c>
      <c r="D329" s="269">
        <v>-94.421149999999997</v>
      </c>
      <c r="E329" s="269">
        <v>-99.042829999999995</v>
      </c>
      <c r="F329" s="269">
        <v>-75.591520000000003</v>
      </c>
      <c r="G329" s="269">
        <v>-13.25248</v>
      </c>
      <c r="H329" s="269">
        <v>-0.30943999999999999</v>
      </c>
      <c r="I329" s="269">
        <v>0</v>
      </c>
      <c r="J329" s="269">
        <v>0</v>
      </c>
      <c r="K329" s="269">
        <v>0</v>
      </c>
      <c r="L329" s="269">
        <v>0</v>
      </c>
      <c r="M329" s="269">
        <v>-4</v>
      </c>
      <c r="N329" s="269">
        <v>-72</v>
      </c>
      <c r="O329" s="269">
        <v>-121</v>
      </c>
      <c r="P329" s="269">
        <v>-117</v>
      </c>
      <c r="Q329" s="269">
        <v>-99</v>
      </c>
      <c r="R329" s="269">
        <v>-84</v>
      </c>
      <c r="S329" s="269">
        <v>-42</v>
      </c>
      <c r="T329" s="269">
        <v>0</v>
      </c>
      <c r="U329" s="269">
        <v>0</v>
      </c>
      <c r="V329" s="269">
        <v>0</v>
      </c>
      <c r="W329" s="269">
        <v>0</v>
      </c>
      <c r="X329" s="269">
        <v>0</v>
      </c>
      <c r="Y329" s="269">
        <v>-4</v>
      </c>
      <c r="Z329" s="269">
        <v>-108</v>
      </c>
      <c r="AA329" s="269">
        <v>-119</v>
      </c>
      <c r="AB329" s="269">
        <v>-115</v>
      </c>
      <c r="AC329" s="269">
        <v>-99</v>
      </c>
      <c r="AD329" s="269">
        <v>-84</v>
      </c>
    </row>
    <row r="330" spans="1:30" x14ac:dyDescent="0.25">
      <c r="A330" s="240" t="s">
        <v>854</v>
      </c>
      <c r="B330" s="269">
        <v>0</v>
      </c>
      <c r="C330" s="269">
        <v>0</v>
      </c>
      <c r="D330" s="269">
        <v>0</v>
      </c>
      <c r="E330" s="269">
        <v>28.71142</v>
      </c>
      <c r="F330" s="269">
        <v>0</v>
      </c>
      <c r="G330" s="269">
        <v>0</v>
      </c>
      <c r="H330" s="269">
        <v>0</v>
      </c>
      <c r="I330" s="269">
        <v>0.88200000000000001</v>
      </c>
      <c r="J330" s="269">
        <v>0.35699999999999998</v>
      </c>
      <c r="K330" s="269">
        <v>1.46</v>
      </c>
      <c r="L330" s="269">
        <v>0.125</v>
      </c>
      <c r="M330" s="269">
        <v>0.104</v>
      </c>
      <c r="N330" s="269">
        <v>0.157</v>
      </c>
      <c r="O330" s="269">
        <v>0.82599999999999996</v>
      </c>
      <c r="P330" s="269">
        <v>0.17</v>
      </c>
      <c r="Q330" s="269">
        <v>0.28699999999999998</v>
      </c>
      <c r="R330" s="269">
        <v>0.59799999999999998</v>
      </c>
      <c r="S330" s="269">
        <v>0.71799999999999997</v>
      </c>
      <c r="T330" s="269">
        <v>1.5349999999999999</v>
      </c>
      <c r="U330" s="269">
        <v>1.0820000000000001</v>
      </c>
      <c r="V330" s="269">
        <v>0.46700000000000003</v>
      </c>
      <c r="W330" s="269">
        <v>0.753</v>
      </c>
      <c r="X330" s="269">
        <v>0.15</v>
      </c>
      <c r="Y330" s="269">
        <v>0.19400000000000001</v>
      </c>
      <c r="Z330" s="269">
        <v>0.185</v>
      </c>
      <c r="AA330" s="269">
        <v>0.82799999999999996</v>
      </c>
      <c r="AB330" s="269">
        <v>0.17499999999999999</v>
      </c>
      <c r="AC330" s="269">
        <v>0.29499999999999998</v>
      </c>
      <c r="AD330" s="269">
        <v>0.61499999999999999</v>
      </c>
    </row>
    <row r="331" spans="1:30" ht="15.75" thickBot="1" x14ac:dyDescent="0.3">
      <c r="A331" s="240" t="s">
        <v>855</v>
      </c>
      <c r="B331" s="303">
        <v>283.12682999999998</v>
      </c>
      <c r="C331" s="303">
        <v>366.38815</v>
      </c>
      <c r="D331" s="303">
        <v>309.24356999999998</v>
      </c>
      <c r="E331" s="303">
        <v>281.83134999999999</v>
      </c>
      <c r="F331" s="303">
        <v>312.918869999999</v>
      </c>
      <c r="G331" s="303">
        <v>279.39492999999999</v>
      </c>
      <c r="H331" s="303">
        <v>244.32417999999899</v>
      </c>
      <c r="I331" s="303">
        <v>336.714</v>
      </c>
      <c r="J331" s="303">
        <v>278.351</v>
      </c>
      <c r="K331" s="303">
        <v>474.59699999999998</v>
      </c>
      <c r="L331" s="303">
        <v>507.98399999999998</v>
      </c>
      <c r="M331" s="303">
        <v>444.93900000000002</v>
      </c>
      <c r="N331" s="303">
        <v>-68.483999999999995</v>
      </c>
      <c r="O331" s="303">
        <v>330.23099999999999</v>
      </c>
      <c r="P331" s="303">
        <v>283.80200000000002</v>
      </c>
      <c r="Q331" s="303">
        <v>265.22199999999998</v>
      </c>
      <c r="R331" s="303">
        <v>230.25899999999999</v>
      </c>
      <c r="S331" s="303">
        <v>231.5</v>
      </c>
      <c r="T331" s="303">
        <v>233.13900000000001</v>
      </c>
      <c r="U331" s="303">
        <v>241.137</v>
      </c>
      <c r="V331" s="303">
        <v>247.893</v>
      </c>
      <c r="W331" s="303">
        <v>229.49</v>
      </c>
      <c r="X331" s="303">
        <v>252.56800000000001</v>
      </c>
      <c r="Y331" s="303">
        <v>229.57400000000001</v>
      </c>
      <c r="Z331" s="303">
        <v>234.26499999999999</v>
      </c>
      <c r="AA331" s="303">
        <v>333.76499999999999</v>
      </c>
      <c r="AB331" s="303">
        <v>283.851</v>
      </c>
      <c r="AC331" s="303">
        <v>265.79899999999998</v>
      </c>
      <c r="AD331" s="303">
        <v>231.2</v>
      </c>
    </row>
    <row r="332" spans="1:30" x14ac:dyDescent="0.25">
      <c r="A332" s="299" t="s">
        <v>856</v>
      </c>
      <c r="B332" s="269">
        <v>6929.6451100000004</v>
      </c>
      <c r="C332" s="269">
        <v>8350.8233699999892</v>
      </c>
      <c r="D332" s="269">
        <v>7923.8777799999998</v>
      </c>
      <c r="E332" s="269">
        <v>6871.9972500000003</v>
      </c>
      <c r="F332" s="269">
        <v>9303.2616799999905</v>
      </c>
      <c r="G332" s="269">
        <v>8297.0495100000007</v>
      </c>
      <c r="H332" s="269">
        <v>7508.6093300000002</v>
      </c>
      <c r="I332" s="269">
        <v>8185.4919999999902</v>
      </c>
      <c r="J332" s="269">
        <v>8586.4809999999998</v>
      </c>
      <c r="K332" s="269">
        <v>8223.5889999999999</v>
      </c>
      <c r="L332" s="269">
        <v>8804.7929999999997</v>
      </c>
      <c r="M332" s="269">
        <v>8430.0959999999995</v>
      </c>
      <c r="N332" s="269">
        <v>8005.8779999999997</v>
      </c>
      <c r="O332" s="269">
        <v>8665.9679999999898</v>
      </c>
      <c r="P332" s="269">
        <v>8002.9470000000001</v>
      </c>
      <c r="Q332" s="269">
        <v>8299.8349999999991</v>
      </c>
      <c r="R332" s="269">
        <v>8431.4390000000003</v>
      </c>
      <c r="S332" s="269">
        <v>8670.1769999999997</v>
      </c>
      <c r="T332" s="269">
        <v>8439.4199999999892</v>
      </c>
      <c r="U332" s="269">
        <v>8530.9009999999998</v>
      </c>
      <c r="V332" s="269">
        <v>8492.9320000000007</v>
      </c>
      <c r="W332" s="269">
        <v>8528.3430000000008</v>
      </c>
      <c r="X332" s="269">
        <v>8675.8359999999993</v>
      </c>
      <c r="Y332" s="269">
        <v>7976.4960000000001</v>
      </c>
      <c r="Z332" s="269">
        <v>8142.1130000000003</v>
      </c>
      <c r="AA332" s="269">
        <v>8838.0829999999896</v>
      </c>
      <c r="AB332" s="269">
        <v>8219.5849999999991</v>
      </c>
      <c r="AC332" s="269">
        <v>8689.1010000000006</v>
      </c>
      <c r="AD332" s="269">
        <v>8670.9950000000008</v>
      </c>
    </row>
    <row r="333" spans="1:30" ht="15.75" thickBot="1" x14ac:dyDescent="0.3">
      <c r="A333" s="240" t="s">
        <v>857</v>
      </c>
      <c r="B333" s="303">
        <v>91.528530000000003</v>
      </c>
      <c r="C333" s="303">
        <v>117.50346</v>
      </c>
      <c r="D333" s="303">
        <v>103.53792</v>
      </c>
      <c r="E333" s="303">
        <v>98.69632</v>
      </c>
      <c r="F333" s="303">
        <v>102.93274</v>
      </c>
      <c r="G333" s="303">
        <v>96.904929999999993</v>
      </c>
      <c r="H333" s="303">
        <v>105.84528</v>
      </c>
      <c r="I333" s="303">
        <v>97.745999999999995</v>
      </c>
      <c r="J333" s="303">
        <v>96.23</v>
      </c>
      <c r="K333" s="303">
        <v>91.108999999999995</v>
      </c>
      <c r="L333" s="303">
        <v>107.005</v>
      </c>
      <c r="M333" s="303">
        <v>92.153000000000006</v>
      </c>
      <c r="N333" s="303">
        <v>87.171999999999997</v>
      </c>
      <c r="O333" s="303">
        <v>138.12700000000001</v>
      </c>
      <c r="P333" s="303">
        <v>121.435</v>
      </c>
      <c r="Q333" s="303">
        <v>122.605</v>
      </c>
      <c r="R333" s="303">
        <v>126.096</v>
      </c>
      <c r="S333" s="303">
        <v>131.63999999999999</v>
      </c>
      <c r="T333" s="303">
        <v>14.319000000000001</v>
      </c>
      <c r="U333" s="303">
        <v>88.521000000000001</v>
      </c>
      <c r="V333" s="303">
        <v>92.777000000000001</v>
      </c>
      <c r="W333" s="303">
        <v>83.444999999999993</v>
      </c>
      <c r="X333" s="303">
        <v>97.741</v>
      </c>
      <c r="Y333" s="303">
        <v>50.542000000000002</v>
      </c>
      <c r="Z333" s="303">
        <v>62.414000000000001</v>
      </c>
      <c r="AA333" s="303">
        <v>142.512</v>
      </c>
      <c r="AB333" s="303">
        <v>119.544</v>
      </c>
      <c r="AC333" s="303">
        <v>125.72799999999999</v>
      </c>
      <c r="AD333" s="303">
        <v>127.31100000000001</v>
      </c>
    </row>
    <row r="334" spans="1:30" x14ac:dyDescent="0.25">
      <c r="A334" s="299" t="s">
        <v>792</v>
      </c>
      <c r="B334" s="269">
        <v>91.528530000000003</v>
      </c>
      <c r="C334" s="269">
        <v>117.50346</v>
      </c>
      <c r="D334" s="269">
        <v>103.53792</v>
      </c>
      <c r="E334" s="269">
        <v>98.69632</v>
      </c>
      <c r="F334" s="269">
        <v>102.93274</v>
      </c>
      <c r="G334" s="269">
        <v>96.904929999999993</v>
      </c>
      <c r="H334" s="269">
        <v>105.84528</v>
      </c>
      <c r="I334" s="269">
        <v>97.745999999999995</v>
      </c>
      <c r="J334" s="269">
        <v>96.23</v>
      </c>
      <c r="K334" s="269">
        <v>91.108999999999995</v>
      </c>
      <c r="L334" s="269">
        <v>107.005</v>
      </c>
      <c r="M334" s="269">
        <v>92.153000000000006</v>
      </c>
      <c r="N334" s="269">
        <v>87.171999999999997</v>
      </c>
      <c r="O334" s="269">
        <v>138.12700000000001</v>
      </c>
      <c r="P334" s="269">
        <v>121.435</v>
      </c>
      <c r="Q334" s="269">
        <v>122.605</v>
      </c>
      <c r="R334" s="269">
        <v>126.096</v>
      </c>
      <c r="S334" s="269">
        <v>131.63999999999999</v>
      </c>
      <c r="T334" s="269">
        <v>14.319000000000001</v>
      </c>
      <c r="U334" s="269">
        <v>88.521000000000001</v>
      </c>
      <c r="V334" s="269">
        <v>92.777000000000001</v>
      </c>
      <c r="W334" s="269">
        <v>83.444999999999993</v>
      </c>
      <c r="X334" s="269">
        <v>97.741</v>
      </c>
      <c r="Y334" s="269">
        <v>50.542000000000002</v>
      </c>
      <c r="Z334" s="269">
        <v>62.414000000000001</v>
      </c>
      <c r="AA334" s="269">
        <v>142.512</v>
      </c>
      <c r="AB334" s="269">
        <v>119.544</v>
      </c>
      <c r="AC334" s="269">
        <v>125.72799999999999</v>
      </c>
      <c r="AD334" s="269">
        <v>127.31100000000001</v>
      </c>
    </row>
    <row r="335" spans="1:30" x14ac:dyDescent="0.25">
      <c r="A335" s="240" t="s">
        <v>858</v>
      </c>
      <c r="B335" s="269">
        <v>142.29611</v>
      </c>
      <c r="C335" s="269">
        <v>154.02763999999999</v>
      </c>
      <c r="D335" s="269">
        <v>141.28139999999999</v>
      </c>
      <c r="E335" s="269">
        <v>163.24610999999999</v>
      </c>
      <c r="F335" s="269">
        <v>189.41985</v>
      </c>
      <c r="G335" s="269">
        <v>102.33654999999899</v>
      </c>
      <c r="H335" s="269">
        <v>159.25407000000001</v>
      </c>
      <c r="I335" s="269">
        <v>155.93600000000001</v>
      </c>
      <c r="J335" s="269">
        <v>133.05799999999999</v>
      </c>
      <c r="K335" s="269">
        <v>156.096</v>
      </c>
      <c r="L335" s="269">
        <v>156.09700000000001</v>
      </c>
      <c r="M335" s="269">
        <v>133.09700000000001</v>
      </c>
      <c r="N335" s="269">
        <v>156.096</v>
      </c>
      <c r="O335" s="269">
        <v>161.96600000000001</v>
      </c>
      <c r="P335" s="269">
        <v>137.96700000000001</v>
      </c>
      <c r="Q335" s="269">
        <v>161.96600000000001</v>
      </c>
      <c r="R335" s="269">
        <v>161.96700000000001</v>
      </c>
      <c r="S335" s="269">
        <v>140.762</v>
      </c>
      <c r="T335" s="269">
        <v>164.76300000000001</v>
      </c>
      <c r="U335" s="269">
        <v>164.762</v>
      </c>
      <c r="V335" s="269">
        <v>140.76499999999999</v>
      </c>
      <c r="W335" s="269">
        <v>164.76400000000001</v>
      </c>
      <c r="X335" s="269">
        <v>164.76499999999999</v>
      </c>
      <c r="Y335" s="269">
        <v>143.18700000000001</v>
      </c>
      <c r="Z335" s="269">
        <v>164.76499999999999</v>
      </c>
      <c r="AA335" s="269">
        <v>161.69499999999999</v>
      </c>
      <c r="AB335" s="269">
        <v>137.696</v>
      </c>
      <c r="AC335" s="269">
        <v>161.69499999999999</v>
      </c>
      <c r="AD335" s="269">
        <v>161.696</v>
      </c>
    </row>
    <row r="336" spans="1:30" ht="15.75" thickBot="1" x14ac:dyDescent="0.3">
      <c r="A336" s="240" t="s">
        <v>859</v>
      </c>
      <c r="B336" s="303">
        <v>38.646419999999999</v>
      </c>
      <c r="C336" s="303">
        <v>40.66142</v>
      </c>
      <c r="D336" s="303">
        <v>40.663679999999999</v>
      </c>
      <c r="E336" s="303">
        <v>42.772379999999998</v>
      </c>
      <c r="F336" s="303">
        <v>44.99868</v>
      </c>
      <c r="G336" s="303">
        <v>46.851100000000002</v>
      </c>
      <c r="H336" s="303">
        <v>46.852890000000002</v>
      </c>
      <c r="I336" s="303">
        <v>38.119</v>
      </c>
      <c r="J336" s="303">
        <v>38.119</v>
      </c>
      <c r="K336" s="303">
        <v>38.119</v>
      </c>
      <c r="L336" s="303">
        <v>38.119</v>
      </c>
      <c r="M336" s="303">
        <v>38.119</v>
      </c>
      <c r="N336" s="303">
        <v>38.119</v>
      </c>
      <c r="O336" s="303">
        <v>48.231000000000002</v>
      </c>
      <c r="P336" s="303">
        <v>48.231000000000002</v>
      </c>
      <c r="Q336" s="303">
        <v>48.231000000000002</v>
      </c>
      <c r="R336" s="303">
        <v>48.231000000000002</v>
      </c>
      <c r="S336" s="303">
        <v>48.231000000000002</v>
      </c>
      <c r="T336" s="303">
        <v>48.231000000000002</v>
      </c>
      <c r="U336" s="303">
        <v>48.231000000000002</v>
      </c>
      <c r="V336" s="303">
        <v>48.231000000000002</v>
      </c>
      <c r="W336" s="303">
        <v>48.231000000000002</v>
      </c>
      <c r="X336" s="303">
        <v>48.231000000000002</v>
      </c>
      <c r="Y336" s="303">
        <v>48.231000000000002</v>
      </c>
      <c r="Z336" s="303">
        <v>48.231000000000002</v>
      </c>
      <c r="AA336" s="303">
        <v>48.231000000000002</v>
      </c>
      <c r="AB336" s="303">
        <v>48.231000000000002</v>
      </c>
      <c r="AC336" s="303">
        <v>48.231000000000002</v>
      </c>
      <c r="AD336" s="303">
        <v>48.231000000000002</v>
      </c>
    </row>
    <row r="337" spans="1:30" x14ac:dyDescent="0.25">
      <c r="A337" s="299" t="s">
        <v>680</v>
      </c>
      <c r="B337" s="269">
        <v>180.94253</v>
      </c>
      <c r="C337" s="269">
        <v>194.68906000000001</v>
      </c>
      <c r="D337" s="269">
        <v>181.94507999999999</v>
      </c>
      <c r="E337" s="269">
        <v>206.01849000000001</v>
      </c>
      <c r="F337" s="269">
        <v>234.41853</v>
      </c>
      <c r="G337" s="269">
        <v>149.18764999999999</v>
      </c>
      <c r="H337" s="269">
        <v>206.10695999999999</v>
      </c>
      <c r="I337" s="269">
        <v>194.05500000000001</v>
      </c>
      <c r="J337" s="269">
        <v>171.17699999999999</v>
      </c>
      <c r="K337" s="269">
        <v>194.215</v>
      </c>
      <c r="L337" s="269">
        <v>194.21600000000001</v>
      </c>
      <c r="M337" s="269">
        <v>171.21600000000001</v>
      </c>
      <c r="N337" s="269">
        <v>194.215</v>
      </c>
      <c r="O337" s="269">
        <v>210.197</v>
      </c>
      <c r="P337" s="269">
        <v>186.19800000000001</v>
      </c>
      <c r="Q337" s="269">
        <v>210.197</v>
      </c>
      <c r="R337" s="269">
        <v>210.19800000000001</v>
      </c>
      <c r="S337" s="269">
        <v>188.99299999999999</v>
      </c>
      <c r="T337" s="269">
        <v>212.994</v>
      </c>
      <c r="U337" s="269">
        <v>212.99299999999999</v>
      </c>
      <c r="V337" s="269">
        <v>188.99600000000001</v>
      </c>
      <c r="W337" s="269">
        <v>212.995</v>
      </c>
      <c r="X337" s="269">
        <v>212.99600000000001</v>
      </c>
      <c r="Y337" s="269">
        <v>191.41800000000001</v>
      </c>
      <c r="Z337" s="269">
        <v>212.99600000000001</v>
      </c>
      <c r="AA337" s="269">
        <v>209.92599999999999</v>
      </c>
      <c r="AB337" s="269">
        <v>185.92699999999999</v>
      </c>
      <c r="AC337" s="269">
        <v>209.92599999999999</v>
      </c>
      <c r="AD337" s="269">
        <v>209.92699999999999</v>
      </c>
    </row>
    <row r="339" spans="1:30" x14ac:dyDescent="0.25">
      <c r="A339" s="297" t="s">
        <v>860</v>
      </c>
      <c r="B339" s="301">
        <v>7202.1161700000002</v>
      </c>
      <c r="C339" s="301">
        <v>8663.0158899999897</v>
      </c>
      <c r="D339" s="301">
        <v>8209.36077999999</v>
      </c>
      <c r="E339" s="301">
        <v>7176.7120599999998</v>
      </c>
      <c r="F339" s="301">
        <v>9640.6129499999897</v>
      </c>
      <c r="G339" s="301">
        <v>8543.1420899999994</v>
      </c>
      <c r="H339" s="301">
        <v>7820.5615699999998</v>
      </c>
      <c r="I339" s="301">
        <v>8477.2929999999997</v>
      </c>
      <c r="J339" s="301">
        <v>8853.8880000000008</v>
      </c>
      <c r="K339" s="301">
        <v>8508.9130000000005</v>
      </c>
      <c r="L339" s="301">
        <v>9106.0139999999992</v>
      </c>
      <c r="M339" s="301">
        <v>8693.4650000000001</v>
      </c>
      <c r="N339" s="301">
        <v>8287.2649999999994</v>
      </c>
      <c r="O339" s="301">
        <v>9014.2919999999904</v>
      </c>
      <c r="P339" s="301">
        <v>8310.58</v>
      </c>
      <c r="Q339" s="301">
        <v>8632.6370000000006</v>
      </c>
      <c r="R339" s="301">
        <v>8767.7330000000002</v>
      </c>
      <c r="S339" s="301">
        <v>8990.81</v>
      </c>
      <c r="T339" s="301">
        <v>8666.7329999999893</v>
      </c>
      <c r="U339" s="301">
        <v>8832.4150000000009</v>
      </c>
      <c r="V339" s="301">
        <v>8774.7049999999999</v>
      </c>
      <c r="W339" s="301">
        <v>8824.7829999999994</v>
      </c>
      <c r="X339" s="301">
        <v>8986.5730000000003</v>
      </c>
      <c r="Y339" s="301">
        <v>8218.4560000000001</v>
      </c>
      <c r="Z339" s="301">
        <v>8417.5229999999992</v>
      </c>
      <c r="AA339" s="301">
        <v>9190.5209999999897</v>
      </c>
      <c r="AB339" s="301">
        <v>8525.0559999999896</v>
      </c>
      <c r="AC339" s="301">
        <v>9024.7549999999992</v>
      </c>
      <c r="AD339" s="301">
        <v>9008.2330000000002</v>
      </c>
    </row>
    <row r="340" spans="1:30" x14ac:dyDescent="0.25">
      <c r="A340" s="240" t="s">
        <v>649</v>
      </c>
    </row>
    <row r="341" spans="1:30" x14ac:dyDescent="0.25">
      <c r="A341" s="240" t="s">
        <v>861</v>
      </c>
      <c r="B341" s="269">
        <v>75751.583480000001</v>
      </c>
      <c r="C341" s="269">
        <v>96300.188299999994</v>
      </c>
      <c r="D341" s="269">
        <v>62788.48272</v>
      </c>
      <c r="E341" s="269">
        <v>63845.793980000002</v>
      </c>
      <c r="F341" s="269">
        <v>56922.741269999999</v>
      </c>
      <c r="G341" s="269">
        <v>54252.275199999902</v>
      </c>
      <c r="H341" s="269">
        <v>53435.442329999903</v>
      </c>
      <c r="I341" s="269">
        <v>55899.881579571302</v>
      </c>
      <c r="J341" s="269">
        <v>58536.308064983699</v>
      </c>
      <c r="K341" s="269">
        <v>51883.545370785701</v>
      </c>
      <c r="L341" s="269">
        <v>50466.077459219203</v>
      </c>
      <c r="M341" s="269">
        <v>57365.308903850899</v>
      </c>
      <c r="N341" s="269">
        <v>75279.659055494296</v>
      </c>
      <c r="O341" s="269">
        <v>84925.831355455593</v>
      </c>
      <c r="P341" s="269">
        <v>75274.485334728</v>
      </c>
      <c r="Q341" s="269">
        <v>68181.968165527403</v>
      </c>
      <c r="R341" s="269">
        <v>54714.452634703797</v>
      </c>
      <c r="S341" s="269">
        <v>54835.520668945501</v>
      </c>
      <c r="T341" s="269">
        <v>52660.516448490402</v>
      </c>
      <c r="U341" s="269">
        <v>56897.405673360103</v>
      </c>
      <c r="V341" s="269">
        <v>57520.621379894503</v>
      </c>
      <c r="W341" s="269">
        <v>51537.715035187903</v>
      </c>
      <c r="X341" s="269">
        <v>50164.950042468001</v>
      </c>
      <c r="Y341" s="269">
        <v>58014.653033681701</v>
      </c>
      <c r="Z341" s="269">
        <v>72913.302733833698</v>
      </c>
      <c r="AA341" s="269">
        <v>82216.374978262407</v>
      </c>
      <c r="AB341" s="269">
        <v>72298.092340333504</v>
      </c>
      <c r="AC341" s="269">
        <v>71625.455103736895</v>
      </c>
      <c r="AD341" s="269">
        <v>53382.403876306897</v>
      </c>
    </row>
    <row r="342" spans="1:30" x14ac:dyDescent="0.25">
      <c r="A342" s="240" t="s">
        <v>862</v>
      </c>
      <c r="B342" s="269">
        <v>8544.5247999999992</v>
      </c>
      <c r="C342" s="269">
        <v>6681.97264</v>
      </c>
      <c r="D342" s="269">
        <v>7095.5654999999997</v>
      </c>
      <c r="E342" s="269">
        <v>9881.9841199999992</v>
      </c>
      <c r="F342" s="269">
        <v>11895.6891399999</v>
      </c>
      <c r="G342" s="269">
        <v>8091.3260299999902</v>
      </c>
      <c r="H342" s="269">
        <v>9045.1761499999993</v>
      </c>
      <c r="I342" s="269">
        <v>11237.4629999999</v>
      </c>
      <c r="J342" s="269">
        <v>10007.316999999999</v>
      </c>
      <c r="K342" s="269">
        <v>10037.181999999901</v>
      </c>
      <c r="L342" s="269">
        <v>13858.485999999901</v>
      </c>
      <c r="M342" s="269">
        <v>8500.8780000000006</v>
      </c>
      <c r="N342" s="269">
        <v>8007.21899999999</v>
      </c>
      <c r="O342" s="269">
        <v>7168.2669999999998</v>
      </c>
      <c r="P342" s="269">
        <v>7450.0780000000004</v>
      </c>
      <c r="Q342" s="269">
        <v>9471.0429999999997</v>
      </c>
      <c r="R342" s="269">
        <v>12316.369000000001</v>
      </c>
      <c r="S342" s="269">
        <v>9032.9120000000003</v>
      </c>
      <c r="T342" s="269">
        <v>9051.1309999999903</v>
      </c>
      <c r="U342" s="269">
        <v>12049.261</v>
      </c>
      <c r="V342" s="269">
        <v>11410.455</v>
      </c>
      <c r="W342" s="269">
        <v>15193.619999999901</v>
      </c>
      <c r="X342" s="269">
        <v>12808.605</v>
      </c>
      <c r="Y342" s="269">
        <v>10789.743</v>
      </c>
      <c r="Z342" s="269">
        <v>8081.5079999999998</v>
      </c>
      <c r="AA342" s="269">
        <v>7353.52</v>
      </c>
      <c r="AB342" s="269">
        <v>7275.9529999999904</v>
      </c>
      <c r="AC342" s="269">
        <v>10362.9199999999</v>
      </c>
      <c r="AD342" s="269">
        <v>12369.116</v>
      </c>
    </row>
    <row r="343" spans="1:30" ht="15.75" thickBot="1" x14ac:dyDescent="0.3">
      <c r="A343" s="240" t="s">
        <v>863</v>
      </c>
      <c r="B343" s="303">
        <v>252.21672999999899</v>
      </c>
      <c r="C343" s="303">
        <v>252.60892999999999</v>
      </c>
      <c r="D343" s="303">
        <v>262.72904</v>
      </c>
      <c r="E343" s="303">
        <v>297.82616999999999</v>
      </c>
      <c r="F343" s="303">
        <v>317.65865000000002</v>
      </c>
      <c r="G343" s="303">
        <v>191.09513999999999</v>
      </c>
      <c r="H343" s="303">
        <v>266.83688000000001</v>
      </c>
      <c r="I343" s="303">
        <v>279.34199999999998</v>
      </c>
      <c r="J343" s="303">
        <v>228.81399999999999</v>
      </c>
      <c r="K343" s="303">
        <v>273.11799999999999</v>
      </c>
      <c r="L343" s="303">
        <v>259.50299999999999</v>
      </c>
      <c r="M343" s="303">
        <v>228.50299999999999</v>
      </c>
      <c r="N343" s="303">
        <v>271.50200000000001</v>
      </c>
      <c r="O343" s="303">
        <v>276.30900000000003</v>
      </c>
      <c r="P343" s="303">
        <v>243.65899999999999</v>
      </c>
      <c r="Q343" s="303">
        <v>278.09800000000001</v>
      </c>
      <c r="R343" s="303">
        <v>327.26799999999997</v>
      </c>
      <c r="S343" s="303">
        <v>248.43</v>
      </c>
      <c r="T343" s="303">
        <v>280.23</v>
      </c>
      <c r="U343" s="303">
        <v>297.762</v>
      </c>
      <c r="V343" s="303">
        <v>249.309</v>
      </c>
      <c r="W343" s="303">
        <v>263.57400000000001</v>
      </c>
      <c r="X343" s="303">
        <v>271.01499999999999</v>
      </c>
      <c r="Y343" s="303">
        <v>277.66800000000001</v>
      </c>
      <c r="Z343" s="303">
        <v>303.91199999999998</v>
      </c>
      <c r="AA343" s="303">
        <v>276.736999999999</v>
      </c>
      <c r="AB343" s="303">
        <v>244.08699999999999</v>
      </c>
      <c r="AC343" s="303">
        <v>278.52599999999899</v>
      </c>
      <c r="AD343" s="303">
        <v>327.69600000000003</v>
      </c>
    </row>
    <row r="344" spans="1:30" x14ac:dyDescent="0.25">
      <c r="A344" s="297" t="s">
        <v>100</v>
      </c>
      <c r="B344" s="269">
        <v>84548.32501</v>
      </c>
      <c r="C344" s="269">
        <v>103234.76987</v>
      </c>
      <c r="D344" s="269">
        <v>70146.777260000003</v>
      </c>
      <c r="E344" s="269">
        <v>74025.604269999996</v>
      </c>
      <c r="F344" s="269">
        <v>69136.089059999998</v>
      </c>
      <c r="G344" s="269">
        <v>62534.696369999998</v>
      </c>
      <c r="H344" s="269">
        <v>62747.45536</v>
      </c>
      <c r="I344" s="269">
        <v>67416.686579571295</v>
      </c>
      <c r="J344" s="269">
        <v>68772.439064983701</v>
      </c>
      <c r="K344" s="269">
        <v>62193.845370785697</v>
      </c>
      <c r="L344" s="269">
        <v>64584.066459219299</v>
      </c>
      <c r="M344" s="269">
        <v>66094.6899038509</v>
      </c>
      <c r="N344" s="269">
        <v>83558.380055494301</v>
      </c>
      <c r="O344" s="269">
        <v>92370.407355455594</v>
      </c>
      <c r="P344" s="269">
        <v>82968.222334727994</v>
      </c>
      <c r="Q344" s="269">
        <v>77931.109165527407</v>
      </c>
      <c r="R344" s="269">
        <v>67358.089634703807</v>
      </c>
      <c r="S344" s="269">
        <v>64116.862668945498</v>
      </c>
      <c r="T344" s="269">
        <v>61991.877448490399</v>
      </c>
      <c r="U344" s="269">
        <v>69244.428673360104</v>
      </c>
      <c r="V344" s="269">
        <v>69180.385379894404</v>
      </c>
      <c r="W344" s="269">
        <v>66994.909035187899</v>
      </c>
      <c r="X344" s="269">
        <v>63244.570042468004</v>
      </c>
      <c r="Y344" s="269">
        <v>69082.064033681701</v>
      </c>
      <c r="Z344" s="269">
        <v>81298.722733833696</v>
      </c>
      <c r="AA344" s="269">
        <v>89846.631978262405</v>
      </c>
      <c r="AB344" s="269">
        <v>79818.132340333497</v>
      </c>
      <c r="AC344" s="269">
        <v>82266.901103736804</v>
      </c>
      <c r="AD344" s="269">
        <v>66079.215876306902</v>
      </c>
    </row>
    <row r="345" spans="1:30" x14ac:dyDescent="0.25">
      <c r="A345" s="240" t="s">
        <v>649</v>
      </c>
    </row>
    <row r="346" spans="1:30" ht="15.75" thickBot="1" x14ac:dyDescent="0.3">
      <c r="A346" s="240" t="s">
        <v>864</v>
      </c>
      <c r="B346" s="303">
        <v>14452.12125</v>
      </c>
      <c r="C346" s="303">
        <v>14588.566339999999</v>
      </c>
      <c r="D346" s="303">
        <v>14630.413929999901</v>
      </c>
      <c r="E346" s="303">
        <v>14626.5502</v>
      </c>
      <c r="F346" s="303">
        <v>14645.76686</v>
      </c>
      <c r="G346" s="303">
        <v>14680.87674</v>
      </c>
      <c r="H346" s="303">
        <v>14718.10865</v>
      </c>
      <c r="I346" s="303">
        <v>14788.3983154169</v>
      </c>
      <c r="J346" s="303">
        <v>14900.306969134301</v>
      </c>
      <c r="K346" s="303">
        <v>15021.012255183899</v>
      </c>
      <c r="L346" s="303">
        <v>15197.314544058099</v>
      </c>
      <c r="M346" s="303">
        <v>15361.9494541317</v>
      </c>
      <c r="N346" s="303">
        <v>15508.7011812907</v>
      </c>
      <c r="O346" s="303">
        <v>15806.2671075378</v>
      </c>
      <c r="P346" s="303">
        <v>16012.666744807801</v>
      </c>
      <c r="Q346" s="303">
        <v>16031.6093590646</v>
      </c>
      <c r="R346" s="303">
        <v>16111.5573324989</v>
      </c>
      <c r="S346" s="303">
        <v>19962.187219791798</v>
      </c>
      <c r="T346" s="303">
        <v>20046.6519056738</v>
      </c>
      <c r="U346" s="303">
        <v>20096.116639025298</v>
      </c>
      <c r="V346" s="303">
        <v>20137.2760023431</v>
      </c>
      <c r="W346" s="303">
        <v>20162.431606784001</v>
      </c>
      <c r="X346" s="303">
        <v>20187.1012930549</v>
      </c>
      <c r="Y346" s="303">
        <v>20286.000843228401</v>
      </c>
      <c r="Z346" s="303">
        <v>20544.658842076999</v>
      </c>
      <c r="AA346" s="303">
        <v>20728.6449068974</v>
      </c>
      <c r="AB346" s="303">
        <v>20726.192924187599</v>
      </c>
      <c r="AC346" s="303">
        <v>20747.7009727367</v>
      </c>
      <c r="AD346" s="303">
        <v>20803.4323428756</v>
      </c>
    </row>
    <row r="347" spans="1:30" x14ac:dyDescent="0.25">
      <c r="A347" s="299" t="s">
        <v>865</v>
      </c>
      <c r="B347" s="269">
        <v>14452.12125</v>
      </c>
      <c r="C347" s="269">
        <v>14588.566339999999</v>
      </c>
      <c r="D347" s="269">
        <v>14630.413929999901</v>
      </c>
      <c r="E347" s="269">
        <v>14626.5502</v>
      </c>
      <c r="F347" s="269">
        <v>14645.76686</v>
      </c>
      <c r="G347" s="269">
        <v>14680.87674</v>
      </c>
      <c r="H347" s="269">
        <v>14718.10865</v>
      </c>
      <c r="I347" s="269">
        <v>14788.3983154169</v>
      </c>
      <c r="J347" s="269">
        <v>14900.306969134301</v>
      </c>
      <c r="K347" s="269">
        <v>15021.012255183899</v>
      </c>
      <c r="L347" s="269">
        <v>15197.314544058099</v>
      </c>
      <c r="M347" s="269">
        <v>15361.9494541317</v>
      </c>
      <c r="N347" s="269">
        <v>15508.7011812907</v>
      </c>
      <c r="O347" s="269">
        <v>15806.2671075378</v>
      </c>
      <c r="P347" s="269">
        <v>16012.666744807801</v>
      </c>
      <c r="Q347" s="269">
        <v>16031.6093590646</v>
      </c>
      <c r="R347" s="269">
        <v>16111.5573324989</v>
      </c>
      <c r="S347" s="269">
        <v>19962.187219791798</v>
      </c>
      <c r="T347" s="269">
        <v>20046.6519056738</v>
      </c>
      <c r="U347" s="269">
        <v>20096.116639025298</v>
      </c>
      <c r="V347" s="269">
        <v>20137.2760023431</v>
      </c>
      <c r="W347" s="269">
        <v>20162.431606784001</v>
      </c>
      <c r="X347" s="269">
        <v>20187.1012930549</v>
      </c>
      <c r="Y347" s="269">
        <v>20286.000843228401</v>
      </c>
      <c r="Z347" s="269">
        <v>20544.658842076999</v>
      </c>
      <c r="AA347" s="269">
        <v>20728.6449068974</v>
      </c>
      <c r="AB347" s="269">
        <v>20726.192924187599</v>
      </c>
      <c r="AC347" s="269">
        <v>20747.7009727367</v>
      </c>
      <c r="AD347" s="269">
        <v>20803.4323428756</v>
      </c>
    </row>
    <row r="348" spans="1:30" ht="15.75" thickBot="1" x14ac:dyDescent="0.3">
      <c r="A348" s="240" t="s">
        <v>866</v>
      </c>
      <c r="B348" s="303">
        <v>1433.8710999999901</v>
      </c>
      <c r="C348" s="303">
        <v>1479.7672399999999</v>
      </c>
      <c r="D348" s="303">
        <v>1518.8523499999999</v>
      </c>
      <c r="E348" s="303">
        <v>1511.5593200000001</v>
      </c>
      <c r="F348" s="303">
        <v>1504.83547</v>
      </c>
      <c r="G348" s="303">
        <v>1501.3956000000001</v>
      </c>
      <c r="H348" s="303">
        <v>1495.8449700000001</v>
      </c>
      <c r="I348" s="303">
        <v>1512.8142998342501</v>
      </c>
      <c r="J348" s="303">
        <v>1541.84634883425</v>
      </c>
      <c r="K348" s="303">
        <v>1545.3453490342499</v>
      </c>
      <c r="L348" s="303">
        <v>1587.78456773425</v>
      </c>
      <c r="M348" s="303">
        <v>1644.40234973425</v>
      </c>
      <c r="N348" s="303">
        <v>1689.7827186342499</v>
      </c>
      <c r="O348" s="303">
        <v>1721.02493283425</v>
      </c>
      <c r="P348" s="303">
        <v>1699.1497608342499</v>
      </c>
      <c r="Q348" s="303">
        <v>1678.21182583425</v>
      </c>
      <c r="R348" s="303">
        <v>1509.28906863425</v>
      </c>
      <c r="S348" s="303">
        <v>1344.3826226342501</v>
      </c>
      <c r="T348" s="303">
        <v>1364.7095449342501</v>
      </c>
      <c r="U348" s="303">
        <v>1389.9088429342401</v>
      </c>
      <c r="V348" s="303">
        <v>1394.0748969342501</v>
      </c>
      <c r="W348" s="303">
        <v>1388.3284009342401</v>
      </c>
      <c r="X348" s="303">
        <v>1411.8541319342501</v>
      </c>
      <c r="Y348" s="303">
        <v>1413.1949329342499</v>
      </c>
      <c r="Z348" s="303">
        <v>1409.3939730342499</v>
      </c>
      <c r="AA348" s="303">
        <v>1421.62937423425</v>
      </c>
      <c r="AB348" s="303">
        <v>1392.6851412342501</v>
      </c>
      <c r="AC348" s="303">
        <v>1432.15989623425</v>
      </c>
      <c r="AD348" s="303">
        <v>1502.55708113425</v>
      </c>
    </row>
    <row r="349" spans="1:30" x14ac:dyDescent="0.25">
      <c r="A349" s="299" t="s">
        <v>867</v>
      </c>
      <c r="B349" s="269">
        <v>1433.8710999999901</v>
      </c>
      <c r="C349" s="269">
        <v>1479.7672399999999</v>
      </c>
      <c r="D349" s="269">
        <v>1518.8523499999999</v>
      </c>
      <c r="E349" s="269">
        <v>1511.5593200000001</v>
      </c>
      <c r="F349" s="269">
        <v>1504.83547</v>
      </c>
      <c r="G349" s="269">
        <v>1501.3956000000001</v>
      </c>
      <c r="H349" s="269">
        <v>1495.8449700000001</v>
      </c>
      <c r="I349" s="269">
        <v>1512.8142998342501</v>
      </c>
      <c r="J349" s="269">
        <v>1541.84634883425</v>
      </c>
      <c r="K349" s="269">
        <v>1545.3453490342499</v>
      </c>
      <c r="L349" s="269">
        <v>1587.78456773425</v>
      </c>
      <c r="M349" s="269">
        <v>1644.40234973425</v>
      </c>
      <c r="N349" s="269">
        <v>1689.7827186342499</v>
      </c>
      <c r="O349" s="269">
        <v>1721.02493283425</v>
      </c>
      <c r="P349" s="269">
        <v>1699.1497608342499</v>
      </c>
      <c r="Q349" s="269">
        <v>1678.21182583425</v>
      </c>
      <c r="R349" s="269">
        <v>1509.28906863425</v>
      </c>
      <c r="S349" s="269">
        <v>1344.3826226342501</v>
      </c>
      <c r="T349" s="269">
        <v>1364.7095449342501</v>
      </c>
      <c r="U349" s="269">
        <v>1389.9088429342401</v>
      </c>
      <c r="V349" s="269">
        <v>1394.0748969342501</v>
      </c>
      <c r="W349" s="269">
        <v>1388.3284009342401</v>
      </c>
      <c r="X349" s="269">
        <v>1411.8541319342501</v>
      </c>
      <c r="Y349" s="269">
        <v>1413.1949329342499</v>
      </c>
      <c r="Z349" s="269">
        <v>1409.3939730342499</v>
      </c>
      <c r="AA349" s="269">
        <v>1421.62937423425</v>
      </c>
      <c r="AB349" s="269">
        <v>1392.6851412342501</v>
      </c>
      <c r="AC349" s="269">
        <v>1432.15989623425</v>
      </c>
      <c r="AD349" s="269">
        <v>1502.55708113425</v>
      </c>
    </row>
    <row r="350" spans="1:30" ht="15.75" thickBot="1" x14ac:dyDescent="0.3">
      <c r="A350" s="240" t="s">
        <v>1076</v>
      </c>
      <c r="B350" s="303">
        <v>31.5914</v>
      </c>
      <c r="C350" s="303">
        <v>33.215580000000003</v>
      </c>
      <c r="D350" s="303">
        <v>35.355539999999998</v>
      </c>
      <c r="E350" s="303">
        <v>39.074179999999998</v>
      </c>
      <c r="F350" s="303">
        <v>41.143500000000003</v>
      </c>
      <c r="G350" s="303">
        <v>42.014119999999998</v>
      </c>
      <c r="H350" s="303">
        <v>43.675870000000003</v>
      </c>
      <c r="I350" s="303">
        <v>46.068719839678202</v>
      </c>
      <c r="J350" s="303">
        <v>48.193010894223598</v>
      </c>
      <c r="K350" s="303">
        <v>52.084689689844097</v>
      </c>
      <c r="L350" s="303">
        <v>56.225788627573003</v>
      </c>
      <c r="M350" s="303">
        <v>60.283119252573002</v>
      </c>
      <c r="N350" s="303">
        <v>67.158041651096994</v>
      </c>
      <c r="O350" s="303">
        <v>69.591557169615498</v>
      </c>
      <c r="P350" s="303">
        <v>73.078728879652701</v>
      </c>
      <c r="Q350" s="303">
        <v>77.4429049617423</v>
      </c>
      <c r="R350" s="303">
        <v>83.902377583465096</v>
      </c>
      <c r="S350" s="303">
        <v>90.344780553389896</v>
      </c>
      <c r="T350" s="303">
        <v>98.920928440182394</v>
      </c>
      <c r="U350" s="303">
        <v>106.135622341697</v>
      </c>
      <c r="V350" s="303">
        <v>117.522235231431</v>
      </c>
      <c r="W350" s="303">
        <v>127.680277941355</v>
      </c>
      <c r="X350" s="303">
        <v>134.935064109937</v>
      </c>
      <c r="Y350" s="303">
        <v>137.904484071475</v>
      </c>
      <c r="Z350" s="303">
        <v>140.906534998116</v>
      </c>
      <c r="AA350" s="303">
        <v>143.26642154850401</v>
      </c>
      <c r="AB350" s="303">
        <v>145.635491937609</v>
      </c>
      <c r="AC350" s="303">
        <v>148.791549632921</v>
      </c>
      <c r="AD350" s="303">
        <v>154.21316088782299</v>
      </c>
    </row>
    <row r="351" spans="1:30" x14ac:dyDescent="0.25">
      <c r="A351" s="299" t="s">
        <v>1077</v>
      </c>
      <c r="B351" s="269">
        <v>31.5914</v>
      </c>
      <c r="C351" s="269">
        <v>33.215580000000003</v>
      </c>
      <c r="D351" s="269">
        <v>35.355539999999998</v>
      </c>
      <c r="E351" s="269">
        <v>39.074179999999998</v>
      </c>
      <c r="F351" s="269">
        <v>41.143500000000003</v>
      </c>
      <c r="G351" s="269">
        <v>42.014119999999998</v>
      </c>
      <c r="H351" s="269">
        <v>43.675870000000003</v>
      </c>
      <c r="I351" s="269">
        <v>46.068719839678202</v>
      </c>
      <c r="J351" s="269">
        <v>48.193010894223598</v>
      </c>
      <c r="K351" s="269">
        <v>52.084689689844097</v>
      </c>
      <c r="L351" s="269">
        <v>56.225788627573003</v>
      </c>
      <c r="M351" s="269">
        <v>60.283119252573002</v>
      </c>
      <c r="N351" s="269">
        <v>67.158041651096994</v>
      </c>
      <c r="O351" s="269">
        <v>69.591557169615498</v>
      </c>
      <c r="P351" s="269">
        <v>73.078728879652701</v>
      </c>
      <c r="Q351" s="269">
        <v>77.4429049617423</v>
      </c>
      <c r="R351" s="269">
        <v>83.902377583465096</v>
      </c>
      <c r="S351" s="269">
        <v>90.344780553389896</v>
      </c>
      <c r="T351" s="269">
        <v>98.920928440182394</v>
      </c>
      <c r="U351" s="269">
        <v>106.135622341697</v>
      </c>
      <c r="V351" s="269">
        <v>117.522235231431</v>
      </c>
      <c r="W351" s="269">
        <v>127.680277941355</v>
      </c>
      <c r="X351" s="269">
        <v>134.935064109937</v>
      </c>
      <c r="Y351" s="269">
        <v>137.904484071475</v>
      </c>
      <c r="Z351" s="269">
        <v>140.906534998116</v>
      </c>
      <c r="AA351" s="269">
        <v>143.26642154850401</v>
      </c>
      <c r="AB351" s="269">
        <v>145.635491937609</v>
      </c>
      <c r="AC351" s="269">
        <v>148.791549632921</v>
      </c>
      <c r="AD351" s="269">
        <v>154.21316088782299</v>
      </c>
    </row>
    <row r="352" spans="1:30" x14ac:dyDescent="0.25">
      <c r="A352" s="240" t="s">
        <v>868</v>
      </c>
      <c r="B352" s="269">
        <v>-14416.2292</v>
      </c>
      <c r="C352" s="269">
        <v>8508.3409200000006</v>
      </c>
      <c r="D352" s="269">
        <v>5354.64113</v>
      </c>
      <c r="E352" s="269">
        <v>-3428.0603099999998</v>
      </c>
      <c r="F352" s="269">
        <v>2179.44623</v>
      </c>
      <c r="G352" s="269">
        <v>4843.2891300000001</v>
      </c>
      <c r="H352" s="269">
        <v>-6275.2623699999904</v>
      </c>
      <c r="I352" s="269">
        <v>5468.4341205554101</v>
      </c>
      <c r="J352" s="269">
        <v>5454.0202126908098</v>
      </c>
      <c r="K352" s="269">
        <v>-21766.721650075</v>
      </c>
      <c r="L352" s="269">
        <v>1771.1365074415701</v>
      </c>
      <c r="M352" s="269">
        <v>3704.9016956227501</v>
      </c>
      <c r="N352" s="269">
        <v>-8554.1143859435797</v>
      </c>
      <c r="O352" s="269">
        <v>6707.7029861155297</v>
      </c>
      <c r="P352" s="269">
        <v>5711.9989226400303</v>
      </c>
      <c r="Q352" s="269">
        <v>-8435.39760058108</v>
      </c>
      <c r="R352" s="269">
        <v>1794.1390782242099</v>
      </c>
      <c r="S352" s="269">
        <v>3283.9193039606398</v>
      </c>
      <c r="T352" s="269">
        <v>-8296.8958642152502</v>
      </c>
      <c r="U352" s="269">
        <v>5242.1968078509699</v>
      </c>
      <c r="V352" s="269">
        <v>5486.1642488164698</v>
      </c>
      <c r="W352" s="269">
        <v>-9686.3359375145992</v>
      </c>
      <c r="X352" s="269">
        <v>1899.2280835403601</v>
      </c>
      <c r="Y352" s="269">
        <v>3587.0085041410698</v>
      </c>
      <c r="Z352" s="269">
        <v>-6753.79391736662</v>
      </c>
      <c r="AA352" s="269">
        <v>7298.7543107524398</v>
      </c>
      <c r="AB352" s="269">
        <v>6323.2031048954404</v>
      </c>
      <c r="AC352" s="269">
        <v>741.36850786006198</v>
      </c>
      <c r="AD352" s="269">
        <v>2025.8558465440001</v>
      </c>
    </row>
    <row r="353" spans="1:30" ht="15.75" thickBot="1" x14ac:dyDescent="0.3">
      <c r="A353" s="240" t="s">
        <v>869</v>
      </c>
      <c r="B353" s="303">
        <v>0</v>
      </c>
      <c r="C353" s="303">
        <v>0</v>
      </c>
      <c r="D353" s="303">
        <v>0</v>
      </c>
      <c r="E353" s="303">
        <v>0</v>
      </c>
      <c r="F353" s="303">
        <v>0</v>
      </c>
      <c r="G353" s="303">
        <v>0</v>
      </c>
      <c r="H353" s="303">
        <v>0</v>
      </c>
      <c r="I353" s="303">
        <v>0</v>
      </c>
      <c r="J353" s="303">
        <v>0</v>
      </c>
      <c r="K353" s="303">
        <v>0</v>
      </c>
      <c r="L353" s="303">
        <v>0</v>
      </c>
      <c r="M353" s="303">
        <v>0</v>
      </c>
      <c r="N353" s="303">
        <v>0</v>
      </c>
      <c r="O353" s="303">
        <v>0</v>
      </c>
      <c r="P353" s="303">
        <v>0</v>
      </c>
      <c r="Q353" s="303">
        <v>0</v>
      </c>
      <c r="R353" s="303">
        <v>0</v>
      </c>
      <c r="S353" s="303">
        <v>0</v>
      </c>
      <c r="T353" s="303">
        <v>0</v>
      </c>
      <c r="U353" s="303">
        <v>0</v>
      </c>
      <c r="V353" s="303">
        <v>0</v>
      </c>
      <c r="W353" s="303">
        <v>0</v>
      </c>
      <c r="X353" s="303">
        <v>0</v>
      </c>
      <c r="Y353" s="303">
        <v>0</v>
      </c>
      <c r="Z353" s="303">
        <v>0</v>
      </c>
      <c r="AA353" s="303">
        <v>0</v>
      </c>
      <c r="AB353" s="303">
        <v>0</v>
      </c>
      <c r="AC353" s="303">
        <v>0</v>
      </c>
      <c r="AD353" s="303">
        <v>0</v>
      </c>
    </row>
    <row r="354" spans="1:30" x14ac:dyDescent="0.25">
      <c r="A354" s="299" t="s">
        <v>870</v>
      </c>
      <c r="B354" s="269">
        <v>-14416.2292</v>
      </c>
      <c r="C354" s="269">
        <v>8508.3409200000006</v>
      </c>
      <c r="D354" s="269">
        <v>5354.64113</v>
      </c>
      <c r="E354" s="269">
        <v>-3428.0603099999998</v>
      </c>
      <c r="F354" s="269">
        <v>2179.44623</v>
      </c>
      <c r="G354" s="269">
        <v>4843.2891300000001</v>
      </c>
      <c r="H354" s="269">
        <v>-6275.2623699999904</v>
      </c>
      <c r="I354" s="269">
        <v>5468.4341205554101</v>
      </c>
      <c r="J354" s="269">
        <v>5454.0202126908098</v>
      </c>
      <c r="K354" s="269">
        <v>-21766.721650075</v>
      </c>
      <c r="L354" s="269">
        <v>1771.1365074415701</v>
      </c>
      <c r="M354" s="269">
        <v>3704.9016956227501</v>
      </c>
      <c r="N354" s="269">
        <v>-8554.1143859435797</v>
      </c>
      <c r="O354" s="269">
        <v>6707.7029861155297</v>
      </c>
      <c r="P354" s="269">
        <v>5711.9989226400303</v>
      </c>
      <c r="Q354" s="269">
        <v>-8435.39760058108</v>
      </c>
      <c r="R354" s="269">
        <v>1794.1390782242099</v>
      </c>
      <c r="S354" s="269">
        <v>3283.9193039606398</v>
      </c>
      <c r="T354" s="269">
        <v>-8296.8958642152502</v>
      </c>
      <c r="U354" s="269">
        <v>5242.1968078509699</v>
      </c>
      <c r="V354" s="269">
        <v>5486.1642488164698</v>
      </c>
      <c r="W354" s="269">
        <v>-9686.3359375145992</v>
      </c>
      <c r="X354" s="269">
        <v>1899.2280835403601</v>
      </c>
      <c r="Y354" s="269">
        <v>3587.0085041410698</v>
      </c>
      <c r="Z354" s="269">
        <v>-6753.79391736662</v>
      </c>
      <c r="AA354" s="269">
        <v>7298.7543107524398</v>
      </c>
      <c r="AB354" s="269">
        <v>6323.2031048954404</v>
      </c>
      <c r="AC354" s="269">
        <v>741.36850786006198</v>
      </c>
      <c r="AD354" s="269">
        <v>2025.8558465440001</v>
      </c>
    </row>
    <row r="355" spans="1:30" x14ac:dyDescent="0.25">
      <c r="A355" s="240" t="s">
        <v>871</v>
      </c>
      <c r="B355" s="269">
        <v>-264.58103999999997</v>
      </c>
      <c r="C355" s="269">
        <v>2586.1218599999902</v>
      </c>
      <c r="D355" s="269">
        <v>1627.5504900000001</v>
      </c>
      <c r="E355" s="269">
        <v>-497.906059999999</v>
      </c>
      <c r="F355" s="269">
        <v>-84.087859999999907</v>
      </c>
      <c r="G355" s="269">
        <v>1213.8569299999999</v>
      </c>
      <c r="H355" s="269">
        <v>-1158.0038099999999</v>
      </c>
      <c r="I355" s="269">
        <v>1337.20153397378</v>
      </c>
      <c r="J355" s="269">
        <v>1333.5890257370399</v>
      </c>
      <c r="K355" s="269">
        <v>-1426.1753777087799</v>
      </c>
      <c r="L355" s="269">
        <v>410.56052818084402</v>
      </c>
      <c r="M355" s="269">
        <v>895.21345754956303</v>
      </c>
      <c r="N355" s="269">
        <v>-1019.94946750407</v>
      </c>
      <c r="O355" s="269">
        <v>1647.79523461542</v>
      </c>
      <c r="P355" s="269">
        <v>1398.24534402005</v>
      </c>
      <c r="Q355" s="269">
        <v>-1857.29364677627</v>
      </c>
      <c r="R355" s="269">
        <v>416.32558351483999</v>
      </c>
      <c r="S355" s="269">
        <v>789.704086205674</v>
      </c>
      <c r="T355" s="269">
        <v>-1822.58143215616</v>
      </c>
      <c r="U355" s="269">
        <v>1280.50045309548</v>
      </c>
      <c r="V355" s="269">
        <v>1341.64517514197</v>
      </c>
      <c r="W355" s="269">
        <v>-2170.8120269891501</v>
      </c>
      <c r="X355" s="269">
        <v>442.66368008530401</v>
      </c>
      <c r="Y355" s="269">
        <v>865.66629176468098</v>
      </c>
      <c r="Z355" s="269">
        <v>-1435.83908963053</v>
      </c>
      <c r="AA355" s="269">
        <v>1795.92839868482</v>
      </c>
      <c r="AB355" s="269">
        <v>1551.42934959785</v>
      </c>
      <c r="AC355" s="269">
        <v>-931.67129078521202</v>
      </c>
      <c r="AD355" s="269">
        <v>474.39996153985101</v>
      </c>
    </row>
    <row r="356" spans="1:30" ht="15.75" thickBot="1" x14ac:dyDescent="0.3">
      <c r="A356" s="240" t="s">
        <v>872</v>
      </c>
      <c r="B356" s="303">
        <v>0</v>
      </c>
      <c r="C356" s="303">
        <v>0</v>
      </c>
      <c r="D356" s="303">
        <v>0</v>
      </c>
      <c r="E356" s="303">
        <v>0</v>
      </c>
      <c r="F356" s="303">
        <v>0</v>
      </c>
      <c r="G356" s="303">
        <v>0</v>
      </c>
      <c r="H356" s="303">
        <v>0</v>
      </c>
      <c r="I356" s="303">
        <v>0</v>
      </c>
      <c r="J356" s="303">
        <v>0</v>
      </c>
      <c r="K356" s="303">
        <v>0</v>
      </c>
      <c r="L356" s="303">
        <v>0</v>
      </c>
      <c r="M356" s="303">
        <v>0</v>
      </c>
      <c r="N356" s="303">
        <v>0</v>
      </c>
      <c r="O356" s="303">
        <v>0</v>
      </c>
      <c r="P356" s="303">
        <v>0</v>
      </c>
      <c r="Q356" s="303">
        <v>0</v>
      </c>
      <c r="R356" s="303">
        <v>0</v>
      </c>
      <c r="S356" s="303">
        <v>0</v>
      </c>
      <c r="T356" s="303">
        <v>0</v>
      </c>
      <c r="U356" s="303">
        <v>0</v>
      </c>
      <c r="V356" s="303">
        <v>0</v>
      </c>
      <c r="W356" s="303">
        <v>0</v>
      </c>
      <c r="X356" s="303">
        <v>0</v>
      </c>
      <c r="Y356" s="303">
        <v>0</v>
      </c>
      <c r="Z356" s="303">
        <v>0</v>
      </c>
      <c r="AA356" s="303">
        <v>0</v>
      </c>
      <c r="AB356" s="303">
        <v>0</v>
      </c>
      <c r="AC356" s="303">
        <v>0</v>
      </c>
      <c r="AD356" s="303">
        <v>0</v>
      </c>
    </row>
    <row r="357" spans="1:30" x14ac:dyDescent="0.25">
      <c r="A357" s="299" t="s">
        <v>873</v>
      </c>
      <c r="B357" s="269">
        <v>-264.58103999999997</v>
      </c>
      <c r="C357" s="269">
        <v>2586.1218599999902</v>
      </c>
      <c r="D357" s="269">
        <v>1627.5504900000001</v>
      </c>
      <c r="E357" s="269">
        <v>-497.906059999999</v>
      </c>
      <c r="F357" s="269">
        <v>-84.087859999999907</v>
      </c>
      <c r="G357" s="269">
        <v>1213.8569299999999</v>
      </c>
      <c r="H357" s="269">
        <v>-1158.0038099999999</v>
      </c>
      <c r="I357" s="269">
        <v>1337.20153397378</v>
      </c>
      <c r="J357" s="269">
        <v>1333.5890257370399</v>
      </c>
      <c r="K357" s="269">
        <v>-1426.1753777087799</v>
      </c>
      <c r="L357" s="269">
        <v>410.56052818084402</v>
      </c>
      <c r="M357" s="269">
        <v>895.21345754956303</v>
      </c>
      <c r="N357" s="269">
        <v>-1019.94946750407</v>
      </c>
      <c r="O357" s="269">
        <v>1647.79523461542</v>
      </c>
      <c r="P357" s="269">
        <v>1398.24534402005</v>
      </c>
      <c r="Q357" s="269">
        <v>-1857.29364677627</v>
      </c>
      <c r="R357" s="269">
        <v>416.32558351483999</v>
      </c>
      <c r="S357" s="269">
        <v>789.704086205674</v>
      </c>
      <c r="T357" s="269">
        <v>-1822.58143215616</v>
      </c>
      <c r="U357" s="269">
        <v>1280.50045309548</v>
      </c>
      <c r="V357" s="269">
        <v>1341.64517514197</v>
      </c>
      <c r="W357" s="269">
        <v>-2170.8120269891501</v>
      </c>
      <c r="X357" s="269">
        <v>442.66368008530401</v>
      </c>
      <c r="Y357" s="269">
        <v>865.66629176468098</v>
      </c>
      <c r="Z357" s="269">
        <v>-1435.83908963053</v>
      </c>
      <c r="AA357" s="269">
        <v>1795.92839868482</v>
      </c>
      <c r="AB357" s="269">
        <v>1551.42934959785</v>
      </c>
      <c r="AC357" s="269">
        <v>-931.67129078521202</v>
      </c>
      <c r="AD357" s="269">
        <v>474.39996153985101</v>
      </c>
    </row>
    <row r="358" spans="1:30" x14ac:dyDescent="0.25">
      <c r="A358" s="240" t="s">
        <v>874</v>
      </c>
      <c r="B358" s="269">
        <v>27699.05416</v>
      </c>
      <c r="C358" s="269">
        <v>2.0000000000000002E-5</v>
      </c>
      <c r="D358" s="269">
        <v>0</v>
      </c>
      <c r="E358" s="269">
        <v>5622.1834799999997</v>
      </c>
      <c r="F358" s="269">
        <v>-281.23155999999898</v>
      </c>
      <c r="G358" s="269">
        <v>0</v>
      </c>
      <c r="H358" s="269">
        <v>9849.5449299999891</v>
      </c>
      <c r="I358" s="269">
        <v>9.0345223848299696</v>
      </c>
      <c r="J358" s="269">
        <v>9.0345223848299696</v>
      </c>
      <c r="K358" s="269">
        <v>23665.482370837701</v>
      </c>
      <c r="L358" s="269">
        <v>9.0345223848299696</v>
      </c>
      <c r="M358" s="269">
        <v>9.0345223848299696</v>
      </c>
      <c r="N358" s="269">
        <v>12733.6552521226</v>
      </c>
      <c r="O358" s="269">
        <v>9.0345223848299696</v>
      </c>
      <c r="P358" s="269">
        <v>9.0345223848299696</v>
      </c>
      <c r="Q358" s="269">
        <v>9087.3150196778497</v>
      </c>
      <c r="R358" s="269">
        <v>-832.71686657350403</v>
      </c>
      <c r="S358" s="269">
        <v>9.0345223848299696</v>
      </c>
      <c r="T358" s="269">
        <v>11697.5202412156</v>
      </c>
      <c r="U358" s="269">
        <v>9.0345223848299696</v>
      </c>
      <c r="V358" s="269">
        <v>9.0345223848299696</v>
      </c>
      <c r="W358" s="269">
        <v>9770.5733194300592</v>
      </c>
      <c r="X358" s="269">
        <v>9.0345223848299696</v>
      </c>
      <c r="Y358" s="269">
        <v>9.0345223848299696</v>
      </c>
      <c r="Z358" s="269">
        <v>10357.912828655501</v>
      </c>
      <c r="AA358" s="269">
        <v>9.0345223848299696</v>
      </c>
      <c r="AB358" s="269">
        <v>9.0345223848299696</v>
      </c>
      <c r="AC358" s="269">
        <v>-352.56558362251002</v>
      </c>
      <c r="AD358" s="269">
        <v>-586.30631738089005</v>
      </c>
    </row>
    <row r="359" spans="1:30" ht="15.75" thickBot="1" x14ac:dyDescent="0.3">
      <c r="A359" s="240" t="s">
        <v>875</v>
      </c>
      <c r="B359" s="303">
        <v>0</v>
      </c>
      <c r="C359" s="303">
        <v>0</v>
      </c>
      <c r="D359" s="303">
        <v>0</v>
      </c>
      <c r="E359" s="303">
        <v>0</v>
      </c>
      <c r="F359" s="303">
        <v>0</v>
      </c>
      <c r="G359" s="303">
        <v>0</v>
      </c>
      <c r="H359" s="303">
        <v>0</v>
      </c>
      <c r="I359" s="303">
        <v>0</v>
      </c>
      <c r="J359" s="303">
        <v>0</v>
      </c>
      <c r="K359" s="303">
        <v>0</v>
      </c>
      <c r="L359" s="303">
        <v>0</v>
      </c>
      <c r="M359" s="303">
        <v>0</v>
      </c>
      <c r="N359" s="303">
        <v>0</v>
      </c>
      <c r="O359" s="303">
        <v>0</v>
      </c>
      <c r="P359" s="303">
        <v>0</v>
      </c>
      <c r="Q359" s="303">
        <v>0</v>
      </c>
      <c r="R359" s="303">
        <v>0</v>
      </c>
      <c r="S359" s="303">
        <v>0</v>
      </c>
      <c r="T359" s="303">
        <v>0</v>
      </c>
      <c r="U359" s="303">
        <v>0</v>
      </c>
      <c r="V359" s="303">
        <v>0</v>
      </c>
      <c r="W359" s="303">
        <v>0</v>
      </c>
      <c r="X359" s="303">
        <v>0</v>
      </c>
      <c r="Y359" s="303">
        <v>0</v>
      </c>
      <c r="Z359" s="303">
        <v>0</v>
      </c>
      <c r="AA359" s="303">
        <v>0</v>
      </c>
      <c r="AB359" s="303">
        <v>0</v>
      </c>
      <c r="AC359" s="303">
        <v>0</v>
      </c>
      <c r="AD359" s="303">
        <v>0</v>
      </c>
    </row>
    <row r="360" spans="1:30" x14ac:dyDescent="0.25">
      <c r="A360" s="299" t="s">
        <v>876</v>
      </c>
      <c r="B360" s="269">
        <v>27699.05416</v>
      </c>
      <c r="C360" s="269">
        <v>2.0000000000000002E-5</v>
      </c>
      <c r="D360" s="269">
        <v>0</v>
      </c>
      <c r="E360" s="269">
        <v>5622.1834799999997</v>
      </c>
      <c r="F360" s="269">
        <v>-281.23155999999898</v>
      </c>
      <c r="G360" s="269">
        <v>0</v>
      </c>
      <c r="H360" s="269">
        <v>9849.5449299999891</v>
      </c>
      <c r="I360" s="269">
        <v>9.0345223848299696</v>
      </c>
      <c r="J360" s="269">
        <v>9.0345223848299696</v>
      </c>
      <c r="K360" s="269">
        <v>23665.482370837701</v>
      </c>
      <c r="L360" s="269">
        <v>9.0345223848299696</v>
      </c>
      <c r="M360" s="269">
        <v>9.0345223848299696</v>
      </c>
      <c r="N360" s="269">
        <v>12733.6552521226</v>
      </c>
      <c r="O360" s="269">
        <v>9.0345223848299696</v>
      </c>
      <c r="P360" s="269">
        <v>9.0345223848299696</v>
      </c>
      <c r="Q360" s="269">
        <v>9087.3150196778497</v>
      </c>
      <c r="R360" s="269">
        <v>-832.71686657350403</v>
      </c>
      <c r="S360" s="269">
        <v>9.0345223848299696</v>
      </c>
      <c r="T360" s="269">
        <v>11697.5202412156</v>
      </c>
      <c r="U360" s="269">
        <v>9.0345223848299696</v>
      </c>
      <c r="V360" s="269">
        <v>9.0345223848299696</v>
      </c>
      <c r="W360" s="269">
        <v>9770.5733194300592</v>
      </c>
      <c r="X360" s="269">
        <v>9.0345223848299696</v>
      </c>
      <c r="Y360" s="269">
        <v>9.0345223848299696</v>
      </c>
      <c r="Z360" s="269">
        <v>10357.912828655501</v>
      </c>
      <c r="AA360" s="269">
        <v>9.0345223848299696</v>
      </c>
      <c r="AB360" s="269">
        <v>9.0345223848299696</v>
      </c>
      <c r="AC360" s="269">
        <v>-352.56558362251002</v>
      </c>
      <c r="AD360" s="269">
        <v>-586.30631738089005</v>
      </c>
    </row>
    <row r="361" spans="1:30" x14ac:dyDescent="0.25">
      <c r="A361" s="240" t="s">
        <v>877</v>
      </c>
      <c r="B361" s="269">
        <v>2416.8697899999902</v>
      </c>
      <c r="C361" s="269">
        <v>0</v>
      </c>
      <c r="D361" s="269">
        <v>0</v>
      </c>
      <c r="E361" s="269">
        <v>1702.34744999999</v>
      </c>
      <c r="F361" s="269">
        <v>-305.82817</v>
      </c>
      <c r="G361" s="269">
        <v>0</v>
      </c>
      <c r="H361" s="269">
        <v>2181.7761500000001</v>
      </c>
      <c r="I361" s="269">
        <v>2.1510767582928501</v>
      </c>
      <c r="J361" s="269">
        <v>2.1510767582928501</v>
      </c>
      <c r="K361" s="269">
        <v>2157.52657742985</v>
      </c>
      <c r="L361" s="269">
        <v>2.1510767582928501</v>
      </c>
      <c r="M361" s="269">
        <v>2.1510767582928501</v>
      </c>
      <c r="N361" s="269">
        <v>2186.4610720501</v>
      </c>
      <c r="O361" s="269">
        <v>2.1510767582928501</v>
      </c>
      <c r="P361" s="269">
        <v>2.1510767582928501</v>
      </c>
      <c r="Q361" s="269">
        <v>2604.02600948185</v>
      </c>
      <c r="R361" s="269">
        <v>2.1510767582928501</v>
      </c>
      <c r="S361" s="269">
        <v>2.1510767582928501</v>
      </c>
      <c r="T361" s="269">
        <v>2604.02600948183</v>
      </c>
      <c r="U361" s="269">
        <v>2.1510767582928501</v>
      </c>
      <c r="V361" s="269">
        <v>2.1510767582928501</v>
      </c>
      <c r="W361" s="269">
        <v>2604.02600948181</v>
      </c>
      <c r="X361" s="269">
        <v>2.1510767582928501</v>
      </c>
      <c r="Y361" s="269">
        <v>2.1510767582928501</v>
      </c>
      <c r="Z361" s="269">
        <v>2604.02600948179</v>
      </c>
      <c r="AA361" s="269">
        <v>2.1510767582928501</v>
      </c>
      <c r="AB361" s="269">
        <v>2.1510767582928501</v>
      </c>
      <c r="AC361" s="269">
        <v>1758.8428561404</v>
      </c>
      <c r="AD361" s="269">
        <v>2.1510767582928501</v>
      </c>
    </row>
    <row r="362" spans="1:30" ht="15.75" thickBot="1" x14ac:dyDescent="0.3">
      <c r="A362" s="240" t="s">
        <v>878</v>
      </c>
      <c r="B362" s="303">
        <v>0</v>
      </c>
      <c r="C362" s="303">
        <v>0</v>
      </c>
      <c r="D362" s="303">
        <v>0</v>
      </c>
      <c r="E362" s="303">
        <v>0</v>
      </c>
      <c r="F362" s="303">
        <v>0</v>
      </c>
      <c r="G362" s="303">
        <v>0</v>
      </c>
      <c r="H362" s="303">
        <v>0</v>
      </c>
      <c r="I362" s="303">
        <v>0</v>
      </c>
      <c r="J362" s="303">
        <v>0</v>
      </c>
      <c r="K362" s="303">
        <v>0</v>
      </c>
      <c r="L362" s="303">
        <v>0</v>
      </c>
      <c r="M362" s="303">
        <v>0</v>
      </c>
      <c r="N362" s="303">
        <v>0</v>
      </c>
      <c r="O362" s="303">
        <v>0</v>
      </c>
      <c r="P362" s="303">
        <v>0</v>
      </c>
      <c r="Q362" s="303">
        <v>0</v>
      </c>
      <c r="R362" s="303">
        <v>0</v>
      </c>
      <c r="S362" s="303">
        <v>0</v>
      </c>
      <c r="T362" s="303">
        <v>0</v>
      </c>
      <c r="U362" s="303">
        <v>0</v>
      </c>
      <c r="V362" s="303">
        <v>0</v>
      </c>
      <c r="W362" s="303">
        <v>0</v>
      </c>
      <c r="X362" s="303">
        <v>0</v>
      </c>
      <c r="Y362" s="303">
        <v>0</v>
      </c>
      <c r="Z362" s="303">
        <v>0</v>
      </c>
      <c r="AA362" s="303">
        <v>0</v>
      </c>
      <c r="AB362" s="303">
        <v>0</v>
      </c>
      <c r="AC362" s="303">
        <v>0</v>
      </c>
      <c r="AD362" s="303">
        <v>0</v>
      </c>
    </row>
    <row r="363" spans="1:30" x14ac:dyDescent="0.25">
      <c r="A363" s="299" t="s">
        <v>879</v>
      </c>
      <c r="B363" s="269">
        <v>2416.8697899999902</v>
      </c>
      <c r="C363" s="269">
        <v>0</v>
      </c>
      <c r="D363" s="269">
        <v>0</v>
      </c>
      <c r="E363" s="269">
        <v>1702.34744999999</v>
      </c>
      <c r="F363" s="269">
        <v>-305.82817</v>
      </c>
      <c r="G363" s="269">
        <v>0</v>
      </c>
      <c r="H363" s="269">
        <v>2181.7761500000001</v>
      </c>
      <c r="I363" s="269">
        <v>2.1510767582928501</v>
      </c>
      <c r="J363" s="269">
        <v>2.1510767582928501</v>
      </c>
      <c r="K363" s="269">
        <v>2157.52657742985</v>
      </c>
      <c r="L363" s="269">
        <v>2.1510767582928501</v>
      </c>
      <c r="M363" s="269">
        <v>2.1510767582928501</v>
      </c>
      <c r="N363" s="269">
        <v>2186.4610720501</v>
      </c>
      <c r="O363" s="269">
        <v>2.1510767582928501</v>
      </c>
      <c r="P363" s="269">
        <v>2.1510767582928501</v>
      </c>
      <c r="Q363" s="269">
        <v>2604.02600948185</v>
      </c>
      <c r="R363" s="269">
        <v>2.1510767582928501</v>
      </c>
      <c r="S363" s="269">
        <v>2.1510767582928501</v>
      </c>
      <c r="T363" s="269">
        <v>2604.02600948183</v>
      </c>
      <c r="U363" s="269">
        <v>2.1510767582928501</v>
      </c>
      <c r="V363" s="269">
        <v>2.1510767582928501</v>
      </c>
      <c r="W363" s="269">
        <v>2604.02600948181</v>
      </c>
      <c r="X363" s="269">
        <v>2.1510767582928501</v>
      </c>
      <c r="Y363" s="269">
        <v>2.1510767582928501</v>
      </c>
      <c r="Z363" s="269">
        <v>2604.02600948179</v>
      </c>
      <c r="AA363" s="269">
        <v>2.1510767582928501</v>
      </c>
      <c r="AB363" s="269">
        <v>2.1510767582928501</v>
      </c>
      <c r="AC363" s="269">
        <v>1758.8428561404</v>
      </c>
      <c r="AD363" s="269">
        <v>2.1510767582928501</v>
      </c>
    </row>
    <row r="364" spans="1:30" ht="15.75" thickBot="1" x14ac:dyDescent="0.3">
      <c r="A364" s="240" t="s">
        <v>880</v>
      </c>
      <c r="B364" s="303">
        <v>3525.1234599999998</v>
      </c>
      <c r="C364" s="303">
        <v>3815.9516699999999</v>
      </c>
      <c r="D364" s="303">
        <v>3645.3858399999999</v>
      </c>
      <c r="E364" s="303">
        <v>3928.6614399999899</v>
      </c>
      <c r="F364" s="303">
        <v>3880.84348</v>
      </c>
      <c r="G364" s="303">
        <v>3655.9470999999999</v>
      </c>
      <c r="H364" s="303">
        <v>3814.5161899999998</v>
      </c>
      <c r="I364" s="303">
        <v>3830.3564824540699</v>
      </c>
      <c r="J364" s="303">
        <v>3815.3774824540701</v>
      </c>
      <c r="K364" s="303">
        <v>3839.95948245407</v>
      </c>
      <c r="L364" s="303">
        <v>3819.1384824540701</v>
      </c>
      <c r="M364" s="303">
        <v>3833.6244824540699</v>
      </c>
      <c r="N364" s="303">
        <v>3933.8624824540698</v>
      </c>
      <c r="O364" s="303">
        <v>4030.2109914201701</v>
      </c>
      <c r="P364" s="303">
        <v>4047.8279914201698</v>
      </c>
      <c r="Q364" s="303">
        <v>4038.1939914201698</v>
      </c>
      <c r="R364" s="303">
        <v>4041.0439914201702</v>
      </c>
      <c r="S364" s="303">
        <v>4029.38899142017</v>
      </c>
      <c r="T364" s="303">
        <v>4049.6849914201698</v>
      </c>
      <c r="U364" s="303">
        <v>4037.5109914201698</v>
      </c>
      <c r="V364" s="303">
        <v>4031.9039914201699</v>
      </c>
      <c r="W364" s="303">
        <v>4046.6219914201702</v>
      </c>
      <c r="X364" s="303">
        <v>4030.95599142017</v>
      </c>
      <c r="Y364" s="303">
        <v>4053.55399142017</v>
      </c>
      <c r="Z364" s="303">
        <v>4054.8439914201699</v>
      </c>
      <c r="AA364" s="303">
        <v>4227.3097263059399</v>
      </c>
      <c r="AB364" s="303">
        <v>4246.7367263059396</v>
      </c>
      <c r="AC364" s="303">
        <v>4226.1847263059399</v>
      </c>
      <c r="AD364" s="303">
        <v>4239.5627263059396</v>
      </c>
    </row>
    <row r="365" spans="1:30" x14ac:dyDescent="0.25">
      <c r="A365" s="299" t="s">
        <v>881</v>
      </c>
      <c r="B365" s="269">
        <v>3525.1234599999998</v>
      </c>
      <c r="C365" s="269">
        <v>3815.9516699999999</v>
      </c>
      <c r="D365" s="269">
        <v>3645.3858399999999</v>
      </c>
      <c r="E365" s="269">
        <v>3928.6614399999899</v>
      </c>
      <c r="F365" s="269">
        <v>3880.84348</v>
      </c>
      <c r="G365" s="269">
        <v>3655.9470999999999</v>
      </c>
      <c r="H365" s="269">
        <v>3814.5161899999998</v>
      </c>
      <c r="I365" s="269">
        <v>3830.3564824540699</v>
      </c>
      <c r="J365" s="269">
        <v>3815.3774824540701</v>
      </c>
      <c r="K365" s="269">
        <v>3839.95948245407</v>
      </c>
      <c r="L365" s="269">
        <v>3819.1384824540701</v>
      </c>
      <c r="M365" s="269">
        <v>3833.6244824540699</v>
      </c>
      <c r="N365" s="269">
        <v>3933.8624824540698</v>
      </c>
      <c r="O365" s="269">
        <v>4030.2109914201701</v>
      </c>
      <c r="P365" s="269">
        <v>4047.8279914201698</v>
      </c>
      <c r="Q365" s="269">
        <v>4038.1939914201698</v>
      </c>
      <c r="R365" s="269">
        <v>4041.0439914201702</v>
      </c>
      <c r="S365" s="269">
        <v>4029.38899142017</v>
      </c>
      <c r="T365" s="269">
        <v>4049.6849914201698</v>
      </c>
      <c r="U365" s="269">
        <v>4037.5109914201698</v>
      </c>
      <c r="V365" s="269">
        <v>4031.9039914201699</v>
      </c>
      <c r="W365" s="269">
        <v>4046.6219914201702</v>
      </c>
      <c r="X365" s="269">
        <v>4030.95599142017</v>
      </c>
      <c r="Y365" s="269">
        <v>4053.55399142017</v>
      </c>
      <c r="Z365" s="269">
        <v>4054.8439914201699</v>
      </c>
      <c r="AA365" s="269">
        <v>4227.3097263059399</v>
      </c>
      <c r="AB365" s="269">
        <v>4246.7367263059396</v>
      </c>
      <c r="AC365" s="269">
        <v>4226.1847263059399</v>
      </c>
      <c r="AD365" s="269">
        <v>4239.5627263059396</v>
      </c>
    </row>
    <row r="366" spans="1:30" ht="15.75" thickBot="1" x14ac:dyDescent="0.3">
      <c r="A366" s="240" t="s">
        <v>882</v>
      </c>
      <c r="B366" s="303">
        <v>0</v>
      </c>
      <c r="C366" s="303">
        <v>0</v>
      </c>
      <c r="D366" s="303">
        <v>0</v>
      </c>
      <c r="E366" s="303">
        <v>0</v>
      </c>
      <c r="F366" s="303">
        <v>0</v>
      </c>
      <c r="G366" s="303">
        <v>0</v>
      </c>
      <c r="H366" s="303">
        <v>0</v>
      </c>
      <c r="I366" s="303">
        <v>0</v>
      </c>
      <c r="J366" s="303">
        <v>0</v>
      </c>
      <c r="K366" s="303">
        <v>0</v>
      </c>
      <c r="L366" s="303">
        <v>0</v>
      </c>
      <c r="M366" s="303">
        <v>0</v>
      </c>
      <c r="N366" s="303">
        <v>0</v>
      </c>
      <c r="O366" s="303">
        <v>0</v>
      </c>
      <c r="P366" s="303">
        <v>0</v>
      </c>
      <c r="Q366" s="303">
        <v>0</v>
      </c>
      <c r="R366" s="303">
        <v>0</v>
      </c>
      <c r="S366" s="303">
        <v>0</v>
      </c>
      <c r="T366" s="303">
        <v>0</v>
      </c>
      <c r="U366" s="303">
        <v>0</v>
      </c>
      <c r="V366" s="303">
        <v>0</v>
      </c>
      <c r="W366" s="303">
        <v>0</v>
      </c>
      <c r="X366" s="303">
        <v>0</v>
      </c>
      <c r="Y366" s="303">
        <v>0</v>
      </c>
      <c r="Z366" s="303">
        <v>0</v>
      </c>
      <c r="AA366" s="303">
        <v>0</v>
      </c>
      <c r="AB366" s="303">
        <v>0</v>
      </c>
      <c r="AC366" s="303">
        <v>0</v>
      </c>
      <c r="AD366" s="303">
        <v>0</v>
      </c>
    </row>
    <row r="367" spans="1:30" x14ac:dyDescent="0.25">
      <c r="A367" s="299" t="s">
        <v>883</v>
      </c>
      <c r="B367" s="269">
        <v>0</v>
      </c>
      <c r="C367" s="269">
        <v>0</v>
      </c>
      <c r="D367" s="269">
        <v>0</v>
      </c>
      <c r="E367" s="269">
        <v>0</v>
      </c>
      <c r="F367" s="269">
        <v>0</v>
      </c>
      <c r="G367" s="269">
        <v>0</v>
      </c>
      <c r="H367" s="269">
        <v>0</v>
      </c>
      <c r="I367" s="269">
        <v>0</v>
      </c>
      <c r="J367" s="269">
        <v>0</v>
      </c>
      <c r="K367" s="269">
        <v>0</v>
      </c>
      <c r="L367" s="269">
        <v>0</v>
      </c>
      <c r="M367" s="269">
        <v>0</v>
      </c>
      <c r="N367" s="269">
        <v>0</v>
      </c>
      <c r="O367" s="269">
        <v>0</v>
      </c>
      <c r="P367" s="269">
        <v>0</v>
      </c>
      <c r="Q367" s="269">
        <v>0</v>
      </c>
      <c r="R367" s="269">
        <v>0</v>
      </c>
      <c r="S367" s="269">
        <v>0</v>
      </c>
      <c r="T367" s="269">
        <v>0</v>
      </c>
      <c r="U367" s="269">
        <v>0</v>
      </c>
      <c r="V367" s="269">
        <v>0</v>
      </c>
      <c r="W367" s="269">
        <v>0</v>
      </c>
      <c r="X367" s="269">
        <v>0</v>
      </c>
      <c r="Y367" s="269">
        <v>0</v>
      </c>
      <c r="Z367" s="269">
        <v>0</v>
      </c>
      <c r="AA367" s="269">
        <v>0</v>
      </c>
      <c r="AB367" s="269">
        <v>0</v>
      </c>
      <c r="AC367" s="269">
        <v>0</v>
      </c>
      <c r="AD367" s="269">
        <v>0</v>
      </c>
    </row>
    <row r="368" spans="1:30" ht="15.75" thickBot="1" x14ac:dyDescent="0.3">
      <c r="A368" s="240" t="s">
        <v>884</v>
      </c>
      <c r="B368" s="303">
        <v>-93.308000000000007</v>
      </c>
      <c r="C368" s="303">
        <v>-93.975999999999999</v>
      </c>
      <c r="D368" s="303">
        <v>-93.975999999999999</v>
      </c>
      <c r="E368" s="303">
        <v>-93.974999999999994</v>
      </c>
      <c r="F368" s="303">
        <v>-93.975999999999999</v>
      </c>
      <c r="G368" s="303">
        <v>-93.975999999999999</v>
      </c>
      <c r="H368" s="303">
        <v>-93.974999999999994</v>
      </c>
      <c r="I368" s="303">
        <v>-93.975891052515905</v>
      </c>
      <c r="J368" s="303">
        <v>-93.975891052515905</v>
      </c>
      <c r="K368" s="303">
        <v>-93.975891052515905</v>
      </c>
      <c r="L368" s="303">
        <v>-93.975891052515905</v>
      </c>
      <c r="M368" s="303">
        <v>-93.975891052515905</v>
      </c>
      <c r="N368" s="303">
        <v>-93.975891052515905</v>
      </c>
      <c r="O368" s="303">
        <v>-86.009224385849294</v>
      </c>
      <c r="P368" s="303">
        <v>-86.009224385849294</v>
      </c>
      <c r="Q368" s="303">
        <v>-86.009224385849294</v>
      </c>
      <c r="R368" s="303">
        <v>-86.009224385849294</v>
      </c>
      <c r="S368" s="303">
        <v>-86.009224385849294</v>
      </c>
      <c r="T368" s="303">
        <v>-86.009224385849294</v>
      </c>
      <c r="U368" s="303">
        <v>-86.009224385849294</v>
      </c>
      <c r="V368" s="303">
        <v>-86.009224385849294</v>
      </c>
      <c r="W368" s="303">
        <v>-86.009224385849294</v>
      </c>
      <c r="X368" s="303">
        <v>-86.009224385849294</v>
      </c>
      <c r="Y368" s="303">
        <v>-86.009224385849294</v>
      </c>
      <c r="Z368" s="303">
        <v>-86.009224385849294</v>
      </c>
      <c r="AA368" s="303">
        <v>-80.175057719182604</v>
      </c>
      <c r="AB368" s="303">
        <v>-80.175057719182604</v>
      </c>
      <c r="AC368" s="303">
        <v>-80.175057719182604</v>
      </c>
      <c r="AD368" s="303">
        <v>-80.175057719182604</v>
      </c>
    </row>
    <row r="369" spans="1:30" x14ac:dyDescent="0.25">
      <c r="A369" s="299" t="s">
        <v>885</v>
      </c>
      <c r="B369" s="269">
        <v>-93.308000000000007</v>
      </c>
      <c r="C369" s="269">
        <v>-93.975999999999999</v>
      </c>
      <c r="D369" s="269">
        <v>-93.975999999999999</v>
      </c>
      <c r="E369" s="269">
        <v>-93.974999999999994</v>
      </c>
      <c r="F369" s="269">
        <v>-93.975999999999999</v>
      </c>
      <c r="G369" s="269">
        <v>-93.975999999999999</v>
      </c>
      <c r="H369" s="269">
        <v>-93.974999999999994</v>
      </c>
      <c r="I369" s="269">
        <v>-93.975891052515905</v>
      </c>
      <c r="J369" s="269">
        <v>-93.975891052515905</v>
      </c>
      <c r="K369" s="269">
        <v>-93.975891052515905</v>
      </c>
      <c r="L369" s="269">
        <v>-93.975891052515905</v>
      </c>
      <c r="M369" s="269">
        <v>-93.975891052515905</v>
      </c>
      <c r="N369" s="269">
        <v>-93.975891052515905</v>
      </c>
      <c r="O369" s="269">
        <v>-86.009224385849294</v>
      </c>
      <c r="P369" s="269">
        <v>-86.009224385849294</v>
      </c>
      <c r="Q369" s="269">
        <v>-86.009224385849294</v>
      </c>
      <c r="R369" s="269">
        <v>-86.009224385849294</v>
      </c>
      <c r="S369" s="269">
        <v>-86.009224385849294</v>
      </c>
      <c r="T369" s="269">
        <v>-86.009224385849294</v>
      </c>
      <c r="U369" s="269">
        <v>-86.009224385849294</v>
      </c>
      <c r="V369" s="269">
        <v>-86.009224385849294</v>
      </c>
      <c r="W369" s="269">
        <v>-86.009224385849294</v>
      </c>
      <c r="X369" s="269">
        <v>-86.009224385849294</v>
      </c>
      <c r="Y369" s="269">
        <v>-86.009224385849294</v>
      </c>
      <c r="Z369" s="269">
        <v>-86.009224385849294</v>
      </c>
      <c r="AA369" s="269">
        <v>-80.175057719182604</v>
      </c>
      <c r="AB369" s="269">
        <v>-80.175057719182604</v>
      </c>
      <c r="AC369" s="269">
        <v>-80.175057719182604</v>
      </c>
      <c r="AD369" s="269">
        <v>-80.175057719182604</v>
      </c>
    </row>
    <row r="370" spans="1:30" ht="15.75" thickBot="1" x14ac:dyDescent="0.3">
      <c r="A370" s="240" t="s">
        <v>886</v>
      </c>
      <c r="B370" s="303">
        <v>-2.73</v>
      </c>
      <c r="C370" s="303">
        <v>0</v>
      </c>
      <c r="D370" s="303">
        <v>-6.7515000000000001</v>
      </c>
      <c r="E370" s="303">
        <v>-6.9580000000000003E-2</v>
      </c>
      <c r="F370" s="303">
        <v>-3.5070800000000002</v>
      </c>
      <c r="G370" s="303">
        <v>0</v>
      </c>
      <c r="H370" s="303">
        <v>-7.4645999999999999</v>
      </c>
      <c r="I370" s="303">
        <v>0</v>
      </c>
      <c r="J370" s="303">
        <v>0</v>
      </c>
      <c r="K370" s="303">
        <v>0</v>
      </c>
      <c r="L370" s="303">
        <v>0</v>
      </c>
      <c r="M370" s="303">
        <v>0</v>
      </c>
      <c r="N370" s="303">
        <v>0</v>
      </c>
      <c r="O370" s="303">
        <v>0</v>
      </c>
      <c r="P370" s="303">
        <v>0</v>
      </c>
      <c r="Q370" s="303">
        <v>0</v>
      </c>
      <c r="R370" s="303">
        <v>0</v>
      </c>
      <c r="S370" s="303">
        <v>0</v>
      </c>
      <c r="T370" s="303">
        <v>0</v>
      </c>
      <c r="U370" s="303">
        <v>0</v>
      </c>
      <c r="V370" s="303">
        <v>0</v>
      </c>
      <c r="W370" s="303">
        <v>0</v>
      </c>
      <c r="X370" s="303">
        <v>0</v>
      </c>
      <c r="Y370" s="303">
        <v>0</v>
      </c>
      <c r="Z370" s="303">
        <v>0</v>
      </c>
      <c r="AA370" s="303">
        <v>0</v>
      </c>
      <c r="AB370" s="303">
        <v>0</v>
      </c>
      <c r="AC370" s="303">
        <v>0</v>
      </c>
      <c r="AD370" s="303">
        <v>0</v>
      </c>
    </row>
    <row r="371" spans="1:30" x14ac:dyDescent="0.25">
      <c r="A371" s="299" t="s">
        <v>887</v>
      </c>
      <c r="B371" s="269">
        <v>-2.73</v>
      </c>
      <c r="C371" s="269">
        <v>0</v>
      </c>
      <c r="D371" s="269">
        <v>-6.7515000000000001</v>
      </c>
      <c r="E371" s="269">
        <v>-6.9580000000000003E-2</v>
      </c>
      <c r="F371" s="269">
        <v>-3.5070800000000002</v>
      </c>
      <c r="G371" s="269">
        <v>0</v>
      </c>
      <c r="H371" s="269">
        <v>-7.4645999999999999</v>
      </c>
      <c r="I371" s="269">
        <v>0</v>
      </c>
      <c r="J371" s="269">
        <v>0</v>
      </c>
      <c r="K371" s="269">
        <v>0</v>
      </c>
      <c r="L371" s="269">
        <v>0</v>
      </c>
      <c r="M371" s="269">
        <v>0</v>
      </c>
      <c r="N371" s="269">
        <v>0</v>
      </c>
      <c r="O371" s="269">
        <v>0</v>
      </c>
      <c r="P371" s="269">
        <v>0</v>
      </c>
      <c r="Q371" s="269">
        <v>0</v>
      </c>
      <c r="R371" s="269">
        <v>0</v>
      </c>
      <c r="S371" s="269">
        <v>0</v>
      </c>
      <c r="T371" s="269">
        <v>0</v>
      </c>
      <c r="U371" s="269">
        <v>0</v>
      </c>
      <c r="V371" s="269">
        <v>0</v>
      </c>
      <c r="W371" s="269">
        <v>0</v>
      </c>
      <c r="X371" s="269">
        <v>0</v>
      </c>
      <c r="Y371" s="269">
        <v>0</v>
      </c>
      <c r="Z371" s="269">
        <v>0</v>
      </c>
      <c r="AA371" s="269">
        <v>0</v>
      </c>
      <c r="AB371" s="269">
        <v>0</v>
      </c>
      <c r="AC371" s="269">
        <v>0</v>
      </c>
      <c r="AD371" s="269">
        <v>0</v>
      </c>
    </row>
    <row r="372" spans="1:30" x14ac:dyDescent="0.25">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c r="AA372" s="302"/>
      <c r="AB372" s="302"/>
      <c r="AC372" s="302"/>
      <c r="AD372" s="302"/>
    </row>
    <row r="373" spans="1:30" x14ac:dyDescent="0.25">
      <c r="A373" s="297" t="s">
        <v>888</v>
      </c>
      <c r="B373" s="301">
        <v>34781.782919999998</v>
      </c>
      <c r="C373" s="301">
        <v>30917.987629999901</v>
      </c>
      <c r="D373" s="301">
        <v>26711.47178</v>
      </c>
      <c r="E373" s="301">
        <v>23410.365119999999</v>
      </c>
      <c r="F373" s="301">
        <v>21483.404869999998</v>
      </c>
      <c r="G373" s="301">
        <v>25843.403620000001</v>
      </c>
      <c r="H373" s="301">
        <v>24568.760979999999</v>
      </c>
      <c r="I373" s="301">
        <v>26900.4831801648</v>
      </c>
      <c r="J373" s="301">
        <v>27010.542757835399</v>
      </c>
      <c r="K373" s="301">
        <v>22994.537805793301</v>
      </c>
      <c r="L373" s="301">
        <v>22759.370126587099</v>
      </c>
      <c r="M373" s="301">
        <v>25417.584266835602</v>
      </c>
      <c r="N373" s="301">
        <v>26451.5810037027</v>
      </c>
      <c r="O373" s="301">
        <v>29907.769184450099</v>
      </c>
      <c r="P373" s="301">
        <v>28868.143867359198</v>
      </c>
      <c r="Q373" s="301">
        <v>23138.0986386972</v>
      </c>
      <c r="R373" s="301">
        <v>23039.682417674801</v>
      </c>
      <c r="S373" s="301">
        <v>29425.103379323202</v>
      </c>
      <c r="T373" s="301">
        <v>29656.027100408599</v>
      </c>
      <c r="U373" s="301">
        <v>32077.5457314251</v>
      </c>
      <c r="V373" s="301">
        <v>32433.7629246447</v>
      </c>
      <c r="W373" s="301">
        <v>26156.5044171021</v>
      </c>
      <c r="X373" s="301">
        <v>28031.914618902199</v>
      </c>
      <c r="Y373" s="301">
        <v>30268.505422317401</v>
      </c>
      <c r="Z373" s="301">
        <v>30836.0999482839</v>
      </c>
      <c r="AA373" s="301">
        <v>35546.543679847302</v>
      </c>
      <c r="AB373" s="301">
        <v>34316.893279582699</v>
      </c>
      <c r="AC373" s="301">
        <v>27690.6365767834</v>
      </c>
      <c r="AD373" s="301">
        <v>28535.6908209457</v>
      </c>
    </row>
    <row r="374" spans="1:30" ht="15.75" thickBot="1" x14ac:dyDescent="0.3">
      <c r="A374" s="241" t="s">
        <v>649</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303"/>
    </row>
    <row r="375" spans="1:30" ht="15.75" thickBot="1" x14ac:dyDescent="0.3">
      <c r="A375" s="300" t="s">
        <v>101</v>
      </c>
      <c r="B375" s="305">
        <v>30790.69643</v>
      </c>
      <c r="C375" s="305">
        <v>38234.767839999899</v>
      </c>
      <c r="D375" s="305">
        <v>26252.5307599999</v>
      </c>
      <c r="E375" s="305">
        <v>27235.44499</v>
      </c>
      <c r="F375" s="305">
        <v>15139.68109</v>
      </c>
      <c r="G375" s="305">
        <v>24750.580219999902</v>
      </c>
      <c r="H375" s="305">
        <v>29412.70967</v>
      </c>
      <c r="I375" s="305">
        <v>27092.958256094102</v>
      </c>
      <c r="J375" s="305">
        <v>27074.101508837899</v>
      </c>
      <c r="K375" s="305">
        <v>23958.552892161599</v>
      </c>
      <c r="L375" s="305">
        <v>13374.2900180017</v>
      </c>
      <c r="M375" s="305">
        <v>20733.920233479199</v>
      </c>
      <c r="N375" s="305">
        <v>29653.328736405601</v>
      </c>
      <c r="O375" s="305">
        <v>32124.9547624976</v>
      </c>
      <c r="P375" s="305">
        <v>28345.888567988</v>
      </c>
      <c r="Q375" s="305">
        <v>26734.764519177399</v>
      </c>
      <c r="R375" s="305">
        <v>14694.983433539401</v>
      </c>
      <c r="S375" s="305">
        <v>20660.186910510001</v>
      </c>
      <c r="T375" s="305">
        <v>25683.204867012399</v>
      </c>
      <c r="U375" s="305">
        <v>27756.269364375701</v>
      </c>
      <c r="V375" s="305">
        <v>28692.465156325401</v>
      </c>
      <c r="W375" s="305">
        <v>22460.399184772599</v>
      </c>
      <c r="X375" s="305">
        <v>15307.5111939901</v>
      </c>
      <c r="Y375" s="305">
        <v>21749.310316513998</v>
      </c>
      <c r="Z375" s="305">
        <v>33142.208014930497</v>
      </c>
      <c r="AA375" s="305">
        <v>35679.090442746397</v>
      </c>
      <c r="AB375" s="305">
        <v>31886.7725374113</v>
      </c>
      <c r="AC375" s="305">
        <v>29405.893598266699</v>
      </c>
      <c r="AD375" s="305">
        <v>16429.853323724099</v>
      </c>
    </row>
    <row r="376" spans="1:30" x14ac:dyDescent="0.25">
      <c r="A376" s="240" t="s">
        <v>649</v>
      </c>
    </row>
    <row r="377" spans="1:30" x14ac:dyDescent="0.25">
      <c r="A377" s="240" t="s">
        <v>889</v>
      </c>
      <c r="B377" s="269">
        <v>0</v>
      </c>
      <c r="C377" s="269">
        <v>0</v>
      </c>
      <c r="D377" s="269">
        <v>0</v>
      </c>
      <c r="E377" s="269">
        <v>0</v>
      </c>
      <c r="F377" s="269">
        <v>0</v>
      </c>
      <c r="G377" s="269">
        <v>0</v>
      </c>
      <c r="H377" s="269">
        <v>0</v>
      </c>
      <c r="I377" s="269">
        <v>0</v>
      </c>
      <c r="J377" s="269">
        <v>0</v>
      </c>
      <c r="K377" s="269">
        <v>0</v>
      </c>
      <c r="L377" s="269">
        <v>0</v>
      </c>
      <c r="M377" s="269">
        <v>0</v>
      </c>
      <c r="N377" s="269">
        <v>0</v>
      </c>
      <c r="O377" s="269">
        <v>0</v>
      </c>
      <c r="P377" s="269">
        <v>0</v>
      </c>
      <c r="Q377" s="269">
        <v>0</v>
      </c>
      <c r="R377" s="269">
        <v>0</v>
      </c>
      <c r="S377" s="269">
        <v>0</v>
      </c>
      <c r="T377" s="269">
        <v>0</v>
      </c>
      <c r="U377" s="269">
        <v>0</v>
      </c>
      <c r="V377" s="269">
        <v>0</v>
      </c>
      <c r="W377" s="269">
        <v>0</v>
      </c>
      <c r="X377" s="269">
        <v>0</v>
      </c>
      <c r="Y377" s="269">
        <v>0</v>
      </c>
      <c r="Z377" s="269">
        <v>0</v>
      </c>
      <c r="AA377" s="269">
        <v>0</v>
      </c>
      <c r="AB377" s="269">
        <v>0</v>
      </c>
      <c r="AC377" s="269">
        <v>0</v>
      </c>
      <c r="AD377" s="269">
        <v>0</v>
      </c>
    </row>
    <row r="378" spans="1:30" x14ac:dyDescent="0.25">
      <c r="A378" s="240" t="s">
        <v>890</v>
      </c>
      <c r="B378" s="269">
        <v>0</v>
      </c>
      <c r="C378" s="269">
        <v>0</v>
      </c>
      <c r="D378" s="269">
        <v>0</v>
      </c>
      <c r="E378" s="269">
        <v>0</v>
      </c>
      <c r="F378" s="269">
        <v>0</v>
      </c>
      <c r="G378" s="269">
        <v>0</v>
      </c>
      <c r="H378" s="269">
        <v>0</v>
      </c>
      <c r="I378" s="269">
        <v>0</v>
      </c>
      <c r="J378" s="269">
        <v>0</v>
      </c>
      <c r="K378" s="269">
        <v>0</v>
      </c>
      <c r="L378" s="269">
        <v>0</v>
      </c>
      <c r="M378" s="269">
        <v>0</v>
      </c>
      <c r="N378" s="269">
        <v>0</v>
      </c>
      <c r="O378" s="269">
        <v>0</v>
      </c>
      <c r="P378" s="269">
        <v>0</v>
      </c>
      <c r="Q378" s="269">
        <v>0</v>
      </c>
      <c r="R378" s="269">
        <v>0</v>
      </c>
      <c r="S378" s="269">
        <v>0</v>
      </c>
      <c r="T378" s="269">
        <v>0</v>
      </c>
      <c r="U378" s="269">
        <v>0</v>
      </c>
      <c r="V378" s="269">
        <v>0</v>
      </c>
      <c r="W378" s="269">
        <v>0</v>
      </c>
      <c r="X378" s="269">
        <v>0</v>
      </c>
      <c r="Y378" s="269">
        <v>0</v>
      </c>
      <c r="Z378" s="269">
        <v>0</v>
      </c>
      <c r="AA378" s="269">
        <v>0</v>
      </c>
      <c r="AB378" s="269">
        <v>0</v>
      </c>
      <c r="AC378" s="269">
        <v>0</v>
      </c>
      <c r="AD378" s="269">
        <v>0</v>
      </c>
    </row>
    <row r="379" spans="1:30" x14ac:dyDescent="0.25">
      <c r="A379" s="240" t="s">
        <v>891</v>
      </c>
      <c r="B379" s="269">
        <v>0</v>
      </c>
      <c r="C379" s="269">
        <v>0</v>
      </c>
      <c r="D379" s="269">
        <v>0</v>
      </c>
      <c r="E379" s="269">
        <v>0</v>
      </c>
      <c r="F379" s="269">
        <v>0</v>
      </c>
      <c r="G379" s="269">
        <v>0</v>
      </c>
      <c r="H379" s="269">
        <v>0</v>
      </c>
      <c r="I379" s="269">
        <v>0</v>
      </c>
      <c r="J379" s="269">
        <v>0</v>
      </c>
      <c r="K379" s="269">
        <v>0</v>
      </c>
      <c r="L379" s="269">
        <v>0</v>
      </c>
      <c r="M379" s="269">
        <v>0</v>
      </c>
      <c r="N379" s="269">
        <v>0</v>
      </c>
      <c r="O379" s="269">
        <v>0</v>
      </c>
      <c r="P379" s="269">
        <v>0</v>
      </c>
      <c r="Q379" s="269">
        <v>0</v>
      </c>
      <c r="R379" s="269">
        <v>0</v>
      </c>
      <c r="S379" s="269">
        <v>0</v>
      </c>
      <c r="T379" s="269">
        <v>0</v>
      </c>
      <c r="U379" s="269">
        <v>0</v>
      </c>
      <c r="V379" s="269">
        <v>0</v>
      </c>
      <c r="W379" s="269">
        <v>0</v>
      </c>
      <c r="X379" s="269">
        <v>0</v>
      </c>
      <c r="Y379" s="269">
        <v>0</v>
      </c>
      <c r="Z379" s="269">
        <v>0</v>
      </c>
      <c r="AA379" s="269">
        <v>0</v>
      </c>
      <c r="AB379" s="269">
        <v>0</v>
      </c>
      <c r="AC379" s="269">
        <v>0</v>
      </c>
      <c r="AD379" s="269">
        <v>0</v>
      </c>
    </row>
    <row r="380" spans="1:30" x14ac:dyDescent="0.25">
      <c r="A380" s="240" t="s">
        <v>892</v>
      </c>
      <c r="B380" s="269">
        <v>0</v>
      </c>
      <c r="C380" s="269">
        <v>0</v>
      </c>
      <c r="D380" s="269">
        <v>0</v>
      </c>
      <c r="E380" s="269">
        <v>0</v>
      </c>
      <c r="F380" s="269">
        <v>0</v>
      </c>
      <c r="G380" s="269">
        <v>0</v>
      </c>
      <c r="H380" s="269">
        <v>0</v>
      </c>
      <c r="I380" s="269">
        <v>0</v>
      </c>
      <c r="J380" s="269">
        <v>0</v>
      </c>
      <c r="K380" s="269">
        <v>0</v>
      </c>
      <c r="L380" s="269">
        <v>0</v>
      </c>
      <c r="M380" s="269">
        <v>0</v>
      </c>
      <c r="N380" s="269">
        <v>0</v>
      </c>
      <c r="O380" s="269">
        <v>0</v>
      </c>
      <c r="P380" s="269">
        <v>0</v>
      </c>
      <c r="Q380" s="269">
        <v>0</v>
      </c>
      <c r="R380" s="269">
        <v>0</v>
      </c>
      <c r="S380" s="269">
        <v>0</v>
      </c>
      <c r="T380" s="269">
        <v>0</v>
      </c>
      <c r="U380" s="269">
        <v>0</v>
      </c>
      <c r="V380" s="269">
        <v>0</v>
      </c>
      <c r="W380" s="269">
        <v>0</v>
      </c>
      <c r="X380" s="269">
        <v>0</v>
      </c>
      <c r="Y380" s="269">
        <v>0</v>
      </c>
      <c r="Z380" s="269">
        <v>0</v>
      </c>
      <c r="AA380" s="269">
        <v>0</v>
      </c>
      <c r="AB380" s="269">
        <v>0</v>
      </c>
      <c r="AC380" s="269">
        <v>0</v>
      </c>
      <c r="AD380" s="269">
        <v>0</v>
      </c>
    </row>
    <row r="381" spans="1:30" x14ac:dyDescent="0.25">
      <c r="A381" s="240" t="s">
        <v>893</v>
      </c>
      <c r="B381" s="269">
        <v>0.58699999999999997</v>
      </c>
      <c r="C381" s="269">
        <v>0.64600000000000002</v>
      </c>
      <c r="D381" s="269">
        <v>0.64600000000000002</v>
      </c>
      <c r="E381" s="269">
        <v>0.64600000000000002</v>
      </c>
      <c r="F381" s="269">
        <v>0.64600000000000002</v>
      </c>
      <c r="G381" s="269">
        <v>0.64600000000000002</v>
      </c>
      <c r="H381" s="269">
        <v>0.64600000000000002</v>
      </c>
      <c r="I381" s="269">
        <v>0</v>
      </c>
      <c r="J381" s="269">
        <v>0</v>
      </c>
      <c r="K381" s="269">
        <v>0</v>
      </c>
      <c r="L381" s="269">
        <v>0</v>
      </c>
      <c r="M381" s="269">
        <v>0</v>
      </c>
      <c r="N381" s="269">
        <v>0</v>
      </c>
      <c r="O381" s="269">
        <v>0</v>
      </c>
      <c r="P381" s="269">
        <v>0</v>
      </c>
      <c r="Q381" s="269">
        <v>0</v>
      </c>
      <c r="R381" s="269">
        <v>0</v>
      </c>
      <c r="S381" s="269">
        <v>0</v>
      </c>
      <c r="T381" s="269">
        <v>0</v>
      </c>
      <c r="U381" s="269">
        <v>0</v>
      </c>
      <c r="V381" s="269">
        <v>0</v>
      </c>
      <c r="W381" s="269">
        <v>0</v>
      </c>
      <c r="X381" s="269">
        <v>0</v>
      </c>
      <c r="Y381" s="269">
        <v>0</v>
      </c>
      <c r="Z381" s="269">
        <v>0</v>
      </c>
      <c r="AA381" s="269">
        <v>0</v>
      </c>
      <c r="AB381" s="269">
        <v>0</v>
      </c>
      <c r="AC381" s="269">
        <v>0</v>
      </c>
      <c r="AD381" s="269">
        <v>0</v>
      </c>
    </row>
    <row r="382" spans="1:30" x14ac:dyDescent="0.25">
      <c r="A382" s="240" t="s">
        <v>894</v>
      </c>
      <c r="B382" s="269">
        <v>-99.666329999999903</v>
      </c>
      <c r="C382" s="269">
        <v>-208.08556999999999</v>
      </c>
      <c r="D382" s="269">
        <v>-96.485619999999997</v>
      </c>
      <c r="E382" s="269">
        <v>-82.274859999999904</v>
      </c>
      <c r="F382" s="269">
        <v>-42.294980000000002</v>
      </c>
      <c r="G382" s="269">
        <v>-57.891100000000002</v>
      </c>
      <c r="H382" s="269">
        <v>11.6133399999999</v>
      </c>
      <c r="I382" s="269">
        <v>-2.6250821836325602</v>
      </c>
      <c r="J382" s="269">
        <v>-10.6821155000516</v>
      </c>
      <c r="K382" s="269">
        <v>-18.204121687551599</v>
      </c>
      <c r="L382" s="269">
        <v>-15.207764687551499</v>
      </c>
      <c r="M382" s="269">
        <v>-20.023553375051499</v>
      </c>
      <c r="N382" s="269">
        <v>-72.967170937551501</v>
      </c>
      <c r="O382" s="269">
        <v>-75.728990750051693</v>
      </c>
      <c r="P382" s="269">
        <v>-71.306532937556398</v>
      </c>
      <c r="Q382" s="269">
        <v>-173.88518525005901</v>
      </c>
      <c r="R382" s="269">
        <v>-33.523651875059002</v>
      </c>
      <c r="S382" s="269">
        <v>-19.545734250059201</v>
      </c>
      <c r="T382" s="269">
        <v>-24.4575572500604</v>
      </c>
      <c r="U382" s="269">
        <v>-21.697183812562699</v>
      </c>
      <c r="V382" s="269">
        <v>-17.772370437564199</v>
      </c>
      <c r="W382" s="269">
        <v>-20.9231238125635</v>
      </c>
      <c r="X382" s="269">
        <v>-15.561461562564199</v>
      </c>
      <c r="Y382" s="269">
        <v>-14.5912598125642</v>
      </c>
      <c r="Z382" s="269">
        <v>-50.941564625063499</v>
      </c>
      <c r="AA382" s="269">
        <v>-75.008521437554904</v>
      </c>
      <c r="AB382" s="269">
        <v>-70.517535375045796</v>
      </c>
      <c r="AC382" s="269">
        <v>-173.25121581254399</v>
      </c>
      <c r="AD382" s="269">
        <v>-32.852899625044799</v>
      </c>
    </row>
    <row r="383" spans="1:30" x14ac:dyDescent="0.25">
      <c r="A383" s="240" t="s">
        <v>895</v>
      </c>
      <c r="B383" s="269">
        <v>-18.176219999999901</v>
      </c>
      <c r="C383" s="269">
        <v>-63.247889999999998</v>
      </c>
      <c r="D383" s="269">
        <v>-29.32694</v>
      </c>
      <c r="E383" s="269">
        <v>-25.007559999999899</v>
      </c>
      <c r="F383" s="269">
        <v>10.02824</v>
      </c>
      <c r="G383" s="269">
        <v>-14.50905</v>
      </c>
      <c r="H383" s="269">
        <v>2.9106299999999901</v>
      </c>
      <c r="I383" s="269">
        <v>-0.65791533424375104</v>
      </c>
      <c r="J383" s="269">
        <v>-2.67722192983749</v>
      </c>
      <c r="K383" s="269">
        <v>-4.5624365131708204</v>
      </c>
      <c r="L383" s="269">
        <v>-3.8114698465041399</v>
      </c>
      <c r="M383" s="269">
        <v>-5.0184344298374803</v>
      </c>
      <c r="N383" s="269">
        <v>-18.287511513170799</v>
      </c>
      <c r="O383" s="269">
        <v>-18.979696929837498</v>
      </c>
      <c r="P383" s="269">
        <v>-17.871311513172</v>
      </c>
      <c r="Q383" s="269">
        <v>-43.580246929839497</v>
      </c>
      <c r="R383" s="269">
        <v>-8.4019177631726905</v>
      </c>
      <c r="S383" s="269">
        <v>-4.8986802631727304</v>
      </c>
      <c r="T383" s="269">
        <v>-6.12971359650638</v>
      </c>
      <c r="U383" s="269">
        <v>-5.4378906798402902</v>
      </c>
      <c r="V383" s="269">
        <v>-4.4542281798406602</v>
      </c>
      <c r="W383" s="269">
        <v>-5.2438906798404696</v>
      </c>
      <c r="X383" s="269">
        <v>-3.9001156798406602</v>
      </c>
      <c r="Y383" s="269">
        <v>-3.65695734650732</v>
      </c>
      <c r="Z383" s="269">
        <v>-12.767309429840401</v>
      </c>
      <c r="AA383" s="269">
        <v>-18.799128179838299</v>
      </c>
      <c r="AB383" s="269">
        <v>-17.673567763169299</v>
      </c>
      <c r="AC383" s="269">
        <v>-43.421357346502198</v>
      </c>
      <c r="AD383" s="269">
        <v>-8.2338094298357998</v>
      </c>
    </row>
    <row r="384" spans="1:30" x14ac:dyDescent="0.25">
      <c r="A384" s="240" t="s">
        <v>896</v>
      </c>
      <c r="B384" s="269">
        <v>0</v>
      </c>
      <c r="C384" s="269">
        <v>0</v>
      </c>
      <c r="D384" s="269">
        <v>0</v>
      </c>
      <c r="E384" s="269">
        <v>0</v>
      </c>
      <c r="F384" s="269">
        <v>0</v>
      </c>
      <c r="G384" s="269">
        <v>0</v>
      </c>
      <c r="H384" s="269">
        <v>0</v>
      </c>
      <c r="I384" s="269">
        <v>0</v>
      </c>
      <c r="J384" s="269">
        <v>0</v>
      </c>
      <c r="K384" s="269">
        <v>0</v>
      </c>
      <c r="L384" s="269">
        <v>0</v>
      </c>
      <c r="M384" s="269">
        <v>0</v>
      </c>
      <c r="N384" s="269">
        <v>0</v>
      </c>
      <c r="O384" s="269">
        <v>0</v>
      </c>
      <c r="P384" s="269">
        <v>0</v>
      </c>
      <c r="Q384" s="269">
        <v>0</v>
      </c>
      <c r="R384" s="269">
        <v>0</v>
      </c>
      <c r="S384" s="269">
        <v>0</v>
      </c>
      <c r="T384" s="269">
        <v>0</v>
      </c>
      <c r="U384" s="269">
        <v>0</v>
      </c>
      <c r="V384" s="269">
        <v>0</v>
      </c>
      <c r="W384" s="269">
        <v>0</v>
      </c>
      <c r="X384" s="269">
        <v>0</v>
      </c>
      <c r="Y384" s="269">
        <v>0</v>
      </c>
      <c r="Z384" s="269">
        <v>0</v>
      </c>
      <c r="AA384" s="269">
        <v>0</v>
      </c>
      <c r="AB384" s="269">
        <v>0</v>
      </c>
      <c r="AC384" s="269">
        <v>0</v>
      </c>
      <c r="AD384" s="269">
        <v>0</v>
      </c>
    </row>
    <row r="385" spans="1:30" x14ac:dyDescent="0.25">
      <c r="A385" s="240" t="s">
        <v>897</v>
      </c>
      <c r="B385" s="269">
        <v>0</v>
      </c>
      <c r="C385" s="269">
        <v>0</v>
      </c>
      <c r="D385" s="269">
        <v>0</v>
      </c>
      <c r="E385" s="269">
        <v>0</v>
      </c>
      <c r="F385" s="269">
        <v>0</v>
      </c>
      <c r="G385" s="269">
        <v>0</v>
      </c>
      <c r="H385" s="269">
        <v>0</v>
      </c>
      <c r="I385" s="269">
        <v>0</v>
      </c>
      <c r="J385" s="269">
        <v>0</v>
      </c>
      <c r="K385" s="269">
        <v>0</v>
      </c>
      <c r="L385" s="269">
        <v>0</v>
      </c>
      <c r="M385" s="269">
        <v>0</v>
      </c>
      <c r="N385" s="269">
        <v>0</v>
      </c>
      <c r="O385" s="269">
        <v>0</v>
      </c>
      <c r="P385" s="269">
        <v>0</v>
      </c>
      <c r="Q385" s="269">
        <v>0</v>
      </c>
      <c r="R385" s="269">
        <v>0</v>
      </c>
      <c r="S385" s="269">
        <v>0</v>
      </c>
      <c r="T385" s="269">
        <v>0</v>
      </c>
      <c r="U385" s="269">
        <v>0</v>
      </c>
      <c r="V385" s="269">
        <v>0</v>
      </c>
      <c r="W385" s="269">
        <v>0</v>
      </c>
      <c r="X385" s="269">
        <v>0</v>
      </c>
      <c r="Y385" s="269">
        <v>0</v>
      </c>
      <c r="Z385" s="269">
        <v>0</v>
      </c>
      <c r="AA385" s="269">
        <v>0</v>
      </c>
      <c r="AB385" s="269">
        <v>0</v>
      </c>
      <c r="AC385" s="269">
        <v>0</v>
      </c>
      <c r="AD385" s="269">
        <v>0</v>
      </c>
    </row>
    <row r="386" spans="1:30" x14ac:dyDescent="0.25">
      <c r="A386" s="240" t="s">
        <v>898</v>
      </c>
      <c r="B386" s="269">
        <v>27.000859999999999</v>
      </c>
      <c r="C386" s="269">
        <v>0</v>
      </c>
      <c r="D386" s="269">
        <v>0</v>
      </c>
      <c r="E386" s="269">
        <v>0</v>
      </c>
      <c r="F386" s="269">
        <v>0</v>
      </c>
      <c r="G386" s="269">
        <v>0</v>
      </c>
      <c r="H386" s="269">
        <v>0</v>
      </c>
      <c r="I386" s="269">
        <v>0</v>
      </c>
      <c r="J386" s="269">
        <v>0</v>
      </c>
      <c r="K386" s="269">
        <v>0</v>
      </c>
      <c r="L386" s="269">
        <v>0</v>
      </c>
      <c r="M386" s="269">
        <v>0</v>
      </c>
      <c r="N386" s="269">
        <v>0</v>
      </c>
      <c r="O386" s="269">
        <v>0</v>
      </c>
      <c r="P386" s="269">
        <v>0</v>
      </c>
      <c r="Q386" s="269">
        <v>0</v>
      </c>
      <c r="R386" s="269">
        <v>0</v>
      </c>
      <c r="S386" s="269">
        <v>0</v>
      </c>
      <c r="T386" s="269">
        <v>0</v>
      </c>
      <c r="U386" s="269">
        <v>0</v>
      </c>
      <c r="V386" s="269">
        <v>0</v>
      </c>
      <c r="W386" s="269">
        <v>0</v>
      </c>
      <c r="X386" s="269">
        <v>0</v>
      </c>
      <c r="Y386" s="269">
        <v>0</v>
      </c>
      <c r="Z386" s="269">
        <v>0</v>
      </c>
      <c r="AA386" s="269">
        <v>0</v>
      </c>
      <c r="AB386" s="269">
        <v>0</v>
      </c>
      <c r="AC386" s="269">
        <v>0</v>
      </c>
      <c r="AD386" s="269">
        <v>0</v>
      </c>
    </row>
    <row r="387" spans="1:30" x14ac:dyDescent="0.25">
      <c r="A387" s="240" t="s">
        <v>899</v>
      </c>
      <c r="B387" s="269">
        <v>6.0785499999999999</v>
      </c>
      <c r="C387" s="269">
        <v>0</v>
      </c>
      <c r="D387" s="269">
        <v>0</v>
      </c>
      <c r="E387" s="269">
        <v>0</v>
      </c>
      <c r="F387" s="269">
        <v>0</v>
      </c>
      <c r="G387" s="269">
        <v>0</v>
      </c>
      <c r="H387" s="269">
        <v>-1.0000000000000001E-5</v>
      </c>
      <c r="I387" s="269">
        <v>0</v>
      </c>
      <c r="J387" s="269">
        <v>0</v>
      </c>
      <c r="K387" s="269">
        <v>0</v>
      </c>
      <c r="L387" s="269">
        <v>0</v>
      </c>
      <c r="M387" s="269">
        <v>0</v>
      </c>
      <c r="N387" s="269">
        <v>0</v>
      </c>
      <c r="O387" s="269">
        <v>0</v>
      </c>
      <c r="P387" s="269">
        <v>0</v>
      </c>
      <c r="Q387" s="269">
        <v>0</v>
      </c>
      <c r="R387" s="269">
        <v>0</v>
      </c>
      <c r="S387" s="269">
        <v>0</v>
      </c>
      <c r="T387" s="269">
        <v>0</v>
      </c>
      <c r="U387" s="269">
        <v>0</v>
      </c>
      <c r="V387" s="269">
        <v>0</v>
      </c>
      <c r="W387" s="269">
        <v>0</v>
      </c>
      <c r="X387" s="269">
        <v>0</v>
      </c>
      <c r="Y387" s="269">
        <v>0</v>
      </c>
      <c r="Z387" s="269">
        <v>0</v>
      </c>
      <c r="AA387" s="269">
        <v>0</v>
      </c>
      <c r="AB387" s="269">
        <v>0</v>
      </c>
      <c r="AC387" s="269">
        <v>0</v>
      </c>
      <c r="AD387" s="269">
        <v>0</v>
      </c>
    </row>
    <row r="388" spans="1:30" x14ac:dyDescent="0.25">
      <c r="A388" s="240" t="s">
        <v>900</v>
      </c>
      <c r="B388" s="269">
        <v>1.1085499999999999</v>
      </c>
      <c r="C388" s="269">
        <v>0</v>
      </c>
      <c r="D388" s="269">
        <v>0</v>
      </c>
      <c r="E388" s="269">
        <v>0</v>
      </c>
      <c r="F388" s="269">
        <v>0</v>
      </c>
      <c r="G388" s="269">
        <v>0</v>
      </c>
      <c r="H388" s="269">
        <v>0</v>
      </c>
      <c r="I388" s="269">
        <v>0</v>
      </c>
      <c r="J388" s="269">
        <v>0</v>
      </c>
      <c r="K388" s="269">
        <v>0</v>
      </c>
      <c r="L388" s="269">
        <v>0</v>
      </c>
      <c r="M388" s="269">
        <v>0</v>
      </c>
      <c r="N388" s="269">
        <v>0</v>
      </c>
      <c r="O388" s="269">
        <v>0</v>
      </c>
      <c r="P388" s="269">
        <v>0</v>
      </c>
      <c r="Q388" s="269">
        <v>0</v>
      </c>
      <c r="R388" s="269">
        <v>0</v>
      </c>
      <c r="S388" s="269">
        <v>0</v>
      </c>
      <c r="T388" s="269">
        <v>0</v>
      </c>
      <c r="U388" s="269">
        <v>0</v>
      </c>
      <c r="V388" s="269">
        <v>0</v>
      </c>
      <c r="W388" s="269">
        <v>0</v>
      </c>
      <c r="X388" s="269">
        <v>0</v>
      </c>
      <c r="Y388" s="269">
        <v>0</v>
      </c>
      <c r="Z388" s="269">
        <v>0</v>
      </c>
      <c r="AA388" s="269">
        <v>0</v>
      </c>
      <c r="AB388" s="269">
        <v>0</v>
      </c>
      <c r="AC388" s="269">
        <v>0</v>
      </c>
      <c r="AD388" s="269">
        <v>0</v>
      </c>
    </row>
    <row r="389" spans="1:30" x14ac:dyDescent="0.25">
      <c r="A389" s="240" t="s">
        <v>901</v>
      </c>
      <c r="B389" s="269">
        <v>0</v>
      </c>
      <c r="C389" s="269">
        <v>0</v>
      </c>
      <c r="D389" s="269">
        <v>0</v>
      </c>
      <c r="E389" s="269">
        <v>0</v>
      </c>
      <c r="F389" s="269">
        <v>0</v>
      </c>
      <c r="G389" s="269">
        <v>0</v>
      </c>
      <c r="H389" s="269">
        <v>2.0517399999999899</v>
      </c>
      <c r="I389" s="269">
        <v>0</v>
      </c>
      <c r="J389" s="269">
        <v>0</v>
      </c>
      <c r="K389" s="269">
        <v>0</v>
      </c>
      <c r="L389" s="269">
        <v>0</v>
      </c>
      <c r="M389" s="269">
        <v>0</v>
      </c>
      <c r="N389" s="269">
        <v>0</v>
      </c>
      <c r="O389" s="269">
        <v>0</v>
      </c>
      <c r="P389" s="269">
        <v>0</v>
      </c>
      <c r="Q389" s="269">
        <v>0</v>
      </c>
      <c r="R389" s="269">
        <v>0</v>
      </c>
      <c r="S389" s="269">
        <v>0</v>
      </c>
      <c r="T389" s="269">
        <v>0</v>
      </c>
      <c r="U389" s="269">
        <v>0</v>
      </c>
      <c r="V389" s="269">
        <v>0</v>
      </c>
      <c r="W389" s="269">
        <v>0</v>
      </c>
      <c r="X389" s="269">
        <v>0</v>
      </c>
      <c r="Y389" s="269">
        <v>0</v>
      </c>
      <c r="Z389" s="269">
        <v>0</v>
      </c>
      <c r="AA389" s="269">
        <v>0</v>
      </c>
      <c r="AB389" s="269">
        <v>0</v>
      </c>
      <c r="AC389" s="269">
        <v>0</v>
      </c>
      <c r="AD389" s="269">
        <v>0</v>
      </c>
    </row>
    <row r="390" spans="1:30" x14ac:dyDescent="0.25">
      <c r="A390" s="240" t="s">
        <v>902</v>
      </c>
      <c r="B390" s="269">
        <v>0</v>
      </c>
      <c r="C390" s="269">
        <v>0</v>
      </c>
      <c r="D390" s="269">
        <v>0</v>
      </c>
      <c r="E390" s="269">
        <v>0</v>
      </c>
      <c r="F390" s="269">
        <v>0</v>
      </c>
      <c r="G390" s="269">
        <v>0</v>
      </c>
      <c r="H390" s="269">
        <v>-0.43086000000000002</v>
      </c>
      <c r="I390" s="269">
        <v>0</v>
      </c>
      <c r="J390" s="269">
        <v>0</v>
      </c>
      <c r="K390" s="269">
        <v>0</v>
      </c>
      <c r="L390" s="269">
        <v>0</v>
      </c>
      <c r="M390" s="269">
        <v>0</v>
      </c>
      <c r="N390" s="269">
        <v>0</v>
      </c>
      <c r="O390" s="269">
        <v>0</v>
      </c>
      <c r="P390" s="269">
        <v>0</v>
      </c>
      <c r="Q390" s="269">
        <v>0</v>
      </c>
      <c r="R390" s="269">
        <v>0</v>
      </c>
      <c r="S390" s="269">
        <v>0</v>
      </c>
      <c r="T390" s="269">
        <v>0</v>
      </c>
      <c r="U390" s="269">
        <v>0</v>
      </c>
      <c r="V390" s="269">
        <v>0</v>
      </c>
      <c r="W390" s="269">
        <v>0</v>
      </c>
      <c r="X390" s="269">
        <v>0</v>
      </c>
      <c r="Y390" s="269">
        <v>0</v>
      </c>
      <c r="Z390" s="269">
        <v>0</v>
      </c>
      <c r="AA390" s="269">
        <v>0</v>
      </c>
      <c r="AB390" s="269">
        <v>0</v>
      </c>
      <c r="AC390" s="269">
        <v>0</v>
      </c>
      <c r="AD390" s="269">
        <v>0</v>
      </c>
    </row>
    <row r="391" spans="1:30" x14ac:dyDescent="0.25">
      <c r="A391" s="240" t="s">
        <v>903</v>
      </c>
      <c r="B391" s="269">
        <v>0</v>
      </c>
      <c r="C391" s="269">
        <v>0</v>
      </c>
      <c r="D391" s="269">
        <v>0</v>
      </c>
      <c r="E391" s="269">
        <v>0</v>
      </c>
      <c r="F391" s="269">
        <v>0</v>
      </c>
      <c r="G391" s="269">
        <v>0</v>
      </c>
      <c r="H391" s="269">
        <v>0</v>
      </c>
      <c r="I391" s="269">
        <v>0</v>
      </c>
      <c r="J391" s="269">
        <v>0</v>
      </c>
      <c r="K391" s="269">
        <v>0</v>
      </c>
      <c r="L391" s="269">
        <v>0</v>
      </c>
      <c r="M391" s="269">
        <v>0</v>
      </c>
      <c r="N391" s="269">
        <v>0</v>
      </c>
      <c r="O391" s="269">
        <v>0</v>
      </c>
      <c r="P391" s="269">
        <v>0</v>
      </c>
      <c r="Q391" s="269">
        <v>0</v>
      </c>
      <c r="R391" s="269">
        <v>0</v>
      </c>
      <c r="S391" s="269">
        <v>0</v>
      </c>
      <c r="T391" s="269">
        <v>0</v>
      </c>
      <c r="U391" s="269">
        <v>0</v>
      </c>
      <c r="V391" s="269">
        <v>0</v>
      </c>
      <c r="W391" s="269">
        <v>0</v>
      </c>
      <c r="X391" s="269">
        <v>0</v>
      </c>
      <c r="Y391" s="269">
        <v>0</v>
      </c>
      <c r="Z391" s="269">
        <v>0</v>
      </c>
      <c r="AA391" s="269">
        <v>0</v>
      </c>
      <c r="AB391" s="269">
        <v>0</v>
      </c>
      <c r="AC391" s="269">
        <v>0</v>
      </c>
      <c r="AD391" s="269">
        <v>0</v>
      </c>
    </row>
    <row r="392" spans="1:30" x14ac:dyDescent="0.25">
      <c r="A392" s="240" t="s">
        <v>904</v>
      </c>
      <c r="B392" s="269">
        <v>0</v>
      </c>
      <c r="C392" s="269">
        <v>0</v>
      </c>
      <c r="D392" s="269">
        <v>0</v>
      </c>
      <c r="E392" s="269">
        <v>0</v>
      </c>
      <c r="F392" s="269">
        <v>0</v>
      </c>
      <c r="G392" s="269">
        <v>0</v>
      </c>
      <c r="H392" s="269">
        <v>0</v>
      </c>
      <c r="I392" s="269">
        <v>0</v>
      </c>
      <c r="J392" s="269">
        <v>0</v>
      </c>
      <c r="K392" s="269">
        <v>0</v>
      </c>
      <c r="L392" s="269">
        <v>0</v>
      </c>
      <c r="M392" s="269">
        <v>0</v>
      </c>
      <c r="N392" s="269">
        <v>0</v>
      </c>
      <c r="O392" s="269">
        <v>0</v>
      </c>
      <c r="P392" s="269">
        <v>0</v>
      </c>
      <c r="Q392" s="269">
        <v>0</v>
      </c>
      <c r="R392" s="269">
        <v>0</v>
      </c>
      <c r="S392" s="269">
        <v>0</v>
      </c>
      <c r="T392" s="269">
        <v>0</v>
      </c>
      <c r="U392" s="269">
        <v>0</v>
      </c>
      <c r="V392" s="269">
        <v>0</v>
      </c>
      <c r="W392" s="269">
        <v>0</v>
      </c>
      <c r="X392" s="269">
        <v>0</v>
      </c>
      <c r="Y392" s="269">
        <v>0</v>
      </c>
      <c r="Z392" s="269">
        <v>0</v>
      </c>
      <c r="AA392" s="269">
        <v>0</v>
      </c>
      <c r="AB392" s="269">
        <v>0</v>
      </c>
      <c r="AC392" s="269">
        <v>0</v>
      </c>
      <c r="AD392" s="269">
        <v>0</v>
      </c>
    </row>
    <row r="393" spans="1:30" x14ac:dyDescent="0.25">
      <c r="A393" s="240" t="s">
        <v>905</v>
      </c>
      <c r="B393" s="269">
        <v>0</v>
      </c>
      <c r="C393" s="269">
        <v>0</v>
      </c>
      <c r="D393" s="269">
        <v>0</v>
      </c>
      <c r="E393" s="269">
        <v>0</v>
      </c>
      <c r="F393" s="269">
        <v>0</v>
      </c>
      <c r="G393" s="269">
        <v>0</v>
      </c>
      <c r="H393" s="269">
        <v>0</v>
      </c>
      <c r="I393" s="269">
        <v>0</v>
      </c>
      <c r="J393" s="269">
        <v>0</v>
      </c>
      <c r="K393" s="269">
        <v>0</v>
      </c>
      <c r="L393" s="269">
        <v>0</v>
      </c>
      <c r="M393" s="269">
        <v>0</v>
      </c>
      <c r="N393" s="269">
        <v>0</v>
      </c>
      <c r="O393" s="269">
        <v>0</v>
      </c>
      <c r="P393" s="269">
        <v>0</v>
      </c>
      <c r="Q393" s="269">
        <v>0</v>
      </c>
      <c r="R393" s="269">
        <v>0</v>
      </c>
      <c r="S393" s="269">
        <v>0</v>
      </c>
      <c r="T393" s="269">
        <v>0</v>
      </c>
      <c r="U393" s="269">
        <v>0</v>
      </c>
      <c r="V393" s="269">
        <v>0</v>
      </c>
      <c r="W393" s="269">
        <v>0</v>
      </c>
      <c r="X393" s="269">
        <v>0</v>
      </c>
      <c r="Y393" s="269">
        <v>0</v>
      </c>
      <c r="Z393" s="269">
        <v>0</v>
      </c>
      <c r="AA393" s="269">
        <v>0</v>
      </c>
      <c r="AB393" s="269">
        <v>0</v>
      </c>
      <c r="AC393" s="269">
        <v>0</v>
      </c>
      <c r="AD393" s="269">
        <v>0</v>
      </c>
    </row>
    <row r="394" spans="1:30" x14ac:dyDescent="0.25">
      <c r="A394" s="240" t="s">
        <v>906</v>
      </c>
      <c r="B394" s="269">
        <v>0</v>
      </c>
      <c r="C394" s="269">
        <v>0</v>
      </c>
      <c r="D394" s="269">
        <v>0</v>
      </c>
      <c r="E394" s="269">
        <v>0</v>
      </c>
      <c r="F394" s="269">
        <v>0</v>
      </c>
      <c r="G394" s="269">
        <v>0</v>
      </c>
      <c r="H394" s="269">
        <v>0</v>
      </c>
      <c r="I394" s="269">
        <v>0</v>
      </c>
      <c r="J394" s="269">
        <v>0</v>
      </c>
      <c r="K394" s="269">
        <v>0</v>
      </c>
      <c r="L394" s="269">
        <v>0</v>
      </c>
      <c r="M394" s="269">
        <v>0</v>
      </c>
      <c r="N394" s="269">
        <v>0</v>
      </c>
      <c r="O394" s="269">
        <v>0</v>
      </c>
      <c r="P394" s="269">
        <v>0</v>
      </c>
      <c r="Q394" s="269">
        <v>0</v>
      </c>
      <c r="R394" s="269">
        <v>0</v>
      </c>
      <c r="S394" s="269">
        <v>0</v>
      </c>
      <c r="T394" s="269">
        <v>0</v>
      </c>
      <c r="U394" s="269">
        <v>0</v>
      </c>
      <c r="V394" s="269">
        <v>0</v>
      </c>
      <c r="W394" s="269">
        <v>0</v>
      </c>
      <c r="X394" s="269">
        <v>0</v>
      </c>
      <c r="Y394" s="269">
        <v>0</v>
      </c>
      <c r="Z394" s="269">
        <v>0</v>
      </c>
      <c r="AA394" s="269">
        <v>0</v>
      </c>
      <c r="AB394" s="269">
        <v>0</v>
      </c>
      <c r="AC394" s="269">
        <v>0</v>
      </c>
      <c r="AD394" s="269">
        <v>0</v>
      </c>
    </row>
    <row r="395" spans="1:30" x14ac:dyDescent="0.25">
      <c r="A395" s="240" t="s">
        <v>907</v>
      </c>
      <c r="B395" s="269">
        <v>0</v>
      </c>
      <c r="C395" s="269">
        <v>0</v>
      </c>
      <c r="D395" s="269">
        <v>0</v>
      </c>
      <c r="E395" s="269">
        <v>0</v>
      </c>
      <c r="F395" s="269">
        <v>0</v>
      </c>
      <c r="G395" s="269">
        <v>0</v>
      </c>
      <c r="H395" s="269">
        <v>0</v>
      </c>
      <c r="I395" s="269">
        <v>0</v>
      </c>
      <c r="J395" s="269">
        <v>0</v>
      </c>
      <c r="K395" s="269">
        <v>0</v>
      </c>
      <c r="L395" s="269">
        <v>0</v>
      </c>
      <c r="M395" s="269">
        <v>0</v>
      </c>
      <c r="N395" s="269">
        <v>0</v>
      </c>
      <c r="O395" s="269">
        <v>0</v>
      </c>
      <c r="P395" s="269">
        <v>0</v>
      </c>
      <c r="Q395" s="269">
        <v>0</v>
      </c>
      <c r="R395" s="269">
        <v>0</v>
      </c>
      <c r="S395" s="269">
        <v>0</v>
      </c>
      <c r="T395" s="269">
        <v>0</v>
      </c>
      <c r="U395" s="269">
        <v>0</v>
      </c>
      <c r="V395" s="269">
        <v>0</v>
      </c>
      <c r="W395" s="269">
        <v>0</v>
      </c>
      <c r="X395" s="269">
        <v>0</v>
      </c>
      <c r="Y395" s="269">
        <v>0</v>
      </c>
      <c r="Z395" s="269">
        <v>0</v>
      </c>
      <c r="AA395" s="269">
        <v>0</v>
      </c>
      <c r="AB395" s="269">
        <v>0</v>
      </c>
      <c r="AC395" s="269">
        <v>0</v>
      </c>
      <c r="AD395" s="269">
        <v>0</v>
      </c>
    </row>
    <row r="396" spans="1:30" x14ac:dyDescent="0.25">
      <c r="A396" s="240" t="s">
        <v>908</v>
      </c>
      <c r="B396" s="269">
        <v>0</v>
      </c>
      <c r="C396" s="269">
        <v>0</v>
      </c>
      <c r="D396" s="269">
        <v>0.16372999999999999</v>
      </c>
      <c r="E396" s="269">
        <v>0</v>
      </c>
      <c r="F396" s="269">
        <v>0</v>
      </c>
      <c r="G396" s="269">
        <v>0</v>
      </c>
      <c r="H396" s="269">
        <v>0</v>
      </c>
      <c r="I396" s="269">
        <v>0</v>
      </c>
      <c r="J396" s="269">
        <v>0</v>
      </c>
      <c r="K396" s="269">
        <v>0</v>
      </c>
      <c r="L396" s="269">
        <v>0</v>
      </c>
      <c r="M396" s="269">
        <v>0</v>
      </c>
      <c r="N396" s="269">
        <v>0</v>
      </c>
      <c r="O396" s="269">
        <v>0</v>
      </c>
      <c r="P396" s="269">
        <v>0</v>
      </c>
      <c r="Q396" s="269">
        <v>0</v>
      </c>
      <c r="R396" s="269">
        <v>0</v>
      </c>
      <c r="S396" s="269">
        <v>0</v>
      </c>
      <c r="T396" s="269">
        <v>0</v>
      </c>
      <c r="U396" s="269">
        <v>0</v>
      </c>
      <c r="V396" s="269">
        <v>0</v>
      </c>
      <c r="W396" s="269">
        <v>0</v>
      </c>
      <c r="X396" s="269">
        <v>0</v>
      </c>
      <c r="Y396" s="269">
        <v>0</v>
      </c>
      <c r="Z396" s="269">
        <v>0</v>
      </c>
      <c r="AA396" s="269">
        <v>0</v>
      </c>
      <c r="AB396" s="269">
        <v>0</v>
      </c>
      <c r="AC396" s="269">
        <v>0</v>
      </c>
      <c r="AD396" s="269">
        <v>0</v>
      </c>
    </row>
    <row r="397" spans="1:30" x14ac:dyDescent="0.25">
      <c r="A397" s="240" t="s">
        <v>909</v>
      </c>
      <c r="B397" s="269">
        <v>0</v>
      </c>
      <c r="C397" s="269">
        <v>0</v>
      </c>
      <c r="D397" s="269">
        <v>-0.3</v>
      </c>
      <c r="E397" s="269">
        <v>0</v>
      </c>
      <c r="F397" s="269">
        <v>-8.0000000000000007E-5</v>
      </c>
      <c r="G397" s="269">
        <v>0</v>
      </c>
      <c r="H397" s="269">
        <v>0</v>
      </c>
      <c r="I397" s="269">
        <v>0</v>
      </c>
      <c r="J397" s="269">
        <v>0</v>
      </c>
      <c r="K397" s="269">
        <v>0</v>
      </c>
      <c r="L397" s="269">
        <v>0</v>
      </c>
      <c r="M397" s="269">
        <v>0</v>
      </c>
      <c r="N397" s="269">
        <v>0</v>
      </c>
      <c r="O397" s="269">
        <v>0</v>
      </c>
      <c r="P397" s="269">
        <v>0</v>
      </c>
      <c r="Q397" s="269">
        <v>0</v>
      </c>
      <c r="R397" s="269">
        <v>0</v>
      </c>
      <c r="S397" s="269">
        <v>0</v>
      </c>
      <c r="T397" s="269">
        <v>0</v>
      </c>
      <c r="U397" s="269">
        <v>0</v>
      </c>
      <c r="V397" s="269">
        <v>0</v>
      </c>
      <c r="W397" s="269">
        <v>0</v>
      </c>
      <c r="X397" s="269">
        <v>0</v>
      </c>
      <c r="Y397" s="269">
        <v>0</v>
      </c>
      <c r="Z397" s="269">
        <v>0</v>
      </c>
      <c r="AA397" s="269">
        <v>0</v>
      </c>
      <c r="AB397" s="269">
        <v>0</v>
      </c>
      <c r="AC397" s="269">
        <v>0</v>
      </c>
      <c r="AD397" s="269">
        <v>0</v>
      </c>
    </row>
    <row r="398" spans="1:30" x14ac:dyDescent="0.25">
      <c r="A398" s="240" t="s">
        <v>910</v>
      </c>
      <c r="B398" s="269">
        <v>-144.77355</v>
      </c>
      <c r="C398" s="269">
        <v>-126.6575</v>
      </c>
      <c r="D398" s="269">
        <v>-71.302579999999907</v>
      </c>
      <c r="E398" s="269">
        <v>-131.84486999999999</v>
      </c>
      <c r="F398" s="269">
        <v>-122.92791</v>
      </c>
      <c r="G398" s="269">
        <v>-99.598680000000002</v>
      </c>
      <c r="H398" s="269">
        <v>-106.3835</v>
      </c>
      <c r="I398" s="269">
        <v>-126.696</v>
      </c>
      <c r="J398" s="269">
        <v>-126.696</v>
      </c>
      <c r="K398" s="269">
        <v>-126.696</v>
      </c>
      <c r="L398" s="269">
        <v>-126.696</v>
      </c>
      <c r="M398" s="269">
        <v>-126.696</v>
      </c>
      <c r="N398" s="269">
        <v>-126.696</v>
      </c>
      <c r="O398" s="269">
        <v>-119.773</v>
      </c>
      <c r="P398" s="269">
        <v>-119.773</v>
      </c>
      <c r="Q398" s="269">
        <v>-119.773</v>
      </c>
      <c r="R398" s="269">
        <v>-119.773</v>
      </c>
      <c r="S398" s="269">
        <v>-119.773</v>
      </c>
      <c r="T398" s="269">
        <v>-119.773</v>
      </c>
      <c r="U398" s="269">
        <v>-119.773</v>
      </c>
      <c r="V398" s="269">
        <v>-119.773</v>
      </c>
      <c r="W398" s="269">
        <v>-119.773</v>
      </c>
      <c r="X398" s="269">
        <v>-119.773</v>
      </c>
      <c r="Y398" s="269">
        <v>-119.773</v>
      </c>
      <c r="Z398" s="269">
        <v>-119.773</v>
      </c>
      <c r="AA398" s="269">
        <v>-120.971</v>
      </c>
      <c r="AB398" s="269">
        <v>-120.971</v>
      </c>
      <c r="AC398" s="269">
        <v>-120.971</v>
      </c>
      <c r="AD398" s="269">
        <v>-120.971</v>
      </c>
    </row>
    <row r="399" spans="1:30" x14ac:dyDescent="0.25">
      <c r="A399" s="240" t="s">
        <v>911</v>
      </c>
      <c r="B399" s="269">
        <v>0</v>
      </c>
      <c r="C399" s="269">
        <v>0</v>
      </c>
      <c r="D399" s="269">
        <v>0</v>
      </c>
      <c r="E399" s="269">
        <v>0</v>
      </c>
      <c r="F399" s="269">
        <v>0</v>
      </c>
      <c r="G399" s="269">
        <v>0</v>
      </c>
      <c r="H399" s="269">
        <v>0</v>
      </c>
      <c r="I399" s="269">
        <v>0</v>
      </c>
      <c r="J399" s="269">
        <v>0</v>
      </c>
      <c r="K399" s="269">
        <v>0</v>
      </c>
      <c r="L399" s="269">
        <v>0</v>
      </c>
      <c r="M399" s="269">
        <v>0</v>
      </c>
      <c r="N399" s="269">
        <v>0</v>
      </c>
      <c r="O399" s="269">
        <v>0</v>
      </c>
      <c r="P399" s="269">
        <v>0</v>
      </c>
      <c r="Q399" s="269">
        <v>0</v>
      </c>
      <c r="R399" s="269">
        <v>0</v>
      </c>
      <c r="S399" s="269">
        <v>0</v>
      </c>
      <c r="T399" s="269">
        <v>0</v>
      </c>
      <c r="U399" s="269">
        <v>0</v>
      </c>
      <c r="V399" s="269">
        <v>0</v>
      </c>
      <c r="W399" s="269">
        <v>0</v>
      </c>
      <c r="X399" s="269">
        <v>0</v>
      </c>
      <c r="Y399" s="269">
        <v>0</v>
      </c>
      <c r="Z399" s="269">
        <v>0</v>
      </c>
      <c r="AA399" s="269">
        <v>0</v>
      </c>
      <c r="AB399" s="269">
        <v>0</v>
      </c>
      <c r="AC399" s="269">
        <v>0</v>
      </c>
      <c r="AD399" s="269">
        <v>0</v>
      </c>
    </row>
    <row r="400" spans="1:30" x14ac:dyDescent="0.25">
      <c r="A400" s="240" t="s">
        <v>912</v>
      </c>
      <c r="B400" s="269">
        <v>0</v>
      </c>
      <c r="C400" s="269">
        <v>0</v>
      </c>
      <c r="D400" s="269">
        <v>0</v>
      </c>
      <c r="E400" s="269">
        <v>0</v>
      </c>
      <c r="F400" s="269">
        <v>0</v>
      </c>
      <c r="G400" s="269">
        <v>0</v>
      </c>
      <c r="H400" s="269">
        <v>0</v>
      </c>
      <c r="I400" s="269">
        <v>0</v>
      </c>
      <c r="J400" s="269">
        <v>0</v>
      </c>
      <c r="K400" s="269">
        <v>0</v>
      </c>
      <c r="L400" s="269">
        <v>0</v>
      </c>
      <c r="M400" s="269">
        <v>0</v>
      </c>
      <c r="N400" s="269">
        <v>0</v>
      </c>
      <c r="O400" s="269">
        <v>0</v>
      </c>
      <c r="P400" s="269">
        <v>0</v>
      </c>
      <c r="Q400" s="269">
        <v>0</v>
      </c>
      <c r="R400" s="269">
        <v>0</v>
      </c>
      <c r="S400" s="269">
        <v>0</v>
      </c>
      <c r="T400" s="269">
        <v>0</v>
      </c>
      <c r="U400" s="269">
        <v>0</v>
      </c>
      <c r="V400" s="269">
        <v>0</v>
      </c>
      <c r="W400" s="269">
        <v>0</v>
      </c>
      <c r="X400" s="269">
        <v>0</v>
      </c>
      <c r="Y400" s="269">
        <v>0</v>
      </c>
      <c r="Z400" s="269">
        <v>0</v>
      </c>
      <c r="AA400" s="269">
        <v>0</v>
      </c>
      <c r="AB400" s="269">
        <v>0</v>
      </c>
      <c r="AC400" s="269">
        <v>0</v>
      </c>
      <c r="AD400" s="269">
        <v>0</v>
      </c>
    </row>
    <row r="401" spans="1:30" x14ac:dyDescent="0.25">
      <c r="A401" s="240" t="s">
        <v>913</v>
      </c>
      <c r="B401" s="269">
        <v>0</v>
      </c>
      <c r="C401" s="269">
        <v>0</v>
      </c>
      <c r="D401" s="269">
        <v>0</v>
      </c>
      <c r="E401" s="269">
        <v>0</v>
      </c>
      <c r="F401" s="269">
        <v>0</v>
      </c>
      <c r="G401" s="269">
        <v>0</v>
      </c>
      <c r="H401" s="269">
        <v>0</v>
      </c>
      <c r="I401" s="269">
        <v>0</v>
      </c>
      <c r="J401" s="269">
        <v>0</v>
      </c>
      <c r="K401" s="269">
        <v>0</v>
      </c>
      <c r="L401" s="269">
        <v>0</v>
      </c>
      <c r="M401" s="269">
        <v>0</v>
      </c>
      <c r="N401" s="269">
        <v>0</v>
      </c>
      <c r="O401" s="269">
        <v>0</v>
      </c>
      <c r="P401" s="269">
        <v>0</v>
      </c>
      <c r="Q401" s="269">
        <v>0</v>
      </c>
      <c r="R401" s="269">
        <v>0</v>
      </c>
      <c r="S401" s="269">
        <v>0</v>
      </c>
      <c r="T401" s="269">
        <v>0</v>
      </c>
      <c r="U401" s="269">
        <v>0</v>
      </c>
      <c r="V401" s="269">
        <v>0</v>
      </c>
      <c r="W401" s="269">
        <v>0</v>
      </c>
      <c r="X401" s="269">
        <v>0</v>
      </c>
      <c r="Y401" s="269">
        <v>0</v>
      </c>
      <c r="Z401" s="269">
        <v>0</v>
      </c>
      <c r="AA401" s="269">
        <v>0</v>
      </c>
      <c r="AB401" s="269">
        <v>0</v>
      </c>
      <c r="AC401" s="269">
        <v>0</v>
      </c>
      <c r="AD401" s="269">
        <v>0</v>
      </c>
    </row>
    <row r="402" spans="1:30" x14ac:dyDescent="0.25">
      <c r="A402" s="240" t="s">
        <v>914</v>
      </c>
      <c r="B402" s="269">
        <v>-2.5645600000000002</v>
      </c>
      <c r="C402" s="269">
        <v>-3.4252600000000002</v>
      </c>
      <c r="D402" s="269">
        <v>-2.5012400000000001</v>
      </c>
      <c r="E402" s="269">
        <v>-1.92361</v>
      </c>
      <c r="F402" s="269">
        <v>-2.59741</v>
      </c>
      <c r="G402" s="269">
        <v>-3.0490499999999998</v>
      </c>
      <c r="H402" s="269">
        <v>-4.30511</v>
      </c>
      <c r="I402" s="269">
        <v>-18.421381911874999</v>
      </c>
      <c r="J402" s="269">
        <v>-8.0372499999999896</v>
      </c>
      <c r="K402" s="269">
        <v>-8.1789583333333091</v>
      </c>
      <c r="L402" s="269">
        <v>-8.6682916666666205</v>
      </c>
      <c r="M402" s="269">
        <v>-8.9429999999999303</v>
      </c>
      <c r="N402" s="269">
        <v>-9.3484583333332498</v>
      </c>
      <c r="O402" s="269">
        <v>-9.8097499999998501</v>
      </c>
      <c r="P402" s="269">
        <v>-10.133458333333101</v>
      </c>
      <c r="Q402" s="269">
        <v>-10.432749999999601</v>
      </c>
      <c r="R402" s="269">
        <v>-10.7853333333329</v>
      </c>
      <c r="S402" s="269">
        <v>-11.089083333332701</v>
      </c>
      <c r="T402" s="269">
        <v>-11.355416666665899</v>
      </c>
      <c r="U402" s="269">
        <v>-11.621874999998401</v>
      </c>
      <c r="V402" s="269">
        <v>-11.889124999998</v>
      </c>
      <c r="W402" s="269">
        <v>-12.102874999997701</v>
      </c>
      <c r="X402" s="269">
        <v>-12.2853749999974</v>
      </c>
      <c r="Y402" s="269">
        <v>-12.5325416666637</v>
      </c>
      <c r="Z402" s="269">
        <v>-12.712499999996</v>
      </c>
      <c r="AA402" s="269">
        <v>-12.8601249999953</v>
      </c>
      <c r="AB402" s="269">
        <v>-13.056333333306601</v>
      </c>
      <c r="AC402" s="269">
        <v>-13.058541666626301</v>
      </c>
      <c r="AD402" s="269">
        <v>-13.0924999999608</v>
      </c>
    </row>
    <row r="403" spans="1:30" x14ac:dyDescent="0.25">
      <c r="A403" s="240" t="s">
        <v>915</v>
      </c>
      <c r="B403" s="269">
        <v>0</v>
      </c>
      <c r="C403" s="269">
        <v>0</v>
      </c>
      <c r="D403" s="269">
        <v>0</v>
      </c>
      <c r="E403" s="269">
        <v>0</v>
      </c>
      <c r="F403" s="269">
        <v>0</v>
      </c>
      <c r="G403" s="269">
        <v>0</v>
      </c>
      <c r="H403" s="269">
        <v>0</v>
      </c>
      <c r="I403" s="269">
        <v>0</v>
      </c>
      <c r="J403" s="269">
        <v>0</v>
      </c>
      <c r="K403" s="269">
        <v>0</v>
      </c>
      <c r="L403" s="269">
        <v>0</v>
      </c>
      <c r="M403" s="269">
        <v>0</v>
      </c>
      <c r="N403" s="269">
        <v>0</v>
      </c>
      <c r="O403" s="269">
        <v>0</v>
      </c>
      <c r="P403" s="269">
        <v>0</v>
      </c>
      <c r="Q403" s="269">
        <v>0</v>
      </c>
      <c r="R403" s="269">
        <v>0</v>
      </c>
      <c r="S403" s="269">
        <v>0</v>
      </c>
      <c r="T403" s="269">
        <v>0</v>
      </c>
      <c r="U403" s="269">
        <v>0</v>
      </c>
      <c r="V403" s="269">
        <v>0</v>
      </c>
      <c r="W403" s="269">
        <v>0</v>
      </c>
      <c r="X403" s="269">
        <v>0</v>
      </c>
      <c r="Y403" s="269">
        <v>0</v>
      </c>
      <c r="Z403" s="269">
        <v>0</v>
      </c>
      <c r="AA403" s="269">
        <v>0</v>
      </c>
      <c r="AB403" s="269">
        <v>0</v>
      </c>
      <c r="AC403" s="269">
        <v>0</v>
      </c>
      <c r="AD403" s="269">
        <v>0</v>
      </c>
    </row>
    <row r="404" spans="1:30" x14ac:dyDescent="0.25">
      <c r="A404" s="240" t="s">
        <v>916</v>
      </c>
      <c r="B404" s="269">
        <v>-1.2588200000000001</v>
      </c>
      <c r="C404" s="269">
        <v>-2.0651899999999999</v>
      </c>
      <c r="D404" s="269">
        <v>-1.6030899999999999</v>
      </c>
      <c r="E404" s="269">
        <v>-10.23029</v>
      </c>
      <c r="F404" s="269">
        <v>-0.97950999999999999</v>
      </c>
      <c r="G404" s="269">
        <v>-1.26505</v>
      </c>
      <c r="H404" s="269">
        <v>-0.91973000000000005</v>
      </c>
      <c r="I404" s="269">
        <v>0</v>
      </c>
      <c r="J404" s="269">
        <v>0</v>
      </c>
      <c r="K404" s="269">
        <v>0</v>
      </c>
      <c r="L404" s="269">
        <v>0</v>
      </c>
      <c r="M404" s="269">
        <v>0</v>
      </c>
      <c r="N404" s="269">
        <v>0</v>
      </c>
      <c r="O404" s="269">
        <v>0</v>
      </c>
      <c r="P404" s="269">
        <v>0</v>
      </c>
      <c r="Q404" s="269">
        <v>0</v>
      </c>
      <c r="R404" s="269">
        <v>0</v>
      </c>
      <c r="S404" s="269">
        <v>0</v>
      </c>
      <c r="T404" s="269">
        <v>0</v>
      </c>
      <c r="U404" s="269">
        <v>0</v>
      </c>
      <c r="V404" s="269">
        <v>0</v>
      </c>
      <c r="W404" s="269">
        <v>0</v>
      </c>
      <c r="X404" s="269">
        <v>0</v>
      </c>
      <c r="Y404" s="269">
        <v>0</v>
      </c>
      <c r="Z404" s="269">
        <v>0</v>
      </c>
      <c r="AA404" s="269">
        <v>0</v>
      </c>
      <c r="AB404" s="269">
        <v>0</v>
      </c>
      <c r="AC404" s="269">
        <v>0</v>
      </c>
      <c r="AD404" s="269">
        <v>0</v>
      </c>
    </row>
    <row r="405" spans="1:30" x14ac:dyDescent="0.25">
      <c r="A405" s="240" t="s">
        <v>917</v>
      </c>
      <c r="B405" s="269">
        <v>0</v>
      </c>
      <c r="C405" s="269">
        <v>0</v>
      </c>
      <c r="D405" s="269">
        <v>0</v>
      </c>
      <c r="E405" s="269">
        <v>0</v>
      </c>
      <c r="F405" s="269">
        <v>0</v>
      </c>
      <c r="G405" s="269">
        <v>0</v>
      </c>
      <c r="H405" s="269">
        <v>0</v>
      </c>
      <c r="I405" s="269">
        <v>0</v>
      </c>
      <c r="J405" s="269">
        <v>0</v>
      </c>
      <c r="K405" s="269">
        <v>0</v>
      </c>
      <c r="L405" s="269">
        <v>0</v>
      </c>
      <c r="M405" s="269">
        <v>0</v>
      </c>
      <c r="N405" s="269">
        <v>0</v>
      </c>
      <c r="O405" s="269">
        <v>0</v>
      </c>
      <c r="P405" s="269">
        <v>0</v>
      </c>
      <c r="Q405" s="269">
        <v>0</v>
      </c>
      <c r="R405" s="269">
        <v>0</v>
      </c>
      <c r="S405" s="269">
        <v>0</v>
      </c>
      <c r="T405" s="269">
        <v>0</v>
      </c>
      <c r="U405" s="269">
        <v>0</v>
      </c>
      <c r="V405" s="269">
        <v>0</v>
      </c>
      <c r="W405" s="269">
        <v>0</v>
      </c>
      <c r="X405" s="269">
        <v>0</v>
      </c>
      <c r="Y405" s="269">
        <v>0</v>
      </c>
      <c r="Z405" s="269">
        <v>0</v>
      </c>
      <c r="AA405" s="269">
        <v>0</v>
      </c>
      <c r="AB405" s="269">
        <v>0</v>
      </c>
      <c r="AC405" s="269">
        <v>0</v>
      </c>
      <c r="AD405" s="269">
        <v>0</v>
      </c>
    </row>
    <row r="406" spans="1:30" x14ac:dyDescent="0.25">
      <c r="A406" s="240" t="s">
        <v>918</v>
      </c>
      <c r="B406" s="269">
        <v>0</v>
      </c>
      <c r="C406" s="269">
        <v>0</v>
      </c>
      <c r="D406" s="269">
        <v>0</v>
      </c>
      <c r="E406" s="269">
        <v>0</v>
      </c>
      <c r="F406" s="269">
        <v>0</v>
      </c>
      <c r="G406" s="269">
        <v>-63.088410000000003</v>
      </c>
      <c r="H406" s="269">
        <v>0</v>
      </c>
      <c r="I406" s="269">
        <v>0</v>
      </c>
      <c r="J406" s="269">
        <v>0</v>
      </c>
      <c r="K406" s="269">
        <v>0</v>
      </c>
      <c r="L406" s="269">
        <v>0</v>
      </c>
      <c r="M406" s="269">
        <v>0</v>
      </c>
      <c r="N406" s="269">
        <v>0</v>
      </c>
      <c r="O406" s="269">
        <v>0</v>
      </c>
      <c r="P406" s="269">
        <v>0</v>
      </c>
      <c r="Q406" s="269">
        <v>0</v>
      </c>
      <c r="R406" s="269">
        <v>0</v>
      </c>
      <c r="S406" s="269">
        <v>0</v>
      </c>
      <c r="T406" s="269">
        <v>0</v>
      </c>
      <c r="U406" s="269">
        <v>0</v>
      </c>
      <c r="V406" s="269">
        <v>0</v>
      </c>
      <c r="W406" s="269">
        <v>0</v>
      </c>
      <c r="X406" s="269">
        <v>0</v>
      </c>
      <c r="Y406" s="269">
        <v>0</v>
      </c>
      <c r="Z406" s="269">
        <v>0</v>
      </c>
      <c r="AA406" s="269">
        <v>0</v>
      </c>
      <c r="AB406" s="269">
        <v>0</v>
      </c>
      <c r="AC406" s="269">
        <v>0</v>
      </c>
      <c r="AD406" s="269">
        <v>0</v>
      </c>
    </row>
    <row r="407" spans="1:30" x14ac:dyDescent="0.25">
      <c r="A407" s="240" t="s">
        <v>919</v>
      </c>
      <c r="B407" s="269">
        <v>0</v>
      </c>
      <c r="C407" s="269">
        <v>0</v>
      </c>
      <c r="D407" s="269">
        <v>0</v>
      </c>
      <c r="E407" s="269">
        <v>0</v>
      </c>
      <c r="F407" s="269">
        <v>0</v>
      </c>
      <c r="G407" s="269">
        <v>0</v>
      </c>
      <c r="H407" s="269">
        <v>0</v>
      </c>
      <c r="I407" s="269">
        <v>0</v>
      </c>
      <c r="J407" s="269">
        <v>0</v>
      </c>
      <c r="K407" s="269">
        <v>0</v>
      </c>
      <c r="L407" s="269">
        <v>0</v>
      </c>
      <c r="M407" s="269">
        <v>0</v>
      </c>
      <c r="N407" s="269">
        <v>0</v>
      </c>
      <c r="O407" s="269">
        <v>0</v>
      </c>
      <c r="P407" s="269">
        <v>0</v>
      </c>
      <c r="Q407" s="269">
        <v>0</v>
      </c>
      <c r="R407" s="269">
        <v>0</v>
      </c>
      <c r="S407" s="269">
        <v>0</v>
      </c>
      <c r="T407" s="269">
        <v>0</v>
      </c>
      <c r="U407" s="269">
        <v>0</v>
      </c>
      <c r="V407" s="269">
        <v>0</v>
      </c>
      <c r="W407" s="269">
        <v>0</v>
      </c>
      <c r="X407" s="269">
        <v>0</v>
      </c>
      <c r="Y407" s="269">
        <v>0</v>
      </c>
      <c r="Z407" s="269">
        <v>0</v>
      </c>
      <c r="AA407" s="269">
        <v>0</v>
      </c>
      <c r="AB407" s="269">
        <v>0</v>
      </c>
      <c r="AC407" s="269">
        <v>0</v>
      </c>
      <c r="AD407" s="269">
        <v>0</v>
      </c>
    </row>
    <row r="408" spans="1:30" x14ac:dyDescent="0.25">
      <c r="A408" s="240" t="s">
        <v>920</v>
      </c>
      <c r="B408" s="269">
        <v>0</v>
      </c>
      <c r="C408" s="269">
        <v>0</v>
      </c>
      <c r="D408" s="269">
        <v>0</v>
      </c>
      <c r="E408" s="269">
        <v>0</v>
      </c>
      <c r="F408" s="269">
        <v>0</v>
      </c>
      <c r="G408" s="269">
        <v>0</v>
      </c>
      <c r="H408" s="269">
        <v>0</v>
      </c>
      <c r="I408" s="269">
        <v>0</v>
      </c>
      <c r="J408" s="269">
        <v>0</v>
      </c>
      <c r="K408" s="269">
        <v>0</v>
      </c>
      <c r="L408" s="269">
        <v>0</v>
      </c>
      <c r="M408" s="269">
        <v>0</v>
      </c>
      <c r="N408" s="269">
        <v>0</v>
      </c>
      <c r="O408" s="269">
        <v>0</v>
      </c>
      <c r="P408" s="269">
        <v>0</v>
      </c>
      <c r="Q408" s="269">
        <v>0</v>
      </c>
      <c r="R408" s="269">
        <v>0</v>
      </c>
      <c r="S408" s="269">
        <v>0</v>
      </c>
      <c r="T408" s="269">
        <v>0</v>
      </c>
      <c r="U408" s="269">
        <v>0</v>
      </c>
      <c r="V408" s="269">
        <v>0</v>
      </c>
      <c r="W408" s="269">
        <v>0</v>
      </c>
      <c r="X408" s="269">
        <v>0</v>
      </c>
      <c r="Y408" s="269">
        <v>0</v>
      </c>
      <c r="Z408" s="269">
        <v>0</v>
      </c>
      <c r="AA408" s="269">
        <v>0</v>
      </c>
      <c r="AB408" s="269">
        <v>0</v>
      </c>
      <c r="AC408" s="269">
        <v>0</v>
      </c>
      <c r="AD408" s="269">
        <v>0</v>
      </c>
    </row>
    <row r="409" spans="1:30" x14ac:dyDescent="0.25">
      <c r="A409" s="240" t="s">
        <v>921</v>
      </c>
      <c r="B409" s="269">
        <v>153.98477999999901</v>
      </c>
      <c r="C409" s="269">
        <v>1120.21804</v>
      </c>
      <c r="D409" s="269">
        <v>489.20785999999998</v>
      </c>
      <c r="E409" s="269">
        <v>265.05137000000002</v>
      </c>
      <c r="F409" s="269">
        <v>140.17874</v>
      </c>
      <c r="G409" s="269">
        <v>294.36727999999999</v>
      </c>
      <c r="H409" s="269">
        <v>51.92548</v>
      </c>
      <c r="I409" s="269">
        <v>62.734999999999999</v>
      </c>
      <c r="J409" s="269">
        <v>78.451999999999998</v>
      </c>
      <c r="K409" s="269">
        <v>78.150999999999996</v>
      </c>
      <c r="L409" s="269">
        <v>98.736999999999995</v>
      </c>
      <c r="M409" s="269">
        <v>105.23399999999999</v>
      </c>
      <c r="N409" s="269">
        <v>166.756</v>
      </c>
      <c r="O409" s="269">
        <v>415.661</v>
      </c>
      <c r="P409" s="269">
        <v>394.00599999999997</v>
      </c>
      <c r="Q409" s="269">
        <v>894.72399999999902</v>
      </c>
      <c r="R409" s="269">
        <v>166.99199999999999</v>
      </c>
      <c r="S409" s="269">
        <v>136.625</v>
      </c>
      <c r="T409" s="269">
        <v>113.782</v>
      </c>
      <c r="U409" s="269">
        <v>139.72</v>
      </c>
      <c r="V409" s="269">
        <v>121.79300000000001</v>
      </c>
      <c r="W409" s="269">
        <v>118.369</v>
      </c>
      <c r="X409" s="269">
        <v>103.354</v>
      </c>
      <c r="Y409" s="269">
        <v>97.725999999999999</v>
      </c>
      <c r="Z409" s="269">
        <v>184.149</v>
      </c>
      <c r="AA409" s="269">
        <v>415.661</v>
      </c>
      <c r="AB409" s="269">
        <v>394.00599999999997</v>
      </c>
      <c r="AC409" s="269">
        <v>894.72399999999902</v>
      </c>
      <c r="AD409" s="269">
        <v>166.99199999999999</v>
      </c>
    </row>
    <row r="410" spans="1:30" x14ac:dyDescent="0.25">
      <c r="A410" s="240" t="s">
        <v>922</v>
      </c>
      <c r="B410" s="269">
        <v>0</v>
      </c>
      <c r="C410" s="269">
        <v>0</v>
      </c>
      <c r="D410" s="269">
        <v>0</v>
      </c>
      <c r="E410" s="269">
        <v>0</v>
      </c>
      <c r="F410" s="269">
        <v>0</v>
      </c>
      <c r="G410" s="269">
        <v>0</v>
      </c>
      <c r="H410" s="269">
        <v>0</v>
      </c>
      <c r="I410" s="269">
        <v>0</v>
      </c>
      <c r="J410" s="269">
        <v>0</v>
      </c>
      <c r="K410" s="269">
        <v>0</v>
      </c>
      <c r="L410" s="269">
        <v>0</v>
      </c>
      <c r="M410" s="269">
        <v>0</v>
      </c>
      <c r="N410" s="269">
        <v>0</v>
      </c>
      <c r="O410" s="269">
        <v>0</v>
      </c>
      <c r="P410" s="269">
        <v>0</v>
      </c>
      <c r="Q410" s="269">
        <v>0</v>
      </c>
      <c r="R410" s="269">
        <v>0</v>
      </c>
      <c r="S410" s="269">
        <v>0</v>
      </c>
      <c r="T410" s="269">
        <v>0</v>
      </c>
      <c r="U410" s="269">
        <v>0</v>
      </c>
      <c r="V410" s="269">
        <v>0</v>
      </c>
      <c r="W410" s="269">
        <v>0</v>
      </c>
      <c r="X410" s="269">
        <v>0</v>
      </c>
      <c r="Y410" s="269">
        <v>0</v>
      </c>
      <c r="Z410" s="269">
        <v>0</v>
      </c>
      <c r="AA410" s="269">
        <v>0</v>
      </c>
      <c r="AB410" s="269">
        <v>0</v>
      </c>
      <c r="AC410" s="269">
        <v>0</v>
      </c>
      <c r="AD410" s="269">
        <v>0</v>
      </c>
    </row>
    <row r="411" spans="1:30" x14ac:dyDescent="0.25">
      <c r="A411" s="240" t="s">
        <v>923</v>
      </c>
      <c r="B411" s="269">
        <v>0</v>
      </c>
      <c r="C411" s="269">
        <v>0</v>
      </c>
      <c r="D411" s="269">
        <v>0</v>
      </c>
      <c r="E411" s="269">
        <v>395</v>
      </c>
      <c r="F411" s="269">
        <v>55</v>
      </c>
      <c r="G411" s="269">
        <v>0</v>
      </c>
      <c r="H411" s="269">
        <v>0</v>
      </c>
      <c r="I411" s="269">
        <v>0</v>
      </c>
      <c r="J411" s="269">
        <v>0</v>
      </c>
      <c r="K411" s="269">
        <v>0</v>
      </c>
      <c r="L411" s="269">
        <v>0</v>
      </c>
      <c r="M411" s="269">
        <v>0</v>
      </c>
      <c r="N411" s="269">
        <v>0</v>
      </c>
      <c r="O411" s="269">
        <v>0</v>
      </c>
      <c r="P411" s="269">
        <v>0</v>
      </c>
      <c r="Q411" s="269">
        <v>0</v>
      </c>
      <c r="R411" s="269">
        <v>0</v>
      </c>
      <c r="S411" s="269">
        <v>0</v>
      </c>
      <c r="T411" s="269">
        <v>0</v>
      </c>
      <c r="U411" s="269">
        <v>0</v>
      </c>
      <c r="V411" s="269">
        <v>0</v>
      </c>
      <c r="W411" s="269">
        <v>0</v>
      </c>
      <c r="X411" s="269">
        <v>0</v>
      </c>
      <c r="Y411" s="269">
        <v>0</v>
      </c>
      <c r="Z411" s="269">
        <v>0</v>
      </c>
      <c r="AA411" s="269">
        <v>0</v>
      </c>
      <c r="AB411" s="269">
        <v>0</v>
      </c>
      <c r="AC411" s="269">
        <v>0</v>
      </c>
      <c r="AD411" s="269">
        <v>0</v>
      </c>
    </row>
    <row r="412" spans="1:30" x14ac:dyDescent="0.25">
      <c r="A412" s="240" t="s">
        <v>924</v>
      </c>
      <c r="B412" s="269">
        <v>40.579169999999998</v>
      </c>
      <c r="C412" s="269">
        <v>39.616390000000003</v>
      </c>
      <c r="D412" s="269">
        <v>57.293759999999999</v>
      </c>
      <c r="E412" s="269">
        <v>33.711849999999998</v>
      </c>
      <c r="F412" s="269">
        <v>54.489100000000001</v>
      </c>
      <c r="G412" s="269">
        <v>36.773529999999901</v>
      </c>
      <c r="H412" s="269">
        <v>74.847200000000001</v>
      </c>
      <c r="I412" s="269">
        <v>60.927</v>
      </c>
      <c r="J412" s="269">
        <v>57.146999999999998</v>
      </c>
      <c r="K412" s="269">
        <v>63.01</v>
      </c>
      <c r="L412" s="269">
        <v>67.748999999999995</v>
      </c>
      <c r="M412" s="269">
        <v>56.820999999999898</v>
      </c>
      <c r="N412" s="269">
        <v>61.085000000000001</v>
      </c>
      <c r="O412" s="269">
        <v>89.799000000000007</v>
      </c>
      <c r="P412" s="269">
        <v>52.71</v>
      </c>
      <c r="Q412" s="269">
        <v>55.87</v>
      </c>
      <c r="R412" s="269">
        <v>55.988999999999997</v>
      </c>
      <c r="S412" s="269">
        <v>55.948999999999998</v>
      </c>
      <c r="T412" s="269">
        <v>53.863</v>
      </c>
      <c r="U412" s="269">
        <v>59.170999999999999</v>
      </c>
      <c r="V412" s="269">
        <v>55.673999999999999</v>
      </c>
      <c r="W412" s="269">
        <v>61.773000000000003</v>
      </c>
      <c r="X412" s="269">
        <v>59.783999999999999</v>
      </c>
      <c r="Y412" s="269">
        <v>50.808</v>
      </c>
      <c r="Z412" s="269">
        <v>79.137</v>
      </c>
      <c r="AA412" s="269">
        <v>90.620999999999995</v>
      </c>
      <c r="AB412" s="269">
        <v>53.466999999999999</v>
      </c>
      <c r="AC412" s="269">
        <v>57.886000000000003</v>
      </c>
      <c r="AD412" s="269">
        <v>56.789000000000001</v>
      </c>
    </row>
    <row r="413" spans="1:30" ht="15.75" thickBot="1" x14ac:dyDescent="0.3">
      <c r="A413" s="240" t="s">
        <v>925</v>
      </c>
      <c r="B413" s="303">
        <v>140.57937999999999</v>
      </c>
      <c r="C413" s="303">
        <v>26.445059999999899</v>
      </c>
      <c r="D413" s="303">
        <v>17.82385</v>
      </c>
      <c r="E413" s="303">
        <v>35.745910000000002</v>
      </c>
      <c r="F413" s="303">
        <v>68.213570000000004</v>
      </c>
      <c r="G413" s="303">
        <v>126.04137</v>
      </c>
      <c r="H413" s="303">
        <v>81.335290000000001</v>
      </c>
      <c r="I413" s="303">
        <v>62.088999999999999</v>
      </c>
      <c r="J413" s="303">
        <v>76.373999999999995</v>
      </c>
      <c r="K413" s="303">
        <v>114.521</v>
      </c>
      <c r="L413" s="303">
        <v>79.405000000000001</v>
      </c>
      <c r="M413" s="303">
        <v>97.321999999999903</v>
      </c>
      <c r="N413" s="303">
        <v>301.58699999999999</v>
      </c>
      <c r="O413" s="303">
        <v>60.063999999999901</v>
      </c>
      <c r="P413" s="303">
        <v>59.875</v>
      </c>
      <c r="Q413" s="303">
        <v>73.635000000000005</v>
      </c>
      <c r="R413" s="303">
        <v>98.153000000000006</v>
      </c>
      <c r="S413" s="303">
        <v>58.758999999999901</v>
      </c>
      <c r="T413" s="303">
        <v>106.489</v>
      </c>
      <c r="U413" s="303">
        <v>66.980999999999995</v>
      </c>
      <c r="V413" s="303">
        <v>65.501999999999995</v>
      </c>
      <c r="W413" s="303">
        <v>84.932999999999893</v>
      </c>
      <c r="X413" s="303">
        <v>73.254999999999995</v>
      </c>
      <c r="Y413" s="303">
        <v>74.266999999999996</v>
      </c>
      <c r="Z413" s="303">
        <v>170.23099999999999</v>
      </c>
      <c r="AA413" s="303">
        <v>60.701000000000001</v>
      </c>
      <c r="AB413" s="303">
        <v>60.040999999999997</v>
      </c>
      <c r="AC413" s="303">
        <v>74.281000000000006</v>
      </c>
      <c r="AD413" s="303">
        <v>98.296000000000006</v>
      </c>
    </row>
    <row r="414" spans="1:30" x14ac:dyDescent="0.25">
      <c r="A414" s="299" t="s">
        <v>926</v>
      </c>
      <c r="B414" s="269">
        <v>103.47881</v>
      </c>
      <c r="C414" s="269">
        <v>783.44407999999999</v>
      </c>
      <c r="D414" s="269">
        <v>363.61572999999999</v>
      </c>
      <c r="E414" s="269">
        <v>478.87394</v>
      </c>
      <c r="F414" s="269">
        <v>159.75576000000001</v>
      </c>
      <c r="G414" s="269">
        <v>218.42684</v>
      </c>
      <c r="H414" s="269">
        <v>113.29047</v>
      </c>
      <c r="I414" s="269">
        <v>37.350620570248701</v>
      </c>
      <c r="J414" s="269">
        <v>63.880412570110899</v>
      </c>
      <c r="K414" s="269">
        <v>98.040483465944206</v>
      </c>
      <c r="L414" s="269">
        <v>91.507473799277705</v>
      </c>
      <c r="M414" s="269">
        <v>98.696012195110995</v>
      </c>
      <c r="N414" s="269">
        <v>302.12885921594398</v>
      </c>
      <c r="O414" s="269">
        <v>341.23256232010999</v>
      </c>
      <c r="P414" s="269">
        <v>287.506697215938</v>
      </c>
      <c r="Q414" s="269">
        <v>676.55781782010001</v>
      </c>
      <c r="R414" s="269">
        <v>148.650097028435</v>
      </c>
      <c r="S414" s="269">
        <v>96.026502153435203</v>
      </c>
      <c r="T414" s="269">
        <v>112.41831248676699</v>
      </c>
      <c r="U414" s="269">
        <v>107.342050507598</v>
      </c>
      <c r="V414" s="269">
        <v>89.080276382596907</v>
      </c>
      <c r="W414" s="269">
        <v>107.03211050759801</v>
      </c>
      <c r="X414" s="269">
        <v>84.873047757597703</v>
      </c>
      <c r="Y414" s="269">
        <v>72.247241174264701</v>
      </c>
      <c r="Z414" s="269">
        <v>237.32262594509899</v>
      </c>
      <c r="AA414" s="269">
        <v>339.344225382611</v>
      </c>
      <c r="AB414" s="269">
        <v>285.295563528478</v>
      </c>
      <c r="AC414" s="269">
        <v>676.18888517432697</v>
      </c>
      <c r="AD414" s="269">
        <v>146.92679094515799</v>
      </c>
    </row>
    <row r="415" spans="1:30" ht="15.75" thickBot="1" x14ac:dyDescent="0.3">
      <c r="A415" s="240" t="s">
        <v>927</v>
      </c>
      <c r="B415" s="303">
        <v>0</v>
      </c>
      <c r="C415" s="303">
        <v>0</v>
      </c>
      <c r="D415" s="303">
        <v>0</v>
      </c>
      <c r="E415" s="303">
        <v>0</v>
      </c>
      <c r="F415" s="303">
        <v>0</v>
      </c>
      <c r="G415" s="303">
        <v>0</v>
      </c>
      <c r="H415" s="303">
        <v>0</v>
      </c>
      <c r="I415" s="303">
        <v>0</v>
      </c>
      <c r="J415" s="303">
        <v>0</v>
      </c>
      <c r="K415" s="303">
        <v>0</v>
      </c>
      <c r="L415" s="303">
        <v>0</v>
      </c>
      <c r="M415" s="303">
        <v>0</v>
      </c>
      <c r="N415" s="303">
        <v>0</v>
      </c>
      <c r="O415" s="303">
        <v>0</v>
      </c>
      <c r="P415" s="303">
        <v>0</v>
      </c>
      <c r="Q415" s="303">
        <v>0</v>
      </c>
      <c r="R415" s="303">
        <v>0</v>
      </c>
      <c r="S415" s="303">
        <v>0</v>
      </c>
      <c r="T415" s="303">
        <v>0</v>
      </c>
      <c r="U415" s="303">
        <v>0</v>
      </c>
      <c r="V415" s="303">
        <v>0</v>
      </c>
      <c r="W415" s="303">
        <v>0</v>
      </c>
      <c r="X415" s="303">
        <v>0</v>
      </c>
      <c r="Y415" s="303">
        <v>0</v>
      </c>
      <c r="Z415" s="303">
        <v>0</v>
      </c>
      <c r="AA415" s="303">
        <v>0</v>
      </c>
      <c r="AB415" s="303">
        <v>0</v>
      </c>
      <c r="AC415" s="303">
        <v>0</v>
      </c>
      <c r="AD415" s="303">
        <v>0</v>
      </c>
    </row>
    <row r="416" spans="1:30" x14ac:dyDescent="0.25">
      <c r="A416" s="299" t="s">
        <v>928</v>
      </c>
      <c r="B416" s="269">
        <v>0</v>
      </c>
      <c r="C416" s="269">
        <v>0</v>
      </c>
      <c r="D416" s="269">
        <v>0</v>
      </c>
      <c r="E416" s="269">
        <v>0</v>
      </c>
      <c r="F416" s="269">
        <v>0</v>
      </c>
      <c r="G416" s="269">
        <v>0</v>
      </c>
      <c r="H416" s="269">
        <v>0</v>
      </c>
      <c r="I416" s="269">
        <v>0</v>
      </c>
      <c r="J416" s="269">
        <v>0</v>
      </c>
      <c r="K416" s="269">
        <v>0</v>
      </c>
      <c r="L416" s="269">
        <v>0</v>
      </c>
      <c r="M416" s="269">
        <v>0</v>
      </c>
      <c r="N416" s="269">
        <v>0</v>
      </c>
      <c r="O416" s="269">
        <v>0</v>
      </c>
      <c r="P416" s="269">
        <v>0</v>
      </c>
      <c r="Q416" s="269">
        <v>0</v>
      </c>
      <c r="R416" s="269">
        <v>0</v>
      </c>
      <c r="S416" s="269">
        <v>0</v>
      </c>
      <c r="T416" s="269">
        <v>0</v>
      </c>
      <c r="U416" s="269">
        <v>0</v>
      </c>
      <c r="V416" s="269">
        <v>0</v>
      </c>
      <c r="W416" s="269">
        <v>0</v>
      </c>
      <c r="X416" s="269">
        <v>0</v>
      </c>
      <c r="Y416" s="269">
        <v>0</v>
      </c>
      <c r="Z416" s="269">
        <v>0</v>
      </c>
      <c r="AA416" s="269">
        <v>0</v>
      </c>
      <c r="AB416" s="269">
        <v>0</v>
      </c>
      <c r="AC416" s="269">
        <v>0</v>
      </c>
      <c r="AD416" s="269">
        <v>0</v>
      </c>
    </row>
    <row r="417" spans="1:31" ht="15.75" thickBot="1" x14ac:dyDescent="0.3">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306"/>
      <c r="Z417" s="306"/>
      <c r="AA417" s="306"/>
      <c r="AB417" s="306"/>
      <c r="AC417" s="306"/>
      <c r="AD417" s="306"/>
      <c r="AE417" s="89">
        <f>SUM(S417:AD417)*1000</f>
        <v>0</v>
      </c>
    </row>
    <row r="418" spans="1:31" x14ac:dyDescent="0.25">
      <c r="A418" s="297" t="s">
        <v>929</v>
      </c>
      <c r="B418" s="269">
        <v>103.47881</v>
      </c>
      <c r="C418" s="269">
        <v>783.44407999999999</v>
      </c>
      <c r="D418" s="269">
        <v>363.61572999999999</v>
      </c>
      <c r="E418" s="269">
        <v>478.87394</v>
      </c>
      <c r="F418" s="269">
        <v>159.75576000000001</v>
      </c>
      <c r="G418" s="269">
        <v>218.42684</v>
      </c>
      <c r="H418" s="269">
        <v>113.29047</v>
      </c>
      <c r="I418" s="269">
        <v>37.350620570248701</v>
      </c>
      <c r="J418" s="269">
        <v>63.880412570110899</v>
      </c>
      <c r="K418" s="269">
        <v>98.040483465944206</v>
      </c>
      <c r="L418" s="269">
        <v>91.507473799277705</v>
      </c>
      <c r="M418" s="269">
        <v>98.696012195110995</v>
      </c>
      <c r="N418" s="269">
        <v>302.12885921594398</v>
      </c>
      <c r="O418" s="269">
        <v>341.23256232010999</v>
      </c>
      <c r="P418" s="269">
        <v>287.506697215938</v>
      </c>
      <c r="Q418" s="269">
        <v>676.55781782010001</v>
      </c>
      <c r="R418" s="269">
        <v>148.650097028435</v>
      </c>
      <c r="S418" s="269">
        <v>96.026502153435203</v>
      </c>
      <c r="T418" s="269">
        <v>112.41831248676699</v>
      </c>
      <c r="U418" s="269">
        <v>107.342050507598</v>
      </c>
      <c r="V418" s="269">
        <v>89.080276382596907</v>
      </c>
      <c r="W418" s="269">
        <v>107.03211050759801</v>
      </c>
      <c r="X418" s="269">
        <v>84.873047757597703</v>
      </c>
      <c r="Y418" s="269">
        <v>72.247241174264701</v>
      </c>
      <c r="Z418" s="269">
        <v>237.32262594509899</v>
      </c>
      <c r="AA418" s="269">
        <v>339.344225382611</v>
      </c>
      <c r="AB418" s="269">
        <v>285.295563528478</v>
      </c>
      <c r="AC418" s="269">
        <v>676.18888517432697</v>
      </c>
      <c r="AD418" s="269">
        <v>146.92679094515799</v>
      </c>
    </row>
    <row r="420" spans="1:31" x14ac:dyDescent="0.25">
      <c r="A420" s="297" t="s">
        <v>930</v>
      </c>
      <c r="B420" s="301">
        <v>30687.217619999999</v>
      </c>
      <c r="C420" s="301">
        <v>37451.323759999897</v>
      </c>
      <c r="D420" s="301">
        <v>25888.915029999898</v>
      </c>
      <c r="E420" s="301">
        <v>26756.571049999999</v>
      </c>
      <c r="F420" s="301">
        <v>14979.92533</v>
      </c>
      <c r="G420" s="301">
        <v>24532.153379999902</v>
      </c>
      <c r="H420" s="301">
        <v>29299.4192</v>
      </c>
      <c r="I420" s="301">
        <v>27055.607635523898</v>
      </c>
      <c r="J420" s="301">
        <v>27010.2210962678</v>
      </c>
      <c r="K420" s="301">
        <v>23860.512408695598</v>
      </c>
      <c r="L420" s="301">
        <v>13282.7825442024</v>
      </c>
      <c r="M420" s="301">
        <v>20635.224221284101</v>
      </c>
      <c r="N420" s="301">
        <v>29351.199877189702</v>
      </c>
      <c r="O420" s="301">
        <v>31783.722200177501</v>
      </c>
      <c r="P420" s="301">
        <v>28058.3818707721</v>
      </c>
      <c r="Q420" s="301">
        <v>26058.2067013573</v>
      </c>
      <c r="R420" s="301">
        <v>14546.333336510999</v>
      </c>
      <c r="S420" s="301">
        <v>20564.160408356602</v>
      </c>
      <c r="T420" s="301">
        <v>25570.786554525599</v>
      </c>
      <c r="U420" s="301">
        <v>27648.927313868098</v>
      </c>
      <c r="V420" s="301">
        <v>28603.384879942801</v>
      </c>
      <c r="W420" s="301">
        <v>22353.367074264999</v>
      </c>
      <c r="X420" s="301">
        <v>15222.638146232501</v>
      </c>
      <c r="Y420" s="301">
        <v>21677.0630753398</v>
      </c>
      <c r="Z420" s="301">
        <v>32904.8853889854</v>
      </c>
      <c r="AA420" s="301">
        <v>35339.746217363703</v>
      </c>
      <c r="AB420" s="301">
        <v>31601.4769738828</v>
      </c>
      <c r="AC420" s="301">
        <v>28729.7047130924</v>
      </c>
      <c r="AD420" s="301">
        <v>16282.926532779</v>
      </c>
    </row>
    <row r="421" spans="1:31" x14ac:dyDescent="0.25">
      <c r="A421" s="240" t="s">
        <v>649</v>
      </c>
    </row>
    <row r="422" spans="1:31" x14ac:dyDescent="0.25">
      <c r="A422" s="240" t="s">
        <v>931</v>
      </c>
      <c r="B422" s="269">
        <v>5403.3924699999998</v>
      </c>
      <c r="C422" s="269">
        <v>5537.5753599999998</v>
      </c>
      <c r="D422" s="269">
        <v>5543.8476499999997</v>
      </c>
      <c r="E422" s="269">
        <v>5636.8659799999996</v>
      </c>
      <c r="F422" s="269">
        <v>5670.77423</v>
      </c>
      <c r="G422" s="269">
        <v>5748.9203799999996</v>
      </c>
      <c r="H422" s="269">
        <v>5740.8454499999998</v>
      </c>
      <c r="I422" s="269">
        <v>5783.67763617733</v>
      </c>
      <c r="J422" s="269">
        <v>5798.2454231773299</v>
      </c>
      <c r="K422" s="269">
        <v>5799.8880412384797</v>
      </c>
      <c r="L422" s="269">
        <v>5824.0681214585802</v>
      </c>
      <c r="M422" s="269">
        <v>5831.1531992697201</v>
      </c>
      <c r="N422" s="269">
        <v>5851.9010515835798</v>
      </c>
      <c r="O422" s="269">
        <v>5870.77745255233</v>
      </c>
      <c r="P422" s="269">
        <v>5871.5552606732699</v>
      </c>
      <c r="Q422" s="269">
        <v>5896.27107980233</v>
      </c>
      <c r="R422" s="269">
        <v>5984.9818583096503</v>
      </c>
      <c r="S422" s="269">
        <v>7493.6231737867001</v>
      </c>
      <c r="T422" s="269">
        <v>7525.1194314496997</v>
      </c>
      <c r="U422" s="269">
        <v>7529.5209661802201</v>
      </c>
      <c r="V422" s="269">
        <v>7530.9458899374904</v>
      </c>
      <c r="W422" s="269">
        <v>7526.9865070298802</v>
      </c>
      <c r="X422" s="269">
        <v>7531.3107371249898</v>
      </c>
      <c r="Y422" s="269">
        <v>7527.3821226132204</v>
      </c>
      <c r="Z422" s="269">
        <v>7531.7040124687401</v>
      </c>
      <c r="AA422" s="269">
        <v>7531.8399381874897</v>
      </c>
      <c r="AB422" s="269">
        <v>7523.7082105702002</v>
      </c>
      <c r="AC422" s="269">
        <v>7532.0226303333202</v>
      </c>
      <c r="AD422" s="269">
        <v>7527.8977042486404</v>
      </c>
    </row>
    <row r="423" spans="1:31" x14ac:dyDescent="0.25">
      <c r="A423" s="240" t="s">
        <v>932</v>
      </c>
      <c r="B423" s="269">
        <v>0</v>
      </c>
      <c r="C423" s="269">
        <v>0</v>
      </c>
      <c r="D423" s="269">
        <v>0</v>
      </c>
      <c r="E423" s="269">
        <v>0</v>
      </c>
      <c r="F423" s="269">
        <v>0</v>
      </c>
      <c r="G423" s="269">
        <v>0</v>
      </c>
      <c r="H423" s="269">
        <v>0</v>
      </c>
      <c r="I423" s="269">
        <v>0</v>
      </c>
      <c r="J423" s="269">
        <v>0</v>
      </c>
      <c r="K423" s="269">
        <v>0</v>
      </c>
      <c r="L423" s="269">
        <v>0</v>
      </c>
      <c r="M423" s="269">
        <v>0</v>
      </c>
      <c r="N423" s="269">
        <v>0</v>
      </c>
      <c r="O423" s="269">
        <v>0</v>
      </c>
      <c r="P423" s="269">
        <v>0</v>
      </c>
      <c r="Q423" s="269">
        <v>0</v>
      </c>
      <c r="R423" s="269">
        <v>0</v>
      </c>
      <c r="S423" s="269">
        <v>0</v>
      </c>
      <c r="T423" s="269">
        <v>0</v>
      </c>
      <c r="U423" s="269">
        <v>0</v>
      </c>
      <c r="V423" s="269">
        <v>0</v>
      </c>
      <c r="W423" s="269">
        <v>0</v>
      </c>
      <c r="X423" s="269">
        <v>0</v>
      </c>
      <c r="Y423" s="269">
        <v>0</v>
      </c>
      <c r="Z423" s="269">
        <v>0</v>
      </c>
      <c r="AA423" s="269">
        <v>0</v>
      </c>
      <c r="AB423" s="269">
        <v>0</v>
      </c>
      <c r="AC423" s="269">
        <v>0</v>
      </c>
      <c r="AD423" s="269">
        <v>0</v>
      </c>
    </row>
    <row r="424" spans="1:31" ht="15.75" thickBot="1" x14ac:dyDescent="0.3">
      <c r="A424" s="240" t="s">
        <v>937</v>
      </c>
      <c r="B424" s="303">
        <v>0</v>
      </c>
      <c r="C424" s="303">
        <v>0</v>
      </c>
      <c r="D424" s="303">
        <v>0</v>
      </c>
      <c r="E424" s="303">
        <v>0</v>
      </c>
      <c r="F424" s="303">
        <v>0</v>
      </c>
      <c r="G424" s="303">
        <v>0</v>
      </c>
      <c r="H424" s="303">
        <v>0</v>
      </c>
      <c r="I424" s="303">
        <v>0</v>
      </c>
      <c r="J424" s="303">
        <v>0</v>
      </c>
      <c r="K424" s="303">
        <v>0</v>
      </c>
      <c r="L424" s="303">
        <v>0</v>
      </c>
      <c r="M424" s="303">
        <v>0</v>
      </c>
      <c r="N424" s="303">
        <v>0</v>
      </c>
      <c r="O424" s="303">
        <v>0</v>
      </c>
      <c r="P424" s="303">
        <v>0</v>
      </c>
      <c r="Q424" s="303">
        <v>0</v>
      </c>
      <c r="R424" s="303">
        <v>0</v>
      </c>
      <c r="S424" s="303">
        <v>0</v>
      </c>
      <c r="T424" s="303">
        <v>0</v>
      </c>
      <c r="U424" s="303">
        <v>0</v>
      </c>
      <c r="V424" s="303">
        <v>0</v>
      </c>
      <c r="W424" s="303">
        <v>0</v>
      </c>
      <c r="X424" s="303">
        <v>0</v>
      </c>
      <c r="Y424" s="303">
        <v>0</v>
      </c>
      <c r="Z424" s="303">
        <v>0</v>
      </c>
      <c r="AA424" s="303">
        <v>0</v>
      </c>
      <c r="AB424" s="303">
        <v>0</v>
      </c>
      <c r="AC424" s="303">
        <v>0</v>
      </c>
      <c r="AD424" s="303">
        <v>0</v>
      </c>
    </row>
    <row r="425" spans="1:31" x14ac:dyDescent="0.25">
      <c r="A425" s="240" t="s">
        <v>933</v>
      </c>
      <c r="B425" s="269">
        <v>5403.3924699999998</v>
      </c>
      <c r="C425" s="269">
        <v>5537.5753599999998</v>
      </c>
      <c r="D425" s="269">
        <v>5543.8476499999997</v>
      </c>
      <c r="E425" s="269">
        <v>5636.8659799999996</v>
      </c>
      <c r="F425" s="269">
        <v>5670.77423</v>
      </c>
      <c r="G425" s="269">
        <v>5748.9203799999996</v>
      </c>
      <c r="H425" s="269">
        <v>5740.8454499999998</v>
      </c>
      <c r="I425" s="269">
        <v>5783.67763617733</v>
      </c>
      <c r="J425" s="269">
        <v>5798.2454231773299</v>
      </c>
      <c r="K425" s="269">
        <v>5799.8880412384797</v>
      </c>
      <c r="L425" s="269">
        <v>5824.0681214585802</v>
      </c>
      <c r="M425" s="269">
        <v>5831.1531992697201</v>
      </c>
      <c r="N425" s="269">
        <v>5851.9010515835798</v>
      </c>
      <c r="O425" s="269">
        <v>5870.77745255233</v>
      </c>
      <c r="P425" s="269">
        <v>5871.5552606732699</v>
      </c>
      <c r="Q425" s="269">
        <v>5896.27107980233</v>
      </c>
      <c r="R425" s="269">
        <v>5984.9818583096503</v>
      </c>
      <c r="S425" s="269">
        <v>7493.6231737867001</v>
      </c>
      <c r="T425" s="269">
        <v>7525.1194314496997</v>
      </c>
      <c r="U425" s="269">
        <v>7529.5209661802201</v>
      </c>
      <c r="V425" s="269">
        <v>7530.9458899374904</v>
      </c>
      <c r="W425" s="269">
        <v>7526.9865070298802</v>
      </c>
      <c r="X425" s="269">
        <v>7531.3107371249898</v>
      </c>
      <c r="Y425" s="269">
        <v>7527.3821226132204</v>
      </c>
      <c r="Z425" s="269">
        <v>7531.7040124687401</v>
      </c>
      <c r="AA425" s="269">
        <v>7531.8399381874897</v>
      </c>
      <c r="AB425" s="269">
        <v>7523.7082105702002</v>
      </c>
      <c r="AC425" s="269">
        <v>7532.0226303333202</v>
      </c>
      <c r="AD425" s="269">
        <v>7527.8977042486404</v>
      </c>
    </row>
    <row r="426" spans="1:31" ht="15.75" thickBot="1" x14ac:dyDescent="0.3">
      <c r="A426" s="240" t="s">
        <v>934</v>
      </c>
      <c r="B426" s="303">
        <v>261.39743999999899</v>
      </c>
      <c r="C426" s="303">
        <v>254.6918</v>
      </c>
      <c r="D426" s="303">
        <v>235.84119000000001</v>
      </c>
      <c r="E426" s="303">
        <v>281.24167999999997</v>
      </c>
      <c r="F426" s="303">
        <v>259.86635000000001</v>
      </c>
      <c r="G426" s="303">
        <v>299.35843</v>
      </c>
      <c r="H426" s="303">
        <v>260.16120000000001</v>
      </c>
      <c r="I426" s="303">
        <v>266.85771</v>
      </c>
      <c r="J426" s="303">
        <v>268.469729999999</v>
      </c>
      <c r="K426" s="303">
        <v>261.38267000000002</v>
      </c>
      <c r="L426" s="303">
        <v>271.76229999999902</v>
      </c>
      <c r="M426" s="303">
        <v>264.64940999999902</v>
      </c>
      <c r="N426" s="303">
        <v>275.22332</v>
      </c>
      <c r="O426" s="303">
        <v>273.92995025191601</v>
      </c>
      <c r="P426" s="303">
        <v>254.17206541073301</v>
      </c>
      <c r="Q426" s="303">
        <v>283.22840956188298</v>
      </c>
      <c r="R426" s="303">
        <v>271.27888507314401</v>
      </c>
      <c r="S426" s="303">
        <v>286.88876257558201</v>
      </c>
      <c r="T426" s="303">
        <v>286.65550197320903</v>
      </c>
      <c r="U426" s="303">
        <v>307.02706632496199</v>
      </c>
      <c r="V426" s="303">
        <v>318.24639043455102</v>
      </c>
      <c r="W426" s="303">
        <v>308.73914046636003</v>
      </c>
      <c r="X426" s="303">
        <v>317.80404043455098</v>
      </c>
      <c r="Y426" s="303">
        <v>304.59559046636002</v>
      </c>
      <c r="Z426" s="303">
        <v>314.65136043455101</v>
      </c>
      <c r="AA426" s="303">
        <v>308.34847243455101</v>
      </c>
      <c r="AB426" s="303">
        <v>293.582089735463</v>
      </c>
      <c r="AC426" s="303">
        <v>314.77123617097101</v>
      </c>
      <c r="AD426" s="303">
        <v>305.425841953217</v>
      </c>
    </row>
    <row r="427" spans="1:31" x14ac:dyDescent="0.25">
      <c r="A427" s="240" t="s">
        <v>935</v>
      </c>
      <c r="B427" s="269">
        <v>261.39743999999899</v>
      </c>
      <c r="C427" s="269">
        <v>254.6918</v>
      </c>
      <c r="D427" s="269">
        <v>235.84119000000001</v>
      </c>
      <c r="E427" s="269">
        <v>281.24167999999997</v>
      </c>
      <c r="F427" s="269">
        <v>259.86635000000001</v>
      </c>
      <c r="G427" s="269">
        <v>299.35843</v>
      </c>
      <c r="H427" s="269">
        <v>260.16120000000001</v>
      </c>
      <c r="I427" s="269">
        <v>266.85771</v>
      </c>
      <c r="J427" s="269">
        <v>268.469729999999</v>
      </c>
      <c r="K427" s="269">
        <v>261.38267000000002</v>
      </c>
      <c r="L427" s="269">
        <v>271.76229999999902</v>
      </c>
      <c r="M427" s="269">
        <v>264.64940999999902</v>
      </c>
      <c r="N427" s="269">
        <v>275.22332</v>
      </c>
      <c r="O427" s="269">
        <v>273.92995025191601</v>
      </c>
      <c r="P427" s="269">
        <v>254.17206541073301</v>
      </c>
      <c r="Q427" s="269">
        <v>283.22840956188298</v>
      </c>
      <c r="R427" s="269">
        <v>271.27888507314401</v>
      </c>
      <c r="S427" s="269">
        <v>286.88876257558201</v>
      </c>
      <c r="T427" s="269">
        <v>286.65550197320903</v>
      </c>
      <c r="U427" s="269">
        <v>307.02706632496199</v>
      </c>
      <c r="V427" s="269">
        <v>318.24639043455102</v>
      </c>
      <c r="W427" s="269">
        <v>308.73914046636003</v>
      </c>
      <c r="X427" s="269">
        <v>317.80404043455098</v>
      </c>
      <c r="Y427" s="269">
        <v>304.59559046636002</v>
      </c>
      <c r="Z427" s="269">
        <v>314.65136043455101</v>
      </c>
      <c r="AA427" s="269">
        <v>308.34847243455101</v>
      </c>
      <c r="AB427" s="269">
        <v>293.582089735463</v>
      </c>
      <c r="AC427" s="269">
        <v>314.77123617097101</v>
      </c>
      <c r="AD427" s="269">
        <v>305.425841953217</v>
      </c>
    </row>
    <row r="428" spans="1:31" x14ac:dyDescent="0.25">
      <c r="A428" s="240" t="s">
        <v>936</v>
      </c>
      <c r="B428" s="269">
        <v>37.737850000000002</v>
      </c>
      <c r="C428" s="269">
        <v>5.8003499999999999</v>
      </c>
      <c r="D428" s="269">
        <v>0</v>
      </c>
      <c r="E428" s="269">
        <v>2.8458000000000001</v>
      </c>
      <c r="F428" s="269">
        <v>0</v>
      </c>
      <c r="G428" s="269">
        <v>0</v>
      </c>
      <c r="H428" s="269">
        <v>0.95755000000000001</v>
      </c>
      <c r="I428" s="269">
        <v>0</v>
      </c>
      <c r="J428" s="269">
        <v>0</v>
      </c>
      <c r="K428" s="269">
        <v>0</v>
      </c>
      <c r="L428" s="269">
        <v>0</v>
      </c>
      <c r="M428" s="269">
        <v>0</v>
      </c>
      <c r="N428" s="269">
        <v>0</v>
      </c>
      <c r="O428" s="269">
        <v>0</v>
      </c>
      <c r="P428" s="269">
        <v>0</v>
      </c>
      <c r="Q428" s="269">
        <v>0</v>
      </c>
      <c r="R428" s="269">
        <v>0</v>
      </c>
      <c r="S428" s="269">
        <v>0</v>
      </c>
      <c r="T428" s="269">
        <v>0</v>
      </c>
      <c r="U428" s="269">
        <v>0</v>
      </c>
      <c r="V428" s="269">
        <v>0</v>
      </c>
      <c r="W428" s="269">
        <v>0</v>
      </c>
      <c r="X428" s="269">
        <v>0</v>
      </c>
      <c r="Y428" s="269">
        <v>0</v>
      </c>
      <c r="Z428" s="269">
        <v>0</v>
      </c>
      <c r="AA428" s="269">
        <v>0</v>
      </c>
      <c r="AB428" s="269">
        <v>0</v>
      </c>
      <c r="AC428" s="269">
        <v>0</v>
      </c>
      <c r="AD428" s="269">
        <v>0</v>
      </c>
    </row>
    <row r="429" spans="1:31" ht="15.75" thickBot="1" x14ac:dyDescent="0.3">
      <c r="A429" s="240" t="s">
        <v>938</v>
      </c>
      <c r="B429" s="303">
        <v>293.03109000000001</v>
      </c>
      <c r="C429" s="303">
        <v>334.51013999999998</v>
      </c>
      <c r="D429" s="303">
        <v>234.56994</v>
      </c>
      <c r="E429" s="303">
        <v>274.34573999999998</v>
      </c>
      <c r="F429" s="303">
        <v>328.48971</v>
      </c>
      <c r="G429" s="303">
        <v>387.68693000000002</v>
      </c>
      <c r="H429" s="303">
        <v>415.98766999999998</v>
      </c>
      <c r="I429" s="303">
        <v>421.35594832428899</v>
      </c>
      <c r="J429" s="303">
        <v>440.54314270164599</v>
      </c>
      <c r="K429" s="303">
        <v>477.79926775388799</v>
      </c>
      <c r="L429" s="303">
        <v>566.27413190275399</v>
      </c>
      <c r="M429" s="303">
        <v>651.29168974459299</v>
      </c>
      <c r="N429" s="303">
        <v>698.14379780149</v>
      </c>
      <c r="O429" s="303">
        <v>705.135618137047</v>
      </c>
      <c r="P429" s="303">
        <v>690.79335818418201</v>
      </c>
      <c r="Q429" s="303">
        <v>734.48386910531099</v>
      </c>
      <c r="R429" s="303">
        <v>806.21902266170798</v>
      </c>
      <c r="S429" s="303">
        <v>484.51137022174902</v>
      </c>
      <c r="T429" s="303">
        <v>139.82365303714499</v>
      </c>
      <c r="U429" s="303">
        <v>157.70426093862901</v>
      </c>
      <c r="V429" s="303">
        <v>163.473527103566</v>
      </c>
      <c r="W429" s="303">
        <v>193.06156346275301</v>
      </c>
      <c r="X429" s="303">
        <v>272.309308379247</v>
      </c>
      <c r="Y429" s="303">
        <v>381.97629407537198</v>
      </c>
      <c r="Z429" s="303">
        <v>419.63638775412602</v>
      </c>
      <c r="AA429" s="303">
        <v>346.14566458510001</v>
      </c>
      <c r="AB429" s="303">
        <v>246.656596362035</v>
      </c>
      <c r="AC429" s="303">
        <v>271.11839886963298</v>
      </c>
      <c r="AD429" s="303">
        <v>344.57441181333297</v>
      </c>
    </row>
    <row r="430" spans="1:31" x14ac:dyDescent="0.25">
      <c r="A430" s="240" t="s">
        <v>939</v>
      </c>
      <c r="B430" s="269">
        <v>330.76893999999999</v>
      </c>
      <c r="C430" s="269">
        <v>340.31049000000002</v>
      </c>
      <c r="D430" s="269">
        <v>234.56994</v>
      </c>
      <c r="E430" s="269">
        <v>277.19153999999997</v>
      </c>
      <c r="F430" s="269">
        <v>328.48971</v>
      </c>
      <c r="G430" s="269">
        <v>387.68693000000002</v>
      </c>
      <c r="H430" s="269">
        <v>416.94522000000001</v>
      </c>
      <c r="I430" s="269">
        <v>421.35594832428899</v>
      </c>
      <c r="J430" s="269">
        <v>440.54314270164599</v>
      </c>
      <c r="K430" s="269">
        <v>477.79926775388799</v>
      </c>
      <c r="L430" s="269">
        <v>566.27413190275399</v>
      </c>
      <c r="M430" s="269">
        <v>651.29168974459299</v>
      </c>
      <c r="N430" s="269">
        <v>698.14379780149</v>
      </c>
      <c r="O430" s="269">
        <v>705.135618137047</v>
      </c>
      <c r="P430" s="269">
        <v>690.79335818418201</v>
      </c>
      <c r="Q430" s="269">
        <v>734.48386910531099</v>
      </c>
      <c r="R430" s="269">
        <v>806.21902266170798</v>
      </c>
      <c r="S430" s="269">
        <v>484.51137022174902</v>
      </c>
      <c r="T430" s="269">
        <v>139.82365303714499</v>
      </c>
      <c r="U430" s="269">
        <v>157.70426093862901</v>
      </c>
      <c r="V430" s="269">
        <v>163.473527103566</v>
      </c>
      <c r="W430" s="269">
        <v>193.06156346275301</v>
      </c>
      <c r="X430" s="269">
        <v>272.309308379247</v>
      </c>
      <c r="Y430" s="269">
        <v>381.97629407537198</v>
      </c>
      <c r="Z430" s="269">
        <v>419.63638775412602</v>
      </c>
      <c r="AA430" s="269">
        <v>346.14566458510001</v>
      </c>
      <c r="AB430" s="269">
        <v>246.656596362035</v>
      </c>
      <c r="AC430" s="269">
        <v>271.11839886963298</v>
      </c>
      <c r="AD430" s="269">
        <v>344.57441181333297</v>
      </c>
    </row>
    <row r="431" spans="1:31" ht="15.75" thickBot="1" x14ac:dyDescent="0.3">
      <c r="A431" s="240" t="s">
        <v>940</v>
      </c>
      <c r="B431" s="303">
        <v>0</v>
      </c>
      <c r="C431" s="303">
        <v>0</v>
      </c>
      <c r="D431" s="303">
        <v>0</v>
      </c>
      <c r="E431" s="303">
        <v>0</v>
      </c>
      <c r="F431" s="303">
        <v>0</v>
      </c>
      <c r="G431" s="303">
        <v>0</v>
      </c>
      <c r="H431" s="303">
        <v>0</v>
      </c>
      <c r="I431" s="303">
        <v>0</v>
      </c>
      <c r="J431" s="303">
        <v>0</v>
      </c>
      <c r="K431" s="303">
        <v>0</v>
      </c>
      <c r="L431" s="303">
        <v>0</v>
      </c>
      <c r="M431" s="303">
        <v>0</v>
      </c>
      <c r="N431" s="303">
        <v>0</v>
      </c>
      <c r="O431" s="303">
        <v>0</v>
      </c>
      <c r="P431" s="303">
        <v>0</v>
      </c>
      <c r="Q431" s="303">
        <v>0</v>
      </c>
      <c r="R431" s="303">
        <v>0</v>
      </c>
      <c r="S431" s="303">
        <v>0</v>
      </c>
      <c r="T431" s="303">
        <v>0</v>
      </c>
      <c r="U431" s="303">
        <v>0</v>
      </c>
      <c r="V431" s="303">
        <v>0</v>
      </c>
      <c r="W431" s="303">
        <v>0</v>
      </c>
      <c r="X431" s="303">
        <v>0</v>
      </c>
      <c r="Y431" s="303">
        <v>0</v>
      </c>
      <c r="Z431" s="303">
        <v>0</v>
      </c>
      <c r="AA431" s="303">
        <v>0</v>
      </c>
      <c r="AB431" s="303">
        <v>0</v>
      </c>
      <c r="AC431" s="303">
        <v>0</v>
      </c>
      <c r="AD431" s="303">
        <v>0</v>
      </c>
    </row>
    <row r="432" spans="1:31" x14ac:dyDescent="0.25">
      <c r="A432" s="240" t="s">
        <v>941</v>
      </c>
      <c r="B432" s="269">
        <v>0</v>
      </c>
      <c r="C432" s="269">
        <v>0</v>
      </c>
      <c r="D432" s="269">
        <v>0</v>
      </c>
      <c r="E432" s="269">
        <v>0</v>
      </c>
      <c r="F432" s="269">
        <v>0</v>
      </c>
      <c r="G432" s="269">
        <v>0</v>
      </c>
      <c r="H432" s="269">
        <v>0</v>
      </c>
      <c r="I432" s="269">
        <v>0</v>
      </c>
      <c r="J432" s="269">
        <v>0</v>
      </c>
      <c r="K432" s="269">
        <v>0</v>
      </c>
      <c r="L432" s="269">
        <v>0</v>
      </c>
      <c r="M432" s="269">
        <v>0</v>
      </c>
      <c r="N432" s="269">
        <v>0</v>
      </c>
      <c r="O432" s="269">
        <v>0</v>
      </c>
      <c r="P432" s="269">
        <v>0</v>
      </c>
      <c r="Q432" s="269">
        <v>0</v>
      </c>
      <c r="R432" s="269">
        <v>0</v>
      </c>
      <c r="S432" s="269">
        <v>0</v>
      </c>
      <c r="T432" s="269">
        <v>0</v>
      </c>
      <c r="U432" s="269">
        <v>0</v>
      </c>
      <c r="V432" s="269">
        <v>0</v>
      </c>
      <c r="W432" s="269">
        <v>0</v>
      </c>
      <c r="X432" s="269">
        <v>0</v>
      </c>
      <c r="Y432" s="269">
        <v>0</v>
      </c>
      <c r="Z432" s="269">
        <v>0</v>
      </c>
      <c r="AA432" s="269">
        <v>0</v>
      </c>
      <c r="AB432" s="269">
        <v>0</v>
      </c>
      <c r="AC432" s="269">
        <v>0</v>
      </c>
      <c r="AD432" s="269">
        <v>0</v>
      </c>
    </row>
    <row r="433" spans="1:30" x14ac:dyDescent="0.25">
      <c r="A433" s="297" t="s">
        <v>942</v>
      </c>
      <c r="B433" s="301">
        <v>5995.5588499999903</v>
      </c>
      <c r="C433" s="301">
        <v>6132.5776500000002</v>
      </c>
      <c r="D433" s="301">
        <v>6014.2587800000001</v>
      </c>
      <c r="E433" s="301">
        <v>6195.2992000000004</v>
      </c>
      <c r="F433" s="301">
        <v>6259.1302900000001</v>
      </c>
      <c r="G433" s="301">
        <v>6435.9657399999996</v>
      </c>
      <c r="H433" s="301">
        <v>6417.9518699999999</v>
      </c>
      <c r="I433" s="301">
        <v>6471.89129450162</v>
      </c>
      <c r="J433" s="301">
        <v>6507.2582958789699</v>
      </c>
      <c r="K433" s="301">
        <v>6539.0699789923601</v>
      </c>
      <c r="L433" s="301">
        <v>6662.1045533613296</v>
      </c>
      <c r="M433" s="301">
        <v>6747.0942990143203</v>
      </c>
      <c r="N433" s="301">
        <v>6825.26816938507</v>
      </c>
      <c r="O433" s="301">
        <v>6849.84302094129</v>
      </c>
      <c r="P433" s="301">
        <v>6816.5206842681901</v>
      </c>
      <c r="Q433" s="301">
        <v>6913.9833584695198</v>
      </c>
      <c r="R433" s="301">
        <v>7062.4797660445001</v>
      </c>
      <c r="S433" s="301">
        <v>8265.0233065840293</v>
      </c>
      <c r="T433" s="301">
        <v>7951.5985864600598</v>
      </c>
      <c r="U433" s="301">
        <v>7994.2522934438102</v>
      </c>
      <c r="V433" s="301">
        <v>8012.6658074756097</v>
      </c>
      <c r="W433" s="301">
        <v>8028.7872109589998</v>
      </c>
      <c r="X433" s="301">
        <v>8121.4240859387901</v>
      </c>
      <c r="Y433" s="301">
        <v>8213.9540071549509</v>
      </c>
      <c r="Z433" s="301">
        <v>8265.9917606574199</v>
      </c>
      <c r="AA433" s="301">
        <v>8186.3340752071399</v>
      </c>
      <c r="AB433" s="301">
        <v>8063.9468966676995</v>
      </c>
      <c r="AC433" s="301">
        <v>8117.9122653739296</v>
      </c>
      <c r="AD433" s="301">
        <v>8177.8979580151899</v>
      </c>
    </row>
    <row r="434" spans="1:30" x14ac:dyDescent="0.25">
      <c r="A434" s="240" t="s">
        <v>649</v>
      </c>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c r="AA434" s="302"/>
      <c r="AB434" s="302"/>
      <c r="AC434" s="302"/>
      <c r="AD434" s="302"/>
    </row>
    <row r="435" spans="1:30" ht="15.75" thickBot="1" x14ac:dyDescent="0.3">
      <c r="A435" s="240" t="s">
        <v>943</v>
      </c>
      <c r="B435" s="303">
        <v>0</v>
      </c>
      <c r="C435" s="303">
        <v>0</v>
      </c>
      <c r="D435" s="303">
        <v>0</v>
      </c>
      <c r="E435" s="303">
        <v>0</v>
      </c>
      <c r="F435" s="303">
        <v>0</v>
      </c>
      <c r="G435" s="303">
        <v>0</v>
      </c>
      <c r="H435" s="303">
        <v>0</v>
      </c>
      <c r="I435" s="303">
        <v>0</v>
      </c>
      <c r="J435" s="303">
        <v>0</v>
      </c>
      <c r="K435" s="303">
        <v>0</v>
      </c>
      <c r="L435" s="303">
        <v>0</v>
      </c>
      <c r="M435" s="303">
        <v>0</v>
      </c>
      <c r="N435" s="303">
        <v>0</v>
      </c>
      <c r="O435" s="303">
        <v>0</v>
      </c>
      <c r="P435" s="303">
        <v>0</v>
      </c>
      <c r="Q435" s="303">
        <v>0</v>
      </c>
      <c r="R435" s="303">
        <v>0</v>
      </c>
      <c r="S435" s="303">
        <v>0</v>
      </c>
      <c r="T435" s="303">
        <v>0</v>
      </c>
      <c r="U435" s="303">
        <v>0</v>
      </c>
      <c r="V435" s="303">
        <v>0</v>
      </c>
      <c r="W435" s="303">
        <v>0</v>
      </c>
      <c r="X435" s="303">
        <v>0</v>
      </c>
      <c r="Y435" s="303">
        <v>0</v>
      </c>
      <c r="Z435" s="303">
        <v>0</v>
      </c>
      <c r="AA435" s="303">
        <v>0</v>
      </c>
      <c r="AB435" s="303">
        <v>0</v>
      </c>
      <c r="AC435" s="303">
        <v>0</v>
      </c>
      <c r="AD435" s="303">
        <v>0</v>
      </c>
    </row>
    <row r="436" spans="1:30" x14ac:dyDescent="0.25">
      <c r="A436" s="299" t="s">
        <v>944</v>
      </c>
      <c r="B436" s="269">
        <v>0</v>
      </c>
      <c r="C436" s="269">
        <v>0</v>
      </c>
      <c r="D436" s="269">
        <v>0</v>
      </c>
      <c r="E436" s="269">
        <v>0</v>
      </c>
      <c r="F436" s="269">
        <v>0</v>
      </c>
      <c r="G436" s="269">
        <v>0</v>
      </c>
      <c r="H436" s="269">
        <v>0</v>
      </c>
      <c r="I436" s="269">
        <v>0</v>
      </c>
      <c r="J436" s="269">
        <v>0</v>
      </c>
      <c r="K436" s="269">
        <v>0</v>
      </c>
      <c r="L436" s="269">
        <v>0</v>
      </c>
      <c r="M436" s="269">
        <v>0</v>
      </c>
      <c r="N436" s="269">
        <v>0</v>
      </c>
      <c r="O436" s="269">
        <v>0</v>
      </c>
      <c r="P436" s="269">
        <v>0</v>
      </c>
      <c r="Q436" s="269">
        <v>0</v>
      </c>
      <c r="R436" s="269">
        <v>0</v>
      </c>
      <c r="S436" s="269">
        <v>0</v>
      </c>
      <c r="T436" s="269">
        <v>0</v>
      </c>
      <c r="U436" s="269">
        <v>0</v>
      </c>
      <c r="V436" s="269">
        <v>0</v>
      </c>
      <c r="W436" s="269">
        <v>0</v>
      </c>
      <c r="X436" s="269">
        <v>0</v>
      </c>
      <c r="Y436" s="269">
        <v>0</v>
      </c>
      <c r="Z436" s="269">
        <v>0</v>
      </c>
      <c r="AA436" s="269">
        <v>0</v>
      </c>
      <c r="AB436" s="269">
        <v>0</v>
      </c>
      <c r="AC436" s="269">
        <v>0</v>
      </c>
      <c r="AD436" s="269">
        <v>0</v>
      </c>
    </row>
    <row r="438" spans="1:30" ht="15.75" thickBot="1" x14ac:dyDescent="0.3">
      <c r="A438" s="241" t="s">
        <v>649</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303"/>
    </row>
    <row r="439" spans="1:30" ht="15.75" thickBot="1" x14ac:dyDescent="0.3">
      <c r="A439" s="300" t="s">
        <v>945</v>
      </c>
      <c r="B439" s="305">
        <v>24691.658769999998</v>
      </c>
      <c r="C439" s="305">
        <v>31318.746109999898</v>
      </c>
      <c r="D439" s="305">
        <v>19874.656249999902</v>
      </c>
      <c r="E439" s="305">
        <v>20561.271850000001</v>
      </c>
      <c r="F439" s="305">
        <v>8720.7950400000009</v>
      </c>
      <c r="G439" s="305">
        <v>18096.187639999898</v>
      </c>
      <c r="H439" s="305">
        <v>22881.467329999999</v>
      </c>
      <c r="I439" s="305">
        <v>20583.716341022198</v>
      </c>
      <c r="J439" s="305">
        <v>20502.962800388901</v>
      </c>
      <c r="K439" s="305">
        <v>17321.4424297033</v>
      </c>
      <c r="L439" s="305">
        <v>6620.6779908411499</v>
      </c>
      <c r="M439" s="305">
        <v>13888.1299222698</v>
      </c>
      <c r="N439" s="305">
        <v>22525.931707804601</v>
      </c>
      <c r="O439" s="305">
        <v>24933.879179236199</v>
      </c>
      <c r="P439" s="305">
        <v>21241.861186503898</v>
      </c>
      <c r="Q439" s="305">
        <v>19144.223342887799</v>
      </c>
      <c r="R439" s="305">
        <v>7483.8535704665001</v>
      </c>
      <c r="S439" s="305">
        <v>12299.1371017725</v>
      </c>
      <c r="T439" s="305">
        <v>17619.1879680655</v>
      </c>
      <c r="U439" s="305">
        <v>19654.6750204243</v>
      </c>
      <c r="V439" s="305">
        <v>20590.7190724672</v>
      </c>
      <c r="W439" s="305">
        <v>14324.579863306</v>
      </c>
      <c r="X439" s="305">
        <v>7101.2140602937598</v>
      </c>
      <c r="Y439" s="305">
        <v>13463.1090681848</v>
      </c>
      <c r="Z439" s="305">
        <v>24638.893628328002</v>
      </c>
      <c r="AA439" s="305">
        <v>27153.412142156601</v>
      </c>
      <c r="AB439" s="305">
        <v>23537.530077215099</v>
      </c>
      <c r="AC439" s="305">
        <v>20611.792447718501</v>
      </c>
      <c r="AD439" s="305">
        <v>8105.02857476384</v>
      </c>
    </row>
  </sheetData>
  <pageMargins left="0.75" right="0.75" top="1" bottom="1" header="0.5" footer="0.5"/>
  <pageSetup scale="3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D82"/>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S22" sqref="S22:AD51"/>
    </sheetView>
  </sheetViews>
  <sheetFormatPr defaultColWidth="9.140625" defaultRowHeight="15" x14ac:dyDescent="0.25"/>
  <cols>
    <col min="1" max="1" width="9.140625" style="89"/>
    <col min="2" max="2" width="45.28515625" style="171" customWidth="1"/>
    <col min="3" max="30" width="10.7109375" style="89" customWidth="1"/>
    <col min="31" max="16384" width="9.140625" style="89"/>
  </cols>
  <sheetData>
    <row r="1" spans="1:30" s="201" customFormat="1" x14ac:dyDescent="0.25">
      <c r="B1" s="204"/>
    </row>
    <row r="2" spans="1:30" s="201" customFormat="1" ht="30" x14ac:dyDescent="0.25">
      <c r="A2" s="200" t="s">
        <v>6</v>
      </c>
      <c r="B2" s="204" t="s">
        <v>978</v>
      </c>
      <c r="C2" s="201" t="s">
        <v>1202</v>
      </c>
      <c r="D2" s="201" t="s">
        <v>1203</v>
      </c>
      <c r="E2" s="201" t="s">
        <v>1204</v>
      </c>
      <c r="F2" s="201" t="s">
        <v>1205</v>
      </c>
      <c r="G2" s="201" t="s">
        <v>1206</v>
      </c>
      <c r="H2" s="201" t="s">
        <v>1207</v>
      </c>
      <c r="I2" s="201" t="s">
        <v>1208</v>
      </c>
      <c r="J2" s="201" t="s">
        <v>1209</v>
      </c>
      <c r="K2" s="201" t="s">
        <v>1210</v>
      </c>
      <c r="L2" s="201" t="s">
        <v>1211</v>
      </c>
      <c r="M2" s="201" t="s">
        <v>1212</v>
      </c>
      <c r="N2" s="201" t="s">
        <v>1213</v>
      </c>
      <c r="O2" s="201" t="s">
        <v>1214</v>
      </c>
      <c r="P2" s="201" t="s">
        <v>1215</v>
      </c>
      <c r="Q2" s="201" t="s">
        <v>1216</v>
      </c>
      <c r="R2" s="201" t="s">
        <v>1217</v>
      </c>
      <c r="S2" s="201" t="s">
        <v>1218</v>
      </c>
      <c r="T2" s="201" t="s">
        <v>1219</v>
      </c>
      <c r="U2" s="201" t="s">
        <v>1220</v>
      </c>
      <c r="V2" s="201" t="s">
        <v>1221</v>
      </c>
      <c r="W2" s="201" t="s">
        <v>1222</v>
      </c>
      <c r="X2" s="201" t="s">
        <v>1223</v>
      </c>
      <c r="Y2" s="201" t="s">
        <v>1224</v>
      </c>
      <c r="Z2" s="201" t="s">
        <v>1225</v>
      </c>
      <c r="AA2" s="201" t="s">
        <v>1226</v>
      </c>
      <c r="AB2" s="201" t="s">
        <v>1227</v>
      </c>
      <c r="AC2" s="201" t="s">
        <v>1228</v>
      </c>
      <c r="AD2" s="201" t="s">
        <v>1229</v>
      </c>
    </row>
    <row r="3" spans="1:30" s="201" customFormat="1" x14ac:dyDescent="0.25">
      <c r="A3" s="200"/>
      <c r="B3" s="204"/>
    </row>
    <row r="4" spans="1:30" x14ac:dyDescent="0.25">
      <c r="B4" s="205" t="s">
        <v>268</v>
      </c>
    </row>
    <row r="6" spans="1:30" x14ac:dyDescent="0.25">
      <c r="B6" s="171" t="s">
        <v>165</v>
      </c>
    </row>
    <row r="7" spans="1:30" x14ac:dyDescent="0.25">
      <c r="A7" s="164" t="str">
        <f>MID($B7,1,3)</f>
        <v>440</v>
      </c>
      <c r="B7" s="171" t="s">
        <v>143</v>
      </c>
      <c r="C7" s="89">
        <v>40188.344989999998</v>
      </c>
      <c r="D7" s="89">
        <v>29953.15799</v>
      </c>
      <c r="E7" s="89">
        <v>32052.763009999999</v>
      </c>
      <c r="F7" s="89">
        <v>27837.009119999999</v>
      </c>
      <c r="G7" s="89">
        <v>40573.7179399999</v>
      </c>
      <c r="H7" s="89">
        <v>45180.02392</v>
      </c>
      <c r="I7" s="89">
        <v>48371.667192205401</v>
      </c>
      <c r="J7" s="89">
        <v>48410.952119098998</v>
      </c>
      <c r="K7" s="89">
        <v>38269.927911057202</v>
      </c>
      <c r="L7" s="89">
        <v>29778.270079813101</v>
      </c>
      <c r="M7" s="89">
        <v>28810.937621730802</v>
      </c>
      <c r="N7" s="89">
        <v>34612.787686248899</v>
      </c>
      <c r="O7" s="89">
        <v>37051.678482700401</v>
      </c>
      <c r="P7" s="89">
        <v>32959.7695688448</v>
      </c>
      <c r="Q7" s="89">
        <v>32962.818190318103</v>
      </c>
      <c r="R7" s="89">
        <v>28122.8538423717</v>
      </c>
      <c r="S7" s="89">
        <v>33899.063422082298</v>
      </c>
      <c r="T7" s="89">
        <v>40900.675927049699</v>
      </c>
      <c r="U7" s="89">
        <v>51413.531972454897</v>
      </c>
      <c r="V7" s="89">
        <v>51579.325460466403</v>
      </c>
      <c r="W7" s="89">
        <v>41273.746430141196</v>
      </c>
      <c r="X7" s="89">
        <v>31954.660198101301</v>
      </c>
      <c r="Y7" s="89">
        <v>31230.191641173999</v>
      </c>
      <c r="Z7" s="89">
        <v>36079.9450725965</v>
      </c>
      <c r="AA7" s="89">
        <v>40338.430162885699</v>
      </c>
      <c r="AB7" s="89">
        <v>35816.393071928404</v>
      </c>
      <c r="AC7" s="89">
        <v>36534.3489078231</v>
      </c>
      <c r="AD7" s="89">
        <v>30125.531185829001</v>
      </c>
    </row>
    <row r="8" spans="1:30" x14ac:dyDescent="0.25">
      <c r="A8" s="203">
        <v>442.2</v>
      </c>
      <c r="B8" s="171" t="s">
        <v>144</v>
      </c>
      <c r="C8" s="89">
        <v>27759.724269999999</v>
      </c>
      <c r="D8" s="89">
        <v>28306.252319999901</v>
      </c>
      <c r="E8" s="89">
        <v>28615.969679999998</v>
      </c>
      <c r="F8" s="89">
        <v>27406.133689999901</v>
      </c>
      <c r="G8" s="89">
        <v>32212.20335</v>
      </c>
      <c r="H8" s="89">
        <v>32782.91689</v>
      </c>
      <c r="I8" s="89">
        <v>34305.866848067701</v>
      </c>
      <c r="J8" s="89">
        <v>34495.723642543497</v>
      </c>
      <c r="K8" s="89">
        <v>31061.303570882799</v>
      </c>
      <c r="L8" s="89">
        <v>29162.936782312201</v>
      </c>
      <c r="M8" s="89">
        <v>28679.731529859801</v>
      </c>
      <c r="N8" s="89">
        <v>28502.268536682699</v>
      </c>
      <c r="O8" s="89">
        <v>29257.1947691838</v>
      </c>
      <c r="P8" s="89">
        <v>27724.483604910001</v>
      </c>
      <c r="Q8" s="89">
        <v>28532.405397814699</v>
      </c>
      <c r="R8" s="89">
        <v>28440.655169492198</v>
      </c>
      <c r="S8" s="89">
        <v>33801.743651185701</v>
      </c>
      <c r="T8" s="89">
        <v>35138.454059986703</v>
      </c>
      <c r="U8" s="89">
        <v>37125.038944428503</v>
      </c>
      <c r="V8" s="89">
        <v>37442.301094653703</v>
      </c>
      <c r="W8" s="89">
        <v>33931.636038721503</v>
      </c>
      <c r="X8" s="89">
        <v>31703.413437470099</v>
      </c>
      <c r="Y8" s="89">
        <v>31388.454058339099</v>
      </c>
      <c r="Z8" s="89">
        <v>30949.2524651973</v>
      </c>
      <c r="AA8" s="89">
        <v>31680.400496115599</v>
      </c>
      <c r="AB8" s="89">
        <v>29912.5381494832</v>
      </c>
      <c r="AC8" s="89">
        <v>31079.143203216601</v>
      </c>
      <c r="AD8" s="89">
        <v>30495.628456115999</v>
      </c>
    </row>
    <row r="9" spans="1:30" x14ac:dyDescent="0.25">
      <c r="A9" s="203">
        <v>442.3</v>
      </c>
      <c r="B9" s="171" t="s">
        <v>145</v>
      </c>
      <c r="C9" s="89">
        <v>12126.3490699999</v>
      </c>
      <c r="D9" s="89">
        <v>14197.722330000001</v>
      </c>
      <c r="E9" s="89">
        <v>12705.965619999901</v>
      </c>
      <c r="F9" s="89">
        <v>14356.2858</v>
      </c>
      <c r="G9" s="89">
        <v>13942.5990799999</v>
      </c>
      <c r="H9" s="89">
        <v>14069.00317</v>
      </c>
      <c r="I9" s="89">
        <v>14272.743803961999</v>
      </c>
      <c r="J9" s="89">
        <v>14861.090637044799</v>
      </c>
      <c r="K9" s="89">
        <v>13648.293922437701</v>
      </c>
      <c r="L9" s="89">
        <v>13527.8916630446</v>
      </c>
      <c r="M9" s="89">
        <v>14183.073114205899</v>
      </c>
      <c r="N9" s="89">
        <v>13660.3356555181</v>
      </c>
      <c r="O9" s="89">
        <v>13606.826841318099</v>
      </c>
      <c r="P9" s="89">
        <v>13039.5395900985</v>
      </c>
      <c r="Q9" s="89">
        <v>13758.8379644667</v>
      </c>
      <c r="R9" s="89">
        <v>14074.626053637799</v>
      </c>
      <c r="S9" s="89">
        <v>16764.312960765401</v>
      </c>
      <c r="T9" s="89">
        <v>16054.0229405393</v>
      </c>
      <c r="U9" s="89">
        <v>15632.224553033901</v>
      </c>
      <c r="V9" s="89">
        <v>16293.286349964799</v>
      </c>
      <c r="W9" s="89">
        <v>15222.941685367499</v>
      </c>
      <c r="X9" s="89">
        <v>14811.126558326399</v>
      </c>
      <c r="Y9" s="89">
        <v>15778.704523631301</v>
      </c>
      <c r="Z9" s="89">
        <v>15129.350484831701</v>
      </c>
      <c r="AA9" s="89">
        <v>14965.206952349001</v>
      </c>
      <c r="AB9" s="89">
        <v>14250.623946575401</v>
      </c>
      <c r="AC9" s="89">
        <v>15260.0062944209</v>
      </c>
      <c r="AD9" s="89">
        <v>15414.0467250316</v>
      </c>
    </row>
    <row r="10" spans="1:30" x14ac:dyDescent="0.25">
      <c r="A10" s="164" t="str">
        <f t="shared" ref="A10:A11" si="0">MID($B10,1,3)</f>
        <v>444</v>
      </c>
      <c r="B10" s="171" t="s">
        <v>146</v>
      </c>
      <c r="C10" s="89">
        <v>250.69051999999999</v>
      </c>
      <c r="D10" s="89">
        <v>238.02705999999901</v>
      </c>
      <c r="E10" s="89">
        <v>291.78116999999997</v>
      </c>
      <c r="F10" s="89">
        <v>235.57032999999899</v>
      </c>
      <c r="G10" s="89">
        <v>235.31754000000001</v>
      </c>
      <c r="H10" s="89">
        <v>232.01175000000001</v>
      </c>
      <c r="I10" s="89">
        <v>271.93734736300502</v>
      </c>
      <c r="J10" s="89">
        <v>271.720696255983</v>
      </c>
      <c r="K10" s="89">
        <v>273.05455763739297</v>
      </c>
      <c r="L10" s="89">
        <v>277.20898846073402</v>
      </c>
      <c r="M10" s="89">
        <v>279.02601818908698</v>
      </c>
      <c r="N10" s="89">
        <v>276.94826143405101</v>
      </c>
      <c r="O10" s="89">
        <v>280.51866204788701</v>
      </c>
      <c r="P10" s="89">
        <v>279.621142039723</v>
      </c>
      <c r="Q10" s="89">
        <v>277.06694798206797</v>
      </c>
      <c r="R10" s="89">
        <v>284.02015673724497</v>
      </c>
      <c r="S10" s="89">
        <v>294.761992215737</v>
      </c>
      <c r="T10" s="89">
        <v>292.50191188838897</v>
      </c>
      <c r="U10" s="89">
        <v>286.115164127154</v>
      </c>
      <c r="V10" s="89">
        <v>286.06596818856502</v>
      </c>
      <c r="W10" s="89">
        <v>289.586772863107</v>
      </c>
      <c r="X10" s="89">
        <v>294.87300346312401</v>
      </c>
      <c r="Y10" s="89">
        <v>298.09245512483102</v>
      </c>
      <c r="Z10" s="89">
        <v>298.62700211755703</v>
      </c>
      <c r="AA10" s="89">
        <v>299.85837322776803</v>
      </c>
      <c r="AB10" s="89">
        <v>295.85382662749902</v>
      </c>
      <c r="AC10" s="89">
        <v>293.377801533173</v>
      </c>
      <c r="AD10" s="89">
        <v>299.15745128258698</v>
      </c>
    </row>
    <row r="11" spans="1:30" x14ac:dyDescent="0.25">
      <c r="A11" s="164" t="str">
        <f t="shared" si="0"/>
        <v>445</v>
      </c>
      <c r="B11" s="171" t="s">
        <v>147</v>
      </c>
      <c r="C11" s="89">
        <v>6250.0342300000002</v>
      </c>
      <c r="D11" s="89">
        <v>6765.2341299999998</v>
      </c>
      <c r="E11" s="89">
        <v>7912.6684100000002</v>
      </c>
      <c r="F11" s="89">
        <v>7694.4914600000002</v>
      </c>
      <c r="G11" s="89">
        <v>8373.8502499999995</v>
      </c>
      <c r="H11" s="89">
        <v>8337.5347399999991</v>
      </c>
      <c r="I11" s="89">
        <v>8578.99474452098</v>
      </c>
      <c r="J11" s="89">
        <v>8771.8392373527204</v>
      </c>
      <c r="K11" s="89">
        <v>7921.0942397301196</v>
      </c>
      <c r="L11" s="89">
        <v>7307.23385902479</v>
      </c>
      <c r="M11" s="89">
        <v>6972.8711042976402</v>
      </c>
      <c r="N11" s="89">
        <v>6810.8427117955698</v>
      </c>
      <c r="O11" s="89">
        <v>6924.7575719429697</v>
      </c>
      <c r="P11" s="89">
        <v>6713.3653401130496</v>
      </c>
      <c r="Q11" s="89">
        <v>6923.8952505786701</v>
      </c>
      <c r="R11" s="89">
        <v>6688.8671233907598</v>
      </c>
      <c r="S11" s="89">
        <v>8139.6459560460098</v>
      </c>
      <c r="T11" s="89">
        <v>8014.81588927352</v>
      </c>
      <c r="U11" s="89">
        <v>8611.5356314212604</v>
      </c>
      <c r="V11" s="89">
        <v>8871.7158387357103</v>
      </c>
      <c r="W11" s="89">
        <v>8019.5168763552301</v>
      </c>
      <c r="X11" s="89">
        <v>7647.25202406054</v>
      </c>
      <c r="Y11" s="89">
        <v>7553.5184082063797</v>
      </c>
      <c r="Z11" s="89">
        <v>7340.6419297686098</v>
      </c>
      <c r="AA11" s="89">
        <v>7445.71363974209</v>
      </c>
      <c r="AB11" s="89">
        <v>7172.2648705341799</v>
      </c>
      <c r="AC11" s="89">
        <v>7585.9485906914397</v>
      </c>
      <c r="AD11" s="89">
        <v>7213.93371906016</v>
      </c>
    </row>
    <row r="12" spans="1:30" x14ac:dyDescent="0.25">
      <c r="B12" s="171" t="s">
        <v>267</v>
      </c>
      <c r="C12" s="89">
        <v>86575.143079999994</v>
      </c>
      <c r="D12" s="89">
        <v>79460.393829999899</v>
      </c>
      <c r="E12" s="89">
        <v>81579.147889999993</v>
      </c>
      <c r="F12" s="89">
        <v>77529.490399999995</v>
      </c>
      <c r="G12" s="89">
        <v>95337.688160000005</v>
      </c>
      <c r="H12" s="89">
        <v>100601.49047</v>
      </c>
      <c r="I12" s="89">
        <v>105801.209936119</v>
      </c>
      <c r="J12" s="89">
        <v>106811.326332296</v>
      </c>
      <c r="K12" s="89">
        <v>91173.674201745307</v>
      </c>
      <c r="L12" s="89">
        <v>80053.541372655498</v>
      </c>
      <c r="M12" s="89">
        <v>78925.639388283395</v>
      </c>
      <c r="N12" s="89">
        <v>83863.182851679405</v>
      </c>
      <c r="O12" s="89">
        <v>87120.976327193101</v>
      </c>
      <c r="P12" s="89">
        <v>80716.779246006103</v>
      </c>
      <c r="Q12" s="89">
        <v>82455.023751160305</v>
      </c>
      <c r="R12" s="89">
        <v>77611.022345629797</v>
      </c>
      <c r="S12" s="89">
        <v>92899.527982295403</v>
      </c>
      <c r="T12" s="89">
        <v>100400.470728737</v>
      </c>
      <c r="U12" s="89">
        <v>113068.446265465</v>
      </c>
      <c r="V12" s="89">
        <v>114472.694712009</v>
      </c>
      <c r="W12" s="89">
        <v>98737.427803448605</v>
      </c>
      <c r="X12" s="89">
        <v>86411.325221421605</v>
      </c>
      <c r="Y12" s="89">
        <v>86248.961086475698</v>
      </c>
      <c r="Z12" s="89">
        <v>89797.816954511902</v>
      </c>
      <c r="AA12" s="89">
        <v>94729.609624320306</v>
      </c>
      <c r="AB12" s="89">
        <v>87447.673865148798</v>
      </c>
      <c r="AC12" s="89">
        <v>90752.824797685302</v>
      </c>
      <c r="AD12" s="89">
        <v>83548.297537319493</v>
      </c>
    </row>
    <row r="13" spans="1:30" x14ac:dyDescent="0.25">
      <c r="B13" s="171" t="s">
        <v>270</v>
      </c>
      <c r="C13" s="89">
        <f>C27</f>
        <v>9504.0490900000004</v>
      </c>
      <c r="D13" s="89">
        <f t="shared" ref="D13:AD13" si="1">D27</f>
        <v>10526.413919999901</v>
      </c>
      <c r="E13" s="89">
        <f t="shared" si="1"/>
        <v>10541.7350299999</v>
      </c>
      <c r="F13" s="89">
        <f t="shared" si="1"/>
        <v>10589.498239999901</v>
      </c>
      <c r="G13" s="89">
        <f t="shared" si="1"/>
        <v>10225.524649999999</v>
      </c>
      <c r="H13" s="89">
        <f t="shared" si="1"/>
        <v>10555.34482</v>
      </c>
      <c r="I13" s="89">
        <f t="shared" si="1"/>
        <v>11011.976061211801</v>
      </c>
      <c r="J13" s="89">
        <f t="shared" si="1"/>
        <v>11297.272101987201</v>
      </c>
      <c r="K13" s="89">
        <f t="shared" si="1"/>
        <v>11038.8350633512</v>
      </c>
      <c r="L13" s="89">
        <f t="shared" si="1"/>
        <v>11128.472829116499</v>
      </c>
      <c r="M13" s="89">
        <f t="shared" si="1"/>
        <v>11058.7546863151</v>
      </c>
      <c r="N13" s="89">
        <f t="shared" si="1"/>
        <v>10574.4776409937</v>
      </c>
      <c r="O13" s="89">
        <f t="shared" si="1"/>
        <v>11027.386950992601</v>
      </c>
      <c r="P13" s="89">
        <f t="shared" si="1"/>
        <v>11231.752591488699</v>
      </c>
      <c r="Q13" s="89">
        <f t="shared" si="1"/>
        <v>11392.414537320899</v>
      </c>
      <c r="R13" s="89">
        <f t="shared" si="1"/>
        <v>11978.887469256701</v>
      </c>
      <c r="S13" s="89">
        <f t="shared" si="1"/>
        <v>14522.9713216987</v>
      </c>
      <c r="T13" s="89">
        <f t="shared" si="1"/>
        <v>14715.5207161256</v>
      </c>
      <c r="U13" s="89">
        <f t="shared" si="1"/>
        <v>14893.2444306832</v>
      </c>
      <c r="V13" s="89">
        <f t="shared" si="1"/>
        <v>14907.737498007</v>
      </c>
      <c r="W13" s="89">
        <f t="shared" si="1"/>
        <v>14863.987108092</v>
      </c>
      <c r="X13" s="89">
        <f t="shared" si="1"/>
        <v>14672.298007240501</v>
      </c>
      <c r="Y13" s="89">
        <f t="shared" si="1"/>
        <v>14216.7187101904</v>
      </c>
      <c r="Z13" s="89">
        <f t="shared" si="1"/>
        <v>14052.956898795301</v>
      </c>
      <c r="AA13" s="89">
        <f t="shared" si="1"/>
        <v>14448.275016547501</v>
      </c>
      <c r="AB13" s="89">
        <f t="shared" si="1"/>
        <v>14504.657342509599</v>
      </c>
      <c r="AC13" s="89">
        <f t="shared" si="1"/>
        <v>13999.127139132899</v>
      </c>
      <c r="AD13" s="89">
        <f t="shared" si="1"/>
        <v>14889.507030438401</v>
      </c>
    </row>
    <row r="14" spans="1:30" x14ac:dyDescent="0.25">
      <c r="B14" s="171" t="s">
        <v>598</v>
      </c>
      <c r="C14" s="89">
        <f t="shared" ref="C14:AD14" si="2">C12-C13</f>
        <v>77071.093989999994</v>
      </c>
      <c r="D14" s="89">
        <f t="shared" si="2"/>
        <v>68933.979909999995</v>
      </c>
      <c r="E14" s="89">
        <f t="shared" si="2"/>
        <v>71037.412860000099</v>
      </c>
      <c r="F14" s="89">
        <f t="shared" si="2"/>
        <v>66939.992160000096</v>
      </c>
      <c r="G14" s="89">
        <f t="shared" si="2"/>
        <v>85112.163510000013</v>
      </c>
      <c r="H14" s="89">
        <f t="shared" si="2"/>
        <v>90046.145650000006</v>
      </c>
      <c r="I14" s="89">
        <f t="shared" si="2"/>
        <v>94789.233874907208</v>
      </c>
      <c r="J14" s="89">
        <f t="shared" si="2"/>
        <v>95514.0542303088</v>
      </c>
      <c r="K14" s="89">
        <f t="shared" si="2"/>
        <v>80134.839138394105</v>
      </c>
      <c r="L14" s="89">
        <f t="shared" si="2"/>
        <v>68925.068543539004</v>
      </c>
      <c r="M14" s="89">
        <f t="shared" si="2"/>
        <v>67866.884701968287</v>
      </c>
      <c r="N14" s="89">
        <f t="shared" si="2"/>
        <v>73288.705210685701</v>
      </c>
      <c r="O14" s="89">
        <f t="shared" si="2"/>
        <v>76093.5893762005</v>
      </c>
      <c r="P14" s="89">
        <f t="shared" si="2"/>
        <v>69485.026654517409</v>
      </c>
      <c r="Q14" s="89">
        <f t="shared" si="2"/>
        <v>71062.609213839401</v>
      </c>
      <c r="R14" s="89">
        <f t="shared" si="2"/>
        <v>65632.134876373093</v>
      </c>
      <c r="S14" s="89">
        <f t="shared" si="2"/>
        <v>78376.556660596703</v>
      </c>
      <c r="T14" s="89">
        <f t="shared" si="2"/>
        <v>85684.9500126114</v>
      </c>
      <c r="U14" s="89">
        <f t="shared" si="2"/>
        <v>98175.201834781794</v>
      </c>
      <c r="V14" s="89">
        <f t="shared" si="2"/>
        <v>99564.957214002003</v>
      </c>
      <c r="W14" s="89">
        <f t="shared" si="2"/>
        <v>83873.440695356607</v>
      </c>
      <c r="X14" s="89">
        <f t="shared" si="2"/>
        <v>71739.0272141811</v>
      </c>
      <c r="Y14" s="89">
        <f t="shared" si="2"/>
        <v>72032.2423762853</v>
      </c>
      <c r="Z14" s="89">
        <f t="shared" si="2"/>
        <v>75744.860055716606</v>
      </c>
      <c r="AA14" s="89">
        <f t="shared" si="2"/>
        <v>80281.334607772806</v>
      </c>
      <c r="AB14" s="89">
        <f t="shared" si="2"/>
        <v>72943.016522639198</v>
      </c>
      <c r="AC14" s="89">
        <f t="shared" si="2"/>
        <v>76753.69765855241</v>
      </c>
      <c r="AD14" s="89">
        <f t="shared" si="2"/>
        <v>68658.790506881094</v>
      </c>
    </row>
    <row r="15" spans="1:30" x14ac:dyDescent="0.25">
      <c r="B15" s="171" t="s">
        <v>599</v>
      </c>
      <c r="O15" s="89">
        <f t="shared" ref="O15" si="3">AVERAGE(C14:N14)</f>
        <v>78304.964481650284</v>
      </c>
      <c r="P15" s="89">
        <f t="shared" ref="P15" si="4">AVERAGE(D14:O14)</f>
        <v>78223.505763833658</v>
      </c>
      <c r="Q15" s="89">
        <f t="shared" ref="Q15" si="5">AVERAGE(E14:P14)</f>
        <v>78269.426325876761</v>
      </c>
      <c r="R15" s="89">
        <f t="shared" ref="R15" si="6">AVERAGE(F14:Q14)</f>
        <v>78271.526022030041</v>
      </c>
      <c r="S15" s="89">
        <f t="shared" ref="S15" si="7">AVERAGE(G14:R14)</f>
        <v>78162.537915061126</v>
      </c>
      <c r="T15" s="89">
        <f t="shared" ref="T15" si="8">AVERAGE(H14:S14)</f>
        <v>77601.237344277513</v>
      </c>
      <c r="U15" s="89">
        <f t="shared" ref="U15" si="9">AVERAGE(I14:T14)</f>
        <v>77237.804374495128</v>
      </c>
      <c r="V15" s="89">
        <f t="shared" ref="V15" si="10">AVERAGE(J14:U14)</f>
        <v>77519.968371151364</v>
      </c>
      <c r="W15" s="89">
        <f t="shared" ref="W15" si="11">AVERAGE(K14:V14)</f>
        <v>77857.543619792457</v>
      </c>
      <c r="X15" s="89">
        <f t="shared" ref="X15" si="12">AVERAGE(L14:W14)</f>
        <v>78169.09374953933</v>
      </c>
      <c r="Y15" s="89">
        <f t="shared" ref="Y15" si="13">AVERAGE(M14:X14)</f>
        <v>78403.590305426173</v>
      </c>
      <c r="Z15" s="89">
        <f t="shared" ref="Z15" si="14">AVERAGE(N14:Y14)</f>
        <v>78750.703444952582</v>
      </c>
      <c r="AA15" s="89">
        <f t="shared" ref="AA15" si="15">AVERAGE(O14:Z14)</f>
        <v>78955.383015371815</v>
      </c>
      <c r="AB15" s="89">
        <f t="shared" ref="AB15" si="16">AVERAGE(P14:AA14)</f>
        <v>79304.361784669512</v>
      </c>
      <c r="AC15" s="89">
        <f t="shared" ref="AC15" si="17">AVERAGE(Q14:AB14)</f>
        <v>79592.527607012991</v>
      </c>
      <c r="AD15" s="89">
        <f t="shared" ref="AD15" si="18">AVERAGE(R14:AC14)</f>
        <v>80066.784977405754</v>
      </c>
    </row>
    <row r="19" spans="2:30" x14ac:dyDescent="0.25">
      <c r="B19" s="171" t="s">
        <v>268</v>
      </c>
    </row>
    <row r="21" spans="2:30" x14ac:dyDescent="0.25">
      <c r="B21" s="171" t="s">
        <v>269</v>
      </c>
    </row>
    <row r="22" spans="2:30" x14ac:dyDescent="0.25">
      <c r="B22" s="171" t="s">
        <v>143</v>
      </c>
      <c r="C22" s="89">
        <v>4417.3102200000003</v>
      </c>
      <c r="D22" s="89">
        <v>3701.68021</v>
      </c>
      <c r="E22" s="89">
        <v>3780.6280399999901</v>
      </c>
      <c r="F22" s="89">
        <v>3494.92245</v>
      </c>
      <c r="G22" s="89">
        <v>4441.7866899999999</v>
      </c>
      <c r="H22" s="89">
        <v>4722.4261800000004</v>
      </c>
      <c r="I22" s="89">
        <v>4978.3823093946603</v>
      </c>
      <c r="J22" s="89">
        <v>5032.3555169320098</v>
      </c>
      <c r="K22" s="89">
        <v>4274.7890735624896</v>
      </c>
      <c r="L22" s="89">
        <v>3701.42652665069</v>
      </c>
      <c r="M22" s="89">
        <v>3654.9070528983998</v>
      </c>
      <c r="N22" s="89">
        <v>3979.99295092293</v>
      </c>
      <c r="O22" s="89">
        <v>4437.6962319607401</v>
      </c>
      <c r="P22" s="89">
        <v>4223.7797131375</v>
      </c>
      <c r="Q22" s="89">
        <v>4256.3895802790503</v>
      </c>
      <c r="R22" s="89">
        <v>3984.6662494488901</v>
      </c>
      <c r="S22" s="89">
        <v>5092.76791602509</v>
      </c>
      <c r="T22" s="89">
        <v>5888.5402171170699</v>
      </c>
      <c r="U22" s="89">
        <v>6670.0064513570296</v>
      </c>
      <c r="V22" s="89">
        <v>6638.4312930162696</v>
      </c>
      <c r="W22" s="89">
        <v>5894.2732758974398</v>
      </c>
      <c r="X22" s="89">
        <v>5015.4212556308003</v>
      </c>
      <c r="Y22" s="89">
        <v>4795.4548495960498</v>
      </c>
      <c r="Z22" s="89">
        <v>5361.9759940444101</v>
      </c>
      <c r="AA22" s="89">
        <v>5894.9538808157704</v>
      </c>
      <c r="AB22" s="89">
        <v>5574.8601853021901</v>
      </c>
      <c r="AC22" s="89">
        <v>5283.6697986572999</v>
      </c>
      <c r="AD22" s="89">
        <v>4970.0478041348297</v>
      </c>
    </row>
    <row r="23" spans="2:30" x14ac:dyDescent="0.25">
      <c r="B23" s="171" t="s">
        <v>144</v>
      </c>
      <c r="C23" s="89">
        <v>3098.3706200000001</v>
      </c>
      <c r="D23" s="89">
        <v>3917.49638</v>
      </c>
      <c r="E23" s="89">
        <v>3880.27852999999</v>
      </c>
      <c r="F23" s="89">
        <v>4037.24323</v>
      </c>
      <c r="G23" s="89">
        <v>3474.2628599999998</v>
      </c>
      <c r="H23" s="89">
        <v>3412.7014300000001</v>
      </c>
      <c r="I23" s="89">
        <v>3669.6537099174898</v>
      </c>
      <c r="J23" s="89">
        <v>3784.2936006576801</v>
      </c>
      <c r="K23" s="89">
        <v>3985.1595641936301</v>
      </c>
      <c r="L23" s="89">
        <v>4324.9291146474197</v>
      </c>
      <c r="M23" s="89">
        <v>4315.1589863550798</v>
      </c>
      <c r="N23" s="89">
        <v>3849.7768744035902</v>
      </c>
      <c r="O23" s="89">
        <v>3876.1285928300699</v>
      </c>
      <c r="P23" s="89">
        <v>4091.03432667787</v>
      </c>
      <c r="Q23" s="89">
        <v>4194.2467079705202</v>
      </c>
      <c r="R23" s="89">
        <v>4613.1294688199496</v>
      </c>
      <c r="S23" s="89">
        <v>5564.1734783461297</v>
      </c>
      <c r="T23" s="89">
        <v>5349.7874163432898</v>
      </c>
      <c r="U23" s="89">
        <v>5051.3842649994504</v>
      </c>
      <c r="V23" s="89">
        <v>5086.4866343906397</v>
      </c>
      <c r="W23" s="89">
        <v>5366.7724980747298</v>
      </c>
      <c r="X23" s="89">
        <v>5660.3630727538803</v>
      </c>
      <c r="Y23" s="89">
        <v>5523.6304810860302</v>
      </c>
      <c r="Z23" s="89">
        <v>5107.2668643337602</v>
      </c>
      <c r="AA23" s="89">
        <v>5065.3062922614499</v>
      </c>
      <c r="AB23" s="89">
        <v>5263.9154231337998</v>
      </c>
      <c r="AC23" s="89">
        <v>5100.1486000662599</v>
      </c>
      <c r="AD23" s="89">
        <v>5683.8043942988897</v>
      </c>
    </row>
    <row r="24" spans="2:30" x14ac:dyDescent="0.25">
      <c r="B24" s="171" t="s">
        <v>145</v>
      </c>
      <c r="C24" s="89">
        <v>1250.02442</v>
      </c>
      <c r="D24" s="89">
        <v>1991.66623</v>
      </c>
      <c r="E24" s="89">
        <v>1720.79842999999</v>
      </c>
      <c r="F24" s="89">
        <v>1886.2312299999901</v>
      </c>
      <c r="G24" s="89">
        <v>1345.3917999999901</v>
      </c>
      <c r="H24" s="89">
        <v>1459.7289499999999</v>
      </c>
      <c r="I24" s="89">
        <v>1453.7903090851701</v>
      </c>
      <c r="J24" s="89">
        <v>1539.47392844513</v>
      </c>
      <c r="K24" s="89">
        <v>1713.6087418755999</v>
      </c>
      <c r="L24" s="89">
        <v>1952.19016522686</v>
      </c>
      <c r="M24" s="89">
        <v>1981.6255939815601</v>
      </c>
      <c r="N24" s="89">
        <v>1760.65549010771</v>
      </c>
      <c r="O24" s="89">
        <v>1735.71485682824</v>
      </c>
      <c r="P24" s="89">
        <v>1874.19298203072</v>
      </c>
      <c r="Q24" s="89">
        <v>1884.0239988226399</v>
      </c>
      <c r="R24" s="89">
        <v>2192.8077848448202</v>
      </c>
      <c r="S24" s="89">
        <v>2483.9467095565201</v>
      </c>
      <c r="T24" s="89">
        <v>2218.0312224639902</v>
      </c>
      <c r="U24" s="89">
        <v>2034.2395383680901</v>
      </c>
      <c r="V24" s="89">
        <v>2018.6549804439601</v>
      </c>
      <c r="W24" s="89">
        <v>2286.0323114356302</v>
      </c>
      <c r="X24" s="89">
        <v>2535.9534265232801</v>
      </c>
      <c r="Y24" s="89">
        <v>2509.1326753860899</v>
      </c>
      <c r="Z24" s="89">
        <v>2306.2922921650602</v>
      </c>
      <c r="AA24" s="89">
        <v>2238.2585023701599</v>
      </c>
      <c r="AB24" s="89">
        <v>2371.0374611510101</v>
      </c>
      <c r="AC24" s="89">
        <v>2305.4051652041599</v>
      </c>
      <c r="AD24" s="89">
        <v>2749.83839085924</v>
      </c>
    </row>
    <row r="25" spans="2:30" x14ac:dyDescent="0.25">
      <c r="B25" s="171" t="s">
        <v>146</v>
      </c>
      <c r="C25" s="89">
        <v>20.385339999999999</v>
      </c>
      <c r="D25" s="89">
        <v>33.045830000000002</v>
      </c>
      <c r="E25" s="89">
        <v>32.321439999999903</v>
      </c>
      <c r="F25" s="89">
        <v>37.032209999999999</v>
      </c>
      <c r="G25" s="89">
        <v>26.636030000000002</v>
      </c>
      <c r="H25" s="89">
        <v>24.40915</v>
      </c>
      <c r="I25" s="89">
        <v>27.028225883158601</v>
      </c>
      <c r="J25" s="89">
        <v>27.381516569406902</v>
      </c>
      <c r="K25" s="89">
        <v>30.7430079030947</v>
      </c>
      <c r="L25" s="89">
        <v>35.7761274838887</v>
      </c>
      <c r="M25" s="89">
        <v>37.1477380134992</v>
      </c>
      <c r="N25" s="89">
        <v>33.853860117377302</v>
      </c>
      <c r="O25" s="89">
        <v>33.652957706450998</v>
      </c>
      <c r="P25" s="89">
        <v>35.602039112261799</v>
      </c>
      <c r="Q25" s="89">
        <v>36.568776380141003</v>
      </c>
      <c r="R25" s="89">
        <v>41.645138877548</v>
      </c>
      <c r="S25" s="89">
        <v>45.425634154502298</v>
      </c>
      <c r="T25" s="89">
        <v>42.9646864087956</v>
      </c>
      <c r="U25" s="89">
        <v>36.852489775507202</v>
      </c>
      <c r="V25" s="89">
        <v>36.382816757805301</v>
      </c>
      <c r="W25" s="89">
        <v>40.954854856965802</v>
      </c>
      <c r="X25" s="89">
        <v>46.979195816735597</v>
      </c>
      <c r="Y25" s="89">
        <v>47.274981503968398</v>
      </c>
      <c r="Z25" s="89">
        <v>46.196284865564301</v>
      </c>
      <c r="AA25" s="89">
        <v>44.211830435806199</v>
      </c>
      <c r="AB25" s="89">
        <v>44.681991692890499</v>
      </c>
      <c r="AC25" s="89">
        <v>45.3823649981668</v>
      </c>
      <c r="AD25" s="89">
        <v>51.554790702970898</v>
      </c>
    </row>
    <row r="26" spans="2:30" x14ac:dyDescent="0.25">
      <c r="B26" s="171" t="s">
        <v>147</v>
      </c>
      <c r="C26" s="89">
        <v>717.95848999999998</v>
      </c>
      <c r="D26" s="89">
        <v>882.52526999999998</v>
      </c>
      <c r="E26" s="89">
        <v>1127.70859</v>
      </c>
      <c r="F26" s="89">
        <v>1134.0691200000001</v>
      </c>
      <c r="G26" s="89">
        <v>937.44727</v>
      </c>
      <c r="H26" s="89">
        <v>936.07911000000001</v>
      </c>
      <c r="I26" s="89">
        <v>883.121506931353</v>
      </c>
      <c r="J26" s="89">
        <v>913.76753938298998</v>
      </c>
      <c r="K26" s="89">
        <v>1034.5346758164201</v>
      </c>
      <c r="L26" s="89">
        <v>1114.15089510763</v>
      </c>
      <c r="M26" s="89">
        <v>1069.91531506661</v>
      </c>
      <c r="N26" s="89">
        <v>950.19846544216898</v>
      </c>
      <c r="O26" s="89">
        <v>944.19431166708796</v>
      </c>
      <c r="P26" s="89">
        <v>1007.14353053039</v>
      </c>
      <c r="Q26" s="89">
        <v>1021.1854738686</v>
      </c>
      <c r="R26" s="89">
        <v>1146.6388272655399</v>
      </c>
      <c r="S26" s="89">
        <v>1336.65758361644</v>
      </c>
      <c r="T26" s="89">
        <v>1216.1971737925001</v>
      </c>
      <c r="U26" s="89">
        <v>1100.76168618318</v>
      </c>
      <c r="V26" s="89">
        <v>1127.78177339837</v>
      </c>
      <c r="W26" s="89">
        <v>1275.9541678272999</v>
      </c>
      <c r="X26" s="89">
        <v>1413.5810565158499</v>
      </c>
      <c r="Y26" s="89">
        <v>1341.2257226183399</v>
      </c>
      <c r="Z26" s="89">
        <v>1231.22546338654</v>
      </c>
      <c r="AA26" s="89">
        <v>1205.5445106643499</v>
      </c>
      <c r="AB26" s="89">
        <v>1250.1622812297601</v>
      </c>
      <c r="AC26" s="89">
        <v>1264.52121020708</v>
      </c>
      <c r="AD26" s="89">
        <v>1434.26165044254</v>
      </c>
    </row>
    <row r="27" spans="2:30" x14ac:dyDescent="0.25">
      <c r="B27" s="171" t="s">
        <v>270</v>
      </c>
      <c r="C27" s="89">
        <v>9504.0490900000004</v>
      </c>
      <c r="D27" s="89">
        <v>10526.413919999901</v>
      </c>
      <c r="E27" s="89">
        <v>10541.7350299999</v>
      </c>
      <c r="F27" s="89">
        <v>10589.498239999901</v>
      </c>
      <c r="G27" s="89">
        <v>10225.524649999999</v>
      </c>
      <c r="H27" s="89">
        <v>10555.34482</v>
      </c>
      <c r="I27" s="89">
        <v>11011.976061211801</v>
      </c>
      <c r="J27" s="89">
        <v>11297.272101987201</v>
      </c>
      <c r="K27" s="89">
        <v>11038.8350633512</v>
      </c>
      <c r="L27" s="89">
        <v>11128.472829116499</v>
      </c>
      <c r="M27" s="89">
        <v>11058.7546863151</v>
      </c>
      <c r="N27" s="89">
        <v>10574.4776409937</v>
      </c>
      <c r="O27" s="89">
        <v>11027.386950992601</v>
      </c>
      <c r="P27" s="89">
        <v>11231.752591488699</v>
      </c>
      <c r="Q27" s="89">
        <v>11392.414537320899</v>
      </c>
      <c r="R27" s="89">
        <v>11978.887469256701</v>
      </c>
      <c r="S27" s="89">
        <v>14522.9713216987</v>
      </c>
      <c r="T27" s="89">
        <v>14715.5207161256</v>
      </c>
      <c r="U27" s="89">
        <v>14893.2444306832</v>
      </c>
      <c r="V27" s="89">
        <v>14907.737498007</v>
      </c>
      <c r="W27" s="89">
        <v>14863.987108092</v>
      </c>
      <c r="X27" s="89">
        <v>14672.298007240501</v>
      </c>
      <c r="Y27" s="89">
        <v>14216.7187101904</v>
      </c>
      <c r="Z27" s="89">
        <v>14052.956898795301</v>
      </c>
      <c r="AA27" s="89">
        <v>14448.275016547501</v>
      </c>
      <c r="AB27" s="89">
        <v>14504.657342509599</v>
      </c>
      <c r="AC27" s="89">
        <v>13999.127139132899</v>
      </c>
      <c r="AD27" s="89">
        <v>14889.507030438401</v>
      </c>
    </row>
    <row r="29" spans="2:30" x14ac:dyDescent="0.25">
      <c r="B29" s="171" t="s">
        <v>271</v>
      </c>
    </row>
    <row r="30" spans="2:30" x14ac:dyDescent="0.25">
      <c r="B30" s="171" t="s">
        <v>143</v>
      </c>
      <c r="C30" s="89">
        <v>732.33911000000001</v>
      </c>
      <c r="D30" s="89">
        <v>604.80717000000004</v>
      </c>
      <c r="E30" s="89">
        <v>815.85906999999997</v>
      </c>
      <c r="F30" s="89">
        <v>1218.61141</v>
      </c>
      <c r="G30" s="89">
        <v>1107.4770599999999</v>
      </c>
      <c r="H30" s="89">
        <v>1148.1406500000001</v>
      </c>
      <c r="I30" s="89">
        <v>1418.3442339435801</v>
      </c>
      <c r="J30" s="89">
        <v>1506.65965579978</v>
      </c>
      <c r="K30" s="89">
        <v>1335.82816120915</v>
      </c>
      <c r="L30" s="89">
        <v>1027.5625047267099</v>
      </c>
      <c r="M30" s="89">
        <v>1076.91726842243</v>
      </c>
      <c r="N30" s="89">
        <v>2122.6920005335201</v>
      </c>
      <c r="O30" s="89">
        <v>567.55886088565603</v>
      </c>
      <c r="P30" s="89">
        <v>482.88055859908002</v>
      </c>
      <c r="Q30" s="89">
        <v>491.907443830609</v>
      </c>
      <c r="R30" s="89">
        <v>498.47035206230697</v>
      </c>
      <c r="S30" s="89">
        <v>567.02877748905803</v>
      </c>
      <c r="T30" s="89">
        <v>644.00031277483095</v>
      </c>
      <c r="U30" s="89">
        <v>1013.88705123656</v>
      </c>
      <c r="V30" s="89">
        <v>685.32384798733005</v>
      </c>
      <c r="W30" s="89">
        <v>718.74250589200994</v>
      </c>
      <c r="X30" s="89">
        <v>563.72507936484806</v>
      </c>
      <c r="Y30" s="89">
        <v>592.22903536323997</v>
      </c>
      <c r="Z30" s="89">
        <v>648.63506604915801</v>
      </c>
      <c r="AA30" s="89">
        <v>538.59599867080601</v>
      </c>
      <c r="AB30" s="89">
        <v>461.78760727054203</v>
      </c>
      <c r="AC30" s="89">
        <v>473.20476326923898</v>
      </c>
      <c r="AD30" s="89">
        <v>478.43891307485598</v>
      </c>
    </row>
    <row r="31" spans="2:30" x14ac:dyDescent="0.25">
      <c r="B31" s="171" t="s">
        <v>144</v>
      </c>
      <c r="C31" s="89">
        <v>194.36846</v>
      </c>
      <c r="D31" s="89">
        <v>238.46275</v>
      </c>
      <c r="E31" s="89">
        <v>263.17761999999999</v>
      </c>
      <c r="F31" s="89">
        <v>394.12607000000003</v>
      </c>
      <c r="G31" s="89">
        <v>288.18313999999998</v>
      </c>
      <c r="H31" s="89">
        <v>266.16187000000002</v>
      </c>
      <c r="I31" s="89">
        <v>55.823135014956797</v>
      </c>
      <c r="J31" s="89">
        <v>62.668757229333401</v>
      </c>
      <c r="K31" s="89">
        <v>55.101124679227098</v>
      </c>
      <c r="L31" s="89">
        <v>39.460633904465404</v>
      </c>
      <c r="M31" s="89">
        <v>28.275342677166499</v>
      </c>
      <c r="N31" s="89">
        <v>52.414826918917399</v>
      </c>
      <c r="O31" s="89">
        <v>13.2605558344186</v>
      </c>
      <c r="P31" s="89">
        <v>11.082256099815901</v>
      </c>
      <c r="Q31" s="89">
        <v>11.449096891776399</v>
      </c>
      <c r="R31" s="89">
        <v>11.520515921149199</v>
      </c>
      <c r="S31" s="89">
        <v>14.5614281386848</v>
      </c>
      <c r="T31" s="89">
        <v>19.496317006522698</v>
      </c>
      <c r="U31" s="89">
        <v>39.904525570445102</v>
      </c>
      <c r="V31" s="89">
        <v>28.505703784968102</v>
      </c>
      <c r="W31" s="89">
        <v>29.6471668882679</v>
      </c>
      <c r="X31" s="89">
        <v>21.648268477349799</v>
      </c>
      <c r="Y31" s="89">
        <v>15.5494571489169</v>
      </c>
      <c r="Z31" s="89">
        <v>16.0164991962857</v>
      </c>
      <c r="AA31" s="89">
        <v>12.583861877204599</v>
      </c>
      <c r="AB31" s="89">
        <v>10.5981664334148</v>
      </c>
      <c r="AC31" s="89">
        <v>11.013793859532001</v>
      </c>
      <c r="AD31" s="89">
        <v>11.0575545618152</v>
      </c>
    </row>
    <row r="32" spans="2:30" x14ac:dyDescent="0.25">
      <c r="B32" s="171" t="s">
        <v>145</v>
      </c>
      <c r="C32" s="89">
        <v>0</v>
      </c>
      <c r="D32" s="89">
        <v>0</v>
      </c>
      <c r="E32" s="89">
        <v>0</v>
      </c>
      <c r="F32" s="89">
        <v>0</v>
      </c>
      <c r="G32" s="89">
        <v>0</v>
      </c>
      <c r="H32" s="89">
        <v>0</v>
      </c>
      <c r="I32" s="89">
        <v>0</v>
      </c>
      <c r="J32" s="89">
        <v>0</v>
      </c>
      <c r="K32" s="89">
        <v>0</v>
      </c>
      <c r="L32" s="89">
        <v>0</v>
      </c>
      <c r="M32" s="89">
        <v>0</v>
      </c>
      <c r="N32" s="89">
        <v>0</v>
      </c>
      <c r="O32" s="89">
        <v>0</v>
      </c>
      <c r="P32" s="89">
        <v>0</v>
      </c>
      <c r="Q32" s="89">
        <v>0</v>
      </c>
      <c r="R32" s="89">
        <v>0</v>
      </c>
      <c r="S32" s="89">
        <v>0</v>
      </c>
      <c r="T32" s="89">
        <v>0</v>
      </c>
      <c r="U32" s="89">
        <v>0</v>
      </c>
      <c r="V32" s="89">
        <v>0</v>
      </c>
      <c r="W32" s="89">
        <v>0</v>
      </c>
      <c r="X32" s="89">
        <v>0</v>
      </c>
      <c r="Y32" s="89">
        <v>0</v>
      </c>
      <c r="Z32" s="89">
        <v>0</v>
      </c>
      <c r="AA32" s="89">
        <v>0</v>
      </c>
      <c r="AB32" s="89">
        <v>0</v>
      </c>
      <c r="AC32" s="89">
        <v>0</v>
      </c>
      <c r="AD32" s="89">
        <v>0</v>
      </c>
    </row>
    <row r="33" spans="2:30" x14ac:dyDescent="0.25">
      <c r="B33" s="171" t="s">
        <v>146</v>
      </c>
      <c r="C33" s="89">
        <v>0</v>
      </c>
      <c r="D33" s="89">
        <v>0</v>
      </c>
      <c r="E33" s="89">
        <v>0</v>
      </c>
      <c r="F33" s="89">
        <v>0</v>
      </c>
      <c r="G33" s="89">
        <v>0</v>
      </c>
      <c r="H33" s="89">
        <v>0</v>
      </c>
      <c r="I33" s="89">
        <v>0</v>
      </c>
      <c r="J33" s="89">
        <v>0</v>
      </c>
      <c r="K33" s="89">
        <v>0</v>
      </c>
      <c r="L33" s="89">
        <v>0</v>
      </c>
      <c r="M33" s="89">
        <v>0</v>
      </c>
      <c r="N33" s="89">
        <v>0</v>
      </c>
      <c r="O33" s="89">
        <v>0</v>
      </c>
      <c r="P33" s="89">
        <v>0</v>
      </c>
      <c r="Q33" s="89">
        <v>0</v>
      </c>
      <c r="R33" s="89">
        <v>0</v>
      </c>
      <c r="S33" s="89">
        <v>0</v>
      </c>
      <c r="T33" s="89">
        <v>0</v>
      </c>
      <c r="U33" s="89">
        <v>0</v>
      </c>
      <c r="V33" s="89">
        <v>0</v>
      </c>
      <c r="W33" s="89">
        <v>0</v>
      </c>
      <c r="X33" s="89">
        <v>0</v>
      </c>
      <c r="Y33" s="89">
        <v>0</v>
      </c>
      <c r="Z33" s="89">
        <v>0</v>
      </c>
      <c r="AA33" s="89">
        <v>0</v>
      </c>
      <c r="AB33" s="89">
        <v>0</v>
      </c>
      <c r="AC33" s="89">
        <v>0</v>
      </c>
      <c r="AD33" s="89">
        <v>0</v>
      </c>
    </row>
    <row r="34" spans="2:30" x14ac:dyDescent="0.25">
      <c r="B34" s="171" t="s">
        <v>147</v>
      </c>
      <c r="C34" s="89">
        <v>28.267659999999999</v>
      </c>
      <c r="D34" s="89">
        <v>32.841790000000003</v>
      </c>
      <c r="E34" s="89">
        <v>40.505119999999998</v>
      </c>
      <c r="F34" s="89">
        <v>60.709409999999998</v>
      </c>
      <c r="G34" s="89">
        <v>39.612250000000003</v>
      </c>
      <c r="H34" s="89">
        <v>34.117240000000002</v>
      </c>
      <c r="I34" s="89">
        <v>4.1665826581994097</v>
      </c>
      <c r="J34" s="89">
        <v>9.7077940232579891</v>
      </c>
      <c r="K34" s="89">
        <v>6.4986786839454398</v>
      </c>
      <c r="L34" s="89">
        <v>5.0213235232756297</v>
      </c>
      <c r="M34" s="89">
        <v>3.78796271207956</v>
      </c>
      <c r="N34" s="89">
        <v>7.6196185700022099</v>
      </c>
      <c r="O34" s="89">
        <v>1.9990129985668199</v>
      </c>
      <c r="P34" s="89">
        <v>1.65931054173118</v>
      </c>
      <c r="Q34" s="89">
        <v>1.87804068053865</v>
      </c>
      <c r="R34" s="89">
        <v>1.76093002207435</v>
      </c>
      <c r="S34" s="89">
        <v>2.0055694306476002</v>
      </c>
      <c r="T34" s="89">
        <v>2.5888827602072899</v>
      </c>
      <c r="U34" s="89">
        <v>2.9784336580334299</v>
      </c>
      <c r="V34" s="89">
        <v>4.4157170664770797</v>
      </c>
      <c r="W34" s="89">
        <v>3.49661486254189</v>
      </c>
      <c r="X34" s="89">
        <v>2.7547190449771701</v>
      </c>
      <c r="Y34" s="89">
        <v>2.08311405968356</v>
      </c>
      <c r="Z34" s="89">
        <v>2.3283414613050599</v>
      </c>
      <c r="AA34" s="89">
        <v>1.8970021904669601</v>
      </c>
      <c r="AB34" s="89">
        <v>1.5868293538423901</v>
      </c>
      <c r="AC34" s="89">
        <v>1.8066362011596699</v>
      </c>
      <c r="AD34" s="89">
        <v>1.69016560819815</v>
      </c>
    </row>
    <row r="35" spans="2:30" x14ac:dyDescent="0.25">
      <c r="B35" s="171" t="s">
        <v>272</v>
      </c>
      <c r="C35" s="89">
        <v>954.97523000000001</v>
      </c>
      <c r="D35" s="89">
        <v>876.11171000000002</v>
      </c>
      <c r="E35" s="89">
        <v>1119.5418099999999</v>
      </c>
      <c r="F35" s="89">
        <v>1673.4468899999999</v>
      </c>
      <c r="G35" s="89">
        <v>1435.2724499999899</v>
      </c>
      <c r="H35" s="89">
        <v>1448.41976</v>
      </c>
      <c r="I35" s="89">
        <v>1478.33395161673</v>
      </c>
      <c r="J35" s="89">
        <v>1579.0362070523699</v>
      </c>
      <c r="K35" s="89">
        <v>1397.42796457232</v>
      </c>
      <c r="L35" s="89">
        <v>1072.04446215445</v>
      </c>
      <c r="M35" s="89">
        <v>1108.98057381168</v>
      </c>
      <c r="N35" s="89">
        <v>2182.7264460224401</v>
      </c>
      <c r="O35" s="89">
        <v>582.81842971864103</v>
      </c>
      <c r="P35" s="89">
        <v>495.62212524062699</v>
      </c>
      <c r="Q35" s="89">
        <v>505.23458140292399</v>
      </c>
      <c r="R35" s="89">
        <v>511.75179800553099</v>
      </c>
      <c r="S35" s="89">
        <v>583.59577505839104</v>
      </c>
      <c r="T35" s="89">
        <v>666.085512541561</v>
      </c>
      <c r="U35" s="89">
        <v>1056.7700104650401</v>
      </c>
      <c r="V35" s="89">
        <v>718.24526883877604</v>
      </c>
      <c r="W35" s="89">
        <v>751.88628764281998</v>
      </c>
      <c r="X35" s="89">
        <v>588.12806688717501</v>
      </c>
      <c r="Y35" s="89">
        <v>609.86160657184098</v>
      </c>
      <c r="Z35" s="89">
        <v>666.97990670674903</v>
      </c>
      <c r="AA35" s="89">
        <v>553.07686273847798</v>
      </c>
      <c r="AB35" s="89">
        <v>473.97260305779901</v>
      </c>
      <c r="AC35" s="89">
        <v>486.02519332993</v>
      </c>
      <c r="AD35" s="89">
        <v>491.18663324486999</v>
      </c>
    </row>
    <row r="37" spans="2:30" x14ac:dyDescent="0.25">
      <c r="B37" s="171" t="s">
        <v>273</v>
      </c>
    </row>
    <row r="38" spans="2:30" x14ac:dyDescent="0.25">
      <c r="B38" s="171" t="s">
        <v>143</v>
      </c>
      <c r="C38" s="89">
        <v>919.22531000000004</v>
      </c>
      <c r="D38" s="89">
        <v>467.69474000000002</v>
      </c>
      <c r="E38" s="89">
        <v>-282.23178999999999</v>
      </c>
      <c r="F38" s="89">
        <v>-127.4156</v>
      </c>
      <c r="G38" s="89">
        <v>-226.16826</v>
      </c>
      <c r="H38" s="89">
        <v>-425.58557000000002</v>
      </c>
      <c r="I38" s="89">
        <v>-216.78541252254601</v>
      </c>
      <c r="J38" s="89">
        <v>-287.198032658795</v>
      </c>
      <c r="K38" s="89">
        <v>-548.61012694357498</v>
      </c>
      <c r="L38" s="89">
        <v>-408.54121252218999</v>
      </c>
      <c r="M38" s="89">
        <v>-622.17998591166099</v>
      </c>
      <c r="N38" s="89">
        <v>-591.57372044110298</v>
      </c>
      <c r="O38" s="89">
        <v>-327.05692485972901</v>
      </c>
      <c r="P38" s="89">
        <v>-253.12364814910501</v>
      </c>
      <c r="Q38" s="89">
        <v>-383.623918753677</v>
      </c>
      <c r="R38" s="89">
        <v>-273.054640194824</v>
      </c>
      <c r="S38" s="89">
        <v>-98.785824517726894</v>
      </c>
      <c r="T38" s="89">
        <v>-255.48215964237599</v>
      </c>
      <c r="U38" s="89">
        <v>-115.103967898379</v>
      </c>
      <c r="V38" s="89">
        <v>63.212590968606499</v>
      </c>
      <c r="W38" s="89">
        <v>-286.18532678031897</v>
      </c>
      <c r="X38" s="89">
        <v>-306.85727981535803</v>
      </c>
      <c r="Y38" s="89">
        <v>-230.839584918101</v>
      </c>
      <c r="Z38" s="89">
        <v>-178.153705678911</v>
      </c>
      <c r="AA38" s="89">
        <v>-28.1824035562258</v>
      </c>
      <c r="AB38" s="89">
        <v>-65.452650762560296</v>
      </c>
      <c r="AC38" s="89">
        <v>-40.038086482265001</v>
      </c>
      <c r="AD38" s="89">
        <v>-267.54587645023099</v>
      </c>
    </row>
    <row r="39" spans="2:30" x14ac:dyDescent="0.25">
      <c r="B39" s="171" t="s">
        <v>144</v>
      </c>
      <c r="C39" s="89">
        <v>797.94644000000005</v>
      </c>
      <c r="D39" s="89">
        <v>464.69312000000002</v>
      </c>
      <c r="E39" s="89">
        <v>-273.78634</v>
      </c>
      <c r="F39" s="89">
        <v>-109.63814000000001</v>
      </c>
      <c r="G39" s="89">
        <v>-222.6362</v>
      </c>
      <c r="H39" s="89">
        <v>-366.40269000000001</v>
      </c>
      <c r="I39" s="89">
        <v>-171.322084384335</v>
      </c>
      <c r="J39" s="89">
        <v>-223.61217794919199</v>
      </c>
      <c r="K39" s="89">
        <v>-476.71449019340798</v>
      </c>
      <c r="L39" s="89">
        <v>-450.57417709212802</v>
      </c>
      <c r="M39" s="89">
        <v>-729.53002774917002</v>
      </c>
      <c r="N39" s="89">
        <v>-585.05438302004404</v>
      </c>
      <c r="O39" s="89">
        <v>-291.26048946211</v>
      </c>
      <c r="P39" s="89">
        <v>-228.34161672780101</v>
      </c>
      <c r="Q39" s="89">
        <v>-369.04780609227402</v>
      </c>
      <c r="R39" s="89">
        <v>-312.42023696081702</v>
      </c>
      <c r="S39" s="89">
        <v>-115.338712166218</v>
      </c>
      <c r="T39" s="89">
        <v>-252.767778746093</v>
      </c>
      <c r="U39" s="89">
        <v>-93.031389736005593</v>
      </c>
      <c r="V39" s="89">
        <v>49.900113031137302</v>
      </c>
      <c r="W39" s="89">
        <v>-251.289753297685</v>
      </c>
      <c r="X39" s="89">
        <v>-339.93514056636701</v>
      </c>
      <c r="Y39" s="89">
        <v>-267.926091094296</v>
      </c>
      <c r="Z39" s="89">
        <v>-177.04749495342</v>
      </c>
      <c r="AA39" s="89">
        <v>-25.108071788061402</v>
      </c>
      <c r="AB39" s="89">
        <v>-59.069339295242102</v>
      </c>
      <c r="AC39" s="89">
        <v>-37.6820290298378</v>
      </c>
      <c r="AD39" s="89">
        <v>-306.63503599888998</v>
      </c>
    </row>
    <row r="40" spans="2:30" x14ac:dyDescent="0.25">
      <c r="B40" s="171" t="s">
        <v>145</v>
      </c>
      <c r="C40" s="89">
        <v>596.28183999999999</v>
      </c>
      <c r="D40" s="89">
        <v>115.09345</v>
      </c>
      <c r="E40" s="89">
        <v>-160.53576000000001</v>
      </c>
      <c r="F40" s="89">
        <v>59.585239999999999</v>
      </c>
      <c r="G40" s="89">
        <v>-166.20621</v>
      </c>
      <c r="H40" s="89">
        <v>-201.05351999999999</v>
      </c>
      <c r="I40" s="89">
        <v>-98.466124834415993</v>
      </c>
      <c r="J40" s="89">
        <v>-138.31473541719299</v>
      </c>
      <c r="K40" s="89">
        <v>-293.42346077946701</v>
      </c>
      <c r="L40" s="89">
        <v>-294.63461530420699</v>
      </c>
      <c r="M40" s="89">
        <v>-540.06948226309601</v>
      </c>
      <c r="N40" s="89">
        <v>-400.04646246134899</v>
      </c>
      <c r="O40" s="89">
        <v>-189.13365631881601</v>
      </c>
      <c r="P40" s="89">
        <v>-152.035832092389</v>
      </c>
      <c r="Q40" s="89">
        <v>-266.19889652389497</v>
      </c>
      <c r="R40" s="89">
        <v>-232.86755192012501</v>
      </c>
      <c r="S40" s="89">
        <v>-85.899496870376595</v>
      </c>
      <c r="T40" s="89">
        <v>-165.462522596296</v>
      </c>
      <c r="U40" s="89">
        <v>-53.349824225756599</v>
      </c>
      <c r="V40" s="89">
        <v>30.7312507869805</v>
      </c>
      <c r="W40" s="89">
        <v>-157.76207763724801</v>
      </c>
      <c r="X40" s="89">
        <v>-220.97624854526899</v>
      </c>
      <c r="Y40" s="89">
        <v>-198.03343944935699</v>
      </c>
      <c r="Z40" s="89">
        <v>-121.46047825870301</v>
      </c>
      <c r="AA40" s="89">
        <v>-16.371394399274902</v>
      </c>
      <c r="AB40" s="89">
        <v>-39.488108781248201</v>
      </c>
      <c r="AC40" s="89">
        <v>-27.046045241836001</v>
      </c>
      <c r="AD40" s="89">
        <v>-229.17287338381499</v>
      </c>
    </row>
    <row r="41" spans="2:30" x14ac:dyDescent="0.25">
      <c r="B41" s="171" t="s">
        <v>146</v>
      </c>
      <c r="C41" s="89">
        <v>4.3531700000000004</v>
      </c>
      <c r="D41" s="89">
        <v>3.1035300000000001</v>
      </c>
      <c r="E41" s="89">
        <v>-2.23475</v>
      </c>
      <c r="F41" s="89">
        <v>7.9839999999999994E-2</v>
      </c>
      <c r="G41" s="89">
        <v>-0.47352</v>
      </c>
      <c r="H41" s="89">
        <v>-1.33388</v>
      </c>
      <c r="I41" s="89">
        <v>-0.57340552251507104</v>
      </c>
      <c r="J41" s="89">
        <v>-0.80201410007842</v>
      </c>
      <c r="K41" s="89">
        <v>-2.18755862326746</v>
      </c>
      <c r="L41" s="89">
        <v>-2.3756884038142401</v>
      </c>
      <c r="M41" s="89">
        <v>-4.0995075924922997</v>
      </c>
      <c r="N41" s="89">
        <v>-3.4437749064647698</v>
      </c>
      <c r="O41" s="89">
        <v>-1.7877518191966499</v>
      </c>
      <c r="P41" s="89">
        <v>-1.39024793683144</v>
      </c>
      <c r="Q41" s="89">
        <v>-1.8906189873313901</v>
      </c>
      <c r="R41" s="89">
        <v>-1.6005733846966601</v>
      </c>
      <c r="S41" s="89">
        <v>-0.481005710144771</v>
      </c>
      <c r="T41" s="89">
        <v>-0.93597271065354903</v>
      </c>
      <c r="U41" s="89">
        <v>-0.30897748275453901</v>
      </c>
      <c r="V41" s="89">
        <v>0.177388151910116</v>
      </c>
      <c r="W41" s="89">
        <v>-1.14075149876119</v>
      </c>
      <c r="X41" s="89">
        <v>-1.7850712132015001</v>
      </c>
      <c r="Y41" s="89">
        <v>-1.5056116631718299</v>
      </c>
      <c r="Z41" s="89">
        <v>-1.04946581380989</v>
      </c>
      <c r="AA41" s="89">
        <v>-0.154396747956699</v>
      </c>
      <c r="AB41" s="89">
        <v>-0.36022612631772799</v>
      </c>
      <c r="AC41" s="89">
        <v>-0.191690888190784</v>
      </c>
      <c r="AD41" s="89">
        <v>-1.57274649849708</v>
      </c>
    </row>
    <row r="42" spans="2:30" x14ac:dyDescent="0.25">
      <c r="B42" s="171" t="s">
        <v>147</v>
      </c>
      <c r="C42" s="89">
        <v>232.96251000000001</v>
      </c>
      <c r="D42" s="89">
        <v>110.82095</v>
      </c>
      <c r="E42" s="89">
        <v>-116.44067</v>
      </c>
      <c r="F42" s="89">
        <v>-0.32818000000000003</v>
      </c>
      <c r="G42" s="89">
        <v>-63.8459</v>
      </c>
      <c r="H42" s="89">
        <v>-108.14964000000001</v>
      </c>
      <c r="I42" s="89">
        <v>-49.698803991756897</v>
      </c>
      <c r="J42" s="89">
        <v>-66.865674220673299</v>
      </c>
      <c r="K42" s="89">
        <v>-133.30707529548701</v>
      </c>
      <c r="L42" s="89">
        <v>-122.90619489460801</v>
      </c>
      <c r="M42" s="89">
        <v>-193.317186500833</v>
      </c>
      <c r="N42" s="89">
        <v>-149.72253814437801</v>
      </c>
      <c r="O42" s="89">
        <v>-74.015521064569498</v>
      </c>
      <c r="P42" s="89">
        <v>-60.304909116292201</v>
      </c>
      <c r="Q42" s="89">
        <v>-102.078507332288</v>
      </c>
      <c r="R42" s="89">
        <v>-76.411385187769</v>
      </c>
      <c r="S42" s="89">
        <v>-31.236007183287001</v>
      </c>
      <c r="T42" s="89">
        <v>-63.515662962170303</v>
      </c>
      <c r="U42" s="89">
        <v>-25.430594719951898</v>
      </c>
      <c r="V42" s="89">
        <v>14.099453883227699</v>
      </c>
      <c r="W42" s="89">
        <v>-66.058055368255197</v>
      </c>
      <c r="X42" s="89">
        <v>-89.672559038195999</v>
      </c>
      <c r="Y42" s="89">
        <v>-70.927660038123093</v>
      </c>
      <c r="Z42" s="89">
        <v>-45.410588090070497</v>
      </c>
      <c r="AA42" s="89">
        <v>-6.3981138007138396</v>
      </c>
      <c r="AB42" s="89">
        <v>-15.6412455878686</v>
      </c>
      <c r="AC42" s="89">
        <v>-10.388256752796201</v>
      </c>
      <c r="AD42" s="89">
        <v>-75.118591699656093</v>
      </c>
    </row>
    <row r="43" spans="2:30" x14ac:dyDescent="0.25">
      <c r="B43" s="171" t="s">
        <v>274</v>
      </c>
      <c r="C43" s="89">
        <v>2550.7692699999998</v>
      </c>
      <c r="D43" s="89">
        <v>1161.40579</v>
      </c>
      <c r="E43" s="89">
        <v>-835.22930999999903</v>
      </c>
      <c r="F43" s="89">
        <v>-177.71683999999999</v>
      </c>
      <c r="G43" s="89">
        <v>-679.33009000000004</v>
      </c>
      <c r="H43" s="89">
        <v>-1102.5253</v>
      </c>
      <c r="I43" s="89">
        <v>-536.84583125557003</v>
      </c>
      <c r="J43" s="89">
        <v>-716.79263434593304</v>
      </c>
      <c r="K43" s="89">
        <v>-1454.2427118352</v>
      </c>
      <c r="L43" s="89">
        <v>-1279.0318882169399</v>
      </c>
      <c r="M43" s="89">
        <v>-2089.19619001725</v>
      </c>
      <c r="N43" s="89">
        <v>-1729.8408789733401</v>
      </c>
      <c r="O43" s="89">
        <v>-883.25434352442198</v>
      </c>
      <c r="P43" s="89">
        <v>-695.196254022419</v>
      </c>
      <c r="Q43" s="89">
        <v>-1122.83974768946</v>
      </c>
      <c r="R43" s="89">
        <v>-896.35438764823198</v>
      </c>
      <c r="S43" s="89">
        <v>-331.741046447754</v>
      </c>
      <c r="T43" s="89">
        <v>-738.16409665758999</v>
      </c>
      <c r="U43" s="89">
        <v>-287.22475406284798</v>
      </c>
      <c r="V43" s="89">
        <v>158.120796821862</v>
      </c>
      <c r="W43" s="89">
        <v>-762.43596458227</v>
      </c>
      <c r="X43" s="89">
        <v>-959.22629917839402</v>
      </c>
      <c r="Y43" s="89">
        <v>-769.23238716305002</v>
      </c>
      <c r="Z43" s="89">
        <v>-523.12173279491606</v>
      </c>
      <c r="AA43" s="89">
        <v>-76.214380292232704</v>
      </c>
      <c r="AB43" s="89">
        <v>-180.01157055323699</v>
      </c>
      <c r="AC43" s="89">
        <v>-115.346108394925</v>
      </c>
      <c r="AD43" s="89">
        <v>-880.04512403109004</v>
      </c>
    </row>
    <row r="45" spans="2:30" x14ac:dyDescent="0.25">
      <c r="B45" s="171" t="s">
        <v>1078</v>
      </c>
    </row>
    <row r="46" spans="2:30" x14ac:dyDescent="0.25">
      <c r="B46" s="171" t="s">
        <v>143</v>
      </c>
      <c r="C46" s="89">
        <v>-3162.3270400000001</v>
      </c>
      <c r="D46" s="89">
        <v>-130.79088999999999</v>
      </c>
      <c r="E46" s="89">
        <v>234.63647</v>
      </c>
      <c r="F46" s="89">
        <v>-116.46428</v>
      </c>
      <c r="G46" s="89">
        <v>-78.513589999999994</v>
      </c>
      <c r="H46" s="89">
        <v>-23.437909999999999</v>
      </c>
      <c r="I46" s="89">
        <v>-51.868106591193602</v>
      </c>
      <c r="J46" s="89">
        <v>-35.006184478641998</v>
      </c>
      <c r="K46" s="89">
        <v>-70.342428639537999</v>
      </c>
      <c r="L46" s="89">
        <v>-54.413828438995999</v>
      </c>
      <c r="M46" s="89">
        <v>-21.736605605420301</v>
      </c>
      <c r="N46" s="89">
        <v>-134.07804441204101</v>
      </c>
      <c r="O46" s="89">
        <v>-53.956134843180898</v>
      </c>
      <c r="P46" s="89">
        <v>-48.642571968206603</v>
      </c>
      <c r="Q46" s="89">
        <v>-84.110958738339804</v>
      </c>
      <c r="R46" s="89">
        <v>-16.837482339917798</v>
      </c>
      <c r="S46" s="89">
        <v>-19.203374019727399</v>
      </c>
      <c r="T46" s="89">
        <v>-27.460031998312299</v>
      </c>
      <c r="U46" s="89">
        <v>-32.728095008399102</v>
      </c>
      <c r="V46" s="89">
        <v>-20.138697404212099</v>
      </c>
      <c r="W46" s="89">
        <v>-31.5410869776656</v>
      </c>
      <c r="X46" s="89">
        <v>-11.4713048947025</v>
      </c>
      <c r="Y46" s="89">
        <v>-0.94576773348641896</v>
      </c>
      <c r="Z46" s="89">
        <v>-76.562432548715904</v>
      </c>
      <c r="AA46" s="89">
        <v>-46.729392541734597</v>
      </c>
      <c r="AB46" s="89">
        <v>-51.620550799760899</v>
      </c>
      <c r="AC46" s="89">
        <v>-18.038238452005899</v>
      </c>
      <c r="AD46" s="89">
        <v>-17.210473302675499</v>
      </c>
    </row>
    <row r="47" spans="2:30" x14ac:dyDescent="0.25">
      <c r="B47" s="171" t="s">
        <v>144</v>
      </c>
      <c r="C47" s="89">
        <v>-2762.37084</v>
      </c>
      <c r="D47" s="89">
        <v>-262.25044000000003</v>
      </c>
      <c r="E47" s="89">
        <v>195.46659</v>
      </c>
      <c r="F47" s="89">
        <v>-171.36631</v>
      </c>
      <c r="G47" s="89">
        <v>13.784039999999999</v>
      </c>
      <c r="H47" s="89">
        <v>-39.471670000000003</v>
      </c>
      <c r="I47" s="89">
        <v>-40.990544662907197</v>
      </c>
      <c r="J47" s="89">
        <v>-27.2557896044509</v>
      </c>
      <c r="K47" s="89">
        <v>-61.124017514376703</v>
      </c>
      <c r="L47" s="89">
        <v>-60.012222071723599</v>
      </c>
      <c r="M47" s="89">
        <v>-25.487008340937798</v>
      </c>
      <c r="N47" s="89">
        <v>-132.600460161634</v>
      </c>
      <c r="O47" s="89">
        <v>-48.050626815648698</v>
      </c>
      <c r="P47" s="89">
        <v>-43.8802285216588</v>
      </c>
      <c r="Q47" s="89">
        <v>-80.915092290252403</v>
      </c>
      <c r="R47" s="89">
        <v>-19.264899577269301</v>
      </c>
      <c r="S47" s="89">
        <v>-22.421156471535301</v>
      </c>
      <c r="T47" s="89">
        <v>-27.168281739226199</v>
      </c>
      <c r="U47" s="89">
        <v>-26.452086905739499</v>
      </c>
      <c r="V47" s="89">
        <v>-15.897517589005901</v>
      </c>
      <c r="W47" s="89">
        <v>-27.695172406384401</v>
      </c>
      <c r="X47" s="89">
        <v>-12.707860945019</v>
      </c>
      <c r="Y47" s="89">
        <v>-1.0977140337781699</v>
      </c>
      <c r="Z47" s="89">
        <v>-76.087033040564904</v>
      </c>
      <c r="AA47" s="89">
        <v>-41.6318267606093</v>
      </c>
      <c r="AB47" s="89">
        <v>-46.586223694129401</v>
      </c>
      <c r="AC47" s="89">
        <v>-16.976770987712001</v>
      </c>
      <c r="AD47" s="89">
        <v>-19.7249689314704</v>
      </c>
    </row>
    <row r="48" spans="2:30" x14ac:dyDescent="0.25">
      <c r="B48" s="171" t="s">
        <v>145</v>
      </c>
      <c r="C48" s="89">
        <v>-1850.6025299999999</v>
      </c>
      <c r="D48" s="89">
        <v>373.98124999999999</v>
      </c>
      <c r="E48" s="89">
        <v>-462.42198000000002</v>
      </c>
      <c r="F48" s="89">
        <v>81.302610000000001</v>
      </c>
      <c r="G48" s="89">
        <v>-118.26194</v>
      </c>
      <c r="H48" s="89">
        <v>-38.33661</v>
      </c>
      <c r="I48" s="89">
        <v>-23.5590181050678</v>
      </c>
      <c r="J48" s="89">
        <v>-16.858998299202099</v>
      </c>
      <c r="K48" s="89">
        <v>-37.622562612973297</v>
      </c>
      <c r="L48" s="89">
        <v>-39.242546205744098</v>
      </c>
      <c r="M48" s="89">
        <v>-18.867976471913099</v>
      </c>
      <c r="N48" s="89">
        <v>-90.669084016744804</v>
      </c>
      <c r="O48" s="89">
        <v>-31.202277915682899</v>
      </c>
      <c r="P48" s="89">
        <v>-29.216606027832899</v>
      </c>
      <c r="Q48" s="89">
        <v>-58.365089628547302</v>
      </c>
      <c r="R48" s="89">
        <v>-14.359409128507799</v>
      </c>
      <c r="S48" s="89">
        <v>-16.6983489236579</v>
      </c>
      <c r="T48" s="89">
        <v>-17.784436186761098</v>
      </c>
      <c r="U48" s="89">
        <v>-15.1692261163703</v>
      </c>
      <c r="V48" s="89">
        <v>-9.7905710075911294</v>
      </c>
      <c r="W48" s="89">
        <v>-17.387290496389902</v>
      </c>
      <c r="X48" s="89">
        <v>-8.26079773331643</v>
      </c>
      <c r="Y48" s="89">
        <v>-0.81135840392794101</v>
      </c>
      <c r="Z48" s="89">
        <v>-52.198238810575397</v>
      </c>
      <c r="AA48" s="89">
        <v>-27.145495727963699</v>
      </c>
      <c r="AB48" s="89">
        <v>-31.143092015073901</v>
      </c>
      <c r="AC48" s="89">
        <v>-12.184973262198101</v>
      </c>
      <c r="AD48" s="89">
        <v>-14.7420460049709</v>
      </c>
    </row>
    <row r="49" spans="1:30" x14ac:dyDescent="0.25">
      <c r="B49" s="171" t="s">
        <v>146</v>
      </c>
      <c r="C49" s="89">
        <v>-16.975439999999999</v>
      </c>
      <c r="D49" s="89">
        <v>-1.96896</v>
      </c>
      <c r="E49" s="89">
        <v>2.4430299999999998</v>
      </c>
      <c r="F49" s="89">
        <v>-0.93086000000000002</v>
      </c>
      <c r="G49" s="89">
        <v>0.24876999999999999</v>
      </c>
      <c r="H49" s="89">
        <v>-0.32812999999999998</v>
      </c>
      <c r="I49" s="89">
        <v>-0.137193081470357</v>
      </c>
      <c r="J49" s="89">
        <v>-9.7756427096324094E-2</v>
      </c>
      <c r="K49" s="89">
        <v>-0.28048732386564801</v>
      </c>
      <c r="L49" s="89">
        <v>-0.31641924307119701</v>
      </c>
      <c r="M49" s="89">
        <v>-0.143221224938411</v>
      </c>
      <c r="N49" s="89">
        <v>-0.78051912872290397</v>
      </c>
      <c r="O49" s="89">
        <v>-0.29493391177724498</v>
      </c>
      <c r="P49" s="89">
        <v>-0.26716285031234499</v>
      </c>
      <c r="Q49" s="89">
        <v>-0.41452518432631702</v>
      </c>
      <c r="R49" s="89">
        <v>-9.8696825219098894E-2</v>
      </c>
      <c r="S49" s="89">
        <v>-9.3504635939715405E-2</v>
      </c>
      <c r="T49" s="89">
        <v>-0.100601312514623</v>
      </c>
      <c r="U49" s="89">
        <v>-8.7853134828281595E-2</v>
      </c>
      <c r="V49" s="89">
        <v>-5.6513524594877101E-2</v>
      </c>
      <c r="W49" s="89">
        <v>-0.125724622737029</v>
      </c>
      <c r="X49" s="89">
        <v>-6.6731661564987096E-2</v>
      </c>
      <c r="Y49" s="89">
        <v>-6.16860808640748E-3</v>
      </c>
      <c r="Z49" s="89">
        <v>-0.45101310284737101</v>
      </c>
      <c r="AA49" s="89">
        <v>-0.256006065204542</v>
      </c>
      <c r="AB49" s="89">
        <v>-0.28409958705021598</v>
      </c>
      <c r="AC49" s="89">
        <v>-8.6361918214892794E-2</v>
      </c>
      <c r="AD49" s="89">
        <v>-0.101170356214761</v>
      </c>
    </row>
    <row r="50" spans="1:30" x14ac:dyDescent="0.25">
      <c r="B50" s="171" t="s">
        <v>147</v>
      </c>
      <c r="C50" s="89">
        <v>-798.16803000000004</v>
      </c>
      <c r="D50" s="89">
        <v>-18.334240000000001</v>
      </c>
      <c r="E50" s="89">
        <v>40.565800000000003</v>
      </c>
      <c r="F50" s="89">
        <v>-159.61452</v>
      </c>
      <c r="G50" s="89">
        <v>73.677419999999998</v>
      </c>
      <c r="H50" s="89">
        <v>-33.667479999999998</v>
      </c>
      <c r="I50" s="89">
        <v>-11.890942443515099</v>
      </c>
      <c r="J50" s="89">
        <v>-8.1501676922645991</v>
      </c>
      <c r="K50" s="89">
        <v>-17.092545271375901</v>
      </c>
      <c r="L50" s="89">
        <v>-16.3699435897712</v>
      </c>
      <c r="M50" s="89">
        <v>-6.7537682581688401</v>
      </c>
      <c r="N50" s="89">
        <v>-33.934071824280799</v>
      </c>
      <c r="O50" s="89">
        <v>-12.210692180760301</v>
      </c>
      <c r="P50" s="89">
        <v>-11.5887468562299</v>
      </c>
      <c r="Q50" s="89">
        <v>-22.3810891307077</v>
      </c>
      <c r="R50" s="89">
        <v>-4.7117871637330397</v>
      </c>
      <c r="S50" s="89">
        <v>-6.0720931545792398</v>
      </c>
      <c r="T50" s="89">
        <v>-6.8268647007550998</v>
      </c>
      <c r="U50" s="89">
        <v>-7.2308099825844101</v>
      </c>
      <c r="V50" s="89">
        <v>-4.4918999675236098</v>
      </c>
      <c r="W50" s="89">
        <v>-7.2803972635010501</v>
      </c>
      <c r="X50" s="89">
        <v>-3.3522465754578898</v>
      </c>
      <c r="Y50" s="89">
        <v>-0.29059613973725701</v>
      </c>
      <c r="Z50" s="89">
        <v>-19.5154239110228</v>
      </c>
      <c r="AA50" s="89">
        <v>-10.6087463662835</v>
      </c>
      <c r="AB50" s="89">
        <v>-12.3357832422878</v>
      </c>
      <c r="AC50" s="89">
        <v>-4.6801900108438597</v>
      </c>
      <c r="AD50" s="89">
        <v>-4.8321676048032902</v>
      </c>
    </row>
    <row r="51" spans="1:30" x14ac:dyDescent="0.25">
      <c r="B51" s="171" t="s">
        <v>1079</v>
      </c>
      <c r="C51" s="89">
        <v>-8590.4438800000007</v>
      </c>
      <c r="D51" s="89">
        <v>-39.363280000000003</v>
      </c>
      <c r="E51" s="89">
        <v>10.689909999999999</v>
      </c>
      <c r="F51" s="89">
        <v>-367.07335999999998</v>
      </c>
      <c r="G51" s="89">
        <v>-109.06529999999999</v>
      </c>
      <c r="H51" s="89">
        <v>-135.24180000000001</v>
      </c>
      <c r="I51" s="89">
        <v>-128.445804884154</v>
      </c>
      <c r="J51" s="89">
        <v>-87.368896501656096</v>
      </c>
      <c r="K51" s="89">
        <v>-186.46204136212901</v>
      </c>
      <c r="L51" s="89">
        <v>-170.35495954930599</v>
      </c>
      <c r="M51" s="89">
        <v>-72.9885799013786</v>
      </c>
      <c r="N51" s="89">
        <v>-392.06217954342401</v>
      </c>
      <c r="O51" s="89">
        <v>-145.71466566705001</v>
      </c>
      <c r="P51" s="89">
        <v>-133.59531622424001</v>
      </c>
      <c r="Q51" s="89">
        <v>-246.18675497217299</v>
      </c>
      <c r="R51" s="89">
        <v>-55.272275034647102</v>
      </c>
      <c r="S51" s="89">
        <v>-64.488477205439807</v>
      </c>
      <c r="T51" s="89">
        <v>-79.340215937569496</v>
      </c>
      <c r="U51" s="89">
        <v>-81.668071147921694</v>
      </c>
      <c r="V51" s="89">
        <v>-50.375199492927599</v>
      </c>
      <c r="W51" s="89">
        <v>-84.029671766678206</v>
      </c>
      <c r="X51" s="89">
        <v>-35.858941810060898</v>
      </c>
      <c r="Y51" s="89">
        <v>-3.1516049190161999</v>
      </c>
      <c r="Z51" s="89">
        <v>-224.81414141372599</v>
      </c>
      <c r="AA51" s="89">
        <v>-126.37146746179501</v>
      </c>
      <c r="AB51" s="89">
        <v>-141.96974933830199</v>
      </c>
      <c r="AC51" s="89">
        <v>-51.966534630974898</v>
      </c>
      <c r="AD51" s="89">
        <v>-56.610826200134902</v>
      </c>
    </row>
    <row r="61" spans="1:30" x14ac:dyDescent="0.25">
      <c r="B61" s="254" t="s">
        <v>1151</v>
      </c>
    </row>
    <row r="62" spans="1:30" x14ac:dyDescent="0.25">
      <c r="A62" s="255" t="str">
        <f>MID($B62,3,3)</f>
        <v>450</v>
      </c>
      <c r="B62" s="171" t="s">
        <v>1152</v>
      </c>
      <c r="C62" s="89">
        <v>265.17410999999998</v>
      </c>
      <c r="D62" s="89">
        <v>336.94344000000001</v>
      </c>
      <c r="E62" s="89">
        <v>184.64671999999999</v>
      </c>
      <c r="F62" s="89">
        <v>140.84802999999999</v>
      </c>
      <c r="G62" s="89">
        <v>191.17168000000001</v>
      </c>
      <c r="H62" s="89">
        <v>201.45929999999996</v>
      </c>
      <c r="I62" s="89">
        <v>288.10770666666701</v>
      </c>
      <c r="J62" s="89">
        <v>397.87133333333298</v>
      </c>
      <c r="K62" s="89">
        <v>284.50550333333302</v>
      </c>
      <c r="L62" s="89">
        <v>230.34508666666699</v>
      </c>
      <c r="M62" s="89">
        <v>136.767396666667</v>
      </c>
      <c r="N62" s="89">
        <v>169.27195</v>
      </c>
      <c r="O62" s="89">
        <v>238.78933000000001</v>
      </c>
      <c r="P62" s="89">
        <v>276.94877333333301</v>
      </c>
      <c r="Q62" s="89">
        <v>189.64506333333301</v>
      </c>
      <c r="R62" s="89">
        <v>168.13290333333299</v>
      </c>
      <c r="S62" s="89">
        <v>138.46476999999999</v>
      </c>
      <c r="T62" s="89">
        <v>191.27621666666701</v>
      </c>
      <c r="U62" s="89">
        <v>288.10770666666701</v>
      </c>
      <c r="V62" s="89">
        <v>397.87133333333298</v>
      </c>
      <c r="W62" s="89">
        <v>284.50550333333302</v>
      </c>
      <c r="X62" s="89">
        <v>230.34508666666699</v>
      </c>
      <c r="Y62" s="89">
        <v>136.767396666667</v>
      </c>
      <c r="Z62" s="89">
        <v>169.27195</v>
      </c>
      <c r="AA62" s="89">
        <v>238.78933000000001</v>
      </c>
      <c r="AB62" s="89">
        <v>276.94877333333301</v>
      </c>
      <c r="AC62" s="89">
        <v>189.64506333333301</v>
      </c>
      <c r="AD62" s="89">
        <v>168.13290333333299</v>
      </c>
    </row>
    <row r="63" spans="1:30" x14ac:dyDescent="0.25">
      <c r="A63" s="255" t="str">
        <f t="shared" ref="A63:A76" si="19">MID($B63,3,3)</f>
        <v>451</v>
      </c>
      <c r="B63" s="171" t="s">
        <v>1153</v>
      </c>
      <c r="C63" s="89">
        <v>82.32</v>
      </c>
      <c r="D63" s="89">
        <v>129.33199999999999</v>
      </c>
      <c r="E63" s="89">
        <v>132.048</v>
      </c>
      <c r="F63" s="89">
        <v>120.736</v>
      </c>
      <c r="G63" s="89">
        <v>130.06</v>
      </c>
      <c r="H63" s="89">
        <v>169.56800000000001</v>
      </c>
      <c r="I63" s="89">
        <v>75.870666666666693</v>
      </c>
      <c r="J63" s="89">
        <v>109.657333333333</v>
      </c>
      <c r="K63" s="89">
        <v>93.930666666666696</v>
      </c>
      <c r="L63" s="89">
        <v>106.288</v>
      </c>
      <c r="M63" s="89">
        <v>88.134666666666703</v>
      </c>
      <c r="N63" s="89">
        <v>71.073333333333295</v>
      </c>
      <c r="O63" s="89">
        <v>81.162666666666695</v>
      </c>
      <c r="P63" s="89">
        <v>106.148</v>
      </c>
      <c r="Q63" s="89">
        <v>118.524</v>
      </c>
      <c r="R63" s="89">
        <v>118.402666666667</v>
      </c>
      <c r="S63" s="89">
        <v>94.776283333333296</v>
      </c>
      <c r="T63" s="89">
        <v>103.012</v>
      </c>
      <c r="U63" s="89">
        <v>75.870666666666693</v>
      </c>
      <c r="V63" s="89">
        <v>109.657333333333</v>
      </c>
      <c r="W63" s="89">
        <v>93.930666666666696</v>
      </c>
      <c r="X63" s="89">
        <v>106.288</v>
      </c>
      <c r="Y63" s="89">
        <v>88.134666666666703</v>
      </c>
      <c r="Z63" s="89">
        <v>71.073333333333295</v>
      </c>
      <c r="AA63" s="89">
        <v>81.162666666666695</v>
      </c>
      <c r="AB63" s="89">
        <v>106.148</v>
      </c>
      <c r="AC63" s="89">
        <v>118.524</v>
      </c>
      <c r="AD63" s="89">
        <v>118.402666666667</v>
      </c>
    </row>
    <row r="64" spans="1:30" x14ac:dyDescent="0.25">
      <c r="A64" s="255" t="str">
        <f t="shared" si="19"/>
        <v>451</v>
      </c>
      <c r="B64" s="171" t="s">
        <v>1154</v>
      </c>
      <c r="C64" s="89">
        <v>9.2562500000000014</v>
      </c>
      <c r="D64" s="89">
        <v>5.10595</v>
      </c>
      <c r="E64" s="89">
        <v>7.7970999999999986</v>
      </c>
      <c r="F64" s="89">
        <v>10.423999999999998</v>
      </c>
      <c r="G64" s="89">
        <v>9.5454700000000017</v>
      </c>
      <c r="H64" s="89">
        <v>11.708149999999998</v>
      </c>
      <c r="I64" s="89">
        <v>7.6914194444444401</v>
      </c>
      <c r="J64" s="89">
        <v>7.6914194444444401</v>
      </c>
      <c r="K64" s="89">
        <v>7.6914194444444401</v>
      </c>
      <c r="L64" s="89">
        <v>7.6914194444444401</v>
      </c>
      <c r="M64" s="89">
        <v>7.6914194444444401</v>
      </c>
      <c r="N64" s="89">
        <v>7.6914194444444401</v>
      </c>
      <c r="O64" s="89">
        <v>7.6914194444444401</v>
      </c>
      <c r="P64" s="89">
        <v>7.6914194444444401</v>
      </c>
      <c r="Q64" s="89">
        <v>7.6914194444444401</v>
      </c>
      <c r="R64" s="89">
        <v>7.6914194444444401</v>
      </c>
      <c r="S64" s="89">
        <v>7.6914194444444401</v>
      </c>
      <c r="T64" s="89">
        <v>7.6914194444444401</v>
      </c>
      <c r="U64" s="89">
        <v>7.6914194444444401</v>
      </c>
      <c r="V64" s="89">
        <v>7.6914194444444401</v>
      </c>
      <c r="W64" s="89">
        <v>7.6914194444444401</v>
      </c>
      <c r="X64" s="89">
        <v>7.6914194444444401</v>
      </c>
      <c r="Y64" s="89">
        <v>7.6914194444444401</v>
      </c>
      <c r="Z64" s="89">
        <v>7.6914194444444401</v>
      </c>
      <c r="AA64" s="89">
        <v>7.6914194444444401</v>
      </c>
      <c r="AB64" s="89">
        <v>7.6914194444444401</v>
      </c>
      <c r="AC64" s="89">
        <v>7.6914194444444401</v>
      </c>
      <c r="AD64" s="89">
        <v>7.6914194444444401</v>
      </c>
    </row>
    <row r="65" spans="1:30" x14ac:dyDescent="0.25">
      <c r="A65" s="255" t="str">
        <f t="shared" si="19"/>
        <v>451</v>
      </c>
      <c r="B65" s="171" t="s">
        <v>1230</v>
      </c>
      <c r="C65" s="89">
        <v>14.99</v>
      </c>
      <c r="D65" s="89">
        <v>24.92</v>
      </c>
      <c r="E65" s="89">
        <v>20.3</v>
      </c>
      <c r="F65" s="89">
        <v>24.34</v>
      </c>
      <c r="G65" s="89">
        <v>27.484000000000002</v>
      </c>
      <c r="H65" s="89">
        <v>27.51</v>
      </c>
      <c r="I65" s="89">
        <v>17.8185</v>
      </c>
      <c r="J65" s="89">
        <v>17.8185</v>
      </c>
      <c r="K65" s="89">
        <v>17.8185</v>
      </c>
      <c r="L65" s="89">
        <v>17.8185</v>
      </c>
      <c r="M65" s="89">
        <v>17.8185</v>
      </c>
      <c r="N65" s="89">
        <v>17.8185</v>
      </c>
      <c r="O65" s="89">
        <v>17.8185</v>
      </c>
      <c r="P65" s="89">
        <v>17.8185</v>
      </c>
      <c r="Q65" s="89">
        <v>17.8185</v>
      </c>
      <c r="R65" s="89">
        <v>17.8185</v>
      </c>
      <c r="S65" s="89">
        <v>17.8185</v>
      </c>
      <c r="T65" s="89">
        <v>17.8185</v>
      </c>
      <c r="U65" s="89">
        <v>17.8185</v>
      </c>
      <c r="V65" s="89">
        <v>17.8185</v>
      </c>
      <c r="W65" s="89">
        <v>17.8185</v>
      </c>
      <c r="X65" s="89">
        <v>17.8185</v>
      </c>
      <c r="Y65" s="89">
        <v>17.8185</v>
      </c>
      <c r="Z65" s="89">
        <v>17.8185</v>
      </c>
      <c r="AA65" s="89">
        <v>17.8185</v>
      </c>
      <c r="AB65" s="89">
        <v>17.8185</v>
      </c>
      <c r="AC65" s="89">
        <v>17.8185</v>
      </c>
      <c r="AD65" s="89">
        <v>17.8185</v>
      </c>
    </row>
    <row r="66" spans="1:30" x14ac:dyDescent="0.25">
      <c r="A66" s="255" t="str">
        <f t="shared" si="19"/>
        <v>454</v>
      </c>
      <c r="B66" s="171" t="s">
        <v>1155</v>
      </c>
      <c r="C66" s="89">
        <v>276.36465000000004</v>
      </c>
      <c r="D66" s="89">
        <v>244.86542000000003</v>
      </c>
      <c r="E66" s="89">
        <v>236.02152000000001</v>
      </c>
      <c r="F66" s="89">
        <v>236.01507000000001</v>
      </c>
      <c r="G66" s="89">
        <v>236.77802000000003</v>
      </c>
      <c r="H66" s="89">
        <v>250.14315999999997</v>
      </c>
      <c r="I66" s="89">
        <v>251.77749416666671</v>
      </c>
      <c r="J66" s="89">
        <v>251.77749416666671</v>
      </c>
      <c r="K66" s="89">
        <v>251.77749416666671</v>
      </c>
      <c r="L66" s="89">
        <v>251.77749416666671</v>
      </c>
      <c r="M66" s="89">
        <v>251.77749416666671</v>
      </c>
      <c r="N66" s="89">
        <v>251.77749416666671</v>
      </c>
      <c r="O66" s="89">
        <v>251.77749416666671</v>
      </c>
      <c r="P66" s="89">
        <v>251.77749416666671</v>
      </c>
      <c r="Q66" s="89">
        <v>251.77749416666671</v>
      </c>
      <c r="R66" s="89">
        <v>251.77749416666671</v>
      </c>
      <c r="S66" s="89">
        <v>251.77749416666671</v>
      </c>
      <c r="T66" s="89">
        <v>251.77749416666671</v>
      </c>
      <c r="U66" s="89">
        <v>251.77749416666671</v>
      </c>
      <c r="V66" s="89">
        <v>251.77749416666671</v>
      </c>
      <c r="W66" s="89">
        <v>251.77749416666671</v>
      </c>
      <c r="X66" s="89">
        <v>251.77749416666671</v>
      </c>
      <c r="Y66" s="89">
        <v>251.77749416666671</v>
      </c>
      <c r="Z66" s="89">
        <v>251.77749416666671</v>
      </c>
      <c r="AA66" s="89">
        <v>251.77749416666671</v>
      </c>
      <c r="AB66" s="89">
        <v>251.77749416666671</v>
      </c>
      <c r="AC66" s="89">
        <v>251.77749416666671</v>
      </c>
      <c r="AD66" s="89">
        <v>251.77749416666671</v>
      </c>
    </row>
    <row r="67" spans="1:30" x14ac:dyDescent="0.25">
      <c r="A67" s="255" t="str">
        <f t="shared" si="19"/>
        <v>454</v>
      </c>
      <c r="B67" s="171" t="s">
        <v>1231</v>
      </c>
      <c r="C67" s="89">
        <v>63.041429999999991</v>
      </c>
      <c r="D67" s="89">
        <v>167.17534000000009</v>
      </c>
      <c r="E67" s="89">
        <v>53.890459999999997</v>
      </c>
      <c r="F67" s="89">
        <v>54.043320000000001</v>
      </c>
      <c r="G67" s="89">
        <v>53.962960000000002</v>
      </c>
      <c r="H67" s="89">
        <v>53.890449999999994</v>
      </c>
      <c r="I67" s="89">
        <v>64.003878333333304</v>
      </c>
      <c r="J67" s="89">
        <v>64.003878333333304</v>
      </c>
      <c r="K67" s="89">
        <v>64.003878333333304</v>
      </c>
      <c r="L67" s="89">
        <v>64.003878333333304</v>
      </c>
      <c r="M67" s="89">
        <v>64.003878333333304</v>
      </c>
      <c r="N67" s="89">
        <v>64.003878333333304</v>
      </c>
      <c r="O67" s="89">
        <v>64.003878333333304</v>
      </c>
      <c r="P67" s="89">
        <v>64.003878333333304</v>
      </c>
      <c r="Q67" s="89">
        <v>64.003878333333304</v>
      </c>
      <c r="R67" s="89">
        <v>64.003878333333304</v>
      </c>
      <c r="S67" s="89">
        <v>64.003878333333304</v>
      </c>
      <c r="T67" s="89">
        <v>64.003878333333304</v>
      </c>
      <c r="U67" s="89">
        <v>64.003878333333304</v>
      </c>
      <c r="V67" s="89">
        <v>64.003878333333304</v>
      </c>
      <c r="W67" s="89">
        <v>64.003878333333304</v>
      </c>
      <c r="X67" s="89">
        <v>64.003878333333304</v>
      </c>
      <c r="Y67" s="89">
        <v>64.003878333333304</v>
      </c>
      <c r="Z67" s="89">
        <v>64.003878333333304</v>
      </c>
      <c r="AA67" s="89">
        <v>64.003878333333304</v>
      </c>
      <c r="AB67" s="89">
        <v>64.003878333333304</v>
      </c>
      <c r="AC67" s="89">
        <v>64.003878333333304</v>
      </c>
      <c r="AD67" s="89">
        <v>64.003878333333304</v>
      </c>
    </row>
    <row r="68" spans="1:30" x14ac:dyDescent="0.25">
      <c r="A68" s="255" t="str">
        <f t="shared" si="19"/>
        <v>454</v>
      </c>
      <c r="B68" s="171" t="s">
        <v>1232</v>
      </c>
      <c r="C68" s="89">
        <v>0.4103</v>
      </c>
      <c r="D68" s="89">
        <v>0.4103</v>
      </c>
      <c r="E68" s="89">
        <v>0.4103</v>
      </c>
      <c r="F68" s="89">
        <v>0.4103</v>
      </c>
      <c r="G68" s="89">
        <v>0.4103</v>
      </c>
      <c r="H68" s="89">
        <v>0.4103</v>
      </c>
      <c r="I68" s="89">
        <v>0.4103</v>
      </c>
      <c r="J68" s="89">
        <v>0.4103</v>
      </c>
      <c r="K68" s="89">
        <v>0.4103</v>
      </c>
      <c r="L68" s="89">
        <v>0.4103</v>
      </c>
      <c r="M68" s="89">
        <v>0.4103</v>
      </c>
      <c r="N68" s="89">
        <v>0.61545000000000005</v>
      </c>
      <c r="O68" s="89">
        <v>0.8206</v>
      </c>
      <c r="P68" s="89">
        <v>0.8206</v>
      </c>
      <c r="Q68" s="89">
        <v>0.8206</v>
      </c>
      <c r="R68" s="89">
        <v>0.8206</v>
      </c>
      <c r="S68" s="89">
        <v>0.8206</v>
      </c>
      <c r="T68" s="89">
        <v>0.8206</v>
      </c>
      <c r="U68" s="89">
        <v>0.8206</v>
      </c>
      <c r="V68" s="89">
        <v>0.8206</v>
      </c>
      <c r="W68" s="89">
        <v>0.8206</v>
      </c>
      <c r="X68" s="89">
        <v>0.8206</v>
      </c>
      <c r="Y68" s="89">
        <v>0.8206</v>
      </c>
      <c r="Z68" s="89">
        <v>0.8206</v>
      </c>
      <c r="AA68" s="89">
        <v>1.0257499999999999</v>
      </c>
      <c r="AB68" s="89">
        <v>1.0257499999999999</v>
      </c>
      <c r="AC68" s="89">
        <v>1.0257499999999999</v>
      </c>
      <c r="AD68" s="89">
        <v>1.0257499999999999</v>
      </c>
    </row>
    <row r="69" spans="1:30" x14ac:dyDescent="0.25">
      <c r="A69" s="255" t="str">
        <f t="shared" si="19"/>
        <v>454</v>
      </c>
      <c r="B69" s="171" t="s">
        <v>1156</v>
      </c>
      <c r="C69" s="89">
        <v>33.772669999999998</v>
      </c>
      <c r="D69" s="89">
        <v>33.78145</v>
      </c>
      <c r="E69" s="89">
        <v>33.76682000000001</v>
      </c>
      <c r="F69" s="89">
        <v>33.707770000000004</v>
      </c>
      <c r="G69" s="89">
        <v>33.143650000000001</v>
      </c>
      <c r="H69" s="89">
        <v>33.184690000000003</v>
      </c>
      <c r="I69" s="89">
        <v>37.475000000000001</v>
      </c>
      <c r="J69" s="89">
        <v>37.475000000000001</v>
      </c>
      <c r="K69" s="89">
        <v>37.475000000000001</v>
      </c>
      <c r="L69" s="89">
        <v>37.475000000000001</v>
      </c>
      <c r="M69" s="89">
        <v>37.475000000000001</v>
      </c>
      <c r="N69" s="89">
        <v>37.475000000000001</v>
      </c>
      <c r="O69" s="89">
        <v>34.267000000000003</v>
      </c>
      <c r="P69" s="89">
        <v>34.267000000000003</v>
      </c>
      <c r="Q69" s="89">
        <v>34.267000000000003</v>
      </c>
      <c r="R69" s="89">
        <v>34.267000000000003</v>
      </c>
      <c r="S69" s="89">
        <v>34.267000000000003</v>
      </c>
      <c r="T69" s="89">
        <v>34.267000000000003</v>
      </c>
      <c r="U69" s="89">
        <v>34.267000000000003</v>
      </c>
      <c r="V69" s="89">
        <v>34.267000000000003</v>
      </c>
      <c r="W69" s="89">
        <v>34.267000000000003</v>
      </c>
      <c r="X69" s="89">
        <v>34.267000000000003</v>
      </c>
      <c r="Y69" s="89">
        <v>34.267000000000003</v>
      </c>
      <c r="Z69" s="89">
        <v>34.267000000000003</v>
      </c>
      <c r="AA69" s="89">
        <v>34.523000000000003</v>
      </c>
      <c r="AB69" s="89">
        <v>34.523000000000003</v>
      </c>
      <c r="AC69" s="89">
        <v>34.523000000000003</v>
      </c>
      <c r="AD69" s="89">
        <v>34.523000000000003</v>
      </c>
    </row>
    <row r="70" spans="1:30" x14ac:dyDescent="0.25">
      <c r="A70" s="255" t="str">
        <f t="shared" si="19"/>
        <v>456</v>
      </c>
      <c r="B70" s="171" t="s">
        <v>1157</v>
      </c>
      <c r="C70" s="89">
        <v>1148.97216</v>
      </c>
      <c r="D70" s="89">
        <v>954.51865999999984</v>
      </c>
      <c r="E70" s="89">
        <v>853.62535000000003</v>
      </c>
      <c r="F70" s="89">
        <v>826.20699999999999</v>
      </c>
      <c r="G70" s="89">
        <v>924.22022000000004</v>
      </c>
      <c r="H70" s="89">
        <v>1078.6997900000001</v>
      </c>
      <c r="I70" s="89">
        <v>1135.0821224255099</v>
      </c>
      <c r="J70" s="89">
        <v>1110.1476644010102</v>
      </c>
      <c r="K70" s="89">
        <v>1108.63478995933</v>
      </c>
      <c r="L70" s="89">
        <v>927.758853877467</v>
      </c>
      <c r="M70" s="89">
        <v>992.33760246890904</v>
      </c>
      <c r="N70" s="89">
        <v>1059.1545809767181</v>
      </c>
      <c r="O70" s="89">
        <v>1073.83907924188</v>
      </c>
      <c r="P70" s="89">
        <v>1050.8998992726069</v>
      </c>
      <c r="Q70" s="89">
        <v>957.35831352951107</v>
      </c>
      <c r="R70" s="89">
        <v>873.98393298962105</v>
      </c>
      <c r="S70" s="89">
        <v>959.57978586771708</v>
      </c>
      <c r="T70" s="89">
        <v>1016.057534687618</v>
      </c>
      <c r="U70" s="89">
        <v>1097.688670912411</v>
      </c>
      <c r="V70" s="89">
        <v>1084.849115033405</v>
      </c>
      <c r="W70" s="89">
        <v>1064.083289849091</v>
      </c>
      <c r="X70" s="89">
        <v>868.15320409856201</v>
      </c>
      <c r="Y70" s="89">
        <v>917.43747864799991</v>
      </c>
      <c r="Z70" s="89">
        <v>906.05686561810603</v>
      </c>
      <c r="AA70" s="89">
        <v>1023.647598746149</v>
      </c>
      <c r="AB70" s="89">
        <v>1018.621690132284</v>
      </c>
      <c r="AC70" s="89">
        <v>941.409046228688</v>
      </c>
      <c r="AD70" s="89">
        <v>863.70423368682191</v>
      </c>
    </row>
    <row r="71" spans="1:30" x14ac:dyDescent="0.25">
      <c r="A71" s="255" t="str">
        <f t="shared" si="19"/>
        <v>456</v>
      </c>
      <c r="B71" s="171" t="s">
        <v>1158</v>
      </c>
      <c r="C71" s="89">
        <v>37.802239999999998</v>
      </c>
      <c r="D71" s="89">
        <v>44.262509999999999</v>
      </c>
      <c r="E71" s="89">
        <v>41.061030000000002</v>
      </c>
      <c r="F71" s="89">
        <v>36.525669999999998</v>
      </c>
      <c r="G71" s="89">
        <v>50.626180000000005</v>
      </c>
      <c r="H71" s="89">
        <v>56.212010000000006</v>
      </c>
      <c r="I71" s="89">
        <v>48.906405347775724</v>
      </c>
      <c r="J71" s="89">
        <v>48.77852101191975</v>
      </c>
      <c r="K71" s="89">
        <v>46.441664061320523</v>
      </c>
      <c r="L71" s="89">
        <v>45.916838084015275</v>
      </c>
      <c r="M71" s="89">
        <v>37.934656475213338</v>
      </c>
      <c r="N71" s="89">
        <v>33.171687732516972</v>
      </c>
      <c r="O71" s="89">
        <v>37.476656817620004</v>
      </c>
      <c r="P71" s="89">
        <v>35.927125163790002</v>
      </c>
      <c r="Q71" s="89">
        <v>32.532207267090001</v>
      </c>
      <c r="R71" s="89">
        <v>31.915609389179998</v>
      </c>
      <c r="S71" s="89">
        <v>59.8194606996</v>
      </c>
      <c r="T71" s="89">
        <v>70.689478495971002</v>
      </c>
      <c r="U71" s="89">
        <v>76.652149317319996</v>
      </c>
      <c r="V71" s="89">
        <v>76.338345262828</v>
      </c>
      <c r="W71" s="89">
        <v>73.290148401844007</v>
      </c>
      <c r="X71" s="89">
        <v>61.817891312772005</v>
      </c>
      <c r="Y71" s="89">
        <v>52.154963657389004</v>
      </c>
      <c r="Z71" s="89">
        <v>54.138919506033005</v>
      </c>
      <c r="AA71" s="89">
        <v>60.1683352066391</v>
      </c>
      <c r="AB71" s="89">
        <v>62.373092361662103</v>
      </c>
      <c r="AC71" s="89">
        <v>58.214207132118801</v>
      </c>
      <c r="AD71" s="89">
        <v>54.626767837635299</v>
      </c>
    </row>
    <row r="72" spans="1:30" x14ac:dyDescent="0.25">
      <c r="A72" s="255" t="str">
        <f t="shared" si="19"/>
        <v>456</v>
      </c>
      <c r="B72" s="171" t="s">
        <v>1159</v>
      </c>
      <c r="C72" s="89">
        <v>3.5499999999999997E-2</v>
      </c>
      <c r="D72" s="89">
        <v>3.5499999999999997E-2</v>
      </c>
      <c r="E72" s="89">
        <v>3.5499999999999997E-2</v>
      </c>
      <c r="F72" s="89">
        <v>3.5499999999999997E-2</v>
      </c>
      <c r="G72" s="89">
        <v>3.5499999999999997E-2</v>
      </c>
      <c r="H72" s="89">
        <v>3.5499999999999997E-2</v>
      </c>
      <c r="I72" s="89">
        <v>3.5499999999999997E-2</v>
      </c>
      <c r="J72" s="89">
        <v>3.5499999999999997E-2</v>
      </c>
      <c r="K72" s="89">
        <v>3.5499999999999997E-2</v>
      </c>
      <c r="L72" s="89">
        <v>3.5499999999999997E-2</v>
      </c>
      <c r="M72" s="89">
        <v>3.5499999999999997E-2</v>
      </c>
      <c r="N72" s="89">
        <v>3.5499999999999997E-2</v>
      </c>
      <c r="O72" s="89">
        <v>3.5499999999999997E-2</v>
      </c>
      <c r="P72" s="89">
        <v>3.5499999999999997E-2</v>
      </c>
      <c r="Q72" s="89">
        <v>3.5499999999999997E-2</v>
      </c>
      <c r="R72" s="89">
        <v>3.5499999999999997E-2</v>
      </c>
      <c r="S72" s="89">
        <v>3.5499999999999997E-2</v>
      </c>
      <c r="T72" s="89">
        <v>3.5499999999999997E-2</v>
      </c>
      <c r="U72" s="89">
        <v>3.5499999999999997E-2</v>
      </c>
      <c r="V72" s="89">
        <v>3.5499999999999997E-2</v>
      </c>
      <c r="W72" s="89">
        <v>3.5499999999999997E-2</v>
      </c>
      <c r="X72" s="89">
        <v>3.5499999999999997E-2</v>
      </c>
      <c r="Y72" s="89">
        <v>3.5499999999999997E-2</v>
      </c>
      <c r="Z72" s="89">
        <v>3.5499999999999997E-2</v>
      </c>
      <c r="AA72" s="89">
        <v>3.5499999999999997E-2</v>
      </c>
      <c r="AB72" s="89">
        <v>3.5499999999999997E-2</v>
      </c>
      <c r="AC72" s="89">
        <v>3.5499999999999997E-2</v>
      </c>
      <c r="AD72" s="89">
        <v>3.5499999999999997E-2</v>
      </c>
    </row>
    <row r="73" spans="1:30" x14ac:dyDescent="0.25">
      <c r="A73" s="255" t="str">
        <f t="shared" si="19"/>
        <v>456</v>
      </c>
      <c r="B73" s="171" t="s">
        <v>1160</v>
      </c>
      <c r="C73" s="89">
        <v>15.21</v>
      </c>
      <c r="D73" s="89">
        <v>15.3</v>
      </c>
      <c r="E73" s="89">
        <v>13.95</v>
      </c>
      <c r="F73" s="89">
        <v>16.350000000000001</v>
      </c>
      <c r="G73" s="89">
        <v>15.02</v>
      </c>
      <c r="H73" s="89">
        <v>17.3</v>
      </c>
      <c r="I73" s="89">
        <v>12.766371388888899</v>
      </c>
      <c r="J73" s="89">
        <v>12.766371388888899</v>
      </c>
      <c r="K73" s="89">
        <v>12.766371388888899</v>
      </c>
      <c r="L73" s="89">
        <v>12.766371388888899</v>
      </c>
      <c r="M73" s="89">
        <v>12.766371388888899</v>
      </c>
      <c r="N73" s="89">
        <v>12.766371388888899</v>
      </c>
      <c r="O73" s="89">
        <v>12.766371388888899</v>
      </c>
      <c r="P73" s="89">
        <v>12.766371388888899</v>
      </c>
      <c r="Q73" s="89">
        <v>12.766371388888899</v>
      </c>
      <c r="R73" s="89">
        <v>12.766371388888899</v>
      </c>
      <c r="S73" s="89">
        <v>12.766371388888899</v>
      </c>
      <c r="T73" s="89">
        <v>12.766371388888899</v>
      </c>
      <c r="U73" s="89">
        <v>12.766371388888899</v>
      </c>
      <c r="V73" s="89">
        <v>12.766371388888899</v>
      </c>
      <c r="W73" s="89">
        <v>12.766371388888899</v>
      </c>
      <c r="X73" s="89">
        <v>12.766371388888899</v>
      </c>
      <c r="Y73" s="89">
        <v>12.766371388888899</v>
      </c>
      <c r="Z73" s="89">
        <v>12.766371388888899</v>
      </c>
      <c r="AA73" s="89">
        <v>12.766371388888899</v>
      </c>
      <c r="AB73" s="89">
        <v>12.766371388888899</v>
      </c>
      <c r="AC73" s="89">
        <v>12.766371388888899</v>
      </c>
      <c r="AD73" s="89">
        <v>12.766371388888899</v>
      </c>
    </row>
    <row r="74" spans="1:30" x14ac:dyDescent="0.25">
      <c r="A74" s="255" t="str">
        <f t="shared" si="19"/>
        <v>456</v>
      </c>
      <c r="B74" s="171" t="s">
        <v>1161</v>
      </c>
      <c r="C74" s="89">
        <v>43.013969999999958</v>
      </c>
      <c r="D74" s="89">
        <v>5.425000000015423E-2</v>
      </c>
      <c r="E74" s="89">
        <v>27.464719999999943</v>
      </c>
      <c r="F74" s="89">
        <v>49.041069999999806</v>
      </c>
      <c r="G74" s="89">
        <v>30.735759999999892</v>
      </c>
      <c r="H74" s="89">
        <v>44.368459999999828</v>
      </c>
      <c r="I74" s="89">
        <v>33.097925277777776</v>
      </c>
      <c r="J74" s="89">
        <v>32.993925277777777</v>
      </c>
      <c r="K74" s="89">
        <v>31.735925277777781</v>
      </c>
      <c r="L74" s="89">
        <v>33.051925277777784</v>
      </c>
      <c r="M74" s="89">
        <v>33.20592527777778</v>
      </c>
      <c r="N74" s="89">
        <v>31.390925277777779</v>
      </c>
      <c r="O74" s="89">
        <v>43.163925277777778</v>
      </c>
      <c r="P74" s="89">
        <v>7.4499252777777798</v>
      </c>
      <c r="Q74" s="89">
        <v>33.247925277777782</v>
      </c>
      <c r="R74" s="89">
        <v>33.241925277777781</v>
      </c>
      <c r="S74" s="89">
        <v>33.160925277777778</v>
      </c>
      <c r="T74" s="89">
        <v>33.325925277777785</v>
      </c>
      <c r="U74" s="89">
        <v>33.191925277777784</v>
      </c>
      <c r="V74" s="89">
        <v>33.170925277777783</v>
      </c>
      <c r="W74" s="89">
        <v>33.288925277777778</v>
      </c>
      <c r="X74" s="89">
        <v>33.20292527777778</v>
      </c>
      <c r="Y74" s="89">
        <v>33.362925277777777</v>
      </c>
      <c r="Z74" s="89">
        <v>33.402925277777783</v>
      </c>
      <c r="AA74" s="89">
        <v>43.13292527777778</v>
      </c>
      <c r="AB74" s="89">
        <v>7.42392527777778</v>
      </c>
      <c r="AC74" s="89">
        <v>33.168925277777781</v>
      </c>
      <c r="AD74" s="89">
        <v>33.213925277777776</v>
      </c>
    </row>
    <row r="75" spans="1:30" x14ac:dyDescent="0.25">
      <c r="A75" s="255" t="str">
        <f t="shared" si="19"/>
        <v>456</v>
      </c>
      <c r="B75" s="171" t="s">
        <v>1233</v>
      </c>
      <c r="C75" s="89">
        <v>14.488190000000001</v>
      </c>
      <c r="D75" s="89">
        <v>14.488190000000001</v>
      </c>
      <c r="E75" s="89">
        <v>14.488190000000001</v>
      </c>
      <c r="F75" s="89">
        <v>14.488190000000001</v>
      </c>
      <c r="G75" s="89">
        <v>14.488190000000001</v>
      </c>
      <c r="H75" s="89">
        <v>14.488239999999999</v>
      </c>
      <c r="I75" s="89">
        <v>14.488189999999999</v>
      </c>
      <c r="J75" s="89">
        <v>14.488189999999999</v>
      </c>
      <c r="K75" s="89">
        <v>14.488189999999999</v>
      </c>
      <c r="L75" s="89">
        <v>14.488189999999999</v>
      </c>
      <c r="M75" s="89">
        <v>14.488189999999999</v>
      </c>
      <c r="N75" s="89">
        <v>14.488189999999999</v>
      </c>
      <c r="O75" s="89">
        <v>14.488189999999999</v>
      </c>
      <c r="P75" s="89">
        <v>14.488189999999999</v>
      </c>
      <c r="Q75" s="89">
        <v>14.488189999999999</v>
      </c>
      <c r="R75" s="89">
        <v>14.488189999999999</v>
      </c>
      <c r="S75" s="89">
        <v>14.488189999999999</v>
      </c>
      <c r="T75" s="89">
        <v>14.488239999999999</v>
      </c>
      <c r="U75" s="89">
        <v>14.488189999999999</v>
      </c>
      <c r="V75" s="89">
        <v>14.488189999999999</v>
      </c>
      <c r="W75" s="89">
        <v>14.488189999999999</v>
      </c>
      <c r="X75" s="89">
        <v>14.488189999999999</v>
      </c>
      <c r="Y75" s="89">
        <v>14.488189999999999</v>
      </c>
      <c r="Z75" s="89">
        <v>14.488189999999999</v>
      </c>
      <c r="AA75" s="89">
        <v>14.488189999999999</v>
      </c>
      <c r="AB75" s="89">
        <v>14.488189999999999</v>
      </c>
      <c r="AC75" s="89">
        <v>14.488189999999999</v>
      </c>
      <c r="AD75" s="89">
        <v>14.488189999999999</v>
      </c>
    </row>
    <row r="76" spans="1:30" x14ac:dyDescent="0.25">
      <c r="A76" s="255" t="str">
        <f t="shared" si="19"/>
        <v>456</v>
      </c>
      <c r="B76" s="171" t="s">
        <v>1162</v>
      </c>
      <c r="C76" s="89">
        <v>11.939109999999999</v>
      </c>
      <c r="D76" s="89">
        <v>12.453989999999999</v>
      </c>
      <c r="E76" s="89">
        <v>12.45682</v>
      </c>
      <c r="F76" s="89">
        <v>12.45682</v>
      </c>
      <c r="G76" s="89">
        <v>12.39753</v>
      </c>
      <c r="H76" s="89">
        <v>9.2446699999999993</v>
      </c>
      <c r="I76" s="89">
        <v>12.2215786111111</v>
      </c>
      <c r="J76" s="89">
        <v>12.2215786111111</v>
      </c>
      <c r="K76" s="89">
        <v>12.2215786111111</v>
      </c>
      <c r="L76" s="89">
        <v>12.2215786111111</v>
      </c>
      <c r="M76" s="89">
        <v>12.2215786111111</v>
      </c>
      <c r="N76" s="89">
        <v>12.2215786111111</v>
      </c>
      <c r="O76" s="89">
        <v>12.2215786111111</v>
      </c>
      <c r="P76" s="89">
        <v>12.2215786111111</v>
      </c>
      <c r="Q76" s="89">
        <v>12.2215786111111</v>
      </c>
      <c r="R76" s="89">
        <v>12.2215786111111</v>
      </c>
      <c r="S76" s="89">
        <v>12.2215786111111</v>
      </c>
      <c r="T76" s="89">
        <v>12.2215786111111</v>
      </c>
      <c r="U76" s="89">
        <v>12.2215786111111</v>
      </c>
      <c r="V76" s="89">
        <v>12.2215786111111</v>
      </c>
      <c r="W76" s="89">
        <v>12.2215786111111</v>
      </c>
      <c r="X76" s="89">
        <v>12.2215786111111</v>
      </c>
      <c r="Y76" s="89">
        <v>12.2215786111111</v>
      </c>
      <c r="Z76" s="89">
        <v>12.2215786111111</v>
      </c>
      <c r="AA76" s="89">
        <v>12.2215786111111</v>
      </c>
      <c r="AB76" s="89">
        <v>12.2215786111111</v>
      </c>
      <c r="AC76" s="89">
        <v>12.2215786111111</v>
      </c>
      <c r="AD76" s="89">
        <v>12.2215786111111</v>
      </c>
    </row>
    <row r="77" spans="1:30" x14ac:dyDescent="0.25">
      <c r="A77" s="255"/>
      <c r="C77" s="89">
        <f t="shared" ref="C77:AD77" si="20">SUM(C62:C76)</f>
        <v>2016.7905800000001</v>
      </c>
      <c r="D77" s="89">
        <f t="shared" si="20"/>
        <v>1983.6470000000002</v>
      </c>
      <c r="E77" s="89">
        <f t="shared" si="20"/>
        <v>1631.96253</v>
      </c>
      <c r="F77" s="89">
        <f t="shared" si="20"/>
        <v>1575.6287399999997</v>
      </c>
      <c r="G77" s="89">
        <f t="shared" si="20"/>
        <v>1730.0794599999997</v>
      </c>
      <c r="H77" s="89">
        <f t="shared" si="20"/>
        <v>1968.2227199999998</v>
      </c>
      <c r="I77" s="89">
        <f t="shared" si="20"/>
        <v>1999.7530583288415</v>
      </c>
      <c r="J77" s="89">
        <f t="shared" si="20"/>
        <v>2118.1370093018177</v>
      </c>
      <c r="K77" s="89">
        <f t="shared" si="20"/>
        <v>1983.9367812428725</v>
      </c>
      <c r="L77" s="89">
        <f t="shared" si="20"/>
        <v>1762.0489358503717</v>
      </c>
      <c r="M77" s="89">
        <f t="shared" si="20"/>
        <v>1707.0684794996785</v>
      </c>
      <c r="N77" s="89">
        <f t="shared" si="20"/>
        <v>1782.9558592647907</v>
      </c>
      <c r="O77" s="89">
        <f t="shared" si="20"/>
        <v>1890.322189948389</v>
      </c>
      <c r="P77" s="89">
        <f t="shared" si="20"/>
        <v>1893.2642549919519</v>
      </c>
      <c r="Q77" s="89">
        <f t="shared" si="20"/>
        <v>1747.1980413521562</v>
      </c>
      <c r="R77" s="89">
        <f t="shared" si="20"/>
        <v>1641.567569601023</v>
      </c>
      <c r="S77" s="89">
        <f t="shared" si="20"/>
        <v>1701.6917571228726</v>
      </c>
      <c r="T77" s="89">
        <f t="shared" si="20"/>
        <v>1830.2517370724779</v>
      </c>
      <c r="U77" s="89">
        <f t="shared" si="20"/>
        <v>1987.4016507852871</v>
      </c>
      <c r="V77" s="89">
        <f t="shared" si="20"/>
        <v>2117.7775841851212</v>
      </c>
      <c r="W77" s="89">
        <f t="shared" si="20"/>
        <v>1964.9890654731569</v>
      </c>
      <c r="X77" s="89">
        <f t="shared" si="20"/>
        <v>1715.697639300223</v>
      </c>
      <c r="Y77" s="89">
        <f t="shared" si="20"/>
        <v>1643.7479628609451</v>
      </c>
      <c r="Z77" s="89">
        <f t="shared" si="20"/>
        <v>1649.8345256796947</v>
      </c>
      <c r="AA77" s="89">
        <f t="shared" si="20"/>
        <v>1863.2525378416769</v>
      </c>
      <c r="AB77" s="89">
        <f t="shared" si="20"/>
        <v>1887.8671630495014</v>
      </c>
      <c r="AC77" s="89">
        <f t="shared" si="20"/>
        <v>1757.3129239163623</v>
      </c>
      <c r="AD77" s="89">
        <f t="shared" si="20"/>
        <v>1654.4321787466793</v>
      </c>
    </row>
    <row r="78" spans="1:30" x14ac:dyDescent="0.25">
      <c r="A78" s="255"/>
      <c r="B78" s="171" t="s">
        <v>1001</v>
      </c>
      <c r="C78" s="89">
        <v>2016.7905800000001</v>
      </c>
      <c r="D78" s="89">
        <v>1983.6470000000002</v>
      </c>
      <c r="E78" s="89">
        <v>1631.96253</v>
      </c>
      <c r="F78" s="89">
        <v>1575.6287399999997</v>
      </c>
      <c r="G78" s="89">
        <v>1730.0794599999997</v>
      </c>
      <c r="H78" s="89">
        <v>1968.2227199999998</v>
      </c>
      <c r="I78" s="89">
        <v>1999.7530583288415</v>
      </c>
      <c r="J78" s="89">
        <v>2118.1370093018177</v>
      </c>
      <c r="K78" s="89">
        <v>1983.9367812428725</v>
      </c>
      <c r="L78" s="89">
        <v>1762.0489358503717</v>
      </c>
      <c r="M78" s="89">
        <v>1707.0684794996785</v>
      </c>
      <c r="N78" s="89">
        <v>1782.9558592647907</v>
      </c>
      <c r="O78" s="89">
        <v>1890.322189948389</v>
      </c>
      <c r="P78" s="89">
        <v>1893.2642549919519</v>
      </c>
      <c r="Q78" s="89">
        <v>1747.1980413521562</v>
      </c>
      <c r="R78" s="89">
        <v>1641.567569601023</v>
      </c>
      <c r="S78" s="89">
        <v>1701.6917571228726</v>
      </c>
      <c r="T78" s="89">
        <v>1830.2517370724779</v>
      </c>
      <c r="U78" s="89">
        <v>1987.4016507852871</v>
      </c>
      <c r="V78" s="89">
        <v>2117.7775841851212</v>
      </c>
      <c r="W78" s="89">
        <v>1964.9890654731569</v>
      </c>
      <c r="X78" s="89">
        <v>1715.697639300223</v>
      </c>
      <c r="Y78" s="89">
        <v>1643.7479628609451</v>
      </c>
      <c r="Z78" s="89">
        <v>1649.8345256796947</v>
      </c>
      <c r="AA78" s="89">
        <v>1863.2525378416769</v>
      </c>
      <c r="AB78" s="89">
        <v>1887.8671630495014</v>
      </c>
      <c r="AC78" s="89">
        <v>1757.3129239163623</v>
      </c>
      <c r="AD78" s="89">
        <v>1654.4321787466793</v>
      </c>
    </row>
    <row r="79" spans="1:30" x14ac:dyDescent="0.25">
      <c r="A79" s="255"/>
    </row>
    <row r="80" spans="1:30" x14ac:dyDescent="0.25">
      <c r="A80" s="255"/>
    </row>
    <row r="81" spans="1:1" x14ac:dyDescent="0.25">
      <c r="A81" s="255"/>
    </row>
    <row r="82" spans="1:1" x14ac:dyDescent="0.25">
      <c r="A82" s="255"/>
    </row>
  </sheetData>
  <pageMargins left="0.75" right="0.75" top="1" bottom="1" header="0.5" footer="0.5"/>
  <pageSetup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F43"/>
  <sheetViews>
    <sheetView zoomScale="70" zoomScaleNormal="70" workbookViewId="0">
      <pane xSplit="2" ySplit="3" topLeftCell="C4" activePane="bottomRight" state="frozen"/>
      <selection activeCell="B28" sqref="B28"/>
      <selection pane="topRight" activeCell="B28" sqref="B28"/>
      <selection pane="bottomLeft" activeCell="B28" sqref="B28"/>
      <selection pane="bottomRight" activeCell="V38" sqref="V38"/>
    </sheetView>
  </sheetViews>
  <sheetFormatPr defaultColWidth="9.140625" defaultRowHeight="15" x14ac:dyDescent="0.25"/>
  <cols>
    <col min="1" max="1" width="13.42578125" style="89" customWidth="1"/>
    <col min="2" max="2" width="30.7109375" style="171" customWidth="1"/>
    <col min="3" max="31" width="10.7109375" style="89" customWidth="1"/>
    <col min="32" max="32" width="16.85546875" style="89" customWidth="1"/>
    <col min="33" max="16384" width="9.140625" style="89"/>
  </cols>
  <sheetData>
    <row r="1" spans="1:32" s="201" customFormat="1" x14ac:dyDescent="0.25">
      <c r="B1" s="204"/>
    </row>
    <row r="2" spans="1:32" s="201" customFormat="1" ht="30" x14ac:dyDescent="0.25">
      <c r="A2" s="200" t="s">
        <v>6</v>
      </c>
      <c r="B2" s="204" t="s">
        <v>978</v>
      </c>
      <c r="C2" s="201" t="s">
        <v>1202</v>
      </c>
      <c r="D2" s="201" t="s">
        <v>1203</v>
      </c>
      <c r="E2" s="201" t="s">
        <v>1204</v>
      </c>
      <c r="F2" s="201" t="s">
        <v>1205</v>
      </c>
      <c r="G2" s="201" t="s">
        <v>1206</v>
      </c>
      <c r="H2" s="201" t="s">
        <v>1207</v>
      </c>
      <c r="I2" s="201" t="s">
        <v>1208</v>
      </c>
      <c r="J2" s="201" t="s">
        <v>1209</v>
      </c>
      <c r="K2" s="201" t="s">
        <v>1210</v>
      </c>
      <c r="L2" s="201" t="s">
        <v>1211</v>
      </c>
      <c r="M2" s="201" t="s">
        <v>1212</v>
      </c>
      <c r="N2" s="201" t="s">
        <v>1213</v>
      </c>
      <c r="O2" s="201" t="s">
        <v>1234</v>
      </c>
      <c r="T2" s="201" t="s">
        <v>1218</v>
      </c>
      <c r="U2" s="201" t="s">
        <v>1219</v>
      </c>
      <c r="V2" s="201" t="s">
        <v>1220</v>
      </c>
      <c r="W2" s="201" t="s">
        <v>1221</v>
      </c>
      <c r="X2" s="201" t="s">
        <v>1222</v>
      </c>
      <c r="Y2" s="201" t="s">
        <v>1223</v>
      </c>
      <c r="Z2" s="201" t="s">
        <v>1224</v>
      </c>
      <c r="AA2" s="201" t="s">
        <v>1225</v>
      </c>
      <c r="AB2" s="201" t="s">
        <v>1226</v>
      </c>
      <c r="AC2" s="201" t="s">
        <v>1227</v>
      </c>
      <c r="AD2" s="201" t="s">
        <v>1228</v>
      </c>
      <c r="AE2" s="201" t="s">
        <v>1229</v>
      </c>
      <c r="AF2" s="201" t="s">
        <v>315</v>
      </c>
    </row>
    <row r="3" spans="1:32" s="201" customFormat="1" x14ac:dyDescent="0.25">
      <c r="B3" s="204"/>
    </row>
    <row r="4" spans="1:32" x14ac:dyDescent="0.25">
      <c r="B4" s="205" t="s">
        <v>268</v>
      </c>
    </row>
    <row r="6" spans="1:32" x14ac:dyDescent="0.25">
      <c r="B6" s="205" t="s">
        <v>269</v>
      </c>
    </row>
    <row r="7" spans="1:32" x14ac:dyDescent="0.25">
      <c r="A7" s="164" t="str">
        <f>MID($B7,1,3)</f>
        <v>440</v>
      </c>
      <c r="B7" s="171" t="s">
        <v>143</v>
      </c>
      <c r="C7" s="89">
        <v>4417.3102200000003</v>
      </c>
      <c r="D7" s="89">
        <v>3701.68021</v>
      </c>
      <c r="E7" s="89">
        <v>3780.6280399999901</v>
      </c>
      <c r="F7" s="89">
        <v>3494.92245</v>
      </c>
      <c r="G7" s="89">
        <v>4441.7866899999999</v>
      </c>
      <c r="H7" s="89">
        <v>4722.4261800000004</v>
      </c>
      <c r="I7" s="89">
        <v>4978.3823093946603</v>
      </c>
      <c r="J7" s="89">
        <v>5032.3555169320098</v>
      </c>
      <c r="K7" s="89">
        <v>4274.7890735624896</v>
      </c>
      <c r="L7" s="89">
        <v>3701.42652665069</v>
      </c>
      <c r="M7" s="89">
        <v>3654.9070528983998</v>
      </c>
      <c r="N7" s="89">
        <v>3979.99295092293</v>
      </c>
      <c r="O7" s="89">
        <f>SUM(C7:N7)</f>
        <v>50180.607220361177</v>
      </c>
      <c r="T7" s="89">
        <v>5092.76791602509</v>
      </c>
      <c r="U7" s="89">
        <v>5888.5402171170699</v>
      </c>
      <c r="V7" s="89">
        <v>6670.0064513570296</v>
      </c>
      <c r="W7" s="89">
        <v>6638.4312930162696</v>
      </c>
      <c r="X7" s="89">
        <v>5894.2732758974398</v>
      </c>
      <c r="Y7" s="89">
        <v>5015.4212556308003</v>
      </c>
      <c r="Z7" s="89">
        <v>4795.4548495960498</v>
      </c>
      <c r="AA7" s="89">
        <v>5361.9759940444101</v>
      </c>
      <c r="AB7" s="89">
        <v>5894.9538808157704</v>
      </c>
      <c r="AC7" s="89">
        <v>5574.8601853021901</v>
      </c>
      <c r="AD7" s="89">
        <v>5283.6697986572999</v>
      </c>
      <c r="AE7" s="89">
        <v>4970.0478041348297</v>
      </c>
      <c r="AF7" s="89">
        <f>SUM(T7:AE7)</f>
        <v>67080.402921594243</v>
      </c>
    </row>
    <row r="8" spans="1:32" x14ac:dyDescent="0.25">
      <c r="A8" s="203">
        <v>442.2</v>
      </c>
      <c r="B8" s="171" t="s">
        <v>144</v>
      </c>
      <c r="C8" s="89">
        <v>3098.3706200000001</v>
      </c>
      <c r="D8" s="89">
        <v>3917.49638</v>
      </c>
      <c r="E8" s="89">
        <v>3880.27852999999</v>
      </c>
      <c r="F8" s="89">
        <v>4037.24323</v>
      </c>
      <c r="G8" s="89">
        <v>3474.2628599999998</v>
      </c>
      <c r="H8" s="89">
        <v>3412.7014300000001</v>
      </c>
      <c r="I8" s="89">
        <v>3669.6537099174898</v>
      </c>
      <c r="J8" s="89">
        <v>3784.2936006576801</v>
      </c>
      <c r="K8" s="89">
        <v>3985.1595641936301</v>
      </c>
      <c r="L8" s="89">
        <v>4324.9291146474197</v>
      </c>
      <c r="M8" s="89">
        <v>4315.1589863550798</v>
      </c>
      <c r="N8" s="89">
        <v>3849.7768744035902</v>
      </c>
      <c r="O8" s="89">
        <f t="shared" ref="O8:O28" si="0">SUM(C8:N8)</f>
        <v>45749.324900174885</v>
      </c>
      <c r="T8" s="89">
        <v>5564.1734783461297</v>
      </c>
      <c r="U8" s="89">
        <v>5349.7874163432898</v>
      </c>
      <c r="V8" s="89">
        <v>5051.3842649994504</v>
      </c>
      <c r="W8" s="89">
        <v>5086.4866343906397</v>
      </c>
      <c r="X8" s="89">
        <v>5366.7724980747298</v>
      </c>
      <c r="Y8" s="89">
        <v>5660.3630727538803</v>
      </c>
      <c r="Z8" s="89">
        <v>5523.6304810860302</v>
      </c>
      <c r="AA8" s="89">
        <v>5107.2668643337602</v>
      </c>
      <c r="AB8" s="89">
        <v>5065.3062922614499</v>
      </c>
      <c r="AC8" s="89">
        <v>5263.9154231337998</v>
      </c>
      <c r="AD8" s="89">
        <v>5100.1486000662599</v>
      </c>
      <c r="AE8" s="89">
        <v>5683.8043942988897</v>
      </c>
      <c r="AF8" s="89">
        <f t="shared" ref="AF8:AF27" si="1">SUM(T8:AE8)</f>
        <v>63823.039420088309</v>
      </c>
    </row>
    <row r="9" spans="1:32" x14ac:dyDescent="0.25">
      <c r="A9" s="203">
        <v>442.3</v>
      </c>
      <c r="B9" s="171" t="s">
        <v>145</v>
      </c>
      <c r="C9" s="89">
        <v>1250.02442</v>
      </c>
      <c r="D9" s="89">
        <v>1991.66623</v>
      </c>
      <c r="E9" s="89">
        <v>1720.79842999999</v>
      </c>
      <c r="F9" s="89">
        <v>1886.2312299999901</v>
      </c>
      <c r="G9" s="89">
        <v>1345.3917999999901</v>
      </c>
      <c r="H9" s="89">
        <v>1459.7289499999999</v>
      </c>
      <c r="I9" s="89">
        <v>1453.7903090851701</v>
      </c>
      <c r="J9" s="89">
        <v>1539.47392844513</v>
      </c>
      <c r="K9" s="89">
        <v>1713.6087418755999</v>
      </c>
      <c r="L9" s="89">
        <v>1952.19016522686</v>
      </c>
      <c r="M9" s="89">
        <v>1981.6255939815601</v>
      </c>
      <c r="N9" s="89">
        <v>1760.65549010771</v>
      </c>
      <c r="O9" s="89">
        <f t="shared" si="0"/>
        <v>20055.185288722001</v>
      </c>
      <c r="T9" s="89">
        <v>2483.9467095565201</v>
      </c>
      <c r="U9" s="89">
        <v>2218.0312224639902</v>
      </c>
      <c r="V9" s="89">
        <v>2034.2395383680901</v>
      </c>
      <c r="W9" s="89">
        <v>2018.6549804439601</v>
      </c>
      <c r="X9" s="89">
        <v>2286.0323114356302</v>
      </c>
      <c r="Y9" s="89">
        <v>2535.9534265232801</v>
      </c>
      <c r="Z9" s="89">
        <v>2509.1326753860899</v>
      </c>
      <c r="AA9" s="89">
        <v>2306.2922921650602</v>
      </c>
      <c r="AB9" s="89">
        <v>2238.2585023701599</v>
      </c>
      <c r="AC9" s="89">
        <v>2371.0374611510101</v>
      </c>
      <c r="AD9" s="89">
        <v>2305.4051652041599</v>
      </c>
      <c r="AE9" s="89">
        <v>2749.83839085924</v>
      </c>
      <c r="AF9" s="89">
        <f t="shared" si="1"/>
        <v>28056.822675927193</v>
      </c>
    </row>
    <row r="10" spans="1:32" x14ac:dyDescent="0.25">
      <c r="A10" s="164" t="str">
        <f>MID($B10,1,3)</f>
        <v>444</v>
      </c>
      <c r="B10" s="171" t="s">
        <v>146</v>
      </c>
      <c r="C10" s="89">
        <v>20.385339999999999</v>
      </c>
      <c r="D10" s="89">
        <v>33.045830000000002</v>
      </c>
      <c r="E10" s="89">
        <v>32.321439999999903</v>
      </c>
      <c r="F10" s="89">
        <v>37.032209999999999</v>
      </c>
      <c r="G10" s="89">
        <v>26.636030000000002</v>
      </c>
      <c r="H10" s="89">
        <v>24.40915</v>
      </c>
      <c r="I10" s="89">
        <v>27.028225883158601</v>
      </c>
      <c r="J10" s="89">
        <v>27.381516569406902</v>
      </c>
      <c r="K10" s="89">
        <v>30.7430079030947</v>
      </c>
      <c r="L10" s="89">
        <v>35.7761274838887</v>
      </c>
      <c r="M10" s="89">
        <v>37.1477380134992</v>
      </c>
      <c r="N10" s="89">
        <v>33.853860117377302</v>
      </c>
      <c r="O10" s="89">
        <f t="shared" si="0"/>
        <v>365.76047597042532</v>
      </c>
      <c r="T10" s="89">
        <v>45.425634154502298</v>
      </c>
      <c r="U10" s="89">
        <v>42.9646864087956</v>
      </c>
      <c r="V10" s="89">
        <v>36.852489775507202</v>
      </c>
      <c r="W10" s="89">
        <v>36.382816757805301</v>
      </c>
      <c r="X10" s="89">
        <v>40.954854856965802</v>
      </c>
      <c r="Y10" s="89">
        <v>46.979195816735597</v>
      </c>
      <c r="Z10" s="89">
        <v>47.274981503968398</v>
      </c>
      <c r="AA10" s="89">
        <v>46.196284865564301</v>
      </c>
      <c r="AB10" s="89">
        <v>44.211830435806199</v>
      </c>
      <c r="AC10" s="89">
        <v>44.681991692890499</v>
      </c>
      <c r="AD10" s="89">
        <v>45.3823649981668</v>
      </c>
      <c r="AE10" s="89">
        <v>51.554790702970898</v>
      </c>
      <c r="AF10" s="89">
        <f t="shared" si="1"/>
        <v>528.86192196967886</v>
      </c>
    </row>
    <row r="11" spans="1:32" x14ac:dyDescent="0.25">
      <c r="A11" s="164" t="str">
        <f>MID($B11,1,3)</f>
        <v>445</v>
      </c>
      <c r="B11" s="171" t="s">
        <v>147</v>
      </c>
      <c r="C11" s="89">
        <v>717.95848999999998</v>
      </c>
      <c r="D11" s="89">
        <v>882.52526999999998</v>
      </c>
      <c r="E11" s="89">
        <v>1127.70859</v>
      </c>
      <c r="F11" s="89">
        <v>1134.0691200000001</v>
      </c>
      <c r="G11" s="89">
        <v>937.44727</v>
      </c>
      <c r="H11" s="89">
        <v>936.07911000000001</v>
      </c>
      <c r="I11" s="89">
        <v>883.121506931353</v>
      </c>
      <c r="J11" s="89">
        <v>913.76753938298998</v>
      </c>
      <c r="K11" s="89">
        <v>1034.5346758164201</v>
      </c>
      <c r="L11" s="89">
        <v>1114.15089510763</v>
      </c>
      <c r="M11" s="89">
        <v>1069.91531506661</v>
      </c>
      <c r="N11" s="89">
        <v>950.19846544216898</v>
      </c>
      <c r="O11" s="89">
        <f t="shared" si="0"/>
        <v>11701.47624774717</v>
      </c>
      <c r="T11" s="89">
        <v>1336.65758361644</v>
      </c>
      <c r="U11" s="89">
        <v>1216.1971737925001</v>
      </c>
      <c r="V11" s="89">
        <v>1100.76168618318</v>
      </c>
      <c r="W11" s="89">
        <v>1127.78177339837</v>
      </c>
      <c r="X11" s="89">
        <v>1275.9541678272999</v>
      </c>
      <c r="Y11" s="89">
        <v>1413.5810565158499</v>
      </c>
      <c r="Z11" s="89">
        <v>1341.2257226183399</v>
      </c>
      <c r="AA11" s="89">
        <v>1231.22546338654</v>
      </c>
      <c r="AB11" s="89">
        <v>1205.5445106643499</v>
      </c>
      <c r="AC11" s="89">
        <v>1250.1622812297601</v>
      </c>
      <c r="AD11" s="89">
        <v>1264.52121020708</v>
      </c>
      <c r="AE11" s="89">
        <v>1434.26165044254</v>
      </c>
      <c r="AF11" s="89">
        <f t="shared" si="1"/>
        <v>15197.874279882248</v>
      </c>
    </row>
    <row r="12" spans="1:32" x14ac:dyDescent="0.25">
      <c r="B12" s="171" t="s">
        <v>270</v>
      </c>
      <c r="C12" s="89">
        <v>9504.0490900000004</v>
      </c>
      <c r="D12" s="89">
        <v>10526.413919999901</v>
      </c>
      <c r="E12" s="89">
        <v>10541.7350299999</v>
      </c>
      <c r="F12" s="89">
        <v>10589.498239999901</v>
      </c>
      <c r="G12" s="89">
        <v>10225.524649999999</v>
      </c>
      <c r="H12" s="89">
        <v>10555.34482</v>
      </c>
      <c r="I12" s="89">
        <v>11011.976061211801</v>
      </c>
      <c r="J12" s="89">
        <v>11297.272101987201</v>
      </c>
      <c r="K12" s="89">
        <v>11038.8350633512</v>
      </c>
      <c r="L12" s="89">
        <v>11128.472829116499</v>
      </c>
      <c r="M12" s="89">
        <v>11058.7546863151</v>
      </c>
      <c r="N12" s="89">
        <v>10574.4776409937</v>
      </c>
      <c r="O12" s="89">
        <f t="shared" si="0"/>
        <v>128052.3541329752</v>
      </c>
      <c r="T12" s="89">
        <v>14522.9713216987</v>
      </c>
      <c r="U12" s="89">
        <v>14715.5207161256</v>
      </c>
      <c r="V12" s="89">
        <v>14893.2444306832</v>
      </c>
      <c r="W12" s="89">
        <v>14907.737498007</v>
      </c>
      <c r="X12" s="89">
        <v>14863.987108092</v>
      </c>
      <c r="Y12" s="89">
        <v>14672.298007240501</v>
      </c>
      <c r="Z12" s="89">
        <v>14216.7187101904</v>
      </c>
      <c r="AA12" s="89">
        <v>14052.956898795301</v>
      </c>
      <c r="AB12" s="89">
        <v>14448.275016547501</v>
      </c>
      <c r="AC12" s="89">
        <v>14504.657342509599</v>
      </c>
      <c r="AD12" s="89">
        <v>13999.127139132899</v>
      </c>
      <c r="AE12" s="89">
        <v>14889.507030438401</v>
      </c>
      <c r="AF12" s="89">
        <f t="shared" si="1"/>
        <v>174687.00121946112</v>
      </c>
    </row>
    <row r="13" spans="1:32" x14ac:dyDescent="0.25">
      <c r="O13" s="89">
        <f t="shared" si="0"/>
        <v>0</v>
      </c>
      <c r="AF13" s="89">
        <f t="shared" si="1"/>
        <v>0</v>
      </c>
    </row>
    <row r="14" spans="1:32" x14ac:dyDescent="0.25">
      <c r="B14" s="205" t="s">
        <v>271</v>
      </c>
      <c r="O14" s="89">
        <f t="shared" si="0"/>
        <v>0</v>
      </c>
      <c r="AF14" s="89">
        <f t="shared" si="1"/>
        <v>0</v>
      </c>
    </row>
    <row r="15" spans="1:32" x14ac:dyDescent="0.25">
      <c r="A15" s="164" t="str">
        <f>MID($B15,1,3)</f>
        <v>440</v>
      </c>
      <c r="B15" s="171" t="s">
        <v>143</v>
      </c>
      <c r="C15" s="89">
        <v>732.33911000000001</v>
      </c>
      <c r="D15" s="89">
        <v>604.80717000000004</v>
      </c>
      <c r="E15" s="89">
        <v>815.85906999999997</v>
      </c>
      <c r="F15" s="89">
        <v>1218.61141</v>
      </c>
      <c r="G15" s="89">
        <v>1107.4770599999999</v>
      </c>
      <c r="H15" s="89">
        <v>1148.1406500000001</v>
      </c>
      <c r="I15" s="89">
        <v>1418.3442339435801</v>
      </c>
      <c r="J15" s="89">
        <v>1506.65965579978</v>
      </c>
      <c r="K15" s="89">
        <v>1335.82816120915</v>
      </c>
      <c r="L15" s="89">
        <v>1027.5625047267099</v>
      </c>
      <c r="M15" s="89">
        <v>1076.91726842243</v>
      </c>
      <c r="N15" s="89">
        <v>2122.6920005335201</v>
      </c>
      <c r="O15" s="89">
        <f t="shared" si="0"/>
        <v>14115.23829463517</v>
      </c>
      <c r="T15" s="89">
        <v>567.02877748905803</v>
      </c>
      <c r="U15" s="89">
        <v>644.00031277483095</v>
      </c>
      <c r="V15" s="89">
        <v>1013.88705123656</v>
      </c>
      <c r="W15" s="89">
        <v>685.32384798733005</v>
      </c>
      <c r="X15" s="89">
        <v>718.74250589200994</v>
      </c>
      <c r="Y15" s="89">
        <v>563.72507936484806</v>
      </c>
      <c r="Z15" s="89">
        <v>592.22903536323997</v>
      </c>
      <c r="AA15" s="89">
        <v>648.63506604915801</v>
      </c>
      <c r="AB15" s="89">
        <v>538.59599867080601</v>
      </c>
      <c r="AC15" s="89">
        <v>461.78760727054203</v>
      </c>
      <c r="AD15" s="89">
        <v>473.20476326923898</v>
      </c>
      <c r="AE15" s="89">
        <v>478.43891307485598</v>
      </c>
      <c r="AF15" s="89">
        <f t="shared" si="1"/>
        <v>7385.5989584424779</v>
      </c>
    </row>
    <row r="16" spans="1:32" x14ac:dyDescent="0.25">
      <c r="A16" s="203">
        <v>442.2</v>
      </c>
      <c r="B16" s="171" t="s">
        <v>144</v>
      </c>
      <c r="C16" s="89">
        <v>194.36846</v>
      </c>
      <c r="D16" s="89">
        <v>238.46275</v>
      </c>
      <c r="E16" s="89">
        <v>263.17761999999999</v>
      </c>
      <c r="F16" s="89">
        <v>394.12607000000003</v>
      </c>
      <c r="G16" s="89">
        <v>288.18313999999998</v>
      </c>
      <c r="H16" s="89">
        <v>266.16187000000002</v>
      </c>
      <c r="I16" s="89">
        <v>55.823135014956797</v>
      </c>
      <c r="J16" s="89">
        <v>62.668757229333401</v>
      </c>
      <c r="K16" s="89">
        <v>55.101124679227098</v>
      </c>
      <c r="L16" s="89">
        <v>39.460633904465404</v>
      </c>
      <c r="M16" s="89">
        <v>28.275342677166499</v>
      </c>
      <c r="N16" s="89">
        <v>52.414826918917399</v>
      </c>
      <c r="O16" s="89">
        <f t="shared" si="0"/>
        <v>1938.2237304240664</v>
      </c>
      <c r="T16" s="89">
        <v>14.5614281386848</v>
      </c>
      <c r="U16" s="89">
        <v>19.496317006522698</v>
      </c>
      <c r="V16" s="89">
        <v>39.904525570445102</v>
      </c>
      <c r="W16" s="89">
        <v>28.505703784968102</v>
      </c>
      <c r="X16" s="89">
        <v>29.6471668882679</v>
      </c>
      <c r="Y16" s="89">
        <v>21.648268477349799</v>
      </c>
      <c r="Z16" s="89">
        <v>15.5494571489169</v>
      </c>
      <c r="AA16" s="89">
        <v>16.0164991962857</v>
      </c>
      <c r="AB16" s="89">
        <v>12.583861877204599</v>
      </c>
      <c r="AC16" s="89">
        <v>10.5981664334148</v>
      </c>
      <c r="AD16" s="89">
        <v>11.013793859532001</v>
      </c>
      <c r="AE16" s="89">
        <v>11.0575545618152</v>
      </c>
      <c r="AF16" s="89">
        <f t="shared" si="1"/>
        <v>230.58274294340765</v>
      </c>
    </row>
    <row r="17" spans="1:32" x14ac:dyDescent="0.25">
      <c r="A17" s="203">
        <v>442.3</v>
      </c>
      <c r="B17" s="171" t="s">
        <v>145</v>
      </c>
      <c r="C17" s="89">
        <v>0</v>
      </c>
      <c r="D17" s="89">
        <v>0</v>
      </c>
      <c r="E17" s="89">
        <v>0</v>
      </c>
      <c r="F17" s="89">
        <v>0</v>
      </c>
      <c r="G17" s="89">
        <v>0</v>
      </c>
      <c r="H17" s="89">
        <v>0</v>
      </c>
      <c r="I17" s="89">
        <v>0</v>
      </c>
      <c r="J17" s="89">
        <v>0</v>
      </c>
      <c r="K17" s="89">
        <v>0</v>
      </c>
      <c r="L17" s="89">
        <v>0</v>
      </c>
      <c r="M17" s="89">
        <v>0</v>
      </c>
      <c r="N17" s="89">
        <v>0</v>
      </c>
      <c r="O17" s="89">
        <f t="shared" si="0"/>
        <v>0</v>
      </c>
      <c r="T17" s="89">
        <v>0</v>
      </c>
      <c r="U17" s="89">
        <v>0</v>
      </c>
      <c r="V17" s="89">
        <v>0</v>
      </c>
      <c r="W17" s="89">
        <v>0</v>
      </c>
      <c r="X17" s="89">
        <v>0</v>
      </c>
      <c r="Y17" s="89">
        <v>0</v>
      </c>
      <c r="Z17" s="89">
        <v>0</v>
      </c>
      <c r="AA17" s="89">
        <v>0</v>
      </c>
      <c r="AB17" s="89">
        <v>0</v>
      </c>
      <c r="AC17" s="89">
        <v>0</v>
      </c>
      <c r="AD17" s="89">
        <v>0</v>
      </c>
      <c r="AE17" s="89">
        <v>0</v>
      </c>
      <c r="AF17" s="89">
        <f t="shared" si="1"/>
        <v>0</v>
      </c>
    </row>
    <row r="18" spans="1:32" x14ac:dyDescent="0.25">
      <c r="A18" s="164" t="str">
        <f>MID($B18,1,3)</f>
        <v>444</v>
      </c>
      <c r="B18" s="171" t="s">
        <v>146</v>
      </c>
      <c r="C18" s="89">
        <v>0</v>
      </c>
      <c r="D18" s="89">
        <v>0</v>
      </c>
      <c r="E18" s="89">
        <v>0</v>
      </c>
      <c r="F18" s="89">
        <v>0</v>
      </c>
      <c r="G18" s="89">
        <v>0</v>
      </c>
      <c r="H18" s="89">
        <v>0</v>
      </c>
      <c r="I18" s="89">
        <v>0</v>
      </c>
      <c r="J18" s="89">
        <v>0</v>
      </c>
      <c r="K18" s="89">
        <v>0</v>
      </c>
      <c r="L18" s="89">
        <v>0</v>
      </c>
      <c r="M18" s="89">
        <v>0</v>
      </c>
      <c r="N18" s="89">
        <v>0</v>
      </c>
      <c r="O18" s="89">
        <f t="shared" si="0"/>
        <v>0</v>
      </c>
      <c r="T18" s="89">
        <v>0</v>
      </c>
      <c r="U18" s="89">
        <v>0</v>
      </c>
      <c r="V18" s="89">
        <v>0</v>
      </c>
      <c r="W18" s="89">
        <v>0</v>
      </c>
      <c r="X18" s="89">
        <v>0</v>
      </c>
      <c r="Y18" s="89">
        <v>0</v>
      </c>
      <c r="Z18" s="89">
        <v>0</v>
      </c>
      <c r="AA18" s="89">
        <v>0</v>
      </c>
      <c r="AB18" s="89">
        <v>0</v>
      </c>
      <c r="AC18" s="89">
        <v>0</v>
      </c>
      <c r="AD18" s="89">
        <v>0</v>
      </c>
      <c r="AE18" s="89">
        <v>0</v>
      </c>
      <c r="AF18" s="89">
        <f t="shared" si="1"/>
        <v>0</v>
      </c>
    </row>
    <row r="19" spans="1:32" x14ac:dyDescent="0.25">
      <c r="A19" s="164" t="str">
        <f>MID($B19,1,3)</f>
        <v>445</v>
      </c>
      <c r="B19" s="171" t="s">
        <v>147</v>
      </c>
      <c r="C19" s="89">
        <v>28.267659999999999</v>
      </c>
      <c r="D19" s="89">
        <v>32.841790000000003</v>
      </c>
      <c r="E19" s="89">
        <v>40.505119999999998</v>
      </c>
      <c r="F19" s="89">
        <v>60.709409999999998</v>
      </c>
      <c r="G19" s="89">
        <v>39.612250000000003</v>
      </c>
      <c r="H19" s="89">
        <v>34.117240000000002</v>
      </c>
      <c r="I19" s="89">
        <v>4.1665826581994097</v>
      </c>
      <c r="J19" s="89">
        <v>9.7077940232579891</v>
      </c>
      <c r="K19" s="89">
        <v>6.4986786839454398</v>
      </c>
      <c r="L19" s="89">
        <v>5.0213235232756297</v>
      </c>
      <c r="M19" s="89">
        <v>3.78796271207956</v>
      </c>
      <c r="N19" s="89">
        <v>7.6196185700022099</v>
      </c>
      <c r="O19" s="89">
        <f t="shared" si="0"/>
        <v>272.85543017076026</v>
      </c>
      <c r="T19" s="89">
        <v>2.0055694306476002</v>
      </c>
      <c r="U19" s="89">
        <v>2.5888827602072899</v>
      </c>
      <c r="V19" s="89">
        <v>2.9784336580334299</v>
      </c>
      <c r="W19" s="89">
        <v>4.4157170664770797</v>
      </c>
      <c r="X19" s="89">
        <v>3.49661486254189</v>
      </c>
      <c r="Y19" s="89">
        <v>2.7547190449771701</v>
      </c>
      <c r="Z19" s="89">
        <v>2.08311405968356</v>
      </c>
      <c r="AA19" s="89">
        <v>2.3283414613050599</v>
      </c>
      <c r="AB19" s="89">
        <v>1.8970021904669601</v>
      </c>
      <c r="AC19" s="89">
        <v>1.5868293538423901</v>
      </c>
      <c r="AD19" s="89">
        <v>1.8066362011596699</v>
      </c>
      <c r="AE19" s="89">
        <v>1.69016560819815</v>
      </c>
      <c r="AF19" s="89">
        <f t="shared" si="1"/>
        <v>29.632025697540247</v>
      </c>
    </row>
    <row r="20" spans="1:32" x14ac:dyDescent="0.25">
      <c r="B20" s="171" t="s">
        <v>272</v>
      </c>
      <c r="C20" s="89">
        <v>954.97523000000001</v>
      </c>
      <c r="D20" s="89">
        <v>876.11171000000002</v>
      </c>
      <c r="E20" s="89">
        <v>1119.5418099999999</v>
      </c>
      <c r="F20" s="89">
        <v>1673.4468899999999</v>
      </c>
      <c r="G20" s="89">
        <v>1435.2724499999899</v>
      </c>
      <c r="H20" s="89">
        <v>1448.41976</v>
      </c>
      <c r="I20" s="89">
        <v>1478.33395161673</v>
      </c>
      <c r="J20" s="89">
        <v>1579.0362070523699</v>
      </c>
      <c r="K20" s="89">
        <v>1397.42796457232</v>
      </c>
      <c r="L20" s="89">
        <v>1072.04446215445</v>
      </c>
      <c r="M20" s="89">
        <v>1108.98057381168</v>
      </c>
      <c r="N20" s="89">
        <v>2182.7264460224401</v>
      </c>
      <c r="O20" s="89">
        <f t="shared" si="0"/>
        <v>16326.317455229979</v>
      </c>
      <c r="T20" s="89">
        <v>583.59577505839104</v>
      </c>
      <c r="U20" s="89">
        <v>666.085512541561</v>
      </c>
      <c r="V20" s="89">
        <v>1056.7700104650401</v>
      </c>
      <c r="W20" s="89">
        <v>718.24526883877604</v>
      </c>
      <c r="X20" s="89">
        <v>751.88628764281998</v>
      </c>
      <c r="Y20" s="89">
        <v>588.12806688717501</v>
      </c>
      <c r="Z20" s="89">
        <v>609.86160657184098</v>
      </c>
      <c r="AA20" s="89">
        <v>666.97990670674903</v>
      </c>
      <c r="AB20" s="89">
        <v>553.07686273847798</v>
      </c>
      <c r="AC20" s="89">
        <v>473.97260305779901</v>
      </c>
      <c r="AD20" s="89">
        <v>486.02519332993</v>
      </c>
      <c r="AE20" s="89">
        <v>491.18663324486999</v>
      </c>
      <c r="AF20" s="89">
        <f t="shared" si="1"/>
        <v>7645.8137270834286</v>
      </c>
    </row>
    <row r="21" spans="1:32" x14ac:dyDescent="0.25">
      <c r="O21" s="89">
        <f t="shared" si="0"/>
        <v>0</v>
      </c>
      <c r="AF21" s="89">
        <f t="shared" si="1"/>
        <v>0</v>
      </c>
    </row>
    <row r="22" spans="1:32" x14ac:dyDescent="0.25">
      <c r="B22" s="205" t="s">
        <v>273</v>
      </c>
      <c r="O22" s="89">
        <f t="shared" si="0"/>
        <v>0</v>
      </c>
      <c r="AF22" s="89">
        <f t="shared" si="1"/>
        <v>0</v>
      </c>
    </row>
    <row r="23" spans="1:32" x14ac:dyDescent="0.25">
      <c r="A23" s="164" t="str">
        <f>MID($B23,1,3)</f>
        <v>440</v>
      </c>
      <c r="B23" s="171" t="s">
        <v>143</v>
      </c>
      <c r="C23" s="89">
        <v>919.22531000000004</v>
      </c>
      <c r="D23" s="89">
        <v>467.69474000000002</v>
      </c>
      <c r="E23" s="89">
        <v>-282.23178999999999</v>
      </c>
      <c r="F23" s="89">
        <v>-127.4156</v>
      </c>
      <c r="G23" s="89">
        <v>-226.16826</v>
      </c>
      <c r="H23" s="89">
        <v>-425.58557000000002</v>
      </c>
      <c r="I23" s="89">
        <v>-216.78541252254601</v>
      </c>
      <c r="J23" s="89">
        <v>-287.198032658795</v>
      </c>
      <c r="K23" s="89">
        <v>-548.61012694357498</v>
      </c>
      <c r="L23" s="89">
        <v>-408.54121252218999</v>
      </c>
      <c r="M23" s="89">
        <v>-622.17998591166099</v>
      </c>
      <c r="N23" s="89">
        <v>-591.57372044110298</v>
      </c>
      <c r="O23" s="89">
        <f t="shared" si="0"/>
        <v>-2349.3696609998697</v>
      </c>
      <c r="T23" s="89">
        <v>-98.785824517726894</v>
      </c>
      <c r="U23" s="89">
        <v>-255.48215964237599</v>
      </c>
      <c r="V23" s="89">
        <v>-115.103967898379</v>
      </c>
      <c r="W23" s="89">
        <v>63.212590968606499</v>
      </c>
      <c r="X23" s="89">
        <v>-286.18532678031897</v>
      </c>
      <c r="Y23" s="89">
        <v>-306.85727981535803</v>
      </c>
      <c r="Z23" s="89">
        <v>-230.839584918101</v>
      </c>
      <c r="AA23" s="89">
        <v>-178.153705678911</v>
      </c>
      <c r="AB23" s="89">
        <v>-28.1824035562258</v>
      </c>
      <c r="AC23" s="89">
        <v>-65.452650762560296</v>
      </c>
      <c r="AD23" s="89">
        <v>-40.038086482265001</v>
      </c>
      <c r="AE23" s="89">
        <v>-267.54587645023099</v>
      </c>
      <c r="AF23" s="89">
        <f t="shared" si="1"/>
        <v>-1809.4142755338464</v>
      </c>
    </row>
    <row r="24" spans="1:32" x14ac:dyDescent="0.25">
      <c r="A24" s="203">
        <v>442.2</v>
      </c>
      <c r="B24" s="171" t="s">
        <v>144</v>
      </c>
      <c r="C24" s="89">
        <v>797.94644000000005</v>
      </c>
      <c r="D24" s="89">
        <v>464.69312000000002</v>
      </c>
      <c r="E24" s="89">
        <v>-273.78634</v>
      </c>
      <c r="F24" s="89">
        <v>-109.63814000000001</v>
      </c>
      <c r="G24" s="89">
        <v>-222.6362</v>
      </c>
      <c r="H24" s="89">
        <v>-366.40269000000001</v>
      </c>
      <c r="I24" s="89">
        <v>-171.322084384335</v>
      </c>
      <c r="J24" s="89">
        <v>-223.61217794919199</v>
      </c>
      <c r="K24" s="89">
        <v>-476.71449019340798</v>
      </c>
      <c r="L24" s="89">
        <v>-450.57417709212802</v>
      </c>
      <c r="M24" s="89">
        <v>-729.53002774917002</v>
      </c>
      <c r="N24" s="89">
        <v>-585.05438302004404</v>
      </c>
      <c r="O24" s="89">
        <f t="shared" si="0"/>
        <v>-2346.6311503882771</v>
      </c>
      <c r="T24" s="89">
        <v>-115.338712166218</v>
      </c>
      <c r="U24" s="89">
        <v>-252.767778746093</v>
      </c>
      <c r="V24" s="89">
        <v>-93.031389736005593</v>
      </c>
      <c r="W24" s="89">
        <v>49.900113031137302</v>
      </c>
      <c r="X24" s="89">
        <v>-251.289753297685</v>
      </c>
      <c r="Y24" s="89">
        <v>-339.93514056636701</v>
      </c>
      <c r="Z24" s="89">
        <v>-267.926091094296</v>
      </c>
      <c r="AA24" s="89">
        <v>-177.04749495342</v>
      </c>
      <c r="AB24" s="89">
        <v>-25.108071788061402</v>
      </c>
      <c r="AC24" s="89">
        <v>-59.069339295242102</v>
      </c>
      <c r="AD24" s="89">
        <v>-37.6820290298378</v>
      </c>
      <c r="AE24" s="89">
        <v>-306.63503599888998</v>
      </c>
      <c r="AF24" s="89">
        <f t="shared" si="1"/>
        <v>-1875.9307236409786</v>
      </c>
    </row>
    <row r="25" spans="1:32" x14ac:dyDescent="0.25">
      <c r="A25" s="203">
        <v>442.3</v>
      </c>
      <c r="B25" s="171" t="s">
        <v>145</v>
      </c>
      <c r="C25" s="89">
        <v>596.28183999999999</v>
      </c>
      <c r="D25" s="89">
        <v>115.09345</v>
      </c>
      <c r="E25" s="89">
        <v>-160.53576000000001</v>
      </c>
      <c r="F25" s="89">
        <v>59.585239999999999</v>
      </c>
      <c r="G25" s="89">
        <v>-166.20621</v>
      </c>
      <c r="H25" s="89">
        <v>-201.05351999999999</v>
      </c>
      <c r="I25" s="89">
        <v>-98.466124834415993</v>
      </c>
      <c r="J25" s="89">
        <v>-138.31473541719299</v>
      </c>
      <c r="K25" s="89">
        <v>-293.42346077946701</v>
      </c>
      <c r="L25" s="89">
        <v>-294.63461530420699</v>
      </c>
      <c r="M25" s="89">
        <v>-540.06948226309601</v>
      </c>
      <c r="N25" s="89">
        <v>-400.04646246134899</v>
      </c>
      <c r="O25" s="89">
        <f t="shared" si="0"/>
        <v>-1521.7898410597279</v>
      </c>
      <c r="T25" s="89">
        <v>-85.899496870376595</v>
      </c>
      <c r="U25" s="89">
        <v>-165.462522596296</v>
      </c>
      <c r="V25" s="89">
        <v>-53.349824225756599</v>
      </c>
      <c r="W25" s="89">
        <v>30.7312507869805</v>
      </c>
      <c r="X25" s="89">
        <v>-157.76207763724801</v>
      </c>
      <c r="Y25" s="89">
        <v>-220.97624854526899</v>
      </c>
      <c r="Z25" s="89">
        <v>-198.03343944935699</v>
      </c>
      <c r="AA25" s="89">
        <v>-121.46047825870301</v>
      </c>
      <c r="AB25" s="89">
        <v>-16.371394399274902</v>
      </c>
      <c r="AC25" s="89">
        <v>-39.488108781248201</v>
      </c>
      <c r="AD25" s="89">
        <v>-27.046045241836001</v>
      </c>
      <c r="AE25" s="89">
        <v>-229.17287338381499</v>
      </c>
      <c r="AF25" s="89">
        <f t="shared" si="1"/>
        <v>-1284.2912586021996</v>
      </c>
    </row>
    <row r="26" spans="1:32" x14ac:dyDescent="0.25">
      <c r="A26" s="164" t="str">
        <f>MID($B26,1,3)</f>
        <v>444</v>
      </c>
      <c r="B26" s="171" t="s">
        <v>146</v>
      </c>
      <c r="C26" s="89">
        <v>4.3531700000000004</v>
      </c>
      <c r="D26" s="89">
        <v>3.1035300000000001</v>
      </c>
      <c r="E26" s="89">
        <v>-2.23475</v>
      </c>
      <c r="F26" s="89">
        <v>7.9839999999999994E-2</v>
      </c>
      <c r="G26" s="89">
        <v>-0.47352</v>
      </c>
      <c r="H26" s="89">
        <v>-1.33388</v>
      </c>
      <c r="I26" s="89">
        <v>-0.57340552251507104</v>
      </c>
      <c r="J26" s="89">
        <v>-0.80201410007842</v>
      </c>
      <c r="K26" s="89">
        <v>-2.18755862326746</v>
      </c>
      <c r="L26" s="89">
        <v>-2.3756884038142401</v>
      </c>
      <c r="M26" s="89">
        <v>-4.0995075924922997</v>
      </c>
      <c r="N26" s="89">
        <v>-3.4437749064647698</v>
      </c>
      <c r="O26" s="89">
        <f t="shared" si="0"/>
        <v>-9.9875591486322595</v>
      </c>
      <c r="T26" s="89">
        <v>-0.481005710144771</v>
      </c>
      <c r="U26" s="89">
        <v>-0.93597271065354903</v>
      </c>
      <c r="V26" s="89">
        <v>-0.30897748275453901</v>
      </c>
      <c r="W26" s="89">
        <v>0.177388151910116</v>
      </c>
      <c r="X26" s="89">
        <v>-1.14075149876119</v>
      </c>
      <c r="Y26" s="89">
        <v>-1.7850712132015001</v>
      </c>
      <c r="Z26" s="89">
        <v>-1.5056116631718299</v>
      </c>
      <c r="AA26" s="89">
        <v>-1.04946581380989</v>
      </c>
      <c r="AB26" s="89">
        <v>-0.154396747956699</v>
      </c>
      <c r="AC26" s="89">
        <v>-0.36022612631772799</v>
      </c>
      <c r="AD26" s="89">
        <v>-0.191690888190784</v>
      </c>
      <c r="AE26" s="89">
        <v>-1.57274649849708</v>
      </c>
      <c r="AF26" s="89">
        <f t="shared" si="1"/>
        <v>-9.3085282015494446</v>
      </c>
    </row>
    <row r="27" spans="1:32" x14ac:dyDescent="0.25">
      <c r="A27" s="164" t="str">
        <f>MID($B27,1,3)</f>
        <v>445</v>
      </c>
      <c r="B27" s="171" t="s">
        <v>147</v>
      </c>
      <c r="C27" s="89">
        <v>232.96251000000001</v>
      </c>
      <c r="D27" s="89">
        <v>110.82095</v>
      </c>
      <c r="E27" s="89">
        <v>-116.44067</v>
      </c>
      <c r="F27" s="89">
        <v>-0.32818000000000003</v>
      </c>
      <c r="G27" s="89">
        <v>-63.8459</v>
      </c>
      <c r="H27" s="89">
        <v>-108.14964000000001</v>
      </c>
      <c r="I27" s="89">
        <v>-49.698803991756897</v>
      </c>
      <c r="J27" s="89">
        <v>-66.865674220673299</v>
      </c>
      <c r="K27" s="89">
        <v>-133.30707529548701</v>
      </c>
      <c r="L27" s="89">
        <v>-122.90619489460801</v>
      </c>
      <c r="M27" s="89">
        <v>-193.317186500833</v>
      </c>
      <c r="N27" s="89">
        <v>-149.72253814437801</v>
      </c>
      <c r="O27" s="89">
        <f t="shared" si="0"/>
        <v>-660.7984030477362</v>
      </c>
      <c r="T27" s="89">
        <v>-31.236007183287001</v>
      </c>
      <c r="U27" s="89">
        <v>-63.515662962170303</v>
      </c>
      <c r="V27" s="89">
        <v>-25.430594719951898</v>
      </c>
      <c r="W27" s="89">
        <v>14.099453883227699</v>
      </c>
      <c r="X27" s="89">
        <v>-66.058055368255197</v>
      </c>
      <c r="Y27" s="89">
        <v>-89.672559038195999</v>
      </c>
      <c r="Z27" s="89">
        <v>-70.927660038123093</v>
      </c>
      <c r="AA27" s="89">
        <v>-45.410588090070497</v>
      </c>
      <c r="AB27" s="89">
        <v>-6.3981138007138396</v>
      </c>
      <c r="AC27" s="89">
        <v>-15.6412455878686</v>
      </c>
      <c r="AD27" s="89">
        <v>-10.388256752796201</v>
      </c>
      <c r="AE27" s="89">
        <v>-75.118591699656093</v>
      </c>
      <c r="AF27" s="89">
        <f t="shared" si="1"/>
        <v>-485.69788135786109</v>
      </c>
    </row>
    <row r="28" spans="1:32" x14ac:dyDescent="0.25">
      <c r="B28" s="171" t="s">
        <v>274</v>
      </c>
      <c r="C28" s="89">
        <v>2550.7692699999998</v>
      </c>
      <c r="D28" s="89">
        <v>1161.40579</v>
      </c>
      <c r="E28" s="89">
        <v>-835.22930999999903</v>
      </c>
      <c r="F28" s="89">
        <v>-177.71683999999999</v>
      </c>
      <c r="G28" s="89">
        <v>-679.33009000000004</v>
      </c>
      <c r="H28" s="89">
        <v>-1102.5253</v>
      </c>
      <c r="I28" s="89">
        <v>-536.84583125557003</v>
      </c>
      <c r="J28" s="89">
        <v>-716.79263434593304</v>
      </c>
      <c r="K28" s="89">
        <v>-1454.2427118352</v>
      </c>
      <c r="L28" s="89">
        <v>-1279.0318882169399</v>
      </c>
      <c r="M28" s="89">
        <v>-2089.19619001725</v>
      </c>
      <c r="N28" s="89">
        <v>-1729.8408789733401</v>
      </c>
      <c r="O28" s="89">
        <f t="shared" si="0"/>
        <v>-6888.5766146442329</v>
      </c>
      <c r="T28" s="89">
        <v>-331.741046447754</v>
      </c>
      <c r="U28" s="89">
        <v>-738.16409665758999</v>
      </c>
      <c r="V28" s="89">
        <v>-287.22475406284798</v>
      </c>
      <c r="W28" s="89">
        <v>158.120796821862</v>
      </c>
      <c r="X28" s="89">
        <v>-762.43596458227</v>
      </c>
      <c r="Y28" s="89">
        <v>-959.22629917839402</v>
      </c>
      <c r="Z28" s="89">
        <v>-769.23238716305002</v>
      </c>
      <c r="AA28" s="89">
        <v>-523.12173279491606</v>
      </c>
      <c r="AB28" s="89">
        <v>-76.214380292232704</v>
      </c>
      <c r="AC28" s="89">
        <v>-180.01157055323699</v>
      </c>
      <c r="AD28" s="89">
        <v>-115.346108394925</v>
      </c>
      <c r="AE28" s="89">
        <v>-880.04512403109004</v>
      </c>
      <c r="AF28" s="89">
        <f>SUM(T28:AE28)</f>
        <v>-5464.6426673364458</v>
      </c>
    </row>
    <row r="30" spans="1:32" x14ac:dyDescent="0.25">
      <c r="B30" s="205" t="s">
        <v>1078</v>
      </c>
    </row>
    <row r="31" spans="1:32" x14ac:dyDescent="0.25">
      <c r="A31" s="164" t="str">
        <f>MID($B31,1,3)</f>
        <v>440</v>
      </c>
      <c r="B31" s="171" t="s">
        <v>143</v>
      </c>
      <c r="C31" s="89">
        <v>-3162.3270400000001</v>
      </c>
      <c r="D31" s="89">
        <v>-130.79088999999999</v>
      </c>
      <c r="E31" s="89">
        <v>234.63647</v>
      </c>
      <c r="F31" s="89">
        <v>-116.46428</v>
      </c>
      <c r="G31" s="89">
        <v>-78.513589999999994</v>
      </c>
      <c r="H31" s="89">
        <v>-23.437909999999999</v>
      </c>
      <c r="I31" s="89">
        <v>-51.868106591193602</v>
      </c>
      <c r="J31" s="89">
        <v>-35.006184478641998</v>
      </c>
      <c r="K31" s="89">
        <v>-70.342428639537999</v>
      </c>
      <c r="L31" s="89">
        <v>-54.413828438995999</v>
      </c>
      <c r="M31" s="89">
        <v>-21.736605605420301</v>
      </c>
      <c r="N31" s="89">
        <v>-134.07804441204101</v>
      </c>
      <c r="O31" s="89">
        <f t="shared" ref="O31:O36" si="2">SUM(C31:N31)</f>
        <v>-3644.3424381658315</v>
      </c>
      <c r="T31" s="89">
        <v>-19.203374019727399</v>
      </c>
      <c r="U31" s="89">
        <v>-27.460031998312299</v>
      </c>
      <c r="V31" s="89">
        <v>-32.728095008399102</v>
      </c>
      <c r="W31" s="89">
        <v>-20.138697404212099</v>
      </c>
      <c r="X31" s="89">
        <v>-31.5410869776656</v>
      </c>
      <c r="Y31" s="89">
        <v>-11.4713048947025</v>
      </c>
      <c r="Z31" s="89">
        <v>-0.94576773348641896</v>
      </c>
      <c r="AA31" s="89">
        <v>-76.562432548715904</v>
      </c>
      <c r="AB31" s="89">
        <v>-46.729392541734597</v>
      </c>
      <c r="AC31" s="89">
        <v>-51.620550799760899</v>
      </c>
      <c r="AD31" s="89">
        <v>-18.038238452005899</v>
      </c>
      <c r="AE31" s="89">
        <v>-17.210473302675499</v>
      </c>
      <c r="AF31" s="89">
        <f t="shared" ref="AF31:AF36" si="3">SUM(T31:AE31)</f>
        <v>-353.64944568139816</v>
      </c>
    </row>
    <row r="32" spans="1:32" x14ac:dyDescent="0.25">
      <c r="A32" s="203">
        <v>442.2</v>
      </c>
      <c r="B32" s="171" t="s">
        <v>144</v>
      </c>
      <c r="C32" s="89">
        <v>-2762.37084</v>
      </c>
      <c r="D32" s="89">
        <v>-262.25044000000003</v>
      </c>
      <c r="E32" s="89">
        <v>195.46659</v>
      </c>
      <c r="F32" s="89">
        <v>-171.36631</v>
      </c>
      <c r="G32" s="89">
        <v>13.784039999999999</v>
      </c>
      <c r="H32" s="89">
        <v>-39.471670000000003</v>
      </c>
      <c r="I32" s="89">
        <v>-40.990544662907197</v>
      </c>
      <c r="J32" s="89">
        <v>-27.2557896044509</v>
      </c>
      <c r="K32" s="89">
        <v>-61.124017514376703</v>
      </c>
      <c r="L32" s="89">
        <v>-60.012222071723599</v>
      </c>
      <c r="M32" s="89">
        <v>-25.487008340937798</v>
      </c>
      <c r="N32" s="89">
        <v>-132.600460161634</v>
      </c>
      <c r="O32" s="89">
        <f t="shared" si="2"/>
        <v>-3373.6786723560303</v>
      </c>
      <c r="T32" s="89">
        <v>-22.421156471535301</v>
      </c>
      <c r="U32" s="89">
        <v>-27.168281739226199</v>
      </c>
      <c r="V32" s="89">
        <v>-26.452086905739499</v>
      </c>
      <c r="W32" s="89">
        <v>-15.897517589005901</v>
      </c>
      <c r="X32" s="89">
        <v>-27.695172406384401</v>
      </c>
      <c r="Y32" s="89">
        <v>-12.707860945019</v>
      </c>
      <c r="Z32" s="89">
        <v>-1.0977140337781699</v>
      </c>
      <c r="AA32" s="89">
        <v>-76.087033040564904</v>
      </c>
      <c r="AB32" s="89">
        <v>-41.6318267606093</v>
      </c>
      <c r="AC32" s="89">
        <v>-46.586223694129401</v>
      </c>
      <c r="AD32" s="89">
        <v>-16.976770987712001</v>
      </c>
      <c r="AE32" s="89">
        <v>-19.7249689314704</v>
      </c>
      <c r="AF32" s="89">
        <f t="shared" si="3"/>
        <v>-334.44661350517453</v>
      </c>
    </row>
    <row r="33" spans="1:32" x14ac:dyDescent="0.25">
      <c r="A33" s="203">
        <v>442.3</v>
      </c>
      <c r="B33" s="171" t="s">
        <v>145</v>
      </c>
      <c r="C33" s="89">
        <v>-1850.6025299999999</v>
      </c>
      <c r="D33" s="89">
        <v>373.98124999999999</v>
      </c>
      <c r="E33" s="89">
        <v>-462.42198000000002</v>
      </c>
      <c r="F33" s="89">
        <v>81.302610000000001</v>
      </c>
      <c r="G33" s="89">
        <v>-118.26194</v>
      </c>
      <c r="H33" s="89">
        <v>-38.33661</v>
      </c>
      <c r="I33" s="89">
        <v>-23.5590181050678</v>
      </c>
      <c r="J33" s="89">
        <v>-16.858998299202099</v>
      </c>
      <c r="K33" s="89">
        <v>-37.622562612973297</v>
      </c>
      <c r="L33" s="89">
        <v>-39.242546205744098</v>
      </c>
      <c r="M33" s="89">
        <v>-18.867976471913099</v>
      </c>
      <c r="N33" s="89">
        <v>-90.669084016744804</v>
      </c>
      <c r="O33" s="89">
        <f t="shared" si="2"/>
        <v>-2241.159385711645</v>
      </c>
      <c r="T33" s="89">
        <v>-16.6983489236579</v>
      </c>
      <c r="U33" s="89">
        <v>-17.784436186761098</v>
      </c>
      <c r="V33" s="89">
        <v>-15.1692261163703</v>
      </c>
      <c r="W33" s="89">
        <v>-9.7905710075911294</v>
      </c>
      <c r="X33" s="89">
        <v>-17.387290496389902</v>
      </c>
      <c r="Y33" s="89">
        <v>-8.26079773331643</v>
      </c>
      <c r="Z33" s="89">
        <v>-0.81135840392794101</v>
      </c>
      <c r="AA33" s="89">
        <v>-52.198238810575397</v>
      </c>
      <c r="AB33" s="89">
        <v>-27.145495727963699</v>
      </c>
      <c r="AC33" s="89">
        <v>-31.143092015073901</v>
      </c>
      <c r="AD33" s="89">
        <v>-12.184973262198101</v>
      </c>
      <c r="AE33" s="89">
        <v>-14.7420460049709</v>
      </c>
      <c r="AF33" s="89">
        <f t="shared" si="3"/>
        <v>-223.31587468879667</v>
      </c>
    </row>
    <row r="34" spans="1:32" x14ac:dyDescent="0.25">
      <c r="A34" s="164" t="str">
        <f>MID($B34,1,3)</f>
        <v>444</v>
      </c>
      <c r="B34" s="171" t="s">
        <v>146</v>
      </c>
      <c r="C34" s="89">
        <v>-16.975439999999999</v>
      </c>
      <c r="D34" s="89">
        <v>-1.96896</v>
      </c>
      <c r="E34" s="89">
        <v>2.4430299999999998</v>
      </c>
      <c r="F34" s="89">
        <v>-0.93086000000000002</v>
      </c>
      <c r="G34" s="89">
        <v>0.24876999999999999</v>
      </c>
      <c r="H34" s="89">
        <v>-0.32812999999999998</v>
      </c>
      <c r="I34" s="89">
        <v>-0.137193081470357</v>
      </c>
      <c r="J34" s="89">
        <v>-9.7756427096324094E-2</v>
      </c>
      <c r="K34" s="89">
        <v>-0.28048732386564801</v>
      </c>
      <c r="L34" s="89">
        <v>-0.31641924307119701</v>
      </c>
      <c r="M34" s="89">
        <v>-0.143221224938411</v>
      </c>
      <c r="N34" s="89">
        <v>-0.78051912872290397</v>
      </c>
      <c r="O34" s="89">
        <f t="shared" si="2"/>
        <v>-19.267186429164841</v>
      </c>
      <c r="T34" s="89">
        <v>-9.3504635939715405E-2</v>
      </c>
      <c r="U34" s="89">
        <v>-0.100601312514623</v>
      </c>
      <c r="V34" s="89">
        <v>-8.7853134828281595E-2</v>
      </c>
      <c r="W34" s="89">
        <v>-5.6513524594877101E-2</v>
      </c>
      <c r="X34" s="89">
        <v>-0.125724622737029</v>
      </c>
      <c r="Y34" s="89">
        <v>-6.6731661564987096E-2</v>
      </c>
      <c r="Z34" s="89">
        <v>-6.16860808640748E-3</v>
      </c>
      <c r="AA34" s="89">
        <v>-0.45101310284737101</v>
      </c>
      <c r="AB34" s="89">
        <v>-0.256006065204542</v>
      </c>
      <c r="AC34" s="89">
        <v>-0.28409958705021598</v>
      </c>
      <c r="AD34" s="89">
        <v>-8.6361918214892794E-2</v>
      </c>
      <c r="AE34" s="89">
        <v>-0.101170356214761</v>
      </c>
      <c r="AF34" s="89">
        <f t="shared" si="3"/>
        <v>-1.7157485297977035</v>
      </c>
    </row>
    <row r="35" spans="1:32" x14ac:dyDescent="0.25">
      <c r="A35" s="164" t="str">
        <f>MID($B35,1,3)</f>
        <v>445</v>
      </c>
      <c r="B35" s="171" t="s">
        <v>147</v>
      </c>
      <c r="C35" s="89">
        <v>-798.16803000000004</v>
      </c>
      <c r="D35" s="89">
        <v>-18.334240000000001</v>
      </c>
      <c r="E35" s="89">
        <v>40.565800000000003</v>
      </c>
      <c r="F35" s="89">
        <v>-159.61452</v>
      </c>
      <c r="G35" s="89">
        <v>73.677419999999998</v>
      </c>
      <c r="H35" s="89">
        <v>-33.667479999999998</v>
      </c>
      <c r="I35" s="89">
        <v>-11.890942443515099</v>
      </c>
      <c r="J35" s="89">
        <v>-8.1501676922645991</v>
      </c>
      <c r="K35" s="89">
        <v>-17.092545271375901</v>
      </c>
      <c r="L35" s="89">
        <v>-16.3699435897712</v>
      </c>
      <c r="M35" s="89">
        <v>-6.7537682581688401</v>
      </c>
      <c r="N35" s="89">
        <v>-33.934071824280799</v>
      </c>
      <c r="O35" s="89">
        <f t="shared" si="2"/>
        <v>-989.73248907937648</v>
      </c>
      <c r="T35" s="89">
        <v>-6.0720931545792398</v>
      </c>
      <c r="U35" s="89">
        <v>-6.8268647007550998</v>
      </c>
      <c r="V35" s="89">
        <v>-7.2308099825844101</v>
      </c>
      <c r="W35" s="89">
        <v>-4.4918999675236098</v>
      </c>
      <c r="X35" s="89">
        <v>-7.2803972635010501</v>
      </c>
      <c r="Y35" s="89">
        <v>-3.3522465754578898</v>
      </c>
      <c r="Z35" s="89">
        <v>-0.29059613973725701</v>
      </c>
      <c r="AA35" s="89">
        <v>-19.5154239110228</v>
      </c>
      <c r="AB35" s="89">
        <v>-10.6087463662835</v>
      </c>
      <c r="AC35" s="89">
        <v>-12.3357832422878</v>
      </c>
      <c r="AD35" s="89">
        <v>-4.6801900108438597</v>
      </c>
      <c r="AE35" s="89">
        <v>-4.8321676048032902</v>
      </c>
      <c r="AF35" s="89">
        <f t="shared" si="3"/>
        <v>-87.5172189193798</v>
      </c>
    </row>
    <row r="36" spans="1:32" x14ac:dyDescent="0.25">
      <c r="B36" s="171" t="s">
        <v>1079</v>
      </c>
      <c r="C36" s="89">
        <v>-8590.4438800000007</v>
      </c>
      <c r="D36" s="89">
        <v>-39.363280000000003</v>
      </c>
      <c r="E36" s="89">
        <v>10.689909999999999</v>
      </c>
      <c r="F36" s="89">
        <v>-367.07335999999998</v>
      </c>
      <c r="G36" s="89">
        <v>-109.06529999999999</v>
      </c>
      <c r="H36" s="89">
        <v>-135.24180000000001</v>
      </c>
      <c r="I36" s="89">
        <v>-128.445804884154</v>
      </c>
      <c r="J36" s="89">
        <v>-87.368896501656096</v>
      </c>
      <c r="K36" s="89">
        <v>-186.46204136212901</v>
      </c>
      <c r="L36" s="89">
        <v>-170.35495954930599</v>
      </c>
      <c r="M36" s="89">
        <v>-72.9885799013786</v>
      </c>
      <c r="N36" s="89">
        <v>-392.06217954342401</v>
      </c>
      <c r="O36" s="89">
        <f t="shared" si="2"/>
        <v>-10268.180171742048</v>
      </c>
      <c r="T36" s="89">
        <v>-64.488477205439807</v>
      </c>
      <c r="U36" s="89">
        <v>-79.340215937569496</v>
      </c>
      <c r="V36" s="89">
        <v>-81.668071147921694</v>
      </c>
      <c r="W36" s="89">
        <v>-50.375199492927599</v>
      </c>
      <c r="X36" s="89">
        <v>-84.029671766678206</v>
      </c>
      <c r="Y36" s="89">
        <v>-35.858941810060898</v>
      </c>
      <c r="Z36" s="89">
        <v>-3.1516049190161999</v>
      </c>
      <c r="AA36" s="89">
        <v>-224.81414141372599</v>
      </c>
      <c r="AB36" s="89">
        <v>-126.37146746179501</v>
      </c>
      <c r="AC36" s="89">
        <v>-141.96974933830199</v>
      </c>
      <c r="AD36" s="89">
        <v>-51.966534630974898</v>
      </c>
      <c r="AE36" s="89">
        <v>-56.610826200134902</v>
      </c>
      <c r="AF36" s="89">
        <f t="shared" si="3"/>
        <v>-1000.6449013245466</v>
      </c>
    </row>
    <row r="38" spans="1:32" x14ac:dyDescent="0.25">
      <c r="B38" s="205"/>
    </row>
    <row r="39" spans="1:32" x14ac:dyDescent="0.25">
      <c r="A39" s="164"/>
    </row>
    <row r="40" spans="1:32" x14ac:dyDescent="0.25">
      <c r="A40" s="203"/>
    </row>
    <row r="41" spans="1:32" x14ac:dyDescent="0.25">
      <c r="A41" s="203"/>
    </row>
    <row r="42" spans="1:32" x14ac:dyDescent="0.25">
      <c r="A42" s="164"/>
    </row>
    <row r="43" spans="1:32" x14ac:dyDescent="0.25">
      <c r="A43" s="164"/>
    </row>
  </sheetData>
  <pageMargins left="0.75" right="0.75" top="1" bottom="1" header="0.5" footer="0.5"/>
  <pageSetup scale="31"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5" x14ac:dyDescent="0.25"/>
  <cols>
    <col min="1" max="1" width="22.140625" style="276" bestFit="1" customWidth="1"/>
    <col min="2" max="16384" width="9.140625" style="276"/>
  </cols>
  <sheetData>
    <row r="1" spans="1:29" s="271" customFormat="1" ht="30" x14ac:dyDescent="0.25">
      <c r="A1" s="270" t="s">
        <v>978</v>
      </c>
      <c r="B1" s="271" t="s">
        <v>1202</v>
      </c>
      <c r="C1" s="271" t="s">
        <v>1203</v>
      </c>
      <c r="D1" s="271" t="s">
        <v>1204</v>
      </c>
      <c r="E1" s="271" t="s">
        <v>1205</v>
      </c>
      <c r="F1" s="271" t="s">
        <v>1206</v>
      </c>
      <c r="G1" s="271" t="s">
        <v>1207</v>
      </c>
      <c r="H1" s="271" t="s">
        <v>1208</v>
      </c>
      <c r="I1" s="271" t="s">
        <v>1209</v>
      </c>
      <c r="J1" s="271" t="s">
        <v>1210</v>
      </c>
      <c r="K1" s="271" t="s">
        <v>1211</v>
      </c>
      <c r="L1" s="271" t="s">
        <v>1212</v>
      </c>
      <c r="M1" s="271" t="s">
        <v>1213</v>
      </c>
      <c r="R1" s="271" t="s">
        <v>1218</v>
      </c>
      <c r="S1" s="271" t="s">
        <v>1219</v>
      </c>
      <c r="T1" s="271" t="s">
        <v>1220</v>
      </c>
      <c r="U1" s="271" t="s">
        <v>1221</v>
      </c>
      <c r="V1" s="271" t="s">
        <v>1222</v>
      </c>
      <c r="W1" s="271" t="s">
        <v>1223</v>
      </c>
      <c r="X1" s="271" t="s">
        <v>1224</v>
      </c>
      <c r="Y1" s="271" t="s">
        <v>1225</v>
      </c>
      <c r="Z1" s="271" t="s">
        <v>1226</v>
      </c>
      <c r="AA1" s="271" t="s">
        <v>1227</v>
      </c>
      <c r="AB1" s="271" t="s">
        <v>1228</v>
      </c>
      <c r="AC1" s="271" t="s">
        <v>1229</v>
      </c>
    </row>
    <row r="2" spans="1:29" s="273" customFormat="1" x14ac:dyDescent="0.25">
      <c r="A2" s="272" t="s">
        <v>982</v>
      </c>
    </row>
    <row r="3" spans="1:29" s="275" customFormat="1" x14ac:dyDescent="0.25">
      <c r="A3" s="274" t="s">
        <v>983</v>
      </c>
      <c r="B3" s="307">
        <v>1225.2679700000001</v>
      </c>
      <c r="C3" s="307">
        <v>725.70596999999998</v>
      </c>
      <c r="D3" s="307">
        <v>1302.4877099999901</v>
      </c>
      <c r="E3" s="307">
        <v>1035.2100800000001</v>
      </c>
      <c r="F3" s="307">
        <v>1269.9047499999999</v>
      </c>
      <c r="G3" s="307">
        <v>1343.13959</v>
      </c>
      <c r="H3" s="307">
        <v>1491.7950000000001</v>
      </c>
      <c r="I3" s="307">
        <v>1638.652</v>
      </c>
      <c r="J3" s="307">
        <v>1340.202</v>
      </c>
      <c r="K3" s="307">
        <v>1022.486</v>
      </c>
      <c r="L3" s="307">
        <v>1159.123</v>
      </c>
      <c r="M3" s="307">
        <v>1425.684</v>
      </c>
      <c r="N3" s="308"/>
      <c r="O3" s="308"/>
      <c r="P3" s="308"/>
      <c r="Q3" s="308"/>
      <c r="R3" s="307">
        <v>560.95399999999995</v>
      </c>
      <c r="S3" s="307">
        <v>664.25400000000002</v>
      </c>
      <c r="T3" s="307">
        <v>1040.682</v>
      </c>
      <c r="U3" s="307">
        <v>726.46500000000003</v>
      </c>
      <c r="V3" s="307">
        <v>759.83299999999997</v>
      </c>
      <c r="W3" s="307">
        <v>610.47299999999996</v>
      </c>
      <c r="X3" s="307">
        <v>658.56100000000004</v>
      </c>
      <c r="Y3" s="307">
        <v>713.70500000000004</v>
      </c>
      <c r="Z3" s="307">
        <v>535.47500000000002</v>
      </c>
      <c r="AA3" s="307">
        <v>451.74599999999998</v>
      </c>
      <c r="AB3" s="307">
        <v>462.18299999999999</v>
      </c>
      <c r="AC3" s="307">
        <v>457.089</v>
      </c>
    </row>
    <row r="4" spans="1:29" s="275" customFormat="1" x14ac:dyDescent="0.25">
      <c r="A4" s="274" t="s">
        <v>984</v>
      </c>
      <c r="B4" s="307"/>
      <c r="C4" s="307"/>
      <c r="D4" s="307"/>
      <c r="E4" s="307"/>
      <c r="F4" s="307"/>
      <c r="G4" s="307"/>
      <c r="H4" s="307"/>
      <c r="I4" s="307"/>
      <c r="J4" s="307"/>
      <c r="K4" s="307"/>
      <c r="L4" s="307"/>
      <c r="M4" s="307"/>
      <c r="N4" s="308"/>
      <c r="O4" s="308"/>
      <c r="P4" s="308"/>
      <c r="Q4" s="308"/>
      <c r="R4" s="307"/>
      <c r="S4" s="307"/>
      <c r="T4" s="307"/>
      <c r="U4" s="307"/>
      <c r="V4" s="307"/>
      <c r="W4" s="307"/>
      <c r="X4" s="307"/>
      <c r="Y4" s="307"/>
      <c r="Z4" s="307"/>
      <c r="AA4" s="307"/>
      <c r="AB4" s="307"/>
      <c r="AC4" s="307"/>
    </row>
    <row r="5" spans="1:29" x14ac:dyDescent="0.25">
      <c r="A5" s="276" t="s">
        <v>985</v>
      </c>
      <c r="B5" s="309">
        <f t="shared" ref="B5:M5" si="0">+B4+B3</f>
        <v>1225.2679700000001</v>
      </c>
      <c r="C5" s="309">
        <f t="shared" si="0"/>
        <v>725.70596999999998</v>
      </c>
      <c r="D5" s="309">
        <f t="shared" si="0"/>
        <v>1302.4877099999901</v>
      </c>
      <c r="E5" s="309">
        <f t="shared" si="0"/>
        <v>1035.2100800000001</v>
      </c>
      <c r="F5" s="309">
        <f t="shared" si="0"/>
        <v>1269.9047499999999</v>
      </c>
      <c r="G5" s="309">
        <f t="shared" si="0"/>
        <v>1343.13959</v>
      </c>
      <c r="H5" s="309">
        <f t="shared" si="0"/>
        <v>1491.7950000000001</v>
      </c>
      <c r="I5" s="309">
        <f t="shared" si="0"/>
        <v>1638.652</v>
      </c>
      <c r="J5" s="309">
        <f t="shared" si="0"/>
        <v>1340.202</v>
      </c>
      <c r="K5" s="309">
        <f t="shared" si="0"/>
        <v>1022.486</v>
      </c>
      <c r="L5" s="309">
        <f t="shared" si="0"/>
        <v>1159.123</v>
      </c>
      <c r="M5" s="309">
        <f t="shared" si="0"/>
        <v>1425.684</v>
      </c>
      <c r="N5" s="277"/>
      <c r="O5" s="277"/>
      <c r="P5" s="277"/>
      <c r="Q5" s="277"/>
      <c r="R5" s="309">
        <f t="shared" ref="R5:AC5" si="1">+R4+R3</f>
        <v>560.95399999999995</v>
      </c>
      <c r="S5" s="309">
        <f t="shared" si="1"/>
        <v>664.25400000000002</v>
      </c>
      <c r="T5" s="309">
        <f t="shared" si="1"/>
        <v>1040.682</v>
      </c>
      <c r="U5" s="309">
        <f t="shared" si="1"/>
        <v>726.46500000000003</v>
      </c>
      <c r="V5" s="309">
        <f t="shared" si="1"/>
        <v>759.83299999999997</v>
      </c>
      <c r="W5" s="309">
        <f t="shared" si="1"/>
        <v>610.47299999999996</v>
      </c>
      <c r="X5" s="309">
        <f t="shared" si="1"/>
        <v>658.56100000000004</v>
      </c>
      <c r="Y5" s="309">
        <f t="shared" si="1"/>
        <v>713.70500000000004</v>
      </c>
      <c r="Z5" s="309">
        <f t="shared" si="1"/>
        <v>535.47500000000002</v>
      </c>
      <c r="AA5" s="309">
        <f t="shared" si="1"/>
        <v>451.74599999999998</v>
      </c>
      <c r="AB5" s="309">
        <f t="shared" si="1"/>
        <v>462.18299999999999</v>
      </c>
      <c r="AC5" s="309">
        <f t="shared" si="1"/>
        <v>457.089</v>
      </c>
    </row>
    <row r="6" spans="1:29" x14ac:dyDescent="0.25">
      <c r="A6" s="276" t="s">
        <v>986</v>
      </c>
      <c r="B6" s="310">
        <v>95.708579999999998</v>
      </c>
      <c r="C6" s="310">
        <v>95.762410000000003</v>
      </c>
      <c r="D6" s="310">
        <v>96.235869999999906</v>
      </c>
      <c r="E6" s="310">
        <v>96.701239999999999</v>
      </c>
      <c r="F6" s="310">
        <v>96.715789999999998</v>
      </c>
      <c r="G6" s="310">
        <v>96.753330000000005</v>
      </c>
      <c r="H6" s="310">
        <v>96.814582787000006</v>
      </c>
      <c r="I6" s="310">
        <v>96.869173056999998</v>
      </c>
      <c r="J6" s="310">
        <v>97.536163947000006</v>
      </c>
      <c r="K6" s="310">
        <v>98.205764576999997</v>
      </c>
      <c r="L6" s="310">
        <v>98.261497907000006</v>
      </c>
      <c r="M6" s="310">
        <v>98.570713717000004</v>
      </c>
      <c r="N6" s="278"/>
      <c r="O6" s="278"/>
      <c r="P6" s="278"/>
      <c r="Q6" s="278"/>
      <c r="R6" s="310">
        <v>99.952062677000001</v>
      </c>
      <c r="S6" s="310">
        <v>100.196507087</v>
      </c>
      <c r="T6" s="310">
        <v>100.440951497</v>
      </c>
      <c r="U6" s="310">
        <v>100.68539589700001</v>
      </c>
      <c r="V6" s="310">
        <v>100.92984030700001</v>
      </c>
      <c r="W6" s="310">
        <v>101.174284707</v>
      </c>
      <c r="X6" s="310">
        <v>101.418729117</v>
      </c>
      <c r="Y6" s="310">
        <v>101.663173517</v>
      </c>
      <c r="Z6" s="310">
        <v>101.800306797</v>
      </c>
      <c r="AA6" s="310">
        <v>101.830128997</v>
      </c>
      <c r="AB6" s="310">
        <v>101.85995125700001</v>
      </c>
      <c r="AC6" s="310">
        <v>101.88977351699999</v>
      </c>
    </row>
    <row r="7" spans="1:29" x14ac:dyDescent="0.25">
      <c r="B7" s="310"/>
      <c r="C7" s="310"/>
      <c r="D7" s="310"/>
      <c r="E7" s="310"/>
      <c r="F7" s="310"/>
      <c r="G7" s="310"/>
      <c r="H7" s="310"/>
      <c r="I7" s="310"/>
      <c r="J7" s="310"/>
      <c r="K7" s="310"/>
      <c r="L7" s="310"/>
      <c r="M7" s="310"/>
      <c r="N7" s="278"/>
      <c r="O7" s="278"/>
      <c r="P7" s="278"/>
      <c r="Q7" s="278"/>
      <c r="R7" s="310"/>
      <c r="S7" s="310"/>
      <c r="T7" s="310"/>
      <c r="U7" s="310"/>
      <c r="V7" s="310"/>
      <c r="W7" s="310"/>
      <c r="X7" s="310"/>
      <c r="Y7" s="310"/>
      <c r="Z7" s="310"/>
      <c r="AA7" s="310"/>
      <c r="AB7" s="310"/>
      <c r="AC7" s="310"/>
    </row>
    <row r="8" spans="1:29" s="279" customFormat="1" x14ac:dyDescent="0.25">
      <c r="A8" s="279" t="s">
        <v>987</v>
      </c>
      <c r="B8" s="311"/>
      <c r="C8" s="311"/>
      <c r="D8" s="311"/>
      <c r="E8" s="311"/>
      <c r="F8" s="311"/>
      <c r="G8" s="311"/>
      <c r="H8" s="311"/>
      <c r="I8" s="311"/>
      <c r="J8" s="311"/>
      <c r="K8" s="311"/>
      <c r="L8" s="311"/>
      <c r="M8" s="311"/>
      <c r="R8" s="311"/>
      <c r="S8" s="311"/>
      <c r="T8" s="311"/>
      <c r="U8" s="311"/>
      <c r="V8" s="311"/>
      <c r="W8" s="311"/>
      <c r="X8" s="311"/>
      <c r="Y8" s="311"/>
      <c r="Z8" s="311"/>
      <c r="AA8" s="311"/>
      <c r="AB8" s="311"/>
      <c r="AC8" s="311"/>
    </row>
    <row r="9" spans="1:29" x14ac:dyDescent="0.25">
      <c r="A9" s="274" t="s">
        <v>983</v>
      </c>
      <c r="B9" s="307">
        <v>1051.15047</v>
      </c>
      <c r="C9" s="307">
        <v>706.13601000000006</v>
      </c>
      <c r="D9" s="307">
        <v>894.47163999999998</v>
      </c>
      <c r="E9" s="307">
        <v>1307.65687</v>
      </c>
      <c r="F9" s="307">
        <v>1143.0288</v>
      </c>
      <c r="G9" s="307">
        <v>1177.2158300000001</v>
      </c>
      <c r="H9" s="307">
        <v>1250.5630000000001</v>
      </c>
      <c r="I9" s="307">
        <v>1351.72</v>
      </c>
      <c r="J9" s="307">
        <v>1220.6969999999999</v>
      </c>
      <c r="K9" s="307">
        <v>849.52700000000004</v>
      </c>
      <c r="L9" s="307">
        <v>886.92600000000004</v>
      </c>
      <c r="M9" s="307">
        <v>1960.556</v>
      </c>
      <c r="N9" s="308"/>
      <c r="O9" s="308"/>
      <c r="P9" s="308"/>
      <c r="Q9" s="308"/>
      <c r="R9" s="307">
        <v>410.46</v>
      </c>
      <c r="S9" s="307">
        <v>493.10899999999998</v>
      </c>
      <c r="T9" s="307">
        <v>883.95399999999995</v>
      </c>
      <c r="U9" s="307">
        <v>545.59100000000001</v>
      </c>
      <c r="V9" s="307">
        <v>579.39499999999998</v>
      </c>
      <c r="W9" s="307">
        <v>415.80099999999999</v>
      </c>
      <c r="X9" s="307">
        <v>437.7</v>
      </c>
      <c r="Y9" s="307">
        <v>494.98500000000001</v>
      </c>
      <c r="Z9" s="307">
        <v>369.322</v>
      </c>
      <c r="AA9" s="307">
        <v>290.68799999999999</v>
      </c>
      <c r="AB9" s="307">
        <v>303.21100000000001</v>
      </c>
      <c r="AC9" s="307">
        <v>308.84300000000002</v>
      </c>
    </row>
    <row r="10" spans="1:29" x14ac:dyDescent="0.25">
      <c r="A10" s="274" t="s">
        <v>984</v>
      </c>
      <c r="B10" s="307"/>
      <c r="C10" s="307"/>
      <c r="D10" s="307"/>
      <c r="E10" s="307"/>
      <c r="F10" s="307"/>
      <c r="G10" s="307"/>
      <c r="H10" s="307"/>
      <c r="I10" s="307"/>
      <c r="J10" s="307"/>
      <c r="K10" s="307"/>
      <c r="L10" s="307"/>
      <c r="M10" s="307"/>
      <c r="N10" s="308"/>
      <c r="O10" s="308"/>
      <c r="P10" s="308"/>
      <c r="Q10" s="308"/>
      <c r="R10" s="307"/>
      <c r="S10" s="307"/>
      <c r="T10" s="307"/>
      <c r="U10" s="307"/>
      <c r="V10" s="307"/>
      <c r="W10" s="307"/>
      <c r="X10" s="307"/>
      <c r="Y10" s="307"/>
      <c r="Z10" s="307"/>
      <c r="AA10" s="307"/>
      <c r="AB10" s="307"/>
      <c r="AC10" s="307"/>
    </row>
    <row r="11" spans="1:29" x14ac:dyDescent="0.25">
      <c r="A11" s="276" t="s">
        <v>985</v>
      </c>
      <c r="B11" s="309">
        <f t="shared" ref="B11:M11" si="2">+B10+B9</f>
        <v>1051.15047</v>
      </c>
      <c r="C11" s="309">
        <f t="shared" si="2"/>
        <v>706.13601000000006</v>
      </c>
      <c r="D11" s="309">
        <f t="shared" si="2"/>
        <v>894.47163999999998</v>
      </c>
      <c r="E11" s="309">
        <f t="shared" si="2"/>
        <v>1307.65687</v>
      </c>
      <c r="F11" s="309">
        <f t="shared" si="2"/>
        <v>1143.0288</v>
      </c>
      <c r="G11" s="309">
        <f t="shared" si="2"/>
        <v>1177.2158300000001</v>
      </c>
      <c r="H11" s="309">
        <f t="shared" si="2"/>
        <v>1250.5630000000001</v>
      </c>
      <c r="I11" s="309">
        <f t="shared" si="2"/>
        <v>1351.72</v>
      </c>
      <c r="J11" s="309">
        <f t="shared" si="2"/>
        <v>1220.6969999999999</v>
      </c>
      <c r="K11" s="309">
        <f t="shared" si="2"/>
        <v>849.52700000000004</v>
      </c>
      <c r="L11" s="309">
        <f t="shared" si="2"/>
        <v>886.92600000000004</v>
      </c>
      <c r="M11" s="309">
        <f t="shared" si="2"/>
        <v>1960.556</v>
      </c>
      <c r="N11" s="277"/>
      <c r="O11" s="277"/>
      <c r="P11" s="277"/>
      <c r="Q11" s="277"/>
      <c r="R11" s="309">
        <f t="shared" ref="R11:AC11" si="3">+R10+R9</f>
        <v>410.46</v>
      </c>
      <c r="S11" s="309">
        <f t="shared" si="3"/>
        <v>493.10899999999998</v>
      </c>
      <c r="T11" s="309">
        <f t="shared" si="3"/>
        <v>883.95399999999995</v>
      </c>
      <c r="U11" s="309">
        <f t="shared" si="3"/>
        <v>545.59100000000001</v>
      </c>
      <c r="V11" s="309">
        <f t="shared" si="3"/>
        <v>579.39499999999998</v>
      </c>
      <c r="W11" s="309">
        <f t="shared" si="3"/>
        <v>415.80099999999999</v>
      </c>
      <c r="X11" s="309">
        <f t="shared" si="3"/>
        <v>437.7</v>
      </c>
      <c r="Y11" s="309">
        <f t="shared" si="3"/>
        <v>494.98500000000001</v>
      </c>
      <c r="Z11" s="309">
        <f t="shared" si="3"/>
        <v>369.322</v>
      </c>
      <c r="AA11" s="309">
        <f t="shared" si="3"/>
        <v>290.68799999999999</v>
      </c>
      <c r="AB11" s="309">
        <f t="shared" si="3"/>
        <v>303.21100000000001</v>
      </c>
      <c r="AC11" s="309">
        <f t="shared" si="3"/>
        <v>308.84300000000002</v>
      </c>
    </row>
    <row r="12" spans="1:29" x14ac:dyDescent="0.25">
      <c r="A12" s="276" t="s">
        <v>986</v>
      </c>
      <c r="B12" s="310">
        <v>79.758939999999996</v>
      </c>
      <c r="C12" s="310">
        <v>79.464269999999999</v>
      </c>
      <c r="D12" s="310">
        <v>79.215450000000004</v>
      </c>
      <c r="E12" s="310">
        <v>78.967820000000003</v>
      </c>
      <c r="F12" s="310">
        <v>78.976869999999906</v>
      </c>
      <c r="G12" s="310">
        <v>79.000789999999995</v>
      </c>
      <c r="H12" s="310">
        <v>79.046100902999996</v>
      </c>
      <c r="I12" s="310">
        <v>79.095970342999905</v>
      </c>
      <c r="J12" s="310">
        <v>79.668988862999996</v>
      </c>
      <c r="K12" s="310">
        <v>80.242025443000003</v>
      </c>
      <c r="L12" s="310">
        <v>80.290633772999996</v>
      </c>
      <c r="M12" s="310">
        <v>80.579279623000005</v>
      </c>
      <c r="N12" s="278"/>
      <c r="O12" s="278"/>
      <c r="P12" s="278"/>
      <c r="Q12" s="278"/>
      <c r="R12" s="310">
        <v>81.802996213</v>
      </c>
      <c r="S12" s="310">
        <v>82.016190722999994</v>
      </c>
      <c r="T12" s="310">
        <v>82.229385233000002</v>
      </c>
      <c r="U12" s="310">
        <v>82.442579753000004</v>
      </c>
      <c r="V12" s="310">
        <v>82.655774262999998</v>
      </c>
      <c r="W12" s="310">
        <v>82.868968773000006</v>
      </c>
      <c r="X12" s="310">
        <v>83.082163283</v>
      </c>
      <c r="Y12" s="310">
        <v>83.295357803000002</v>
      </c>
      <c r="Z12" s="310">
        <v>83.414959623000001</v>
      </c>
      <c r="AA12" s="310">
        <v>83.440969073000005</v>
      </c>
      <c r="AB12" s="310">
        <v>83.466978832999999</v>
      </c>
      <c r="AC12" s="310">
        <v>83.492988593000007</v>
      </c>
    </row>
    <row r="13" spans="1:29" x14ac:dyDescent="0.25">
      <c r="B13" s="310"/>
      <c r="C13" s="310"/>
      <c r="D13" s="310"/>
      <c r="E13" s="310"/>
      <c r="F13" s="310"/>
      <c r="G13" s="310"/>
      <c r="H13" s="310"/>
      <c r="I13" s="310"/>
      <c r="J13" s="310"/>
      <c r="K13" s="310"/>
      <c r="L13" s="310"/>
      <c r="M13" s="310"/>
      <c r="N13" s="278"/>
      <c r="O13" s="278"/>
      <c r="P13" s="278"/>
      <c r="Q13" s="278"/>
      <c r="R13" s="310"/>
      <c r="S13" s="310"/>
      <c r="T13" s="310"/>
      <c r="U13" s="310"/>
      <c r="V13" s="310"/>
      <c r="W13" s="310"/>
      <c r="X13" s="310"/>
      <c r="Y13" s="310"/>
      <c r="Z13" s="310"/>
      <c r="AA13" s="310"/>
      <c r="AB13" s="310"/>
      <c r="AC13" s="310"/>
    </row>
    <row r="14" spans="1:29" s="279" customFormat="1" x14ac:dyDescent="0.25">
      <c r="A14" s="279" t="s">
        <v>988</v>
      </c>
      <c r="B14" s="311"/>
      <c r="C14" s="311"/>
      <c r="D14" s="311"/>
      <c r="E14" s="311"/>
      <c r="F14" s="311"/>
      <c r="G14" s="311"/>
      <c r="H14" s="311"/>
      <c r="I14" s="311"/>
      <c r="J14" s="311"/>
      <c r="K14" s="311"/>
      <c r="L14" s="311"/>
      <c r="M14" s="311"/>
      <c r="R14" s="311"/>
      <c r="S14" s="311"/>
      <c r="T14" s="311"/>
      <c r="U14" s="311"/>
      <c r="V14" s="311"/>
      <c r="W14" s="311"/>
      <c r="X14" s="311"/>
      <c r="Y14" s="311"/>
      <c r="Z14" s="311"/>
      <c r="AA14" s="311"/>
      <c r="AB14" s="311"/>
      <c r="AC14" s="311"/>
    </row>
    <row r="15" spans="1:29" x14ac:dyDescent="0.25">
      <c r="A15" s="274" t="s">
        <v>983</v>
      </c>
      <c r="B15" s="307">
        <v>290.24484000000001</v>
      </c>
      <c r="C15" s="307">
        <v>237.13292000000001</v>
      </c>
      <c r="D15" s="307">
        <v>209.09563</v>
      </c>
      <c r="E15" s="307">
        <v>282.65323000000001</v>
      </c>
      <c r="F15" s="307">
        <v>261.48522000000003</v>
      </c>
      <c r="G15" s="307">
        <v>242.62693999999999</v>
      </c>
      <c r="H15" s="307">
        <v>-34.265999999999998</v>
      </c>
      <c r="I15" s="307">
        <v>286.93</v>
      </c>
      <c r="J15" s="307">
        <v>119.50700000000001</v>
      </c>
      <c r="K15" s="307">
        <v>172.959</v>
      </c>
      <c r="L15" s="307">
        <v>272.19600000000003</v>
      </c>
      <c r="M15" s="307">
        <v>-534.87300000000005</v>
      </c>
      <c r="N15" s="308"/>
      <c r="O15" s="308"/>
      <c r="P15" s="308"/>
      <c r="Q15" s="308"/>
      <c r="R15" s="307">
        <v>150.49299999999999</v>
      </c>
      <c r="S15" s="307">
        <v>171.14500000000001</v>
      </c>
      <c r="T15" s="307">
        <v>156.72800000000001</v>
      </c>
      <c r="U15" s="307">
        <v>180.875</v>
      </c>
      <c r="V15" s="307">
        <v>180.43899999999999</v>
      </c>
      <c r="W15" s="307">
        <v>194.672</v>
      </c>
      <c r="X15" s="307">
        <v>220.86099999999999</v>
      </c>
      <c r="Y15" s="307">
        <v>218.47399999999999</v>
      </c>
      <c r="Z15" s="307">
        <v>166.154</v>
      </c>
      <c r="AA15" s="307">
        <v>161.05799999999999</v>
      </c>
      <c r="AB15" s="307">
        <v>158.97300000000001</v>
      </c>
      <c r="AC15" s="307">
        <v>148.24600000000001</v>
      </c>
    </row>
    <row r="16" spans="1:29" x14ac:dyDescent="0.25">
      <c r="A16" s="274" t="s">
        <v>984</v>
      </c>
      <c r="B16" s="307"/>
      <c r="C16" s="307"/>
      <c r="D16" s="307"/>
      <c r="E16" s="307"/>
      <c r="F16" s="307"/>
      <c r="G16" s="307"/>
      <c r="H16" s="307"/>
      <c r="I16" s="307"/>
      <c r="J16" s="307"/>
      <c r="K16" s="307"/>
      <c r="L16" s="307"/>
      <c r="M16" s="307"/>
      <c r="N16" s="308"/>
      <c r="O16" s="308"/>
      <c r="P16" s="308"/>
      <c r="Q16" s="308"/>
      <c r="R16" s="307"/>
      <c r="S16" s="307"/>
      <c r="T16" s="307"/>
      <c r="U16" s="307"/>
      <c r="V16" s="307"/>
      <c r="W16" s="307"/>
      <c r="X16" s="307"/>
      <c r="Y16" s="307"/>
      <c r="Z16" s="307"/>
      <c r="AA16" s="307"/>
      <c r="AB16" s="307"/>
      <c r="AC16" s="307"/>
    </row>
    <row r="17" spans="1:29" x14ac:dyDescent="0.25">
      <c r="A17" s="276" t="s">
        <v>985</v>
      </c>
      <c r="B17" s="309">
        <f t="shared" ref="B17:M17" si="4">+B16+B15</f>
        <v>290.24484000000001</v>
      </c>
      <c r="C17" s="309">
        <f t="shared" si="4"/>
        <v>237.13292000000001</v>
      </c>
      <c r="D17" s="309">
        <f t="shared" si="4"/>
        <v>209.09563</v>
      </c>
      <c r="E17" s="309">
        <f t="shared" si="4"/>
        <v>282.65323000000001</v>
      </c>
      <c r="F17" s="309">
        <f t="shared" si="4"/>
        <v>261.48522000000003</v>
      </c>
      <c r="G17" s="309">
        <f t="shared" si="4"/>
        <v>242.62693999999999</v>
      </c>
      <c r="H17" s="309">
        <f t="shared" si="4"/>
        <v>-34.265999999999998</v>
      </c>
      <c r="I17" s="309">
        <f t="shared" si="4"/>
        <v>286.93</v>
      </c>
      <c r="J17" s="309">
        <f t="shared" si="4"/>
        <v>119.50700000000001</v>
      </c>
      <c r="K17" s="309">
        <f t="shared" si="4"/>
        <v>172.959</v>
      </c>
      <c r="L17" s="309">
        <f t="shared" si="4"/>
        <v>272.19600000000003</v>
      </c>
      <c r="M17" s="309">
        <f t="shared" si="4"/>
        <v>-534.87300000000005</v>
      </c>
      <c r="N17" s="277"/>
      <c r="O17" s="277"/>
      <c r="P17" s="277"/>
      <c r="Q17" s="277"/>
      <c r="R17" s="309">
        <f t="shared" ref="R17:AC17" si="5">+R16+R15</f>
        <v>150.49299999999999</v>
      </c>
      <c r="S17" s="309">
        <f t="shared" si="5"/>
        <v>171.14500000000001</v>
      </c>
      <c r="T17" s="309">
        <f t="shared" si="5"/>
        <v>156.72800000000001</v>
      </c>
      <c r="U17" s="309">
        <f t="shared" si="5"/>
        <v>180.875</v>
      </c>
      <c r="V17" s="309">
        <f t="shared" si="5"/>
        <v>180.43899999999999</v>
      </c>
      <c r="W17" s="309">
        <f t="shared" si="5"/>
        <v>194.672</v>
      </c>
      <c r="X17" s="309">
        <f t="shared" si="5"/>
        <v>220.86099999999999</v>
      </c>
      <c r="Y17" s="309">
        <f t="shared" si="5"/>
        <v>218.47399999999999</v>
      </c>
      <c r="Z17" s="309">
        <f t="shared" si="5"/>
        <v>166.154</v>
      </c>
      <c r="AA17" s="309">
        <f t="shared" si="5"/>
        <v>161.05799999999999</v>
      </c>
      <c r="AB17" s="309">
        <f t="shared" si="5"/>
        <v>158.97300000000001</v>
      </c>
      <c r="AC17" s="309">
        <f t="shared" si="5"/>
        <v>148.24600000000001</v>
      </c>
    </row>
    <row r="18" spans="1:29" x14ac:dyDescent="0.25">
      <c r="A18" s="276" t="s">
        <v>986</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c r="AA18" s="278"/>
      <c r="AB18" s="278"/>
      <c r="AC18" s="278"/>
    </row>
  </sheetData>
  <pageMargins left="0.7" right="0.7" top="0.75" bottom="0.75" header="0.3" footer="0.3"/>
  <pageSetup scale="4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zoomScaleNormal="100" workbookViewId="0">
      <pane xSplit="2" ySplit="3" topLeftCell="C4" activePane="bottomRight" state="frozen"/>
      <selection activeCell="B22" sqref="B22"/>
      <selection pane="topRight" activeCell="B22" sqref="B22"/>
      <selection pane="bottomLeft" activeCell="B22" sqref="B22"/>
      <selection pane="bottomRight" activeCell="C4" sqref="C4"/>
    </sheetView>
  </sheetViews>
  <sheetFormatPr defaultColWidth="11.5703125" defaultRowHeight="15" x14ac:dyDescent="0.25"/>
  <cols>
    <col min="1" max="1" width="11.5703125" style="164"/>
    <col min="2" max="2" width="57.85546875" style="163" customWidth="1"/>
    <col min="3" max="15" width="12" style="164" customWidth="1"/>
    <col min="16" max="16384" width="11.5703125" style="164"/>
  </cols>
  <sheetData>
    <row r="1" spans="2:15" s="199" customFormat="1" x14ac:dyDescent="0.25">
      <c r="B1" s="244"/>
    </row>
    <row r="2" spans="2:15" s="199" customFormat="1" x14ac:dyDescent="0.25">
      <c r="B2" s="245" t="s">
        <v>314</v>
      </c>
      <c r="C2" s="199" t="s">
        <v>1202</v>
      </c>
      <c r="D2" s="199" t="s">
        <v>1203</v>
      </c>
      <c r="E2" s="199" t="s">
        <v>1204</v>
      </c>
      <c r="F2" s="199" t="s">
        <v>1205</v>
      </c>
      <c r="G2" s="199" t="s">
        <v>1206</v>
      </c>
      <c r="H2" s="199" t="s">
        <v>1207</v>
      </c>
      <c r="I2" s="199" t="s">
        <v>1208</v>
      </c>
      <c r="J2" s="199" t="s">
        <v>1209</v>
      </c>
      <c r="K2" s="199" t="s">
        <v>1210</v>
      </c>
      <c r="L2" s="199" t="s">
        <v>1211</v>
      </c>
      <c r="M2" s="199" t="s">
        <v>1212</v>
      </c>
      <c r="N2" s="199" t="s">
        <v>1213</v>
      </c>
      <c r="O2" s="199" t="s">
        <v>1235</v>
      </c>
    </row>
    <row r="3" spans="2:15" s="199" customFormat="1" x14ac:dyDescent="0.25">
      <c r="B3" s="246" t="s">
        <v>309</v>
      </c>
    </row>
    <row r="4" spans="2:15" x14ac:dyDescent="0.25">
      <c r="B4" s="245"/>
    </row>
    <row r="5" spans="2:15" x14ac:dyDescent="0.25">
      <c r="B5" s="163" t="s">
        <v>1114</v>
      </c>
      <c r="C5" s="221">
        <f>C64/1000</f>
        <v>2354.9609999999998</v>
      </c>
      <c r="D5" s="221">
        <f t="shared" ref="D5:H5" si="0">D64/1000</f>
        <v>2355.58</v>
      </c>
      <c r="E5" s="221">
        <f t="shared" si="0"/>
        <v>2355.58</v>
      </c>
      <c r="F5" s="221">
        <f t="shared" si="0"/>
        <v>2355.58</v>
      </c>
      <c r="G5" s="221">
        <f t="shared" si="0"/>
        <v>2355.58</v>
      </c>
      <c r="H5" s="221">
        <f t="shared" si="0"/>
        <v>2366.6979999999999</v>
      </c>
      <c r="I5" s="221">
        <v>2400.8366348284571</v>
      </c>
      <c r="J5" s="221">
        <v>2449.3255543031532</v>
      </c>
      <c r="K5" s="221">
        <v>2523.8615406752833</v>
      </c>
      <c r="L5" s="221">
        <v>2559.3477541549832</v>
      </c>
      <c r="M5" s="221">
        <v>2561.0270493843132</v>
      </c>
      <c r="N5" s="221">
        <v>2563.9930423703531</v>
      </c>
      <c r="O5" s="221">
        <f t="shared" ref="O5:O6" si="1">SUM(C5:N5)</f>
        <v>29202.370575716541</v>
      </c>
    </row>
    <row r="6" spans="2:15" x14ac:dyDescent="0.25">
      <c r="B6" s="163" t="s">
        <v>1106</v>
      </c>
      <c r="C6" s="221">
        <f t="shared" ref="C6:H14" ca="1" si="2">C65/1000</f>
        <v>33.215579974024088</v>
      </c>
      <c r="D6" s="221">
        <f t="shared" ca="1" si="2"/>
        <v>35.355536690391453</v>
      </c>
      <c r="E6" s="221">
        <f t="shared" ca="1" si="2"/>
        <v>39.074188410247288</v>
      </c>
      <c r="F6" s="221">
        <f t="shared" ca="1" si="2"/>
        <v>41.143497598566313</v>
      </c>
      <c r="G6" s="221">
        <f t="shared" ca="1" si="2"/>
        <v>42.014120575539572</v>
      </c>
      <c r="H6" s="221">
        <f t="shared" ca="1" si="2"/>
        <v>43.675871827118186</v>
      </c>
      <c r="I6" s="221">
        <v>46.068719839678202</v>
      </c>
      <c r="J6" s="221">
        <v>48.193010894223598</v>
      </c>
      <c r="K6" s="221">
        <v>52.084689689844097</v>
      </c>
      <c r="L6" s="221">
        <v>56.225788627573003</v>
      </c>
      <c r="M6" s="221">
        <v>60.283119252573002</v>
      </c>
      <c r="N6" s="221">
        <v>67.158041651096994</v>
      </c>
      <c r="O6" s="221">
        <f t="shared" ca="1" si="1"/>
        <v>564.49216503087587</v>
      </c>
    </row>
    <row r="7" spans="2:15" x14ac:dyDescent="0.25">
      <c r="B7" s="163" t="s">
        <v>1107</v>
      </c>
      <c r="C7" s="221">
        <f t="shared" ca="1" si="2"/>
        <v>139.28800000000001</v>
      </c>
      <c r="D7" s="221">
        <f t="shared" ca="1" si="2"/>
        <v>139.28800000000001</v>
      </c>
      <c r="E7" s="221">
        <f t="shared" ca="1" si="2"/>
        <v>139.268</v>
      </c>
      <c r="F7" s="221">
        <f t="shared" ca="1" si="2"/>
        <v>139.268</v>
      </c>
      <c r="G7" s="221">
        <f t="shared" ca="1" si="2"/>
        <v>139.268</v>
      </c>
      <c r="H7" s="221">
        <f t="shared" ca="1" si="2"/>
        <v>139.268</v>
      </c>
      <c r="I7" s="221">
        <v>136.98136202047999</v>
      </c>
      <c r="J7" s="221">
        <v>136.98136202047999</v>
      </c>
      <c r="K7" s="221">
        <v>136.98136202047999</v>
      </c>
      <c r="L7" s="221">
        <v>136.98136202047999</v>
      </c>
      <c r="M7" s="221">
        <v>132.80114120089738</v>
      </c>
      <c r="N7" s="221">
        <v>132.80114120089738</v>
      </c>
      <c r="O7" s="221">
        <f ca="1">SUM(C7:N7)</f>
        <v>1649.1757304837147</v>
      </c>
    </row>
    <row r="8" spans="2:15" s="331" customFormat="1" x14ac:dyDescent="0.25">
      <c r="B8" s="163" t="s">
        <v>1236</v>
      </c>
      <c r="C8" s="221">
        <f t="shared" ca="1" si="2"/>
        <v>0</v>
      </c>
      <c r="D8" s="221">
        <f t="shared" ca="1" si="2"/>
        <v>0</v>
      </c>
      <c r="E8" s="221">
        <f t="shared" ca="1" si="2"/>
        <v>0</v>
      </c>
      <c r="F8" s="221">
        <f t="shared" ca="1" si="2"/>
        <v>0</v>
      </c>
      <c r="G8" s="221">
        <f t="shared" ca="1" si="2"/>
        <v>0</v>
      </c>
      <c r="H8" s="221">
        <f t="shared" ca="1" si="2"/>
        <v>-33.590852386714921</v>
      </c>
      <c r="I8" s="221">
        <v>-5.8720850976773997</v>
      </c>
      <c r="J8" s="221">
        <v>-5.8720850976773997</v>
      </c>
      <c r="K8" s="221">
        <v>-5.8720850976773997</v>
      </c>
      <c r="L8" s="221">
        <v>-5.8720850976773997</v>
      </c>
      <c r="M8" s="221">
        <v>-5.8720850976773997</v>
      </c>
      <c r="N8" s="221">
        <v>-5.8720850976773997</v>
      </c>
      <c r="O8" s="221">
        <f t="shared" ref="O8:O16" ca="1" si="3">SUM(C8:N8)</f>
        <v>-68.823362972779321</v>
      </c>
    </row>
    <row r="9" spans="2:15" x14ac:dyDescent="0.25">
      <c r="B9" s="163" t="s">
        <v>1237</v>
      </c>
      <c r="C9" s="221">
        <f t="shared" ca="1" si="2"/>
        <v>0</v>
      </c>
      <c r="D9" s="221">
        <f t="shared" ca="1" si="2"/>
        <v>0</v>
      </c>
      <c r="E9" s="221">
        <f t="shared" ca="1" si="2"/>
        <v>0</v>
      </c>
      <c r="F9" s="221">
        <f t="shared" ca="1" si="2"/>
        <v>0</v>
      </c>
      <c r="G9" s="221">
        <f t="shared" ca="1" si="2"/>
        <v>0</v>
      </c>
      <c r="H9" s="221">
        <f t="shared" ca="1" si="2"/>
        <v>0</v>
      </c>
      <c r="I9" s="221"/>
      <c r="J9" s="221"/>
      <c r="K9" s="221"/>
      <c r="L9" s="221"/>
      <c r="M9" s="221"/>
      <c r="N9" s="221"/>
      <c r="O9" s="221">
        <f t="shared" ca="1" si="3"/>
        <v>0</v>
      </c>
    </row>
    <row r="10" spans="2:15" x14ac:dyDescent="0.25">
      <c r="B10" s="163" t="s">
        <v>1108</v>
      </c>
      <c r="C10" s="221">
        <f t="shared" ca="1" si="2"/>
        <v>28.822190000000003</v>
      </c>
      <c r="D10" s="221">
        <f t="shared" ca="1" si="2"/>
        <v>34.340900000000005</v>
      </c>
      <c r="E10" s="221">
        <f t="shared" ca="1" si="2"/>
        <v>17.018360000000001</v>
      </c>
      <c r="F10" s="221">
        <f t="shared" ca="1" si="2"/>
        <v>-318.40123</v>
      </c>
      <c r="G10" s="221">
        <f t="shared" ca="1" si="2"/>
        <v>-374.06303000000003</v>
      </c>
      <c r="H10" s="221">
        <f t="shared" ca="1" si="2"/>
        <v>-223.73417999999998</v>
      </c>
      <c r="I10" s="221">
        <v>-249.58600000000001</v>
      </c>
      <c r="J10" s="221">
        <v>-248.58600000000001</v>
      </c>
      <c r="K10" s="221">
        <v>-248.58600000000001</v>
      </c>
      <c r="L10" s="221">
        <v>-248.58600000000001</v>
      </c>
      <c r="M10" s="221">
        <v>-248.58600000000001</v>
      </c>
      <c r="N10" s="221">
        <v>-248.68799999999999</v>
      </c>
      <c r="O10" s="221">
        <f t="shared" ca="1" si="3"/>
        <v>-2328.6349900000005</v>
      </c>
    </row>
    <row r="11" spans="2:15" x14ac:dyDescent="0.25">
      <c r="B11" s="163" t="s">
        <v>1109</v>
      </c>
      <c r="C11" s="221">
        <f t="shared" ca="1" si="2"/>
        <v>33.748129999999996</v>
      </c>
      <c r="D11" s="221">
        <f t="shared" ca="1" si="2"/>
        <v>30.272559999999999</v>
      </c>
      <c r="E11" s="221">
        <f t="shared" ca="1" si="2"/>
        <v>20.000489999999999</v>
      </c>
      <c r="F11" s="221">
        <f t="shared" ca="1" si="2"/>
        <v>13.384249999999998</v>
      </c>
      <c r="G11" s="221">
        <f t="shared" ca="1" si="2"/>
        <v>25.399949999999997</v>
      </c>
      <c r="H11" s="221">
        <f t="shared" ca="1" si="2"/>
        <v>-2.8218200000000015</v>
      </c>
      <c r="I11" s="221">
        <v>10.747999999999999</v>
      </c>
      <c r="J11" s="221">
        <v>42.747999999999998</v>
      </c>
      <c r="K11" s="221">
        <v>42.44</v>
      </c>
      <c r="L11" s="221">
        <v>42.44</v>
      </c>
      <c r="M11" s="221">
        <v>42.44</v>
      </c>
      <c r="N11" s="221">
        <v>41.929000000000002</v>
      </c>
      <c r="O11" s="221">
        <f t="shared" ca="1" si="3"/>
        <v>342.72856000000002</v>
      </c>
    </row>
    <row r="12" spans="2:15" x14ac:dyDescent="0.25">
      <c r="B12" s="163" t="s">
        <v>1110</v>
      </c>
      <c r="C12" s="221">
        <f t="shared" ca="1" si="2"/>
        <v>448.32646999999997</v>
      </c>
      <c r="D12" s="221">
        <f t="shared" ca="1" si="2"/>
        <v>486.72296999999998</v>
      </c>
      <c r="E12" s="221">
        <f t="shared" ca="1" si="2"/>
        <v>271.06880000000001</v>
      </c>
      <c r="F12" s="221">
        <f t="shared" ca="1" si="2"/>
        <v>349.43129000000005</v>
      </c>
      <c r="G12" s="221">
        <f t="shared" ca="1" si="2"/>
        <v>329.09467000000001</v>
      </c>
      <c r="H12" s="221">
        <f t="shared" ca="1" si="2"/>
        <v>420.83603999999997</v>
      </c>
      <c r="I12" s="221">
        <v>452.13299999999998</v>
      </c>
      <c r="J12" s="221">
        <v>521.96399999999903</v>
      </c>
      <c r="K12" s="221">
        <v>475.23200000000003</v>
      </c>
      <c r="L12" s="221">
        <v>440.28899999999999</v>
      </c>
      <c r="M12" s="221">
        <v>414.464</v>
      </c>
      <c r="N12" s="221">
        <v>523.92099999999903</v>
      </c>
      <c r="O12" s="221">
        <f t="shared" ca="1" si="3"/>
        <v>5133.4832399999977</v>
      </c>
    </row>
    <row r="13" spans="2:15" x14ac:dyDescent="0.25">
      <c r="B13" s="163" t="s">
        <v>1111</v>
      </c>
      <c r="C13" s="247">
        <f t="shared" ca="1" si="2"/>
        <v>0</v>
      </c>
      <c r="D13" s="247">
        <f t="shared" ca="1" si="2"/>
        <v>0</v>
      </c>
      <c r="E13" s="247">
        <f t="shared" ca="1" si="2"/>
        <v>0</v>
      </c>
      <c r="F13" s="247">
        <f t="shared" ca="1" si="2"/>
        <v>0</v>
      </c>
      <c r="G13" s="247">
        <f t="shared" ca="1" si="2"/>
        <v>0</v>
      </c>
      <c r="H13" s="247">
        <f t="shared" ca="1" si="2"/>
        <v>0</v>
      </c>
      <c r="I13" s="247">
        <v>0</v>
      </c>
      <c r="J13" s="247">
        <v>1</v>
      </c>
      <c r="K13" s="247">
        <v>0</v>
      </c>
      <c r="L13" s="247">
        <v>0</v>
      </c>
      <c r="M13" s="247">
        <v>0</v>
      </c>
      <c r="N13" s="247">
        <v>1</v>
      </c>
      <c r="O13" s="247">
        <f t="shared" ca="1" si="3"/>
        <v>2</v>
      </c>
    </row>
    <row r="14" spans="2:15" x14ac:dyDescent="0.25">
      <c r="B14" s="163" t="s">
        <v>1112</v>
      </c>
      <c r="C14" s="247">
        <f t="shared" ca="1" si="2"/>
        <v>193.35073</v>
      </c>
      <c r="D14" s="247">
        <f t="shared" ca="1" si="2"/>
        <v>135.44979999999998</v>
      </c>
      <c r="E14" s="247">
        <f t="shared" ca="1" si="2"/>
        <v>404.35611999999998</v>
      </c>
      <c r="F14" s="247">
        <f t="shared" ca="1" si="2"/>
        <v>335.54644999999999</v>
      </c>
      <c r="G14" s="247">
        <f t="shared" ca="1" si="2"/>
        <v>157.14478999999997</v>
      </c>
      <c r="H14" s="247">
        <f t="shared" ca="1" si="2"/>
        <v>202.19220000000001</v>
      </c>
      <c r="I14" s="247">
        <v>312.68099999999998</v>
      </c>
      <c r="J14" s="247">
        <v>337.07</v>
      </c>
      <c r="K14" s="247">
        <v>269.59100000000001</v>
      </c>
      <c r="L14" s="247">
        <v>382.15600000000001</v>
      </c>
      <c r="M14" s="247">
        <v>392.54300000000001</v>
      </c>
      <c r="N14" s="247">
        <v>268.892</v>
      </c>
      <c r="O14" s="247">
        <f t="shared" ca="1" si="3"/>
        <v>3390.97309</v>
      </c>
    </row>
    <row r="15" spans="2:15" x14ac:dyDescent="0.25">
      <c r="B15" s="163" t="s">
        <v>1113</v>
      </c>
      <c r="C15" s="164">
        <v>0</v>
      </c>
      <c r="D15" s="164">
        <v>0</v>
      </c>
      <c r="E15" s="164">
        <v>0</v>
      </c>
      <c r="F15" s="164">
        <v>0</v>
      </c>
      <c r="G15" s="164">
        <v>0</v>
      </c>
      <c r="H15" s="164">
        <v>0</v>
      </c>
      <c r="I15" s="221">
        <v>0</v>
      </c>
      <c r="J15" s="221">
        <v>0</v>
      </c>
      <c r="K15" s="221">
        <v>0</v>
      </c>
      <c r="L15" s="221">
        <v>0</v>
      </c>
      <c r="M15" s="221">
        <v>0</v>
      </c>
      <c r="N15" s="221">
        <v>0</v>
      </c>
      <c r="O15" s="221">
        <f t="shared" si="3"/>
        <v>0</v>
      </c>
    </row>
    <row r="16" spans="2:15" x14ac:dyDescent="0.25">
      <c r="B16" s="163" t="s">
        <v>1115</v>
      </c>
      <c r="C16" s="164">
        <f ca="1">C74/1000</f>
        <v>0</v>
      </c>
      <c r="D16" s="164">
        <f t="shared" ref="D16:H16" ca="1" si="4">D74/1000</f>
        <v>0</v>
      </c>
      <c r="E16" s="221">
        <f t="shared" ca="1" si="4"/>
        <v>0</v>
      </c>
      <c r="F16" s="164">
        <f t="shared" ca="1" si="4"/>
        <v>0</v>
      </c>
      <c r="G16" s="164">
        <f t="shared" ca="1" si="4"/>
        <v>0</v>
      </c>
      <c r="H16" s="164">
        <f t="shared" ca="1" si="4"/>
        <v>0</v>
      </c>
      <c r="I16" s="221">
        <v>0</v>
      </c>
      <c r="J16" s="221">
        <v>0</v>
      </c>
      <c r="K16" s="221">
        <v>0</v>
      </c>
      <c r="L16" s="221">
        <v>0</v>
      </c>
      <c r="M16" s="221">
        <v>0</v>
      </c>
      <c r="N16" s="221">
        <v>0</v>
      </c>
      <c r="O16" s="221">
        <f t="shared" ca="1" si="3"/>
        <v>0</v>
      </c>
    </row>
    <row r="17" spans="1:15" x14ac:dyDescent="0.25">
      <c r="B17" s="245" t="s">
        <v>313</v>
      </c>
      <c r="C17" s="248">
        <f t="shared" ref="C17:O17" ca="1" si="5">SUM(C4:C16)</f>
        <v>3231.7120999740237</v>
      </c>
      <c r="D17" s="248">
        <f t="shared" ca="1" si="5"/>
        <v>3217.0097666903912</v>
      </c>
      <c r="E17" s="248">
        <f t="shared" ca="1" si="5"/>
        <v>3246.365958410247</v>
      </c>
      <c r="F17" s="248">
        <f t="shared" ca="1" si="5"/>
        <v>2915.9522575985661</v>
      </c>
      <c r="G17" s="248">
        <f t="shared" ca="1" si="5"/>
        <v>2674.4385005755394</v>
      </c>
      <c r="H17" s="248">
        <f t="shared" ca="1" si="5"/>
        <v>2912.5232594404029</v>
      </c>
      <c r="I17" s="248">
        <f t="shared" si="5"/>
        <v>3103.9906315909375</v>
      </c>
      <c r="J17" s="248">
        <f t="shared" si="5"/>
        <v>3282.8238421201786</v>
      </c>
      <c r="K17" s="248">
        <f t="shared" si="5"/>
        <v>3245.7325072879303</v>
      </c>
      <c r="L17" s="248">
        <f t="shared" si="5"/>
        <v>3362.9818197053592</v>
      </c>
      <c r="M17" s="248">
        <f t="shared" si="5"/>
        <v>3349.1002247401066</v>
      </c>
      <c r="N17" s="248">
        <f t="shared" si="5"/>
        <v>3345.1341401246686</v>
      </c>
      <c r="O17" s="248">
        <f t="shared" ca="1" si="5"/>
        <v>37887.76500825835</v>
      </c>
    </row>
    <row r="18" spans="1:15" x14ac:dyDescent="0.25">
      <c r="B18" s="164"/>
    </row>
    <row r="19" spans="1:15" x14ac:dyDescent="0.25">
      <c r="B19" s="245" t="s">
        <v>1116</v>
      </c>
    </row>
    <row r="20" spans="1:15" x14ac:dyDescent="0.25">
      <c r="B20" s="163" t="s">
        <v>1108</v>
      </c>
      <c r="C20" s="221">
        <f ca="1">C10</f>
        <v>28.822190000000003</v>
      </c>
      <c r="D20" s="221">
        <f t="shared" ref="D20:N22" ca="1" si="6">D10</f>
        <v>34.340900000000005</v>
      </c>
      <c r="E20" s="221">
        <f t="shared" ca="1" si="6"/>
        <v>17.018360000000001</v>
      </c>
      <c r="F20" s="221">
        <f t="shared" ca="1" si="6"/>
        <v>-318.40123</v>
      </c>
      <c r="G20" s="221">
        <f t="shared" ca="1" si="6"/>
        <v>-374.06303000000003</v>
      </c>
      <c r="H20" s="221">
        <f t="shared" ca="1" si="6"/>
        <v>-223.73417999999998</v>
      </c>
      <c r="I20" s="221">
        <f t="shared" si="6"/>
        <v>-249.58600000000001</v>
      </c>
      <c r="J20" s="221">
        <f t="shared" si="6"/>
        <v>-248.58600000000001</v>
      </c>
      <c r="K20" s="221">
        <f t="shared" si="6"/>
        <v>-248.58600000000001</v>
      </c>
      <c r="L20" s="221">
        <f t="shared" si="6"/>
        <v>-248.58600000000001</v>
      </c>
      <c r="M20" s="221">
        <f t="shared" si="6"/>
        <v>-248.58600000000001</v>
      </c>
      <c r="N20" s="221">
        <f t="shared" si="6"/>
        <v>-248.68799999999999</v>
      </c>
      <c r="O20" s="221">
        <f t="shared" ref="O20:O23" ca="1" si="7">SUM(C20:N20)</f>
        <v>-2328.6349900000005</v>
      </c>
    </row>
    <row r="21" spans="1:15" x14ac:dyDescent="0.25">
      <c r="B21" s="163" t="s">
        <v>1109</v>
      </c>
      <c r="C21" s="221">
        <f ca="1">C11</f>
        <v>33.748129999999996</v>
      </c>
      <c r="D21" s="221">
        <f t="shared" ca="1" si="6"/>
        <v>30.272559999999999</v>
      </c>
      <c r="E21" s="221">
        <f t="shared" ca="1" si="6"/>
        <v>20.000489999999999</v>
      </c>
      <c r="F21" s="221">
        <f t="shared" ca="1" si="6"/>
        <v>13.384249999999998</v>
      </c>
      <c r="G21" s="221">
        <f t="shared" ca="1" si="6"/>
        <v>25.399949999999997</v>
      </c>
      <c r="H21" s="221">
        <f t="shared" ca="1" si="6"/>
        <v>-2.8218200000000015</v>
      </c>
      <c r="I21" s="221">
        <f t="shared" si="6"/>
        <v>10.747999999999999</v>
      </c>
      <c r="J21" s="221">
        <f t="shared" si="6"/>
        <v>42.747999999999998</v>
      </c>
      <c r="K21" s="221">
        <f t="shared" si="6"/>
        <v>42.44</v>
      </c>
      <c r="L21" s="221">
        <f t="shared" si="6"/>
        <v>42.44</v>
      </c>
      <c r="M21" s="221">
        <f t="shared" si="6"/>
        <v>42.44</v>
      </c>
      <c r="N21" s="221">
        <f t="shared" si="6"/>
        <v>41.929000000000002</v>
      </c>
      <c r="O21" s="221">
        <f t="shared" ca="1" si="7"/>
        <v>342.72856000000002</v>
      </c>
    </row>
    <row r="22" spans="1:15" x14ac:dyDescent="0.25">
      <c r="B22" s="163" t="s">
        <v>1110</v>
      </c>
      <c r="C22" s="221">
        <f ca="1">C12</f>
        <v>448.32646999999997</v>
      </c>
      <c r="D22" s="221">
        <f t="shared" ca="1" si="6"/>
        <v>486.72296999999998</v>
      </c>
      <c r="E22" s="221">
        <f t="shared" ca="1" si="6"/>
        <v>271.06880000000001</v>
      </c>
      <c r="F22" s="221">
        <f t="shared" ca="1" si="6"/>
        <v>349.43129000000005</v>
      </c>
      <c r="G22" s="221">
        <f t="shared" ca="1" si="6"/>
        <v>329.09467000000001</v>
      </c>
      <c r="H22" s="221">
        <f t="shared" ca="1" si="6"/>
        <v>420.83603999999997</v>
      </c>
      <c r="I22" s="221">
        <f t="shared" si="6"/>
        <v>452.13299999999998</v>
      </c>
      <c r="J22" s="221">
        <f t="shared" si="6"/>
        <v>521.96399999999903</v>
      </c>
      <c r="K22" s="221">
        <f t="shared" si="6"/>
        <v>475.23200000000003</v>
      </c>
      <c r="L22" s="221">
        <f t="shared" si="6"/>
        <v>440.28899999999999</v>
      </c>
      <c r="M22" s="221">
        <f t="shared" si="6"/>
        <v>414.464</v>
      </c>
      <c r="N22" s="221">
        <f t="shared" si="6"/>
        <v>523.92099999999903</v>
      </c>
      <c r="O22" s="221">
        <f t="shared" ca="1" si="7"/>
        <v>5133.4832399999977</v>
      </c>
    </row>
    <row r="23" spans="1:15" x14ac:dyDescent="0.25">
      <c r="B23" s="163" t="s">
        <v>1112</v>
      </c>
      <c r="C23" s="247">
        <f ca="1">C14</f>
        <v>193.35073</v>
      </c>
      <c r="D23" s="247">
        <f t="shared" ref="D23:N23" ca="1" si="8">D14</f>
        <v>135.44979999999998</v>
      </c>
      <c r="E23" s="247">
        <f t="shared" ca="1" si="8"/>
        <v>404.35611999999998</v>
      </c>
      <c r="F23" s="247">
        <f t="shared" ca="1" si="8"/>
        <v>335.54644999999999</v>
      </c>
      <c r="G23" s="247">
        <f t="shared" ca="1" si="8"/>
        <v>157.14478999999997</v>
      </c>
      <c r="H23" s="247">
        <f t="shared" ca="1" si="8"/>
        <v>202.19220000000001</v>
      </c>
      <c r="I23" s="247">
        <f t="shared" si="8"/>
        <v>312.68099999999998</v>
      </c>
      <c r="J23" s="247">
        <f t="shared" si="8"/>
        <v>337.07</v>
      </c>
      <c r="K23" s="247">
        <f t="shared" si="8"/>
        <v>269.59100000000001</v>
      </c>
      <c r="L23" s="247">
        <f t="shared" si="8"/>
        <v>382.15600000000001</v>
      </c>
      <c r="M23" s="247">
        <f t="shared" si="8"/>
        <v>392.54300000000001</v>
      </c>
      <c r="N23" s="247">
        <f t="shared" si="8"/>
        <v>268.892</v>
      </c>
      <c r="O23" s="221">
        <f t="shared" ca="1" si="7"/>
        <v>3390.97309</v>
      </c>
    </row>
    <row r="24" spans="1:15" x14ac:dyDescent="0.25">
      <c r="H24" s="221"/>
    </row>
    <row r="25" spans="1:15" x14ac:dyDescent="0.25">
      <c r="B25" s="163" t="s">
        <v>1117</v>
      </c>
      <c r="C25" s="248">
        <f t="shared" ref="C25:N25" ca="1" si="9">SUM(C20:C24)</f>
        <v>704.24751999999989</v>
      </c>
      <c r="D25" s="248">
        <f t="shared" ca="1" si="9"/>
        <v>686.78622999999993</v>
      </c>
      <c r="E25" s="248">
        <f t="shared" ca="1" si="9"/>
        <v>712.44376999999997</v>
      </c>
      <c r="F25" s="248">
        <f t="shared" ca="1" si="9"/>
        <v>379.96076000000005</v>
      </c>
      <c r="G25" s="248">
        <f t="shared" ca="1" si="9"/>
        <v>137.57637999999994</v>
      </c>
      <c r="H25" s="248">
        <f t="shared" ca="1" si="9"/>
        <v>396.47224</v>
      </c>
      <c r="I25" s="248">
        <f t="shared" si="9"/>
        <v>525.97599999999989</v>
      </c>
      <c r="J25" s="248">
        <f t="shared" si="9"/>
        <v>653.195999999999</v>
      </c>
      <c r="K25" s="248">
        <f t="shared" si="9"/>
        <v>538.67700000000002</v>
      </c>
      <c r="L25" s="248">
        <f t="shared" si="9"/>
        <v>616.29899999999998</v>
      </c>
      <c r="M25" s="248">
        <f t="shared" si="9"/>
        <v>600.86099999999999</v>
      </c>
      <c r="N25" s="248">
        <f t="shared" si="9"/>
        <v>586.05399999999895</v>
      </c>
      <c r="O25" s="248">
        <f ca="1">SUM(C25:N25)</f>
        <v>6538.5498999999973</v>
      </c>
    </row>
    <row r="26" spans="1:15" x14ac:dyDescent="0.25">
      <c r="B26" s="164"/>
      <c r="O26" s="221"/>
    </row>
    <row r="29" spans="1:15" x14ac:dyDescent="0.25">
      <c r="A29" s="163" t="s">
        <v>1118</v>
      </c>
    </row>
    <row r="30" spans="1:15" x14ac:dyDescent="0.25">
      <c r="A30" s="249">
        <v>407.3</v>
      </c>
      <c r="B30" s="163" t="s">
        <v>1119</v>
      </c>
      <c r="C30" s="164">
        <v>33215.579974024091</v>
      </c>
      <c r="D30" s="164">
        <v>35355.536690391455</v>
      </c>
      <c r="E30" s="164">
        <v>39074.18841024729</v>
      </c>
      <c r="F30" s="164">
        <v>41143.497598566311</v>
      </c>
      <c r="G30" s="164">
        <v>42014.120575539571</v>
      </c>
      <c r="H30" s="164">
        <v>43675.871827118186</v>
      </c>
    </row>
    <row r="31" spans="1:15" x14ac:dyDescent="0.25">
      <c r="A31" s="164" t="str">
        <f>MID($B31,1,3)</f>
        <v>408</v>
      </c>
      <c r="B31" s="163" t="s">
        <v>310</v>
      </c>
      <c r="C31" s="164">
        <v>139288</v>
      </c>
      <c r="D31" s="164">
        <v>139288</v>
      </c>
      <c r="E31" s="164">
        <v>139268</v>
      </c>
      <c r="F31" s="164">
        <v>139268</v>
      </c>
      <c r="G31" s="164">
        <v>139268</v>
      </c>
      <c r="H31" s="164">
        <v>139268</v>
      </c>
    </row>
    <row r="32" spans="1:15" x14ac:dyDescent="0.25">
      <c r="A32" s="249">
        <v>411.8</v>
      </c>
      <c r="B32" s="163" t="s">
        <v>311</v>
      </c>
    </row>
    <row r="33" spans="1:8" x14ac:dyDescent="0.25">
      <c r="A33" s="164" t="str">
        <f t="shared" ref="A33:A37" si="10">MID($B33,1,3)</f>
        <v>502</v>
      </c>
      <c r="B33" s="163" t="s">
        <v>1121</v>
      </c>
      <c r="C33" s="164">
        <v>-113324</v>
      </c>
      <c r="D33" s="164">
        <v>13600</v>
      </c>
      <c r="F33" s="164">
        <v>-1400</v>
      </c>
      <c r="G33" s="164">
        <v>8578.26</v>
      </c>
      <c r="H33" s="164">
        <v>4839.3999999999996</v>
      </c>
    </row>
    <row r="34" spans="1:8" x14ac:dyDescent="0.25">
      <c r="A34" s="164" t="str">
        <f t="shared" si="10"/>
        <v>502</v>
      </c>
      <c r="B34" s="163" t="s">
        <v>1121</v>
      </c>
      <c r="C34" s="164">
        <v>125928</v>
      </c>
      <c r="D34" s="164">
        <v>-2518.56</v>
      </c>
      <c r="F34" s="164">
        <v>3934.84</v>
      </c>
    </row>
    <row r="35" spans="1:8" x14ac:dyDescent="0.25">
      <c r="A35" s="164" t="str">
        <f t="shared" si="10"/>
        <v>502</v>
      </c>
      <c r="B35" s="163" t="s">
        <v>1121</v>
      </c>
      <c r="C35" s="164">
        <v>1989.3</v>
      </c>
      <c r="D35" s="164">
        <v>1351.3</v>
      </c>
      <c r="E35" s="164">
        <v>2231.8000000000002</v>
      </c>
      <c r="G35" s="164">
        <v>6133.66</v>
      </c>
      <c r="H35" s="164">
        <v>-18449.88</v>
      </c>
    </row>
    <row r="36" spans="1:8" x14ac:dyDescent="0.25">
      <c r="A36" s="164" t="str">
        <f t="shared" si="10"/>
        <v>502</v>
      </c>
      <c r="B36" s="163" t="s">
        <v>1121</v>
      </c>
      <c r="C36" s="164">
        <v>10833</v>
      </c>
      <c r="D36" s="164">
        <v>10833</v>
      </c>
      <c r="E36" s="164">
        <v>10833</v>
      </c>
      <c r="G36" s="164">
        <v>10833</v>
      </c>
      <c r="H36" s="164">
        <v>10833.02</v>
      </c>
    </row>
    <row r="37" spans="1:8" x14ac:dyDescent="0.25">
      <c r="A37" s="164" t="str">
        <f t="shared" si="10"/>
        <v>502</v>
      </c>
      <c r="B37" s="163" t="s">
        <v>1121</v>
      </c>
      <c r="C37" s="164">
        <v>8522.43</v>
      </c>
      <c r="D37" s="164">
        <v>7176.42</v>
      </c>
      <c r="E37" s="164">
        <v>7084.83</v>
      </c>
      <c r="F37" s="164">
        <v>10994.38</v>
      </c>
    </row>
    <row r="38" spans="1:8" x14ac:dyDescent="0.25">
      <c r="A38" s="164" t="str">
        <f>MID($B38,1,3)</f>
        <v>501</v>
      </c>
      <c r="B38" s="163" t="s">
        <v>1120</v>
      </c>
      <c r="C38" s="164">
        <v>17512.79</v>
      </c>
      <c r="D38" s="164">
        <v>25315.82</v>
      </c>
      <c r="E38" s="164">
        <v>8526.0300000000007</v>
      </c>
      <c r="F38" s="164">
        <v>1006.51</v>
      </c>
      <c r="G38" s="164">
        <v>3833.85</v>
      </c>
      <c r="H38" s="164">
        <v>25455.13</v>
      </c>
    </row>
    <row r="39" spans="1:8" x14ac:dyDescent="0.25">
      <c r="A39" s="164" t="str">
        <f t="shared" ref="A39:A58" si="11">MID($B39,1,3)</f>
        <v>501</v>
      </c>
      <c r="B39" s="163" t="s">
        <v>1120</v>
      </c>
      <c r="C39" s="164">
        <v>11306.300000000001</v>
      </c>
      <c r="D39" s="164">
        <v>5750.73</v>
      </c>
      <c r="E39" s="164">
        <v>8492.33</v>
      </c>
      <c r="F39" s="164">
        <v>8280.01</v>
      </c>
      <c r="G39" s="164">
        <v>8858.8799999999992</v>
      </c>
      <c r="H39" s="164">
        <v>8778.67</v>
      </c>
    </row>
    <row r="40" spans="1:8" x14ac:dyDescent="0.25">
      <c r="A40" s="164" t="str">
        <f t="shared" si="11"/>
        <v>501</v>
      </c>
      <c r="B40" s="163" t="s">
        <v>1120</v>
      </c>
      <c r="C40" s="164">
        <v>3.1</v>
      </c>
      <c r="D40" s="164">
        <v>3274.35</v>
      </c>
      <c r="F40" s="164">
        <v>-327687.75</v>
      </c>
      <c r="G40" s="164">
        <v>-386755.76</v>
      </c>
      <c r="H40" s="164">
        <v>-257967.98</v>
      </c>
    </row>
    <row r="41" spans="1:8" x14ac:dyDescent="0.25">
      <c r="A41" s="164" t="str">
        <f t="shared" si="11"/>
        <v>512</v>
      </c>
      <c r="B41" s="163" t="s">
        <v>1238</v>
      </c>
      <c r="C41" s="164">
        <v>1205.44</v>
      </c>
      <c r="D41" s="164">
        <v>234.11</v>
      </c>
      <c r="E41" s="164">
        <v>2185.3199999999997</v>
      </c>
      <c r="F41" s="164">
        <v>3681.98</v>
      </c>
      <c r="G41" s="164">
        <v>1015.75</v>
      </c>
      <c r="H41" s="164">
        <v>276.74</v>
      </c>
    </row>
    <row r="42" spans="1:8" x14ac:dyDescent="0.25">
      <c r="A42" s="164" t="str">
        <f t="shared" si="11"/>
        <v>512</v>
      </c>
      <c r="B42" s="163" t="s">
        <v>1238</v>
      </c>
      <c r="C42" s="164">
        <v>1706.7</v>
      </c>
      <c r="D42" s="164">
        <v>72.040000000000006</v>
      </c>
      <c r="E42" s="164">
        <v>151.28</v>
      </c>
      <c r="F42" s="164">
        <v>2530.15</v>
      </c>
      <c r="G42" s="164">
        <v>110.98</v>
      </c>
      <c r="H42" s="164">
        <v>187.91</v>
      </c>
    </row>
    <row r="43" spans="1:8" x14ac:dyDescent="0.25">
      <c r="A43" s="164" t="str">
        <f t="shared" si="11"/>
        <v>512</v>
      </c>
      <c r="B43" s="163" t="s">
        <v>1238</v>
      </c>
      <c r="C43" s="164">
        <v>574.91</v>
      </c>
      <c r="D43" s="164">
        <v>0.32</v>
      </c>
      <c r="E43" s="164">
        <v>790.55</v>
      </c>
      <c r="F43" s="164">
        <v>174.88</v>
      </c>
      <c r="G43" s="164">
        <v>441.17</v>
      </c>
      <c r="H43" s="164">
        <v>849.76</v>
      </c>
    </row>
    <row r="44" spans="1:8" x14ac:dyDescent="0.25">
      <c r="A44" s="164" t="str">
        <f t="shared" si="11"/>
        <v>512</v>
      </c>
      <c r="B44" s="163" t="s">
        <v>1238</v>
      </c>
      <c r="C44" s="164">
        <v>0.9</v>
      </c>
      <c r="D44" s="164">
        <v>1117.5899999999999</v>
      </c>
      <c r="E44" s="164">
        <v>8.65</v>
      </c>
      <c r="F44" s="164">
        <v>298.63</v>
      </c>
      <c r="G44" s="164">
        <v>96.84</v>
      </c>
    </row>
    <row r="45" spans="1:8" x14ac:dyDescent="0.25">
      <c r="A45" s="164" t="str">
        <f t="shared" si="11"/>
        <v>512</v>
      </c>
      <c r="B45" s="163" t="s">
        <v>1238</v>
      </c>
      <c r="C45" s="164">
        <v>94.13</v>
      </c>
      <c r="D45" s="164">
        <v>46.5</v>
      </c>
      <c r="E45" s="164">
        <v>1691.27</v>
      </c>
      <c r="F45" s="164">
        <v>48.89</v>
      </c>
    </row>
    <row r="46" spans="1:8" x14ac:dyDescent="0.25">
      <c r="A46" s="164" t="str">
        <f t="shared" si="11"/>
        <v>512</v>
      </c>
      <c r="B46" s="163" t="s">
        <v>1238</v>
      </c>
      <c r="E46" s="164">
        <v>1686.58</v>
      </c>
      <c r="F46" s="164">
        <v>2289.62</v>
      </c>
    </row>
    <row r="47" spans="1:8" x14ac:dyDescent="0.25">
      <c r="A47" s="164">
        <v>502</v>
      </c>
      <c r="B47" s="163" t="s">
        <v>1122</v>
      </c>
      <c r="C47" s="164">
        <v>-200.59999999999854</v>
      </c>
      <c r="D47" s="164">
        <v>-169.59999999999854</v>
      </c>
      <c r="E47" s="164">
        <v>-149.13999999999942</v>
      </c>
      <c r="F47" s="164">
        <v>-144.97000000000116</v>
      </c>
      <c r="G47" s="164">
        <v>-144.97000000000116</v>
      </c>
      <c r="H47" s="164">
        <v>-44.360000000000582</v>
      </c>
    </row>
    <row r="48" spans="1:8" x14ac:dyDescent="0.25">
      <c r="A48" s="164" t="str">
        <f>MID($B48,2,3)</f>
        <v>502</v>
      </c>
      <c r="B48" s="163" t="s">
        <v>1123</v>
      </c>
      <c r="C48" s="164">
        <v>0</v>
      </c>
      <c r="D48" s="164">
        <v>0</v>
      </c>
      <c r="E48" s="164">
        <v>0</v>
      </c>
      <c r="F48" s="164">
        <v>0</v>
      </c>
      <c r="G48" s="164">
        <v>0</v>
      </c>
      <c r="H48" s="164">
        <v>0</v>
      </c>
    </row>
    <row r="49" spans="1:17" x14ac:dyDescent="0.25">
      <c r="A49" s="164" t="str">
        <f t="shared" ref="A49:A55" si="12">MID($B49,2,3)</f>
        <v>512</v>
      </c>
      <c r="B49" s="163" t="s">
        <v>1124</v>
      </c>
      <c r="C49" s="164">
        <v>103586.68</v>
      </c>
      <c r="D49" s="164">
        <v>78590.070000000007</v>
      </c>
      <c r="E49" s="164">
        <v>260277.87</v>
      </c>
      <c r="F49" s="164">
        <v>219405.18000000002</v>
      </c>
      <c r="G49" s="164">
        <v>67845.359999999986</v>
      </c>
      <c r="H49" s="164">
        <v>116010.72</v>
      </c>
    </row>
    <row r="50" spans="1:17" x14ac:dyDescent="0.25">
      <c r="A50" s="164" t="str">
        <f t="shared" si="12"/>
        <v>506</v>
      </c>
      <c r="B50" s="163" t="s">
        <v>1125</v>
      </c>
      <c r="C50" s="164">
        <v>13142.72</v>
      </c>
      <c r="D50" s="164">
        <v>4657.4399999999996</v>
      </c>
      <c r="E50" s="164">
        <v>13976.22</v>
      </c>
      <c r="F50" s="164">
        <v>10155.130000000001</v>
      </c>
      <c r="G50" s="164">
        <v>15392.680000000002</v>
      </c>
      <c r="H50" s="164">
        <v>12903.749999999998</v>
      </c>
    </row>
    <row r="51" spans="1:17" x14ac:dyDescent="0.25">
      <c r="A51" s="164" t="str">
        <f t="shared" si="12"/>
        <v>506</v>
      </c>
      <c r="B51" s="163" t="s">
        <v>1126</v>
      </c>
      <c r="C51" s="164">
        <v>259084.65000000002</v>
      </c>
      <c r="D51" s="164">
        <v>230547.48</v>
      </c>
      <c r="E51" s="164">
        <v>164232.68</v>
      </c>
      <c r="F51" s="164">
        <v>226634.44</v>
      </c>
      <c r="G51" s="164">
        <v>252657.25</v>
      </c>
      <c r="H51" s="164">
        <v>313977.21999999997</v>
      </c>
    </row>
    <row r="52" spans="1:17" x14ac:dyDescent="0.25">
      <c r="A52" s="164" t="str">
        <f t="shared" si="12"/>
        <v>512</v>
      </c>
      <c r="B52" s="163" t="s">
        <v>1127</v>
      </c>
      <c r="C52" s="164">
        <v>49170.65</v>
      </c>
      <c r="D52" s="164">
        <v>28842.68</v>
      </c>
      <c r="E52" s="164">
        <v>80658.209999999992</v>
      </c>
      <c r="F52" s="164">
        <v>72668.37999999999</v>
      </c>
      <c r="G52" s="164">
        <v>61670.349999999991</v>
      </c>
      <c r="H52" s="164">
        <v>63305.94</v>
      </c>
    </row>
    <row r="53" spans="1:17" x14ac:dyDescent="0.25">
      <c r="A53" s="164" t="str">
        <f t="shared" si="12"/>
        <v>506</v>
      </c>
      <c r="B53" s="163" t="s">
        <v>1128</v>
      </c>
      <c r="C53" s="164">
        <v>0</v>
      </c>
      <c r="D53" s="164">
        <v>0</v>
      </c>
      <c r="E53" s="164">
        <v>0</v>
      </c>
      <c r="F53" s="164">
        <v>0</v>
      </c>
      <c r="G53" s="164">
        <v>0</v>
      </c>
      <c r="H53" s="164">
        <v>0</v>
      </c>
    </row>
    <row r="54" spans="1:17" x14ac:dyDescent="0.25">
      <c r="A54" s="164" t="str">
        <f t="shared" si="12"/>
        <v>512</v>
      </c>
      <c r="B54" s="163" t="s">
        <v>1129</v>
      </c>
      <c r="C54" s="164">
        <v>37011.32</v>
      </c>
      <c r="D54" s="164">
        <v>26546.49</v>
      </c>
      <c r="E54" s="164">
        <v>56906.39</v>
      </c>
      <c r="F54" s="164">
        <v>34448.74</v>
      </c>
      <c r="G54" s="164">
        <v>25964.34</v>
      </c>
      <c r="H54" s="164">
        <v>21561.13</v>
      </c>
    </row>
    <row r="55" spans="1:17" x14ac:dyDescent="0.25">
      <c r="A55" s="164" t="str">
        <f t="shared" si="12"/>
        <v>506</v>
      </c>
      <c r="B55" s="163" t="s">
        <v>1130</v>
      </c>
      <c r="C55" s="164">
        <v>68177.7</v>
      </c>
      <c r="D55" s="164">
        <v>134334.45000000001</v>
      </c>
      <c r="E55" s="164">
        <v>34319.699999999997</v>
      </c>
      <c r="F55" s="164">
        <v>51111</v>
      </c>
      <c r="G55" s="164">
        <v>0</v>
      </c>
      <c r="H55" s="164">
        <v>33720.300000000003</v>
      </c>
    </row>
    <row r="56" spans="1:17" x14ac:dyDescent="0.25">
      <c r="A56" s="164" t="str">
        <f>MID($B56,1,3)</f>
        <v>509</v>
      </c>
      <c r="B56" s="163" t="s">
        <v>312</v>
      </c>
    </row>
    <row r="57" spans="1:17" x14ac:dyDescent="0.25">
      <c r="A57" s="164" t="str">
        <f t="shared" si="11"/>
        <v>506</v>
      </c>
      <c r="B57" s="163" t="s">
        <v>1131</v>
      </c>
      <c r="C57" s="164">
        <v>107921.4</v>
      </c>
      <c r="D57" s="164">
        <v>117183.6</v>
      </c>
      <c r="E57" s="164">
        <v>58540.2</v>
      </c>
      <c r="F57" s="164">
        <v>61530.720000000001</v>
      </c>
      <c r="G57" s="164">
        <v>61044.74</v>
      </c>
      <c r="H57" s="164">
        <v>60234.77</v>
      </c>
    </row>
    <row r="58" spans="1:17" s="331" customFormat="1" x14ac:dyDescent="0.25">
      <c r="A58" s="164" t="str">
        <f t="shared" si="11"/>
        <v>411</v>
      </c>
      <c r="B58" s="163" t="s">
        <v>1239</v>
      </c>
      <c r="H58" s="331">
        <v>-33590.85238671492</v>
      </c>
      <c r="P58" s="164"/>
      <c r="Q58" s="164"/>
    </row>
    <row r="59" spans="1:17" x14ac:dyDescent="0.25">
      <c r="A59" s="164">
        <v>923</v>
      </c>
      <c r="B59" s="163" t="s">
        <v>1132</v>
      </c>
    </row>
    <row r="60" spans="1:17" x14ac:dyDescent="0.25">
      <c r="B60" s="163" t="s">
        <v>3</v>
      </c>
      <c r="C60" s="164">
        <f>SUM(C30:C59)</f>
        <v>876751.09997402399</v>
      </c>
      <c r="D60" s="164">
        <f t="shared" ref="D60" si="13">SUM(D30:D59)</f>
        <v>861429.76669039147</v>
      </c>
      <c r="E60" s="164">
        <f>SUM(E30:E59)</f>
        <v>890785.95841024711</v>
      </c>
      <c r="F60" s="164">
        <f t="shared" ref="F60:H60" si="14">SUM(F30:F59)</f>
        <v>560372.25759856636</v>
      </c>
      <c r="G60" s="164">
        <f t="shared" si="14"/>
        <v>318858.5005755396</v>
      </c>
      <c r="H60" s="164">
        <f t="shared" si="14"/>
        <v>545825.2594404032</v>
      </c>
    </row>
    <row r="62" spans="1:17" x14ac:dyDescent="0.25">
      <c r="B62" s="164"/>
    </row>
    <row r="63" spans="1:17" x14ac:dyDescent="0.25">
      <c r="A63" s="163" t="s">
        <v>1133</v>
      </c>
      <c r="B63" s="164"/>
    </row>
    <row r="64" spans="1:17" x14ac:dyDescent="0.25">
      <c r="A64" s="164" t="s">
        <v>196</v>
      </c>
      <c r="B64" s="163" t="s">
        <v>1134</v>
      </c>
      <c r="C64" s="164">
        <v>2354961</v>
      </c>
      <c r="D64" s="164">
        <v>2355580</v>
      </c>
      <c r="E64" s="164">
        <v>2355580</v>
      </c>
      <c r="F64" s="164">
        <v>2355580</v>
      </c>
      <c r="G64" s="164">
        <v>2355580</v>
      </c>
      <c r="H64" s="164">
        <v>2366698</v>
      </c>
    </row>
    <row r="65" spans="1:9" x14ac:dyDescent="0.25">
      <c r="A65" s="249">
        <v>407.3</v>
      </c>
      <c r="B65" s="163" t="s">
        <v>1135</v>
      </c>
      <c r="C65" s="164">
        <f t="shared" ref="C65:H74" ca="1" si="15">SUMIF($A$30:$H$59,$A65,C$30:C$59)</f>
        <v>33215.579974024091</v>
      </c>
      <c r="D65" s="164">
        <f t="shared" ca="1" si="15"/>
        <v>35355.536690391455</v>
      </c>
      <c r="E65" s="164">
        <f t="shared" ca="1" si="15"/>
        <v>39074.18841024729</v>
      </c>
      <c r="F65" s="164">
        <f t="shared" ca="1" si="15"/>
        <v>41143.497598566311</v>
      </c>
      <c r="G65" s="164">
        <f t="shared" ca="1" si="15"/>
        <v>42014.120575539571</v>
      </c>
      <c r="H65" s="164">
        <f t="shared" ca="1" si="15"/>
        <v>43675.871827118186</v>
      </c>
    </row>
    <row r="66" spans="1:9" x14ac:dyDescent="0.25">
      <c r="A66" s="164">
        <v>408</v>
      </c>
      <c r="B66" s="163" t="s">
        <v>1136</v>
      </c>
      <c r="C66" s="164">
        <f t="shared" ca="1" si="15"/>
        <v>139288</v>
      </c>
      <c r="D66" s="164">
        <f t="shared" ca="1" si="15"/>
        <v>139288</v>
      </c>
      <c r="E66" s="164">
        <f t="shared" ca="1" si="15"/>
        <v>139268</v>
      </c>
      <c r="F66" s="164">
        <f t="shared" ca="1" si="15"/>
        <v>139268</v>
      </c>
      <c r="G66" s="164">
        <f t="shared" ca="1" si="15"/>
        <v>139268</v>
      </c>
      <c r="H66" s="164">
        <f t="shared" ca="1" si="15"/>
        <v>139268</v>
      </c>
    </row>
    <row r="67" spans="1:9" s="331" customFormat="1" x14ac:dyDescent="0.25">
      <c r="A67" s="164">
        <v>411</v>
      </c>
      <c r="B67" s="163" t="s">
        <v>1240</v>
      </c>
      <c r="C67" s="164">
        <f t="shared" ca="1" si="15"/>
        <v>0</v>
      </c>
      <c r="D67" s="164">
        <f t="shared" ca="1" si="15"/>
        <v>0</v>
      </c>
      <c r="E67" s="164">
        <f t="shared" ca="1" si="15"/>
        <v>0</v>
      </c>
      <c r="F67" s="164">
        <f t="shared" ca="1" si="15"/>
        <v>0</v>
      </c>
      <c r="G67" s="164">
        <f t="shared" ca="1" si="15"/>
        <v>0</v>
      </c>
      <c r="H67" s="164">
        <f t="shared" ca="1" si="15"/>
        <v>-33590.85238671492</v>
      </c>
      <c r="I67" s="164"/>
    </row>
    <row r="68" spans="1:9" x14ac:dyDescent="0.25">
      <c r="A68" s="249">
        <v>411.8</v>
      </c>
      <c r="B68" s="163" t="s">
        <v>1137</v>
      </c>
      <c r="C68" s="164">
        <f t="shared" ca="1" si="15"/>
        <v>0</v>
      </c>
      <c r="D68" s="164">
        <f t="shared" ca="1" si="15"/>
        <v>0</v>
      </c>
      <c r="E68" s="164">
        <f t="shared" ca="1" si="15"/>
        <v>0</v>
      </c>
      <c r="F68" s="164">
        <f t="shared" ca="1" si="15"/>
        <v>0</v>
      </c>
      <c r="G68" s="164">
        <f t="shared" ca="1" si="15"/>
        <v>0</v>
      </c>
      <c r="H68" s="164">
        <f t="shared" ca="1" si="15"/>
        <v>0</v>
      </c>
    </row>
    <row r="69" spans="1:9" x14ac:dyDescent="0.25">
      <c r="A69" s="164">
        <v>501</v>
      </c>
      <c r="B69" s="163" t="s">
        <v>1138</v>
      </c>
      <c r="C69" s="164">
        <f t="shared" ca="1" si="15"/>
        <v>28822.190000000002</v>
      </c>
      <c r="D69" s="164">
        <f t="shared" ca="1" si="15"/>
        <v>34340.9</v>
      </c>
      <c r="E69" s="164">
        <f t="shared" ca="1" si="15"/>
        <v>17018.36</v>
      </c>
      <c r="F69" s="164">
        <f t="shared" ca="1" si="15"/>
        <v>-318401.23</v>
      </c>
      <c r="G69" s="164">
        <f t="shared" ca="1" si="15"/>
        <v>-374063.03</v>
      </c>
      <c r="H69" s="164">
        <f t="shared" ca="1" si="15"/>
        <v>-223734.18</v>
      </c>
    </row>
    <row r="70" spans="1:9" x14ac:dyDescent="0.25">
      <c r="A70" s="164">
        <v>502</v>
      </c>
      <c r="B70" s="163" t="s">
        <v>1139</v>
      </c>
      <c r="C70" s="164">
        <f t="shared" ca="1" si="15"/>
        <v>33748.129999999997</v>
      </c>
      <c r="D70" s="164">
        <f t="shared" ca="1" si="15"/>
        <v>30272.559999999998</v>
      </c>
      <c r="E70" s="164">
        <f t="shared" ca="1" si="15"/>
        <v>20000.489999999998</v>
      </c>
      <c r="F70" s="164">
        <f t="shared" ca="1" si="15"/>
        <v>13384.249999999998</v>
      </c>
      <c r="G70" s="164">
        <f t="shared" ca="1" si="15"/>
        <v>25399.949999999997</v>
      </c>
      <c r="H70" s="164">
        <f t="shared" ca="1" si="15"/>
        <v>-2821.8200000000015</v>
      </c>
    </row>
    <row r="71" spans="1:9" x14ac:dyDescent="0.25">
      <c r="A71" s="164">
        <v>506</v>
      </c>
      <c r="B71" s="163" t="s">
        <v>1140</v>
      </c>
      <c r="C71" s="164">
        <f t="shared" ca="1" si="15"/>
        <v>448326.47</v>
      </c>
      <c r="D71" s="164">
        <f t="shared" ca="1" si="15"/>
        <v>486722.97</v>
      </c>
      <c r="E71" s="164">
        <f t="shared" ca="1" si="15"/>
        <v>271068.79999999999</v>
      </c>
      <c r="F71" s="164">
        <f t="shared" ca="1" si="15"/>
        <v>349431.29000000004</v>
      </c>
      <c r="G71" s="164">
        <f t="shared" ca="1" si="15"/>
        <v>329094.67</v>
      </c>
      <c r="H71" s="164">
        <f t="shared" ca="1" si="15"/>
        <v>420836.04</v>
      </c>
    </row>
    <row r="72" spans="1:9" x14ac:dyDescent="0.25">
      <c r="A72" s="164">
        <v>509</v>
      </c>
      <c r="B72" s="163" t="s">
        <v>1141</v>
      </c>
      <c r="C72" s="164">
        <f t="shared" ca="1" si="15"/>
        <v>0</v>
      </c>
      <c r="D72" s="164">
        <f ca="1">SUMIF($A$30:$H$59,$A72,D$30:D$59)</f>
        <v>0</v>
      </c>
      <c r="E72" s="164">
        <f t="shared" ca="1" si="15"/>
        <v>0</v>
      </c>
      <c r="F72" s="164">
        <f t="shared" ca="1" si="15"/>
        <v>0</v>
      </c>
      <c r="G72" s="164">
        <f t="shared" ca="1" si="15"/>
        <v>0</v>
      </c>
      <c r="H72" s="164">
        <f t="shared" ca="1" si="15"/>
        <v>0</v>
      </c>
    </row>
    <row r="73" spans="1:9" x14ac:dyDescent="0.25">
      <c r="A73" s="164">
        <v>512</v>
      </c>
      <c r="B73" s="163" t="s">
        <v>1142</v>
      </c>
      <c r="C73" s="164">
        <f t="shared" ca="1" si="15"/>
        <v>193350.73</v>
      </c>
      <c r="D73" s="164">
        <f ca="1">SUMIF($A$30:$H$59,$A73,D$30:D$59)</f>
        <v>135449.79999999999</v>
      </c>
      <c r="E73" s="164">
        <f t="shared" ca="1" si="15"/>
        <v>404356.12</v>
      </c>
      <c r="F73" s="164">
        <f t="shared" ca="1" si="15"/>
        <v>335546.45</v>
      </c>
      <c r="G73" s="164">
        <f t="shared" ca="1" si="15"/>
        <v>157144.78999999998</v>
      </c>
      <c r="H73" s="164">
        <f t="shared" ca="1" si="15"/>
        <v>202192.2</v>
      </c>
    </row>
    <row r="74" spans="1:9" x14ac:dyDescent="0.25">
      <c r="A74" s="164">
        <v>923</v>
      </c>
      <c r="B74" s="163" t="s">
        <v>1132</v>
      </c>
      <c r="C74" s="164">
        <f t="shared" ca="1" si="15"/>
        <v>0</v>
      </c>
      <c r="D74" s="164">
        <f ca="1">SUMIF($A$30:$H$59,$A74,D$30:D$59)</f>
        <v>0</v>
      </c>
      <c r="E74" s="164">
        <f t="shared" ca="1" si="15"/>
        <v>0</v>
      </c>
      <c r="F74" s="164">
        <f t="shared" ca="1" si="15"/>
        <v>0</v>
      </c>
      <c r="G74" s="164">
        <f t="shared" ca="1" si="15"/>
        <v>0</v>
      </c>
      <c r="H74" s="164">
        <f t="shared" ca="1" si="15"/>
        <v>0</v>
      </c>
    </row>
    <row r="75" spans="1:9" x14ac:dyDescent="0.25">
      <c r="B75" s="163" t="s">
        <v>1143</v>
      </c>
      <c r="C75" s="164">
        <f t="shared" ref="C75:D75" ca="1" si="16">SUM(C64:C74)</f>
        <v>3231712.0999740236</v>
      </c>
      <c r="D75" s="164">
        <f t="shared" ca="1" si="16"/>
        <v>3217009.7666903911</v>
      </c>
      <c r="E75" s="164">
        <f ca="1">SUM(E64:E74)</f>
        <v>3246365.9584102472</v>
      </c>
      <c r="F75" s="164">
        <f ca="1">SUM(F64:F74)</f>
        <v>2915952.2575985664</v>
      </c>
      <c r="G75" s="164">
        <f ca="1">SUM(G64:G74)</f>
        <v>2674438.5005755397</v>
      </c>
      <c r="H75" s="164">
        <f ca="1">SUM(H64:H74)</f>
        <v>2912523.2594404034</v>
      </c>
    </row>
    <row r="76" spans="1:9" x14ac:dyDescent="0.25">
      <c r="B76" s="163" t="s">
        <v>1144</v>
      </c>
      <c r="C76" s="164">
        <f ca="1">SUM(C69:C73)-C72</f>
        <v>704247.52</v>
      </c>
      <c r="D76" s="164">
        <f t="shared" ref="D76:H76" ca="1" si="17">SUM(D69:D73)-D72</f>
        <v>686786.23</v>
      </c>
      <c r="E76" s="164">
        <f t="shared" ca="1" si="17"/>
        <v>712443.77</v>
      </c>
      <c r="F76" s="164">
        <f t="shared" ca="1" si="17"/>
        <v>379960.76000000007</v>
      </c>
      <c r="G76" s="164">
        <f t="shared" ca="1" si="17"/>
        <v>137576.37999999995</v>
      </c>
      <c r="H76" s="164">
        <f t="shared" ca="1" si="17"/>
        <v>396472.24</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8"/>
  <sheetViews>
    <sheetView zoomScaleNormal="100" workbookViewId="0">
      <selection activeCell="D27" sqref="D27"/>
    </sheetView>
  </sheetViews>
  <sheetFormatPr defaultRowHeight="12.75" x14ac:dyDescent="0.2"/>
  <cols>
    <col min="1" max="1" width="6.85546875" style="21" customWidth="1"/>
    <col min="2" max="2" width="26.7109375" style="21" customWidth="1"/>
    <col min="3" max="3" width="16" style="21" customWidth="1"/>
    <col min="4" max="4" width="19" style="21" customWidth="1"/>
    <col min="5" max="5" width="18.7109375" style="21" customWidth="1"/>
    <col min="6"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2.7109375" style="21" customWidth="1"/>
    <col min="16" max="16" width="13.140625" style="21" customWidth="1"/>
    <col min="17" max="17" width="12.42578125" style="21" customWidth="1"/>
    <col min="18" max="18" width="16.85546875" style="21" customWidth="1"/>
    <col min="19" max="19" width="16.5703125" style="21" customWidth="1"/>
    <col min="20" max="20" width="14.7109375" style="21" customWidth="1"/>
    <col min="21" max="16384" width="9.140625" style="21"/>
  </cols>
  <sheetData>
    <row r="1" spans="1:20" s="16" customFormat="1" ht="20.100000000000001" customHeight="1" x14ac:dyDescent="0.2">
      <c r="A1" s="380" t="s">
        <v>597</v>
      </c>
      <c r="B1" s="379"/>
      <c r="C1" s="379"/>
      <c r="D1" s="379"/>
      <c r="E1" s="379"/>
      <c r="F1" s="379"/>
      <c r="G1" s="379"/>
      <c r="H1" s="379"/>
      <c r="I1" s="379"/>
      <c r="J1" s="379"/>
      <c r="K1" s="379"/>
      <c r="L1" s="379"/>
    </row>
    <row r="2" spans="1:20" s="16" customFormat="1" ht="20.100000000000001" customHeight="1" x14ac:dyDescent="0.2">
      <c r="A2" s="380" t="s">
        <v>1349</v>
      </c>
      <c r="B2" s="379"/>
      <c r="C2" s="379"/>
      <c r="D2" s="379"/>
      <c r="E2" s="379"/>
      <c r="F2" s="379"/>
      <c r="G2" s="379"/>
      <c r="H2" s="379"/>
      <c r="I2" s="379"/>
      <c r="J2" s="379"/>
      <c r="K2" s="379"/>
      <c r="L2" s="379"/>
    </row>
    <row r="3" spans="1:20" s="16" customFormat="1" ht="20.100000000000001" customHeight="1" x14ac:dyDescent="0.2">
      <c r="A3" s="379" t="s">
        <v>286</v>
      </c>
      <c r="B3" s="379"/>
      <c r="C3" s="379"/>
      <c r="D3" s="379"/>
      <c r="E3" s="379"/>
      <c r="F3" s="379"/>
      <c r="G3" s="379"/>
      <c r="H3" s="379"/>
      <c r="I3" s="379"/>
      <c r="J3" s="379"/>
      <c r="K3" s="379"/>
      <c r="L3" s="379"/>
    </row>
    <row r="4" spans="1:20" s="16" customFormat="1" ht="20.100000000000001" customHeight="1" x14ac:dyDescent="0.2">
      <c r="A4" s="380" t="s">
        <v>1186</v>
      </c>
      <c r="B4" s="379"/>
      <c r="C4" s="379"/>
      <c r="D4" s="379"/>
      <c r="E4" s="379"/>
      <c r="F4" s="379"/>
      <c r="G4" s="379"/>
      <c r="H4" s="379"/>
      <c r="I4" s="379"/>
      <c r="J4" s="379"/>
      <c r="K4" s="379"/>
      <c r="L4" s="379"/>
    </row>
    <row r="5" spans="1:20" s="16" customFormat="1" ht="20.100000000000001" customHeight="1" x14ac:dyDescent="0.2">
      <c r="A5" s="378"/>
      <c r="B5" s="378"/>
      <c r="C5" s="378"/>
      <c r="D5" s="378"/>
      <c r="E5" s="378"/>
      <c r="F5" s="378"/>
      <c r="G5" s="378"/>
      <c r="H5" s="378"/>
      <c r="I5" s="378"/>
      <c r="J5" s="378"/>
      <c r="K5" s="378"/>
      <c r="L5" s="378"/>
    </row>
    <row r="6" spans="1:20" s="16" customFormat="1" ht="20.100000000000001" customHeight="1" x14ac:dyDescent="0.2">
      <c r="A6" s="18" t="s">
        <v>205</v>
      </c>
      <c r="L6" s="19"/>
    </row>
    <row r="7" spans="1:20" s="16" customFormat="1" ht="20.100000000000001" customHeight="1" x14ac:dyDescent="0.2">
      <c r="A7" s="18" t="s">
        <v>958</v>
      </c>
      <c r="L7" s="19" t="s">
        <v>959</v>
      </c>
    </row>
    <row r="8" spans="1:20" s="16" customFormat="1" ht="20.100000000000001" customHeight="1" x14ac:dyDescent="0.2">
      <c r="A8" s="16" t="s">
        <v>1348</v>
      </c>
      <c r="L8" s="19" t="s">
        <v>319</v>
      </c>
    </row>
    <row r="9" spans="1:20" s="16" customFormat="1" ht="20.100000000000001" customHeight="1" x14ac:dyDescent="0.2">
      <c r="A9" s="18" t="s">
        <v>151</v>
      </c>
      <c r="L9" s="20" t="s">
        <v>1149</v>
      </c>
    </row>
    <row r="10" spans="1:20" s="16" customFormat="1" ht="20.100000000000001" customHeight="1" x14ac:dyDescent="0.2"/>
    <row r="11" spans="1:20" ht="66" customHeight="1" x14ac:dyDescent="0.2">
      <c r="A11" s="31" t="s">
        <v>152</v>
      </c>
      <c r="B11" s="31" t="s">
        <v>290</v>
      </c>
      <c r="C11" s="31" t="s">
        <v>291</v>
      </c>
      <c r="D11" s="31" t="s">
        <v>960</v>
      </c>
      <c r="E11" s="31" t="s">
        <v>947</v>
      </c>
      <c r="F11" s="31" t="s">
        <v>948</v>
      </c>
      <c r="G11" s="31" t="s">
        <v>293</v>
      </c>
      <c r="H11" s="31" t="s">
        <v>949</v>
      </c>
      <c r="I11" s="31" t="s">
        <v>294</v>
      </c>
      <c r="J11" s="31" t="s">
        <v>295</v>
      </c>
      <c r="K11" s="31" t="s">
        <v>961</v>
      </c>
      <c r="L11" s="31" t="s">
        <v>296</v>
      </c>
    </row>
    <row r="12" spans="1:20" ht="18.95" customHeight="1" x14ac:dyDescent="0.2">
      <c r="A12" s="22"/>
      <c r="B12" s="72" t="s">
        <v>297</v>
      </c>
      <c r="C12" s="72" t="s">
        <v>298</v>
      </c>
      <c r="D12" s="72" t="s">
        <v>299</v>
      </c>
      <c r="E12" s="72" t="s">
        <v>300</v>
      </c>
      <c r="F12" s="72" t="s">
        <v>950</v>
      </c>
      <c r="G12" s="72" t="s">
        <v>301</v>
      </c>
      <c r="H12" s="72" t="s">
        <v>951</v>
      </c>
      <c r="I12" s="72" t="s">
        <v>952</v>
      </c>
      <c r="J12" s="72" t="s">
        <v>953</v>
      </c>
      <c r="K12" s="72" t="s">
        <v>954</v>
      </c>
      <c r="L12" s="72" t="s">
        <v>962</v>
      </c>
    </row>
    <row r="13" spans="1:20" ht="18.95" customHeight="1" x14ac:dyDescent="0.2">
      <c r="A13" s="22"/>
      <c r="B13" s="29"/>
      <c r="C13" s="29"/>
      <c r="D13" s="30" t="s">
        <v>155</v>
      </c>
      <c r="E13" s="30" t="s">
        <v>302</v>
      </c>
      <c r="F13" s="30" t="s">
        <v>155</v>
      </c>
      <c r="G13" s="30" t="s">
        <v>155</v>
      </c>
      <c r="H13" s="30" t="s">
        <v>155</v>
      </c>
      <c r="I13" s="30"/>
      <c r="J13" s="30" t="s">
        <v>302</v>
      </c>
      <c r="K13" s="30" t="s">
        <v>302</v>
      </c>
      <c r="L13" s="30" t="s">
        <v>302</v>
      </c>
    </row>
    <row r="14" spans="1:20" ht="18.95" customHeight="1" x14ac:dyDescent="0.2">
      <c r="A14" s="26"/>
      <c r="B14" s="23" t="s">
        <v>238</v>
      </c>
      <c r="C14" s="27"/>
      <c r="D14" s="24"/>
      <c r="E14" s="24"/>
      <c r="F14" s="24"/>
      <c r="G14" s="24"/>
      <c r="H14" s="24"/>
      <c r="I14" s="24"/>
      <c r="J14" s="24"/>
      <c r="K14" s="24"/>
      <c r="L14" s="24"/>
      <c r="P14" s="16" t="s">
        <v>955</v>
      </c>
      <c r="Q14" s="136" t="s">
        <v>956</v>
      </c>
      <c r="R14" s="136" t="s">
        <v>338</v>
      </c>
      <c r="S14" s="136" t="s">
        <v>339</v>
      </c>
      <c r="T14" s="136" t="s">
        <v>969</v>
      </c>
    </row>
    <row r="15" spans="1:20" ht="18.95" customHeight="1" x14ac:dyDescent="0.2">
      <c r="A15" s="26">
        <v>1</v>
      </c>
      <c r="B15" s="23" t="s">
        <v>303</v>
      </c>
      <c r="C15" s="27" t="s">
        <v>304</v>
      </c>
      <c r="D15" s="24">
        <v>88271627.544804603</v>
      </c>
      <c r="E15" s="78">
        <v>0.80349999999999999</v>
      </c>
      <c r="F15" s="24">
        <f>D15*E15</f>
        <v>70926252.732250497</v>
      </c>
      <c r="G15" s="24">
        <f>SUM(P15:T15)</f>
        <v>-21169570.796621051</v>
      </c>
      <c r="H15" s="24">
        <f>SUM(F15:G15)</f>
        <v>49756681.935629442</v>
      </c>
      <c r="I15" s="78">
        <f>H15/H$21</f>
        <v>1.9016889416753828E-2</v>
      </c>
      <c r="J15" s="78">
        <v>3.4922000000000002E-2</v>
      </c>
      <c r="K15" s="78">
        <f>I15*J15</f>
        <v>6.6410781221187723E-4</v>
      </c>
      <c r="L15" s="78">
        <v>5.6919854575132774E-4</v>
      </c>
      <c r="O15" s="78">
        <f>D15/D$21</f>
        <v>1.9016889416753831E-2</v>
      </c>
      <c r="P15" s="24">
        <f>O15*P$21</f>
        <v>-22094.252286423205</v>
      </c>
      <c r="Q15" s="24">
        <f>$O15*Q$21</f>
        <v>623148.21330801805</v>
      </c>
      <c r="R15" s="24">
        <f>$O15*R$21</f>
        <v>-21606643.08548186</v>
      </c>
      <c r="S15" s="24">
        <f>$O15*S$21</f>
        <v>-60710.944371214027</v>
      </c>
      <c r="T15" s="24">
        <f>$O15*T$21</f>
        <v>-103270.72778957346</v>
      </c>
    </row>
    <row r="16" spans="1:20" ht="18.95" customHeight="1" x14ac:dyDescent="0.2">
      <c r="A16" s="26"/>
      <c r="B16" s="23"/>
      <c r="C16" s="27"/>
      <c r="D16" s="24"/>
      <c r="E16" s="78"/>
      <c r="F16" s="24"/>
      <c r="G16" s="24"/>
      <c r="H16" s="24"/>
      <c r="I16" s="78"/>
      <c r="J16" s="78"/>
      <c r="K16" s="78"/>
      <c r="L16" s="78"/>
      <c r="O16" s="78"/>
      <c r="P16" s="24"/>
      <c r="Q16" s="24"/>
      <c r="R16" s="24"/>
      <c r="S16" s="24"/>
      <c r="T16" s="24"/>
    </row>
    <row r="17" spans="1:20" ht="18.95" customHeight="1" x14ac:dyDescent="0.2">
      <c r="A17" s="26">
        <v>2</v>
      </c>
      <c r="B17" s="23" t="s">
        <v>305</v>
      </c>
      <c r="C17" s="27" t="s">
        <v>306</v>
      </c>
      <c r="D17" s="24">
        <v>2089483476.9936311</v>
      </c>
      <c r="E17" s="81">
        <f>E$15</f>
        <v>0.80349999999999999</v>
      </c>
      <c r="F17" s="24">
        <f>D17*E17</f>
        <v>1678899973.7643826</v>
      </c>
      <c r="G17" s="24">
        <f>SUM(P17:T17)</f>
        <v>-501106296.83512652</v>
      </c>
      <c r="H17" s="24">
        <f>SUM(F17:G17)</f>
        <v>1177793676.929256</v>
      </c>
      <c r="I17" s="78">
        <f>H17/H$21</f>
        <v>0.4501500349016832</v>
      </c>
      <c r="J17" s="81">
        <v>4.5318070693350046E-2</v>
      </c>
      <c r="K17" s="78">
        <f>I17*J17</f>
        <v>2.039993110428847E-2</v>
      </c>
      <c r="L17" s="78">
        <v>2.0565330882848589E-2</v>
      </c>
      <c r="O17" s="78">
        <f>D17/D$21</f>
        <v>0.45015003490168332</v>
      </c>
      <c r="P17" s="24">
        <f>O17*P$21</f>
        <v>-522994.49294256512</v>
      </c>
      <c r="Q17" s="24">
        <f>$O17*Q$21</f>
        <v>14750582.170520335</v>
      </c>
      <c r="R17" s="24">
        <f>$O17*R$21</f>
        <v>-511452263.61095041</v>
      </c>
      <c r="S17" s="24">
        <f>$O17*S$21</f>
        <v>-1437092.7404951591</v>
      </c>
      <c r="T17" s="24">
        <f>$O17*T$21</f>
        <v>-2444528.1612587762</v>
      </c>
    </row>
    <row r="18" spans="1:20" ht="18.95" customHeight="1" x14ac:dyDescent="0.2">
      <c r="A18" s="26"/>
      <c r="B18" s="23"/>
      <c r="C18" s="27"/>
      <c r="D18" s="73"/>
      <c r="E18" s="82"/>
      <c r="F18" s="73"/>
      <c r="G18" s="73"/>
      <c r="H18" s="73"/>
      <c r="I18" s="82"/>
      <c r="J18" s="82"/>
      <c r="K18" s="82"/>
      <c r="L18" s="82"/>
      <c r="O18" s="82"/>
      <c r="P18" s="73"/>
      <c r="Q18" s="73"/>
      <c r="R18" s="73"/>
      <c r="S18" s="73"/>
      <c r="T18" s="73"/>
    </row>
    <row r="19" spans="1:20" ht="18.95" customHeight="1" x14ac:dyDescent="0.2">
      <c r="A19" s="26">
        <v>3</v>
      </c>
      <c r="B19" s="23" t="s">
        <v>307</v>
      </c>
      <c r="C19" s="27"/>
      <c r="D19" s="35">
        <v>2463993901.3235602</v>
      </c>
      <c r="E19" s="81">
        <f>E$15</f>
        <v>0.80349999999999999</v>
      </c>
      <c r="F19" s="35">
        <f>D19*E19</f>
        <v>1979819099.7134807</v>
      </c>
      <c r="G19" s="35">
        <f>SUM(P19:T19)</f>
        <v>-590922528.41985452</v>
      </c>
      <c r="H19" s="35">
        <f>SUM(F19:G19)</f>
        <v>1388896571.2936263</v>
      </c>
      <c r="I19" s="84">
        <f>H19/H$21</f>
        <v>0.53083307568156302</v>
      </c>
      <c r="J19" s="78">
        <v>0.1042</v>
      </c>
      <c r="K19" s="84">
        <f>I19*J19</f>
        <v>5.531280648601887E-2</v>
      </c>
      <c r="L19" s="84">
        <v>5.5066943603104816E-2</v>
      </c>
      <c r="O19" s="84">
        <f>D19/D$21</f>
        <v>0.5308330756815629</v>
      </c>
      <c r="P19" s="35">
        <f>O19*P$21</f>
        <v>-616733.87477101164</v>
      </c>
      <c r="Q19" s="35">
        <f>$O19*Q$21</f>
        <v>17394415.849331424</v>
      </c>
      <c r="R19" s="35">
        <f>$O19*R$21</f>
        <v>-603122863.7274133</v>
      </c>
      <c r="S19" s="35">
        <f>$O19*S$21</f>
        <v>-1694671.3325109612</v>
      </c>
      <c r="T19" s="35">
        <f>$O19*T$21</f>
        <v>-2882675.3344906592</v>
      </c>
    </row>
    <row r="20" spans="1:20" ht="18.95" customHeight="1" x14ac:dyDescent="0.2">
      <c r="A20" s="26"/>
      <c r="B20" s="23"/>
      <c r="C20" s="27"/>
      <c r="D20" s="24"/>
      <c r="E20" s="78"/>
      <c r="F20" s="24"/>
      <c r="G20" s="24"/>
      <c r="H20" s="24"/>
      <c r="I20" s="78"/>
      <c r="J20" s="78"/>
      <c r="K20" s="78"/>
      <c r="L20" s="78"/>
      <c r="O20" s="78"/>
      <c r="P20" s="24"/>
      <c r="Q20" s="24"/>
      <c r="R20" s="24"/>
      <c r="S20" s="24"/>
      <c r="T20" s="24"/>
    </row>
    <row r="21" spans="1:20" ht="18.95" customHeight="1" thickBot="1" x14ac:dyDescent="0.25">
      <c r="A21" s="26">
        <v>4</v>
      </c>
      <c r="B21" s="23" t="s">
        <v>308</v>
      </c>
      <c r="C21" s="27"/>
      <c r="D21" s="39">
        <f>SUM(D15:D19)</f>
        <v>4641749005.8619957</v>
      </c>
      <c r="E21" s="78"/>
      <c r="F21" s="39">
        <f>SUM(F15:F19)</f>
        <v>3729645326.2101135</v>
      </c>
      <c r="G21" s="39">
        <f>SUM(G15:G19)</f>
        <v>-1113198396.0516021</v>
      </c>
      <c r="H21" s="39">
        <f>SUM(H15:H19)</f>
        <v>2616446930.1585116</v>
      </c>
      <c r="I21" s="85">
        <f>SUM(I15:I19)</f>
        <v>1</v>
      </c>
      <c r="J21" s="78"/>
      <c r="K21" s="85">
        <f>SUM(K15:K19)</f>
        <v>7.6376845402519211E-2</v>
      </c>
      <c r="L21" s="85">
        <f>SUM(L15:L19)</f>
        <v>7.6201473031704742E-2</v>
      </c>
      <c r="O21" s="85">
        <f>SUM(O15:O19)</f>
        <v>1</v>
      </c>
      <c r="P21" s="39">
        <v>-1161822.6199999999</v>
      </c>
      <c r="Q21" s="39">
        <v>32768146.233159773</v>
      </c>
      <c r="R21" s="39">
        <v>-1136181770.4238455</v>
      </c>
      <c r="S21" s="39">
        <v>-3192475.0173773342</v>
      </c>
      <c r="T21" s="39">
        <v>-5430474.2235390088</v>
      </c>
    </row>
    <row r="22" spans="1:20" ht="18.95" customHeight="1" thickTop="1" thickBot="1" x14ac:dyDescent="0.25">
      <c r="A22" s="26"/>
      <c r="B22" s="23"/>
      <c r="C22" s="27"/>
      <c r="D22" s="24"/>
      <c r="E22" s="24"/>
      <c r="F22" s="24"/>
      <c r="G22" s="24"/>
      <c r="H22" s="24"/>
      <c r="I22" s="24"/>
      <c r="J22" s="24"/>
      <c r="K22" s="24"/>
      <c r="L22" s="24"/>
      <c r="P22" s="39">
        <f>SUM(P15:P19)</f>
        <v>-1161822.6200000001</v>
      </c>
      <c r="Q22" s="39">
        <f>SUM(Q15:Q19)</f>
        <v>32768146.233159777</v>
      </c>
      <c r="R22" s="39">
        <f>SUM(R15:R19)</f>
        <v>-1136181770.4238455</v>
      </c>
      <c r="S22" s="39">
        <f>SUM(S15:S19)</f>
        <v>-3192475.0173773346</v>
      </c>
      <c r="T22" s="39">
        <f>SUM(T15:T19)</f>
        <v>-5430474.2235390088</v>
      </c>
    </row>
    <row r="23" spans="1:20" s="16" customFormat="1" ht="20.100000000000001" customHeight="1" thickTop="1" x14ac:dyDescent="0.2">
      <c r="A23" s="379" t="s">
        <v>597</v>
      </c>
      <c r="B23" s="379"/>
      <c r="C23" s="379"/>
      <c r="D23" s="379"/>
      <c r="E23" s="379"/>
      <c r="F23" s="379"/>
      <c r="G23" s="379"/>
      <c r="H23" s="379"/>
      <c r="I23" s="379"/>
      <c r="J23" s="379"/>
      <c r="K23" s="379"/>
      <c r="L23" s="71"/>
    </row>
    <row r="24" spans="1:20" s="16" customFormat="1" ht="20.100000000000001" customHeight="1" x14ac:dyDescent="0.2">
      <c r="A24" s="379" t="s">
        <v>1349</v>
      </c>
      <c r="B24" s="379"/>
      <c r="C24" s="379"/>
      <c r="D24" s="379"/>
      <c r="E24" s="379"/>
      <c r="F24" s="379"/>
      <c r="G24" s="379"/>
      <c r="H24" s="379"/>
      <c r="I24" s="379"/>
      <c r="J24" s="379"/>
      <c r="K24" s="379"/>
      <c r="L24" s="71"/>
    </row>
    <row r="25" spans="1:20" s="16" customFormat="1" ht="20.100000000000001" customHeight="1" x14ac:dyDescent="0.2">
      <c r="A25" s="379" t="s">
        <v>286</v>
      </c>
      <c r="B25" s="379"/>
      <c r="C25" s="379"/>
      <c r="D25" s="379"/>
      <c r="E25" s="379"/>
      <c r="F25" s="379"/>
      <c r="G25" s="379"/>
      <c r="H25" s="379"/>
      <c r="I25" s="379"/>
      <c r="J25" s="379"/>
      <c r="K25" s="379"/>
      <c r="L25" s="71"/>
    </row>
    <row r="26" spans="1:20" s="16" customFormat="1" ht="20.100000000000001" customHeight="1" x14ac:dyDescent="0.2">
      <c r="A26" s="379" t="s">
        <v>1180</v>
      </c>
      <c r="B26" s="379"/>
      <c r="C26" s="379"/>
      <c r="D26" s="379"/>
      <c r="E26" s="379"/>
      <c r="F26" s="379"/>
      <c r="G26" s="379"/>
      <c r="H26" s="379"/>
      <c r="I26" s="379"/>
      <c r="J26" s="379"/>
      <c r="K26" s="379"/>
      <c r="L26" s="71"/>
    </row>
    <row r="27" spans="1:20" s="16" customFormat="1" ht="20.100000000000001" customHeight="1" x14ac:dyDescent="0.2">
      <c r="A27" s="378"/>
      <c r="B27" s="378"/>
      <c r="C27" s="378"/>
      <c r="D27" s="378"/>
      <c r="E27" s="378"/>
      <c r="F27" s="378"/>
      <c r="G27" s="378"/>
      <c r="H27" s="378"/>
      <c r="I27" s="378"/>
      <c r="J27" s="378"/>
      <c r="K27" s="378"/>
      <c r="L27" s="378"/>
    </row>
    <row r="28" spans="1:20" s="16" customFormat="1" ht="20.100000000000001" customHeight="1" x14ac:dyDescent="0.2">
      <c r="A28" s="18" t="s">
        <v>150</v>
      </c>
      <c r="K28" s="19"/>
    </row>
    <row r="29" spans="1:20" s="16" customFormat="1" ht="20.100000000000001" customHeight="1" x14ac:dyDescent="0.2">
      <c r="A29" s="18" t="s">
        <v>963</v>
      </c>
      <c r="K29" s="19" t="s">
        <v>959</v>
      </c>
    </row>
    <row r="30" spans="1:20" s="16" customFormat="1" ht="20.100000000000001" customHeight="1" x14ac:dyDescent="0.2">
      <c r="A30" s="16" t="s">
        <v>1348</v>
      </c>
      <c r="K30" s="19" t="s">
        <v>320</v>
      </c>
    </row>
    <row r="31" spans="1:20" s="16" customFormat="1" ht="20.100000000000001" customHeight="1" x14ac:dyDescent="0.2">
      <c r="A31" s="18" t="s">
        <v>151</v>
      </c>
      <c r="K31" s="20" t="str">
        <f>$L$9</f>
        <v>WITNESS:   D. K. ARBOUGH</v>
      </c>
    </row>
    <row r="32" spans="1:20" s="16" customFormat="1" ht="20.100000000000001" customHeight="1" x14ac:dyDescent="0.2"/>
    <row r="33" spans="1:20" ht="66" customHeight="1" x14ac:dyDescent="0.2">
      <c r="A33" s="31" t="s">
        <v>152</v>
      </c>
      <c r="B33" s="31" t="s">
        <v>290</v>
      </c>
      <c r="C33" s="31" t="s">
        <v>291</v>
      </c>
      <c r="D33" s="31" t="s">
        <v>960</v>
      </c>
      <c r="E33" s="31" t="s">
        <v>947</v>
      </c>
      <c r="F33" s="31" t="s">
        <v>948</v>
      </c>
      <c r="G33" s="31" t="s">
        <v>293</v>
      </c>
      <c r="H33" s="31" t="s">
        <v>949</v>
      </c>
      <c r="I33" s="31" t="s">
        <v>294</v>
      </c>
      <c r="J33" s="31" t="s">
        <v>295</v>
      </c>
      <c r="K33" s="31" t="s">
        <v>961</v>
      </c>
      <c r="L33" s="27"/>
    </row>
    <row r="34" spans="1:20" ht="18.95" customHeight="1" x14ac:dyDescent="0.2">
      <c r="A34" s="22"/>
      <c r="B34" s="72" t="s">
        <v>297</v>
      </c>
      <c r="C34" s="72" t="s">
        <v>298</v>
      </c>
      <c r="D34" s="72" t="s">
        <v>299</v>
      </c>
      <c r="E34" s="72" t="s">
        <v>300</v>
      </c>
      <c r="F34" s="72" t="s">
        <v>950</v>
      </c>
      <c r="G34" s="72" t="s">
        <v>301</v>
      </c>
      <c r="H34" s="72" t="s">
        <v>951</v>
      </c>
      <c r="I34" s="72" t="s">
        <v>952</v>
      </c>
      <c r="J34" s="72" t="s">
        <v>953</v>
      </c>
      <c r="K34" s="72" t="s">
        <v>954</v>
      </c>
      <c r="L34" s="72"/>
    </row>
    <row r="35" spans="1:20" ht="18.95" customHeight="1" x14ac:dyDescent="0.2">
      <c r="A35" s="22"/>
      <c r="B35" s="29"/>
      <c r="C35" s="29"/>
      <c r="D35" s="30" t="s">
        <v>155</v>
      </c>
      <c r="E35" s="30" t="s">
        <v>302</v>
      </c>
      <c r="F35" s="30" t="s">
        <v>155</v>
      </c>
      <c r="G35" s="30" t="s">
        <v>155</v>
      </c>
      <c r="H35" s="30" t="s">
        <v>155</v>
      </c>
      <c r="I35" s="30"/>
      <c r="J35" s="30" t="s">
        <v>302</v>
      </c>
      <c r="K35" s="30" t="s">
        <v>302</v>
      </c>
      <c r="L35" s="30"/>
    </row>
    <row r="36" spans="1:20" ht="18.95" customHeight="1" x14ac:dyDescent="0.2">
      <c r="A36" s="26"/>
      <c r="B36" s="23" t="s">
        <v>238</v>
      </c>
      <c r="C36" s="27"/>
      <c r="D36" s="24"/>
      <c r="E36" s="24"/>
      <c r="F36" s="24"/>
      <c r="G36" s="24"/>
      <c r="H36" s="24"/>
      <c r="I36" s="24"/>
      <c r="J36" s="24"/>
      <c r="K36" s="24"/>
      <c r="L36" s="24"/>
      <c r="P36" s="16" t="s">
        <v>955</v>
      </c>
      <c r="Q36" s="136" t="s">
        <v>956</v>
      </c>
      <c r="R36" s="136" t="s">
        <v>338</v>
      </c>
      <c r="S36" s="136" t="s">
        <v>339</v>
      </c>
      <c r="T36" s="136" t="s">
        <v>969</v>
      </c>
    </row>
    <row r="37" spans="1:20" ht="18.95" customHeight="1" x14ac:dyDescent="0.2">
      <c r="A37" s="26">
        <v>1</v>
      </c>
      <c r="B37" s="23" t="s">
        <v>303</v>
      </c>
      <c r="C37" s="27" t="s">
        <v>304</v>
      </c>
      <c r="D37" s="24">
        <v>276852052.73320603</v>
      </c>
      <c r="E37" s="78">
        <v>0.81510000000000005</v>
      </c>
      <c r="F37" s="24">
        <f>D37*E37</f>
        <v>225662108.18283626</v>
      </c>
      <c r="G37" s="24">
        <f>SUM(P37:T37)</f>
        <v>-70870782.307540178</v>
      </c>
      <c r="H37" s="24">
        <f>SUM(F37:G37)</f>
        <v>154791325.87529609</v>
      </c>
      <c r="I37" s="78">
        <f>H37/H$43</f>
        <v>6.287764892815359E-2</v>
      </c>
      <c r="J37" s="78">
        <v>2.5936299999999999E-2</v>
      </c>
      <c r="K37" s="78">
        <f>I37*J37</f>
        <v>1.6308135658952699E-3</v>
      </c>
      <c r="L37" s="24"/>
      <c r="O37" s="78">
        <f>D37/D$43</f>
        <v>6.287764892815359E-2</v>
      </c>
      <c r="P37" s="24">
        <f>O37*P$43</f>
        <v>-73052.674817147592</v>
      </c>
      <c r="Q37" s="24">
        <f>O37*Q$43</f>
        <v>2150793.1736246664</v>
      </c>
      <c r="R37" s="24">
        <f>$O37*R$43</f>
        <v>-72352624.972750142</v>
      </c>
      <c r="S37" s="24">
        <f>$O37*S$43</f>
        <v>-231713.99575570569</v>
      </c>
      <c r="T37" s="24">
        <f>$O37*T$43</f>
        <v>-364183.83784185786</v>
      </c>
    </row>
    <row r="38" spans="1:20" ht="18.95" customHeight="1" x14ac:dyDescent="0.2">
      <c r="A38" s="26"/>
      <c r="B38" s="23"/>
      <c r="C38" s="27"/>
      <c r="D38" s="24"/>
      <c r="E38" s="78"/>
      <c r="F38" s="24"/>
      <c r="G38" s="24"/>
      <c r="H38" s="24"/>
      <c r="I38" s="78"/>
      <c r="J38" s="78"/>
      <c r="K38" s="78"/>
      <c r="L38" s="24"/>
      <c r="O38" s="78"/>
      <c r="P38" s="24"/>
      <c r="Q38" s="24"/>
      <c r="R38" s="24"/>
      <c r="S38" s="24"/>
      <c r="T38" s="24"/>
    </row>
    <row r="39" spans="1:20" ht="18.95" customHeight="1" x14ac:dyDescent="0.2">
      <c r="A39" s="26">
        <v>2</v>
      </c>
      <c r="B39" s="23" t="s">
        <v>305</v>
      </c>
      <c r="C39" s="27" t="s">
        <v>306</v>
      </c>
      <c r="D39" s="24">
        <v>1792461732.2299998</v>
      </c>
      <c r="E39" s="81">
        <f>E$37</f>
        <v>0.81510000000000005</v>
      </c>
      <c r="F39" s="24">
        <f>D39*E39</f>
        <v>1461035557.9406729</v>
      </c>
      <c r="G39" s="24">
        <f>SUM(P39:T39)</f>
        <v>-458848558.15711337</v>
      </c>
      <c r="H39" s="24">
        <f>SUM(F39:G39)</f>
        <v>1002186999.7835596</v>
      </c>
      <c r="I39" s="78">
        <f>H39/H$43</f>
        <v>0.40709750353528756</v>
      </c>
      <c r="J39" s="81">
        <v>4.1288456626836223E-2</v>
      </c>
      <c r="K39" s="78">
        <f>I39*J39</f>
        <v>1.6808427617610026E-2</v>
      </c>
      <c r="O39" s="78">
        <f>D39/D$43</f>
        <v>0.40709750353528762</v>
      </c>
      <c r="P39" s="24">
        <f>O39*P$43</f>
        <v>-472975.08815282705</v>
      </c>
      <c r="Q39" s="24">
        <f>O39*Q$43</f>
        <v>13925179.241415566</v>
      </c>
      <c r="R39" s="24">
        <f>$O39*R$43</f>
        <v>-468442658.12621927</v>
      </c>
      <c r="S39" s="24">
        <f>$O39*S$43</f>
        <v>-1500218.1349706524</v>
      </c>
      <c r="T39" s="24">
        <f>$O39*T$43</f>
        <v>-2357886.0491861897</v>
      </c>
    </row>
    <row r="40" spans="1:20" ht="18.95" customHeight="1" x14ac:dyDescent="0.2">
      <c r="A40" s="26"/>
      <c r="B40" s="23"/>
      <c r="C40" s="27"/>
      <c r="D40" s="73"/>
      <c r="E40" s="82"/>
      <c r="F40" s="73"/>
      <c r="G40" s="73"/>
      <c r="H40" s="73"/>
      <c r="I40" s="78"/>
      <c r="J40" s="82"/>
      <c r="K40" s="82"/>
      <c r="L40" s="73"/>
      <c r="O40" s="82"/>
      <c r="P40" s="73"/>
      <c r="Q40" s="73"/>
      <c r="R40" s="73"/>
      <c r="S40" s="73"/>
      <c r="T40" s="73"/>
    </row>
    <row r="41" spans="1:20" ht="18.95" customHeight="1" x14ac:dyDescent="0.2">
      <c r="A41" s="26">
        <v>3</v>
      </c>
      <c r="B41" s="23" t="s">
        <v>307</v>
      </c>
      <c r="C41" s="27"/>
      <c r="D41" s="35">
        <v>2333714277.5132999</v>
      </c>
      <c r="E41" s="81">
        <f>E$37</f>
        <v>0.81510000000000005</v>
      </c>
      <c r="F41" s="35">
        <f>D41*E41</f>
        <v>1902210507.6010909</v>
      </c>
      <c r="G41" s="35">
        <f>SUM(P41:T41)</f>
        <v>-597402673.72706437</v>
      </c>
      <c r="H41" s="35">
        <f>SUM(F41:G41)</f>
        <v>1304807833.8740265</v>
      </c>
      <c r="I41" s="84">
        <f>H41/H$43</f>
        <v>0.53002484753655876</v>
      </c>
      <c r="J41" s="78">
        <v>0.1042</v>
      </c>
      <c r="K41" s="84">
        <f>I41*J41</f>
        <v>5.5228589113309426E-2</v>
      </c>
      <c r="L41" s="24"/>
      <c r="O41" s="84">
        <f>D41/D$43</f>
        <v>0.53002484753655887</v>
      </c>
      <c r="P41" s="35">
        <f>O41*P$43</f>
        <v>-615794.85703002533</v>
      </c>
      <c r="Q41" s="35">
        <f>O41*Q$43</f>
        <v>18130032.584959771</v>
      </c>
      <c r="R41" s="35">
        <f>$O41*R$43</f>
        <v>-609893812.40813243</v>
      </c>
      <c r="S41" s="35">
        <f>$O41*S$43</f>
        <v>-1953224.6730922929</v>
      </c>
      <c r="T41" s="35">
        <f>$O41*T$43</f>
        <v>-3069874.37376943</v>
      </c>
    </row>
    <row r="42" spans="1:20" ht="18.95" customHeight="1" x14ac:dyDescent="0.2">
      <c r="A42" s="26"/>
      <c r="B42" s="23"/>
      <c r="C42" s="27"/>
      <c r="D42" s="24"/>
      <c r="E42" s="78"/>
      <c r="F42" s="24"/>
      <c r="G42" s="24"/>
      <c r="H42" s="24"/>
      <c r="I42" s="78"/>
      <c r="J42" s="78"/>
      <c r="K42" s="78"/>
      <c r="L42" s="24"/>
      <c r="O42" s="78"/>
      <c r="P42" s="24"/>
      <c r="Q42" s="24"/>
      <c r="R42" s="24"/>
      <c r="S42" s="24"/>
      <c r="T42" s="24"/>
    </row>
    <row r="43" spans="1:20" ht="18.95" customHeight="1" thickBot="1" x14ac:dyDescent="0.25">
      <c r="A43" s="26">
        <v>4</v>
      </c>
      <c r="B43" s="23" t="s">
        <v>308</v>
      </c>
      <c r="C43" s="27"/>
      <c r="D43" s="39">
        <f>SUM(D37:D41)</f>
        <v>4403028062.4765053</v>
      </c>
      <c r="E43" s="78"/>
      <c r="F43" s="39">
        <f>SUM(F37:F41)</f>
        <v>3588908173.7245998</v>
      </c>
      <c r="G43" s="39">
        <f>SUM(G37:G41)</f>
        <v>-1127122014.1917179</v>
      </c>
      <c r="H43" s="39">
        <f>SUM(H37:H41)</f>
        <v>2461786159.5328822</v>
      </c>
      <c r="I43" s="85">
        <f>SUM(I37:I41)</f>
        <v>0.99999999999999989</v>
      </c>
      <c r="J43" s="78"/>
      <c r="K43" s="85">
        <f>SUM(K37:K41)</f>
        <v>7.3667830296814729E-2</v>
      </c>
      <c r="L43" s="24"/>
      <c r="O43" s="85">
        <f>SUM(O37:O41)</f>
        <v>1</v>
      </c>
      <c r="P43" s="39">
        <v>-1161822.6199999999</v>
      </c>
      <c r="Q43" s="39">
        <v>34206005</v>
      </c>
      <c r="R43" s="39">
        <v>-1150689095.5071018</v>
      </c>
      <c r="S43" s="39">
        <v>-3685156.8038186505</v>
      </c>
      <c r="T43" s="39">
        <v>-5791944.2607974773</v>
      </c>
    </row>
    <row r="44" spans="1:20" ht="18.95" customHeight="1" thickTop="1" thickBot="1" x14ac:dyDescent="0.25">
      <c r="A44" s="26"/>
      <c r="B44" s="23"/>
      <c r="C44" s="27"/>
      <c r="D44" s="74"/>
      <c r="E44" s="74"/>
      <c r="F44" s="74"/>
      <c r="G44" s="74"/>
      <c r="H44" s="74"/>
      <c r="I44" s="74"/>
      <c r="J44" s="74"/>
      <c r="K44" s="74"/>
      <c r="L44" s="74"/>
      <c r="P44" s="39">
        <f>SUM(P37:P41)</f>
        <v>-1161822.6200000001</v>
      </c>
      <c r="Q44" s="39">
        <f>SUM(Q37:Q41)</f>
        <v>34206005</v>
      </c>
      <c r="R44" s="39">
        <f>SUM(R37:R41)</f>
        <v>-1150689095.507102</v>
      </c>
      <c r="S44" s="39">
        <f>SUM(S37:S41)</f>
        <v>-3685156.803818651</v>
      </c>
      <c r="T44" s="39">
        <f>SUM(T37:T41)</f>
        <v>-5791944.2607974773</v>
      </c>
    </row>
    <row r="45" spans="1:20" ht="18.95" customHeight="1" thickTop="1" x14ac:dyDescent="0.2">
      <c r="A45" s="26"/>
      <c r="B45" s="23"/>
      <c r="C45" s="27"/>
    </row>
    <row r="46" spans="1:20" ht="18.95" customHeight="1" x14ac:dyDescent="0.2">
      <c r="A46" s="26"/>
      <c r="B46" s="23"/>
      <c r="C46" s="27"/>
      <c r="D46" s="24"/>
      <c r="E46" s="24"/>
      <c r="F46" s="24"/>
      <c r="G46" s="24"/>
      <c r="H46" s="24"/>
      <c r="I46" s="24"/>
      <c r="J46" s="24"/>
      <c r="K46" s="24"/>
      <c r="L46" s="24"/>
    </row>
    <row r="47" spans="1:20" ht="18.95" customHeight="1" x14ac:dyDescent="0.2">
      <c r="A47" s="26"/>
      <c r="B47" s="23"/>
      <c r="C47" s="27"/>
    </row>
    <row r="48" spans="1:20" ht="18.95" customHeight="1" x14ac:dyDescent="0.2">
      <c r="A48" s="26"/>
      <c r="B48" s="86"/>
      <c r="C48" s="27"/>
      <c r="D48" s="24"/>
      <c r="E48" s="24"/>
      <c r="F48" s="24"/>
      <c r="G48" s="24"/>
      <c r="H48" s="24"/>
      <c r="I48" s="24"/>
      <c r="J48" s="24"/>
      <c r="K48" s="24"/>
      <c r="L48" s="24"/>
    </row>
    <row r="49" spans="1:12" ht="18.95" customHeight="1" x14ac:dyDescent="0.2">
      <c r="B49" s="86"/>
      <c r="C49" s="27"/>
    </row>
    <row r="50" spans="1:12" ht="18.95" customHeight="1" x14ac:dyDescent="0.2">
      <c r="A50" s="26"/>
      <c r="B50" s="86"/>
      <c r="C50" s="27"/>
      <c r="D50" s="24"/>
      <c r="E50" s="24"/>
      <c r="F50" s="24"/>
      <c r="G50" s="24"/>
      <c r="H50" s="24"/>
      <c r="I50" s="24"/>
      <c r="J50" s="24"/>
      <c r="K50" s="24"/>
      <c r="L50" s="24"/>
    </row>
    <row r="51" spans="1:12" ht="18.95" customHeight="1" x14ac:dyDescent="0.2">
      <c r="B51" s="86"/>
      <c r="C51" s="27"/>
    </row>
    <row r="52" spans="1:12" ht="18.95" customHeight="1" x14ac:dyDescent="0.2">
      <c r="A52" s="26"/>
      <c r="B52" s="86"/>
      <c r="C52" s="27"/>
      <c r="D52" s="75"/>
      <c r="E52" s="75"/>
      <c r="F52" s="75"/>
      <c r="G52" s="75"/>
      <c r="H52" s="75"/>
      <c r="I52" s="75"/>
      <c r="J52" s="75"/>
      <c r="K52" s="75"/>
      <c r="L52" s="76"/>
    </row>
    <row r="53" spans="1:12" ht="18.95" customHeight="1" x14ac:dyDescent="0.2">
      <c r="C53" s="27"/>
    </row>
    <row r="54" spans="1:12" ht="18.95" customHeight="1" x14ac:dyDescent="0.2">
      <c r="C54" s="27"/>
    </row>
    <row r="55" spans="1:12" ht="18.95" customHeight="1" x14ac:dyDescent="0.2">
      <c r="C55" s="27"/>
    </row>
    <row r="56" spans="1:12" ht="18.95" customHeight="1" x14ac:dyDescent="0.2"/>
    <row r="57" spans="1:12" ht="18.95" customHeight="1" x14ac:dyDescent="0.2"/>
    <row r="58" spans="1:12" ht="18.95" customHeight="1" x14ac:dyDescent="0.2"/>
    <row r="59" spans="1:12" ht="18.95" customHeight="1" x14ac:dyDescent="0.2"/>
    <row r="60" spans="1:12" ht="18.95" customHeight="1" x14ac:dyDescent="0.2"/>
    <row r="61" spans="1:12" ht="18.95" customHeight="1" x14ac:dyDescent="0.2"/>
    <row r="62" spans="1:12" ht="18.95" customHeight="1" x14ac:dyDescent="0.2"/>
    <row r="63" spans="1:12" ht="18.95" customHeight="1" x14ac:dyDescent="0.2"/>
    <row r="64" spans="1:12"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row r="209" ht="18.95" customHeight="1" x14ac:dyDescent="0.2"/>
    <row r="210" ht="18.95" customHeight="1" x14ac:dyDescent="0.2"/>
    <row r="211" ht="18.95" customHeight="1" x14ac:dyDescent="0.2"/>
    <row r="212" ht="18.95" customHeight="1" x14ac:dyDescent="0.2"/>
    <row r="213" ht="18.95" customHeight="1" x14ac:dyDescent="0.2"/>
    <row r="214" ht="18.95" customHeight="1" x14ac:dyDescent="0.2"/>
    <row r="215" ht="18.95" customHeight="1" x14ac:dyDescent="0.2"/>
    <row r="216" ht="18.95" customHeight="1" x14ac:dyDescent="0.2"/>
    <row r="217" ht="18.95" customHeight="1" x14ac:dyDescent="0.2"/>
    <row r="218" ht="18.95" customHeight="1" x14ac:dyDescent="0.2"/>
  </sheetData>
  <mergeCells count="8">
    <mergeCell ref="A26:K26"/>
    <mergeCell ref="A1:L1"/>
    <mergeCell ref="A2:L2"/>
    <mergeCell ref="A3:L3"/>
    <mergeCell ref="A4:L4"/>
    <mergeCell ref="A24:K24"/>
    <mergeCell ref="A25:K25"/>
    <mergeCell ref="A23:K23"/>
  </mergeCells>
  <pageMargins left="0.95" right="0.5" top="0.75" bottom="0.75" header="0.3" footer="0.3"/>
  <pageSetup scale="46" fitToHeight="0" orientation="portrait"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zoomScaleNormal="100" workbookViewId="0">
      <pane xSplit="1" ySplit="3" topLeftCell="B4" activePane="bottomRight" state="frozen"/>
      <selection activeCell="B22" sqref="B22"/>
      <selection pane="topRight" activeCell="B22" sqref="B22"/>
      <selection pane="bottomLeft" activeCell="B22" sqref="B22"/>
      <selection pane="bottomRight" activeCell="L27" sqref="L27"/>
    </sheetView>
  </sheetViews>
  <sheetFormatPr defaultColWidth="11.5703125" defaultRowHeight="15" x14ac:dyDescent="0.25"/>
  <cols>
    <col min="1" max="1" width="51.42578125" style="163" customWidth="1"/>
    <col min="2" max="14" width="12" style="164" customWidth="1"/>
    <col min="15" max="16384" width="11.5703125" style="164"/>
  </cols>
  <sheetData>
    <row r="1" spans="1:14" s="199" customFormat="1" x14ac:dyDescent="0.25">
      <c r="A1" s="244"/>
    </row>
    <row r="2" spans="1:14" s="199" customFormat="1" x14ac:dyDescent="0.25">
      <c r="A2" s="245" t="s">
        <v>314</v>
      </c>
      <c r="B2" s="199" t="s">
        <v>1218</v>
      </c>
      <c r="C2" s="199" t="s">
        <v>1219</v>
      </c>
      <c r="D2" s="199" t="s">
        <v>1220</v>
      </c>
      <c r="E2" s="199" t="s">
        <v>1221</v>
      </c>
      <c r="F2" s="199" t="s">
        <v>1222</v>
      </c>
      <c r="G2" s="199" t="s">
        <v>1223</v>
      </c>
      <c r="H2" s="199" t="s">
        <v>1224</v>
      </c>
      <c r="I2" s="199" t="s">
        <v>1225</v>
      </c>
      <c r="J2" s="199" t="s">
        <v>1226</v>
      </c>
      <c r="K2" s="199" t="s">
        <v>1227</v>
      </c>
      <c r="L2" s="199" t="s">
        <v>1228</v>
      </c>
      <c r="M2" s="199" t="s">
        <v>1229</v>
      </c>
      <c r="N2" s="199" t="s">
        <v>1241</v>
      </c>
    </row>
    <row r="3" spans="1:14" s="199" customFormat="1" x14ac:dyDescent="0.25">
      <c r="A3" s="246" t="s">
        <v>309</v>
      </c>
    </row>
    <row r="4" spans="1:14" x14ac:dyDescent="0.25">
      <c r="A4" s="245"/>
    </row>
    <row r="5" spans="1:14" x14ac:dyDescent="0.25">
      <c r="A5" s="163" t="s">
        <v>1114</v>
      </c>
      <c r="B5" s="221">
        <v>5308.5597181149305</v>
      </c>
      <c r="C5" s="221">
        <v>5312.8332271299296</v>
      </c>
      <c r="D5" s="221">
        <v>5316.7320165099309</v>
      </c>
      <c r="E5" s="221">
        <v>5323.9896104099307</v>
      </c>
      <c r="F5" s="221">
        <v>5331.6700137899288</v>
      </c>
      <c r="G5" s="221">
        <v>5336.6596018599312</v>
      </c>
      <c r="H5" s="221">
        <v>5366.4423398109302</v>
      </c>
      <c r="I5" s="221">
        <v>5439.9501814389305</v>
      </c>
      <c r="J5" s="221">
        <v>5487.3558707769307</v>
      </c>
      <c r="K5" s="221">
        <v>5490.3449129969304</v>
      </c>
      <c r="L5" s="221">
        <v>5492.5274209669305</v>
      </c>
      <c r="M5" s="221">
        <v>5493.4002573369307</v>
      </c>
      <c r="N5" s="221">
        <f t="shared" ref="N5:N15" si="0">SUM(B5:M5)</f>
        <v>64700.465171142161</v>
      </c>
    </row>
    <row r="6" spans="1:14" x14ac:dyDescent="0.25">
      <c r="A6" s="163" t="s">
        <v>1106</v>
      </c>
      <c r="B6" s="221">
        <v>90.344780553389896</v>
      </c>
      <c r="C6" s="221">
        <v>98.920928440182394</v>
      </c>
      <c r="D6" s="221">
        <v>106.135622341697</v>
      </c>
      <c r="E6" s="221">
        <v>117.522235231431</v>
      </c>
      <c r="F6" s="221">
        <v>127.680277941355</v>
      </c>
      <c r="G6" s="221">
        <v>134.935064109937</v>
      </c>
      <c r="H6" s="221">
        <v>137.904484071475</v>
      </c>
      <c r="I6" s="221">
        <v>140.906534998116</v>
      </c>
      <c r="J6" s="221">
        <v>143.26642154850401</v>
      </c>
      <c r="K6" s="221">
        <v>145.635491937609</v>
      </c>
      <c r="L6" s="221">
        <v>148.791549632921</v>
      </c>
      <c r="M6" s="221">
        <v>154.21316088782299</v>
      </c>
      <c r="N6" s="221">
        <f t="shared" si="0"/>
        <v>1546.2565516944405</v>
      </c>
    </row>
    <row r="7" spans="1:14" x14ac:dyDescent="0.25">
      <c r="A7" s="163" t="s">
        <v>1107</v>
      </c>
      <c r="B7" s="221">
        <v>143.37987114595239</v>
      </c>
      <c r="C7" s="221">
        <v>143.37987114595239</v>
      </c>
      <c r="D7" s="221">
        <v>143.37987114595239</v>
      </c>
      <c r="E7" s="221">
        <v>143.37987114595239</v>
      </c>
      <c r="F7" s="221">
        <v>143.37987114595239</v>
      </c>
      <c r="G7" s="221">
        <v>143.37987114595239</v>
      </c>
      <c r="H7" s="221">
        <v>143.37987114595239</v>
      </c>
      <c r="I7" s="221">
        <v>143.37987114595239</v>
      </c>
      <c r="J7" s="221">
        <v>173.48238087568637</v>
      </c>
      <c r="K7" s="221">
        <v>173.48238087568637</v>
      </c>
      <c r="L7" s="221">
        <v>173.48238087568637</v>
      </c>
      <c r="M7" s="221">
        <v>173.48238087568637</v>
      </c>
      <c r="N7" s="221">
        <f t="shared" si="0"/>
        <v>1840.9684926703649</v>
      </c>
    </row>
    <row r="8" spans="1:14" x14ac:dyDescent="0.25">
      <c r="A8" s="163" t="s">
        <v>1236</v>
      </c>
      <c r="B8" s="221">
        <v>-5.8720850976773997</v>
      </c>
      <c r="C8" s="221">
        <v>-5.8720850976773997</v>
      </c>
      <c r="D8" s="221">
        <v>-5.8720850976773997</v>
      </c>
      <c r="E8" s="221">
        <v>-5.8720850976773997</v>
      </c>
      <c r="F8" s="221">
        <v>-5.8720850976773997</v>
      </c>
      <c r="G8" s="221">
        <v>-5.8720850976773997</v>
      </c>
      <c r="H8" s="221">
        <v>-5.8720850976773997</v>
      </c>
      <c r="I8" s="221">
        <v>-5.8720850976773997</v>
      </c>
      <c r="J8" s="221">
        <v>-5.8720850976773997</v>
      </c>
      <c r="K8" s="221">
        <v>-5.8720850976773997</v>
      </c>
      <c r="L8" s="221">
        <v>-5.8720850976773997</v>
      </c>
      <c r="M8" s="221">
        <v>-5.8720850976773997</v>
      </c>
      <c r="N8" s="221">
        <f t="shared" ref="N8" si="1">SUM(B8:M8)</f>
        <v>-70.4650211721288</v>
      </c>
    </row>
    <row r="9" spans="1:14" x14ac:dyDescent="0.25">
      <c r="A9" s="163" t="s">
        <v>1237</v>
      </c>
      <c r="B9" s="221">
        <v>0</v>
      </c>
      <c r="C9" s="221">
        <v>0</v>
      </c>
      <c r="D9" s="221">
        <v>0</v>
      </c>
      <c r="E9" s="221">
        <v>0</v>
      </c>
      <c r="F9" s="221">
        <v>0</v>
      </c>
      <c r="G9" s="221">
        <v>0</v>
      </c>
      <c r="H9" s="221">
        <v>0</v>
      </c>
      <c r="I9" s="221">
        <v>0</v>
      </c>
      <c r="J9" s="221">
        <v>0</v>
      </c>
      <c r="K9" s="221">
        <v>0</v>
      </c>
      <c r="L9" s="221">
        <v>0</v>
      </c>
      <c r="M9" s="221">
        <v>0</v>
      </c>
      <c r="N9" s="221">
        <f t="shared" si="0"/>
        <v>0</v>
      </c>
    </row>
    <row r="10" spans="1:14" x14ac:dyDescent="0.25">
      <c r="A10" s="163" t="s">
        <v>1108</v>
      </c>
      <c r="B10" s="221">
        <v>-302.166</v>
      </c>
      <c r="C10" s="221">
        <v>-302.166</v>
      </c>
      <c r="D10" s="221">
        <v>-302.166</v>
      </c>
      <c r="E10" s="221">
        <v>-340.166</v>
      </c>
      <c r="F10" s="221">
        <v>-340.166</v>
      </c>
      <c r="G10" s="221">
        <v>-302.166</v>
      </c>
      <c r="H10" s="221">
        <v>-226.166</v>
      </c>
      <c r="I10" s="221">
        <v>-326.166</v>
      </c>
      <c r="J10" s="221">
        <v>-187.624</v>
      </c>
      <c r="K10" s="221">
        <v>-263.62400000000002</v>
      </c>
      <c r="L10" s="221">
        <v>-225.624</v>
      </c>
      <c r="M10" s="221">
        <v>-263.62400000000002</v>
      </c>
      <c r="N10" s="221">
        <f t="shared" si="0"/>
        <v>-3381.8239999999996</v>
      </c>
    </row>
    <row r="11" spans="1:14" x14ac:dyDescent="0.25">
      <c r="A11" s="163" t="s">
        <v>1109</v>
      </c>
      <c r="B11" s="221">
        <v>0</v>
      </c>
      <c r="C11" s="221">
        <v>0</v>
      </c>
      <c r="D11" s="221">
        <v>0</v>
      </c>
      <c r="E11" s="221">
        <v>32</v>
      </c>
      <c r="F11" s="221">
        <v>32</v>
      </c>
      <c r="G11" s="221">
        <v>32</v>
      </c>
      <c r="H11" s="221">
        <v>32</v>
      </c>
      <c r="I11" s="221">
        <v>55.213999999999999</v>
      </c>
      <c r="J11" s="221">
        <v>55.677999999999997</v>
      </c>
      <c r="K11" s="221">
        <v>31.678000000000001</v>
      </c>
      <c r="L11" s="221">
        <v>23.678000000000001</v>
      </c>
      <c r="M11" s="221">
        <v>23.678000000000001</v>
      </c>
      <c r="N11" s="221">
        <f t="shared" si="0"/>
        <v>317.92599999999999</v>
      </c>
    </row>
    <row r="12" spans="1:14" x14ac:dyDescent="0.25">
      <c r="A12" s="163" t="s">
        <v>1110</v>
      </c>
      <c r="B12" s="221">
        <v>440.34599999999898</v>
      </c>
      <c r="C12" s="221">
        <v>470.72199999999998</v>
      </c>
      <c r="D12" s="221">
        <v>522.803</v>
      </c>
      <c r="E12" s="221">
        <v>507.45899999999898</v>
      </c>
      <c r="F12" s="221">
        <v>446.99099999999999</v>
      </c>
      <c r="G12" s="221">
        <v>325.77099999999899</v>
      </c>
      <c r="H12" s="221">
        <v>374.17399999999998</v>
      </c>
      <c r="I12" s="221">
        <v>516.86900000000003</v>
      </c>
      <c r="J12" s="221">
        <v>554.30999999999995</v>
      </c>
      <c r="K12" s="221">
        <v>495.16399999999999</v>
      </c>
      <c r="L12" s="221">
        <v>607.15</v>
      </c>
      <c r="M12" s="221">
        <v>418.534999999999</v>
      </c>
      <c r="N12" s="221">
        <f t="shared" si="0"/>
        <v>5680.2939999999953</v>
      </c>
    </row>
    <row r="13" spans="1:14" x14ac:dyDescent="0.25">
      <c r="A13" s="163" t="s">
        <v>1111</v>
      </c>
      <c r="B13" s="247">
        <v>0</v>
      </c>
      <c r="C13" s="247">
        <v>0</v>
      </c>
      <c r="D13" s="247">
        <v>0</v>
      </c>
      <c r="E13" s="247">
        <v>0</v>
      </c>
      <c r="F13" s="247">
        <v>0</v>
      </c>
      <c r="G13" s="247">
        <v>0</v>
      </c>
      <c r="H13" s="247">
        <v>0</v>
      </c>
      <c r="I13" s="247">
        <v>0</v>
      </c>
      <c r="J13" s="247">
        <v>0</v>
      </c>
      <c r="K13" s="247">
        <v>0</v>
      </c>
      <c r="L13" s="247">
        <v>0</v>
      </c>
      <c r="M13" s="247">
        <v>0</v>
      </c>
      <c r="N13" s="247">
        <f t="shared" si="0"/>
        <v>0</v>
      </c>
    </row>
    <row r="14" spans="1:14" x14ac:dyDescent="0.25">
      <c r="A14" s="163" t="s">
        <v>1112</v>
      </c>
      <c r="B14" s="247">
        <v>276.575999999999</v>
      </c>
      <c r="C14" s="247">
        <v>265.95499999999998</v>
      </c>
      <c r="D14" s="247">
        <v>312.89800000000002</v>
      </c>
      <c r="E14" s="247">
        <v>276.50299999999999</v>
      </c>
      <c r="F14" s="247">
        <v>420.471</v>
      </c>
      <c r="G14" s="247">
        <v>432.3</v>
      </c>
      <c r="H14" s="247">
        <v>268.498999999999</v>
      </c>
      <c r="I14" s="247">
        <v>346.70699999999999</v>
      </c>
      <c r="J14" s="247">
        <v>362.548</v>
      </c>
      <c r="K14" s="247">
        <v>355.09100000000001</v>
      </c>
      <c r="L14" s="247">
        <v>359.351</v>
      </c>
      <c r="M14" s="247">
        <v>610.74900000000002</v>
      </c>
      <c r="N14" s="247">
        <f t="shared" si="0"/>
        <v>4287.6479999999974</v>
      </c>
    </row>
    <row r="15" spans="1:14" x14ac:dyDescent="0.25">
      <c r="A15" s="163" t="s">
        <v>1113</v>
      </c>
      <c r="B15" s="164">
        <v>0</v>
      </c>
      <c r="C15" s="164">
        <v>0</v>
      </c>
      <c r="D15" s="164">
        <v>0</v>
      </c>
      <c r="E15" s="164">
        <v>0</v>
      </c>
      <c r="F15" s="164">
        <v>0</v>
      </c>
      <c r="G15" s="164">
        <v>0</v>
      </c>
      <c r="H15" s="221">
        <v>0</v>
      </c>
      <c r="I15" s="221">
        <v>0</v>
      </c>
      <c r="J15" s="221">
        <v>0</v>
      </c>
      <c r="K15" s="221">
        <v>0</v>
      </c>
      <c r="L15" s="221">
        <v>0</v>
      </c>
      <c r="M15" s="221">
        <v>0</v>
      </c>
      <c r="N15" s="221">
        <f t="shared" si="0"/>
        <v>0</v>
      </c>
    </row>
    <row r="16" spans="1:14" x14ac:dyDescent="0.25">
      <c r="A16" s="245" t="s">
        <v>313</v>
      </c>
      <c r="B16" s="248">
        <f>SUM(B5:B15)</f>
        <v>5951.168284716593</v>
      </c>
      <c r="C16" s="248">
        <f t="shared" ref="C16:N16" si="2">SUM(C5:C15)</f>
        <v>5983.7729416183865</v>
      </c>
      <c r="D16" s="248">
        <f t="shared" si="2"/>
        <v>6093.9104248999029</v>
      </c>
      <c r="E16" s="248">
        <f t="shared" si="2"/>
        <v>6054.8156316896357</v>
      </c>
      <c r="F16" s="248">
        <f t="shared" si="2"/>
        <v>6156.1540777795581</v>
      </c>
      <c r="G16" s="248">
        <f t="shared" si="2"/>
        <v>6097.0074520181424</v>
      </c>
      <c r="H16" s="248">
        <f t="shared" si="2"/>
        <v>6090.3616099306792</v>
      </c>
      <c r="I16" s="248">
        <f t="shared" si="2"/>
        <v>6310.9885024853211</v>
      </c>
      <c r="J16" s="248">
        <f t="shared" si="2"/>
        <v>6583.1445881034442</v>
      </c>
      <c r="K16" s="248">
        <f t="shared" si="2"/>
        <v>6421.899700712549</v>
      </c>
      <c r="L16" s="248">
        <f t="shared" si="2"/>
        <v>6573.48426637786</v>
      </c>
      <c r="M16" s="248">
        <f t="shared" si="2"/>
        <v>6604.5617140027616</v>
      </c>
      <c r="N16" s="248">
        <f t="shared" si="2"/>
        <v>74921.269194334833</v>
      </c>
    </row>
    <row r="18" spans="1:14" x14ac:dyDescent="0.25">
      <c r="A18" s="245" t="s">
        <v>1116</v>
      </c>
    </row>
    <row r="19" spans="1:14" x14ac:dyDescent="0.25">
      <c r="A19" s="163" t="s">
        <v>1108</v>
      </c>
      <c r="B19" s="221">
        <f>B10</f>
        <v>-302.166</v>
      </c>
      <c r="C19" s="221">
        <f t="shared" ref="C19:M21" si="3">C10</f>
        <v>-302.166</v>
      </c>
      <c r="D19" s="221">
        <f t="shared" si="3"/>
        <v>-302.166</v>
      </c>
      <c r="E19" s="221">
        <f t="shared" si="3"/>
        <v>-340.166</v>
      </c>
      <c r="F19" s="221">
        <f t="shared" si="3"/>
        <v>-340.166</v>
      </c>
      <c r="G19" s="221">
        <f t="shared" si="3"/>
        <v>-302.166</v>
      </c>
      <c r="H19" s="221">
        <f t="shared" si="3"/>
        <v>-226.166</v>
      </c>
      <c r="I19" s="221">
        <f t="shared" si="3"/>
        <v>-326.166</v>
      </c>
      <c r="J19" s="221">
        <f t="shared" si="3"/>
        <v>-187.624</v>
      </c>
      <c r="K19" s="221">
        <f t="shared" si="3"/>
        <v>-263.62400000000002</v>
      </c>
      <c r="L19" s="221">
        <f t="shared" si="3"/>
        <v>-225.624</v>
      </c>
      <c r="M19" s="221">
        <f t="shared" si="3"/>
        <v>-263.62400000000002</v>
      </c>
      <c r="N19" s="221">
        <f t="shared" ref="N19:N22" si="4">SUM(B19:M19)</f>
        <v>-3381.8239999999996</v>
      </c>
    </row>
    <row r="20" spans="1:14" x14ac:dyDescent="0.25">
      <c r="A20" s="163" t="s">
        <v>1109</v>
      </c>
      <c r="B20" s="221">
        <f>B11</f>
        <v>0</v>
      </c>
      <c r="C20" s="221">
        <f t="shared" si="3"/>
        <v>0</v>
      </c>
      <c r="D20" s="221">
        <f t="shared" si="3"/>
        <v>0</v>
      </c>
      <c r="E20" s="221">
        <f t="shared" si="3"/>
        <v>32</v>
      </c>
      <c r="F20" s="221">
        <f t="shared" si="3"/>
        <v>32</v>
      </c>
      <c r="G20" s="221">
        <f t="shared" si="3"/>
        <v>32</v>
      </c>
      <c r="H20" s="221">
        <f t="shared" si="3"/>
        <v>32</v>
      </c>
      <c r="I20" s="221">
        <f t="shared" si="3"/>
        <v>55.213999999999999</v>
      </c>
      <c r="J20" s="221">
        <f t="shared" si="3"/>
        <v>55.677999999999997</v>
      </c>
      <c r="K20" s="221">
        <f t="shared" si="3"/>
        <v>31.678000000000001</v>
      </c>
      <c r="L20" s="221">
        <f t="shared" si="3"/>
        <v>23.678000000000001</v>
      </c>
      <c r="M20" s="221">
        <f t="shared" si="3"/>
        <v>23.678000000000001</v>
      </c>
      <c r="N20" s="221">
        <f t="shared" si="4"/>
        <v>317.92599999999999</v>
      </c>
    </row>
    <row r="21" spans="1:14" x14ac:dyDescent="0.25">
      <c r="A21" s="163" t="s">
        <v>1110</v>
      </c>
      <c r="B21" s="221">
        <f>B12</f>
        <v>440.34599999999898</v>
      </c>
      <c r="C21" s="221">
        <f t="shared" si="3"/>
        <v>470.72199999999998</v>
      </c>
      <c r="D21" s="221">
        <f t="shared" si="3"/>
        <v>522.803</v>
      </c>
      <c r="E21" s="221">
        <f t="shared" si="3"/>
        <v>507.45899999999898</v>
      </c>
      <c r="F21" s="221">
        <f t="shared" si="3"/>
        <v>446.99099999999999</v>
      </c>
      <c r="G21" s="221">
        <f t="shared" si="3"/>
        <v>325.77099999999899</v>
      </c>
      <c r="H21" s="221">
        <f t="shared" si="3"/>
        <v>374.17399999999998</v>
      </c>
      <c r="I21" s="221">
        <f t="shared" si="3"/>
        <v>516.86900000000003</v>
      </c>
      <c r="J21" s="221">
        <f t="shared" si="3"/>
        <v>554.30999999999995</v>
      </c>
      <c r="K21" s="221">
        <f t="shared" si="3"/>
        <v>495.16399999999999</v>
      </c>
      <c r="L21" s="221">
        <f t="shared" si="3"/>
        <v>607.15</v>
      </c>
      <c r="M21" s="221">
        <f t="shared" si="3"/>
        <v>418.534999999999</v>
      </c>
      <c r="N21" s="221">
        <f t="shared" si="4"/>
        <v>5680.2939999999953</v>
      </c>
    </row>
    <row r="22" spans="1:14" x14ac:dyDescent="0.25">
      <c r="A22" s="163" t="s">
        <v>1112</v>
      </c>
      <c r="B22" s="247">
        <f>B14</f>
        <v>276.575999999999</v>
      </c>
      <c r="C22" s="247">
        <f t="shared" ref="C22:M22" si="5">C14</f>
        <v>265.95499999999998</v>
      </c>
      <c r="D22" s="247">
        <f t="shared" si="5"/>
        <v>312.89800000000002</v>
      </c>
      <c r="E22" s="247">
        <f t="shared" si="5"/>
        <v>276.50299999999999</v>
      </c>
      <c r="F22" s="247">
        <f t="shared" si="5"/>
        <v>420.471</v>
      </c>
      <c r="G22" s="247">
        <f t="shared" si="5"/>
        <v>432.3</v>
      </c>
      <c r="H22" s="247">
        <f t="shared" si="5"/>
        <v>268.498999999999</v>
      </c>
      <c r="I22" s="247">
        <f t="shared" si="5"/>
        <v>346.70699999999999</v>
      </c>
      <c r="J22" s="247">
        <f t="shared" si="5"/>
        <v>362.548</v>
      </c>
      <c r="K22" s="247">
        <f t="shared" si="5"/>
        <v>355.09100000000001</v>
      </c>
      <c r="L22" s="247">
        <f t="shared" si="5"/>
        <v>359.351</v>
      </c>
      <c r="M22" s="247">
        <f t="shared" si="5"/>
        <v>610.74900000000002</v>
      </c>
      <c r="N22" s="221">
        <f t="shared" si="4"/>
        <v>4287.6479999999974</v>
      </c>
    </row>
    <row r="24" spans="1:14" x14ac:dyDescent="0.25">
      <c r="A24" s="163" t="s">
        <v>1117</v>
      </c>
      <c r="B24" s="248">
        <f t="shared" ref="B24:M24" si="6">SUM(B19:B23)</f>
        <v>414.75599999999798</v>
      </c>
      <c r="C24" s="248">
        <f t="shared" si="6"/>
        <v>434.51099999999997</v>
      </c>
      <c r="D24" s="248">
        <f t="shared" si="6"/>
        <v>533.53500000000008</v>
      </c>
      <c r="E24" s="248">
        <f t="shared" si="6"/>
        <v>475.79599999999897</v>
      </c>
      <c r="F24" s="248">
        <f t="shared" si="6"/>
        <v>559.29600000000005</v>
      </c>
      <c r="G24" s="248">
        <f t="shared" si="6"/>
        <v>487.90499999999901</v>
      </c>
      <c r="H24" s="248">
        <f t="shared" si="6"/>
        <v>448.50699999999898</v>
      </c>
      <c r="I24" s="248">
        <f t="shared" si="6"/>
        <v>592.62400000000002</v>
      </c>
      <c r="J24" s="248">
        <f t="shared" si="6"/>
        <v>784.91199999999992</v>
      </c>
      <c r="K24" s="248">
        <f t="shared" si="6"/>
        <v>618.30899999999997</v>
      </c>
      <c r="L24" s="248">
        <f t="shared" si="6"/>
        <v>764.55499999999995</v>
      </c>
      <c r="M24" s="248">
        <f t="shared" si="6"/>
        <v>789.33799999999906</v>
      </c>
      <c r="N24" s="248">
        <f>SUM(B24:M24)</f>
        <v>6904.0439999999944</v>
      </c>
    </row>
    <row r="25" spans="1:14" x14ac:dyDescent="0.25">
      <c r="N25" s="221">
        <f>N24*0.125</f>
        <v>863.0054999999993</v>
      </c>
    </row>
  </sheetData>
  <pageMargins left="0.75" right="0.75" top="1" bottom="1" header="0.5" footer="0.5"/>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140625" defaultRowHeight="15" x14ac:dyDescent="0.25"/>
  <cols>
    <col min="1" max="1" width="29.5703125" style="333" customWidth="1"/>
    <col min="2" max="2" width="11.28515625" style="333" bestFit="1" customWidth="1"/>
    <col min="3" max="10" width="9.7109375" style="333" bestFit="1" customWidth="1"/>
    <col min="11" max="13" width="10.7109375" style="333" bestFit="1" customWidth="1"/>
    <col min="14" max="22" width="9.7109375" style="333" bestFit="1" customWidth="1"/>
    <col min="23" max="25" width="10.7109375" style="333" bestFit="1" customWidth="1"/>
    <col min="26" max="34" width="9.7109375" style="333" bestFit="1" customWidth="1"/>
    <col min="35" max="16384" width="9.140625" style="333"/>
  </cols>
  <sheetData>
    <row r="1" spans="1:34" x14ac:dyDescent="0.25">
      <c r="A1" s="332" t="s">
        <v>1242</v>
      </c>
    </row>
    <row r="2" spans="1:34" x14ac:dyDescent="0.25">
      <c r="A2" s="333" t="s">
        <v>1243</v>
      </c>
      <c r="B2" s="334">
        <v>43131</v>
      </c>
      <c r="C2" s="334">
        <f>EOMONTH(B2,1)</f>
        <v>43159</v>
      </c>
      <c r="D2" s="334">
        <f t="shared" ref="D2:AC2" si="0">EOMONTH(C2,1)</f>
        <v>43190</v>
      </c>
      <c r="E2" s="334">
        <f t="shared" si="0"/>
        <v>43220</v>
      </c>
      <c r="F2" s="334">
        <f t="shared" si="0"/>
        <v>43251</v>
      </c>
      <c r="G2" s="334">
        <f t="shared" si="0"/>
        <v>43281</v>
      </c>
      <c r="H2" s="334">
        <f t="shared" si="0"/>
        <v>43312</v>
      </c>
      <c r="I2" s="334">
        <f t="shared" si="0"/>
        <v>43343</v>
      </c>
      <c r="J2" s="334">
        <f t="shared" si="0"/>
        <v>43373</v>
      </c>
      <c r="K2" s="334">
        <f t="shared" si="0"/>
        <v>43404</v>
      </c>
      <c r="L2" s="334">
        <f t="shared" si="0"/>
        <v>43434</v>
      </c>
      <c r="M2" s="334">
        <f t="shared" si="0"/>
        <v>43465</v>
      </c>
      <c r="N2" s="334">
        <f t="shared" si="0"/>
        <v>43496</v>
      </c>
      <c r="O2" s="334">
        <f t="shared" si="0"/>
        <v>43524</v>
      </c>
      <c r="P2" s="334">
        <f t="shared" si="0"/>
        <v>43555</v>
      </c>
      <c r="Q2" s="334">
        <f t="shared" si="0"/>
        <v>43585</v>
      </c>
      <c r="R2" s="334">
        <f t="shared" si="0"/>
        <v>43616</v>
      </c>
      <c r="S2" s="334">
        <f t="shared" si="0"/>
        <v>43646</v>
      </c>
      <c r="T2" s="334">
        <f t="shared" si="0"/>
        <v>43677</v>
      </c>
      <c r="U2" s="334">
        <f t="shared" si="0"/>
        <v>43708</v>
      </c>
      <c r="V2" s="334">
        <f t="shared" si="0"/>
        <v>43738</v>
      </c>
      <c r="W2" s="334">
        <f t="shared" si="0"/>
        <v>43769</v>
      </c>
      <c r="X2" s="334">
        <f t="shared" si="0"/>
        <v>43799</v>
      </c>
      <c r="Y2" s="334">
        <f t="shared" si="0"/>
        <v>43830</v>
      </c>
      <c r="Z2" s="334">
        <f t="shared" si="0"/>
        <v>43861</v>
      </c>
      <c r="AA2" s="334">
        <f t="shared" si="0"/>
        <v>43890</v>
      </c>
      <c r="AB2" s="334">
        <f t="shared" si="0"/>
        <v>43921</v>
      </c>
      <c r="AC2" s="334">
        <f t="shared" si="0"/>
        <v>43951</v>
      </c>
      <c r="AD2" s="334"/>
      <c r="AE2" s="334"/>
      <c r="AF2" s="334"/>
      <c r="AG2" s="334"/>
      <c r="AH2" s="334"/>
    </row>
    <row r="3" spans="1:34" x14ac:dyDescent="0.25">
      <c r="A3" s="332" t="s">
        <v>1244</v>
      </c>
    </row>
    <row r="4" spans="1:34" x14ac:dyDescent="0.25">
      <c r="A4" s="333" t="s">
        <v>1245</v>
      </c>
    </row>
    <row r="5" spans="1:34" x14ac:dyDescent="0.25">
      <c r="A5" s="333" t="s">
        <v>1246</v>
      </c>
      <c r="B5" s="335">
        <v>0</v>
      </c>
      <c r="C5" s="335">
        <v>0</v>
      </c>
      <c r="D5" s="335">
        <v>0</v>
      </c>
      <c r="E5" s="335">
        <v>0</v>
      </c>
      <c r="F5" s="335">
        <v>0</v>
      </c>
      <c r="G5" s="335">
        <v>0</v>
      </c>
      <c r="H5" s="335">
        <v>0</v>
      </c>
      <c r="I5" s="335">
        <v>0</v>
      </c>
      <c r="J5" s="335">
        <v>0</v>
      </c>
      <c r="K5" s="335">
        <v>0</v>
      </c>
      <c r="L5" s="335">
        <v>0</v>
      </c>
      <c r="M5" s="335">
        <v>0</v>
      </c>
      <c r="N5" s="335">
        <v>0</v>
      </c>
      <c r="O5" s="335">
        <v>0</v>
      </c>
      <c r="P5" s="335">
        <v>0</v>
      </c>
      <c r="Q5" s="335">
        <v>0</v>
      </c>
      <c r="R5" s="335">
        <v>0</v>
      </c>
      <c r="S5" s="335">
        <v>0</v>
      </c>
      <c r="T5" s="335">
        <v>0</v>
      </c>
      <c r="U5" s="335">
        <v>0</v>
      </c>
      <c r="V5" s="335">
        <v>0</v>
      </c>
      <c r="W5" s="335">
        <v>0</v>
      </c>
      <c r="X5" s="335">
        <v>0</v>
      </c>
      <c r="Y5" s="335">
        <v>0</v>
      </c>
      <c r="Z5" s="335">
        <v>0</v>
      </c>
      <c r="AA5" s="335">
        <v>0</v>
      </c>
      <c r="AB5" s="335">
        <v>0</v>
      </c>
      <c r="AC5" s="335">
        <v>0</v>
      </c>
    </row>
    <row r="6" spans="1:34" x14ac:dyDescent="0.25">
      <c r="A6" s="333" t="s">
        <v>1247</v>
      </c>
      <c r="B6" s="336">
        <v>0</v>
      </c>
      <c r="C6" s="336">
        <v>0</v>
      </c>
      <c r="D6" s="336">
        <v>0</v>
      </c>
      <c r="E6" s="336">
        <v>0</v>
      </c>
      <c r="F6" s="336">
        <v>0</v>
      </c>
      <c r="G6" s="336">
        <v>0</v>
      </c>
      <c r="H6" s="336">
        <v>0</v>
      </c>
      <c r="I6" s="336">
        <v>0</v>
      </c>
      <c r="J6" s="336">
        <v>0</v>
      </c>
      <c r="K6" s="336">
        <v>0</v>
      </c>
      <c r="L6" s="336">
        <v>0</v>
      </c>
      <c r="M6" s="336">
        <v>0</v>
      </c>
      <c r="N6" s="336">
        <v>0</v>
      </c>
      <c r="O6" s="336">
        <v>0</v>
      </c>
      <c r="P6" s="336">
        <v>0</v>
      </c>
      <c r="Q6" s="336">
        <v>0</v>
      </c>
      <c r="R6" s="336">
        <v>0</v>
      </c>
      <c r="S6" s="336">
        <v>0</v>
      </c>
      <c r="T6" s="336">
        <v>0</v>
      </c>
      <c r="U6" s="336">
        <v>0</v>
      </c>
      <c r="V6" s="336">
        <v>0</v>
      </c>
      <c r="W6" s="336">
        <v>0</v>
      </c>
      <c r="X6" s="336">
        <v>0</v>
      </c>
      <c r="Y6" s="336">
        <v>0</v>
      </c>
      <c r="Z6" s="336">
        <v>0</v>
      </c>
      <c r="AA6" s="336">
        <v>0</v>
      </c>
      <c r="AB6" s="336">
        <v>0</v>
      </c>
      <c r="AC6" s="336">
        <v>0</v>
      </c>
    </row>
    <row r="7" spans="1:34" x14ac:dyDescent="0.25">
      <c r="A7" s="333" t="s">
        <v>1248</v>
      </c>
      <c r="B7" s="337">
        <f>SUM(B5:B6)</f>
        <v>0</v>
      </c>
      <c r="C7" s="338">
        <f t="shared" ref="C7:AC7" si="1">SUM(C5:C6)</f>
        <v>0</v>
      </c>
      <c r="D7" s="338">
        <f t="shared" si="1"/>
        <v>0</v>
      </c>
      <c r="E7" s="338">
        <f t="shared" si="1"/>
        <v>0</v>
      </c>
      <c r="F7" s="338">
        <f t="shared" si="1"/>
        <v>0</v>
      </c>
      <c r="G7" s="338">
        <f t="shared" si="1"/>
        <v>0</v>
      </c>
      <c r="H7" s="338">
        <f t="shared" si="1"/>
        <v>0</v>
      </c>
      <c r="I7" s="338">
        <f t="shared" si="1"/>
        <v>0</v>
      </c>
      <c r="J7" s="338">
        <f t="shared" si="1"/>
        <v>0</v>
      </c>
      <c r="K7" s="338">
        <f t="shared" si="1"/>
        <v>0</v>
      </c>
      <c r="L7" s="338">
        <f t="shared" si="1"/>
        <v>0</v>
      </c>
      <c r="M7" s="338">
        <f t="shared" si="1"/>
        <v>0</v>
      </c>
      <c r="N7" s="338">
        <f t="shared" si="1"/>
        <v>0</v>
      </c>
      <c r="O7" s="338">
        <f t="shared" si="1"/>
        <v>0</v>
      </c>
      <c r="P7" s="338">
        <f t="shared" si="1"/>
        <v>0</v>
      </c>
      <c r="Q7" s="338">
        <f t="shared" si="1"/>
        <v>0</v>
      </c>
      <c r="R7" s="338">
        <f t="shared" si="1"/>
        <v>0</v>
      </c>
      <c r="S7" s="338">
        <f t="shared" si="1"/>
        <v>0</v>
      </c>
      <c r="T7" s="338">
        <f t="shared" si="1"/>
        <v>0</v>
      </c>
      <c r="U7" s="338">
        <f t="shared" si="1"/>
        <v>0</v>
      </c>
      <c r="V7" s="338">
        <f t="shared" si="1"/>
        <v>0</v>
      </c>
      <c r="W7" s="338">
        <f t="shared" si="1"/>
        <v>0</v>
      </c>
      <c r="X7" s="338">
        <f t="shared" si="1"/>
        <v>0</v>
      </c>
      <c r="Y7" s="338">
        <f t="shared" si="1"/>
        <v>0</v>
      </c>
      <c r="Z7" s="338">
        <f t="shared" si="1"/>
        <v>0</v>
      </c>
      <c r="AA7" s="338">
        <f t="shared" si="1"/>
        <v>0</v>
      </c>
      <c r="AB7" s="338">
        <f t="shared" si="1"/>
        <v>0</v>
      </c>
      <c r="AC7" s="338">
        <f t="shared" si="1"/>
        <v>0</v>
      </c>
    </row>
    <row r="8" spans="1:34" x14ac:dyDescent="0.25">
      <c r="B8" s="339"/>
      <c r="C8" s="339"/>
      <c r="D8" s="339"/>
      <c r="E8" s="339"/>
      <c r="F8" s="339"/>
      <c r="G8" s="339"/>
      <c r="H8" s="339"/>
      <c r="I8" s="339"/>
      <c r="J8" s="339"/>
      <c r="K8" s="339"/>
      <c r="L8" s="339"/>
      <c r="M8" s="339"/>
      <c r="N8" s="339"/>
      <c r="O8" s="339"/>
      <c r="P8" s="339"/>
      <c r="Q8" s="339"/>
      <c r="R8" s="339"/>
      <c r="S8" s="339"/>
      <c r="T8" s="339"/>
      <c r="U8" s="339"/>
      <c r="V8" s="339"/>
      <c r="W8" s="339"/>
      <c r="X8" s="339"/>
      <c r="Y8" s="339"/>
      <c r="Z8" s="339"/>
      <c r="AA8" s="339"/>
      <c r="AB8" s="339"/>
      <c r="AC8" s="339"/>
    </row>
    <row r="9" spans="1:34" x14ac:dyDescent="0.25">
      <c r="A9" s="333" t="s">
        <v>1249</v>
      </c>
      <c r="B9" s="339"/>
      <c r="C9" s="339"/>
      <c r="D9" s="339"/>
      <c r="E9" s="339"/>
      <c r="F9" s="339"/>
      <c r="G9" s="339"/>
      <c r="H9" s="339"/>
      <c r="I9" s="339"/>
      <c r="J9" s="339"/>
      <c r="K9" s="339"/>
      <c r="L9" s="339"/>
      <c r="M9" s="339"/>
      <c r="N9" s="339"/>
      <c r="O9" s="339"/>
      <c r="P9" s="339"/>
      <c r="Q9" s="339"/>
      <c r="R9" s="339"/>
      <c r="S9" s="339"/>
      <c r="T9" s="339"/>
      <c r="U9" s="339"/>
      <c r="V9" s="339"/>
      <c r="W9" s="339"/>
      <c r="X9" s="339"/>
      <c r="Y9" s="339"/>
      <c r="Z9" s="339"/>
      <c r="AA9" s="339"/>
      <c r="AB9" s="339"/>
      <c r="AC9" s="339"/>
    </row>
    <row r="10" spans="1:34" x14ac:dyDescent="0.25">
      <c r="A10" s="333" t="s">
        <v>1250</v>
      </c>
      <c r="B10" s="339"/>
      <c r="C10" s="339"/>
      <c r="D10" s="339"/>
      <c r="E10" s="339"/>
      <c r="F10" s="339"/>
      <c r="G10" s="339"/>
      <c r="H10" s="339"/>
      <c r="I10" s="339"/>
      <c r="J10" s="339"/>
      <c r="K10" s="339"/>
      <c r="L10" s="339"/>
      <c r="M10" s="339"/>
      <c r="N10" s="339"/>
      <c r="O10" s="339"/>
      <c r="P10" s="339"/>
      <c r="Q10" s="339"/>
      <c r="R10" s="339"/>
      <c r="S10" s="339"/>
      <c r="T10" s="339"/>
      <c r="U10" s="339"/>
      <c r="V10" s="339"/>
      <c r="W10" s="339"/>
      <c r="X10" s="339"/>
      <c r="Y10" s="339"/>
      <c r="Z10" s="339"/>
      <c r="AA10" s="339"/>
      <c r="AB10" s="339"/>
      <c r="AC10" s="339"/>
    </row>
    <row r="11" spans="1:34" x14ac:dyDescent="0.25">
      <c r="A11" s="333" t="s">
        <v>1246</v>
      </c>
      <c r="B11" s="335">
        <v>-4.091085894658228</v>
      </c>
      <c r="C11" s="335">
        <v>-4.091085894658228</v>
      </c>
      <c r="D11" s="335">
        <v>-4.091085894658228</v>
      </c>
      <c r="E11" s="335">
        <v>-4.091085894658228</v>
      </c>
      <c r="F11" s="335">
        <v>-4.091085894658228</v>
      </c>
      <c r="G11" s="335">
        <v>-4.091085894658228</v>
      </c>
      <c r="H11" s="335">
        <v>-4.091085894658228</v>
      </c>
      <c r="I11" s="335">
        <v>-4.091085894658228</v>
      </c>
      <c r="J11" s="335">
        <v>-4.091085894658228</v>
      </c>
      <c r="K11" s="335">
        <v>-4.091085894658228</v>
      </c>
      <c r="L11" s="335">
        <v>-4.091085894658228</v>
      </c>
      <c r="M11" s="335">
        <v>-4.091085894658228</v>
      </c>
      <c r="N11" s="335">
        <v>-4.091085894658228</v>
      </c>
      <c r="O11" s="335">
        <v>-4.091085894658228</v>
      </c>
      <c r="P11" s="335">
        <v>-4.091085894658228</v>
      </c>
      <c r="Q11" s="335">
        <v>-4.091085894658228</v>
      </c>
      <c r="R11" s="335">
        <v>-4.091085894658228</v>
      </c>
      <c r="S11" s="335">
        <v>-4.091085894658228</v>
      </c>
      <c r="T11" s="335">
        <v>-4.091085894658228</v>
      </c>
      <c r="U11" s="335">
        <v>-4.091085894658228</v>
      </c>
      <c r="V11" s="335">
        <v>-4.091085894658228</v>
      </c>
      <c r="W11" s="335">
        <v>-4.091085894658228</v>
      </c>
      <c r="X11" s="335">
        <v>-4.091085894658228</v>
      </c>
      <c r="Y11" s="335">
        <v>-4.091085894658228</v>
      </c>
      <c r="Z11" s="335">
        <v>-4.091085894658228</v>
      </c>
      <c r="AA11" s="335">
        <v>-4.091085894658228</v>
      </c>
      <c r="AB11" s="335">
        <v>-4.091085894658228</v>
      </c>
      <c r="AC11" s="335">
        <v>-4.091085894658228</v>
      </c>
    </row>
    <row r="12" spans="1:34" x14ac:dyDescent="0.25">
      <c r="A12" s="333" t="s">
        <v>1247</v>
      </c>
      <c r="B12" s="336">
        <v>-0.31591396869947691</v>
      </c>
      <c r="C12" s="336">
        <v>-0.31591396869947691</v>
      </c>
      <c r="D12" s="336">
        <v>-0.31591396869947691</v>
      </c>
      <c r="E12" s="336">
        <v>-0.31591396869947691</v>
      </c>
      <c r="F12" s="336">
        <v>-0.31591396869947691</v>
      </c>
      <c r="G12" s="336">
        <v>-0.31591396869947691</v>
      </c>
      <c r="H12" s="336">
        <v>-0.31591396869947691</v>
      </c>
      <c r="I12" s="336">
        <v>-0.31591396869947691</v>
      </c>
      <c r="J12" s="336">
        <v>-0.31591396869947691</v>
      </c>
      <c r="K12" s="336">
        <v>-0.31591396869947691</v>
      </c>
      <c r="L12" s="336">
        <v>-0.31591396869947691</v>
      </c>
      <c r="M12" s="336">
        <v>-0.31591396869947691</v>
      </c>
      <c r="N12" s="336">
        <v>-0.31591396869947691</v>
      </c>
      <c r="O12" s="336">
        <v>-0.31591396869947691</v>
      </c>
      <c r="P12" s="336">
        <v>-0.31591396869947691</v>
      </c>
      <c r="Q12" s="336">
        <v>-0.31591396869947691</v>
      </c>
      <c r="R12" s="336">
        <v>-0.31591396869947691</v>
      </c>
      <c r="S12" s="336">
        <v>-0.31591396869947691</v>
      </c>
      <c r="T12" s="336">
        <v>-0.31591396869947691</v>
      </c>
      <c r="U12" s="336">
        <v>-0.31591396869947691</v>
      </c>
      <c r="V12" s="336">
        <v>-0.31591396869947691</v>
      </c>
      <c r="W12" s="336">
        <v>-0.31591396869947691</v>
      </c>
      <c r="X12" s="336">
        <v>-0.31591396869947691</v>
      </c>
      <c r="Y12" s="336">
        <v>-0.31591396869947691</v>
      </c>
      <c r="Z12" s="336">
        <v>-0.31591396869947691</v>
      </c>
      <c r="AA12" s="336">
        <v>-0.31591396869947691</v>
      </c>
      <c r="AB12" s="336">
        <v>-0.31591396869947691</v>
      </c>
      <c r="AC12" s="336">
        <v>-0.31591396869947691</v>
      </c>
    </row>
    <row r="13" spans="1:34" x14ac:dyDescent="0.25">
      <c r="A13" s="333" t="s">
        <v>1251</v>
      </c>
      <c r="B13" s="337">
        <f>SUM(B11:B12)</f>
        <v>-4.4069998633577052</v>
      </c>
      <c r="C13" s="337">
        <f t="shared" ref="C13:AC13" si="2">SUM(C11:C12)</f>
        <v>-4.4069998633577052</v>
      </c>
      <c r="D13" s="337">
        <f t="shared" si="2"/>
        <v>-4.4069998633577052</v>
      </c>
      <c r="E13" s="337">
        <f t="shared" si="2"/>
        <v>-4.4069998633577052</v>
      </c>
      <c r="F13" s="337">
        <f t="shared" si="2"/>
        <v>-4.4069998633577052</v>
      </c>
      <c r="G13" s="337">
        <f t="shared" si="2"/>
        <v>-4.4069998633577052</v>
      </c>
      <c r="H13" s="337">
        <f t="shared" si="2"/>
        <v>-4.4069998633577052</v>
      </c>
      <c r="I13" s="337">
        <f t="shared" si="2"/>
        <v>-4.4069998633577052</v>
      </c>
      <c r="J13" s="337">
        <f t="shared" si="2"/>
        <v>-4.4069998633577052</v>
      </c>
      <c r="K13" s="337">
        <f t="shared" si="2"/>
        <v>-4.4069998633577052</v>
      </c>
      <c r="L13" s="337">
        <f t="shared" si="2"/>
        <v>-4.4069998633577052</v>
      </c>
      <c r="M13" s="337">
        <f t="shared" si="2"/>
        <v>-4.4069998633577052</v>
      </c>
      <c r="N13" s="337">
        <f t="shared" si="2"/>
        <v>-4.4069998633577052</v>
      </c>
      <c r="O13" s="337">
        <f t="shared" si="2"/>
        <v>-4.4069998633577052</v>
      </c>
      <c r="P13" s="337">
        <f t="shared" si="2"/>
        <v>-4.4069998633577052</v>
      </c>
      <c r="Q13" s="337">
        <f t="shared" si="2"/>
        <v>-4.4069998633577052</v>
      </c>
      <c r="R13" s="337">
        <f t="shared" si="2"/>
        <v>-4.4069998633577052</v>
      </c>
      <c r="S13" s="337">
        <f t="shared" si="2"/>
        <v>-4.4069998633577052</v>
      </c>
      <c r="T13" s="337">
        <f t="shared" si="2"/>
        <v>-4.4069998633577052</v>
      </c>
      <c r="U13" s="337">
        <f t="shared" si="2"/>
        <v>-4.4069998633577052</v>
      </c>
      <c r="V13" s="337">
        <f t="shared" si="2"/>
        <v>-4.4069998633577052</v>
      </c>
      <c r="W13" s="337">
        <f t="shared" si="2"/>
        <v>-4.4069998633577052</v>
      </c>
      <c r="X13" s="337">
        <f t="shared" si="2"/>
        <v>-4.4069998633577052</v>
      </c>
      <c r="Y13" s="337">
        <f t="shared" si="2"/>
        <v>-4.4069998633577052</v>
      </c>
      <c r="Z13" s="337">
        <f t="shared" si="2"/>
        <v>-4.4069998633577052</v>
      </c>
      <c r="AA13" s="337">
        <f t="shared" si="2"/>
        <v>-4.4069998633577052</v>
      </c>
      <c r="AB13" s="337">
        <f t="shared" si="2"/>
        <v>-4.4069998633577052</v>
      </c>
      <c r="AC13" s="337">
        <f t="shared" si="2"/>
        <v>-4.4069998633577052</v>
      </c>
    </row>
    <row r="14" spans="1:34" x14ac:dyDescent="0.25">
      <c r="A14" s="340"/>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row>
    <row r="15" spans="1:34" x14ac:dyDescent="0.25">
      <c r="A15" s="333" t="s">
        <v>1252</v>
      </c>
      <c r="B15" s="339"/>
      <c r="C15" s="339"/>
      <c r="D15" s="339"/>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row>
    <row r="16" spans="1:34" x14ac:dyDescent="0.25">
      <c r="A16" s="333" t="s">
        <v>1246</v>
      </c>
      <c r="B16" s="335">
        <v>0</v>
      </c>
      <c r="C16" s="335">
        <v>0</v>
      </c>
      <c r="D16" s="335">
        <v>0</v>
      </c>
      <c r="E16" s="335">
        <v>0</v>
      </c>
      <c r="F16" s="335">
        <v>0</v>
      </c>
      <c r="G16" s="335">
        <v>0</v>
      </c>
      <c r="H16" s="335">
        <v>0</v>
      </c>
      <c r="I16" s="335">
        <v>0</v>
      </c>
      <c r="J16" s="335">
        <v>0</v>
      </c>
      <c r="K16" s="335">
        <v>0</v>
      </c>
      <c r="L16" s="335">
        <v>0</v>
      </c>
      <c r="M16" s="335">
        <v>0</v>
      </c>
      <c r="N16" s="335">
        <v>0</v>
      </c>
      <c r="O16" s="335">
        <v>0</v>
      </c>
      <c r="P16" s="335">
        <v>0</v>
      </c>
      <c r="Q16" s="335">
        <v>0</v>
      </c>
      <c r="R16" s="335">
        <v>0</v>
      </c>
      <c r="S16" s="335">
        <v>0</v>
      </c>
      <c r="T16" s="335">
        <v>0</v>
      </c>
      <c r="U16" s="335">
        <v>0</v>
      </c>
      <c r="V16" s="335">
        <v>0</v>
      </c>
      <c r="W16" s="335">
        <v>0</v>
      </c>
      <c r="X16" s="335">
        <v>0</v>
      </c>
      <c r="Y16" s="335">
        <v>0</v>
      </c>
      <c r="Z16" s="335">
        <v>0</v>
      </c>
      <c r="AA16" s="335">
        <v>0</v>
      </c>
      <c r="AB16" s="335">
        <v>0</v>
      </c>
      <c r="AC16" s="335">
        <v>0</v>
      </c>
    </row>
    <row r="17" spans="1:29" x14ac:dyDescent="0.25">
      <c r="A17" s="333" t="s">
        <v>1247</v>
      </c>
      <c r="B17" s="336">
        <v>0</v>
      </c>
      <c r="C17" s="336">
        <v>0</v>
      </c>
      <c r="D17" s="336">
        <v>0</v>
      </c>
      <c r="E17" s="336">
        <v>0</v>
      </c>
      <c r="F17" s="336">
        <v>0</v>
      </c>
      <c r="G17" s="336">
        <v>0</v>
      </c>
      <c r="H17" s="336">
        <v>0</v>
      </c>
      <c r="I17" s="336">
        <v>0</v>
      </c>
      <c r="J17" s="336">
        <v>0</v>
      </c>
      <c r="K17" s="336">
        <v>0</v>
      </c>
      <c r="L17" s="336">
        <v>0</v>
      </c>
      <c r="M17" s="336">
        <v>0</v>
      </c>
      <c r="N17" s="336">
        <v>0</v>
      </c>
      <c r="O17" s="336">
        <v>0</v>
      </c>
      <c r="P17" s="336">
        <v>0</v>
      </c>
      <c r="Q17" s="336">
        <v>0</v>
      </c>
      <c r="R17" s="336">
        <v>0</v>
      </c>
      <c r="S17" s="336">
        <v>0</v>
      </c>
      <c r="T17" s="336">
        <v>0</v>
      </c>
      <c r="U17" s="336">
        <v>0</v>
      </c>
      <c r="V17" s="336">
        <v>0</v>
      </c>
      <c r="W17" s="336">
        <v>0</v>
      </c>
      <c r="X17" s="336">
        <v>0</v>
      </c>
      <c r="Y17" s="336">
        <v>0</v>
      </c>
      <c r="Z17" s="336">
        <v>0</v>
      </c>
      <c r="AA17" s="336">
        <v>0</v>
      </c>
      <c r="AB17" s="336">
        <v>0</v>
      </c>
      <c r="AC17" s="336">
        <v>0</v>
      </c>
    </row>
    <row r="18" spans="1:29" x14ac:dyDescent="0.25">
      <c r="A18" s="333" t="s">
        <v>1253</v>
      </c>
      <c r="B18" s="337">
        <f>SUM(B16:B17)</f>
        <v>0</v>
      </c>
      <c r="C18" s="337">
        <f t="shared" ref="C18:AC18" si="3">SUM(C16:C17)</f>
        <v>0</v>
      </c>
      <c r="D18" s="337">
        <f t="shared" si="3"/>
        <v>0</v>
      </c>
      <c r="E18" s="337">
        <f t="shared" si="3"/>
        <v>0</v>
      </c>
      <c r="F18" s="337">
        <f t="shared" si="3"/>
        <v>0</v>
      </c>
      <c r="G18" s="337">
        <f t="shared" si="3"/>
        <v>0</v>
      </c>
      <c r="H18" s="337">
        <f t="shared" si="3"/>
        <v>0</v>
      </c>
      <c r="I18" s="337">
        <f t="shared" si="3"/>
        <v>0</v>
      </c>
      <c r="J18" s="337">
        <f t="shared" si="3"/>
        <v>0</v>
      </c>
      <c r="K18" s="337">
        <f t="shared" si="3"/>
        <v>0</v>
      </c>
      <c r="L18" s="337">
        <f t="shared" si="3"/>
        <v>0</v>
      </c>
      <c r="M18" s="337">
        <f t="shared" si="3"/>
        <v>0</v>
      </c>
      <c r="N18" s="337">
        <f t="shared" si="3"/>
        <v>0</v>
      </c>
      <c r="O18" s="337">
        <f t="shared" si="3"/>
        <v>0</v>
      </c>
      <c r="P18" s="337">
        <f t="shared" si="3"/>
        <v>0</v>
      </c>
      <c r="Q18" s="337">
        <f t="shared" si="3"/>
        <v>0</v>
      </c>
      <c r="R18" s="337">
        <f t="shared" si="3"/>
        <v>0</v>
      </c>
      <c r="S18" s="337">
        <f t="shared" si="3"/>
        <v>0</v>
      </c>
      <c r="T18" s="337">
        <f t="shared" si="3"/>
        <v>0</v>
      </c>
      <c r="U18" s="337">
        <f t="shared" si="3"/>
        <v>0</v>
      </c>
      <c r="V18" s="337">
        <f t="shared" si="3"/>
        <v>0</v>
      </c>
      <c r="W18" s="337">
        <f t="shared" si="3"/>
        <v>0</v>
      </c>
      <c r="X18" s="337">
        <f t="shared" si="3"/>
        <v>0</v>
      </c>
      <c r="Y18" s="337">
        <f t="shared" si="3"/>
        <v>0</v>
      </c>
      <c r="Z18" s="337">
        <f t="shared" si="3"/>
        <v>0</v>
      </c>
      <c r="AA18" s="337">
        <f t="shared" si="3"/>
        <v>0</v>
      </c>
      <c r="AB18" s="337">
        <f t="shared" si="3"/>
        <v>0</v>
      </c>
      <c r="AC18" s="337">
        <f t="shared" si="3"/>
        <v>0</v>
      </c>
    </row>
    <row r="19" spans="1:29" x14ac:dyDescent="0.25">
      <c r="A19" s="340"/>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row>
    <row r="20" spans="1:29" x14ac:dyDescent="0.25">
      <c r="A20" s="333" t="s">
        <v>1254</v>
      </c>
      <c r="B20" s="341">
        <f>B13+B18</f>
        <v>-4.4069998633577052</v>
      </c>
      <c r="C20" s="341">
        <f t="shared" ref="C20:AC20" si="4">C13+C18</f>
        <v>-4.4069998633577052</v>
      </c>
      <c r="D20" s="341">
        <f t="shared" si="4"/>
        <v>-4.4069998633577052</v>
      </c>
      <c r="E20" s="341">
        <f t="shared" si="4"/>
        <v>-4.4069998633577052</v>
      </c>
      <c r="F20" s="341">
        <f t="shared" si="4"/>
        <v>-4.4069998633577052</v>
      </c>
      <c r="G20" s="341">
        <f t="shared" si="4"/>
        <v>-4.4069998633577052</v>
      </c>
      <c r="H20" s="341">
        <f t="shared" si="4"/>
        <v>-4.4069998633577052</v>
      </c>
      <c r="I20" s="341">
        <f t="shared" si="4"/>
        <v>-4.4069998633577052</v>
      </c>
      <c r="J20" s="341">
        <f t="shared" si="4"/>
        <v>-4.4069998633577052</v>
      </c>
      <c r="K20" s="341">
        <f t="shared" si="4"/>
        <v>-4.4069998633577052</v>
      </c>
      <c r="L20" s="341">
        <f t="shared" si="4"/>
        <v>-4.4069998633577052</v>
      </c>
      <c r="M20" s="341">
        <f t="shared" si="4"/>
        <v>-4.4069998633577052</v>
      </c>
      <c r="N20" s="341">
        <f t="shared" si="4"/>
        <v>-4.4069998633577052</v>
      </c>
      <c r="O20" s="341">
        <f t="shared" si="4"/>
        <v>-4.4069998633577052</v>
      </c>
      <c r="P20" s="341">
        <f t="shared" si="4"/>
        <v>-4.4069998633577052</v>
      </c>
      <c r="Q20" s="341">
        <f t="shared" si="4"/>
        <v>-4.4069998633577052</v>
      </c>
      <c r="R20" s="341">
        <f t="shared" si="4"/>
        <v>-4.4069998633577052</v>
      </c>
      <c r="S20" s="341">
        <f t="shared" si="4"/>
        <v>-4.4069998633577052</v>
      </c>
      <c r="T20" s="341">
        <f t="shared" si="4"/>
        <v>-4.4069998633577052</v>
      </c>
      <c r="U20" s="341">
        <f t="shared" si="4"/>
        <v>-4.4069998633577052</v>
      </c>
      <c r="V20" s="341">
        <f t="shared" si="4"/>
        <v>-4.4069998633577052</v>
      </c>
      <c r="W20" s="341">
        <f t="shared" si="4"/>
        <v>-4.4069998633577052</v>
      </c>
      <c r="X20" s="341">
        <f t="shared" si="4"/>
        <v>-4.4069998633577052</v>
      </c>
      <c r="Y20" s="341">
        <f t="shared" si="4"/>
        <v>-4.4069998633577052</v>
      </c>
      <c r="Z20" s="341">
        <f t="shared" si="4"/>
        <v>-4.4069998633577052</v>
      </c>
      <c r="AA20" s="341">
        <f t="shared" si="4"/>
        <v>-4.4069998633577052</v>
      </c>
      <c r="AB20" s="341">
        <f t="shared" si="4"/>
        <v>-4.4069998633577052</v>
      </c>
      <c r="AC20" s="341">
        <f t="shared" si="4"/>
        <v>-4.4069998633577052</v>
      </c>
    </row>
    <row r="21" spans="1:29" x14ac:dyDescent="0.25">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row>
    <row r="22" spans="1:29" ht="15.75" thickBot="1" x14ac:dyDescent="0.3">
      <c r="A22" s="332" t="s">
        <v>1255</v>
      </c>
      <c r="B22" s="342">
        <f>B7+B20</f>
        <v>-4.4069998633577052</v>
      </c>
      <c r="C22" s="342">
        <f t="shared" ref="C22:AC22" si="5">C7+C20</f>
        <v>-4.4069998633577052</v>
      </c>
      <c r="D22" s="342">
        <f t="shared" si="5"/>
        <v>-4.4069998633577052</v>
      </c>
      <c r="E22" s="342">
        <f t="shared" si="5"/>
        <v>-4.4069998633577052</v>
      </c>
      <c r="F22" s="342">
        <f t="shared" si="5"/>
        <v>-4.4069998633577052</v>
      </c>
      <c r="G22" s="342">
        <f t="shared" si="5"/>
        <v>-4.4069998633577052</v>
      </c>
      <c r="H22" s="342">
        <f t="shared" si="5"/>
        <v>-4.4069998633577052</v>
      </c>
      <c r="I22" s="342">
        <f t="shared" si="5"/>
        <v>-4.4069998633577052</v>
      </c>
      <c r="J22" s="342">
        <f t="shared" si="5"/>
        <v>-4.4069998633577052</v>
      </c>
      <c r="K22" s="342">
        <f t="shared" si="5"/>
        <v>-4.4069998633577052</v>
      </c>
      <c r="L22" s="342">
        <f t="shared" si="5"/>
        <v>-4.4069998633577052</v>
      </c>
      <c r="M22" s="342">
        <f t="shared" si="5"/>
        <v>-4.4069998633577052</v>
      </c>
      <c r="N22" s="342">
        <f t="shared" si="5"/>
        <v>-4.4069998633577052</v>
      </c>
      <c r="O22" s="342">
        <f t="shared" si="5"/>
        <v>-4.4069998633577052</v>
      </c>
      <c r="P22" s="342">
        <f t="shared" si="5"/>
        <v>-4.4069998633577052</v>
      </c>
      <c r="Q22" s="342">
        <f t="shared" si="5"/>
        <v>-4.4069998633577052</v>
      </c>
      <c r="R22" s="342">
        <f t="shared" si="5"/>
        <v>-4.4069998633577052</v>
      </c>
      <c r="S22" s="342">
        <f t="shared" si="5"/>
        <v>-4.4069998633577052</v>
      </c>
      <c r="T22" s="342">
        <f t="shared" si="5"/>
        <v>-4.4069998633577052</v>
      </c>
      <c r="U22" s="342">
        <f t="shared" si="5"/>
        <v>-4.4069998633577052</v>
      </c>
      <c r="V22" s="342">
        <f t="shared" si="5"/>
        <v>-4.4069998633577052</v>
      </c>
      <c r="W22" s="342">
        <f t="shared" si="5"/>
        <v>-4.4069998633577052</v>
      </c>
      <c r="X22" s="342">
        <f t="shared" si="5"/>
        <v>-4.4069998633577052</v>
      </c>
      <c r="Y22" s="342">
        <f t="shared" si="5"/>
        <v>-4.4069998633577052</v>
      </c>
      <c r="Z22" s="342">
        <f t="shared" si="5"/>
        <v>-4.4069998633577052</v>
      </c>
      <c r="AA22" s="342">
        <f t="shared" si="5"/>
        <v>-4.4069998633577052</v>
      </c>
      <c r="AB22" s="342">
        <f t="shared" si="5"/>
        <v>-4.4069998633577052</v>
      </c>
      <c r="AC22" s="342">
        <f t="shared" si="5"/>
        <v>-4.4069998633577052</v>
      </c>
    </row>
    <row r="23" spans="1:29" ht="15.75" thickTop="1" x14ac:dyDescent="0.25">
      <c r="B23" s="316"/>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row>
    <row r="24" spans="1:29" x14ac:dyDescent="0.25">
      <c r="B24" s="316"/>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row>
    <row r="25" spans="1:29" x14ac:dyDescent="0.25">
      <c r="A25" s="332" t="s">
        <v>1256</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row>
    <row r="26" spans="1:29" x14ac:dyDescent="0.25">
      <c r="A26" s="333" t="s">
        <v>1246</v>
      </c>
      <c r="B26" s="335">
        <v>-4.2895462166666691</v>
      </c>
      <c r="C26" s="335">
        <v>-4.2895462166666691</v>
      </c>
      <c r="D26" s="335">
        <v>-4.2895462166666691</v>
      </c>
      <c r="E26" s="335">
        <v>-4.2895462166666691</v>
      </c>
      <c r="F26" s="335">
        <v>-4.2895462166666691</v>
      </c>
      <c r="G26" s="335">
        <v>-4.2895462166666691</v>
      </c>
      <c r="H26" s="335">
        <v>-4.2895462166666691</v>
      </c>
      <c r="I26" s="335">
        <v>-4.2895462166666691</v>
      </c>
      <c r="J26" s="335">
        <v>-4.2895462166666691</v>
      </c>
      <c r="K26" s="335">
        <v>-4.2895462166666691</v>
      </c>
      <c r="L26" s="335">
        <v>-4.2895462166666691</v>
      </c>
      <c r="M26" s="335">
        <v>-4.2895462166666691</v>
      </c>
      <c r="N26" s="335">
        <v>-5.3511670092668266</v>
      </c>
      <c r="O26" s="335">
        <v>-5.3511670092668266</v>
      </c>
      <c r="P26" s="335">
        <v>-5.3511670092668266</v>
      </c>
      <c r="Q26" s="335">
        <v>-5.3511670092668266</v>
      </c>
      <c r="R26" s="335">
        <v>-5.3511670092668266</v>
      </c>
      <c r="S26" s="335">
        <v>-5.3511670092668266</v>
      </c>
      <c r="T26" s="335">
        <v>-5.3511670092668266</v>
      </c>
      <c r="U26" s="335">
        <v>-5.3511670092668266</v>
      </c>
      <c r="V26" s="335">
        <v>-5.3511670092668266</v>
      </c>
      <c r="W26" s="335">
        <v>-5.3511670092668266</v>
      </c>
      <c r="X26" s="335">
        <v>-5.3511670092668266</v>
      </c>
      <c r="Y26" s="335">
        <v>-5.3511670092668266</v>
      </c>
      <c r="Z26" s="335">
        <v>-6.3080126077902072</v>
      </c>
      <c r="AA26" s="335">
        <v>-6.3080126077902072</v>
      </c>
      <c r="AB26" s="335">
        <v>-6.3080126077902072</v>
      </c>
      <c r="AC26" s="335">
        <v>-6.3080126077902072</v>
      </c>
    </row>
    <row r="27" spans="1:29" x14ac:dyDescent="0.25">
      <c r="A27" s="333" t="s">
        <v>1247</v>
      </c>
      <c r="B27" s="336">
        <v>0</v>
      </c>
      <c r="C27" s="336">
        <v>0</v>
      </c>
      <c r="D27" s="336">
        <v>0</v>
      </c>
      <c r="E27" s="336">
        <v>0</v>
      </c>
      <c r="F27" s="336">
        <v>0</v>
      </c>
      <c r="G27" s="336">
        <v>0</v>
      </c>
      <c r="H27" s="336">
        <v>0</v>
      </c>
      <c r="I27" s="336">
        <v>0</v>
      </c>
      <c r="J27" s="336">
        <v>0</v>
      </c>
      <c r="K27" s="336">
        <v>0</v>
      </c>
      <c r="L27" s="336">
        <v>0</v>
      </c>
      <c r="M27" s="336">
        <v>0</v>
      </c>
      <c r="N27" s="336">
        <v>-9.0581826438418681E-2</v>
      </c>
      <c r="O27" s="336">
        <v>-9.0581826438418681E-2</v>
      </c>
      <c r="P27" s="336">
        <v>-9.0581826438418681E-2</v>
      </c>
      <c r="Q27" s="336">
        <v>-9.0581826438418681E-2</v>
      </c>
      <c r="R27" s="336">
        <v>-9.0581826438418681E-2</v>
      </c>
      <c r="S27" s="336">
        <v>-9.0581826438418681E-2</v>
      </c>
      <c r="T27" s="336">
        <v>-9.0581826438418681E-2</v>
      </c>
      <c r="U27" s="336">
        <v>-9.0581826438418681E-2</v>
      </c>
      <c r="V27" s="336">
        <v>-9.0581826438418681E-2</v>
      </c>
      <c r="W27" s="336">
        <v>-9.0581826438418681E-2</v>
      </c>
      <c r="X27" s="336">
        <v>-9.0581826438418681E-2</v>
      </c>
      <c r="Y27" s="336">
        <v>-9.0581826438418681E-2</v>
      </c>
      <c r="Z27" s="336">
        <v>-0.21053986777803949</v>
      </c>
      <c r="AA27" s="336">
        <v>-0.21053986777803949</v>
      </c>
      <c r="AB27" s="336">
        <v>-0.21053986777803949</v>
      </c>
      <c r="AC27" s="336">
        <v>-0.21053986777803949</v>
      </c>
    </row>
    <row r="28" spans="1:29" ht="15.75" thickBot="1" x14ac:dyDescent="0.3">
      <c r="A28" s="332" t="s">
        <v>1257</v>
      </c>
      <c r="B28" s="343">
        <f>SUM(B26:B27)</f>
        <v>-4.2895462166666691</v>
      </c>
      <c r="C28" s="343">
        <f t="shared" ref="C28:AC28" si="6">SUM(C26:C27)</f>
        <v>-4.2895462166666691</v>
      </c>
      <c r="D28" s="343">
        <f t="shared" si="6"/>
        <v>-4.2895462166666691</v>
      </c>
      <c r="E28" s="343">
        <f t="shared" si="6"/>
        <v>-4.2895462166666691</v>
      </c>
      <c r="F28" s="343">
        <f t="shared" si="6"/>
        <v>-4.2895462166666691</v>
      </c>
      <c r="G28" s="343">
        <f t="shared" si="6"/>
        <v>-4.2895462166666691</v>
      </c>
      <c r="H28" s="343">
        <f t="shared" si="6"/>
        <v>-4.2895462166666691</v>
      </c>
      <c r="I28" s="343">
        <f t="shared" si="6"/>
        <v>-4.2895462166666691</v>
      </c>
      <c r="J28" s="343">
        <f t="shared" si="6"/>
        <v>-4.2895462166666691</v>
      </c>
      <c r="K28" s="343">
        <f t="shared" si="6"/>
        <v>-4.2895462166666691</v>
      </c>
      <c r="L28" s="343">
        <f t="shared" si="6"/>
        <v>-4.2895462166666691</v>
      </c>
      <c r="M28" s="344">
        <f t="shared" si="6"/>
        <v>-4.2895462166666691</v>
      </c>
      <c r="N28" s="343">
        <f t="shared" si="6"/>
        <v>-5.441748835705245</v>
      </c>
      <c r="O28" s="343">
        <f t="shared" si="6"/>
        <v>-5.441748835705245</v>
      </c>
      <c r="P28" s="343">
        <f t="shared" si="6"/>
        <v>-5.441748835705245</v>
      </c>
      <c r="Q28" s="344">
        <f t="shared" si="6"/>
        <v>-5.441748835705245</v>
      </c>
      <c r="R28" s="343">
        <f t="shared" si="6"/>
        <v>-5.441748835705245</v>
      </c>
      <c r="S28" s="343">
        <f t="shared" si="6"/>
        <v>-5.441748835705245</v>
      </c>
      <c r="T28" s="343">
        <f t="shared" si="6"/>
        <v>-5.441748835705245</v>
      </c>
      <c r="U28" s="343">
        <f t="shared" si="6"/>
        <v>-5.441748835705245</v>
      </c>
      <c r="V28" s="343">
        <f t="shared" si="6"/>
        <v>-5.441748835705245</v>
      </c>
      <c r="W28" s="343">
        <f t="shared" si="6"/>
        <v>-5.441748835705245</v>
      </c>
      <c r="X28" s="343">
        <f t="shared" si="6"/>
        <v>-5.441748835705245</v>
      </c>
      <c r="Y28" s="344">
        <f t="shared" si="6"/>
        <v>-5.441748835705245</v>
      </c>
      <c r="Z28" s="343">
        <f t="shared" si="6"/>
        <v>-6.5185524755682467</v>
      </c>
      <c r="AA28" s="343">
        <f t="shared" si="6"/>
        <v>-6.5185524755682467</v>
      </c>
      <c r="AB28" s="343">
        <f t="shared" si="6"/>
        <v>-6.5185524755682467</v>
      </c>
      <c r="AC28" s="343">
        <f t="shared" si="6"/>
        <v>-6.5185524755682467</v>
      </c>
    </row>
    <row r="29" spans="1:29" ht="15.75" thickTop="1" x14ac:dyDescent="0.25">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row>
    <row r="30" spans="1:29" x14ac:dyDescent="0.25">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row>
    <row r="31" spans="1:29" x14ac:dyDescent="0.25">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row>
    <row r="32" spans="1:29" x14ac:dyDescent="0.25">
      <c r="A32" s="332" t="s">
        <v>1258</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row>
    <row r="33" spans="1:29" x14ac:dyDescent="0.25">
      <c r="A33" s="333" t="s">
        <v>1246</v>
      </c>
      <c r="B33" s="335">
        <v>0</v>
      </c>
      <c r="C33" s="335">
        <v>0</v>
      </c>
      <c r="D33" s="335">
        <v>0</v>
      </c>
      <c r="E33" s="335">
        <v>0</v>
      </c>
      <c r="F33" s="335">
        <v>0</v>
      </c>
      <c r="G33" s="335">
        <v>0</v>
      </c>
      <c r="H33" s="335">
        <v>0</v>
      </c>
      <c r="I33" s="335">
        <v>0</v>
      </c>
      <c r="J33" s="335">
        <v>0</v>
      </c>
      <c r="K33" s="335">
        <v>0</v>
      </c>
      <c r="L33" s="335">
        <v>0</v>
      </c>
      <c r="M33" s="335">
        <v>0</v>
      </c>
      <c r="N33" s="335">
        <v>0</v>
      </c>
      <c r="O33" s="335">
        <v>0</v>
      </c>
      <c r="P33" s="335">
        <v>0</v>
      </c>
      <c r="Q33" s="335">
        <v>0</v>
      </c>
      <c r="R33" s="335">
        <v>0</v>
      </c>
      <c r="S33" s="335">
        <v>0</v>
      </c>
      <c r="T33" s="335">
        <v>0</v>
      </c>
      <c r="U33" s="335">
        <v>0</v>
      </c>
      <c r="V33" s="335">
        <v>0</v>
      </c>
      <c r="W33" s="335">
        <v>0</v>
      </c>
      <c r="X33" s="335">
        <v>0</v>
      </c>
      <c r="Y33" s="335">
        <v>0</v>
      </c>
      <c r="Z33" s="335">
        <v>0</v>
      </c>
      <c r="AA33" s="335">
        <v>0</v>
      </c>
      <c r="AB33" s="335">
        <v>0</v>
      </c>
      <c r="AC33" s="335">
        <v>0</v>
      </c>
    </row>
    <row r="34" spans="1:29" x14ac:dyDescent="0.25">
      <c r="A34" s="333" t="s">
        <v>1247</v>
      </c>
      <c r="B34" s="336">
        <v>0</v>
      </c>
      <c r="C34" s="336">
        <v>0</v>
      </c>
      <c r="D34" s="336">
        <v>0</v>
      </c>
      <c r="E34" s="336">
        <v>0</v>
      </c>
      <c r="F34" s="336">
        <v>0</v>
      </c>
      <c r="G34" s="336">
        <v>0</v>
      </c>
      <c r="H34" s="336">
        <v>0</v>
      </c>
      <c r="I34" s="336">
        <v>0</v>
      </c>
      <c r="J34" s="336">
        <v>0</v>
      </c>
      <c r="K34" s="336">
        <v>0</v>
      </c>
      <c r="L34" s="336">
        <v>0</v>
      </c>
      <c r="M34" s="336">
        <v>0</v>
      </c>
      <c r="N34" s="336">
        <v>0</v>
      </c>
      <c r="O34" s="336">
        <v>0</v>
      </c>
      <c r="P34" s="336">
        <v>0</v>
      </c>
      <c r="Q34" s="336">
        <v>0</v>
      </c>
      <c r="R34" s="336">
        <v>0</v>
      </c>
      <c r="S34" s="336">
        <v>0</v>
      </c>
      <c r="T34" s="336">
        <v>0</v>
      </c>
      <c r="U34" s="336">
        <v>0</v>
      </c>
      <c r="V34" s="336">
        <v>0</v>
      </c>
      <c r="W34" s="336">
        <v>0</v>
      </c>
      <c r="X34" s="336">
        <v>0</v>
      </c>
      <c r="Y34" s="336">
        <v>0</v>
      </c>
      <c r="Z34" s="336">
        <v>0</v>
      </c>
      <c r="AA34" s="336">
        <v>0</v>
      </c>
      <c r="AB34" s="336">
        <v>0</v>
      </c>
      <c r="AC34" s="336">
        <v>0</v>
      </c>
    </row>
    <row r="35" spans="1:29" ht="15.75" thickBot="1" x14ac:dyDescent="0.3">
      <c r="A35" s="332" t="s">
        <v>1259</v>
      </c>
      <c r="B35" s="343">
        <f>SUM(B33:B34)</f>
        <v>0</v>
      </c>
      <c r="C35" s="343">
        <f t="shared" ref="C35:AC35" si="7">SUM(C33:C34)</f>
        <v>0</v>
      </c>
      <c r="D35" s="343">
        <f t="shared" si="7"/>
        <v>0</v>
      </c>
      <c r="E35" s="343">
        <f t="shared" si="7"/>
        <v>0</v>
      </c>
      <c r="F35" s="343">
        <f t="shared" si="7"/>
        <v>0</v>
      </c>
      <c r="G35" s="343">
        <f t="shared" si="7"/>
        <v>0</v>
      </c>
      <c r="H35" s="343">
        <f t="shared" si="7"/>
        <v>0</v>
      </c>
      <c r="I35" s="343">
        <f t="shared" si="7"/>
        <v>0</v>
      </c>
      <c r="J35" s="343">
        <f t="shared" si="7"/>
        <v>0</v>
      </c>
      <c r="K35" s="343">
        <f t="shared" si="7"/>
        <v>0</v>
      </c>
      <c r="L35" s="343">
        <f t="shared" si="7"/>
        <v>0</v>
      </c>
      <c r="M35" s="344">
        <f t="shared" si="7"/>
        <v>0</v>
      </c>
      <c r="N35" s="343">
        <f t="shared" si="7"/>
        <v>0</v>
      </c>
      <c r="O35" s="343">
        <f t="shared" si="7"/>
        <v>0</v>
      </c>
      <c r="P35" s="343">
        <f t="shared" si="7"/>
        <v>0</v>
      </c>
      <c r="Q35" s="344">
        <f t="shared" si="7"/>
        <v>0</v>
      </c>
      <c r="R35" s="343">
        <f t="shared" si="7"/>
        <v>0</v>
      </c>
      <c r="S35" s="343">
        <f t="shared" si="7"/>
        <v>0</v>
      </c>
      <c r="T35" s="343">
        <f t="shared" si="7"/>
        <v>0</v>
      </c>
      <c r="U35" s="343">
        <f t="shared" si="7"/>
        <v>0</v>
      </c>
      <c r="V35" s="343">
        <f t="shared" si="7"/>
        <v>0</v>
      </c>
      <c r="W35" s="343">
        <f t="shared" si="7"/>
        <v>0</v>
      </c>
      <c r="X35" s="343">
        <f t="shared" si="7"/>
        <v>0</v>
      </c>
      <c r="Y35" s="344">
        <f t="shared" si="7"/>
        <v>0</v>
      </c>
      <c r="Z35" s="343">
        <f t="shared" si="7"/>
        <v>0</v>
      </c>
      <c r="AA35" s="343">
        <f t="shared" si="7"/>
        <v>0</v>
      </c>
      <c r="AB35" s="343">
        <f t="shared" si="7"/>
        <v>0</v>
      </c>
      <c r="AC35" s="344">
        <f t="shared" si="7"/>
        <v>0</v>
      </c>
    </row>
    <row r="36" spans="1:29" ht="15.75" thickTop="1" x14ac:dyDescent="0.25"/>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xSplit="1" ySplit="3" topLeftCell="B4" activePane="bottomRight" state="frozen"/>
      <selection activeCell="CG9" sqref="CG9"/>
      <selection pane="topRight" activeCell="CG9" sqref="CG9"/>
      <selection pane="bottomLeft" activeCell="CG9" sqref="CG9"/>
      <selection pane="bottomRight" activeCell="O25" sqref="O25"/>
    </sheetView>
  </sheetViews>
  <sheetFormatPr defaultColWidth="9.140625" defaultRowHeight="15" outlineLevelRow="1" x14ac:dyDescent="0.25"/>
  <cols>
    <col min="1" max="1" width="30.7109375" style="374" customWidth="1"/>
    <col min="2" max="13" width="10.7109375" style="354" customWidth="1"/>
    <col min="14" max="14" width="12.42578125" style="354" customWidth="1"/>
    <col min="15" max="27" width="10.7109375" style="354" customWidth="1"/>
    <col min="28" max="28" width="12" style="354" customWidth="1"/>
    <col min="29" max="16384" width="9.140625" style="354"/>
  </cols>
  <sheetData>
    <row r="1" spans="1:27" s="346" customFormat="1" x14ac:dyDescent="0.25">
      <c r="A1" s="345"/>
    </row>
    <row r="2" spans="1:27" s="346" customFormat="1" ht="30" x14ac:dyDescent="0.25">
      <c r="A2" s="347"/>
      <c r="B2" s="280" t="s">
        <v>1202</v>
      </c>
      <c r="C2" s="280" t="s">
        <v>1203</v>
      </c>
      <c r="D2" s="280" t="s">
        <v>1204</v>
      </c>
      <c r="E2" s="280" t="s">
        <v>1205</v>
      </c>
      <c r="F2" s="280" t="s">
        <v>1206</v>
      </c>
      <c r="G2" s="280" t="s">
        <v>1207</v>
      </c>
      <c r="H2" s="280" t="s">
        <v>1208</v>
      </c>
      <c r="I2" s="280" t="s">
        <v>1209</v>
      </c>
      <c r="J2" s="280" t="s">
        <v>1210</v>
      </c>
      <c r="K2" s="280" t="s">
        <v>1211</v>
      </c>
      <c r="L2" s="280" t="s">
        <v>1212</v>
      </c>
      <c r="M2" s="280" t="s">
        <v>1213</v>
      </c>
      <c r="N2" s="348"/>
      <c r="O2" s="348" t="s">
        <v>1217</v>
      </c>
      <c r="P2" s="348" t="s">
        <v>1218</v>
      </c>
      <c r="Q2" s="348" t="s">
        <v>1219</v>
      </c>
      <c r="R2" s="348" t="s">
        <v>1220</v>
      </c>
      <c r="S2" s="348" t="s">
        <v>1221</v>
      </c>
      <c r="T2" s="348" t="s">
        <v>1222</v>
      </c>
      <c r="U2" s="348" t="s">
        <v>1223</v>
      </c>
      <c r="V2" s="348" t="s">
        <v>1224</v>
      </c>
      <c r="W2" s="348" t="s">
        <v>1225</v>
      </c>
      <c r="X2" s="348" t="s">
        <v>1226</v>
      </c>
      <c r="Y2" s="348" t="s">
        <v>1227</v>
      </c>
      <c r="Z2" s="348" t="s">
        <v>1228</v>
      </c>
      <c r="AA2" s="348" t="s">
        <v>1229</v>
      </c>
    </row>
    <row r="3" spans="1:27" s="346" customFormat="1" x14ac:dyDescent="0.25">
      <c r="A3" s="349" t="s">
        <v>309</v>
      </c>
    </row>
    <row r="4" spans="1:27" s="351" customFormat="1" x14ac:dyDescent="0.25">
      <c r="A4" s="350" t="s">
        <v>314</v>
      </c>
    </row>
    <row r="7" spans="1:27" x14ac:dyDescent="0.25">
      <c r="A7" s="352" t="s">
        <v>1081</v>
      </c>
      <c r="B7" s="353"/>
      <c r="C7" s="353"/>
      <c r="D7" s="353"/>
      <c r="E7" s="353"/>
      <c r="F7" s="353"/>
      <c r="G7" s="353"/>
      <c r="H7" s="353"/>
      <c r="I7" s="353"/>
      <c r="J7" s="353"/>
      <c r="K7" s="353"/>
      <c r="L7" s="353"/>
      <c r="M7" s="353"/>
      <c r="N7" s="353"/>
      <c r="O7" s="353"/>
      <c r="P7" s="353"/>
      <c r="Q7" s="353"/>
      <c r="R7" s="353"/>
      <c r="S7" s="353"/>
      <c r="T7" s="353"/>
      <c r="U7" s="353"/>
      <c r="V7" s="353"/>
      <c r="W7" s="353"/>
      <c r="X7" s="353"/>
      <c r="Y7" s="353"/>
      <c r="Z7" s="353"/>
      <c r="AA7" s="353"/>
    </row>
    <row r="8" spans="1:27" x14ac:dyDescent="0.25">
      <c r="A8" s="352" t="s">
        <v>1082</v>
      </c>
      <c r="B8" s="353"/>
      <c r="C8" s="353"/>
      <c r="D8" s="353"/>
      <c r="E8" s="353"/>
      <c r="F8" s="353"/>
      <c r="G8" s="353"/>
      <c r="H8" s="353"/>
      <c r="I8" s="353"/>
      <c r="J8" s="353"/>
      <c r="K8" s="353"/>
      <c r="L8" s="353"/>
      <c r="M8" s="353"/>
      <c r="N8" s="353"/>
      <c r="O8" s="353"/>
      <c r="P8" s="353"/>
      <c r="Q8" s="353"/>
      <c r="R8" s="353"/>
      <c r="S8" s="353"/>
      <c r="T8" s="353"/>
      <c r="U8" s="353"/>
      <c r="V8" s="353"/>
      <c r="W8" s="353"/>
      <c r="X8" s="353"/>
      <c r="Y8" s="353"/>
      <c r="Z8" s="353"/>
      <c r="AA8" s="353"/>
    </row>
    <row r="9" spans="1:27" s="358" customFormat="1" x14ac:dyDescent="0.25">
      <c r="A9" s="355" t="s">
        <v>1083</v>
      </c>
      <c r="B9" s="356">
        <v>198.07900000000001</v>
      </c>
      <c r="C9" s="356">
        <v>12.798999999999999</v>
      </c>
      <c r="D9" s="356">
        <v>13.56</v>
      </c>
      <c r="E9" s="356">
        <v>37.404000000000003</v>
      </c>
      <c r="F9" s="356">
        <v>21.512</v>
      </c>
      <c r="G9" s="356">
        <v>11.101000000000001</v>
      </c>
      <c r="H9" s="356">
        <v>20.895900000000001</v>
      </c>
      <c r="I9" s="356">
        <v>13.743499999999999</v>
      </c>
      <c r="J9" s="356">
        <v>29.765599999999999</v>
      </c>
      <c r="K9" s="356">
        <v>37.333799999999997</v>
      </c>
      <c r="L9" s="356">
        <v>15.6572999999999</v>
      </c>
      <c r="M9" s="356">
        <v>63.945299999999897</v>
      </c>
      <c r="N9" s="357"/>
      <c r="O9" s="356">
        <v>11.6366</v>
      </c>
      <c r="P9" s="356">
        <v>15.491099999999999</v>
      </c>
      <c r="Q9" s="356">
        <v>13.1699</v>
      </c>
      <c r="R9" s="356">
        <v>12.1792999999999</v>
      </c>
      <c r="S9" s="356">
        <v>8.6873000000000005</v>
      </c>
      <c r="T9" s="356">
        <v>12.9043999999999</v>
      </c>
      <c r="U9" s="356">
        <v>8.6726641720405606</v>
      </c>
      <c r="V9" s="356">
        <v>0.51439999999999997</v>
      </c>
      <c r="W9" s="356">
        <v>41.364899999999899</v>
      </c>
      <c r="X9" s="356">
        <v>21.163399999999999</v>
      </c>
      <c r="Y9" s="356">
        <v>24.166899999999998</v>
      </c>
      <c r="Z9" s="356">
        <v>7.0063999999999904</v>
      </c>
      <c r="AA9" s="356">
        <v>13.6379999999999</v>
      </c>
    </row>
    <row r="10" spans="1:27" s="362" customFormat="1" x14ac:dyDescent="0.25">
      <c r="A10" s="359" t="s">
        <v>1084</v>
      </c>
      <c r="B10" s="360">
        <v>94.917302086541198</v>
      </c>
      <c r="C10" s="360">
        <v>33.404997265411303</v>
      </c>
      <c r="D10" s="360">
        <v>39.275455014749198</v>
      </c>
      <c r="E10" s="360">
        <v>37.733620468399103</v>
      </c>
      <c r="F10" s="360">
        <v>38.364532818891703</v>
      </c>
      <c r="G10" s="360">
        <v>42.698773984325697</v>
      </c>
      <c r="H10" s="360">
        <v>34.007981143615297</v>
      </c>
      <c r="I10" s="360">
        <v>32.948139993612102</v>
      </c>
      <c r="J10" s="360">
        <v>34.098961725935503</v>
      </c>
      <c r="K10" s="360">
        <v>32.332713146418001</v>
      </c>
      <c r="L10" s="360">
        <v>33.500322950647401</v>
      </c>
      <c r="M10" s="360">
        <v>33.362409320537402</v>
      </c>
      <c r="N10" s="361"/>
      <c r="O10" s="360">
        <v>32.416837109882799</v>
      </c>
      <c r="P10" s="360">
        <v>31.9626712288939</v>
      </c>
      <c r="Q10" s="360">
        <v>33.204227411250301</v>
      </c>
      <c r="R10" s="360">
        <v>34.669247126728301</v>
      </c>
      <c r="S10" s="360">
        <v>33.652680655351702</v>
      </c>
      <c r="T10" s="360">
        <v>35.729934158548303</v>
      </c>
      <c r="U10" s="360">
        <v>32.222989455413597</v>
      </c>
      <c r="V10" s="360">
        <v>34.618856710772903</v>
      </c>
      <c r="W10" s="360">
        <v>33.634532866068398</v>
      </c>
      <c r="X10" s="360">
        <v>34.861586037643299</v>
      </c>
      <c r="Y10" s="360">
        <v>35.090044611337603</v>
      </c>
      <c r="Z10" s="360">
        <v>36.492180412380101</v>
      </c>
      <c r="AA10" s="360">
        <v>31.693188268087599</v>
      </c>
    </row>
    <row r="11" spans="1:27" s="358" customFormat="1" x14ac:dyDescent="0.25">
      <c r="A11" s="363" t="s">
        <v>1085</v>
      </c>
      <c r="B11" s="364">
        <v>18801.12428</v>
      </c>
      <c r="C11" s="364">
        <v>427.55056000000002</v>
      </c>
      <c r="D11" s="364">
        <v>532.57516999999996</v>
      </c>
      <c r="E11" s="364">
        <v>1411.38834</v>
      </c>
      <c r="F11" s="364">
        <v>825.29782999999998</v>
      </c>
      <c r="G11" s="364">
        <v>473.99909000000002</v>
      </c>
      <c r="H11" s="364">
        <v>710.62737317887195</v>
      </c>
      <c r="I11" s="364">
        <v>452.82276200220798</v>
      </c>
      <c r="J11" s="364">
        <v>1014.9760551495</v>
      </c>
      <c r="K11" s="364">
        <v>1207.10304606574</v>
      </c>
      <c r="L11" s="364">
        <v>524.52460653517096</v>
      </c>
      <c r="M11" s="364">
        <v>2133.3692727245598</v>
      </c>
      <c r="N11" s="365"/>
      <c r="O11" s="364">
        <v>377.22176671286201</v>
      </c>
      <c r="P11" s="364">
        <v>495.13693627391899</v>
      </c>
      <c r="Q11" s="364">
        <v>437.29635458342602</v>
      </c>
      <c r="R11" s="364">
        <v>422.24716153056198</v>
      </c>
      <c r="S11" s="364">
        <v>292.350932657236</v>
      </c>
      <c r="T11" s="364">
        <v>461.07336235557102</v>
      </c>
      <c r="U11" s="364">
        <v>279.45916616600601</v>
      </c>
      <c r="V11" s="364">
        <v>17.807939892021501</v>
      </c>
      <c r="W11" s="364">
        <v>1391.2890885516299</v>
      </c>
      <c r="X11" s="364">
        <v>737.78968994906097</v>
      </c>
      <c r="Y11" s="364">
        <v>848.01759911773604</v>
      </c>
      <c r="Z11" s="364">
        <v>255.67881284129899</v>
      </c>
      <c r="AA11" s="364">
        <v>432.23170160017901</v>
      </c>
    </row>
    <row r="12" spans="1:27" x14ac:dyDescent="0.25">
      <c r="A12" s="366" t="s">
        <v>1086</v>
      </c>
      <c r="B12" s="367">
        <v>18801.12428</v>
      </c>
      <c r="C12" s="367">
        <v>427.55056000000002</v>
      </c>
      <c r="D12" s="367">
        <v>532.57516999999996</v>
      </c>
      <c r="E12" s="367">
        <v>1411.38834</v>
      </c>
      <c r="F12" s="367">
        <v>825.29782999999998</v>
      </c>
      <c r="G12" s="367">
        <v>473.99909000000002</v>
      </c>
      <c r="H12" s="367">
        <v>710.62737317887195</v>
      </c>
      <c r="I12" s="367">
        <v>452.82276200220798</v>
      </c>
      <c r="J12" s="367">
        <v>1014.9760551495</v>
      </c>
      <c r="K12" s="367">
        <v>1207.10304606574</v>
      </c>
      <c r="L12" s="367">
        <v>524.52460653517096</v>
      </c>
      <c r="M12" s="367">
        <v>2133.3692727245598</v>
      </c>
      <c r="N12" s="368"/>
      <c r="O12" s="367">
        <v>377.22176671286201</v>
      </c>
      <c r="P12" s="367">
        <v>495.13693627391899</v>
      </c>
      <c r="Q12" s="367">
        <v>437.29635458342602</v>
      </c>
      <c r="R12" s="367">
        <v>422.24716153056198</v>
      </c>
      <c r="S12" s="367">
        <v>292.350932657236</v>
      </c>
      <c r="T12" s="367">
        <v>461.07336235557102</v>
      </c>
      <c r="U12" s="367">
        <v>279.45916616600601</v>
      </c>
      <c r="V12" s="367">
        <v>17.807939892021501</v>
      </c>
      <c r="W12" s="367">
        <v>1391.2890885516299</v>
      </c>
      <c r="X12" s="367">
        <v>737.78968994906097</v>
      </c>
      <c r="Y12" s="367">
        <v>848.01759911773604</v>
      </c>
      <c r="Z12" s="367">
        <v>255.67881284129899</v>
      </c>
      <c r="AA12" s="367">
        <v>432.23170160017901</v>
      </c>
    </row>
    <row r="13" spans="1:27" s="369" customFormat="1" x14ac:dyDescent="0.25">
      <c r="A13" s="355" t="s">
        <v>1087</v>
      </c>
      <c r="B13" s="356">
        <v>1.0999999999999999E-2</v>
      </c>
      <c r="C13" s="356">
        <v>1.4650000000000001</v>
      </c>
      <c r="D13" s="356">
        <v>0</v>
      </c>
      <c r="E13" s="356">
        <v>0.96399999999999997</v>
      </c>
      <c r="F13" s="356">
        <v>3.2050000000000001</v>
      </c>
      <c r="G13" s="356">
        <v>2.1219999999999999</v>
      </c>
      <c r="H13" s="356">
        <v>5.5406000000000004</v>
      </c>
      <c r="I13" s="356">
        <v>1.7345999999999999</v>
      </c>
      <c r="J13" s="356">
        <v>2.4758</v>
      </c>
      <c r="K13" s="356">
        <v>6.0628000000000002</v>
      </c>
      <c r="L13" s="356">
        <v>0.66659999999999997</v>
      </c>
      <c r="M13" s="356">
        <v>0</v>
      </c>
      <c r="N13" s="357"/>
      <c r="O13" s="356">
        <v>1.4146000000000001</v>
      </c>
      <c r="P13" s="356">
        <v>6.6992000000000003</v>
      </c>
      <c r="Q13" s="356">
        <v>6.6388999999999996</v>
      </c>
      <c r="R13" s="356">
        <v>8.0321999999999996</v>
      </c>
      <c r="S13" s="356">
        <v>4.7793999999999999</v>
      </c>
      <c r="T13" s="356">
        <v>9.4878</v>
      </c>
      <c r="U13" s="356">
        <v>1.4287000000000001</v>
      </c>
      <c r="V13" s="356">
        <v>0.1353</v>
      </c>
      <c r="W13" s="356">
        <v>0.50180000000000002</v>
      </c>
      <c r="X13" s="356">
        <v>7.6600000000000001E-2</v>
      </c>
      <c r="Y13" s="356">
        <v>0.61670000000000003</v>
      </c>
      <c r="Z13" s="356">
        <v>0</v>
      </c>
      <c r="AA13" s="356">
        <v>4.2733999999999996</v>
      </c>
    </row>
    <row r="14" spans="1:27" s="362" customFormat="1" outlineLevel="1" x14ac:dyDescent="0.25">
      <c r="A14" s="359" t="s">
        <v>1088</v>
      </c>
      <c r="B14" s="360">
        <v>0</v>
      </c>
      <c r="C14" s="360">
        <v>0</v>
      </c>
      <c r="D14" s="360">
        <v>0</v>
      </c>
      <c r="E14" s="360">
        <v>0</v>
      </c>
      <c r="F14" s="360">
        <v>0</v>
      </c>
      <c r="G14" s="360">
        <v>0</v>
      </c>
      <c r="H14" s="360">
        <v>19.976572934339199</v>
      </c>
      <c r="I14" s="360">
        <v>20.0060532687651</v>
      </c>
      <c r="J14" s="360">
        <v>19.807092656918901</v>
      </c>
      <c r="K14" s="360">
        <v>20.173253282311801</v>
      </c>
      <c r="L14" s="360">
        <v>20.3915391539153</v>
      </c>
      <c r="M14" s="360">
        <v>0</v>
      </c>
      <c r="N14" s="361"/>
      <c r="O14" s="360">
        <v>21.1538244026579</v>
      </c>
      <c r="P14" s="360">
        <v>20.968264867446798</v>
      </c>
      <c r="Q14" s="360">
        <v>20.998102095226599</v>
      </c>
      <c r="R14" s="360">
        <v>21.120365528746699</v>
      </c>
      <c r="S14" s="360">
        <v>21.1167719797464</v>
      </c>
      <c r="T14" s="360">
        <v>21.111595944265201</v>
      </c>
      <c r="U14" s="360">
        <v>20.8302652761251</v>
      </c>
      <c r="V14" s="360">
        <v>20.471544715447099</v>
      </c>
      <c r="W14" s="360">
        <v>20.700079713032999</v>
      </c>
      <c r="X14" s="360">
        <v>20.780678851174901</v>
      </c>
      <c r="Y14" s="360">
        <v>20.833630614561301</v>
      </c>
      <c r="Z14" s="360">
        <v>0</v>
      </c>
      <c r="AA14" s="360">
        <v>20.673281228061899</v>
      </c>
    </row>
    <row r="15" spans="1:27" s="358" customFormat="1" outlineLevel="1" x14ac:dyDescent="0.25">
      <c r="A15" s="363" t="s">
        <v>1089</v>
      </c>
      <c r="B15" s="364">
        <v>0</v>
      </c>
      <c r="C15" s="364">
        <v>0</v>
      </c>
      <c r="D15" s="364">
        <v>0</v>
      </c>
      <c r="E15" s="364">
        <v>0</v>
      </c>
      <c r="F15" s="364">
        <v>0</v>
      </c>
      <c r="G15" s="364">
        <v>0</v>
      </c>
      <c r="H15" s="364">
        <v>110.68219999999999</v>
      </c>
      <c r="I15" s="364">
        <v>34.702500000000001</v>
      </c>
      <c r="J15" s="364">
        <v>49.038400000000003</v>
      </c>
      <c r="K15" s="364">
        <v>122.3064</v>
      </c>
      <c r="L15" s="364">
        <v>13.593</v>
      </c>
      <c r="M15" s="364">
        <v>0</v>
      </c>
      <c r="N15" s="365"/>
      <c r="O15" s="364">
        <v>29.924199999999999</v>
      </c>
      <c r="P15" s="364">
        <v>140.47059999999999</v>
      </c>
      <c r="Q15" s="364">
        <v>139.40430000000001</v>
      </c>
      <c r="R15" s="364">
        <v>169.643</v>
      </c>
      <c r="S15" s="364">
        <v>100.9255</v>
      </c>
      <c r="T15" s="364">
        <v>200.30260000000001</v>
      </c>
      <c r="U15" s="364">
        <v>29.760200000000001</v>
      </c>
      <c r="V15" s="364">
        <v>2.7698</v>
      </c>
      <c r="W15" s="364">
        <v>10.3873</v>
      </c>
      <c r="X15" s="364">
        <v>1.5918000000000001</v>
      </c>
      <c r="Y15" s="364">
        <v>12.848100000000001</v>
      </c>
      <c r="Z15" s="364">
        <v>0</v>
      </c>
      <c r="AA15" s="364">
        <v>88.345200000000006</v>
      </c>
    </row>
    <row r="16" spans="1:27" outlineLevel="1" x14ac:dyDescent="0.25">
      <c r="A16" s="366" t="s">
        <v>1090</v>
      </c>
      <c r="B16" s="367">
        <v>0.25011</v>
      </c>
      <c r="C16" s="367">
        <v>33.188220000000001</v>
      </c>
      <c r="D16" s="367">
        <v>0</v>
      </c>
      <c r="E16" s="367">
        <v>21.82601</v>
      </c>
      <c r="F16" s="367">
        <v>75.803389999999993</v>
      </c>
      <c r="G16" s="367">
        <v>55.94388</v>
      </c>
      <c r="H16" s="367">
        <v>110.68219999999999</v>
      </c>
      <c r="I16" s="367">
        <v>34.702500000000001</v>
      </c>
      <c r="J16" s="367">
        <v>49.038400000000003</v>
      </c>
      <c r="K16" s="367">
        <v>122.3064</v>
      </c>
      <c r="L16" s="367">
        <v>13.593</v>
      </c>
      <c r="M16" s="367">
        <v>0</v>
      </c>
      <c r="N16" s="368"/>
      <c r="O16" s="367">
        <v>29.924199999999999</v>
      </c>
      <c r="P16" s="367">
        <v>140.47059999999999</v>
      </c>
      <c r="Q16" s="367">
        <v>139.40430000000001</v>
      </c>
      <c r="R16" s="367">
        <v>169.643</v>
      </c>
      <c r="S16" s="367">
        <v>100.9255</v>
      </c>
      <c r="T16" s="367">
        <v>200.30260000000001</v>
      </c>
      <c r="U16" s="367">
        <v>29.760200000000001</v>
      </c>
      <c r="V16" s="367">
        <v>2.7698</v>
      </c>
      <c r="W16" s="367">
        <v>10.3873</v>
      </c>
      <c r="X16" s="367">
        <v>1.5918000000000001</v>
      </c>
      <c r="Y16" s="367">
        <v>12.848100000000001</v>
      </c>
      <c r="Z16" s="367">
        <v>0</v>
      </c>
      <c r="AA16" s="367">
        <v>88.345200000000006</v>
      </c>
    </row>
    <row r="17" spans="1:28" s="369" customFormat="1" x14ac:dyDescent="0.25">
      <c r="A17" s="366" t="s">
        <v>1091</v>
      </c>
      <c r="B17" s="367">
        <v>18801.374390000001</v>
      </c>
      <c r="C17" s="367">
        <v>460.73878000000002</v>
      </c>
      <c r="D17" s="367">
        <v>532.57516999999996</v>
      </c>
      <c r="E17" s="367">
        <v>1433.21435</v>
      </c>
      <c r="F17" s="367">
        <v>901.10122000000001</v>
      </c>
      <c r="G17" s="367">
        <v>529.94296999999995</v>
      </c>
      <c r="H17" s="367">
        <v>821.30957317887203</v>
      </c>
      <c r="I17" s="367">
        <v>487.52526200220802</v>
      </c>
      <c r="J17" s="367">
        <v>1064.0144551495</v>
      </c>
      <c r="K17" s="367">
        <v>1329.40944606574</v>
      </c>
      <c r="L17" s="367">
        <v>538.11760653517103</v>
      </c>
      <c r="M17" s="367">
        <v>2133.3692727245598</v>
      </c>
      <c r="N17" s="370">
        <f>SUM(B17:M17)</f>
        <v>29032.692495656047</v>
      </c>
      <c r="O17" s="367">
        <v>407.14596671286199</v>
      </c>
      <c r="P17" s="367">
        <v>635.60753627391898</v>
      </c>
      <c r="Q17" s="367">
        <v>576.70065458342594</v>
      </c>
      <c r="R17" s="367">
        <v>591.89016153056195</v>
      </c>
      <c r="S17" s="367">
        <v>393.276432657236</v>
      </c>
      <c r="T17" s="367">
        <v>661.375962355571</v>
      </c>
      <c r="U17" s="367">
        <v>309.21936616600601</v>
      </c>
      <c r="V17" s="367">
        <v>20.577739892021501</v>
      </c>
      <c r="W17" s="367">
        <v>1401.67638855163</v>
      </c>
      <c r="X17" s="367">
        <v>739.38148994906101</v>
      </c>
      <c r="Y17" s="367">
        <v>860.86569911773597</v>
      </c>
      <c r="Z17" s="367">
        <v>255.67881284129899</v>
      </c>
      <c r="AA17" s="367">
        <v>520.57690160017899</v>
      </c>
      <c r="AB17" s="370">
        <f>SUM(P17:AA17)</f>
        <v>6966.8271455186459</v>
      </c>
    </row>
    <row r="18" spans="1:28" s="369" customFormat="1" x14ac:dyDescent="0.25">
      <c r="A18" s="371"/>
      <c r="B18" s="367"/>
      <c r="C18" s="367"/>
      <c r="D18" s="367"/>
      <c r="E18" s="367"/>
      <c r="F18" s="367"/>
      <c r="G18" s="367"/>
      <c r="H18" s="367"/>
      <c r="I18" s="367"/>
      <c r="J18" s="367"/>
      <c r="K18" s="367"/>
      <c r="L18" s="367"/>
      <c r="M18" s="367"/>
      <c r="N18" s="372"/>
      <c r="O18" s="367"/>
      <c r="P18" s="367"/>
      <c r="Q18" s="367"/>
      <c r="R18" s="367"/>
      <c r="S18" s="367"/>
      <c r="T18" s="367"/>
      <c r="U18" s="367"/>
      <c r="V18" s="367"/>
      <c r="W18" s="367"/>
      <c r="X18" s="367"/>
      <c r="Y18" s="367"/>
      <c r="Z18" s="367"/>
      <c r="AA18" s="367"/>
    </row>
    <row r="19" spans="1:28" x14ac:dyDescent="0.25">
      <c r="A19" s="352" t="s">
        <v>1092</v>
      </c>
      <c r="B19" s="316"/>
      <c r="C19" s="316"/>
      <c r="D19" s="316"/>
      <c r="E19" s="316"/>
      <c r="F19" s="316"/>
      <c r="G19" s="316"/>
      <c r="H19" s="316"/>
      <c r="I19" s="316"/>
      <c r="J19" s="316"/>
      <c r="K19" s="316"/>
      <c r="L19" s="316"/>
      <c r="M19" s="316"/>
      <c r="N19" s="353"/>
      <c r="O19" s="316"/>
      <c r="P19" s="316"/>
      <c r="Q19" s="316"/>
      <c r="R19" s="316"/>
      <c r="S19" s="316"/>
      <c r="T19" s="316"/>
      <c r="U19" s="316"/>
      <c r="V19" s="316"/>
      <c r="W19" s="316"/>
      <c r="X19" s="316"/>
      <c r="Y19" s="316"/>
      <c r="Z19" s="316"/>
      <c r="AA19" s="316"/>
    </row>
    <row r="20" spans="1:28" x14ac:dyDescent="0.25">
      <c r="A20" s="352" t="s">
        <v>1093</v>
      </c>
      <c r="B20" s="316"/>
      <c r="C20" s="316"/>
      <c r="D20" s="316"/>
      <c r="E20" s="316"/>
      <c r="F20" s="316"/>
      <c r="G20" s="316"/>
      <c r="H20" s="316"/>
      <c r="I20" s="316"/>
      <c r="J20" s="316"/>
      <c r="K20" s="316"/>
      <c r="L20" s="316"/>
      <c r="M20" s="316"/>
      <c r="N20" s="353"/>
      <c r="O20" s="316"/>
      <c r="P20" s="316"/>
      <c r="Q20" s="316"/>
      <c r="R20" s="316"/>
      <c r="S20" s="316"/>
      <c r="T20" s="316"/>
      <c r="U20" s="316"/>
      <c r="V20" s="316"/>
      <c r="W20" s="316"/>
      <c r="X20" s="316"/>
      <c r="Y20" s="316"/>
      <c r="Z20" s="316"/>
      <c r="AA20" s="316"/>
    </row>
    <row r="21" spans="1:28" x14ac:dyDescent="0.25">
      <c r="A21" s="363" t="s">
        <v>1033</v>
      </c>
      <c r="B21" s="364">
        <v>580.77710000000002</v>
      </c>
      <c r="C21" s="364">
        <v>96.664339999999996</v>
      </c>
      <c r="D21" s="364">
        <v>40.98509</v>
      </c>
      <c r="E21" s="364">
        <v>285.80874999999997</v>
      </c>
      <c r="F21" s="364">
        <v>231.31255999999999</v>
      </c>
      <c r="G21" s="364">
        <v>108.82462</v>
      </c>
      <c r="H21" s="364">
        <v>275.54026140009802</v>
      </c>
      <c r="I21" s="364">
        <v>172.53522937855499</v>
      </c>
      <c r="J21" s="364">
        <v>376.567709876827</v>
      </c>
      <c r="K21" s="364">
        <v>608.93730064306101</v>
      </c>
      <c r="L21" s="364">
        <v>89.884845421078694</v>
      </c>
      <c r="M21" s="364">
        <v>274.07454704393803</v>
      </c>
      <c r="N21" s="365"/>
      <c r="O21" s="364">
        <v>128.30010424943799</v>
      </c>
      <c r="P21" s="364">
        <v>263.39969468133501</v>
      </c>
      <c r="Q21" s="364">
        <v>251.45082454403399</v>
      </c>
      <c r="R21" s="364">
        <v>232.69477451768199</v>
      </c>
      <c r="S21" s="364">
        <v>136.80171663380801</v>
      </c>
      <c r="T21" s="364">
        <v>214.37151978340799</v>
      </c>
      <c r="U21" s="364">
        <v>145.362150467823</v>
      </c>
      <c r="V21" s="364">
        <v>9.9065544519890398</v>
      </c>
      <c r="W21" s="364">
        <v>525.72997911054404</v>
      </c>
      <c r="X21" s="364">
        <v>268.43435548661</v>
      </c>
      <c r="Y21" s="364">
        <v>396.75417948926298</v>
      </c>
      <c r="Z21" s="364">
        <v>81.253137800788906</v>
      </c>
      <c r="AA21" s="364">
        <v>236.425022236209</v>
      </c>
    </row>
    <row r="22" spans="1:28" x14ac:dyDescent="0.25">
      <c r="A22" s="363" t="s">
        <v>1034</v>
      </c>
      <c r="B22" s="364">
        <v>1139.3329099999901</v>
      </c>
      <c r="C22" s="364">
        <v>2.7124299999999999</v>
      </c>
      <c r="D22" s="364">
        <v>9.5659799999999997</v>
      </c>
      <c r="E22" s="364">
        <v>79.403599999999997</v>
      </c>
      <c r="F22" s="364">
        <v>55.984310000000001</v>
      </c>
      <c r="G22" s="364">
        <v>63.923749999999998</v>
      </c>
      <c r="H22" s="364">
        <v>0</v>
      </c>
      <c r="I22" s="364">
        <v>0</v>
      </c>
      <c r="J22" s="364">
        <v>0</v>
      </c>
      <c r="K22" s="364">
        <v>0</v>
      </c>
      <c r="L22" s="364">
        <v>0</v>
      </c>
      <c r="M22" s="364">
        <v>0</v>
      </c>
      <c r="N22" s="365"/>
      <c r="O22" s="364">
        <v>0</v>
      </c>
      <c r="P22" s="364">
        <v>0</v>
      </c>
      <c r="Q22" s="364">
        <v>0</v>
      </c>
      <c r="R22" s="364">
        <v>0</v>
      </c>
      <c r="S22" s="364">
        <v>0</v>
      </c>
      <c r="T22" s="364">
        <v>0</v>
      </c>
      <c r="U22" s="364">
        <v>0</v>
      </c>
      <c r="V22" s="364">
        <v>0</v>
      </c>
      <c r="W22" s="364">
        <v>0</v>
      </c>
      <c r="X22" s="364">
        <v>0</v>
      </c>
      <c r="Y22" s="364">
        <v>0</v>
      </c>
      <c r="Z22" s="364">
        <v>0</v>
      </c>
      <c r="AA22" s="364">
        <v>0</v>
      </c>
    </row>
    <row r="23" spans="1:28" x14ac:dyDescent="0.25">
      <c r="A23" s="363" t="s">
        <v>1035</v>
      </c>
      <c r="B23" s="364">
        <v>37.480840000000001</v>
      </c>
      <c r="C23" s="364">
        <v>2.18852</v>
      </c>
      <c r="D23" s="364">
        <v>1.44695</v>
      </c>
      <c r="E23" s="364">
        <v>21.94266</v>
      </c>
      <c r="F23" s="364">
        <v>22.401160000000001</v>
      </c>
      <c r="G23" s="364">
        <v>14.6983</v>
      </c>
      <c r="H23" s="364">
        <v>0</v>
      </c>
      <c r="I23" s="364">
        <v>0</v>
      </c>
      <c r="J23" s="364">
        <v>0</v>
      </c>
      <c r="K23" s="364">
        <v>0</v>
      </c>
      <c r="L23" s="364">
        <v>0</v>
      </c>
      <c r="M23" s="364">
        <v>0</v>
      </c>
      <c r="N23" s="365"/>
      <c r="O23" s="364">
        <v>0</v>
      </c>
      <c r="P23" s="364">
        <v>0</v>
      </c>
      <c r="Q23" s="364">
        <v>0</v>
      </c>
      <c r="R23" s="364">
        <v>0</v>
      </c>
      <c r="S23" s="364">
        <v>0</v>
      </c>
      <c r="T23" s="364">
        <v>0</v>
      </c>
      <c r="U23" s="364">
        <v>2.21437525920745E-2</v>
      </c>
      <c r="V23" s="364">
        <v>0</v>
      </c>
      <c r="W23" s="364">
        <v>0</v>
      </c>
      <c r="X23" s="364">
        <v>0</v>
      </c>
      <c r="Y23" s="364">
        <v>0</v>
      </c>
      <c r="Z23" s="364">
        <v>0</v>
      </c>
      <c r="AA23" s="364">
        <v>0</v>
      </c>
    </row>
    <row r="24" spans="1:28" s="369" customFormat="1" x14ac:dyDescent="0.25">
      <c r="A24" s="366" t="s">
        <v>1094</v>
      </c>
      <c r="B24" s="367">
        <v>1757.59084999999</v>
      </c>
      <c r="C24" s="367">
        <v>101.565289999999</v>
      </c>
      <c r="D24" s="367">
        <v>51.998019999999997</v>
      </c>
      <c r="E24" s="367">
        <v>387.15501</v>
      </c>
      <c r="F24" s="367">
        <v>309.69803000000002</v>
      </c>
      <c r="G24" s="367">
        <v>187.44666999999899</v>
      </c>
      <c r="H24" s="367">
        <v>275.54026140009802</v>
      </c>
      <c r="I24" s="367">
        <v>172.53522937855499</v>
      </c>
      <c r="J24" s="367">
        <v>376.567709876827</v>
      </c>
      <c r="K24" s="367">
        <v>608.93730064306101</v>
      </c>
      <c r="L24" s="367">
        <v>89.884845421078694</v>
      </c>
      <c r="M24" s="367">
        <v>274.07454704393803</v>
      </c>
      <c r="N24" s="368"/>
      <c r="O24" s="367">
        <v>128.30010424943799</v>
      </c>
      <c r="P24" s="367">
        <v>263.39969468133501</v>
      </c>
      <c r="Q24" s="367">
        <v>251.45082454403399</v>
      </c>
      <c r="R24" s="367">
        <v>232.69477451768199</v>
      </c>
      <c r="S24" s="367">
        <v>136.80171663380801</v>
      </c>
      <c r="T24" s="367">
        <v>214.37151978340799</v>
      </c>
      <c r="U24" s="367">
        <v>145.384294220415</v>
      </c>
      <c r="V24" s="367">
        <v>9.9065544519890398</v>
      </c>
      <c r="W24" s="367">
        <v>525.72997911054404</v>
      </c>
      <c r="X24" s="367">
        <v>268.43435548661</v>
      </c>
      <c r="Y24" s="367">
        <v>396.75417948926298</v>
      </c>
      <c r="Z24" s="367">
        <v>81.253137800788906</v>
      </c>
      <c r="AA24" s="367">
        <v>236.425022236209</v>
      </c>
    </row>
    <row r="25" spans="1:28" x14ac:dyDescent="0.25">
      <c r="A25" s="363" t="s">
        <v>1036</v>
      </c>
      <c r="B25" s="364">
        <v>0.24510000000000001</v>
      </c>
      <c r="C25" s="364">
        <v>32.511850000000003</v>
      </c>
      <c r="D25" s="364">
        <v>0</v>
      </c>
      <c r="E25" s="364">
        <v>20.99756</v>
      </c>
      <c r="F25" s="364">
        <v>47.389519999999997</v>
      </c>
      <c r="G25" s="364">
        <v>25.038540000000001</v>
      </c>
      <c r="H25" s="364">
        <v>103.765117331326</v>
      </c>
      <c r="I25" s="364">
        <v>32.507928563789697</v>
      </c>
      <c r="J25" s="364">
        <v>45.863191369966799</v>
      </c>
      <c r="K25" s="364">
        <v>115.013488184388</v>
      </c>
      <c r="L25" s="364">
        <v>12.615533153395599</v>
      </c>
      <c r="M25" s="364">
        <v>0</v>
      </c>
      <c r="N25" s="365"/>
      <c r="O25" s="364">
        <v>27.630977394127399</v>
      </c>
      <c r="P25" s="364">
        <v>131.23757543571301</v>
      </c>
      <c r="Q25" s="364">
        <v>131.43419432955301</v>
      </c>
      <c r="R25" s="364">
        <v>159.36457451589101</v>
      </c>
      <c r="S25" s="364">
        <v>94.813970607015506</v>
      </c>
      <c r="T25" s="364">
        <v>187.30382289821301</v>
      </c>
      <c r="U25" s="364">
        <v>27.776518560014701</v>
      </c>
      <c r="V25" s="364">
        <v>2.5677555601685</v>
      </c>
      <c r="W25" s="364">
        <v>9.6377851257342098</v>
      </c>
      <c r="X25" s="364">
        <v>1.4703647603199801</v>
      </c>
      <c r="Y25" s="364">
        <v>11.9521737552917</v>
      </c>
      <c r="Z25" s="364">
        <v>0</v>
      </c>
      <c r="AA25" s="364">
        <v>81.656537563833695</v>
      </c>
    </row>
    <row r="26" spans="1:28" s="369" customFormat="1" x14ac:dyDescent="0.25">
      <c r="A26" s="363" t="s">
        <v>1037</v>
      </c>
      <c r="B26" s="364">
        <v>0</v>
      </c>
      <c r="C26" s="364">
        <v>0</v>
      </c>
      <c r="D26" s="364">
        <v>0</v>
      </c>
      <c r="E26" s="364">
        <v>0.27376</v>
      </c>
      <c r="F26" s="364">
        <v>27.082049999999999</v>
      </c>
      <c r="G26" s="364">
        <v>30.102239999999998</v>
      </c>
      <c r="H26" s="364">
        <v>0</v>
      </c>
      <c r="I26" s="364">
        <v>0</v>
      </c>
      <c r="J26" s="364">
        <v>0</v>
      </c>
      <c r="K26" s="364">
        <v>0</v>
      </c>
      <c r="L26" s="364">
        <v>0</v>
      </c>
      <c r="M26" s="364">
        <v>0</v>
      </c>
      <c r="N26" s="365"/>
      <c r="O26" s="364">
        <v>0</v>
      </c>
      <c r="P26" s="364">
        <v>0</v>
      </c>
      <c r="Q26" s="364">
        <v>0</v>
      </c>
      <c r="R26" s="364">
        <v>0</v>
      </c>
      <c r="S26" s="364">
        <v>0</v>
      </c>
      <c r="T26" s="364">
        <v>0</v>
      </c>
      <c r="U26" s="364">
        <v>0</v>
      </c>
      <c r="V26" s="364">
        <v>0</v>
      </c>
      <c r="W26" s="364">
        <v>0</v>
      </c>
      <c r="X26" s="364">
        <v>0</v>
      </c>
      <c r="Y26" s="364">
        <v>0</v>
      </c>
      <c r="Z26" s="364">
        <v>0</v>
      </c>
      <c r="AA26" s="364">
        <v>0</v>
      </c>
    </row>
    <row r="27" spans="1:28" x14ac:dyDescent="0.25">
      <c r="A27" s="363" t="s">
        <v>1038</v>
      </c>
      <c r="B27" s="364">
        <v>4099.6743299999998</v>
      </c>
      <c r="C27" s="364">
        <v>213.94292999999999</v>
      </c>
      <c r="D27" s="364">
        <v>298.38128999999998</v>
      </c>
      <c r="E27" s="364">
        <v>474.75125000000003</v>
      </c>
      <c r="F27" s="364">
        <v>193.15588</v>
      </c>
      <c r="G27" s="364">
        <v>88.7684</v>
      </c>
      <c r="H27" s="364">
        <v>122.464</v>
      </c>
      <c r="I27" s="364">
        <v>88.909599999999998</v>
      </c>
      <c r="J27" s="364">
        <v>184.41149999999999</v>
      </c>
      <c r="K27" s="364">
        <v>109.8261</v>
      </c>
      <c r="L27" s="364">
        <v>217.79810000000001</v>
      </c>
      <c r="M27" s="364">
        <v>951.7414</v>
      </c>
      <c r="N27" s="365"/>
      <c r="O27" s="364">
        <v>98.975399999999993</v>
      </c>
      <c r="P27" s="364">
        <v>41.237699999999997</v>
      </c>
      <c r="Q27" s="364">
        <v>10.606999999999999</v>
      </c>
      <c r="R27" s="364">
        <v>8.3148</v>
      </c>
      <c r="S27" s="364">
        <v>38.654400000000003</v>
      </c>
      <c r="T27" s="364">
        <v>41.480899999999998</v>
      </c>
      <c r="U27" s="364">
        <v>24.337599999999998</v>
      </c>
      <c r="V27" s="364">
        <v>3.2000000000000002E-3</v>
      </c>
      <c r="W27" s="364">
        <v>291.48739999999998</v>
      </c>
      <c r="X27" s="364">
        <v>147.25909999999999</v>
      </c>
      <c r="Y27" s="364">
        <v>77.059100000000001</v>
      </c>
      <c r="Z27" s="364">
        <v>56.942300000000003</v>
      </c>
      <c r="AA27" s="364">
        <v>27.425799999999999</v>
      </c>
    </row>
    <row r="28" spans="1:28" s="369" customFormat="1" x14ac:dyDescent="0.25">
      <c r="A28" s="366" t="s">
        <v>1095</v>
      </c>
      <c r="B28" s="367">
        <v>4099.9194299999999</v>
      </c>
      <c r="C28" s="367">
        <v>246.45478</v>
      </c>
      <c r="D28" s="367">
        <v>298.38128999999998</v>
      </c>
      <c r="E28" s="367">
        <v>496.02256999999997</v>
      </c>
      <c r="F28" s="367">
        <v>267.62745000000001</v>
      </c>
      <c r="G28" s="367">
        <v>143.90917999999999</v>
      </c>
      <c r="H28" s="367">
        <v>226.22911733132599</v>
      </c>
      <c r="I28" s="367">
        <v>121.41752856378901</v>
      </c>
      <c r="J28" s="367">
        <v>230.27469136996601</v>
      </c>
      <c r="K28" s="367">
        <v>224.83958818438799</v>
      </c>
      <c r="L28" s="367">
        <v>230.41363315339501</v>
      </c>
      <c r="M28" s="367">
        <v>951.7414</v>
      </c>
      <c r="N28" s="368"/>
      <c r="O28" s="367">
        <v>126.60637739412699</v>
      </c>
      <c r="P28" s="367">
        <v>172.475275435713</v>
      </c>
      <c r="Q28" s="367">
        <v>142.04119432955301</v>
      </c>
      <c r="R28" s="367">
        <v>167.679374515891</v>
      </c>
      <c r="S28" s="367">
        <v>133.468370607015</v>
      </c>
      <c r="T28" s="367">
        <v>228.784722898213</v>
      </c>
      <c r="U28" s="367">
        <v>52.114118560014703</v>
      </c>
      <c r="V28" s="367">
        <v>2.5709555601685001</v>
      </c>
      <c r="W28" s="367">
        <v>301.12518512573399</v>
      </c>
      <c r="X28" s="367">
        <v>148.72946476031899</v>
      </c>
      <c r="Y28" s="367">
        <v>89.011273755291697</v>
      </c>
      <c r="Z28" s="367">
        <v>56.942300000000003</v>
      </c>
      <c r="AA28" s="367">
        <v>109.08233756383299</v>
      </c>
    </row>
    <row r="29" spans="1:28" x14ac:dyDescent="0.25">
      <c r="A29" s="366" t="s">
        <v>1096</v>
      </c>
      <c r="B29" s="367">
        <v>5857.5102799999904</v>
      </c>
      <c r="C29" s="367">
        <v>348.02006999999998</v>
      </c>
      <c r="D29" s="367">
        <v>350.37930999999998</v>
      </c>
      <c r="E29" s="367">
        <v>883.17758000000003</v>
      </c>
      <c r="F29" s="367">
        <v>577.32547999999997</v>
      </c>
      <c r="G29" s="367">
        <v>331.35584999999998</v>
      </c>
      <c r="H29" s="367">
        <v>501.76937873142401</v>
      </c>
      <c r="I29" s="367">
        <v>293.95275794234499</v>
      </c>
      <c r="J29" s="367">
        <v>606.84240124679297</v>
      </c>
      <c r="K29" s="367">
        <v>833.77688882744997</v>
      </c>
      <c r="L29" s="367">
        <v>320.29847857447402</v>
      </c>
      <c r="M29" s="367">
        <v>1225.81594704393</v>
      </c>
      <c r="N29" s="368"/>
      <c r="O29" s="367">
        <v>254.906481643565</v>
      </c>
      <c r="P29" s="367">
        <v>435.87497011704801</v>
      </c>
      <c r="Q29" s="367">
        <v>393.49201887358799</v>
      </c>
      <c r="R29" s="367">
        <v>400.37414903357302</v>
      </c>
      <c r="S29" s="367">
        <v>270.27008724082299</v>
      </c>
      <c r="T29" s="367">
        <v>443.15624268162202</v>
      </c>
      <c r="U29" s="367">
        <v>197.49841278042899</v>
      </c>
      <c r="V29" s="367">
        <v>12.4775100121575</v>
      </c>
      <c r="W29" s="367">
        <v>826.85516423627803</v>
      </c>
      <c r="X29" s="367">
        <v>417.16382024693002</v>
      </c>
      <c r="Y29" s="367">
        <v>485.76545324455498</v>
      </c>
      <c r="Z29" s="367">
        <v>138.195437800788</v>
      </c>
      <c r="AA29" s="367">
        <v>345.50735980004299</v>
      </c>
    </row>
    <row r="30" spans="1:28" s="369" customFormat="1" x14ac:dyDescent="0.25">
      <c r="A30" s="371"/>
      <c r="B30" s="367"/>
      <c r="C30" s="367"/>
      <c r="D30" s="367"/>
      <c r="E30" s="367"/>
      <c r="F30" s="367"/>
      <c r="G30" s="367"/>
      <c r="H30" s="367"/>
      <c r="I30" s="367"/>
      <c r="J30" s="367"/>
      <c r="K30" s="367"/>
      <c r="L30" s="367"/>
      <c r="M30" s="367"/>
      <c r="N30" s="372"/>
      <c r="O30" s="367"/>
      <c r="P30" s="367"/>
      <c r="Q30" s="367"/>
      <c r="R30" s="367"/>
      <c r="S30" s="367"/>
      <c r="T30" s="367"/>
      <c r="U30" s="367"/>
      <c r="V30" s="367"/>
      <c r="W30" s="367"/>
      <c r="X30" s="367"/>
      <c r="Y30" s="367"/>
      <c r="Z30" s="367"/>
      <c r="AA30" s="367"/>
    </row>
    <row r="31" spans="1:28" x14ac:dyDescent="0.25">
      <c r="A31" s="366" t="s">
        <v>1097</v>
      </c>
      <c r="B31" s="367">
        <v>12943.86411</v>
      </c>
      <c r="C31" s="367">
        <v>112.71871</v>
      </c>
      <c r="D31" s="367">
        <v>182.19586000000001</v>
      </c>
      <c r="E31" s="367">
        <v>550.03677000000005</v>
      </c>
      <c r="F31" s="367">
        <v>323.77573999999998</v>
      </c>
      <c r="G31" s="367">
        <v>198.58712</v>
      </c>
      <c r="H31" s="367">
        <v>319.54019444744699</v>
      </c>
      <c r="I31" s="367">
        <v>193.57250405986201</v>
      </c>
      <c r="J31" s="367">
        <v>457.17205390271198</v>
      </c>
      <c r="K31" s="367">
        <v>495.63255723829099</v>
      </c>
      <c r="L31" s="367">
        <v>217.81912796069699</v>
      </c>
      <c r="M31" s="367">
        <v>907.55332568062704</v>
      </c>
      <c r="N31" s="368"/>
      <c r="O31" s="367">
        <v>152.23948506929699</v>
      </c>
      <c r="P31" s="367">
        <v>199.73256615687001</v>
      </c>
      <c r="Q31" s="367">
        <v>183.20863570983701</v>
      </c>
      <c r="R31" s="367">
        <v>191.51601249698899</v>
      </c>
      <c r="S31" s="367">
        <v>123.006345416412</v>
      </c>
      <c r="T31" s="367">
        <v>218.21971967394799</v>
      </c>
      <c r="U31" s="367">
        <v>111.720953385576</v>
      </c>
      <c r="V31" s="367">
        <v>8.1002298798640506</v>
      </c>
      <c r="W31" s="367">
        <v>574.82122431535595</v>
      </c>
      <c r="X31" s="367">
        <v>322.21766970213002</v>
      </c>
      <c r="Y31" s="367">
        <v>375.100245873181</v>
      </c>
      <c r="Z31" s="367">
        <v>117.48337504051101</v>
      </c>
      <c r="AA31" s="367">
        <v>175.06954180013599</v>
      </c>
      <c r="AB31" s="370">
        <f>SUM(P31:AA31)</f>
        <v>2600.1965194508102</v>
      </c>
    </row>
    <row r="32" spans="1:28" x14ac:dyDescent="0.25">
      <c r="A32" s="373"/>
      <c r="B32" s="364"/>
      <c r="C32" s="364"/>
      <c r="D32" s="364"/>
      <c r="E32" s="364"/>
      <c r="F32" s="364"/>
      <c r="G32" s="364"/>
      <c r="H32" s="364"/>
      <c r="I32" s="364"/>
      <c r="J32" s="364"/>
      <c r="K32" s="364"/>
      <c r="L32" s="364"/>
      <c r="M32" s="364"/>
      <c r="O32" s="364"/>
      <c r="P32" s="364"/>
      <c r="Q32" s="364"/>
      <c r="R32" s="364"/>
      <c r="S32" s="364"/>
      <c r="T32" s="364"/>
      <c r="U32" s="364"/>
      <c r="V32" s="364"/>
      <c r="W32" s="364"/>
      <c r="X32" s="364"/>
      <c r="Y32" s="364"/>
      <c r="Z32" s="364"/>
      <c r="AA32" s="364"/>
    </row>
    <row r="33" spans="1:28" x14ac:dyDescent="0.25">
      <c r="A33" s="352" t="s">
        <v>1098</v>
      </c>
      <c r="B33" s="316"/>
      <c r="C33" s="316"/>
      <c r="D33" s="316"/>
      <c r="E33" s="316"/>
      <c r="F33" s="316"/>
      <c r="G33" s="316"/>
      <c r="H33" s="316"/>
      <c r="I33" s="316"/>
      <c r="J33" s="316"/>
      <c r="K33" s="316"/>
      <c r="L33" s="316"/>
      <c r="M33" s="316"/>
      <c r="N33" s="353"/>
      <c r="O33" s="316"/>
      <c r="P33" s="316"/>
      <c r="Q33" s="316"/>
      <c r="R33" s="316"/>
      <c r="S33" s="316"/>
      <c r="T33" s="316"/>
      <c r="U33" s="316"/>
      <c r="V33" s="316"/>
      <c r="W33" s="316"/>
      <c r="X33" s="316"/>
      <c r="Y33" s="316"/>
      <c r="Z33" s="316"/>
      <c r="AA33" s="316"/>
    </row>
    <row r="34" spans="1:28" x14ac:dyDescent="0.25">
      <c r="A34" s="363" t="s">
        <v>1039</v>
      </c>
      <c r="B34" s="364">
        <v>6.3296799999999998</v>
      </c>
      <c r="C34" s="364">
        <v>0.65793000000000001</v>
      </c>
      <c r="D34" s="364">
        <v>0.36207</v>
      </c>
      <c r="E34" s="364">
        <v>1.0013700000000001</v>
      </c>
      <c r="F34" s="364">
        <v>0.70079999999999998</v>
      </c>
      <c r="G34" s="364">
        <v>0.32784999999999997</v>
      </c>
      <c r="H34" s="364">
        <v>0</v>
      </c>
      <c r="I34" s="364">
        <v>0</v>
      </c>
      <c r="J34" s="364">
        <v>0</v>
      </c>
      <c r="K34" s="364">
        <v>0</v>
      </c>
      <c r="L34" s="364">
        <v>0</v>
      </c>
      <c r="M34" s="364">
        <v>0</v>
      </c>
      <c r="N34" s="365"/>
      <c r="O34" s="364">
        <v>0</v>
      </c>
      <c r="P34" s="364">
        <v>0</v>
      </c>
      <c r="Q34" s="364">
        <v>0</v>
      </c>
      <c r="R34" s="364">
        <v>0</v>
      </c>
      <c r="S34" s="364">
        <v>0</v>
      </c>
      <c r="T34" s="364">
        <v>0</v>
      </c>
      <c r="U34" s="364">
        <v>0</v>
      </c>
      <c r="V34" s="364">
        <v>0</v>
      </c>
      <c r="W34" s="364">
        <v>0</v>
      </c>
      <c r="X34" s="364">
        <v>0</v>
      </c>
      <c r="Y34" s="364">
        <v>0</v>
      </c>
      <c r="Z34" s="364">
        <v>0</v>
      </c>
      <c r="AA34" s="364">
        <v>0</v>
      </c>
    </row>
    <row r="35" spans="1:28" x14ac:dyDescent="0.25">
      <c r="A35" s="363" t="s">
        <v>1040</v>
      </c>
      <c r="B35" s="364">
        <v>833.91822999999999</v>
      </c>
      <c r="C35" s="364">
        <v>47.135750000000002</v>
      </c>
      <c r="D35" s="364">
        <v>59.189549999999997</v>
      </c>
      <c r="E35" s="364">
        <v>164.72953000000001</v>
      </c>
      <c r="F35" s="364">
        <v>95.1511</v>
      </c>
      <c r="G35" s="364">
        <v>48.520269999999996</v>
      </c>
      <c r="H35" s="364">
        <v>99.933000000000007</v>
      </c>
      <c r="I35" s="364">
        <v>49.524000000000001</v>
      </c>
      <c r="J35" s="364">
        <v>144.16200000000001</v>
      </c>
      <c r="K35" s="364">
        <v>190.32599999999999</v>
      </c>
      <c r="L35" s="364">
        <v>86.277000000000001</v>
      </c>
      <c r="M35" s="364">
        <v>250.71700000000001</v>
      </c>
      <c r="N35" s="365"/>
      <c r="O35" s="364">
        <v>51.44</v>
      </c>
      <c r="P35" s="364">
        <v>73.314999999999998</v>
      </c>
      <c r="Q35" s="364">
        <v>47.761000000000003</v>
      </c>
      <c r="R35" s="364">
        <v>50.372999999999998</v>
      </c>
      <c r="S35" s="364">
        <v>34.448</v>
      </c>
      <c r="T35" s="364">
        <v>67.350999999999999</v>
      </c>
      <c r="U35" s="364">
        <v>44.896999999999998</v>
      </c>
      <c r="V35" s="364">
        <v>2.6989999999999998</v>
      </c>
      <c r="W35" s="364">
        <v>191.40700000000001</v>
      </c>
      <c r="X35" s="364">
        <v>94.909000000000006</v>
      </c>
      <c r="Y35" s="364">
        <v>115.729</v>
      </c>
      <c r="Z35" s="364">
        <v>32.133000000000003</v>
      </c>
      <c r="AA35" s="364">
        <v>64.263000000000005</v>
      </c>
    </row>
    <row r="36" spans="1:28" s="369" customFormat="1" x14ac:dyDescent="0.25">
      <c r="A36" s="363" t="s">
        <v>1041</v>
      </c>
      <c r="B36" s="364">
        <v>600.87156000000004</v>
      </c>
      <c r="C36" s="364">
        <v>4.6916700000000002</v>
      </c>
      <c r="D36" s="364">
        <v>2.8102</v>
      </c>
      <c r="E36" s="364">
        <v>7.6437499999999998</v>
      </c>
      <c r="F36" s="364">
        <v>15.232999999999899</v>
      </c>
      <c r="G36" s="364">
        <v>-0.82915000000000005</v>
      </c>
      <c r="H36" s="364">
        <v>10.618</v>
      </c>
      <c r="I36" s="364">
        <v>4.8739999999999997</v>
      </c>
      <c r="J36" s="364">
        <v>16.074000000000002</v>
      </c>
      <c r="K36" s="364">
        <v>18.140999999999998</v>
      </c>
      <c r="L36" s="364">
        <v>5.617</v>
      </c>
      <c r="M36" s="364">
        <v>21.15</v>
      </c>
      <c r="N36" s="365"/>
      <c r="O36" s="364">
        <v>4.7759999999999998</v>
      </c>
      <c r="P36" s="364">
        <v>8.2279999999999998</v>
      </c>
      <c r="Q36" s="364">
        <v>4.4870000000000001</v>
      </c>
      <c r="R36" s="364">
        <v>5.1959999999999997</v>
      </c>
      <c r="S36" s="364">
        <v>3.1179999999999999</v>
      </c>
      <c r="T36" s="364">
        <v>6.7839999999999998</v>
      </c>
      <c r="U36" s="364">
        <v>4.0529999999999999</v>
      </c>
      <c r="V36" s="364">
        <v>0.16700000000000001</v>
      </c>
      <c r="W36" s="364">
        <v>15.206</v>
      </c>
      <c r="X36" s="364">
        <v>22.26</v>
      </c>
      <c r="Y36" s="364">
        <v>31.288</v>
      </c>
      <c r="Z36" s="364">
        <v>4.5739999999999998</v>
      </c>
      <c r="AA36" s="364">
        <v>5.726</v>
      </c>
    </row>
    <row r="37" spans="1:28" x14ac:dyDescent="0.25">
      <c r="A37" s="363" t="s">
        <v>1042</v>
      </c>
      <c r="B37" s="364">
        <v>0</v>
      </c>
      <c r="C37" s="364">
        <v>0</v>
      </c>
      <c r="D37" s="364">
        <v>0</v>
      </c>
      <c r="E37" s="364">
        <v>0</v>
      </c>
      <c r="F37" s="364">
        <v>0</v>
      </c>
      <c r="G37" s="364">
        <v>0</v>
      </c>
      <c r="H37" s="364">
        <v>14.383979717175199</v>
      </c>
      <c r="I37" s="364">
        <v>9.5716488111482292</v>
      </c>
      <c r="J37" s="364">
        <v>21.117107183467802</v>
      </c>
      <c r="K37" s="364">
        <v>24.5251651677398</v>
      </c>
      <c r="L37" s="364">
        <v>13.046120367590399</v>
      </c>
      <c r="M37" s="364">
        <v>53.2965676194301</v>
      </c>
      <c r="N37" s="365"/>
      <c r="O37" s="364">
        <v>9.4320562483486494</v>
      </c>
      <c r="P37" s="364">
        <v>10.7048979949287</v>
      </c>
      <c r="Q37" s="364">
        <v>7.9380653932268199</v>
      </c>
      <c r="R37" s="364">
        <v>7.77767098684728</v>
      </c>
      <c r="S37" s="364">
        <v>5.6415037067067404</v>
      </c>
      <c r="T37" s="364">
        <v>8.8737129278500202</v>
      </c>
      <c r="U37" s="364">
        <v>6.0497878145517001</v>
      </c>
      <c r="V37" s="364">
        <v>0.38903087625959398</v>
      </c>
      <c r="W37" s="364">
        <v>31.773070742046201</v>
      </c>
      <c r="X37" s="364">
        <v>17.1708078139145</v>
      </c>
      <c r="Y37" s="364">
        <v>17.7517929354267</v>
      </c>
      <c r="Z37" s="364">
        <v>5.3975729217432402</v>
      </c>
      <c r="AA37" s="364">
        <v>10.7762329679459</v>
      </c>
    </row>
    <row r="38" spans="1:28" s="369" customFormat="1" x14ac:dyDescent="0.25">
      <c r="A38" s="363" t="s">
        <v>1043</v>
      </c>
      <c r="B38" s="364">
        <v>9.04312</v>
      </c>
      <c r="C38" s="364">
        <v>2.23454</v>
      </c>
      <c r="D38" s="364">
        <v>0.49103999999999998</v>
      </c>
      <c r="E38" s="364">
        <v>5.5743</v>
      </c>
      <c r="F38" s="364">
        <v>3.1840700000000002</v>
      </c>
      <c r="G38" s="364">
        <v>1.67252</v>
      </c>
      <c r="H38" s="364">
        <v>0</v>
      </c>
      <c r="I38" s="364">
        <v>0</v>
      </c>
      <c r="J38" s="364">
        <v>0</v>
      </c>
      <c r="K38" s="364">
        <v>0</v>
      </c>
      <c r="L38" s="364">
        <v>0</v>
      </c>
      <c r="M38" s="364">
        <v>0</v>
      </c>
      <c r="N38" s="365"/>
      <c r="O38" s="364">
        <v>0</v>
      </c>
      <c r="P38" s="364">
        <v>0</v>
      </c>
      <c r="Q38" s="364">
        <v>0</v>
      </c>
      <c r="R38" s="364">
        <v>0</v>
      </c>
      <c r="S38" s="364">
        <v>0</v>
      </c>
      <c r="T38" s="364">
        <v>0</v>
      </c>
      <c r="U38" s="364">
        <v>0</v>
      </c>
      <c r="V38" s="364">
        <v>0</v>
      </c>
      <c r="W38" s="364">
        <v>0</v>
      </c>
      <c r="X38" s="364">
        <v>0</v>
      </c>
      <c r="Y38" s="364">
        <v>0</v>
      </c>
      <c r="Z38" s="364">
        <v>0</v>
      </c>
      <c r="AA38" s="364">
        <v>0</v>
      </c>
    </row>
    <row r="39" spans="1:28" x14ac:dyDescent="0.25">
      <c r="A39" s="363" t="s">
        <v>1044</v>
      </c>
      <c r="B39" s="364">
        <v>8.3502299999999998</v>
      </c>
      <c r="C39" s="364">
        <v>1.44004</v>
      </c>
      <c r="D39" s="364">
        <v>0.85351999999999995</v>
      </c>
      <c r="E39" s="364">
        <v>5.31257</v>
      </c>
      <c r="F39" s="364">
        <v>4.66296</v>
      </c>
      <c r="G39" s="364">
        <v>2.51186</v>
      </c>
      <c r="H39" s="364">
        <v>14.383979717175199</v>
      </c>
      <c r="I39" s="364">
        <v>9.5716488111482292</v>
      </c>
      <c r="J39" s="364">
        <v>21.117107183467802</v>
      </c>
      <c r="K39" s="364">
        <v>24.5251651677398</v>
      </c>
      <c r="L39" s="364">
        <v>13.046120367590399</v>
      </c>
      <c r="M39" s="364">
        <v>53.2965676194301</v>
      </c>
      <c r="N39" s="365"/>
      <c r="O39" s="364">
        <v>9.4320562483486494</v>
      </c>
      <c r="P39" s="364">
        <v>10.7048979949287</v>
      </c>
      <c r="Q39" s="364">
        <v>7.9380653932268199</v>
      </c>
      <c r="R39" s="364">
        <v>7.77767098684728</v>
      </c>
      <c r="S39" s="364">
        <v>5.6415037067067404</v>
      </c>
      <c r="T39" s="364">
        <v>8.8737129278500202</v>
      </c>
      <c r="U39" s="364">
        <v>6.0497878145517001</v>
      </c>
      <c r="V39" s="364">
        <v>0.38903087625959398</v>
      </c>
      <c r="W39" s="364">
        <v>31.773070742046201</v>
      </c>
      <c r="X39" s="364">
        <v>17.1708078139145</v>
      </c>
      <c r="Y39" s="364">
        <v>17.7517929354267</v>
      </c>
      <c r="Z39" s="364">
        <v>5.3975729217432402</v>
      </c>
      <c r="AA39" s="364">
        <v>10.7762329679459</v>
      </c>
    </row>
    <row r="40" spans="1:28" x14ac:dyDescent="0.25">
      <c r="A40" s="363" t="s">
        <v>1045</v>
      </c>
      <c r="B40" s="364">
        <v>4.4274800000000001</v>
      </c>
      <c r="C40" s="364">
        <v>0.55927000000000004</v>
      </c>
      <c r="D40" s="364">
        <v>0.36196</v>
      </c>
      <c r="E40" s="364">
        <v>2.0404800000000001</v>
      </c>
      <c r="F40" s="364">
        <v>1.85867</v>
      </c>
      <c r="G40" s="364">
        <v>0.95372999999999997</v>
      </c>
      <c r="H40" s="364">
        <v>0</v>
      </c>
      <c r="I40" s="364">
        <v>0</v>
      </c>
      <c r="J40" s="364">
        <v>0</v>
      </c>
      <c r="K40" s="364">
        <v>0</v>
      </c>
      <c r="L40" s="364">
        <v>0</v>
      </c>
      <c r="M40" s="364">
        <v>0</v>
      </c>
      <c r="N40" s="365"/>
      <c r="O40" s="364">
        <v>0</v>
      </c>
      <c r="P40" s="364">
        <v>0</v>
      </c>
      <c r="Q40" s="364">
        <v>0</v>
      </c>
      <c r="R40" s="364">
        <v>0</v>
      </c>
      <c r="S40" s="364">
        <v>0</v>
      </c>
      <c r="T40" s="364">
        <v>0</v>
      </c>
      <c r="U40" s="364">
        <v>0</v>
      </c>
      <c r="V40" s="364">
        <v>0</v>
      </c>
      <c r="W40" s="364">
        <v>0</v>
      </c>
      <c r="X40" s="364">
        <v>0</v>
      </c>
      <c r="Y40" s="364">
        <v>0</v>
      </c>
      <c r="Z40" s="364">
        <v>0</v>
      </c>
      <c r="AA40" s="364">
        <v>0</v>
      </c>
    </row>
    <row r="41" spans="1:28" x14ac:dyDescent="0.25">
      <c r="A41" s="363" t="s">
        <v>1046</v>
      </c>
      <c r="B41" s="364">
        <v>3.0400000000000002E-3</v>
      </c>
      <c r="C41" s="364">
        <v>0.48734</v>
      </c>
      <c r="D41" s="364">
        <v>0</v>
      </c>
      <c r="E41" s="364">
        <v>0.40077000000000002</v>
      </c>
      <c r="F41" s="364">
        <v>0.95225000000000004</v>
      </c>
      <c r="G41" s="364">
        <v>0.58209</v>
      </c>
      <c r="H41" s="364">
        <v>6.9170826686734799</v>
      </c>
      <c r="I41" s="364">
        <v>2.1945714362102402</v>
      </c>
      <c r="J41" s="364">
        <v>3.1752086300331999</v>
      </c>
      <c r="K41" s="364">
        <v>7.2929118156112898</v>
      </c>
      <c r="L41" s="364">
        <v>0.97746684660433603</v>
      </c>
      <c r="M41" s="364">
        <v>0</v>
      </c>
      <c r="N41" s="365"/>
      <c r="O41" s="364">
        <v>2.2932226058725398</v>
      </c>
      <c r="P41" s="364">
        <v>9.2330245642865503</v>
      </c>
      <c r="Q41" s="364">
        <v>7.9701056704460997</v>
      </c>
      <c r="R41" s="364">
        <v>10.278425484109</v>
      </c>
      <c r="S41" s="364">
        <v>6.1115293929844601</v>
      </c>
      <c r="T41" s="364">
        <v>12.9987771017861</v>
      </c>
      <c r="U41" s="364">
        <v>1.98368143998524</v>
      </c>
      <c r="V41" s="364">
        <v>0.202044439831499</v>
      </c>
      <c r="W41" s="364">
        <v>0.749514874265784</v>
      </c>
      <c r="X41" s="364">
        <v>0.121435239680017</v>
      </c>
      <c r="Y41" s="364">
        <v>0.89592624470829096</v>
      </c>
      <c r="Z41" s="364">
        <v>0</v>
      </c>
      <c r="AA41" s="364">
        <v>6.6886624361662399</v>
      </c>
    </row>
    <row r="42" spans="1:28" x14ac:dyDescent="0.25">
      <c r="A42" s="363" t="s">
        <v>1047</v>
      </c>
      <c r="B42" s="364">
        <v>1.6100000000000001E-3</v>
      </c>
      <c r="C42" s="364">
        <v>0.18942000000000001</v>
      </c>
      <c r="D42" s="364">
        <v>0</v>
      </c>
      <c r="E42" s="364">
        <v>0.15393999999999999</v>
      </c>
      <c r="F42" s="364">
        <v>0.37957000000000002</v>
      </c>
      <c r="G42" s="364">
        <v>0.221</v>
      </c>
      <c r="H42" s="364">
        <v>0</v>
      </c>
      <c r="I42" s="364">
        <v>0</v>
      </c>
      <c r="J42" s="364">
        <v>0</v>
      </c>
      <c r="K42" s="364">
        <v>0</v>
      </c>
      <c r="L42" s="364">
        <v>0</v>
      </c>
      <c r="M42" s="364">
        <v>0</v>
      </c>
      <c r="N42" s="365"/>
      <c r="O42" s="364">
        <v>0</v>
      </c>
      <c r="P42" s="364">
        <v>0</v>
      </c>
      <c r="Q42" s="364">
        <v>0</v>
      </c>
      <c r="R42" s="364">
        <v>0</v>
      </c>
      <c r="S42" s="364">
        <v>0</v>
      </c>
      <c r="T42" s="364">
        <v>0</v>
      </c>
      <c r="U42" s="364">
        <v>0</v>
      </c>
      <c r="V42" s="364">
        <v>0</v>
      </c>
      <c r="W42" s="364">
        <v>0</v>
      </c>
      <c r="X42" s="364">
        <v>0</v>
      </c>
      <c r="Y42" s="364">
        <v>0</v>
      </c>
      <c r="Z42" s="364">
        <v>0</v>
      </c>
      <c r="AA42" s="364">
        <v>0</v>
      </c>
    </row>
    <row r="43" spans="1:28" x14ac:dyDescent="0.25">
      <c r="A43" s="366" t="s">
        <v>1099</v>
      </c>
      <c r="B43" s="367">
        <v>1462.9449500000001</v>
      </c>
      <c r="C43" s="367">
        <v>57.395960000000002</v>
      </c>
      <c r="D43" s="367">
        <v>64.068340000000006</v>
      </c>
      <c r="E43" s="367">
        <v>186.85670999999999</v>
      </c>
      <c r="F43" s="367">
        <v>122.12242000000001</v>
      </c>
      <c r="G43" s="367">
        <v>53.960169999999998</v>
      </c>
      <c r="H43" s="367">
        <v>146.23604210302301</v>
      </c>
      <c r="I43" s="367">
        <v>75.735869058506694</v>
      </c>
      <c r="J43" s="367">
        <v>205.64542299696799</v>
      </c>
      <c r="K43" s="367">
        <v>264.81024215108999</v>
      </c>
      <c r="L43" s="367">
        <v>118.963707581785</v>
      </c>
      <c r="M43" s="367">
        <v>378.46013523886</v>
      </c>
      <c r="N43" s="368"/>
      <c r="O43" s="367">
        <v>77.373335102569797</v>
      </c>
      <c r="P43" s="367">
        <v>112.18582055414301</v>
      </c>
      <c r="Q43" s="367">
        <v>76.094236456899694</v>
      </c>
      <c r="R43" s="367">
        <v>81.402767457803506</v>
      </c>
      <c r="S43" s="367">
        <v>54.960536806397897</v>
      </c>
      <c r="T43" s="367">
        <v>104.881202957486</v>
      </c>
      <c r="U43" s="367">
        <v>63.033257069088599</v>
      </c>
      <c r="V43" s="367">
        <v>3.8461061923506801</v>
      </c>
      <c r="W43" s="367">
        <v>270.90865635835797</v>
      </c>
      <c r="X43" s="367">
        <v>151.63205086750901</v>
      </c>
      <c r="Y43" s="367">
        <v>183.41651211556101</v>
      </c>
      <c r="Z43" s="367">
        <v>47.502145843486403</v>
      </c>
      <c r="AA43" s="367">
        <v>98.230128372058005</v>
      </c>
    </row>
    <row r="44" spans="1:28" x14ac:dyDescent="0.25">
      <c r="B44" s="364"/>
      <c r="C44" s="364"/>
      <c r="D44" s="364"/>
      <c r="E44" s="364"/>
      <c r="F44" s="364"/>
      <c r="G44" s="364"/>
      <c r="H44" s="364"/>
      <c r="I44" s="364"/>
      <c r="J44" s="364"/>
      <c r="K44" s="364"/>
      <c r="L44" s="364"/>
      <c r="M44" s="364"/>
      <c r="O44" s="364"/>
      <c r="P44" s="364"/>
      <c r="Q44" s="364"/>
      <c r="R44" s="364"/>
      <c r="S44" s="364"/>
      <c r="T44" s="364"/>
      <c r="U44" s="364"/>
      <c r="V44" s="364"/>
      <c r="W44" s="364"/>
      <c r="X44" s="364"/>
      <c r="Y44" s="364"/>
      <c r="Z44" s="364"/>
      <c r="AA44" s="364"/>
    </row>
    <row r="45" spans="1:28" x14ac:dyDescent="0.25">
      <c r="A45" s="366" t="s">
        <v>1100</v>
      </c>
      <c r="B45" s="367">
        <v>11480.919159999999</v>
      </c>
      <c r="C45" s="367">
        <v>55.322749999999999</v>
      </c>
      <c r="D45" s="367">
        <v>118.12752</v>
      </c>
      <c r="E45" s="367">
        <v>363.18006000000003</v>
      </c>
      <c r="F45" s="367">
        <v>201.65332000000001</v>
      </c>
      <c r="G45" s="367">
        <v>144.62694999999999</v>
      </c>
      <c r="H45" s="367">
        <v>173.30415234442299</v>
      </c>
      <c r="I45" s="367">
        <v>117.83663500135501</v>
      </c>
      <c r="J45" s="367">
        <v>251.52663090574299</v>
      </c>
      <c r="K45" s="367">
        <v>230.8223150872</v>
      </c>
      <c r="L45" s="367">
        <v>98.855420378911901</v>
      </c>
      <c r="M45" s="367">
        <v>529.09319044176698</v>
      </c>
      <c r="N45" s="368"/>
      <c r="O45" s="367">
        <v>74.866149966727306</v>
      </c>
      <c r="P45" s="367">
        <v>87.546745602726901</v>
      </c>
      <c r="Q45" s="367">
        <v>107.11439925293701</v>
      </c>
      <c r="R45" s="367">
        <v>110.113245039185</v>
      </c>
      <c r="S45" s="367">
        <v>68.045808610014902</v>
      </c>
      <c r="T45" s="367">
        <v>113.338516716462</v>
      </c>
      <c r="U45" s="367">
        <v>48.6876963164881</v>
      </c>
      <c r="V45" s="367">
        <v>4.2541236875133599</v>
      </c>
      <c r="W45" s="367">
        <v>303.91256795699798</v>
      </c>
      <c r="X45" s="367">
        <v>170.58561883462099</v>
      </c>
      <c r="Y45" s="367">
        <v>191.683733757619</v>
      </c>
      <c r="Z45" s="367">
        <v>69.981229197024504</v>
      </c>
      <c r="AA45" s="367">
        <v>76.839413428078302</v>
      </c>
      <c r="AB45" s="370"/>
    </row>
    <row r="46" spans="1:28" x14ac:dyDescent="0.25">
      <c r="B46" s="364"/>
      <c r="C46" s="364"/>
      <c r="D46" s="364"/>
      <c r="E46" s="364"/>
      <c r="F46" s="364"/>
      <c r="G46" s="364"/>
      <c r="H46" s="364"/>
      <c r="I46" s="364"/>
      <c r="J46" s="364"/>
      <c r="K46" s="364"/>
      <c r="L46" s="364"/>
      <c r="M46" s="364"/>
      <c r="O46" s="364"/>
      <c r="P46" s="364"/>
      <c r="Q46" s="364"/>
      <c r="R46" s="364"/>
      <c r="S46" s="364"/>
      <c r="T46" s="364"/>
      <c r="U46" s="364"/>
      <c r="V46" s="364"/>
      <c r="W46" s="364"/>
      <c r="X46" s="364"/>
      <c r="Y46" s="364"/>
      <c r="Z46" s="364"/>
      <c r="AA46" s="364"/>
    </row>
    <row r="47" spans="1:28" x14ac:dyDescent="0.25">
      <c r="A47" s="352" t="s">
        <v>1101</v>
      </c>
      <c r="B47" s="316"/>
      <c r="C47" s="316"/>
      <c r="D47" s="316"/>
      <c r="E47" s="316"/>
      <c r="F47" s="316"/>
      <c r="G47" s="316"/>
      <c r="H47" s="316"/>
      <c r="I47" s="316"/>
      <c r="J47" s="316"/>
      <c r="K47" s="316"/>
      <c r="L47" s="316"/>
      <c r="M47" s="316"/>
      <c r="N47" s="353"/>
      <c r="O47" s="316"/>
      <c r="P47" s="316"/>
      <c r="Q47" s="316"/>
      <c r="R47" s="316"/>
      <c r="S47" s="316"/>
      <c r="T47" s="316"/>
      <c r="U47" s="316"/>
      <c r="V47" s="316"/>
      <c r="W47" s="316"/>
      <c r="X47" s="316"/>
      <c r="Y47" s="316"/>
      <c r="Z47" s="316"/>
      <c r="AA47" s="316"/>
    </row>
    <row r="48" spans="1:28" x14ac:dyDescent="0.25">
      <c r="A48" s="363" t="s">
        <v>1102</v>
      </c>
      <c r="B48" s="364">
        <v>29.1468905350361</v>
      </c>
      <c r="C48" s="364">
        <v>1.3790899999999999</v>
      </c>
      <c r="D48" s="364">
        <v>1.70844</v>
      </c>
      <c r="E48" s="364">
        <v>4.2349088999999998</v>
      </c>
      <c r="F48" s="364">
        <v>2.4839114499999999</v>
      </c>
      <c r="G48" s="364">
        <v>1.3622905999999999</v>
      </c>
      <c r="H48" s="364">
        <v>2.0430791655513598</v>
      </c>
      <c r="I48" s="364">
        <v>1.3447729991476101</v>
      </c>
      <c r="J48" s="364">
        <v>2.9105757562372299</v>
      </c>
      <c r="K48" s="364">
        <v>3.6823690214586602</v>
      </c>
      <c r="L48" s="364">
        <v>1.5373138437404399</v>
      </c>
      <c r="M48" s="364">
        <v>6.3436177172011998</v>
      </c>
      <c r="N48" s="365"/>
      <c r="O48" s="364">
        <v>1.1697832538644199</v>
      </c>
      <c r="P48" s="364">
        <v>1.5621093288071899</v>
      </c>
      <c r="Q48" s="364">
        <v>1.3274446695115401</v>
      </c>
      <c r="R48" s="364">
        <v>1.2224835086233099</v>
      </c>
      <c r="S48" s="364">
        <v>0.87887595277805897</v>
      </c>
      <c r="T48" s="364">
        <v>1.29895436089116</v>
      </c>
      <c r="U48" s="364">
        <v>0.87577390307357905</v>
      </c>
      <c r="V48" s="364">
        <v>5.1983795491767799E-2</v>
      </c>
      <c r="W48" s="364">
        <v>4.1603794053627201</v>
      </c>
      <c r="X48" s="364">
        <v>2.09032888556025</v>
      </c>
      <c r="Y48" s="364">
        <v>2.3907346398828899</v>
      </c>
      <c r="Z48" s="364">
        <v>0.69251635572463099</v>
      </c>
      <c r="AA48" s="364">
        <v>1.3583118278984001</v>
      </c>
    </row>
    <row r="49" spans="1:28" x14ac:dyDescent="0.25">
      <c r="B49" s="364"/>
      <c r="C49" s="364"/>
      <c r="D49" s="364"/>
      <c r="E49" s="364"/>
      <c r="F49" s="364"/>
      <c r="G49" s="364"/>
      <c r="H49" s="364"/>
      <c r="I49" s="364"/>
      <c r="J49" s="364"/>
      <c r="K49" s="364"/>
      <c r="L49" s="364"/>
      <c r="M49" s="364"/>
      <c r="O49" s="364"/>
      <c r="P49" s="364"/>
      <c r="Q49" s="364"/>
      <c r="R49" s="364"/>
      <c r="S49" s="364"/>
      <c r="T49" s="364"/>
      <c r="U49" s="364"/>
      <c r="V49" s="364"/>
      <c r="W49" s="364"/>
      <c r="X49" s="364"/>
      <c r="Y49" s="364"/>
      <c r="Z49" s="364"/>
      <c r="AA49" s="364"/>
    </row>
    <row r="50" spans="1:28" x14ac:dyDescent="0.25">
      <c r="A50" s="366" t="s">
        <v>1103</v>
      </c>
      <c r="B50" s="367">
        <v>11451.7722694649</v>
      </c>
      <c r="C50" s="367">
        <v>53.943660000000001</v>
      </c>
      <c r="D50" s="367">
        <v>116.41907999999999</v>
      </c>
      <c r="E50" s="367">
        <v>358.94515109999998</v>
      </c>
      <c r="F50" s="367">
        <v>199.16940855000001</v>
      </c>
      <c r="G50" s="367">
        <v>143.2646594</v>
      </c>
      <c r="H50" s="367">
        <v>171.26107317887201</v>
      </c>
      <c r="I50" s="367">
        <v>116.49186200220799</v>
      </c>
      <c r="J50" s="367">
        <v>248.616055149506</v>
      </c>
      <c r="K50" s="367">
        <v>227.13994606574099</v>
      </c>
      <c r="L50" s="367">
        <v>97.318106535171495</v>
      </c>
      <c r="M50" s="367">
        <v>522.74957272456595</v>
      </c>
      <c r="N50" s="370">
        <f>SUM(B50:M50)</f>
        <v>13707.090844170965</v>
      </c>
      <c r="O50" s="367">
        <v>73.696366712862797</v>
      </c>
      <c r="P50" s="367">
        <v>85.984636273919705</v>
      </c>
      <c r="Q50" s="367">
        <v>105.786954583426</v>
      </c>
      <c r="R50" s="367">
        <v>108.890761530562</v>
      </c>
      <c r="S50" s="367">
        <v>67.166932657236799</v>
      </c>
      <c r="T50" s="367">
        <v>112.03956235557</v>
      </c>
      <c r="U50" s="367">
        <v>47.8119224134145</v>
      </c>
      <c r="V50" s="367">
        <v>4.2021398920216004</v>
      </c>
      <c r="W50" s="367">
        <v>299.75218855163502</v>
      </c>
      <c r="X50" s="367">
        <v>168.495289949061</v>
      </c>
      <c r="Y50" s="367">
        <v>189.292999117736</v>
      </c>
      <c r="Z50" s="367">
        <v>69.288712841299898</v>
      </c>
      <c r="AA50" s="367">
        <v>75.481101600179898</v>
      </c>
      <c r="AB50" s="370">
        <f>SUM(P50:AA50)</f>
        <v>1334.1932017660624</v>
      </c>
    </row>
    <row r="51" spans="1:28" x14ac:dyDescent="0.25">
      <c r="B51" s="364"/>
      <c r="C51" s="364"/>
      <c r="D51" s="364"/>
      <c r="E51" s="364"/>
      <c r="F51" s="364"/>
      <c r="G51" s="364"/>
      <c r="H51" s="364"/>
      <c r="I51" s="364"/>
      <c r="J51" s="364"/>
      <c r="K51" s="364"/>
      <c r="L51" s="364"/>
      <c r="M51" s="364"/>
      <c r="O51" s="364"/>
      <c r="P51" s="364"/>
      <c r="Q51" s="364"/>
      <c r="R51" s="364"/>
      <c r="S51" s="364"/>
      <c r="T51" s="364"/>
      <c r="U51" s="364"/>
      <c r="V51" s="364"/>
      <c r="W51" s="364"/>
      <c r="X51" s="364"/>
      <c r="Y51" s="364"/>
      <c r="Z51" s="364"/>
      <c r="AA51" s="364"/>
    </row>
    <row r="52" spans="1:28" x14ac:dyDescent="0.25">
      <c r="A52" s="375" t="s">
        <v>1104</v>
      </c>
      <c r="B52" s="376">
        <v>8588.8292020987192</v>
      </c>
      <c r="C52" s="376">
        <v>40.457745000000003</v>
      </c>
      <c r="D52" s="376">
        <v>87.314310000000006</v>
      </c>
      <c r="E52" s="376">
        <v>269.20886332499998</v>
      </c>
      <c r="F52" s="376">
        <v>149.3770564125</v>
      </c>
      <c r="G52" s="376">
        <v>107.44849455000001</v>
      </c>
      <c r="H52" s="376">
        <v>128.445804884154</v>
      </c>
      <c r="I52" s="376">
        <v>87.368896501655996</v>
      </c>
      <c r="J52" s="376">
        <v>186.46204136212901</v>
      </c>
      <c r="K52" s="376">
        <v>170.35495954930599</v>
      </c>
      <c r="L52" s="376">
        <v>72.9885799013786</v>
      </c>
      <c r="M52" s="376">
        <v>392.06217954342401</v>
      </c>
      <c r="N52" s="377"/>
      <c r="O52" s="376">
        <v>55.272275034647102</v>
      </c>
      <c r="P52" s="376">
        <v>64.488477205439807</v>
      </c>
      <c r="Q52" s="376">
        <v>79.340215937569496</v>
      </c>
      <c r="R52" s="376">
        <v>81.668071147921694</v>
      </c>
      <c r="S52" s="376">
        <v>50.375199492927599</v>
      </c>
      <c r="T52" s="376">
        <v>84.029671766678206</v>
      </c>
      <c r="U52" s="376">
        <v>35.858941810060898</v>
      </c>
      <c r="V52" s="376">
        <v>3.1516049190161999</v>
      </c>
      <c r="W52" s="376">
        <v>224.81414141372599</v>
      </c>
      <c r="X52" s="376">
        <v>126.37146746179501</v>
      </c>
      <c r="Y52" s="376">
        <v>141.96974933830199</v>
      </c>
      <c r="Z52" s="376">
        <v>51.966534630974898</v>
      </c>
      <c r="AA52" s="376">
        <v>56.610826200134902</v>
      </c>
    </row>
    <row r="53" spans="1:28" x14ac:dyDescent="0.25">
      <c r="A53" s="363" t="s">
        <v>1105</v>
      </c>
      <c r="B53" s="364">
        <v>2862.94306736624</v>
      </c>
      <c r="C53" s="364">
        <v>13.485915</v>
      </c>
      <c r="D53" s="364">
        <v>29.104769999999998</v>
      </c>
      <c r="E53" s="364">
        <v>89.736287774999994</v>
      </c>
      <c r="F53" s="364">
        <v>49.792352137500004</v>
      </c>
      <c r="G53" s="364">
        <v>35.81616485</v>
      </c>
      <c r="H53" s="364">
        <v>42.815268294718003</v>
      </c>
      <c r="I53" s="364">
        <v>29.122965500551999</v>
      </c>
      <c r="J53" s="364">
        <v>62.154013787376499</v>
      </c>
      <c r="K53" s="364">
        <v>56.784986516435403</v>
      </c>
      <c r="L53" s="364">
        <v>24.329526633792799</v>
      </c>
      <c r="M53" s="364">
        <v>130.687393181141</v>
      </c>
      <c r="N53" s="365"/>
      <c r="O53" s="364">
        <v>18.424091678215699</v>
      </c>
      <c r="P53" s="364">
        <v>21.496159068479901</v>
      </c>
      <c r="Q53" s="364">
        <v>26.446738645856499</v>
      </c>
      <c r="R53" s="364">
        <v>27.222690382640501</v>
      </c>
      <c r="S53" s="364">
        <v>16.7917331643092</v>
      </c>
      <c r="T53" s="364">
        <v>28.009890588892699</v>
      </c>
      <c r="U53" s="364">
        <v>11.9529806033536</v>
      </c>
      <c r="V53" s="364">
        <v>1.0505349730054001</v>
      </c>
      <c r="W53" s="364">
        <v>74.938047137908896</v>
      </c>
      <c r="X53" s="364">
        <v>42.123822487265301</v>
      </c>
      <c r="Y53" s="364">
        <v>47.3232497794341</v>
      </c>
      <c r="Z53" s="364">
        <v>17.3221782103249</v>
      </c>
      <c r="AA53" s="364">
        <v>18.8702754000449</v>
      </c>
    </row>
  </sheetData>
  <pageMargins left="0.75" right="0.75" top="1" bottom="1" header="0.5" footer="0.5"/>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workbookViewId="0">
      <pane xSplit="2" ySplit="9" topLeftCell="C10" activePane="bottomRight" state="frozen"/>
      <selection activeCell="H37" sqref="H37"/>
      <selection pane="topRight" activeCell="H37" sqref="H37"/>
      <selection pane="bottomLeft" activeCell="H37" sqref="H37"/>
      <selection pane="bottomRight" activeCell="D28" sqref="D28"/>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16384" width="9.140625" style="4"/>
  </cols>
  <sheetData>
    <row r="1" spans="1:5" x14ac:dyDescent="0.2">
      <c r="A1" s="10" t="s">
        <v>597</v>
      </c>
    </row>
    <row r="2" spans="1:5" x14ac:dyDescent="0.2">
      <c r="A2" s="281" t="s">
        <v>1265</v>
      </c>
    </row>
    <row r="5" spans="1:5" x14ac:dyDescent="0.2">
      <c r="C5" s="38" t="s">
        <v>1266</v>
      </c>
      <c r="D5" s="38" t="s">
        <v>1266</v>
      </c>
    </row>
    <row r="6" spans="1:5" x14ac:dyDescent="0.2">
      <c r="C6" s="282">
        <v>43465</v>
      </c>
      <c r="D6" s="282">
        <v>43465</v>
      </c>
    </row>
    <row r="8" spans="1:5" x14ac:dyDescent="0.2">
      <c r="A8" s="4" t="s">
        <v>1267</v>
      </c>
      <c r="C8" s="139" t="s">
        <v>278</v>
      </c>
      <c r="D8" s="139" t="s">
        <v>119</v>
      </c>
    </row>
    <row r="10" spans="1:5" x14ac:dyDescent="0.2">
      <c r="A10" s="4" t="s">
        <v>1268</v>
      </c>
    </row>
    <row r="12" spans="1:5" x14ac:dyDescent="0.2">
      <c r="B12" s="4" t="s">
        <v>1269</v>
      </c>
      <c r="C12" s="283">
        <v>258829211.54533494</v>
      </c>
      <c r="D12" s="283">
        <v>258829211.54533494</v>
      </c>
    </row>
    <row r="13" spans="1:5" x14ac:dyDescent="0.2">
      <c r="B13" s="4" t="s">
        <v>1270</v>
      </c>
      <c r="C13" s="284">
        <v>52938275.918239348</v>
      </c>
      <c r="D13" s="284">
        <v>52938275.918239348</v>
      </c>
    </row>
    <row r="14" spans="1:5" x14ac:dyDescent="0.2">
      <c r="C14" s="285"/>
      <c r="D14" s="285"/>
    </row>
    <row r="15" spans="1:5" x14ac:dyDescent="0.2">
      <c r="B15" s="4" t="s">
        <v>1271</v>
      </c>
      <c r="C15" s="285">
        <v>311767487.46357429</v>
      </c>
      <c r="D15" s="285">
        <v>311767487.46357429</v>
      </c>
    </row>
    <row r="16" spans="1:5" x14ac:dyDescent="0.2">
      <c r="C16" s="285"/>
      <c r="D16" s="285"/>
      <c r="E16" s="286"/>
    </row>
    <row r="17" spans="2:5" x14ac:dyDescent="0.2">
      <c r="B17" s="4" t="s">
        <v>1272</v>
      </c>
      <c r="C17" s="283">
        <v>-63311036.214729607</v>
      </c>
      <c r="D17" s="283">
        <v>-63311036.214729607</v>
      </c>
    </row>
    <row r="18" spans="2:5" x14ac:dyDescent="0.2">
      <c r="B18" s="4" t="s">
        <v>1273</v>
      </c>
      <c r="C18" s="283">
        <v>311338.40789600997</v>
      </c>
      <c r="D18" s="283">
        <v>311338.40789600997</v>
      </c>
    </row>
    <row r="19" spans="2:5" x14ac:dyDescent="0.2">
      <c r="B19" s="4" t="s">
        <v>1274</v>
      </c>
      <c r="C19" s="283">
        <v>3974.9900000000002</v>
      </c>
      <c r="D19" s="283">
        <v>3974.9900000000002</v>
      </c>
    </row>
    <row r="20" spans="2:5" x14ac:dyDescent="0.2">
      <c r="B20" s="4" t="s">
        <v>1275</v>
      </c>
      <c r="C20" s="283">
        <v>-11386533.868851447</v>
      </c>
      <c r="D20" s="283">
        <v>0</v>
      </c>
    </row>
    <row r="21" spans="2:5" x14ac:dyDescent="0.2">
      <c r="B21" s="10" t="s">
        <v>1276</v>
      </c>
      <c r="C21" s="283">
        <v>450000</v>
      </c>
      <c r="D21" s="283">
        <v>450000</v>
      </c>
    </row>
    <row r="22" spans="2:5" x14ac:dyDescent="0.2">
      <c r="B22" s="4" t="s">
        <v>1277</v>
      </c>
      <c r="C22" s="284">
        <v>322000</v>
      </c>
      <c r="D22" s="284">
        <v>322000</v>
      </c>
    </row>
    <row r="23" spans="2:5" x14ac:dyDescent="0.2">
      <c r="C23" s="287"/>
      <c r="D23" s="288"/>
    </row>
    <row r="24" spans="2:5" ht="15.75" customHeight="1" x14ac:dyDescent="0.2">
      <c r="B24" s="4" t="s">
        <v>1278</v>
      </c>
      <c r="C24" s="288">
        <v>238157230.77788925</v>
      </c>
      <c r="D24" s="288">
        <v>249543764.6467407</v>
      </c>
    </row>
    <row r="25" spans="2:5" x14ac:dyDescent="0.2">
      <c r="C25" s="288"/>
      <c r="D25" s="288"/>
    </row>
    <row r="26" spans="2:5" x14ac:dyDescent="0.2">
      <c r="C26" s="288"/>
      <c r="D26" s="288"/>
    </row>
    <row r="27" spans="2:5" x14ac:dyDescent="0.2">
      <c r="B27" s="4" t="s">
        <v>1279</v>
      </c>
      <c r="C27" s="288">
        <v>50013018</v>
      </c>
      <c r="D27" s="288">
        <v>12477188</v>
      </c>
    </row>
    <row r="28" spans="2:5" x14ac:dyDescent="0.2">
      <c r="C28" s="288"/>
      <c r="D28" s="288"/>
    </row>
    <row r="29" spans="2:5" x14ac:dyDescent="0.2">
      <c r="B29" s="4" t="s">
        <v>1280</v>
      </c>
      <c r="C29" s="288"/>
      <c r="D29" s="288"/>
    </row>
    <row r="30" spans="2:5" x14ac:dyDescent="0.2">
      <c r="B30" s="289" t="s">
        <v>1281</v>
      </c>
      <c r="C30" s="283">
        <v>0</v>
      </c>
      <c r="D30" s="283">
        <v>0</v>
      </c>
      <c r="E30" s="286"/>
    </row>
    <row r="31" spans="2:5" x14ac:dyDescent="0.2">
      <c r="B31" s="4" t="s">
        <v>1282</v>
      </c>
      <c r="C31" s="283">
        <v>-501807.41506602516</v>
      </c>
      <c r="D31" s="283">
        <v>0</v>
      </c>
      <c r="E31" s="286"/>
    </row>
    <row r="32" spans="2:5" x14ac:dyDescent="0.2">
      <c r="B32" s="289" t="s">
        <v>1283</v>
      </c>
      <c r="C32" s="283">
        <v>0</v>
      </c>
      <c r="D32" s="283">
        <v>0</v>
      </c>
      <c r="E32" s="286"/>
    </row>
    <row r="33" spans="2:5" x14ac:dyDescent="0.2">
      <c r="B33" s="290" t="s">
        <v>1284</v>
      </c>
      <c r="C33" s="283">
        <v>-4946707.9033818012</v>
      </c>
      <c r="D33" s="283">
        <v>-738151.97169830941</v>
      </c>
      <c r="E33" s="286"/>
    </row>
    <row r="34" spans="2:5" x14ac:dyDescent="0.2">
      <c r="B34" s="290" t="s">
        <v>1285</v>
      </c>
      <c r="C34" s="285">
        <v>-1214132.9333333333</v>
      </c>
      <c r="D34" s="283">
        <v>0</v>
      </c>
      <c r="E34" s="286"/>
    </row>
    <row r="35" spans="2:5" x14ac:dyDescent="0.2">
      <c r="B35" s="290" t="s">
        <v>1286</v>
      </c>
      <c r="C35" s="283">
        <v>123907.03430897968</v>
      </c>
      <c r="D35" s="283">
        <v>27497.8405497571</v>
      </c>
      <c r="E35" s="286"/>
    </row>
    <row r="36" spans="2:5" x14ac:dyDescent="0.2">
      <c r="B36" s="291" t="s">
        <v>1287</v>
      </c>
      <c r="C36" s="283">
        <v>-1102488</v>
      </c>
      <c r="D36" s="283">
        <v>0</v>
      </c>
      <c r="E36" s="286"/>
    </row>
    <row r="37" spans="2:5" x14ac:dyDescent="0.2">
      <c r="B37" s="289" t="s">
        <v>1288</v>
      </c>
      <c r="C37" s="283">
        <v>-245000</v>
      </c>
      <c r="D37" s="283">
        <v>0</v>
      </c>
      <c r="E37" s="292"/>
    </row>
    <row r="38" spans="2:5" x14ac:dyDescent="0.2">
      <c r="B38" s="10" t="s">
        <v>1289</v>
      </c>
      <c r="C38" s="283">
        <v>-575000</v>
      </c>
      <c r="D38" s="283">
        <v>0</v>
      </c>
      <c r="E38" s="286"/>
    </row>
    <row r="39" spans="2:5" x14ac:dyDescent="0.2">
      <c r="B39" s="4" t="s">
        <v>1290</v>
      </c>
      <c r="C39" s="284">
        <v>0</v>
      </c>
      <c r="D39" s="284">
        <v>-379999.99999999959</v>
      </c>
      <c r="E39" s="286"/>
    </row>
    <row r="40" spans="2:5" x14ac:dyDescent="0.2">
      <c r="C40" s="288"/>
      <c r="D40" s="288"/>
    </row>
    <row r="41" spans="2:5" x14ac:dyDescent="0.2">
      <c r="B41" s="4" t="s">
        <v>1291</v>
      </c>
      <c r="C41" s="288">
        <v>41551788.782527819</v>
      </c>
      <c r="D41" s="288">
        <v>11386533.868851447</v>
      </c>
    </row>
    <row r="42" spans="2:5" x14ac:dyDescent="0.2">
      <c r="C42" s="288"/>
      <c r="D42" s="288"/>
    </row>
    <row r="43" spans="2:5" x14ac:dyDescent="0.2">
      <c r="C43" s="293">
        <v>41551741.838431671</v>
      </c>
      <c r="D43" s="293">
        <v>11386534.079807676</v>
      </c>
    </row>
    <row r="44" spans="2:5" x14ac:dyDescent="0.2">
      <c r="C44" s="288"/>
      <c r="D44" s="288"/>
    </row>
    <row r="45" spans="2:5" x14ac:dyDescent="0.2">
      <c r="B45" s="4" t="s">
        <v>1292</v>
      </c>
      <c r="C45" s="288">
        <v>46.944096148014069</v>
      </c>
      <c r="D45" s="288">
        <v>-0.21095622889697552</v>
      </c>
    </row>
    <row r="46" spans="2:5" x14ac:dyDescent="0.2">
      <c r="D46" s="292"/>
    </row>
    <row r="49" spans="4:4" x14ac:dyDescent="0.2">
      <c r="D49" s="286"/>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zoomScaleNormal="100" workbookViewId="0">
      <pane xSplit="2" ySplit="9" topLeftCell="C10" activePane="bottomRight" state="frozen"/>
      <selection activeCell="H37" sqref="H37"/>
      <selection pane="topRight" activeCell="H37" sqref="H37"/>
      <selection pane="bottomLeft" activeCell="H37" sqref="H37"/>
      <selection pane="bottomRight" activeCell="F25" sqref="F25"/>
    </sheetView>
  </sheetViews>
  <sheetFormatPr defaultColWidth="9.140625" defaultRowHeight="12.75" x14ac:dyDescent="0.2"/>
  <cols>
    <col min="1" max="1" width="17" style="4" customWidth="1"/>
    <col min="2" max="2" width="47.85546875" style="4" customWidth="1"/>
    <col min="3" max="3" width="12.7109375" style="4" customWidth="1"/>
    <col min="4" max="4" width="12.85546875" style="4" customWidth="1"/>
    <col min="5" max="5" width="17" style="4" customWidth="1"/>
    <col min="6" max="6" width="10.85546875" style="4" bestFit="1" customWidth="1"/>
    <col min="7" max="16384" width="9.140625" style="4"/>
  </cols>
  <sheetData>
    <row r="1" spans="1:5" x14ac:dyDescent="0.2">
      <c r="A1" s="10" t="s">
        <v>597</v>
      </c>
    </row>
    <row r="2" spans="1:5" x14ac:dyDescent="0.2">
      <c r="A2" s="281" t="s">
        <v>1293</v>
      </c>
    </row>
    <row r="3" spans="1:5" x14ac:dyDescent="0.2">
      <c r="A3" s="10" t="s">
        <v>1294</v>
      </c>
    </row>
    <row r="5" spans="1:5" x14ac:dyDescent="0.2">
      <c r="C5" s="38" t="s">
        <v>1295</v>
      </c>
      <c r="D5" s="38" t="s">
        <v>1295</v>
      </c>
    </row>
    <row r="6" spans="1:5" x14ac:dyDescent="0.2">
      <c r="C6" s="282">
        <v>43951</v>
      </c>
      <c r="D6" s="282">
        <v>43951</v>
      </c>
    </row>
    <row r="8" spans="1:5" x14ac:dyDescent="0.2">
      <c r="A8" s="4" t="s">
        <v>1267</v>
      </c>
      <c r="C8" s="139" t="s">
        <v>278</v>
      </c>
      <c r="D8" s="139" t="s">
        <v>119</v>
      </c>
    </row>
    <row r="10" spans="1:5" x14ac:dyDescent="0.2">
      <c r="A10" s="4" t="s">
        <v>1268</v>
      </c>
    </row>
    <row r="12" spans="1:5" x14ac:dyDescent="0.2">
      <c r="B12" s="4" t="s">
        <v>1269</v>
      </c>
      <c r="C12" s="285">
        <v>259323060.09417561</v>
      </c>
      <c r="D12" s="285">
        <v>259323060.09417561</v>
      </c>
      <c r="E12" s="10"/>
    </row>
    <row r="13" spans="1:5" x14ac:dyDescent="0.2">
      <c r="B13" s="4" t="s">
        <v>1270</v>
      </c>
      <c r="C13" s="284">
        <v>45111901.568236321</v>
      </c>
      <c r="D13" s="284">
        <v>45111901.568236321</v>
      </c>
      <c r="E13" s="10"/>
    </row>
    <row r="14" spans="1:5" x14ac:dyDescent="0.2">
      <c r="C14" s="285"/>
      <c r="D14" s="285"/>
    </row>
    <row r="15" spans="1:5" x14ac:dyDescent="0.2">
      <c r="B15" s="4" t="s">
        <v>1271</v>
      </c>
      <c r="C15" s="285">
        <v>304434961.66241193</v>
      </c>
      <c r="D15" s="285">
        <v>304434961.66241193</v>
      </c>
    </row>
    <row r="16" spans="1:5" x14ac:dyDescent="0.2">
      <c r="C16" s="285"/>
      <c r="D16" s="285"/>
      <c r="E16" s="10"/>
    </row>
    <row r="17" spans="2:5" x14ac:dyDescent="0.2">
      <c r="B17" s="4" t="s">
        <v>1272</v>
      </c>
      <c r="C17" s="285">
        <v>-79867826.368228808</v>
      </c>
      <c r="D17" s="285">
        <v>-79867826.368228808</v>
      </c>
      <c r="E17" s="10"/>
    </row>
    <row r="18" spans="2:5" x14ac:dyDescent="0.2">
      <c r="B18" s="4" t="s">
        <v>1273</v>
      </c>
      <c r="C18" s="285">
        <v>329164.61579201999</v>
      </c>
      <c r="D18" s="285">
        <v>329164.61579201999</v>
      </c>
      <c r="E18" s="10"/>
    </row>
    <row r="19" spans="2:5" x14ac:dyDescent="0.2">
      <c r="B19" s="4" t="s">
        <v>1274</v>
      </c>
      <c r="C19" s="285">
        <v>0</v>
      </c>
      <c r="D19" s="285">
        <v>0</v>
      </c>
    </row>
    <row r="20" spans="2:5" x14ac:dyDescent="0.2">
      <c r="B20" s="4" t="s">
        <v>1275</v>
      </c>
      <c r="C20" s="285">
        <v>-9994598.0818976741</v>
      </c>
      <c r="D20" s="285"/>
    </row>
    <row r="21" spans="2:5" x14ac:dyDescent="0.2">
      <c r="B21" s="10" t="s">
        <v>1276</v>
      </c>
      <c r="C21" s="283">
        <v>292000</v>
      </c>
      <c r="D21" s="285">
        <v>292000</v>
      </c>
    </row>
    <row r="22" spans="2:5" x14ac:dyDescent="0.2">
      <c r="B22" s="4" t="s">
        <v>1277</v>
      </c>
      <c r="C22" s="284">
        <v>320000</v>
      </c>
      <c r="D22" s="284">
        <v>320000</v>
      </c>
      <c r="E22" s="10"/>
    </row>
    <row r="23" spans="2:5" x14ac:dyDescent="0.2">
      <c r="C23" s="287"/>
      <c r="D23" s="288"/>
    </row>
    <row r="24" spans="2:5" ht="15.75" customHeight="1" x14ac:dyDescent="0.2">
      <c r="B24" s="4" t="s">
        <v>1278</v>
      </c>
      <c r="C24" s="288">
        <v>215513701.82807747</v>
      </c>
      <c r="D24" s="288">
        <v>225508299.90997514</v>
      </c>
    </row>
    <row r="25" spans="2:5" x14ac:dyDescent="0.2">
      <c r="C25" s="288"/>
      <c r="D25" s="288"/>
    </row>
    <row r="26" spans="2:5" x14ac:dyDescent="0.2">
      <c r="C26" s="288"/>
      <c r="D26" s="288"/>
    </row>
    <row r="27" spans="2:5" x14ac:dyDescent="0.2">
      <c r="B27" s="4" t="s">
        <v>1279</v>
      </c>
      <c r="C27" s="288">
        <v>45257877.383896269</v>
      </c>
      <c r="D27" s="288">
        <v>11275414.995498758</v>
      </c>
    </row>
    <row r="28" spans="2:5" x14ac:dyDescent="0.2">
      <c r="C28" s="288"/>
      <c r="D28" s="288"/>
    </row>
    <row r="29" spans="2:5" x14ac:dyDescent="0.2">
      <c r="B29" s="4" t="s">
        <v>1280</v>
      </c>
      <c r="C29" s="288"/>
      <c r="D29" s="288"/>
    </row>
    <row r="30" spans="2:5" x14ac:dyDescent="0.2">
      <c r="B30" s="289" t="s">
        <v>1281</v>
      </c>
      <c r="C30" s="285">
        <v>0</v>
      </c>
      <c r="D30" s="285">
        <v>0</v>
      </c>
    </row>
    <row r="31" spans="2:5" x14ac:dyDescent="0.2">
      <c r="B31" s="4" t="s">
        <v>1282</v>
      </c>
      <c r="C31" s="285">
        <v>0</v>
      </c>
      <c r="D31" s="285">
        <v>0</v>
      </c>
    </row>
    <row r="32" spans="2:5" x14ac:dyDescent="0.2">
      <c r="B32" s="290" t="s">
        <v>1284</v>
      </c>
      <c r="C32" s="285">
        <v>-7227559.1039257459</v>
      </c>
      <c r="D32" s="285">
        <v>-851894.50126775005</v>
      </c>
      <c r="E32" s="10"/>
    </row>
    <row r="33" spans="2:5" x14ac:dyDescent="0.2">
      <c r="B33" s="290" t="s">
        <v>1285</v>
      </c>
      <c r="C33" s="285">
        <v>-1214132.9333333333</v>
      </c>
      <c r="D33" s="285">
        <v>-74735.333333333328</v>
      </c>
      <c r="E33" s="10"/>
    </row>
    <row r="34" spans="2:5" x14ac:dyDescent="0.2">
      <c r="B34" s="290" t="s">
        <v>1296</v>
      </c>
      <c r="C34" s="283">
        <v>125238.82861795939</v>
      </c>
      <c r="D34" s="283">
        <v>25812.921000000002</v>
      </c>
      <c r="E34" s="10"/>
    </row>
    <row r="35" spans="2:5" x14ac:dyDescent="0.2">
      <c r="B35" s="10" t="s">
        <v>1287</v>
      </c>
      <c r="C35" s="283">
        <v>-1004120.6926301915</v>
      </c>
      <c r="D35" s="283">
        <v>0</v>
      </c>
      <c r="E35" s="10"/>
    </row>
    <row r="36" spans="2:5" x14ac:dyDescent="0.2">
      <c r="B36" s="289" t="s">
        <v>1288</v>
      </c>
      <c r="C36" s="283">
        <v>-245000</v>
      </c>
      <c r="D36" s="283">
        <v>0</v>
      </c>
      <c r="E36" s="10"/>
    </row>
    <row r="37" spans="2:5" x14ac:dyDescent="0.2">
      <c r="B37" s="4" t="s">
        <v>1289</v>
      </c>
      <c r="C37" s="283">
        <v>-575000</v>
      </c>
      <c r="D37" s="283">
        <v>0</v>
      </c>
      <c r="E37" s="10"/>
    </row>
    <row r="38" spans="2:5" x14ac:dyDescent="0.2">
      <c r="B38" s="4" t="s">
        <v>1290</v>
      </c>
      <c r="C38" s="284">
        <v>0</v>
      </c>
      <c r="D38" s="284">
        <v>-380000</v>
      </c>
      <c r="E38" s="10"/>
    </row>
    <row r="39" spans="2:5" x14ac:dyDescent="0.2">
      <c r="C39" s="288"/>
      <c r="D39" s="288"/>
    </row>
    <row r="40" spans="2:5" x14ac:dyDescent="0.2">
      <c r="B40" s="4" t="s">
        <v>1291</v>
      </c>
      <c r="C40" s="288">
        <v>35117303.482624963</v>
      </c>
      <c r="D40" s="288">
        <v>9994598.0818976741</v>
      </c>
    </row>
    <row r="41" spans="2:5" x14ac:dyDescent="0.2">
      <c r="C41" s="288"/>
      <c r="D41" s="288"/>
    </row>
    <row r="42" spans="2:5" x14ac:dyDescent="0.2">
      <c r="C42" s="293">
        <v>35117303.447338648</v>
      </c>
      <c r="D42" s="293">
        <v>9994598.1208976712</v>
      </c>
      <c r="E42" s="10"/>
    </row>
    <row r="43" spans="2:5" x14ac:dyDescent="0.2">
      <c r="C43" s="288"/>
      <c r="D43" s="288"/>
    </row>
    <row r="44" spans="2:5" x14ac:dyDescent="0.2">
      <c r="B44" s="4" t="s">
        <v>1292</v>
      </c>
      <c r="C44" s="288">
        <v>3.5286314785480499E-2</v>
      </c>
      <c r="D44" s="288">
        <v>-3.8999997079372406E-2</v>
      </c>
    </row>
    <row r="45" spans="2:5" x14ac:dyDescent="0.2">
      <c r="D45" s="292"/>
    </row>
    <row r="46" spans="2:5" x14ac:dyDescent="0.2">
      <c r="D46" s="286"/>
    </row>
    <row r="47" spans="2:5" x14ac:dyDescent="0.2">
      <c r="C47" s="286"/>
      <c r="D47" s="294"/>
    </row>
    <row r="48" spans="2:5" x14ac:dyDescent="0.2">
      <c r="D48" s="292"/>
    </row>
    <row r="49" spans="3:4" x14ac:dyDescent="0.2">
      <c r="C49" s="286"/>
      <c r="D49" s="286"/>
    </row>
    <row r="50" spans="3:4" x14ac:dyDescent="0.2">
      <c r="C50" s="286"/>
      <c r="D50" s="286"/>
    </row>
    <row r="51" spans="3:4" x14ac:dyDescent="0.2">
      <c r="D51" s="286"/>
    </row>
  </sheetData>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pageSetUpPr fitToPage="1"/>
  </sheetPr>
  <dimension ref="A1:G16"/>
  <sheetViews>
    <sheetView showGridLines="0" zoomScale="85" zoomScaleNormal="85" workbookViewId="0">
      <selection activeCell="B43" sqref="B43"/>
    </sheetView>
  </sheetViews>
  <sheetFormatPr defaultColWidth="12.42578125" defaultRowHeight="12.75" x14ac:dyDescent="0.2"/>
  <cols>
    <col min="1" max="1" width="16.42578125" style="96" customWidth="1"/>
    <col min="2" max="2" width="36.7109375" style="96" customWidth="1"/>
    <col min="3" max="3" width="16.42578125" style="96" customWidth="1"/>
    <col min="4" max="4" width="6.5703125" style="96" customWidth="1"/>
    <col min="5" max="5" width="15.7109375" style="96" customWidth="1"/>
    <col min="6" max="6" width="15.7109375" style="117" customWidth="1"/>
    <col min="7" max="7" width="16.42578125" style="96" customWidth="1"/>
    <col min="8" max="16384" width="12.42578125" style="96"/>
  </cols>
  <sheetData>
    <row r="1" spans="1:7" ht="15.75" x14ac:dyDescent="0.25">
      <c r="A1" s="94"/>
      <c r="B1" s="391" t="s">
        <v>597</v>
      </c>
      <c r="C1" s="391"/>
      <c r="D1" s="391"/>
      <c r="E1" s="391"/>
      <c r="F1" s="259"/>
      <c r="G1" s="95" t="s">
        <v>1194</v>
      </c>
    </row>
    <row r="2" spans="1:7" ht="15.75" x14ac:dyDescent="0.25">
      <c r="A2" s="94"/>
      <c r="B2" s="391" t="s">
        <v>1178</v>
      </c>
      <c r="C2" s="391"/>
      <c r="D2" s="391"/>
      <c r="E2" s="391"/>
      <c r="F2" s="97"/>
      <c r="G2" s="95" t="s">
        <v>209</v>
      </c>
    </row>
    <row r="3" spans="1:7" ht="15.75" x14ac:dyDescent="0.25">
      <c r="A3" s="94"/>
      <c r="B3" s="391" t="s">
        <v>321</v>
      </c>
      <c r="C3" s="391"/>
      <c r="D3" s="391"/>
      <c r="E3" s="391"/>
      <c r="F3" s="260"/>
      <c r="G3" s="98" t="s">
        <v>1148</v>
      </c>
    </row>
    <row r="4" spans="1:7" ht="15.75" x14ac:dyDescent="0.25">
      <c r="A4" s="94"/>
      <c r="B4" s="391" t="s">
        <v>322</v>
      </c>
      <c r="C4" s="391"/>
      <c r="D4" s="391"/>
      <c r="E4" s="391"/>
      <c r="F4" s="97"/>
    </row>
    <row r="5" spans="1:7" ht="15.75" x14ac:dyDescent="0.25">
      <c r="B5" s="99"/>
      <c r="C5" s="99"/>
      <c r="D5" s="99"/>
      <c r="E5" s="99"/>
      <c r="F5" s="99"/>
    </row>
    <row r="6" spans="1:7" ht="15" x14ac:dyDescent="0.2">
      <c r="A6" s="100"/>
      <c r="B6" s="100"/>
      <c r="C6" s="101"/>
      <c r="D6" s="102"/>
      <c r="E6" s="103"/>
      <c r="F6" s="104"/>
    </row>
    <row r="7" spans="1:7" ht="15" x14ac:dyDescent="0.2">
      <c r="A7" s="100" t="s">
        <v>323</v>
      </c>
      <c r="B7" s="100"/>
      <c r="C7" s="105"/>
      <c r="D7" s="106"/>
      <c r="E7" s="107"/>
      <c r="F7" s="108">
        <v>1</v>
      </c>
    </row>
    <row r="8" spans="1:7" ht="15" x14ac:dyDescent="0.2">
      <c r="A8" s="109"/>
      <c r="B8" s="100"/>
      <c r="C8" s="103"/>
      <c r="D8" s="110"/>
      <c r="E8" s="103"/>
      <c r="F8" s="111"/>
    </row>
    <row r="9" spans="1:7" ht="15" x14ac:dyDescent="0.2">
      <c r="A9" s="109" t="s">
        <v>1195</v>
      </c>
      <c r="B9" s="100"/>
      <c r="C9" s="103"/>
      <c r="D9" s="103"/>
      <c r="E9" s="103"/>
      <c r="F9" s="112">
        <v>0.05</v>
      </c>
    </row>
    <row r="10" spans="1:7" ht="15" x14ac:dyDescent="0.2">
      <c r="A10" s="109"/>
      <c r="B10" s="100"/>
      <c r="C10" s="103"/>
      <c r="D10" s="103"/>
      <c r="E10" s="103"/>
      <c r="F10" s="113"/>
    </row>
    <row r="11" spans="1:7" ht="15" x14ac:dyDescent="0.2">
      <c r="A11" s="118" t="s">
        <v>1196</v>
      </c>
      <c r="B11" s="100"/>
      <c r="C11" s="115"/>
      <c r="D11" s="107"/>
      <c r="E11" s="115"/>
      <c r="F11" s="116">
        <f>+F7-F9</f>
        <v>0.95</v>
      </c>
    </row>
    <row r="12" spans="1:7" ht="15" x14ac:dyDescent="0.2">
      <c r="A12" s="114"/>
      <c r="B12" s="100"/>
      <c r="C12" s="110"/>
      <c r="D12" s="103"/>
      <c r="E12" s="103"/>
      <c r="F12" s="113"/>
    </row>
    <row r="13" spans="1:7" ht="15" x14ac:dyDescent="0.2">
      <c r="A13" s="114" t="s">
        <v>1197</v>
      </c>
      <c r="B13" s="100"/>
      <c r="C13" s="110"/>
      <c r="D13" s="103"/>
      <c r="E13" s="103"/>
      <c r="F13" s="112">
        <f>F11*0.21</f>
        <v>0.19949999999999998</v>
      </c>
    </row>
    <row r="14" spans="1:7" ht="15" x14ac:dyDescent="0.2">
      <c r="A14" s="114"/>
      <c r="B14" s="100"/>
      <c r="C14" s="110"/>
      <c r="D14" s="103"/>
      <c r="E14" s="103"/>
      <c r="F14" s="111"/>
    </row>
    <row r="15" spans="1:7" ht="15.75" thickBot="1" x14ac:dyDescent="0.25">
      <c r="A15" s="114" t="s">
        <v>1198</v>
      </c>
      <c r="B15" s="100"/>
      <c r="C15" s="110"/>
      <c r="D15" s="103"/>
      <c r="E15" s="103"/>
      <c r="F15" s="119">
        <f>ROUND(+F9+F13,10)</f>
        <v>0.2495</v>
      </c>
    </row>
    <row r="16" spans="1:7" ht="15.75" thickTop="1" x14ac:dyDescent="0.2">
      <c r="A16" s="114"/>
      <c r="B16" s="100"/>
      <c r="C16" s="120"/>
      <c r="D16" s="103"/>
      <c r="E16" s="103"/>
      <c r="F16" s="121"/>
    </row>
  </sheetData>
  <mergeCells count="4">
    <mergeCell ref="B1:E1"/>
    <mergeCell ref="B2:E2"/>
    <mergeCell ref="B3:E3"/>
    <mergeCell ref="B4:E4"/>
  </mergeCells>
  <printOptions horizontalCentered="1" gridLinesSet="0"/>
  <pageMargins left="1" right="0.5" top="1" bottom="0.25" header="0.5" footer="0.5"/>
  <pageSetup scale="7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S172"/>
  <sheetViews>
    <sheetView zoomScaleNormal="100" workbookViewId="0">
      <selection activeCell="A25" sqref="A25:K25"/>
    </sheetView>
  </sheetViews>
  <sheetFormatPr defaultRowHeight="12.75" x14ac:dyDescent="0.2"/>
  <cols>
    <col min="1" max="1" width="6.85546875" style="21" customWidth="1"/>
    <col min="2" max="2" width="26.7109375" style="21" customWidth="1"/>
    <col min="3" max="3" width="16" style="21" customWidth="1"/>
    <col min="4" max="4" width="16.7109375" style="21" customWidth="1"/>
    <col min="5" max="5" width="17.7109375" style="21" customWidth="1"/>
    <col min="6" max="6" width="17.28515625" style="21" customWidth="1"/>
    <col min="7" max="8" width="19" style="21" customWidth="1"/>
    <col min="9" max="9" width="11.5703125" style="21" customWidth="1"/>
    <col min="10" max="10" width="10.85546875" style="21" customWidth="1"/>
    <col min="11" max="11" width="12.85546875" style="21" customWidth="1"/>
    <col min="12" max="12" width="14" style="21" customWidth="1"/>
    <col min="13" max="13" width="1.85546875" style="21" customWidth="1"/>
    <col min="14" max="14" width="9.140625" style="21"/>
    <col min="15" max="15" width="16.5703125" style="21" customWidth="1"/>
    <col min="16" max="16" width="14" style="21" customWidth="1"/>
    <col min="17" max="17" width="13" style="21" customWidth="1"/>
    <col min="18" max="18" width="11.5703125" style="21" customWidth="1"/>
    <col min="19" max="19" width="13.140625" style="21" customWidth="1"/>
    <col min="20" max="16384" width="9.140625" style="21"/>
  </cols>
  <sheetData>
    <row r="1" spans="1:19" s="16" customFormat="1" ht="20.100000000000001" customHeight="1" x14ac:dyDescent="0.2">
      <c r="A1" s="379" t="s">
        <v>597</v>
      </c>
      <c r="B1" s="379"/>
      <c r="C1" s="379"/>
      <c r="D1" s="379"/>
      <c r="E1" s="379"/>
      <c r="F1" s="379"/>
      <c r="G1" s="379"/>
      <c r="H1" s="379"/>
      <c r="I1" s="379"/>
      <c r="J1" s="379"/>
      <c r="K1" s="379"/>
      <c r="L1" s="71"/>
    </row>
    <row r="2" spans="1:19" s="16" customFormat="1" ht="20.100000000000001" customHeight="1" x14ac:dyDescent="0.2">
      <c r="A2" s="379" t="s">
        <v>1349</v>
      </c>
      <c r="B2" s="379"/>
      <c r="C2" s="379"/>
      <c r="D2" s="379"/>
      <c r="E2" s="379"/>
      <c r="F2" s="379"/>
      <c r="G2" s="379"/>
      <c r="H2" s="379"/>
      <c r="I2" s="379"/>
      <c r="J2" s="379"/>
      <c r="K2" s="379"/>
      <c r="L2" s="71"/>
    </row>
    <row r="3" spans="1:19" s="16" customFormat="1" ht="20.100000000000001" customHeight="1" x14ac:dyDescent="0.2">
      <c r="A3" s="379" t="s">
        <v>286</v>
      </c>
      <c r="B3" s="379"/>
      <c r="C3" s="379"/>
      <c r="D3" s="379"/>
      <c r="E3" s="379"/>
      <c r="F3" s="379"/>
      <c r="G3" s="379"/>
      <c r="H3" s="379"/>
      <c r="I3" s="379"/>
      <c r="J3" s="379"/>
      <c r="K3" s="379"/>
      <c r="L3" s="71"/>
    </row>
    <row r="4" spans="1:19" s="16" customFormat="1" ht="20.100000000000001" customHeight="1" x14ac:dyDescent="0.2">
      <c r="A4" s="379" t="s">
        <v>287</v>
      </c>
      <c r="B4" s="379"/>
      <c r="C4" s="379"/>
      <c r="D4" s="379"/>
      <c r="E4" s="379"/>
      <c r="F4" s="379"/>
      <c r="G4" s="379"/>
      <c r="H4" s="379"/>
      <c r="I4" s="379"/>
      <c r="J4" s="379"/>
      <c r="K4" s="379"/>
      <c r="L4" s="71"/>
    </row>
    <row r="5" spans="1:19" s="16" customFormat="1" ht="20.100000000000001" customHeight="1" x14ac:dyDescent="0.2">
      <c r="A5" s="380" t="s">
        <v>1188</v>
      </c>
      <c r="B5" s="379"/>
      <c r="C5" s="379"/>
      <c r="D5" s="379"/>
      <c r="E5" s="379"/>
      <c r="F5" s="379"/>
      <c r="G5" s="379"/>
      <c r="H5" s="379"/>
      <c r="I5" s="379"/>
      <c r="J5" s="379"/>
      <c r="K5" s="379"/>
      <c r="L5" s="71"/>
    </row>
    <row r="6" spans="1:19" s="16" customFormat="1" ht="20.100000000000001" customHeight="1" x14ac:dyDescent="0.2">
      <c r="A6" s="378"/>
      <c r="B6" s="378"/>
      <c r="C6" s="378"/>
      <c r="D6" s="378"/>
      <c r="E6" s="378"/>
      <c r="F6" s="378"/>
      <c r="G6" s="378"/>
      <c r="H6" s="378"/>
      <c r="I6" s="378"/>
      <c r="J6" s="378"/>
      <c r="K6" s="378"/>
      <c r="L6" s="378"/>
    </row>
    <row r="7" spans="1:19" s="16" customFormat="1" ht="20.100000000000001" customHeight="1" x14ac:dyDescent="0.2">
      <c r="A7" s="18" t="s">
        <v>205</v>
      </c>
      <c r="K7" s="19"/>
    </row>
    <row r="8" spans="1:19" s="16" customFormat="1" ht="20.100000000000001" customHeight="1" x14ac:dyDescent="0.2">
      <c r="A8" s="18" t="s">
        <v>288</v>
      </c>
      <c r="K8" s="19" t="s">
        <v>289</v>
      </c>
    </row>
    <row r="9" spans="1:19" s="16" customFormat="1" ht="20.100000000000001" customHeight="1" x14ac:dyDescent="0.2">
      <c r="A9" s="16" t="s">
        <v>1348</v>
      </c>
      <c r="K9" s="19" t="s">
        <v>319</v>
      </c>
    </row>
    <row r="10" spans="1:19" s="16" customFormat="1" ht="20.100000000000001" customHeight="1" x14ac:dyDescent="0.2">
      <c r="A10" s="18" t="s">
        <v>151</v>
      </c>
      <c r="K10" s="20" t="s">
        <v>1149</v>
      </c>
    </row>
    <row r="11" spans="1:19" s="16" customFormat="1" ht="20.100000000000001" customHeight="1" x14ac:dyDescent="0.2"/>
    <row r="12" spans="1:19" ht="66" customHeight="1" x14ac:dyDescent="0.2">
      <c r="A12" s="31" t="s">
        <v>152</v>
      </c>
      <c r="B12" s="31" t="s">
        <v>290</v>
      </c>
      <c r="C12" s="31" t="s">
        <v>291</v>
      </c>
      <c r="D12" s="31" t="s">
        <v>292</v>
      </c>
      <c r="E12" s="31" t="s">
        <v>947</v>
      </c>
      <c r="F12" s="31" t="s">
        <v>948</v>
      </c>
      <c r="G12" s="31" t="s">
        <v>293</v>
      </c>
      <c r="H12" s="31" t="s">
        <v>949</v>
      </c>
      <c r="I12" s="31" t="s">
        <v>294</v>
      </c>
      <c r="J12" s="31" t="s">
        <v>295</v>
      </c>
      <c r="K12" s="31" t="s">
        <v>296</v>
      </c>
      <c r="L12" s="27"/>
    </row>
    <row r="13" spans="1:19" ht="18.95" customHeight="1" x14ac:dyDescent="0.2">
      <c r="A13" s="22"/>
      <c r="B13" s="72" t="s">
        <v>297</v>
      </c>
      <c r="C13" s="72" t="s">
        <v>298</v>
      </c>
      <c r="D13" s="72" t="s">
        <v>299</v>
      </c>
      <c r="E13" s="72" t="s">
        <v>300</v>
      </c>
      <c r="F13" s="72" t="s">
        <v>950</v>
      </c>
      <c r="G13" s="72" t="s">
        <v>301</v>
      </c>
      <c r="H13" s="72" t="s">
        <v>951</v>
      </c>
      <c r="I13" s="72" t="s">
        <v>952</v>
      </c>
      <c r="J13" s="72" t="s">
        <v>953</v>
      </c>
      <c r="K13" s="72" t="s">
        <v>954</v>
      </c>
      <c r="L13" s="72"/>
    </row>
    <row r="14" spans="1:19" ht="18.95" customHeight="1" x14ac:dyDescent="0.2">
      <c r="A14" s="22"/>
      <c r="B14" s="29"/>
      <c r="C14" s="29"/>
      <c r="D14" s="30" t="s">
        <v>155</v>
      </c>
      <c r="E14" s="30" t="s">
        <v>302</v>
      </c>
      <c r="F14" s="30" t="s">
        <v>155</v>
      </c>
      <c r="G14" s="30" t="s">
        <v>155</v>
      </c>
      <c r="H14" s="30" t="s">
        <v>155</v>
      </c>
      <c r="I14" s="30"/>
      <c r="J14" s="30" t="s">
        <v>302</v>
      </c>
      <c r="K14" s="30" t="s">
        <v>302</v>
      </c>
      <c r="L14" s="30"/>
    </row>
    <row r="15" spans="1:19" ht="18.95" customHeight="1" x14ac:dyDescent="0.2">
      <c r="A15" s="26"/>
      <c r="B15" s="23" t="s">
        <v>238</v>
      </c>
      <c r="C15" s="27"/>
      <c r="D15" s="24"/>
      <c r="E15" s="24"/>
      <c r="F15" s="24"/>
      <c r="G15" s="24"/>
      <c r="H15" s="24"/>
      <c r="I15" s="24"/>
      <c r="J15" s="24"/>
      <c r="K15" s="24"/>
      <c r="L15" s="24"/>
      <c r="O15" s="16"/>
      <c r="P15" s="136"/>
      <c r="Q15" s="136"/>
      <c r="R15" s="136"/>
      <c r="S15" s="136"/>
    </row>
    <row r="16" spans="1:19" ht="18.95" customHeight="1" x14ac:dyDescent="0.2">
      <c r="A16" s="26">
        <v>1</v>
      </c>
      <c r="B16" s="23" t="s">
        <v>303</v>
      </c>
      <c r="C16" s="27" t="s">
        <v>304</v>
      </c>
      <c r="D16" s="24">
        <v>80741910.739249542</v>
      </c>
      <c r="E16" s="78">
        <v>0.80349999999999999</v>
      </c>
      <c r="F16" s="24">
        <f>D16*E16</f>
        <v>64876125.278987005</v>
      </c>
      <c r="G16" s="24">
        <v>-19528215.3647305</v>
      </c>
      <c r="H16" s="24">
        <f>SUM(F16:G16)</f>
        <v>45347909.914256506</v>
      </c>
      <c r="I16" s="78">
        <f>H16/H$22</f>
        <v>1.7550250502710318E-2</v>
      </c>
      <c r="J16" s="78">
        <v>3.2432502639402519E-2</v>
      </c>
      <c r="K16" s="78">
        <f>I16*J16</f>
        <v>5.6919854575132774E-4</v>
      </c>
      <c r="L16" s="24"/>
      <c r="N16" s="78"/>
      <c r="O16" s="24"/>
      <c r="P16" s="24"/>
      <c r="Q16" s="24"/>
      <c r="R16" s="24"/>
      <c r="S16" s="24"/>
    </row>
    <row r="17" spans="1:19" ht="18.95" customHeight="1" x14ac:dyDescent="0.2">
      <c r="A17" s="26"/>
      <c r="B17" s="23"/>
      <c r="C17" s="27"/>
      <c r="D17" s="24"/>
      <c r="E17" s="79"/>
      <c r="F17" s="24"/>
      <c r="G17" s="24"/>
      <c r="H17" s="24"/>
      <c r="I17" s="78"/>
      <c r="J17" s="79"/>
      <c r="K17" s="78"/>
      <c r="L17" s="24"/>
      <c r="N17" s="78"/>
      <c r="O17" s="24"/>
      <c r="P17" s="24"/>
      <c r="Q17" s="24"/>
      <c r="R17" s="24"/>
      <c r="S17" s="24"/>
    </row>
    <row r="18" spans="1:19" ht="18.95" customHeight="1" x14ac:dyDescent="0.2">
      <c r="A18" s="26">
        <v>2</v>
      </c>
      <c r="B18" s="23" t="s">
        <v>305</v>
      </c>
      <c r="C18" s="27" t="s">
        <v>306</v>
      </c>
      <c r="D18" s="24">
        <v>2088568821.8352461</v>
      </c>
      <c r="E18" s="81">
        <f>E$16</f>
        <v>0.80349999999999999</v>
      </c>
      <c r="F18" s="24">
        <f>D18*E18</f>
        <v>1678165048.3446202</v>
      </c>
      <c r="G18" s="24">
        <v>-505140655.9918527</v>
      </c>
      <c r="H18" s="24">
        <f>SUM(F18:G18)</f>
        <v>1173024392.3527675</v>
      </c>
      <c r="I18" s="78">
        <f>H18/H$22</f>
        <v>0.45397620244254094</v>
      </c>
      <c r="J18" s="81">
        <v>4.5300460183155769E-2</v>
      </c>
      <c r="K18" s="78">
        <f>I18*J18</f>
        <v>2.0565330882848589E-2</v>
      </c>
      <c r="N18" s="78"/>
      <c r="O18" s="24"/>
      <c r="P18" s="24"/>
      <c r="Q18" s="24"/>
      <c r="R18" s="24"/>
      <c r="S18" s="24"/>
    </row>
    <row r="19" spans="1:19" ht="18.95" customHeight="1" x14ac:dyDescent="0.2">
      <c r="A19" s="26"/>
      <c r="B19" s="23"/>
      <c r="C19" s="27"/>
      <c r="D19" s="73"/>
      <c r="E19" s="83"/>
      <c r="F19" s="73"/>
      <c r="G19" s="73"/>
      <c r="H19" s="73"/>
      <c r="I19" s="82"/>
      <c r="J19" s="83"/>
      <c r="K19" s="82"/>
      <c r="L19" s="73"/>
      <c r="N19" s="82"/>
      <c r="O19" s="73"/>
      <c r="P19" s="73"/>
      <c r="Q19" s="73"/>
      <c r="R19" s="73"/>
      <c r="S19" s="73"/>
    </row>
    <row r="20" spans="1:19" ht="18.95" customHeight="1" x14ac:dyDescent="0.2">
      <c r="A20" s="26">
        <v>3</v>
      </c>
      <c r="B20" s="23" t="s">
        <v>307</v>
      </c>
      <c r="C20" s="27"/>
      <c r="D20" s="169">
        <v>2431302274.4467101</v>
      </c>
      <c r="E20" s="81">
        <f>E$16</f>
        <v>0.80349999999999999</v>
      </c>
      <c r="F20" s="35">
        <f>D20*E20</f>
        <v>1953551377.5179315</v>
      </c>
      <c r="G20" s="35">
        <v>-588034070.50254977</v>
      </c>
      <c r="H20" s="35">
        <f>SUM(F20:G20)</f>
        <v>1365517307.0153818</v>
      </c>
      <c r="I20" s="84">
        <f>H20/H$22</f>
        <v>0.52847354705474869</v>
      </c>
      <c r="J20" s="78">
        <v>0.1042</v>
      </c>
      <c r="K20" s="84">
        <f>I20*J20</f>
        <v>5.5066943603104816E-2</v>
      </c>
      <c r="L20" s="24"/>
      <c r="N20" s="78"/>
      <c r="O20" s="24"/>
      <c r="P20" s="24"/>
      <c r="Q20" s="24"/>
      <c r="R20" s="24"/>
      <c r="S20" s="24"/>
    </row>
    <row r="21" spans="1:19" ht="18.95" customHeight="1" x14ac:dyDescent="0.2">
      <c r="A21" s="26"/>
      <c r="B21" s="23"/>
      <c r="C21" s="27"/>
      <c r="D21" s="24"/>
      <c r="E21" s="79"/>
      <c r="F21" s="24"/>
      <c r="G21" s="24"/>
      <c r="H21" s="24"/>
      <c r="I21" s="78"/>
      <c r="J21" s="79"/>
      <c r="K21" s="78"/>
      <c r="L21" s="24"/>
      <c r="N21" s="79"/>
      <c r="O21" s="24"/>
      <c r="P21" s="24"/>
      <c r="Q21" s="24"/>
      <c r="R21" s="24"/>
      <c r="S21" s="24"/>
    </row>
    <row r="22" spans="1:19" ht="18.95" customHeight="1" thickBot="1" x14ac:dyDescent="0.25">
      <c r="A22" s="26">
        <v>4</v>
      </c>
      <c r="B22" s="23" t="s">
        <v>308</v>
      </c>
      <c r="C22" s="27"/>
      <c r="D22" s="39">
        <f>SUM(D16:D20)</f>
        <v>4600613007.0212059</v>
      </c>
      <c r="E22" s="79"/>
      <c r="F22" s="39">
        <f>SUM(F16:F20)</f>
        <v>3696592551.1415386</v>
      </c>
      <c r="G22" s="39">
        <f>SUM(G16:G20)</f>
        <v>-1112702941.859133</v>
      </c>
      <c r="H22" s="39">
        <f>SUM(H16:H20)</f>
        <v>2583889609.2824059</v>
      </c>
      <c r="I22" s="85">
        <f>SUM(I16:I20)</f>
        <v>1</v>
      </c>
      <c r="J22" s="79"/>
      <c r="K22" s="85">
        <f>SUM(K16:K20)</f>
        <v>7.6201473031704742E-2</v>
      </c>
      <c r="L22" s="24"/>
      <c r="N22" s="78"/>
      <c r="O22" s="24"/>
      <c r="P22" s="24"/>
      <c r="Q22" s="24"/>
      <c r="R22" s="24"/>
      <c r="S22" s="24"/>
    </row>
    <row r="23" spans="1:19" ht="18.95" customHeight="1" thickTop="1" x14ac:dyDescent="0.2">
      <c r="A23" s="26"/>
      <c r="B23" s="23"/>
      <c r="C23" s="27"/>
      <c r="D23" s="74"/>
      <c r="E23" s="74"/>
      <c r="F23" s="74"/>
      <c r="G23" s="74"/>
      <c r="H23" s="74"/>
      <c r="I23" s="74"/>
      <c r="J23" s="74"/>
      <c r="K23" s="74"/>
      <c r="L23" s="74"/>
      <c r="O23" s="168"/>
      <c r="P23" s="168"/>
      <c r="Q23" s="168"/>
      <c r="R23" s="168"/>
      <c r="S23" s="168"/>
    </row>
    <row r="24" spans="1:19" s="16" customFormat="1" ht="20.100000000000001" customHeight="1" x14ac:dyDescent="0.2">
      <c r="A24" s="379" t="str">
        <f>A1</f>
        <v>LOUISVILLE GAS AND ELECTRIC COMPANY</v>
      </c>
      <c r="B24" s="379"/>
      <c r="C24" s="379"/>
      <c r="D24" s="379"/>
      <c r="E24" s="379"/>
      <c r="F24" s="379"/>
      <c r="G24" s="379"/>
      <c r="H24" s="379"/>
      <c r="I24" s="379"/>
      <c r="J24" s="379"/>
      <c r="K24" s="379"/>
      <c r="L24" s="71"/>
    </row>
    <row r="25" spans="1:19" s="16" customFormat="1" ht="20.100000000000001" customHeight="1" x14ac:dyDescent="0.2">
      <c r="A25" s="379" t="str">
        <f>A2</f>
        <v>CASE NO. 2018-00295 - RESPONSE TO PSC 2-75 (SLIPPAGE FACTOR 97.153%)</v>
      </c>
      <c r="B25" s="379"/>
      <c r="C25" s="379"/>
      <c r="D25" s="379"/>
      <c r="E25" s="379"/>
      <c r="F25" s="379"/>
      <c r="G25" s="379"/>
      <c r="H25" s="379"/>
      <c r="I25" s="379"/>
      <c r="J25" s="379"/>
      <c r="K25" s="379"/>
      <c r="L25" s="71"/>
    </row>
    <row r="26" spans="1:19" s="16" customFormat="1" ht="20.100000000000001" customHeight="1" x14ac:dyDescent="0.2">
      <c r="A26" s="379" t="str">
        <f>A3</f>
        <v>COST OF CAPITAL SUMMARY</v>
      </c>
      <c r="B26" s="379"/>
      <c r="C26" s="379"/>
      <c r="D26" s="379"/>
      <c r="E26" s="379"/>
      <c r="F26" s="379"/>
      <c r="G26" s="379"/>
      <c r="H26" s="379"/>
      <c r="I26" s="379"/>
      <c r="J26" s="379"/>
      <c r="K26" s="379"/>
      <c r="L26" s="71"/>
    </row>
    <row r="27" spans="1:19" s="16" customFormat="1" ht="20.100000000000001" customHeight="1" x14ac:dyDescent="0.2">
      <c r="A27" s="379" t="str">
        <f>A4</f>
        <v>THIRTEEN MONTH AVERAGE</v>
      </c>
      <c r="B27" s="379"/>
      <c r="C27" s="379"/>
      <c r="D27" s="379"/>
      <c r="E27" s="379"/>
      <c r="F27" s="379"/>
      <c r="G27" s="379"/>
      <c r="H27" s="379"/>
      <c r="I27" s="379"/>
      <c r="J27" s="379"/>
      <c r="K27" s="379"/>
      <c r="L27" s="71"/>
    </row>
    <row r="28" spans="1:19" s="16" customFormat="1" ht="20.100000000000001" customHeight="1" x14ac:dyDescent="0.2">
      <c r="A28" s="379" t="str">
        <f>A5</f>
        <v>FROM MAY 1, 2019 TO APRIL 30, 2020</v>
      </c>
      <c r="B28" s="379"/>
      <c r="C28" s="379"/>
      <c r="D28" s="379"/>
      <c r="E28" s="379"/>
      <c r="F28" s="379"/>
      <c r="G28" s="379"/>
      <c r="H28" s="379"/>
      <c r="I28" s="379"/>
      <c r="J28" s="379"/>
      <c r="K28" s="379"/>
      <c r="L28" s="71"/>
    </row>
    <row r="29" spans="1:19" s="16" customFormat="1" ht="20.100000000000001" customHeight="1" x14ac:dyDescent="0.2">
      <c r="A29" s="378"/>
      <c r="B29" s="378"/>
      <c r="C29" s="378"/>
      <c r="D29" s="378"/>
      <c r="E29" s="378"/>
      <c r="F29" s="378"/>
      <c r="G29" s="378"/>
      <c r="H29" s="378"/>
      <c r="I29" s="378"/>
      <c r="J29" s="378"/>
      <c r="K29" s="378"/>
      <c r="L29" s="378"/>
    </row>
    <row r="30" spans="1:19" s="16" customFormat="1" ht="20.100000000000001" customHeight="1" x14ac:dyDescent="0.2">
      <c r="A30" s="18" t="str">
        <f>A7</f>
        <v>DATA:____BASE  PERIOD__X__FORECASTED  PERIOD</v>
      </c>
      <c r="K30" s="19"/>
    </row>
    <row r="31" spans="1:19" s="16" customFormat="1" ht="20.100000000000001" customHeight="1" x14ac:dyDescent="0.2">
      <c r="A31" s="18" t="str">
        <f>A8</f>
        <v>DATE OF CAPITAL STRUCTURE: 13 MO AVG FOR FORECASTED  PERIOD</v>
      </c>
      <c r="K31" s="19" t="s">
        <v>289</v>
      </c>
    </row>
    <row r="32" spans="1:19" s="16" customFormat="1" ht="20.100000000000001" customHeight="1" x14ac:dyDescent="0.2">
      <c r="A32" s="16" t="str">
        <f>A9</f>
        <v>TYPE OF FILING: _____ ORIGINAL  _____ UPDATED  __X__ REVISED</v>
      </c>
      <c r="K32" s="19" t="s">
        <v>320</v>
      </c>
    </row>
    <row r="33" spans="1:19" s="16" customFormat="1" ht="20.100000000000001" customHeight="1" x14ac:dyDescent="0.2">
      <c r="A33" s="18" t="str">
        <f>A10</f>
        <v xml:space="preserve">WORKPAPER REFERENCE NO(S).: </v>
      </c>
      <c r="K33" s="20" t="str">
        <f>K10</f>
        <v>WITNESS:   D. K. ARBOUGH</v>
      </c>
    </row>
    <row r="34" spans="1:19" s="16" customFormat="1" ht="20.100000000000001" customHeight="1" x14ac:dyDescent="0.2"/>
    <row r="35" spans="1:19" ht="66" customHeight="1" x14ac:dyDescent="0.2">
      <c r="A35" s="31" t="s">
        <v>152</v>
      </c>
      <c r="B35" s="31" t="s">
        <v>290</v>
      </c>
      <c r="C35" s="31" t="s">
        <v>291</v>
      </c>
      <c r="D35" s="31" t="s">
        <v>292</v>
      </c>
      <c r="E35" s="31" t="s">
        <v>947</v>
      </c>
      <c r="F35" s="31" t="s">
        <v>948</v>
      </c>
      <c r="G35" s="31" t="s">
        <v>293</v>
      </c>
      <c r="H35" s="31" t="s">
        <v>949</v>
      </c>
      <c r="I35" s="31" t="s">
        <v>294</v>
      </c>
      <c r="J35" s="31" t="s">
        <v>295</v>
      </c>
      <c r="K35" s="31" t="s">
        <v>296</v>
      </c>
      <c r="L35" s="27"/>
    </row>
    <row r="36" spans="1:19" ht="18.95" customHeight="1" x14ac:dyDescent="0.2">
      <c r="A36" s="22"/>
      <c r="B36" s="72" t="s">
        <v>297</v>
      </c>
      <c r="C36" s="72" t="s">
        <v>298</v>
      </c>
      <c r="D36" s="72" t="s">
        <v>299</v>
      </c>
      <c r="E36" s="72" t="s">
        <v>300</v>
      </c>
      <c r="F36" s="72" t="s">
        <v>950</v>
      </c>
      <c r="G36" s="72" t="s">
        <v>301</v>
      </c>
      <c r="H36" s="72" t="s">
        <v>951</v>
      </c>
      <c r="I36" s="72" t="s">
        <v>952</v>
      </c>
      <c r="J36" s="72" t="s">
        <v>953</v>
      </c>
      <c r="K36" s="72" t="s">
        <v>954</v>
      </c>
      <c r="L36" s="72"/>
    </row>
    <row r="37" spans="1:19" ht="18.95" customHeight="1" x14ac:dyDescent="0.2">
      <c r="A37" s="22"/>
      <c r="B37" s="29"/>
      <c r="C37" s="29"/>
      <c r="D37" s="30" t="s">
        <v>155</v>
      </c>
      <c r="E37" s="30" t="s">
        <v>302</v>
      </c>
      <c r="F37" s="30" t="s">
        <v>155</v>
      </c>
      <c r="G37" s="30" t="s">
        <v>155</v>
      </c>
      <c r="H37" s="30" t="s">
        <v>155</v>
      </c>
      <c r="I37" s="30"/>
      <c r="J37" s="30" t="s">
        <v>302</v>
      </c>
      <c r="K37" s="30" t="s">
        <v>302</v>
      </c>
      <c r="L37" s="30"/>
    </row>
    <row r="38" spans="1:19" ht="18.95" customHeight="1" x14ac:dyDescent="0.2">
      <c r="A38" s="26"/>
      <c r="B38" s="23" t="s">
        <v>957</v>
      </c>
      <c r="C38" s="27"/>
      <c r="D38" s="24"/>
      <c r="E38" s="24"/>
      <c r="F38" s="24"/>
      <c r="G38" s="24"/>
      <c r="H38" s="24"/>
      <c r="I38" s="24"/>
      <c r="J38" s="24"/>
      <c r="K38" s="24"/>
      <c r="L38" s="24"/>
      <c r="O38" s="16"/>
      <c r="P38" s="136"/>
      <c r="Q38" s="136"/>
      <c r="R38" s="136"/>
      <c r="S38" s="136"/>
    </row>
    <row r="39" spans="1:19" ht="18.95" customHeight="1" x14ac:dyDescent="0.2">
      <c r="A39" s="26">
        <v>1</v>
      </c>
      <c r="B39" s="23" t="s">
        <v>303</v>
      </c>
      <c r="C39" s="27" t="s">
        <v>304</v>
      </c>
      <c r="D39" s="24">
        <f>D16</f>
        <v>80741910.739249542</v>
      </c>
      <c r="E39" s="78">
        <v>0.19650000000000001</v>
      </c>
      <c r="F39" s="24">
        <f>D39*E39</f>
        <v>15865785.460262535</v>
      </c>
      <c r="G39" s="24">
        <v>-2090564.7512419401</v>
      </c>
      <c r="H39" s="24">
        <f>SUM(F39:G39)</f>
        <v>13775220.709020596</v>
      </c>
      <c r="I39" s="78">
        <f>H39/H$45</f>
        <v>1.7550250502710321E-2</v>
      </c>
      <c r="J39" s="78">
        <f>J16</f>
        <v>3.2432502639402519E-2</v>
      </c>
      <c r="K39" s="78">
        <f>I39*J39</f>
        <v>5.6919854575132784E-4</v>
      </c>
      <c r="L39" s="24"/>
      <c r="N39" s="78"/>
      <c r="O39" s="24"/>
      <c r="P39" s="24"/>
      <c r="Q39" s="24"/>
      <c r="R39" s="24"/>
      <c r="S39" s="24"/>
    </row>
    <row r="40" spans="1:19" ht="18.95" customHeight="1" x14ac:dyDescent="0.2">
      <c r="A40" s="26"/>
      <c r="B40" s="23"/>
      <c r="C40" s="27"/>
      <c r="D40" s="24"/>
      <c r="E40" s="79"/>
      <c r="F40" s="24"/>
      <c r="G40" s="24"/>
      <c r="H40" s="24"/>
      <c r="I40" s="78"/>
      <c r="J40" s="79"/>
      <c r="K40" s="78"/>
      <c r="L40" s="24"/>
      <c r="N40" s="78"/>
      <c r="O40" s="24"/>
      <c r="P40" s="24"/>
      <c r="Q40" s="24"/>
      <c r="R40" s="24"/>
      <c r="S40" s="24"/>
    </row>
    <row r="41" spans="1:19" ht="18.95" customHeight="1" x14ac:dyDescent="0.2">
      <c r="A41" s="26">
        <v>2</v>
      </c>
      <c r="B41" s="23" t="s">
        <v>305</v>
      </c>
      <c r="C41" s="27" t="s">
        <v>306</v>
      </c>
      <c r="D41" s="24">
        <f>D18</f>
        <v>2088568821.8352461</v>
      </c>
      <c r="E41" s="81">
        <f>E$39</f>
        <v>0.19650000000000001</v>
      </c>
      <c r="F41" s="24">
        <f>D41*E41</f>
        <v>410403773.49062586</v>
      </c>
      <c r="G41" s="24">
        <v>-54077099.730427511</v>
      </c>
      <c r="H41" s="24">
        <f>SUM(F41:G41)</f>
        <v>356326673.76019835</v>
      </c>
      <c r="I41" s="78">
        <f>H41/H$45</f>
        <v>0.453976202442541</v>
      </c>
      <c r="J41" s="81">
        <f>J18</f>
        <v>4.5300460183155769E-2</v>
      </c>
      <c r="K41" s="78">
        <f>I41*J41</f>
        <v>2.0565330882848593E-2</v>
      </c>
      <c r="N41" s="78"/>
      <c r="O41" s="24"/>
      <c r="P41" s="24"/>
      <c r="Q41" s="24"/>
      <c r="R41" s="24"/>
      <c r="S41" s="24"/>
    </row>
    <row r="42" spans="1:19" ht="18.95" customHeight="1" x14ac:dyDescent="0.2">
      <c r="A42" s="26"/>
      <c r="B42" s="23"/>
      <c r="C42" s="27"/>
      <c r="D42" s="73"/>
      <c r="E42" s="83"/>
      <c r="F42" s="73"/>
      <c r="G42" s="73"/>
      <c r="H42" s="73"/>
      <c r="I42" s="82"/>
      <c r="J42" s="83"/>
      <c r="K42" s="82"/>
      <c r="L42" s="73"/>
      <c r="N42" s="82"/>
      <c r="O42" s="73"/>
      <c r="P42" s="73"/>
      <c r="Q42" s="73"/>
      <c r="R42" s="73"/>
      <c r="S42" s="73"/>
    </row>
    <row r="43" spans="1:19" ht="18.95" customHeight="1" x14ac:dyDescent="0.2">
      <c r="A43" s="26">
        <v>3</v>
      </c>
      <c r="B43" s="23" t="s">
        <v>307</v>
      </c>
      <c r="C43" s="27"/>
      <c r="D43" s="169">
        <f>D20</f>
        <v>2431302274.4467101</v>
      </c>
      <c r="E43" s="81">
        <f>E$39</f>
        <v>0.19650000000000001</v>
      </c>
      <c r="F43" s="35">
        <f>D43*E43</f>
        <v>477750896.92877853</v>
      </c>
      <c r="G43" s="35">
        <v>-62951133.90352115</v>
      </c>
      <c r="H43" s="35">
        <f>SUM(F43:G43)</f>
        <v>414799763.02525735</v>
      </c>
      <c r="I43" s="84">
        <f>H43/H$45</f>
        <v>0.52847354705474869</v>
      </c>
      <c r="J43" s="78">
        <v>0.1042</v>
      </c>
      <c r="K43" s="84">
        <f>I43*J43</f>
        <v>5.5066943603104816E-2</v>
      </c>
      <c r="L43" s="24"/>
      <c r="N43" s="78"/>
      <c r="O43" s="24"/>
      <c r="P43" s="24"/>
      <c r="Q43" s="24"/>
      <c r="R43" s="24"/>
      <c r="S43" s="24"/>
    </row>
    <row r="44" spans="1:19" ht="18.95" customHeight="1" x14ac:dyDescent="0.2">
      <c r="A44" s="26"/>
      <c r="B44" s="23"/>
      <c r="C44" s="27"/>
      <c r="D44" s="24"/>
      <c r="E44" s="79"/>
      <c r="F44" s="24"/>
      <c r="G44" s="24"/>
      <c r="H44" s="24"/>
      <c r="I44" s="78"/>
      <c r="J44" s="79"/>
      <c r="K44" s="78"/>
      <c r="L44" s="24"/>
      <c r="N44" s="79"/>
      <c r="O44" s="24"/>
      <c r="P44" s="24"/>
      <c r="Q44" s="24"/>
      <c r="R44" s="24"/>
      <c r="S44" s="24"/>
    </row>
    <row r="45" spans="1:19" ht="18.95" customHeight="1" thickBot="1" x14ac:dyDescent="0.25">
      <c r="A45" s="26">
        <v>4</v>
      </c>
      <c r="B45" s="23" t="s">
        <v>308</v>
      </c>
      <c r="C45" s="27"/>
      <c r="D45" s="39">
        <f>SUM(D39:D43)</f>
        <v>4600613007.0212059</v>
      </c>
      <c r="E45" s="79"/>
      <c r="F45" s="39">
        <f>SUM(F39:F43)</f>
        <v>904020455.87966692</v>
      </c>
      <c r="G45" s="39">
        <f>SUM(G39:G43)</f>
        <v>-119118798.38519061</v>
      </c>
      <c r="H45" s="39">
        <f>SUM(H39:H43)</f>
        <v>784901657.49447632</v>
      </c>
      <c r="I45" s="85">
        <f>SUM(I39:I43)</f>
        <v>1</v>
      </c>
      <c r="J45" s="79"/>
      <c r="K45" s="85">
        <f>SUM(K39:K43)</f>
        <v>7.6201473031704742E-2</v>
      </c>
      <c r="L45" s="24"/>
      <c r="N45" s="78"/>
      <c r="O45" s="24"/>
      <c r="P45" s="24"/>
      <c r="Q45" s="24"/>
      <c r="R45" s="24"/>
      <c r="S45" s="24"/>
    </row>
    <row r="46" spans="1:19" ht="18.95" customHeight="1" thickTop="1" x14ac:dyDescent="0.2">
      <c r="A46" s="26"/>
      <c r="B46" s="23"/>
      <c r="C46" s="27"/>
      <c r="D46" s="74"/>
      <c r="E46" s="74"/>
      <c r="F46" s="74"/>
      <c r="G46" s="74"/>
      <c r="H46" s="74"/>
      <c r="I46" s="74"/>
      <c r="J46" s="74"/>
      <c r="K46" s="74"/>
      <c r="L46" s="74"/>
      <c r="O46" s="168"/>
      <c r="P46" s="168"/>
      <c r="Q46" s="168"/>
      <c r="R46" s="168"/>
      <c r="S46" s="168"/>
    </row>
    <row r="47" spans="1:19" ht="18.95" customHeight="1" x14ac:dyDescent="0.2">
      <c r="A47" s="26"/>
      <c r="B47" s="18"/>
      <c r="C47" s="27"/>
    </row>
    <row r="48" spans="1:19"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sheetData>
  <mergeCells count="10">
    <mergeCell ref="A26:K26"/>
    <mergeCell ref="A27:K27"/>
    <mergeCell ref="A28:K28"/>
    <mergeCell ref="A1:K1"/>
    <mergeCell ref="A2:K2"/>
    <mergeCell ref="A3:K3"/>
    <mergeCell ref="A4:K4"/>
    <mergeCell ref="A5:K5"/>
    <mergeCell ref="A25:K25"/>
    <mergeCell ref="A24:K24"/>
  </mergeCells>
  <pageMargins left="0.95" right="0.5"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A1"/>
  <sheetViews>
    <sheetView workbookViewId="0">
      <selection activeCell="D49" sqref="D49"/>
    </sheetView>
  </sheetViews>
  <sheetFormatPr defaultColWidth="9.140625" defaultRowHeight="12.75" x14ac:dyDescent="0.2"/>
  <cols>
    <col min="1" max="16384" width="9.140625" style="144"/>
  </cols>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48"/>
  <sheetViews>
    <sheetView zoomScale="85" zoomScaleNormal="85" workbookViewId="0">
      <selection activeCell="C37" sqref="C37"/>
    </sheetView>
  </sheetViews>
  <sheetFormatPr defaultColWidth="9.140625" defaultRowHeight="12.75" x14ac:dyDescent="0.2"/>
  <cols>
    <col min="1" max="1" width="39.140625" style="11" bestFit="1" customWidth="1"/>
    <col min="2" max="2" width="1.7109375" style="11" customWidth="1"/>
    <col min="3" max="3" width="57.42578125" style="11" bestFit="1" customWidth="1"/>
    <col min="4" max="16384" width="9.140625" style="11"/>
  </cols>
  <sheetData>
    <row r="1" spans="1:3" ht="15.75" x14ac:dyDescent="0.25">
      <c r="A1" s="382" t="s">
        <v>597</v>
      </c>
      <c r="B1" s="382"/>
      <c r="C1" s="382"/>
    </row>
    <row r="2" spans="1:3" ht="15.75" x14ac:dyDescent="0.25">
      <c r="A2" s="382" t="s">
        <v>104</v>
      </c>
      <c r="B2" s="382"/>
      <c r="C2" s="382"/>
    </row>
    <row r="3" spans="1:3" ht="15.75" x14ac:dyDescent="0.25">
      <c r="A3" s="382" t="s">
        <v>1177</v>
      </c>
      <c r="B3" s="382"/>
      <c r="C3" s="382"/>
    </row>
    <row r="8" spans="1:3" x14ac:dyDescent="0.2">
      <c r="A8" s="12" t="s">
        <v>105</v>
      </c>
    </row>
    <row r="9" spans="1:3" x14ac:dyDescent="0.2">
      <c r="A9" s="11" t="s">
        <v>106</v>
      </c>
      <c r="C9" s="13" t="s">
        <v>597</v>
      </c>
    </row>
    <row r="10" spans="1:3" x14ac:dyDescent="0.2">
      <c r="A10" s="11" t="s">
        <v>107</v>
      </c>
      <c r="C10" s="257" t="s">
        <v>1347</v>
      </c>
    </row>
    <row r="11" spans="1:3" x14ac:dyDescent="0.2">
      <c r="A11" s="11" t="s">
        <v>108</v>
      </c>
      <c r="C11" s="257" t="s">
        <v>1179</v>
      </c>
    </row>
    <row r="12" spans="1:3" x14ac:dyDescent="0.2">
      <c r="C12" s="257" t="s">
        <v>1180</v>
      </c>
    </row>
    <row r="13" spans="1:3" x14ac:dyDescent="0.2">
      <c r="C13" s="257" t="s">
        <v>1181</v>
      </c>
    </row>
    <row r="14" spans="1:3" x14ac:dyDescent="0.2">
      <c r="C14" s="257" t="s">
        <v>1182</v>
      </c>
    </row>
    <row r="15" spans="1:3" x14ac:dyDescent="0.2">
      <c r="C15" s="257" t="s">
        <v>1183</v>
      </c>
    </row>
    <row r="16" spans="1:3" x14ac:dyDescent="0.2">
      <c r="C16" s="257" t="s">
        <v>1184</v>
      </c>
    </row>
    <row r="17" spans="1:3" x14ac:dyDescent="0.2">
      <c r="A17" s="11" t="s">
        <v>109</v>
      </c>
      <c r="C17" s="258" t="s">
        <v>1185</v>
      </c>
    </row>
    <row r="18" spans="1:3" x14ac:dyDescent="0.2">
      <c r="C18" s="257" t="s">
        <v>1186</v>
      </c>
    </row>
    <row r="19" spans="1:3" x14ac:dyDescent="0.2">
      <c r="C19" s="257" t="s">
        <v>1187</v>
      </c>
    </row>
    <row r="20" spans="1:3" x14ac:dyDescent="0.2">
      <c r="C20" s="257" t="s">
        <v>1188</v>
      </c>
    </row>
    <row r="21" spans="1:3" x14ac:dyDescent="0.2">
      <c r="C21" s="257" t="s">
        <v>1189</v>
      </c>
    </row>
    <row r="22" spans="1:3" x14ac:dyDescent="0.2">
      <c r="C22" s="257" t="s">
        <v>1190</v>
      </c>
    </row>
    <row r="24" spans="1:3" x14ac:dyDescent="0.2">
      <c r="C24" s="14"/>
    </row>
    <row r="25" spans="1:3" x14ac:dyDescent="0.2">
      <c r="C25" s="14"/>
    </row>
    <row r="26" spans="1:3" x14ac:dyDescent="0.2">
      <c r="C26" s="14"/>
    </row>
    <row r="28" spans="1:3" x14ac:dyDescent="0.2">
      <c r="A28" s="12" t="s">
        <v>110</v>
      </c>
      <c r="C28" s="15"/>
    </row>
    <row r="29" spans="1:3" x14ac:dyDescent="0.2">
      <c r="A29" s="11" t="s">
        <v>113</v>
      </c>
      <c r="C29" s="11" t="s">
        <v>114</v>
      </c>
    </row>
    <row r="30" spans="1:3" x14ac:dyDescent="0.2">
      <c r="A30" s="11" t="s">
        <v>111</v>
      </c>
      <c r="C30" s="11" t="s">
        <v>112</v>
      </c>
    </row>
    <row r="31" spans="1:3" x14ac:dyDescent="0.2">
      <c r="A31" s="11" t="s">
        <v>113</v>
      </c>
      <c r="C31" s="11" t="s">
        <v>114</v>
      </c>
    </row>
    <row r="35" spans="1:4" x14ac:dyDescent="0.2">
      <c r="A35" s="12" t="s">
        <v>115</v>
      </c>
    </row>
    <row r="36" spans="1:4" x14ac:dyDescent="0.2">
      <c r="A36" s="11" t="s">
        <v>1021</v>
      </c>
      <c r="C36" s="11" t="str">
        <f>CONCATENATE($A$35,"   ", A36)</f>
        <v>WITNESS:   C. M. GARRETT</v>
      </c>
    </row>
    <row r="37" spans="1:4" x14ac:dyDescent="0.2">
      <c r="A37" s="11" t="s">
        <v>1021</v>
      </c>
      <c r="C37" s="11" t="str">
        <f t="shared" ref="C37:C38" si="0">CONCATENATE($A$35,"   ", A37)</f>
        <v>WITNESS:   C. M. GARRETT</v>
      </c>
      <c r="D37" s="11" t="s">
        <v>363</v>
      </c>
    </row>
    <row r="38" spans="1:4" x14ac:dyDescent="0.2">
      <c r="A38" s="11" t="s">
        <v>1021</v>
      </c>
      <c r="C38" s="11" t="str">
        <f t="shared" si="0"/>
        <v>WITNESS:   C. M. GARRETT</v>
      </c>
      <c r="D38" s="11" t="s">
        <v>993</v>
      </c>
    </row>
    <row r="39" spans="1:4" x14ac:dyDescent="0.2">
      <c r="C39" s="11" t="str">
        <f t="shared" ref="C39:C48" si="1">CONCATENATE($A$35,"   ", A39)</f>
        <v xml:space="preserve">WITNESS:   </v>
      </c>
    </row>
    <row r="40" spans="1:4" x14ac:dyDescent="0.2">
      <c r="C40" s="11" t="str">
        <f t="shared" si="1"/>
        <v xml:space="preserve">WITNESS:   </v>
      </c>
    </row>
    <row r="41" spans="1:4" x14ac:dyDescent="0.2">
      <c r="C41" s="11" t="str">
        <f t="shared" si="1"/>
        <v xml:space="preserve">WITNESS:   </v>
      </c>
    </row>
    <row r="42" spans="1:4" x14ac:dyDescent="0.2">
      <c r="C42" s="11" t="str">
        <f t="shared" si="1"/>
        <v xml:space="preserve">WITNESS:   </v>
      </c>
    </row>
    <row r="43" spans="1:4" x14ac:dyDescent="0.2">
      <c r="C43" s="11" t="str">
        <f t="shared" si="1"/>
        <v xml:space="preserve">WITNESS:   </v>
      </c>
    </row>
    <row r="44" spans="1:4" x14ac:dyDescent="0.2">
      <c r="C44" s="11" t="str">
        <f t="shared" si="1"/>
        <v xml:space="preserve">WITNESS:   </v>
      </c>
    </row>
    <row r="45" spans="1:4" x14ac:dyDescent="0.2">
      <c r="C45" s="11" t="str">
        <f t="shared" si="1"/>
        <v xml:space="preserve">WITNESS:   </v>
      </c>
    </row>
    <row r="46" spans="1:4" x14ac:dyDescent="0.2">
      <c r="C46" s="11" t="str">
        <f t="shared" si="1"/>
        <v xml:space="preserve">WITNESS:   </v>
      </c>
    </row>
    <row r="47" spans="1:4" x14ac:dyDescent="0.2">
      <c r="C47" s="11" t="str">
        <f t="shared" si="1"/>
        <v xml:space="preserve">WITNESS:   </v>
      </c>
    </row>
    <row r="48" spans="1:4" x14ac:dyDescent="0.2">
      <c r="C48" s="11" t="str">
        <f t="shared" si="1"/>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I32"/>
  <sheetViews>
    <sheetView zoomScaleNormal="100" workbookViewId="0">
      <selection activeCell="E17" sqref="E17"/>
    </sheetView>
  </sheetViews>
  <sheetFormatPr defaultColWidth="8.42578125" defaultRowHeight="12.75" x14ac:dyDescent="0.2"/>
  <cols>
    <col min="1" max="1" width="22" style="54" customWidth="1"/>
    <col min="2" max="2" width="4.140625" style="54" customWidth="1"/>
    <col min="3" max="3" width="72.42578125" style="54" customWidth="1"/>
    <col min="4" max="9" width="8.42578125" style="54"/>
    <col min="10" max="10" width="8.42578125" style="54" customWidth="1"/>
    <col min="11" max="11" width="8.42578125" style="54"/>
    <col min="12" max="12" width="1.5703125" style="54" customWidth="1"/>
    <col min="13" max="13" width="6.7109375" style="54" customWidth="1"/>
    <col min="14" max="14" width="5.85546875" style="54" customWidth="1"/>
    <col min="15" max="256" width="8.42578125" style="54"/>
    <col min="257" max="257" width="22" style="54" customWidth="1"/>
    <col min="258" max="258" width="4.140625" style="54" customWidth="1"/>
    <col min="259" max="259" width="72.42578125" style="54" customWidth="1"/>
    <col min="260" max="265" width="8.42578125" style="54"/>
    <col min="266" max="266" width="8.42578125" style="54" customWidth="1"/>
    <col min="267" max="267" width="8.42578125" style="54"/>
    <col min="268" max="268" width="1.5703125" style="54" customWidth="1"/>
    <col min="269" max="269" width="6.7109375" style="54" customWidth="1"/>
    <col min="270" max="270" width="5.85546875" style="54" customWidth="1"/>
    <col min="271" max="512" width="8.42578125" style="54"/>
    <col min="513" max="513" width="22" style="54" customWidth="1"/>
    <col min="514" max="514" width="4.140625" style="54" customWidth="1"/>
    <col min="515" max="515" width="72.42578125" style="54" customWidth="1"/>
    <col min="516" max="521" width="8.42578125" style="54"/>
    <col min="522" max="522" width="8.42578125" style="54" customWidth="1"/>
    <col min="523" max="523" width="8.42578125" style="54"/>
    <col min="524" max="524" width="1.5703125" style="54" customWidth="1"/>
    <col min="525" max="525" width="6.7109375" style="54" customWidth="1"/>
    <col min="526" max="526" width="5.85546875" style="54" customWidth="1"/>
    <col min="527" max="768" width="8.42578125" style="54"/>
    <col min="769" max="769" width="22" style="54" customWidth="1"/>
    <col min="770" max="770" width="4.140625" style="54" customWidth="1"/>
    <col min="771" max="771" width="72.42578125" style="54" customWidth="1"/>
    <col min="772" max="777" width="8.42578125" style="54"/>
    <col min="778" max="778" width="8.42578125" style="54" customWidth="1"/>
    <col min="779" max="779" width="8.42578125" style="54"/>
    <col min="780" max="780" width="1.5703125" style="54" customWidth="1"/>
    <col min="781" max="781" width="6.7109375" style="54" customWidth="1"/>
    <col min="782" max="782" width="5.85546875" style="54" customWidth="1"/>
    <col min="783" max="1024" width="8.42578125" style="54"/>
    <col min="1025" max="1025" width="22" style="54" customWidth="1"/>
    <col min="1026" max="1026" width="4.140625" style="54" customWidth="1"/>
    <col min="1027" max="1027" width="72.42578125" style="54" customWidth="1"/>
    <col min="1028" max="1033" width="8.42578125" style="54"/>
    <col min="1034" max="1034" width="8.42578125" style="54" customWidth="1"/>
    <col min="1035" max="1035" width="8.42578125" style="54"/>
    <col min="1036" max="1036" width="1.5703125" style="54" customWidth="1"/>
    <col min="1037" max="1037" width="6.7109375" style="54" customWidth="1"/>
    <col min="1038" max="1038" width="5.85546875" style="54" customWidth="1"/>
    <col min="1039" max="1280" width="8.42578125" style="54"/>
    <col min="1281" max="1281" width="22" style="54" customWidth="1"/>
    <col min="1282" max="1282" width="4.140625" style="54" customWidth="1"/>
    <col min="1283" max="1283" width="72.42578125" style="54" customWidth="1"/>
    <col min="1284" max="1289" width="8.42578125" style="54"/>
    <col min="1290" max="1290" width="8.42578125" style="54" customWidth="1"/>
    <col min="1291" max="1291" width="8.42578125" style="54"/>
    <col min="1292" max="1292" width="1.5703125" style="54" customWidth="1"/>
    <col min="1293" max="1293" width="6.7109375" style="54" customWidth="1"/>
    <col min="1294" max="1294" width="5.85546875" style="54" customWidth="1"/>
    <col min="1295" max="1536" width="8.42578125" style="54"/>
    <col min="1537" max="1537" width="22" style="54" customWidth="1"/>
    <col min="1538" max="1538" width="4.140625" style="54" customWidth="1"/>
    <col min="1539" max="1539" width="72.42578125" style="54" customWidth="1"/>
    <col min="1540" max="1545" width="8.42578125" style="54"/>
    <col min="1546" max="1546" width="8.42578125" style="54" customWidth="1"/>
    <col min="1547" max="1547" width="8.42578125" style="54"/>
    <col min="1548" max="1548" width="1.5703125" style="54" customWidth="1"/>
    <col min="1549" max="1549" width="6.7109375" style="54" customWidth="1"/>
    <col min="1550" max="1550" width="5.85546875" style="54" customWidth="1"/>
    <col min="1551" max="1792" width="8.42578125" style="54"/>
    <col min="1793" max="1793" width="22" style="54" customWidth="1"/>
    <col min="1794" max="1794" width="4.140625" style="54" customWidth="1"/>
    <col min="1795" max="1795" width="72.42578125" style="54" customWidth="1"/>
    <col min="1796" max="1801" width="8.42578125" style="54"/>
    <col min="1802" max="1802" width="8.42578125" style="54" customWidth="1"/>
    <col min="1803" max="1803" width="8.42578125" style="54"/>
    <col min="1804" max="1804" width="1.5703125" style="54" customWidth="1"/>
    <col min="1805" max="1805" width="6.7109375" style="54" customWidth="1"/>
    <col min="1806" max="1806" width="5.85546875" style="54" customWidth="1"/>
    <col min="1807" max="2048" width="8.42578125" style="54"/>
    <col min="2049" max="2049" width="22" style="54" customWidth="1"/>
    <col min="2050" max="2050" width="4.140625" style="54" customWidth="1"/>
    <col min="2051" max="2051" width="72.42578125" style="54" customWidth="1"/>
    <col min="2052" max="2057" width="8.42578125" style="54"/>
    <col min="2058" max="2058" width="8.42578125" style="54" customWidth="1"/>
    <col min="2059" max="2059" width="8.42578125" style="54"/>
    <col min="2060" max="2060" width="1.5703125" style="54" customWidth="1"/>
    <col min="2061" max="2061" width="6.7109375" style="54" customWidth="1"/>
    <col min="2062" max="2062" width="5.85546875" style="54" customWidth="1"/>
    <col min="2063" max="2304" width="8.42578125" style="54"/>
    <col min="2305" max="2305" width="22" style="54" customWidth="1"/>
    <col min="2306" max="2306" width="4.140625" style="54" customWidth="1"/>
    <col min="2307" max="2307" width="72.42578125" style="54" customWidth="1"/>
    <col min="2308" max="2313" width="8.42578125" style="54"/>
    <col min="2314" max="2314" width="8.42578125" style="54" customWidth="1"/>
    <col min="2315" max="2315" width="8.42578125" style="54"/>
    <col min="2316" max="2316" width="1.5703125" style="54" customWidth="1"/>
    <col min="2317" max="2317" width="6.7109375" style="54" customWidth="1"/>
    <col min="2318" max="2318" width="5.85546875" style="54" customWidth="1"/>
    <col min="2319" max="2560" width="8.42578125" style="54"/>
    <col min="2561" max="2561" width="22" style="54" customWidth="1"/>
    <col min="2562" max="2562" width="4.140625" style="54" customWidth="1"/>
    <col min="2563" max="2563" width="72.42578125" style="54" customWidth="1"/>
    <col min="2564" max="2569" width="8.42578125" style="54"/>
    <col min="2570" max="2570" width="8.42578125" style="54" customWidth="1"/>
    <col min="2571" max="2571" width="8.42578125" style="54"/>
    <col min="2572" max="2572" width="1.5703125" style="54" customWidth="1"/>
    <col min="2573" max="2573" width="6.7109375" style="54" customWidth="1"/>
    <col min="2574" max="2574" width="5.85546875" style="54" customWidth="1"/>
    <col min="2575" max="2816" width="8.42578125" style="54"/>
    <col min="2817" max="2817" width="22" style="54" customWidth="1"/>
    <col min="2818" max="2818" width="4.140625" style="54" customWidth="1"/>
    <col min="2819" max="2819" width="72.42578125" style="54" customWidth="1"/>
    <col min="2820" max="2825" width="8.42578125" style="54"/>
    <col min="2826" max="2826" width="8.42578125" style="54" customWidth="1"/>
    <col min="2827" max="2827" width="8.42578125" style="54"/>
    <col min="2828" max="2828" width="1.5703125" style="54" customWidth="1"/>
    <col min="2829" max="2829" width="6.7109375" style="54" customWidth="1"/>
    <col min="2830" max="2830" width="5.85546875" style="54" customWidth="1"/>
    <col min="2831" max="3072" width="8.42578125" style="54"/>
    <col min="3073" max="3073" width="22" style="54" customWidth="1"/>
    <col min="3074" max="3074" width="4.140625" style="54" customWidth="1"/>
    <col min="3075" max="3075" width="72.42578125" style="54" customWidth="1"/>
    <col min="3076" max="3081" width="8.42578125" style="54"/>
    <col min="3082" max="3082" width="8.42578125" style="54" customWidth="1"/>
    <col min="3083" max="3083" width="8.42578125" style="54"/>
    <col min="3084" max="3084" width="1.5703125" style="54" customWidth="1"/>
    <col min="3085" max="3085" width="6.7109375" style="54" customWidth="1"/>
    <col min="3086" max="3086" width="5.85546875" style="54" customWidth="1"/>
    <col min="3087" max="3328" width="8.42578125" style="54"/>
    <col min="3329" max="3329" width="22" style="54" customWidth="1"/>
    <col min="3330" max="3330" width="4.140625" style="54" customWidth="1"/>
    <col min="3331" max="3331" width="72.42578125" style="54" customWidth="1"/>
    <col min="3332" max="3337" width="8.42578125" style="54"/>
    <col min="3338" max="3338" width="8.42578125" style="54" customWidth="1"/>
    <col min="3339" max="3339" width="8.42578125" style="54"/>
    <col min="3340" max="3340" width="1.5703125" style="54" customWidth="1"/>
    <col min="3341" max="3341" width="6.7109375" style="54" customWidth="1"/>
    <col min="3342" max="3342" width="5.85546875" style="54" customWidth="1"/>
    <col min="3343" max="3584" width="8.42578125" style="54"/>
    <col min="3585" max="3585" width="22" style="54" customWidth="1"/>
    <col min="3586" max="3586" width="4.140625" style="54" customWidth="1"/>
    <col min="3587" max="3587" width="72.42578125" style="54" customWidth="1"/>
    <col min="3588" max="3593" width="8.42578125" style="54"/>
    <col min="3594" max="3594" width="8.42578125" style="54" customWidth="1"/>
    <col min="3595" max="3595" width="8.42578125" style="54"/>
    <col min="3596" max="3596" width="1.5703125" style="54" customWidth="1"/>
    <col min="3597" max="3597" width="6.7109375" style="54" customWidth="1"/>
    <col min="3598" max="3598" width="5.85546875" style="54" customWidth="1"/>
    <col min="3599" max="3840" width="8.42578125" style="54"/>
    <col min="3841" max="3841" width="22" style="54" customWidth="1"/>
    <col min="3842" max="3842" width="4.140625" style="54" customWidth="1"/>
    <col min="3843" max="3843" width="72.42578125" style="54" customWidth="1"/>
    <col min="3844" max="3849" width="8.42578125" style="54"/>
    <col min="3850" max="3850" width="8.42578125" style="54" customWidth="1"/>
    <col min="3851" max="3851" width="8.42578125" style="54"/>
    <col min="3852" max="3852" width="1.5703125" style="54" customWidth="1"/>
    <col min="3853" max="3853" width="6.7109375" style="54" customWidth="1"/>
    <col min="3854" max="3854" width="5.85546875" style="54" customWidth="1"/>
    <col min="3855" max="4096" width="8.42578125" style="54"/>
    <col min="4097" max="4097" width="22" style="54" customWidth="1"/>
    <col min="4098" max="4098" width="4.140625" style="54" customWidth="1"/>
    <col min="4099" max="4099" width="72.42578125" style="54" customWidth="1"/>
    <col min="4100" max="4105" width="8.42578125" style="54"/>
    <col min="4106" max="4106" width="8.42578125" style="54" customWidth="1"/>
    <col min="4107" max="4107" width="8.42578125" style="54"/>
    <col min="4108" max="4108" width="1.5703125" style="54" customWidth="1"/>
    <col min="4109" max="4109" width="6.7109375" style="54" customWidth="1"/>
    <col min="4110" max="4110" width="5.85546875" style="54" customWidth="1"/>
    <col min="4111" max="4352" width="8.42578125" style="54"/>
    <col min="4353" max="4353" width="22" style="54" customWidth="1"/>
    <col min="4354" max="4354" width="4.140625" style="54" customWidth="1"/>
    <col min="4355" max="4355" width="72.42578125" style="54" customWidth="1"/>
    <col min="4356" max="4361" width="8.42578125" style="54"/>
    <col min="4362" max="4362" width="8.42578125" style="54" customWidth="1"/>
    <col min="4363" max="4363" width="8.42578125" style="54"/>
    <col min="4364" max="4364" width="1.5703125" style="54" customWidth="1"/>
    <col min="4365" max="4365" width="6.7109375" style="54" customWidth="1"/>
    <col min="4366" max="4366" width="5.85546875" style="54" customWidth="1"/>
    <col min="4367" max="4608" width="8.42578125" style="54"/>
    <col min="4609" max="4609" width="22" style="54" customWidth="1"/>
    <col min="4610" max="4610" width="4.140625" style="54" customWidth="1"/>
    <col min="4611" max="4611" width="72.42578125" style="54" customWidth="1"/>
    <col min="4612" max="4617" width="8.42578125" style="54"/>
    <col min="4618" max="4618" width="8.42578125" style="54" customWidth="1"/>
    <col min="4619" max="4619" width="8.42578125" style="54"/>
    <col min="4620" max="4620" width="1.5703125" style="54" customWidth="1"/>
    <col min="4621" max="4621" width="6.7109375" style="54" customWidth="1"/>
    <col min="4622" max="4622" width="5.85546875" style="54" customWidth="1"/>
    <col min="4623" max="4864" width="8.42578125" style="54"/>
    <col min="4865" max="4865" width="22" style="54" customWidth="1"/>
    <col min="4866" max="4866" width="4.140625" style="54" customWidth="1"/>
    <col min="4867" max="4867" width="72.42578125" style="54" customWidth="1"/>
    <col min="4868" max="4873" width="8.42578125" style="54"/>
    <col min="4874" max="4874" width="8.42578125" style="54" customWidth="1"/>
    <col min="4875" max="4875" width="8.42578125" style="54"/>
    <col min="4876" max="4876" width="1.5703125" style="54" customWidth="1"/>
    <col min="4877" max="4877" width="6.7109375" style="54" customWidth="1"/>
    <col min="4878" max="4878" width="5.85546875" style="54" customWidth="1"/>
    <col min="4879" max="5120" width="8.42578125" style="54"/>
    <col min="5121" max="5121" width="22" style="54" customWidth="1"/>
    <col min="5122" max="5122" width="4.140625" style="54" customWidth="1"/>
    <col min="5123" max="5123" width="72.42578125" style="54" customWidth="1"/>
    <col min="5124" max="5129" width="8.42578125" style="54"/>
    <col min="5130" max="5130" width="8.42578125" style="54" customWidth="1"/>
    <col min="5131" max="5131" width="8.42578125" style="54"/>
    <col min="5132" max="5132" width="1.5703125" style="54" customWidth="1"/>
    <col min="5133" max="5133" width="6.7109375" style="54" customWidth="1"/>
    <col min="5134" max="5134" width="5.85546875" style="54" customWidth="1"/>
    <col min="5135" max="5376" width="8.42578125" style="54"/>
    <col min="5377" max="5377" width="22" style="54" customWidth="1"/>
    <col min="5378" max="5378" width="4.140625" style="54" customWidth="1"/>
    <col min="5379" max="5379" width="72.42578125" style="54" customWidth="1"/>
    <col min="5380" max="5385" width="8.42578125" style="54"/>
    <col min="5386" max="5386" width="8.42578125" style="54" customWidth="1"/>
    <col min="5387" max="5387" width="8.42578125" style="54"/>
    <col min="5388" max="5388" width="1.5703125" style="54" customWidth="1"/>
    <col min="5389" max="5389" width="6.7109375" style="54" customWidth="1"/>
    <col min="5390" max="5390" width="5.85546875" style="54" customWidth="1"/>
    <col min="5391" max="5632" width="8.42578125" style="54"/>
    <col min="5633" max="5633" width="22" style="54" customWidth="1"/>
    <col min="5634" max="5634" width="4.140625" style="54" customWidth="1"/>
    <col min="5635" max="5635" width="72.42578125" style="54" customWidth="1"/>
    <col min="5636" max="5641" width="8.42578125" style="54"/>
    <col min="5642" max="5642" width="8.42578125" style="54" customWidth="1"/>
    <col min="5643" max="5643" width="8.42578125" style="54"/>
    <col min="5644" max="5644" width="1.5703125" style="54" customWidth="1"/>
    <col min="5645" max="5645" width="6.7109375" style="54" customWidth="1"/>
    <col min="5646" max="5646" width="5.85546875" style="54" customWidth="1"/>
    <col min="5647" max="5888" width="8.42578125" style="54"/>
    <col min="5889" max="5889" width="22" style="54" customWidth="1"/>
    <col min="5890" max="5890" width="4.140625" style="54" customWidth="1"/>
    <col min="5891" max="5891" width="72.42578125" style="54" customWidth="1"/>
    <col min="5892" max="5897" width="8.42578125" style="54"/>
    <col min="5898" max="5898" width="8.42578125" style="54" customWidth="1"/>
    <col min="5899" max="5899" width="8.42578125" style="54"/>
    <col min="5900" max="5900" width="1.5703125" style="54" customWidth="1"/>
    <col min="5901" max="5901" width="6.7109375" style="54" customWidth="1"/>
    <col min="5902" max="5902" width="5.85546875" style="54" customWidth="1"/>
    <col min="5903" max="6144" width="8.42578125" style="54"/>
    <col min="6145" max="6145" width="22" style="54" customWidth="1"/>
    <col min="6146" max="6146" width="4.140625" style="54" customWidth="1"/>
    <col min="6147" max="6147" width="72.42578125" style="54" customWidth="1"/>
    <col min="6148" max="6153" width="8.42578125" style="54"/>
    <col min="6154" max="6154" width="8.42578125" style="54" customWidth="1"/>
    <col min="6155" max="6155" width="8.42578125" style="54"/>
    <col min="6156" max="6156" width="1.5703125" style="54" customWidth="1"/>
    <col min="6157" max="6157" width="6.7109375" style="54" customWidth="1"/>
    <col min="6158" max="6158" width="5.85546875" style="54" customWidth="1"/>
    <col min="6159" max="6400" width="8.42578125" style="54"/>
    <col min="6401" max="6401" width="22" style="54" customWidth="1"/>
    <col min="6402" max="6402" width="4.140625" style="54" customWidth="1"/>
    <col min="6403" max="6403" width="72.42578125" style="54" customWidth="1"/>
    <col min="6404" max="6409" width="8.42578125" style="54"/>
    <col min="6410" max="6410" width="8.42578125" style="54" customWidth="1"/>
    <col min="6411" max="6411" width="8.42578125" style="54"/>
    <col min="6412" max="6412" width="1.5703125" style="54" customWidth="1"/>
    <col min="6413" max="6413" width="6.7109375" style="54" customWidth="1"/>
    <col min="6414" max="6414" width="5.85546875" style="54" customWidth="1"/>
    <col min="6415" max="6656" width="8.42578125" style="54"/>
    <col min="6657" max="6657" width="22" style="54" customWidth="1"/>
    <col min="6658" max="6658" width="4.140625" style="54" customWidth="1"/>
    <col min="6659" max="6659" width="72.42578125" style="54" customWidth="1"/>
    <col min="6660" max="6665" width="8.42578125" style="54"/>
    <col min="6666" max="6666" width="8.42578125" style="54" customWidth="1"/>
    <col min="6667" max="6667" width="8.42578125" style="54"/>
    <col min="6668" max="6668" width="1.5703125" style="54" customWidth="1"/>
    <col min="6669" max="6669" width="6.7109375" style="54" customWidth="1"/>
    <col min="6670" max="6670" width="5.85546875" style="54" customWidth="1"/>
    <col min="6671" max="6912" width="8.42578125" style="54"/>
    <col min="6913" max="6913" width="22" style="54" customWidth="1"/>
    <col min="6914" max="6914" width="4.140625" style="54" customWidth="1"/>
    <col min="6915" max="6915" width="72.42578125" style="54" customWidth="1"/>
    <col min="6916" max="6921" width="8.42578125" style="54"/>
    <col min="6922" max="6922" width="8.42578125" style="54" customWidth="1"/>
    <col min="6923" max="6923" width="8.42578125" style="54"/>
    <col min="6924" max="6924" width="1.5703125" style="54" customWidth="1"/>
    <col min="6925" max="6925" width="6.7109375" style="54" customWidth="1"/>
    <col min="6926" max="6926" width="5.85546875" style="54" customWidth="1"/>
    <col min="6927" max="7168" width="8.42578125" style="54"/>
    <col min="7169" max="7169" width="22" style="54" customWidth="1"/>
    <col min="7170" max="7170" width="4.140625" style="54" customWidth="1"/>
    <col min="7171" max="7171" width="72.42578125" style="54" customWidth="1"/>
    <col min="7172" max="7177" width="8.42578125" style="54"/>
    <col min="7178" max="7178" width="8.42578125" style="54" customWidth="1"/>
    <col min="7179" max="7179" width="8.42578125" style="54"/>
    <col min="7180" max="7180" width="1.5703125" style="54" customWidth="1"/>
    <col min="7181" max="7181" width="6.7109375" style="54" customWidth="1"/>
    <col min="7182" max="7182" width="5.85546875" style="54" customWidth="1"/>
    <col min="7183" max="7424" width="8.42578125" style="54"/>
    <col min="7425" max="7425" width="22" style="54" customWidth="1"/>
    <col min="7426" max="7426" width="4.140625" style="54" customWidth="1"/>
    <col min="7427" max="7427" width="72.42578125" style="54" customWidth="1"/>
    <col min="7428" max="7433" width="8.42578125" style="54"/>
    <col min="7434" max="7434" width="8.42578125" style="54" customWidth="1"/>
    <col min="7435" max="7435" width="8.42578125" style="54"/>
    <col min="7436" max="7436" width="1.5703125" style="54" customWidth="1"/>
    <col min="7437" max="7437" width="6.7109375" style="54" customWidth="1"/>
    <col min="7438" max="7438" width="5.85546875" style="54" customWidth="1"/>
    <col min="7439" max="7680" width="8.42578125" style="54"/>
    <col min="7681" max="7681" width="22" style="54" customWidth="1"/>
    <col min="7682" max="7682" width="4.140625" style="54" customWidth="1"/>
    <col min="7683" max="7683" width="72.42578125" style="54" customWidth="1"/>
    <col min="7684" max="7689" width="8.42578125" style="54"/>
    <col min="7690" max="7690" width="8.42578125" style="54" customWidth="1"/>
    <col min="7691" max="7691" width="8.42578125" style="54"/>
    <col min="7692" max="7692" width="1.5703125" style="54" customWidth="1"/>
    <col min="7693" max="7693" width="6.7109375" style="54" customWidth="1"/>
    <col min="7694" max="7694" width="5.85546875" style="54" customWidth="1"/>
    <col min="7695" max="7936" width="8.42578125" style="54"/>
    <col min="7937" max="7937" width="22" style="54" customWidth="1"/>
    <col min="7938" max="7938" width="4.140625" style="54" customWidth="1"/>
    <col min="7939" max="7939" width="72.42578125" style="54" customWidth="1"/>
    <col min="7940" max="7945" width="8.42578125" style="54"/>
    <col min="7946" max="7946" width="8.42578125" style="54" customWidth="1"/>
    <col min="7947" max="7947" width="8.42578125" style="54"/>
    <col min="7948" max="7948" width="1.5703125" style="54" customWidth="1"/>
    <col min="7949" max="7949" width="6.7109375" style="54" customWidth="1"/>
    <col min="7950" max="7950" width="5.85546875" style="54" customWidth="1"/>
    <col min="7951" max="8192" width="8.42578125" style="54"/>
    <col min="8193" max="8193" width="22" style="54" customWidth="1"/>
    <col min="8194" max="8194" width="4.140625" style="54" customWidth="1"/>
    <col min="8195" max="8195" width="72.42578125" style="54" customWidth="1"/>
    <col min="8196" max="8201" width="8.42578125" style="54"/>
    <col min="8202" max="8202" width="8.42578125" style="54" customWidth="1"/>
    <col min="8203" max="8203" width="8.42578125" style="54"/>
    <col min="8204" max="8204" width="1.5703125" style="54" customWidth="1"/>
    <col min="8205" max="8205" width="6.7109375" style="54" customWidth="1"/>
    <col min="8206" max="8206" width="5.85546875" style="54" customWidth="1"/>
    <col min="8207" max="8448" width="8.42578125" style="54"/>
    <col min="8449" max="8449" width="22" style="54" customWidth="1"/>
    <col min="8450" max="8450" width="4.140625" style="54" customWidth="1"/>
    <col min="8451" max="8451" width="72.42578125" style="54" customWidth="1"/>
    <col min="8452" max="8457" width="8.42578125" style="54"/>
    <col min="8458" max="8458" width="8.42578125" style="54" customWidth="1"/>
    <col min="8459" max="8459" width="8.42578125" style="54"/>
    <col min="8460" max="8460" width="1.5703125" style="54" customWidth="1"/>
    <col min="8461" max="8461" width="6.7109375" style="54" customWidth="1"/>
    <col min="8462" max="8462" width="5.85546875" style="54" customWidth="1"/>
    <col min="8463" max="8704" width="8.42578125" style="54"/>
    <col min="8705" max="8705" width="22" style="54" customWidth="1"/>
    <col min="8706" max="8706" width="4.140625" style="54" customWidth="1"/>
    <col min="8707" max="8707" width="72.42578125" style="54" customWidth="1"/>
    <col min="8708" max="8713" width="8.42578125" style="54"/>
    <col min="8714" max="8714" width="8.42578125" style="54" customWidth="1"/>
    <col min="8715" max="8715" width="8.42578125" style="54"/>
    <col min="8716" max="8716" width="1.5703125" style="54" customWidth="1"/>
    <col min="8717" max="8717" width="6.7109375" style="54" customWidth="1"/>
    <col min="8718" max="8718" width="5.85546875" style="54" customWidth="1"/>
    <col min="8719" max="8960" width="8.42578125" style="54"/>
    <col min="8961" max="8961" width="22" style="54" customWidth="1"/>
    <col min="8962" max="8962" width="4.140625" style="54" customWidth="1"/>
    <col min="8963" max="8963" width="72.42578125" style="54" customWidth="1"/>
    <col min="8964" max="8969" width="8.42578125" style="54"/>
    <col min="8970" max="8970" width="8.42578125" style="54" customWidth="1"/>
    <col min="8971" max="8971" width="8.42578125" style="54"/>
    <col min="8972" max="8972" width="1.5703125" style="54" customWidth="1"/>
    <col min="8973" max="8973" width="6.7109375" style="54" customWidth="1"/>
    <col min="8974" max="8974" width="5.85546875" style="54" customWidth="1"/>
    <col min="8975" max="9216" width="8.42578125" style="54"/>
    <col min="9217" max="9217" width="22" style="54" customWidth="1"/>
    <col min="9218" max="9218" width="4.140625" style="54" customWidth="1"/>
    <col min="9219" max="9219" width="72.42578125" style="54" customWidth="1"/>
    <col min="9220" max="9225" width="8.42578125" style="54"/>
    <col min="9226" max="9226" width="8.42578125" style="54" customWidth="1"/>
    <col min="9227" max="9227" width="8.42578125" style="54"/>
    <col min="9228" max="9228" width="1.5703125" style="54" customWidth="1"/>
    <col min="9229" max="9229" width="6.7109375" style="54" customWidth="1"/>
    <col min="9230" max="9230" width="5.85546875" style="54" customWidth="1"/>
    <col min="9231" max="9472" width="8.42578125" style="54"/>
    <col min="9473" max="9473" width="22" style="54" customWidth="1"/>
    <col min="9474" max="9474" width="4.140625" style="54" customWidth="1"/>
    <col min="9475" max="9475" width="72.42578125" style="54" customWidth="1"/>
    <col min="9476" max="9481" width="8.42578125" style="54"/>
    <col min="9482" max="9482" width="8.42578125" style="54" customWidth="1"/>
    <col min="9483" max="9483" width="8.42578125" style="54"/>
    <col min="9484" max="9484" width="1.5703125" style="54" customWidth="1"/>
    <col min="9485" max="9485" width="6.7109375" style="54" customWidth="1"/>
    <col min="9486" max="9486" width="5.85546875" style="54" customWidth="1"/>
    <col min="9487" max="9728" width="8.42578125" style="54"/>
    <col min="9729" max="9729" width="22" style="54" customWidth="1"/>
    <col min="9730" max="9730" width="4.140625" style="54" customWidth="1"/>
    <col min="9731" max="9731" width="72.42578125" style="54" customWidth="1"/>
    <col min="9732" max="9737" width="8.42578125" style="54"/>
    <col min="9738" max="9738" width="8.42578125" style="54" customWidth="1"/>
    <col min="9739" max="9739" width="8.42578125" style="54"/>
    <col min="9740" max="9740" width="1.5703125" style="54" customWidth="1"/>
    <col min="9741" max="9741" width="6.7109375" style="54" customWidth="1"/>
    <col min="9742" max="9742" width="5.85546875" style="54" customWidth="1"/>
    <col min="9743" max="9984" width="8.42578125" style="54"/>
    <col min="9985" max="9985" width="22" style="54" customWidth="1"/>
    <col min="9986" max="9986" width="4.140625" style="54" customWidth="1"/>
    <col min="9987" max="9987" width="72.42578125" style="54" customWidth="1"/>
    <col min="9988" max="9993" width="8.42578125" style="54"/>
    <col min="9994" max="9994" width="8.42578125" style="54" customWidth="1"/>
    <col min="9995" max="9995" width="8.42578125" style="54"/>
    <col min="9996" max="9996" width="1.5703125" style="54" customWidth="1"/>
    <col min="9997" max="9997" width="6.7109375" style="54" customWidth="1"/>
    <col min="9998" max="9998" width="5.85546875" style="54" customWidth="1"/>
    <col min="9999" max="10240" width="8.42578125" style="54"/>
    <col min="10241" max="10241" width="22" style="54" customWidth="1"/>
    <col min="10242" max="10242" width="4.140625" style="54" customWidth="1"/>
    <col min="10243" max="10243" width="72.42578125" style="54" customWidth="1"/>
    <col min="10244" max="10249" width="8.42578125" style="54"/>
    <col min="10250" max="10250" width="8.42578125" style="54" customWidth="1"/>
    <col min="10251" max="10251" width="8.42578125" style="54"/>
    <col min="10252" max="10252" width="1.5703125" style="54" customWidth="1"/>
    <col min="10253" max="10253" width="6.7109375" style="54" customWidth="1"/>
    <col min="10254" max="10254" width="5.85546875" style="54" customWidth="1"/>
    <col min="10255" max="10496" width="8.42578125" style="54"/>
    <col min="10497" max="10497" width="22" style="54" customWidth="1"/>
    <col min="10498" max="10498" width="4.140625" style="54" customWidth="1"/>
    <col min="10499" max="10499" width="72.42578125" style="54" customWidth="1"/>
    <col min="10500" max="10505" width="8.42578125" style="54"/>
    <col min="10506" max="10506" width="8.42578125" style="54" customWidth="1"/>
    <col min="10507" max="10507" width="8.42578125" style="54"/>
    <col min="10508" max="10508" width="1.5703125" style="54" customWidth="1"/>
    <col min="10509" max="10509" width="6.7109375" style="54" customWidth="1"/>
    <col min="10510" max="10510" width="5.85546875" style="54" customWidth="1"/>
    <col min="10511" max="10752" width="8.42578125" style="54"/>
    <col min="10753" max="10753" width="22" style="54" customWidth="1"/>
    <col min="10754" max="10754" width="4.140625" style="54" customWidth="1"/>
    <col min="10755" max="10755" width="72.42578125" style="54" customWidth="1"/>
    <col min="10756" max="10761" width="8.42578125" style="54"/>
    <col min="10762" max="10762" width="8.42578125" style="54" customWidth="1"/>
    <col min="10763" max="10763" width="8.42578125" style="54"/>
    <col min="10764" max="10764" width="1.5703125" style="54" customWidth="1"/>
    <col min="10765" max="10765" width="6.7109375" style="54" customWidth="1"/>
    <col min="10766" max="10766" width="5.85546875" style="54" customWidth="1"/>
    <col min="10767" max="11008" width="8.42578125" style="54"/>
    <col min="11009" max="11009" width="22" style="54" customWidth="1"/>
    <col min="11010" max="11010" width="4.140625" style="54" customWidth="1"/>
    <col min="11011" max="11011" width="72.42578125" style="54" customWidth="1"/>
    <col min="11012" max="11017" width="8.42578125" style="54"/>
    <col min="11018" max="11018" width="8.42578125" style="54" customWidth="1"/>
    <col min="11019" max="11019" width="8.42578125" style="54"/>
    <col min="11020" max="11020" width="1.5703125" style="54" customWidth="1"/>
    <col min="11021" max="11021" width="6.7109375" style="54" customWidth="1"/>
    <col min="11022" max="11022" width="5.85546875" style="54" customWidth="1"/>
    <col min="11023" max="11264" width="8.42578125" style="54"/>
    <col min="11265" max="11265" width="22" style="54" customWidth="1"/>
    <col min="11266" max="11266" width="4.140625" style="54" customWidth="1"/>
    <col min="11267" max="11267" width="72.42578125" style="54" customWidth="1"/>
    <col min="11268" max="11273" width="8.42578125" style="54"/>
    <col min="11274" max="11274" width="8.42578125" style="54" customWidth="1"/>
    <col min="11275" max="11275" width="8.42578125" style="54"/>
    <col min="11276" max="11276" width="1.5703125" style="54" customWidth="1"/>
    <col min="11277" max="11277" width="6.7109375" style="54" customWidth="1"/>
    <col min="11278" max="11278" width="5.85546875" style="54" customWidth="1"/>
    <col min="11279" max="11520" width="8.42578125" style="54"/>
    <col min="11521" max="11521" width="22" style="54" customWidth="1"/>
    <col min="11522" max="11522" width="4.140625" style="54" customWidth="1"/>
    <col min="11523" max="11523" width="72.42578125" style="54" customWidth="1"/>
    <col min="11524" max="11529" width="8.42578125" style="54"/>
    <col min="11530" max="11530" width="8.42578125" style="54" customWidth="1"/>
    <col min="11531" max="11531" width="8.42578125" style="54"/>
    <col min="11532" max="11532" width="1.5703125" style="54" customWidth="1"/>
    <col min="11533" max="11533" width="6.7109375" style="54" customWidth="1"/>
    <col min="11534" max="11534" width="5.85546875" style="54" customWidth="1"/>
    <col min="11535" max="11776" width="8.42578125" style="54"/>
    <col min="11777" max="11777" width="22" style="54" customWidth="1"/>
    <col min="11778" max="11778" width="4.140625" style="54" customWidth="1"/>
    <col min="11779" max="11779" width="72.42578125" style="54" customWidth="1"/>
    <col min="11780" max="11785" width="8.42578125" style="54"/>
    <col min="11786" max="11786" width="8.42578125" style="54" customWidth="1"/>
    <col min="11787" max="11787" width="8.42578125" style="54"/>
    <col min="11788" max="11788" width="1.5703125" style="54" customWidth="1"/>
    <col min="11789" max="11789" width="6.7109375" style="54" customWidth="1"/>
    <col min="11790" max="11790" width="5.85546875" style="54" customWidth="1"/>
    <col min="11791" max="12032" width="8.42578125" style="54"/>
    <col min="12033" max="12033" width="22" style="54" customWidth="1"/>
    <col min="12034" max="12034" width="4.140625" style="54" customWidth="1"/>
    <col min="12035" max="12035" width="72.42578125" style="54" customWidth="1"/>
    <col min="12036" max="12041" width="8.42578125" style="54"/>
    <col min="12042" max="12042" width="8.42578125" style="54" customWidth="1"/>
    <col min="12043" max="12043" width="8.42578125" style="54"/>
    <col min="12044" max="12044" width="1.5703125" style="54" customWidth="1"/>
    <col min="12045" max="12045" width="6.7109375" style="54" customWidth="1"/>
    <col min="12046" max="12046" width="5.85546875" style="54" customWidth="1"/>
    <col min="12047" max="12288" width="8.42578125" style="54"/>
    <col min="12289" max="12289" width="22" style="54" customWidth="1"/>
    <col min="12290" max="12290" width="4.140625" style="54" customWidth="1"/>
    <col min="12291" max="12291" width="72.42578125" style="54" customWidth="1"/>
    <col min="12292" max="12297" width="8.42578125" style="54"/>
    <col min="12298" max="12298" width="8.42578125" style="54" customWidth="1"/>
    <col min="12299" max="12299" width="8.42578125" style="54"/>
    <col min="12300" max="12300" width="1.5703125" style="54" customWidth="1"/>
    <col min="12301" max="12301" width="6.7109375" style="54" customWidth="1"/>
    <col min="12302" max="12302" width="5.85546875" style="54" customWidth="1"/>
    <col min="12303" max="12544" width="8.42578125" style="54"/>
    <col min="12545" max="12545" width="22" style="54" customWidth="1"/>
    <col min="12546" max="12546" width="4.140625" style="54" customWidth="1"/>
    <col min="12547" max="12547" width="72.42578125" style="54" customWidth="1"/>
    <col min="12548" max="12553" width="8.42578125" style="54"/>
    <col min="12554" max="12554" width="8.42578125" style="54" customWidth="1"/>
    <col min="12555" max="12555" width="8.42578125" style="54"/>
    <col min="12556" max="12556" width="1.5703125" style="54" customWidth="1"/>
    <col min="12557" max="12557" width="6.7109375" style="54" customWidth="1"/>
    <col min="12558" max="12558" width="5.85546875" style="54" customWidth="1"/>
    <col min="12559" max="12800" width="8.42578125" style="54"/>
    <col min="12801" max="12801" width="22" style="54" customWidth="1"/>
    <col min="12802" max="12802" width="4.140625" style="54" customWidth="1"/>
    <col min="12803" max="12803" width="72.42578125" style="54" customWidth="1"/>
    <col min="12804" max="12809" width="8.42578125" style="54"/>
    <col min="12810" max="12810" width="8.42578125" style="54" customWidth="1"/>
    <col min="12811" max="12811" width="8.42578125" style="54"/>
    <col min="12812" max="12812" width="1.5703125" style="54" customWidth="1"/>
    <col min="12813" max="12813" width="6.7109375" style="54" customWidth="1"/>
    <col min="12814" max="12814" width="5.85546875" style="54" customWidth="1"/>
    <col min="12815" max="13056" width="8.42578125" style="54"/>
    <col min="13057" max="13057" width="22" style="54" customWidth="1"/>
    <col min="13058" max="13058" width="4.140625" style="54" customWidth="1"/>
    <col min="13059" max="13059" width="72.42578125" style="54" customWidth="1"/>
    <col min="13060" max="13065" width="8.42578125" style="54"/>
    <col min="13066" max="13066" width="8.42578125" style="54" customWidth="1"/>
    <col min="13067" max="13067" width="8.42578125" style="54"/>
    <col min="13068" max="13068" width="1.5703125" style="54" customWidth="1"/>
    <col min="13069" max="13069" width="6.7109375" style="54" customWidth="1"/>
    <col min="13070" max="13070" width="5.85546875" style="54" customWidth="1"/>
    <col min="13071" max="13312" width="8.42578125" style="54"/>
    <col min="13313" max="13313" width="22" style="54" customWidth="1"/>
    <col min="13314" max="13314" width="4.140625" style="54" customWidth="1"/>
    <col min="13315" max="13315" width="72.42578125" style="54" customWidth="1"/>
    <col min="13316" max="13321" width="8.42578125" style="54"/>
    <col min="13322" max="13322" width="8.42578125" style="54" customWidth="1"/>
    <col min="13323" max="13323" width="8.42578125" style="54"/>
    <col min="13324" max="13324" width="1.5703125" style="54" customWidth="1"/>
    <col min="13325" max="13325" width="6.7109375" style="54" customWidth="1"/>
    <col min="13326" max="13326" width="5.85546875" style="54" customWidth="1"/>
    <col min="13327" max="13568" width="8.42578125" style="54"/>
    <col min="13569" max="13569" width="22" style="54" customWidth="1"/>
    <col min="13570" max="13570" width="4.140625" style="54" customWidth="1"/>
    <col min="13571" max="13571" width="72.42578125" style="54" customWidth="1"/>
    <col min="13572" max="13577" width="8.42578125" style="54"/>
    <col min="13578" max="13578" width="8.42578125" style="54" customWidth="1"/>
    <col min="13579" max="13579" width="8.42578125" style="54"/>
    <col min="13580" max="13580" width="1.5703125" style="54" customWidth="1"/>
    <col min="13581" max="13581" width="6.7109375" style="54" customWidth="1"/>
    <col min="13582" max="13582" width="5.85546875" style="54" customWidth="1"/>
    <col min="13583" max="13824" width="8.42578125" style="54"/>
    <col min="13825" max="13825" width="22" style="54" customWidth="1"/>
    <col min="13826" max="13826" width="4.140625" style="54" customWidth="1"/>
    <col min="13827" max="13827" width="72.42578125" style="54" customWidth="1"/>
    <col min="13828" max="13833" width="8.42578125" style="54"/>
    <col min="13834" max="13834" width="8.42578125" style="54" customWidth="1"/>
    <col min="13835" max="13835" width="8.42578125" style="54"/>
    <col min="13836" max="13836" width="1.5703125" style="54" customWidth="1"/>
    <col min="13837" max="13837" width="6.7109375" style="54" customWidth="1"/>
    <col min="13838" max="13838" width="5.85546875" style="54" customWidth="1"/>
    <col min="13839" max="14080" width="8.42578125" style="54"/>
    <col min="14081" max="14081" width="22" style="54" customWidth="1"/>
    <col min="14082" max="14082" width="4.140625" style="54" customWidth="1"/>
    <col min="14083" max="14083" width="72.42578125" style="54" customWidth="1"/>
    <col min="14084" max="14089" width="8.42578125" style="54"/>
    <col min="14090" max="14090" width="8.42578125" style="54" customWidth="1"/>
    <col min="14091" max="14091" width="8.42578125" style="54"/>
    <col min="14092" max="14092" width="1.5703125" style="54" customWidth="1"/>
    <col min="14093" max="14093" width="6.7109375" style="54" customWidth="1"/>
    <col min="14094" max="14094" width="5.85546875" style="54" customWidth="1"/>
    <col min="14095" max="14336" width="8.42578125" style="54"/>
    <col min="14337" max="14337" width="22" style="54" customWidth="1"/>
    <col min="14338" max="14338" width="4.140625" style="54" customWidth="1"/>
    <col min="14339" max="14339" width="72.42578125" style="54" customWidth="1"/>
    <col min="14340" max="14345" width="8.42578125" style="54"/>
    <col min="14346" max="14346" width="8.42578125" style="54" customWidth="1"/>
    <col min="14347" max="14347" width="8.42578125" style="54"/>
    <col min="14348" max="14348" width="1.5703125" style="54" customWidth="1"/>
    <col min="14349" max="14349" width="6.7109375" style="54" customWidth="1"/>
    <col min="14350" max="14350" width="5.85546875" style="54" customWidth="1"/>
    <col min="14351" max="14592" width="8.42578125" style="54"/>
    <col min="14593" max="14593" width="22" style="54" customWidth="1"/>
    <col min="14594" max="14594" width="4.140625" style="54" customWidth="1"/>
    <col min="14595" max="14595" width="72.42578125" style="54" customWidth="1"/>
    <col min="14596" max="14601" width="8.42578125" style="54"/>
    <col min="14602" max="14602" width="8.42578125" style="54" customWidth="1"/>
    <col min="14603" max="14603" width="8.42578125" style="54"/>
    <col min="14604" max="14604" width="1.5703125" style="54" customWidth="1"/>
    <col min="14605" max="14605" width="6.7109375" style="54" customWidth="1"/>
    <col min="14606" max="14606" width="5.85546875" style="54" customWidth="1"/>
    <col min="14607" max="14848" width="8.42578125" style="54"/>
    <col min="14849" max="14849" width="22" style="54" customWidth="1"/>
    <col min="14850" max="14850" width="4.140625" style="54" customWidth="1"/>
    <col min="14851" max="14851" width="72.42578125" style="54" customWidth="1"/>
    <col min="14852" max="14857" width="8.42578125" style="54"/>
    <col min="14858" max="14858" width="8.42578125" style="54" customWidth="1"/>
    <col min="14859" max="14859" width="8.42578125" style="54"/>
    <col min="14860" max="14860" width="1.5703125" style="54" customWidth="1"/>
    <col min="14861" max="14861" width="6.7109375" style="54" customWidth="1"/>
    <col min="14862" max="14862" width="5.85546875" style="54" customWidth="1"/>
    <col min="14863" max="15104" width="8.42578125" style="54"/>
    <col min="15105" max="15105" width="22" style="54" customWidth="1"/>
    <col min="15106" max="15106" width="4.140625" style="54" customWidth="1"/>
    <col min="15107" max="15107" width="72.42578125" style="54" customWidth="1"/>
    <col min="15108" max="15113" width="8.42578125" style="54"/>
    <col min="15114" max="15114" width="8.42578125" style="54" customWidth="1"/>
    <col min="15115" max="15115" width="8.42578125" style="54"/>
    <col min="15116" max="15116" width="1.5703125" style="54" customWidth="1"/>
    <col min="15117" max="15117" width="6.7109375" style="54" customWidth="1"/>
    <col min="15118" max="15118" width="5.85546875" style="54" customWidth="1"/>
    <col min="15119" max="15360" width="8.42578125" style="54"/>
    <col min="15361" max="15361" width="22" style="54" customWidth="1"/>
    <col min="15362" max="15362" width="4.140625" style="54" customWidth="1"/>
    <col min="15363" max="15363" width="72.42578125" style="54" customWidth="1"/>
    <col min="15364" max="15369" width="8.42578125" style="54"/>
    <col min="15370" max="15370" width="8.42578125" style="54" customWidth="1"/>
    <col min="15371" max="15371" width="8.42578125" style="54"/>
    <col min="15372" max="15372" width="1.5703125" style="54" customWidth="1"/>
    <col min="15373" max="15373" width="6.7109375" style="54" customWidth="1"/>
    <col min="15374" max="15374" width="5.85546875" style="54" customWidth="1"/>
    <col min="15375" max="15616" width="8.42578125" style="54"/>
    <col min="15617" max="15617" width="22" style="54" customWidth="1"/>
    <col min="15618" max="15618" width="4.140625" style="54" customWidth="1"/>
    <col min="15619" max="15619" width="72.42578125" style="54" customWidth="1"/>
    <col min="15620" max="15625" width="8.42578125" style="54"/>
    <col min="15626" max="15626" width="8.42578125" style="54" customWidth="1"/>
    <col min="15627" max="15627" width="8.42578125" style="54"/>
    <col min="15628" max="15628" width="1.5703125" style="54" customWidth="1"/>
    <col min="15629" max="15629" width="6.7109375" style="54" customWidth="1"/>
    <col min="15630" max="15630" width="5.85546875" style="54" customWidth="1"/>
    <col min="15631" max="15872" width="8.42578125" style="54"/>
    <col min="15873" max="15873" width="22" style="54" customWidth="1"/>
    <col min="15874" max="15874" width="4.140625" style="54" customWidth="1"/>
    <col min="15875" max="15875" width="72.42578125" style="54" customWidth="1"/>
    <col min="15876" max="15881" width="8.42578125" style="54"/>
    <col min="15882" max="15882" width="8.42578125" style="54" customWidth="1"/>
    <col min="15883" max="15883" width="8.42578125" style="54"/>
    <col min="15884" max="15884" width="1.5703125" style="54" customWidth="1"/>
    <col min="15885" max="15885" width="6.7109375" style="54" customWidth="1"/>
    <col min="15886" max="15886" width="5.85546875" style="54" customWidth="1"/>
    <col min="15887" max="16128" width="8.42578125" style="54"/>
    <col min="16129" max="16129" width="22" style="54" customWidth="1"/>
    <col min="16130" max="16130" width="4.140625" style="54" customWidth="1"/>
    <col min="16131" max="16131" width="72.42578125" style="54" customWidth="1"/>
    <col min="16132" max="16137" width="8.42578125" style="54"/>
    <col min="16138" max="16138" width="8.42578125" style="54" customWidth="1"/>
    <col min="16139" max="16139" width="8.42578125" style="54"/>
    <col min="16140" max="16140" width="1.5703125" style="54" customWidth="1"/>
    <col min="16141" max="16141" width="6.7109375" style="54" customWidth="1"/>
    <col min="16142" max="16142" width="5.85546875" style="54" customWidth="1"/>
    <col min="16143" max="16384" width="8.42578125" style="54"/>
  </cols>
  <sheetData>
    <row r="1" spans="1:3" ht="18.95" customHeight="1" x14ac:dyDescent="0.2"/>
    <row r="2" spans="1:3" ht="18.95" customHeight="1" x14ac:dyDescent="0.2"/>
    <row r="3" spans="1:3" ht="18.95" customHeight="1" x14ac:dyDescent="0.2">
      <c r="A3" s="52"/>
      <c r="B3" s="53"/>
      <c r="C3" s="53"/>
    </row>
    <row r="4" spans="1:3" ht="18.95" customHeight="1" x14ac:dyDescent="0.2">
      <c r="A4" s="53"/>
      <c r="B4" s="53"/>
      <c r="C4" s="53"/>
    </row>
    <row r="5" spans="1:3" ht="18.95" customHeight="1" x14ac:dyDescent="0.2">
      <c r="A5" s="383" t="s">
        <v>259</v>
      </c>
      <c r="B5" s="383"/>
      <c r="C5" s="383"/>
    </row>
    <row r="6" spans="1:3" ht="18.95" customHeight="1" x14ac:dyDescent="0.2">
      <c r="A6" s="53"/>
      <c r="B6" s="53"/>
      <c r="C6" s="53"/>
    </row>
    <row r="7" spans="1:3" ht="18.95" customHeight="1" x14ac:dyDescent="0.2">
      <c r="A7" s="383" t="s">
        <v>260</v>
      </c>
      <c r="B7" s="383"/>
      <c r="C7" s="383"/>
    </row>
    <row r="8" spans="1:3" ht="18.95" customHeight="1" x14ac:dyDescent="0.2">
      <c r="A8" s="53"/>
      <c r="B8" s="53"/>
      <c r="C8" s="53"/>
    </row>
    <row r="9" spans="1:3" ht="18.95" customHeight="1" x14ac:dyDescent="0.2">
      <c r="A9" s="384" t="str">
        <f>'Rate Case Constants'!C9</f>
        <v>LOUISVILLE GAS AND ELECTRIC COMPANY</v>
      </c>
      <c r="B9" s="383"/>
      <c r="C9" s="383"/>
    </row>
    <row r="10" spans="1:3" ht="18.95" customHeight="1" x14ac:dyDescent="0.2">
      <c r="A10" s="53"/>
      <c r="B10" s="53"/>
      <c r="C10" s="53"/>
    </row>
    <row r="11" spans="1:3" ht="18.95" customHeight="1" x14ac:dyDescent="0.2">
      <c r="A11" s="384" t="str">
        <f>'Rate Case Constants'!C10</f>
        <v>CASE NO. 2018-00295 - ELECTRIC OPERATIONS - RESPONSE TO PSC 2-75 (SLIPPAGE FACTOR 97.153%)</v>
      </c>
      <c r="B11" s="383"/>
      <c r="C11" s="383"/>
    </row>
    <row r="12" spans="1:3" ht="18.95" customHeight="1" x14ac:dyDescent="0.2">
      <c r="A12" s="53"/>
      <c r="B12" s="53"/>
      <c r="C12" s="53"/>
    </row>
    <row r="13" spans="1:3" ht="18.95" customHeight="1" x14ac:dyDescent="0.2">
      <c r="A13" s="53"/>
      <c r="B13" s="53"/>
      <c r="C13" s="53"/>
    </row>
    <row r="14" spans="1:3" ht="18.95" customHeight="1" x14ac:dyDescent="0.2">
      <c r="A14" s="53"/>
      <c r="B14" s="53"/>
      <c r="C14" s="53"/>
    </row>
    <row r="15" spans="1:3" ht="18.95" customHeight="1" x14ac:dyDescent="0.2">
      <c r="A15" s="55" t="s">
        <v>261</v>
      </c>
      <c r="B15" s="53"/>
      <c r="C15" s="62" t="str">
        <f>'Rate Case Constants'!C16</f>
        <v>FOR THE 12 MONTHS ENDED DECEMBER 31, 2018</v>
      </c>
    </row>
    <row r="16" spans="1:3" ht="18.95" customHeight="1" x14ac:dyDescent="0.2">
      <c r="A16" s="53"/>
      <c r="B16" s="53"/>
      <c r="C16" s="53"/>
    </row>
    <row r="17" spans="1:9" ht="18.95" customHeight="1" x14ac:dyDescent="0.2">
      <c r="A17" s="55" t="s">
        <v>995</v>
      </c>
      <c r="B17" s="53"/>
      <c r="C17" s="62" t="str">
        <f>'Rate Case Constants'!C22</f>
        <v>FOR THE 12 MONTHS ENDED APRIL 30, 2020</v>
      </c>
    </row>
    <row r="18" spans="1:9" ht="18.95" customHeight="1" x14ac:dyDescent="0.2">
      <c r="A18" s="53"/>
      <c r="B18" s="53"/>
      <c r="C18" s="53"/>
    </row>
    <row r="19" spans="1:9" ht="18.95" customHeight="1" x14ac:dyDescent="0.2">
      <c r="A19" s="53"/>
      <c r="B19" s="53"/>
      <c r="C19" s="53"/>
    </row>
    <row r="20" spans="1:9" ht="18.95" customHeight="1" x14ac:dyDescent="0.2">
      <c r="A20" s="56" t="s">
        <v>116</v>
      </c>
      <c r="B20" s="57"/>
      <c r="C20" s="56" t="s">
        <v>117</v>
      </c>
      <c r="D20" s="58"/>
      <c r="E20" s="58"/>
      <c r="F20" s="58"/>
      <c r="G20" s="58"/>
      <c r="H20" s="58"/>
      <c r="I20" s="58"/>
    </row>
    <row r="21" spans="1:9" ht="18.95" customHeight="1" x14ac:dyDescent="0.2">
      <c r="A21" s="53"/>
      <c r="B21" s="53"/>
      <c r="C21" s="53"/>
    </row>
    <row r="22" spans="1:9" ht="18.95" customHeight="1" x14ac:dyDescent="0.2">
      <c r="A22" s="59" t="s">
        <v>262</v>
      </c>
      <c r="B22" s="60"/>
      <c r="C22" s="59" t="s">
        <v>229</v>
      </c>
    </row>
    <row r="23" spans="1:9" ht="18.95" customHeight="1" x14ac:dyDescent="0.2">
      <c r="A23" s="59" t="s">
        <v>263</v>
      </c>
      <c r="B23" s="60"/>
      <c r="C23" s="59" t="s">
        <v>206</v>
      </c>
    </row>
    <row r="24" spans="1:9" ht="18.95" customHeight="1" x14ac:dyDescent="0.2">
      <c r="A24" s="59" t="s">
        <v>264</v>
      </c>
      <c r="B24" s="60"/>
      <c r="C24" s="59" t="s">
        <v>266</v>
      </c>
      <c r="D24" s="61"/>
    </row>
    <row r="25" spans="1:9" ht="18.95" customHeight="1" x14ac:dyDescent="0.2">
      <c r="A25" s="59" t="s">
        <v>265</v>
      </c>
      <c r="B25" s="60"/>
      <c r="C25" s="59" t="s">
        <v>964</v>
      </c>
      <c r="D25" s="61"/>
    </row>
    <row r="26" spans="1:9" ht="18.95" customHeight="1" x14ac:dyDescent="0.2">
      <c r="A26" s="53"/>
      <c r="B26" s="53"/>
      <c r="C26" s="53"/>
    </row>
    <row r="27" spans="1:9" ht="18.95" customHeight="1" x14ac:dyDescent="0.2">
      <c r="A27" s="53"/>
      <c r="B27" s="53"/>
      <c r="C27" s="53"/>
    </row>
    <row r="28" spans="1:9" ht="18.95" customHeight="1" x14ac:dyDescent="0.2"/>
    <row r="29" spans="1:9" ht="18.95" customHeight="1" x14ac:dyDescent="0.2"/>
    <row r="30" spans="1:9" ht="18.95" customHeight="1" x14ac:dyDescent="0.2"/>
    <row r="31" spans="1:9" ht="18.95" customHeight="1" x14ac:dyDescent="0.2"/>
    <row r="32" spans="1:9" ht="18.95" customHeight="1" x14ac:dyDescent="0.2"/>
  </sheetData>
  <mergeCells count="4">
    <mergeCell ref="A5:C5"/>
    <mergeCell ref="A7:C7"/>
    <mergeCell ref="A9:C9"/>
    <mergeCell ref="A11:C11"/>
  </mergeCells>
  <printOptions horizontalCentered="1"/>
  <pageMargins left="1" right="1" top="1" bottom="1" header="0.5" footer="0.5"/>
  <pageSetup scale="8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05"/>
  <sheetViews>
    <sheetView tabSelected="1" zoomScaleNormal="100" workbookViewId="0">
      <selection activeCell="F7" sqref="F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9" width="9.140625" style="21"/>
    <col min="10" max="10" width="13.140625" style="21" customWidth="1"/>
    <col min="11" max="11" width="9.28515625" style="21" customWidth="1"/>
    <col min="12" max="16384" width="9.140625" style="21"/>
  </cols>
  <sheetData>
    <row r="1" spans="1:10" s="16" customFormat="1" ht="20.100000000000001" customHeight="1" x14ac:dyDescent="0.2">
      <c r="A1" s="380" t="str">
        <f>'Rate Case Constants'!C9</f>
        <v>LOUISVILLE GAS AND ELECTRIC COMPANY</v>
      </c>
      <c r="B1" s="379"/>
      <c r="C1" s="379"/>
      <c r="D1" s="379"/>
      <c r="E1" s="379"/>
      <c r="F1" s="379"/>
      <c r="G1" s="379"/>
    </row>
    <row r="2" spans="1:10" s="16" customFormat="1" ht="20.100000000000001" customHeight="1" x14ac:dyDescent="0.2">
      <c r="A2" s="380" t="str">
        <f>'Rate Case Constants'!C10</f>
        <v>CASE NO. 2018-00295 - ELECTRIC OPERATIONS - RESPONSE TO PSC 2-75 (SLIPPAGE FACTOR 97.153%)</v>
      </c>
      <c r="B2" s="379"/>
      <c r="C2" s="379"/>
      <c r="D2" s="379"/>
      <c r="E2" s="379"/>
      <c r="F2" s="379"/>
      <c r="G2" s="379"/>
    </row>
    <row r="3" spans="1:10" s="16" customFormat="1" ht="20.100000000000001" customHeight="1" x14ac:dyDescent="0.2">
      <c r="A3" s="379" t="s">
        <v>229</v>
      </c>
      <c r="B3" s="379"/>
      <c r="C3" s="379"/>
      <c r="D3" s="379"/>
      <c r="E3" s="379"/>
      <c r="F3" s="379"/>
      <c r="G3" s="379"/>
    </row>
    <row r="4" spans="1:10" s="16" customFormat="1" ht="20.100000000000001" customHeight="1" x14ac:dyDescent="0.2">
      <c r="A4" s="380" t="str">
        <f>'Rate Case Constants'!C16</f>
        <v>FOR THE 12 MONTHS ENDED DECEMBER 31, 2018</v>
      </c>
      <c r="B4" s="379"/>
      <c r="C4" s="379"/>
      <c r="D4" s="379"/>
      <c r="E4" s="379"/>
      <c r="F4" s="379"/>
      <c r="G4" s="379"/>
    </row>
    <row r="5" spans="1:10" s="16" customFormat="1" ht="20.100000000000001" customHeight="1" x14ac:dyDescent="0.2">
      <c r="A5" s="380" t="str">
        <f>'Rate Case Constants'!C22</f>
        <v>FOR THE 12 MONTHS ENDED APRIL 30, 2020</v>
      </c>
      <c r="B5" s="379"/>
      <c r="C5" s="379"/>
      <c r="D5" s="379"/>
      <c r="E5" s="379"/>
      <c r="F5" s="379"/>
      <c r="G5" s="379"/>
    </row>
    <row r="6" spans="1:10" s="16" customFormat="1" ht="20.100000000000001" customHeight="1" x14ac:dyDescent="0.2">
      <c r="A6" s="167"/>
      <c r="B6" s="167"/>
      <c r="C6" s="167"/>
      <c r="D6" s="167"/>
      <c r="E6" s="167"/>
      <c r="F6" s="167"/>
      <c r="G6" s="167"/>
    </row>
    <row r="7" spans="1:10" s="16" customFormat="1" ht="20.100000000000001" customHeight="1" x14ac:dyDescent="0.2">
      <c r="A7" s="18" t="s">
        <v>207</v>
      </c>
      <c r="G7" s="19" t="s">
        <v>222</v>
      </c>
    </row>
    <row r="8" spans="1:10" s="16" customFormat="1" ht="20.100000000000001" customHeight="1" x14ac:dyDescent="0.2">
      <c r="A8" s="16" t="str">
        <f>'Rate Case Constants'!C29</f>
        <v>TYPE OF FILING: _____ ORIGINAL  _____ UPDATED  __X__ REVISED</v>
      </c>
      <c r="G8" s="19" t="s">
        <v>209</v>
      </c>
    </row>
    <row r="9" spans="1:10" s="16" customFormat="1" ht="20.100000000000001" customHeight="1" x14ac:dyDescent="0.2">
      <c r="A9" s="18" t="s">
        <v>151</v>
      </c>
      <c r="D9" s="18"/>
      <c r="F9" s="18"/>
      <c r="G9" s="20" t="str">
        <f>'Rate Case Constants'!C36</f>
        <v>WITNESS:   C. M. GARRETT</v>
      </c>
    </row>
    <row r="10" spans="1:10" s="16" customFormat="1" ht="20.100000000000001" customHeight="1" x14ac:dyDescent="0.2"/>
    <row r="11" spans="1:10" ht="66" customHeight="1" x14ac:dyDescent="0.2">
      <c r="A11" s="31" t="s">
        <v>152</v>
      </c>
      <c r="B11" s="31" t="s">
        <v>117</v>
      </c>
      <c r="C11" s="31" t="s">
        <v>225</v>
      </c>
      <c r="D11" s="31" t="s">
        <v>226</v>
      </c>
      <c r="E11" s="31" t="s">
        <v>227</v>
      </c>
      <c r="F11" s="31" t="s">
        <v>325</v>
      </c>
      <c r="G11" s="31" t="s">
        <v>228</v>
      </c>
    </row>
    <row r="12" spans="1:10" ht="18.95" customHeight="1" x14ac:dyDescent="0.2">
      <c r="A12" s="22"/>
      <c r="B12" s="29"/>
      <c r="C12" s="182">
        <v>-1</v>
      </c>
      <c r="D12" s="182">
        <v>-2</v>
      </c>
      <c r="E12" s="182">
        <v>-3</v>
      </c>
      <c r="F12" s="182">
        <v>-4</v>
      </c>
      <c r="G12" s="182">
        <v>-5</v>
      </c>
    </row>
    <row r="13" spans="1:10" ht="18.95" customHeight="1" x14ac:dyDescent="0.2">
      <c r="A13" s="22"/>
      <c r="B13" s="29"/>
      <c r="C13" s="30" t="s">
        <v>155</v>
      </c>
      <c r="D13" s="30" t="s">
        <v>155</v>
      </c>
      <c r="E13" s="30" t="s">
        <v>155</v>
      </c>
      <c r="F13" s="30" t="s">
        <v>155</v>
      </c>
      <c r="G13" s="30" t="s">
        <v>155</v>
      </c>
    </row>
    <row r="14" spans="1:10" ht="18.95" customHeight="1" x14ac:dyDescent="0.2">
      <c r="A14" s="22">
        <v>1</v>
      </c>
      <c r="B14" s="41" t="s">
        <v>123</v>
      </c>
      <c r="C14" s="24"/>
      <c r="D14" s="24"/>
      <c r="E14" s="24"/>
      <c r="F14" s="24"/>
      <c r="G14" s="24"/>
    </row>
    <row r="15" spans="1:10" ht="18.95" customHeight="1" x14ac:dyDescent="0.2">
      <c r="A15" s="26">
        <f>A14+1</f>
        <v>2</v>
      </c>
      <c r="B15" s="23" t="s">
        <v>258</v>
      </c>
      <c r="C15" s="24">
        <f>'SCH C-2'!C15</f>
        <v>973144273.69095838</v>
      </c>
      <c r="D15" s="24">
        <f t="shared" ref="D15:D16" si="0">E15-C15</f>
        <v>18802920.070346236</v>
      </c>
      <c r="E15" s="24">
        <f>'SCH C-2'!G15</f>
        <v>991947193.76130462</v>
      </c>
      <c r="F15" s="24">
        <v>35210457.109999999</v>
      </c>
      <c r="G15" s="24">
        <f>SUM(E15:F15)</f>
        <v>1027157650.8713046</v>
      </c>
      <c r="J15" s="206"/>
    </row>
    <row r="16" spans="1:10" ht="18.95" customHeight="1" x14ac:dyDescent="0.2">
      <c r="A16" s="26">
        <f>A15+1</f>
        <v>3</v>
      </c>
      <c r="B16" s="23" t="s">
        <v>125</v>
      </c>
      <c r="C16" s="24">
        <f>'SCH C-2'!C16</f>
        <v>22260231.153488368</v>
      </c>
      <c r="D16" s="24">
        <f t="shared" si="0"/>
        <v>-485974.42745436728</v>
      </c>
      <c r="E16" s="24">
        <f>'SCH C-2'!G16</f>
        <v>21774256.726034001</v>
      </c>
      <c r="F16" s="24">
        <v>-322972</v>
      </c>
      <c r="G16" s="24">
        <f t="shared" ref="G16" si="1">SUM(E16:F16)</f>
        <v>21451284.726034001</v>
      </c>
      <c r="J16" s="206"/>
    </row>
    <row r="17" spans="1:11" ht="18.95" customHeight="1" x14ac:dyDescent="0.2">
      <c r="A17" s="26"/>
      <c r="B17" s="23"/>
    </row>
    <row r="18" spans="1:11" ht="18.95" customHeight="1" x14ac:dyDescent="0.2">
      <c r="A18" s="26">
        <f>A16+1</f>
        <v>4</v>
      </c>
      <c r="B18" s="42" t="s">
        <v>127</v>
      </c>
      <c r="C18" s="35">
        <f>SUM(C15:C16)</f>
        <v>995404504.84444678</v>
      </c>
      <c r="D18" s="35">
        <f>SUM(D15:D16)</f>
        <v>18316945.642891869</v>
      </c>
      <c r="E18" s="35">
        <f>SUM(E15:E16)</f>
        <v>1013721450.4873387</v>
      </c>
      <c r="F18" s="35">
        <f>SUM(F15:F16)</f>
        <v>34887485.109999999</v>
      </c>
      <c r="G18" s="35">
        <f>SUM(G15:G16)</f>
        <v>1048608935.5973387</v>
      </c>
      <c r="J18" s="206"/>
    </row>
    <row r="19" spans="1:11" ht="18.95" customHeight="1" x14ac:dyDescent="0.2">
      <c r="B19" s="23"/>
      <c r="J19" s="206"/>
    </row>
    <row r="20" spans="1:11" ht="18.95" customHeight="1" x14ac:dyDescent="0.2">
      <c r="A20" s="26">
        <f>A18+1</f>
        <v>5</v>
      </c>
      <c r="B20" s="41" t="s">
        <v>124</v>
      </c>
      <c r="J20" s="206"/>
    </row>
    <row r="21" spans="1:11" ht="18.95" customHeight="1" x14ac:dyDescent="0.2">
      <c r="A21" s="26">
        <f>A20+1</f>
        <v>6</v>
      </c>
      <c r="B21" s="23" t="s">
        <v>223</v>
      </c>
      <c r="C21" s="24">
        <f ca="1">'SCH C-2'!C30</f>
        <v>616302758.37664866</v>
      </c>
      <c r="D21" s="24">
        <f t="shared" ref="D21:D27" ca="1" si="2">E21-C21</f>
        <v>10989735.65188849</v>
      </c>
      <c r="E21" s="24">
        <f>'SCH C-2'!G30</f>
        <v>627292494.02853715</v>
      </c>
      <c r="F21" s="24">
        <f>F18*'SCH H-1'!E16</f>
        <v>63495.222900200002</v>
      </c>
      <c r="G21" s="24">
        <f t="shared" ref="G21:G27" si="3">SUM(E21:F21)</f>
        <v>627355989.25143731</v>
      </c>
      <c r="J21" s="209"/>
      <c r="K21" s="209"/>
    </row>
    <row r="22" spans="1:11" ht="18.95" customHeight="1" x14ac:dyDescent="0.2">
      <c r="A22" s="26">
        <f>A21+1</f>
        <v>7</v>
      </c>
      <c r="B22" s="10" t="s">
        <v>197</v>
      </c>
      <c r="C22" s="24">
        <f>'SCH C-2'!C32</f>
        <v>129274098.52316996</v>
      </c>
      <c r="D22" s="24">
        <f t="shared" si="2"/>
        <v>26205484.002580106</v>
      </c>
      <c r="E22" s="24">
        <f>'SCH C-2'!G32</f>
        <v>155479582.52575007</v>
      </c>
      <c r="F22" s="24"/>
      <c r="G22" s="24">
        <f t="shared" si="3"/>
        <v>155479582.52575007</v>
      </c>
      <c r="J22" s="209"/>
      <c r="K22" s="209"/>
    </row>
    <row r="23" spans="1:11" ht="18.95" customHeight="1" x14ac:dyDescent="0.2">
      <c r="A23" s="26">
        <f t="shared" ref="A23:A27" si="4">A22+1</f>
        <v>8</v>
      </c>
      <c r="B23" s="10" t="s">
        <v>1080</v>
      </c>
      <c r="C23" s="24">
        <f ca="1">'SCH C-2'!C33</f>
        <v>0</v>
      </c>
      <c r="D23" s="24">
        <f t="shared" ref="D23" ca="1" si="5">E23-C23</f>
        <v>0</v>
      </c>
      <c r="E23" s="24">
        <f>'SCH C-2'!G33</f>
        <v>0</v>
      </c>
      <c r="F23" s="24"/>
      <c r="G23" s="24">
        <f t="shared" ref="G23" si="6">SUM(E23:F23)</f>
        <v>0</v>
      </c>
      <c r="J23" s="209"/>
      <c r="K23" s="209"/>
    </row>
    <row r="24" spans="1:11" ht="18.95" customHeight="1" x14ac:dyDescent="0.2">
      <c r="A24" s="26">
        <f t="shared" si="4"/>
        <v>9</v>
      </c>
      <c r="B24" s="10" t="s">
        <v>10</v>
      </c>
      <c r="C24" s="24">
        <f ca="1">'SCH C-2'!C34</f>
        <v>32704150.593305718</v>
      </c>
      <c r="D24" s="24">
        <f t="shared" ca="1" si="2"/>
        <v>2165606.0162968971</v>
      </c>
      <c r="E24" s="24">
        <f>'SCH C-2'!G34</f>
        <v>34869756.609602615</v>
      </c>
      <c r="F24" s="24">
        <f>F18*'SCH H-1'!E18</f>
        <v>69774.970220000003</v>
      </c>
      <c r="G24" s="24">
        <f t="shared" si="3"/>
        <v>34939531.579822615</v>
      </c>
      <c r="J24" s="209"/>
      <c r="K24" s="209"/>
    </row>
    <row r="25" spans="1:11" ht="18.95" customHeight="1" x14ac:dyDescent="0.2">
      <c r="A25" s="26">
        <f t="shared" si="4"/>
        <v>10</v>
      </c>
      <c r="B25" s="10" t="s">
        <v>224</v>
      </c>
      <c r="C25" s="24">
        <f ca="1">'SCH C-2'!C35+'SCH C-2'!C36</f>
        <v>34927695.471966639</v>
      </c>
      <c r="D25" s="24">
        <f t="shared" ca="1" si="2"/>
        <v>-9503961.4257039763</v>
      </c>
      <c r="E25" s="24">
        <f>'SCH C-2'!G35+'SCH C-2'!G36</f>
        <v>25423734.046262663</v>
      </c>
      <c r="F25" s="24">
        <f>F18*('SCH H-1'!E22+'SCH H-1'!E26)</f>
        <v>8671176.6217615101</v>
      </c>
      <c r="G25" s="24">
        <f t="shared" si="3"/>
        <v>34094910.668024175</v>
      </c>
      <c r="J25" s="209"/>
      <c r="K25" s="209"/>
    </row>
    <row r="26" spans="1:11" ht="18.95" customHeight="1" x14ac:dyDescent="0.2">
      <c r="A26" s="26">
        <f>A25+1</f>
        <v>11</v>
      </c>
      <c r="B26" s="10" t="s">
        <v>203</v>
      </c>
      <c r="C26" s="24">
        <f>'SCH C-2'!C37</f>
        <v>-1102488</v>
      </c>
      <c r="D26" s="24">
        <f t="shared" si="2"/>
        <v>98367.30736980855</v>
      </c>
      <c r="E26" s="24">
        <f>'SCH C-2'!G37</f>
        <v>-1004120.6926301915</v>
      </c>
      <c r="F26" s="24"/>
      <c r="G26" s="24">
        <f t="shared" si="3"/>
        <v>-1004120.6926301915</v>
      </c>
      <c r="J26" s="209"/>
      <c r="K26" s="209"/>
    </row>
    <row r="27" spans="1:11" ht="18.95" customHeight="1" x14ac:dyDescent="0.2">
      <c r="A27" s="26">
        <f t="shared" si="4"/>
        <v>12</v>
      </c>
      <c r="B27" s="10" t="s">
        <v>204</v>
      </c>
      <c r="C27" s="35">
        <f ca="1">'SCH C-2'!C38</f>
        <v>-17792.759999999998</v>
      </c>
      <c r="D27" s="35">
        <f t="shared" ca="1" si="2"/>
        <v>17792.759999999998</v>
      </c>
      <c r="E27" s="35">
        <f>'SCH C-2'!G38</f>
        <v>0</v>
      </c>
      <c r="F27" s="35"/>
      <c r="G27" s="35">
        <f t="shared" si="3"/>
        <v>0</v>
      </c>
      <c r="J27" s="209"/>
      <c r="K27" s="209"/>
    </row>
    <row r="28" spans="1:11" ht="18.95" customHeight="1" x14ac:dyDescent="0.2">
      <c r="B28" s="10"/>
      <c r="J28" s="209"/>
      <c r="K28" s="209"/>
    </row>
    <row r="29" spans="1:11" ht="18.95" customHeight="1" thickBot="1" x14ac:dyDescent="0.25">
      <c r="A29" s="26">
        <f>A27+1</f>
        <v>13</v>
      </c>
      <c r="B29" s="43" t="s">
        <v>100</v>
      </c>
      <c r="C29" s="39">
        <f ca="1">SUM(C21:C27)</f>
        <v>812088422.205091</v>
      </c>
      <c r="D29" s="39">
        <f t="shared" ref="D29:G29" ca="1" si="7">SUM(D21:D27)</f>
        <v>29973024.312431324</v>
      </c>
      <c r="E29" s="39">
        <f t="shared" si="7"/>
        <v>842061446.51752222</v>
      </c>
      <c r="F29" s="39">
        <f t="shared" si="7"/>
        <v>8804446.8148817103</v>
      </c>
      <c r="G29" s="39">
        <f t="shared" si="7"/>
        <v>850865893.33240402</v>
      </c>
      <c r="J29" s="209"/>
    </row>
    <row r="30" spans="1:11" ht="18.95" customHeight="1" thickTop="1" x14ac:dyDescent="0.2">
      <c r="B30" s="10"/>
    </row>
    <row r="31" spans="1:11" ht="18.95" customHeight="1" thickBot="1" x14ac:dyDescent="0.25">
      <c r="A31" s="26">
        <f>A29+1</f>
        <v>14</v>
      </c>
      <c r="B31" s="43" t="s">
        <v>101</v>
      </c>
      <c r="C31" s="39">
        <f ca="1">C18-C29</f>
        <v>183316082.63935578</v>
      </c>
      <c r="D31" s="39">
        <f ca="1">D18-D29</f>
        <v>-11656078.669539455</v>
      </c>
      <c r="E31" s="39">
        <f>E18-E29</f>
        <v>171660003.96981645</v>
      </c>
      <c r="F31" s="39">
        <f>G31-E31</f>
        <v>26083038.295118213</v>
      </c>
      <c r="G31" s="39">
        <f>G18-G29</f>
        <v>197743042.26493466</v>
      </c>
    </row>
    <row r="32" spans="1:11" ht="18.95" customHeight="1" thickTop="1" x14ac:dyDescent="0.2">
      <c r="B32" s="10"/>
      <c r="F32" s="77"/>
    </row>
    <row r="33" spans="1:7" ht="18.95" customHeight="1" thickBot="1" x14ac:dyDescent="0.25">
      <c r="A33" s="26">
        <f>A31+1</f>
        <v>15</v>
      </c>
      <c r="B33" s="43" t="s">
        <v>970</v>
      </c>
      <c r="C33" s="39">
        <f>'SCH J-1 E'!H43</f>
        <v>2461786159.5328822</v>
      </c>
      <c r="D33" s="39">
        <f t="shared" ref="D33" si="8">E33-C33</f>
        <v>122103449.74952364</v>
      </c>
      <c r="E33" s="39">
        <f>'SCH J-1.1|J-1.2'!H22</f>
        <v>2583889609.2824059</v>
      </c>
      <c r="F33" s="24"/>
      <c r="G33" s="39">
        <f>E33</f>
        <v>2583889609.2824059</v>
      </c>
    </row>
    <row r="34" spans="1:7" ht="18.95" customHeight="1" thickTop="1" x14ac:dyDescent="0.2">
      <c r="B34" s="10"/>
    </row>
    <row r="35" spans="1:7" ht="18.95" customHeight="1" thickBot="1" x14ac:dyDescent="0.25">
      <c r="A35" s="26">
        <f>A33+1</f>
        <v>16</v>
      </c>
      <c r="B35" s="43" t="s">
        <v>972</v>
      </c>
      <c r="C35" s="44">
        <f ca="1">C31/C33</f>
        <v>7.4464665393252333E-2</v>
      </c>
      <c r="D35" s="24"/>
      <c r="E35" s="44">
        <f>E31/E33</f>
        <v>6.6434728230316931E-2</v>
      </c>
      <c r="F35" s="24"/>
      <c r="G35" s="44">
        <f>G31/G33</f>
        <v>7.6529214543283666E-2</v>
      </c>
    </row>
    <row r="36" spans="1:7" ht="18.95" customHeight="1" thickTop="1" x14ac:dyDescent="0.2">
      <c r="B36" s="10"/>
      <c r="F36" s="77"/>
    </row>
    <row r="37" spans="1:7" ht="18.95" customHeight="1" thickBot="1" x14ac:dyDescent="0.25">
      <c r="A37" s="26">
        <f>A35+1</f>
        <v>17</v>
      </c>
      <c r="B37" s="43" t="s">
        <v>971</v>
      </c>
      <c r="C37" s="39">
        <f>'SCH B-1'!D28</f>
        <v>2377050115.9557719</v>
      </c>
      <c r="D37" s="39">
        <f t="shared" ref="D37" si="9">E37-C37</f>
        <v>163484762.8614192</v>
      </c>
      <c r="E37" s="39">
        <f>'SCH B-1'!F28</f>
        <v>2540534878.8171911</v>
      </c>
      <c r="F37" s="24"/>
      <c r="G37" s="39">
        <f>E37</f>
        <v>2540534878.8171911</v>
      </c>
    </row>
    <row r="38" spans="1:7" ht="18.95" customHeight="1" thickTop="1" x14ac:dyDescent="0.2">
      <c r="B38" s="10"/>
    </row>
    <row r="39" spans="1:7" ht="18.95" customHeight="1" thickBot="1" x14ac:dyDescent="0.25">
      <c r="A39" s="26">
        <f>A37+1</f>
        <v>18</v>
      </c>
      <c r="B39" s="43" t="s">
        <v>973</v>
      </c>
      <c r="C39" s="44">
        <f ca="1">C31/C37</f>
        <v>7.7119149238318627E-2</v>
      </c>
      <c r="D39" s="24"/>
      <c r="E39" s="44">
        <f>E31/E37</f>
        <v>6.7568450014642983E-2</v>
      </c>
      <c r="F39" s="24"/>
      <c r="G39" s="44">
        <f>G31/G37</f>
        <v>7.7835200734185095E-2</v>
      </c>
    </row>
    <row r="40" spans="1:7" ht="18.95" customHeight="1" thickTop="1" x14ac:dyDescent="0.2"/>
    <row r="41" spans="1:7" ht="18.95" customHeight="1" x14ac:dyDescent="0.2">
      <c r="E41" s="19" t="s">
        <v>965</v>
      </c>
      <c r="F41" s="24">
        <f>F18-F29</f>
        <v>26083038.295118287</v>
      </c>
      <c r="G41" s="24">
        <f>G18-G29</f>
        <v>197743042.26493466</v>
      </c>
    </row>
    <row r="42" spans="1:7" ht="18.95" customHeight="1" x14ac:dyDescent="0.2"/>
    <row r="43" spans="1:7" ht="18.95" customHeight="1" x14ac:dyDescent="0.2"/>
    <row r="44" spans="1:7" ht="18.95" customHeight="1" x14ac:dyDescent="0.2"/>
    <row r="45" spans="1:7" ht="18.95" customHeight="1" x14ac:dyDescent="0.2">
      <c r="F45" s="77"/>
    </row>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sheetData>
  <mergeCells count="5">
    <mergeCell ref="A1:G1"/>
    <mergeCell ref="A2:G2"/>
    <mergeCell ref="A3:G3"/>
    <mergeCell ref="A4:G4"/>
    <mergeCell ref="A5:G5"/>
  </mergeCells>
  <pageMargins left="0.95" right="0.5" top="0.75" bottom="0.75" header="0.3" footer="0.3"/>
  <pageSetup scale="6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G208"/>
  <sheetViews>
    <sheetView zoomScaleNormal="100" workbookViewId="0">
      <selection activeCell="F27" sqref="F27"/>
    </sheetView>
  </sheetViews>
  <sheetFormatPr defaultColWidth="9.140625" defaultRowHeight="12.75" x14ac:dyDescent="0.2"/>
  <cols>
    <col min="1" max="1" width="6.85546875" style="21" customWidth="1"/>
    <col min="2" max="2" width="55.7109375" style="21" customWidth="1"/>
    <col min="3" max="3" width="16.85546875" style="21" customWidth="1"/>
    <col min="4" max="4" width="18.85546875" style="21" customWidth="1"/>
    <col min="5" max="5" width="16.85546875" style="21" customWidth="1"/>
    <col min="6" max="6" width="18.85546875" style="21" customWidth="1"/>
    <col min="7" max="7" width="16.85546875" style="21" customWidth="1"/>
    <col min="8" max="8" width="1.85546875" style="21" customWidth="1"/>
    <col min="9" max="16384" width="9.140625" style="21"/>
  </cols>
  <sheetData>
    <row r="1" spans="1:7" s="16" customFormat="1" ht="20.100000000000001" customHeight="1" x14ac:dyDescent="0.2">
      <c r="A1" s="380" t="str">
        <f>'Rate Case Constants'!C9</f>
        <v>LOUISVILLE GAS AND ELECTRIC COMPANY</v>
      </c>
      <c r="B1" s="379"/>
      <c r="C1" s="379"/>
      <c r="D1" s="379"/>
      <c r="E1" s="379"/>
      <c r="F1" s="379"/>
      <c r="G1" s="379"/>
    </row>
    <row r="2" spans="1:7" s="16" customFormat="1" ht="20.100000000000001" customHeight="1" x14ac:dyDescent="0.2">
      <c r="A2" s="380" t="str">
        <f>'Rate Case Constants'!C10</f>
        <v>CASE NO. 2018-00295 - ELECTRIC OPERATIONS - RESPONSE TO PSC 2-75 (SLIPPAGE FACTOR 97.153%)</v>
      </c>
      <c r="B2" s="379"/>
      <c r="C2" s="379"/>
      <c r="D2" s="379"/>
      <c r="E2" s="379"/>
      <c r="F2" s="379"/>
      <c r="G2" s="379"/>
    </row>
    <row r="3" spans="1:7" s="16" customFormat="1" ht="20.100000000000001" customHeight="1" x14ac:dyDescent="0.2">
      <c r="A3" s="379" t="s">
        <v>206</v>
      </c>
      <c r="B3" s="379"/>
      <c r="C3" s="379"/>
      <c r="D3" s="379"/>
      <c r="E3" s="379"/>
      <c r="F3" s="379"/>
      <c r="G3" s="379"/>
    </row>
    <row r="4" spans="1:7" s="16" customFormat="1" ht="20.100000000000001" customHeight="1" x14ac:dyDescent="0.2">
      <c r="A4" s="380" t="str">
        <f>'Rate Case Constants'!C16</f>
        <v>FOR THE 12 MONTHS ENDED DECEMBER 31, 2018</v>
      </c>
      <c r="B4" s="379"/>
      <c r="C4" s="379"/>
      <c r="D4" s="379"/>
      <c r="E4" s="379"/>
      <c r="F4" s="379"/>
      <c r="G4" s="379"/>
    </row>
    <row r="5" spans="1:7" s="16" customFormat="1" ht="20.100000000000001" customHeight="1" x14ac:dyDescent="0.2">
      <c r="A5" s="380" t="str">
        <f>'Rate Case Constants'!C22</f>
        <v>FOR THE 12 MONTHS ENDED APRIL 30, 2020</v>
      </c>
      <c r="B5" s="379"/>
      <c r="C5" s="379"/>
      <c r="D5" s="379"/>
      <c r="E5" s="379"/>
      <c r="F5" s="379"/>
      <c r="G5" s="379"/>
    </row>
    <row r="6" spans="1:7" s="16" customFormat="1" ht="20.100000000000001" customHeight="1" x14ac:dyDescent="0.2">
      <c r="A6" s="28"/>
      <c r="B6" s="28"/>
      <c r="C6" s="28"/>
      <c r="D6" s="28"/>
      <c r="E6" s="28"/>
      <c r="F6" s="28"/>
      <c r="G6" s="28"/>
    </row>
    <row r="7" spans="1:7" s="16" customFormat="1" ht="20.100000000000001" customHeight="1" x14ac:dyDescent="0.2">
      <c r="A7" s="18" t="s">
        <v>207</v>
      </c>
      <c r="G7" s="19" t="s">
        <v>208</v>
      </c>
    </row>
    <row r="8" spans="1:7" s="16" customFormat="1" ht="20.100000000000001" customHeight="1" x14ac:dyDescent="0.2">
      <c r="A8" s="16" t="str">
        <f>'Rate Case Constants'!C29</f>
        <v>TYPE OF FILING: _____ ORIGINAL  _____ UPDATED  __X__ REVISED</v>
      </c>
      <c r="G8" s="19" t="s">
        <v>209</v>
      </c>
    </row>
    <row r="9" spans="1:7" s="16" customFormat="1" ht="20.100000000000001" customHeight="1" x14ac:dyDescent="0.2">
      <c r="A9" s="18" t="s">
        <v>151</v>
      </c>
      <c r="D9" s="18"/>
      <c r="F9" s="18"/>
      <c r="G9" s="20" t="str">
        <f>'Rate Case Constants'!C36</f>
        <v>WITNESS:   C. M. GARRETT</v>
      </c>
    </row>
    <row r="10" spans="1:7" s="16" customFormat="1" ht="20.100000000000001" customHeight="1" x14ac:dyDescent="0.2"/>
    <row r="11" spans="1:7" ht="75.75" customHeight="1" x14ac:dyDescent="0.2">
      <c r="A11" s="31" t="s">
        <v>152</v>
      </c>
      <c r="B11" s="31" t="s">
        <v>210</v>
      </c>
      <c r="C11" s="31" t="s">
        <v>211</v>
      </c>
      <c r="D11" s="31" t="s">
        <v>212</v>
      </c>
      <c r="E11" s="31" t="s">
        <v>219</v>
      </c>
      <c r="F11" s="31" t="s">
        <v>220</v>
      </c>
      <c r="G11" s="31" t="s">
        <v>221</v>
      </c>
    </row>
    <row r="12" spans="1:7" ht="18.95" customHeight="1" x14ac:dyDescent="0.2">
      <c r="A12" s="22"/>
      <c r="B12" s="29"/>
      <c r="C12" s="182">
        <v>-1</v>
      </c>
      <c r="D12" s="182">
        <v>-2</v>
      </c>
      <c r="E12" s="182">
        <v>-3</v>
      </c>
      <c r="F12" s="182">
        <v>-4</v>
      </c>
      <c r="G12" s="182">
        <v>-5</v>
      </c>
    </row>
    <row r="13" spans="1:7" ht="18.95" customHeight="1" x14ac:dyDescent="0.2">
      <c r="A13" s="22"/>
      <c r="B13" s="29"/>
      <c r="C13" s="30" t="s">
        <v>155</v>
      </c>
      <c r="D13" s="30" t="s">
        <v>155</v>
      </c>
      <c r="E13" s="30" t="s">
        <v>155</v>
      </c>
      <c r="F13" s="30" t="s">
        <v>155</v>
      </c>
      <c r="G13" s="30" t="s">
        <v>155</v>
      </c>
    </row>
    <row r="14" spans="1:7" ht="18.95" customHeight="1" x14ac:dyDescent="0.2">
      <c r="A14" s="22">
        <v>1</v>
      </c>
      <c r="B14" s="41" t="s">
        <v>123</v>
      </c>
      <c r="C14" s="24"/>
      <c r="D14" s="24"/>
      <c r="E14" s="24"/>
      <c r="F14" s="24"/>
      <c r="G14" s="24"/>
    </row>
    <row r="15" spans="1:7" ht="18.95" customHeight="1" x14ac:dyDescent="0.2">
      <c r="A15" s="26">
        <f>A14+1</f>
        <v>2</v>
      </c>
      <c r="B15" s="23" t="s">
        <v>258</v>
      </c>
      <c r="C15" s="24">
        <f>'SCH C-2.1 B'!$H23</f>
        <v>973144273.69095838</v>
      </c>
      <c r="D15" s="24">
        <f t="shared" ref="D15:D16" si="0">E15-C15</f>
        <v>27065667.409995914</v>
      </c>
      <c r="E15" s="24">
        <f>'SCH C-2.1 F'!$H23</f>
        <v>1000209941.1009543</v>
      </c>
      <c r="F15" s="24">
        <f>'SCH D-1'!G23</f>
        <v>-8262747.3396496885</v>
      </c>
      <c r="G15" s="24">
        <f t="shared" ref="G15:G16" si="1">SUM(E15:F15)</f>
        <v>991947193.76130462</v>
      </c>
    </row>
    <row r="16" spans="1:7" ht="18.95" customHeight="1" x14ac:dyDescent="0.2">
      <c r="A16" s="26">
        <f>A15+1</f>
        <v>3</v>
      </c>
      <c r="B16" s="23" t="s">
        <v>125</v>
      </c>
      <c r="C16" s="24">
        <f>'SCH C-2.1 B'!$H30</f>
        <v>22260231.153488368</v>
      </c>
      <c r="D16" s="24">
        <f t="shared" si="0"/>
        <v>-485974.42745436728</v>
      </c>
      <c r="E16" s="24">
        <f>'SCH C-2.1 F'!$H30</f>
        <v>21774256.726034001</v>
      </c>
      <c r="F16" s="24">
        <f>'SCH D-1'!G30</f>
        <v>0</v>
      </c>
      <c r="G16" s="24">
        <f t="shared" si="1"/>
        <v>21774256.726034001</v>
      </c>
    </row>
    <row r="17" spans="1:7" ht="18.95" customHeight="1" x14ac:dyDescent="0.2">
      <c r="A17" s="26"/>
      <c r="B17" s="23"/>
    </row>
    <row r="18" spans="1:7" ht="18.95" customHeight="1" x14ac:dyDescent="0.2">
      <c r="A18" s="26">
        <f>A16+1</f>
        <v>4</v>
      </c>
      <c r="B18" s="42" t="s">
        <v>127</v>
      </c>
      <c r="C18" s="35">
        <f>SUM(C15:C16)</f>
        <v>995404504.84444678</v>
      </c>
      <c r="D18" s="35">
        <f>SUM(D15:D16)</f>
        <v>26579692.982541546</v>
      </c>
      <c r="E18" s="35">
        <f>SUM(E15:E16)</f>
        <v>1021984197.8269883</v>
      </c>
      <c r="F18" s="35">
        <f>SUM(F15:F16)</f>
        <v>-8262747.3396496885</v>
      </c>
      <c r="G18" s="35">
        <f>SUM(G15:G16)</f>
        <v>1013721450.4873387</v>
      </c>
    </row>
    <row r="19" spans="1:7" ht="18.95" customHeight="1" x14ac:dyDescent="0.2">
      <c r="B19" s="23"/>
    </row>
    <row r="20" spans="1:7" ht="18.95" customHeight="1" x14ac:dyDescent="0.2">
      <c r="A20" s="26">
        <f>A18+1</f>
        <v>5</v>
      </c>
      <c r="B20" s="41" t="s">
        <v>124</v>
      </c>
    </row>
    <row r="21" spans="1:7" ht="18.95" customHeight="1" x14ac:dyDescent="0.2">
      <c r="A21" s="26">
        <f>A20+1</f>
        <v>6</v>
      </c>
      <c r="B21" s="34" t="s">
        <v>194</v>
      </c>
    </row>
    <row r="22" spans="1:7" ht="18.95" customHeight="1" x14ac:dyDescent="0.2">
      <c r="A22" s="26">
        <f>A21+1</f>
        <v>7</v>
      </c>
      <c r="B22" s="10" t="s">
        <v>213</v>
      </c>
      <c r="C22" s="24">
        <f ca="1">'SCH C-2.1 B'!$H107</f>
        <v>451504107.29140216</v>
      </c>
      <c r="D22" s="24">
        <f ca="1">E22-C22</f>
        <v>4739736.1440404058</v>
      </c>
      <c r="E22" s="24">
        <f>'SCH C-2.1 F'!$H107</f>
        <v>456243843.43544257</v>
      </c>
      <c r="F22" s="24">
        <f>'SCH D-1'!$G119</f>
        <v>0</v>
      </c>
      <c r="G22" s="24">
        <f>SUM(E22:F22)</f>
        <v>456243843.43544257</v>
      </c>
    </row>
    <row r="23" spans="1:7" ht="18.95" customHeight="1" x14ac:dyDescent="0.2">
      <c r="A23" s="26">
        <f t="shared" ref="A23:A28" si="2">A22+1</f>
        <v>8</v>
      </c>
      <c r="B23" s="10" t="s">
        <v>214</v>
      </c>
      <c r="C23" s="24">
        <f>'SCH C-2.1 B'!$H137</f>
        <v>19070691.66</v>
      </c>
      <c r="D23" s="24">
        <f t="shared" ref="D23:D28" si="3">E23-C23</f>
        <v>4619466.34</v>
      </c>
      <c r="E23" s="24">
        <f>'SCH C-2.1 F'!$H137</f>
        <v>23690158</v>
      </c>
      <c r="F23" s="24">
        <f>'SCH D-1'!$G149</f>
        <v>0</v>
      </c>
      <c r="G23" s="24">
        <f t="shared" ref="G23:G28" si="4">SUM(E23:F23)</f>
        <v>23690158</v>
      </c>
    </row>
    <row r="24" spans="1:7" ht="18.95" customHeight="1" x14ac:dyDescent="0.2">
      <c r="A24" s="26">
        <f t="shared" si="2"/>
        <v>9</v>
      </c>
      <c r="B24" s="10" t="s">
        <v>215</v>
      </c>
      <c r="C24" s="24">
        <f>'SCH C-2.1 B'!$H159</f>
        <v>51747477.009999983</v>
      </c>
      <c r="D24" s="24">
        <f t="shared" si="3"/>
        <v>-1646496.0099999979</v>
      </c>
      <c r="E24" s="24">
        <f>'SCH C-2.1 F'!$H159</f>
        <v>50100980.999999985</v>
      </c>
      <c r="F24" s="24">
        <f>'SCH D-1'!$G183</f>
        <v>0</v>
      </c>
      <c r="G24" s="24">
        <f t="shared" si="4"/>
        <v>50100980.999999985</v>
      </c>
    </row>
    <row r="25" spans="1:7" ht="18.95" customHeight="1" x14ac:dyDescent="0.2">
      <c r="A25" s="26">
        <f t="shared" si="2"/>
        <v>10</v>
      </c>
      <c r="B25" s="10" t="s">
        <v>216</v>
      </c>
      <c r="C25" s="24">
        <f>'SCH C-2.1 B'!$H179</f>
        <v>13582299.959999993</v>
      </c>
      <c r="D25" s="24">
        <f t="shared" si="3"/>
        <v>519418.99000000209</v>
      </c>
      <c r="E25" s="24">
        <f>'SCH C-2.1 F'!$H179</f>
        <v>14101718.949999996</v>
      </c>
      <c r="F25" s="24">
        <f>'SCH D-1'!$G203</f>
        <v>0</v>
      </c>
      <c r="G25" s="24">
        <f t="shared" si="4"/>
        <v>14101718.949999996</v>
      </c>
    </row>
    <row r="26" spans="1:7" ht="18.95" customHeight="1" x14ac:dyDescent="0.2">
      <c r="A26" s="26">
        <f t="shared" si="2"/>
        <v>11</v>
      </c>
      <c r="B26" s="10" t="s">
        <v>217</v>
      </c>
      <c r="C26" s="24">
        <f>'SCH C-2.1 B'!$H186</f>
        <v>1706761.0400000005</v>
      </c>
      <c r="D26" s="24">
        <f t="shared" si="3"/>
        <v>1076702.9999999944</v>
      </c>
      <c r="E26" s="24">
        <f>'SCH C-2.1 F'!$H186</f>
        <v>2783464.0399999949</v>
      </c>
      <c r="F26" s="24">
        <f>'SCH D-1'!$G210</f>
        <v>0</v>
      </c>
      <c r="G26" s="24">
        <f t="shared" si="4"/>
        <v>2783464.0399999949</v>
      </c>
    </row>
    <row r="27" spans="1:7" ht="18.95" customHeight="1" x14ac:dyDescent="0.2">
      <c r="A27" s="26">
        <f t="shared" si="2"/>
        <v>12</v>
      </c>
      <c r="B27" s="10" t="s">
        <v>138</v>
      </c>
      <c r="C27" s="24">
        <f>'SCH C-2.1 B'!$H193</f>
        <v>1071475.0699999989</v>
      </c>
      <c r="D27" s="24">
        <f t="shared" si="3"/>
        <v>-22933.349999999162</v>
      </c>
      <c r="E27" s="24">
        <f>'SCH C-2.1 F'!$H193</f>
        <v>1048541.7199999997</v>
      </c>
      <c r="F27" s="24">
        <f>'SCH D-1'!$G217</f>
        <v>-1048541.72</v>
      </c>
      <c r="G27" s="24">
        <f t="shared" si="4"/>
        <v>0</v>
      </c>
    </row>
    <row r="28" spans="1:7" ht="18.95" customHeight="1" x14ac:dyDescent="0.2">
      <c r="A28" s="26">
        <f t="shared" si="2"/>
        <v>13</v>
      </c>
      <c r="B28" s="10" t="s">
        <v>218</v>
      </c>
      <c r="C28" s="35">
        <f>'SCH C-2.1 B'!$H222</f>
        <v>77619946.345246494</v>
      </c>
      <c r="D28" s="35">
        <f t="shared" si="3"/>
        <v>2758604.2578481138</v>
      </c>
      <c r="E28" s="35">
        <f>'SCH C-2.1 F'!$H222</f>
        <v>80378550.603094608</v>
      </c>
      <c r="F28" s="35">
        <f>'SCH D-1'!$G246</f>
        <v>-6221.9999999999909</v>
      </c>
      <c r="G28" s="35">
        <f t="shared" si="4"/>
        <v>80372328.603094608</v>
      </c>
    </row>
    <row r="29" spans="1:7" ht="18.95" customHeight="1" x14ac:dyDescent="0.2">
      <c r="A29" s="26"/>
    </row>
    <row r="30" spans="1:7" ht="18.95" customHeight="1" x14ac:dyDescent="0.2">
      <c r="A30" s="26">
        <f>A28+1</f>
        <v>14</v>
      </c>
      <c r="B30" s="10" t="s">
        <v>195</v>
      </c>
      <c r="C30" s="35">
        <f ca="1">SUM(C22:C29)</f>
        <v>616302758.37664866</v>
      </c>
      <c r="D30" s="35">
        <f t="shared" ref="D30:G30" ca="1" si="5">SUM(D22:D29)</f>
        <v>12044499.371888518</v>
      </c>
      <c r="E30" s="35">
        <f>SUM(E22:E29)</f>
        <v>628347257.74853718</v>
      </c>
      <c r="F30" s="35">
        <f>SUM(F22:F29)</f>
        <v>-1054763.72</v>
      </c>
      <c r="G30" s="35">
        <f t="shared" si="5"/>
        <v>627292494.02853715</v>
      </c>
    </row>
    <row r="31" spans="1:7" ht="18.95" customHeight="1" x14ac:dyDescent="0.2">
      <c r="A31" s="26"/>
      <c r="B31" s="10"/>
    </row>
    <row r="32" spans="1:7" ht="18.95" customHeight="1" x14ac:dyDescent="0.2">
      <c r="A32" s="26">
        <f>A30+1</f>
        <v>15</v>
      </c>
      <c r="B32" s="10" t="s">
        <v>197</v>
      </c>
      <c r="C32" s="24">
        <f>'SCH C-2.1 B'!$H226</f>
        <v>129274098.52316996</v>
      </c>
      <c r="D32" s="24">
        <f t="shared" ref="D32:D38" si="6">E32-C32</f>
        <v>26205484.002580106</v>
      </c>
      <c r="E32" s="24">
        <f>'SCH C-2.1 F'!$H226</f>
        <v>155479582.52575007</v>
      </c>
      <c r="F32" s="24">
        <f>'SCH D-1'!$G250</f>
        <v>0</v>
      </c>
      <c r="G32" s="24">
        <f t="shared" ref="G32:G38" si="7">SUM(E32:F32)</f>
        <v>155479582.52575007</v>
      </c>
    </row>
    <row r="33" spans="1:7" ht="18.95" customHeight="1" x14ac:dyDescent="0.2">
      <c r="A33" s="26">
        <f t="shared" ref="A33:A38" si="8">A32+1</f>
        <v>16</v>
      </c>
      <c r="B33" s="10" t="s">
        <v>1080</v>
      </c>
      <c r="C33" s="24">
        <f ca="1">'SCH C-2.1 B'!$H227</f>
        <v>0</v>
      </c>
      <c r="D33" s="24">
        <f t="shared" ref="D33" ca="1" si="9">E33-C33</f>
        <v>0</v>
      </c>
      <c r="E33" s="24">
        <f>'SCH C-2.1 F'!$H227</f>
        <v>0</v>
      </c>
      <c r="F33" s="24">
        <f>'SCH D-1'!$G251</f>
        <v>0</v>
      </c>
      <c r="G33" s="24">
        <f t="shared" ref="G33" si="10">SUM(E33:F33)</f>
        <v>0</v>
      </c>
    </row>
    <row r="34" spans="1:7" ht="18.95" customHeight="1" x14ac:dyDescent="0.2">
      <c r="A34" s="26">
        <f t="shared" si="8"/>
        <v>17</v>
      </c>
      <c r="B34" s="10" t="s">
        <v>10</v>
      </c>
      <c r="C34" s="24">
        <f ca="1">'SCH C-2.1 B'!$H228</f>
        <v>32704150.593305718</v>
      </c>
      <c r="D34" s="24">
        <f t="shared" ca="1" si="6"/>
        <v>2165606.0162968971</v>
      </c>
      <c r="E34" s="24">
        <f>'SCH C-2.1 F'!$H228</f>
        <v>34869756.609602615</v>
      </c>
      <c r="F34" s="24">
        <f>'SCH D-1'!$G252</f>
        <v>0</v>
      </c>
      <c r="G34" s="24">
        <f t="shared" si="7"/>
        <v>34869756.609602615</v>
      </c>
    </row>
    <row r="35" spans="1:7" ht="18.95" customHeight="1" x14ac:dyDescent="0.2">
      <c r="A35" s="26">
        <f t="shared" si="8"/>
        <v>18</v>
      </c>
      <c r="B35" s="10" t="s">
        <v>199</v>
      </c>
      <c r="C35" s="24">
        <f ca="1">'SCH C-2.1 B'!$H229</f>
        <v>27388567.776246898</v>
      </c>
      <c r="D35" s="24">
        <f t="shared" ca="1" si="6"/>
        <v>-6355498.1821424812</v>
      </c>
      <c r="E35" s="24">
        <f>'SCH C-2.1 F'!$H229</f>
        <v>21033069.594104417</v>
      </c>
      <c r="F35" s="24">
        <f>'SCH D-1'!$G253</f>
        <v>-1437992.7321201125</v>
      </c>
      <c r="G35" s="24">
        <f t="shared" si="7"/>
        <v>19595076.861984305</v>
      </c>
    </row>
    <row r="36" spans="1:7" ht="18.95" customHeight="1" x14ac:dyDescent="0.2">
      <c r="A36" s="26">
        <f t="shared" si="8"/>
        <v>19</v>
      </c>
      <c r="B36" s="10" t="s">
        <v>200</v>
      </c>
      <c r="C36" s="24">
        <f ca="1">'SCH C-2.1 B'!$H230</f>
        <v>7539127.6957197441</v>
      </c>
      <c r="D36" s="24">
        <f t="shared" ca="1" si="6"/>
        <v>-1350071.3304589009</v>
      </c>
      <c r="E36" s="24">
        <f>'SCH C-2.1 F'!$H230</f>
        <v>6189056.3652608432</v>
      </c>
      <c r="F36" s="24">
        <f>'SCH D-1'!$G254</f>
        <v>-360399.18098248448</v>
      </c>
      <c r="G36" s="24">
        <f t="shared" si="7"/>
        <v>5828657.1842783587</v>
      </c>
    </row>
    <row r="37" spans="1:7" ht="18.95" customHeight="1" x14ac:dyDescent="0.2">
      <c r="A37" s="26">
        <f t="shared" si="8"/>
        <v>20</v>
      </c>
      <c r="B37" s="10" t="s">
        <v>203</v>
      </c>
      <c r="C37" s="24">
        <f>'SCH C-2.1 B'!$H231</f>
        <v>-1102488</v>
      </c>
      <c r="D37" s="24">
        <f t="shared" si="6"/>
        <v>98367.30736980855</v>
      </c>
      <c r="E37" s="24">
        <f>'SCH C-2.1 F'!$H231</f>
        <v>-1004120.6926301915</v>
      </c>
      <c r="F37" s="24">
        <f>'SCH D-1'!$G267</f>
        <v>0</v>
      </c>
      <c r="G37" s="24">
        <f t="shared" si="7"/>
        <v>-1004120.6926301915</v>
      </c>
    </row>
    <row r="38" spans="1:7" ht="18.95" customHeight="1" x14ac:dyDescent="0.2">
      <c r="A38" s="26">
        <f t="shared" si="8"/>
        <v>21</v>
      </c>
      <c r="B38" s="10" t="s">
        <v>204</v>
      </c>
      <c r="C38" s="35">
        <f ca="1">'SCH C-2.1 B'!$H232</f>
        <v>-17792.759999999998</v>
      </c>
      <c r="D38" s="35">
        <f t="shared" ca="1" si="6"/>
        <v>17792.759999999998</v>
      </c>
      <c r="E38" s="35">
        <f>'SCH C-2.1 F'!$H232</f>
        <v>0</v>
      </c>
      <c r="F38" s="35">
        <f>'SCH D-1'!$G268</f>
        <v>0</v>
      </c>
      <c r="G38" s="35">
        <f t="shared" si="7"/>
        <v>0</v>
      </c>
    </row>
    <row r="39" spans="1:7" ht="18.95" customHeight="1" x14ac:dyDescent="0.2">
      <c r="B39" s="10"/>
    </row>
    <row r="40" spans="1:7" ht="18.95" customHeight="1" thickBot="1" x14ac:dyDescent="0.25">
      <c r="A40" s="26">
        <f>A38+1</f>
        <v>22</v>
      </c>
      <c r="B40" s="43" t="s">
        <v>100</v>
      </c>
      <c r="C40" s="39">
        <f ca="1">SUM(C30:C38)</f>
        <v>812088422.205091</v>
      </c>
      <c r="D40" s="39">
        <f ca="1">SUM(D30:D38)</f>
        <v>32826179.945533946</v>
      </c>
      <c r="E40" s="39">
        <f>SUM(E30:E38)</f>
        <v>844914602.15062487</v>
      </c>
      <c r="F40" s="39">
        <f>SUM(F30:F38)</f>
        <v>-2853155.6331025967</v>
      </c>
      <c r="G40" s="39">
        <f>SUM(G30:G38)</f>
        <v>842061446.51752222</v>
      </c>
    </row>
    <row r="41" spans="1:7" ht="18.95" customHeight="1" thickTop="1" x14ac:dyDescent="0.2">
      <c r="B41" s="10"/>
    </row>
    <row r="42" spans="1:7" ht="18.95" customHeight="1" thickBot="1" x14ac:dyDescent="0.25">
      <c r="A42" s="26">
        <f>A40+1</f>
        <v>23</v>
      </c>
      <c r="B42" s="43" t="s">
        <v>101</v>
      </c>
      <c r="C42" s="39">
        <f ca="1">C18-C40</f>
        <v>183316082.63935578</v>
      </c>
      <c r="D42" s="39">
        <f ca="1">D18-D40</f>
        <v>-6246486.9629923999</v>
      </c>
      <c r="E42" s="39">
        <f>E18-E40</f>
        <v>177069595.67636347</v>
      </c>
      <c r="F42" s="39">
        <f>F18-F40</f>
        <v>-5409591.7065470917</v>
      </c>
      <c r="G42" s="39">
        <f>G18-G40</f>
        <v>171660003.96981645</v>
      </c>
    </row>
    <row r="43" spans="1:7" ht="18.95" customHeight="1" thickTop="1" x14ac:dyDescent="0.2"/>
    <row r="44" spans="1:7" ht="18.95" customHeight="1" x14ac:dyDescent="0.2"/>
    <row r="45" spans="1:7" ht="18.95" customHeight="1" x14ac:dyDescent="0.2"/>
    <row r="46" spans="1:7" ht="18.95" customHeight="1" x14ac:dyDescent="0.2"/>
    <row r="47" spans="1:7" ht="18.95" customHeight="1" x14ac:dyDescent="0.2"/>
    <row r="48" spans="1:7" ht="18.95" customHeight="1" x14ac:dyDescent="0.2"/>
    <row r="49" ht="18.95" customHeight="1" x14ac:dyDescent="0.2"/>
    <row r="50" ht="18.95" customHeight="1" x14ac:dyDescent="0.2"/>
    <row r="51" ht="18.95" customHeight="1" x14ac:dyDescent="0.2"/>
    <row r="52" ht="18.95" customHeight="1" x14ac:dyDescent="0.2"/>
    <row r="53" ht="18.95" customHeight="1" x14ac:dyDescent="0.2"/>
    <row r="54" ht="18.95" customHeight="1" x14ac:dyDescent="0.2"/>
    <row r="55" ht="18.95" customHeight="1" x14ac:dyDescent="0.2"/>
    <row r="56" ht="18.95" customHeight="1" x14ac:dyDescent="0.2"/>
    <row r="57" ht="18.95" customHeight="1" x14ac:dyDescent="0.2"/>
    <row r="58" ht="18.95" customHeight="1" x14ac:dyDescent="0.2"/>
    <row r="59" ht="18.95" customHeight="1" x14ac:dyDescent="0.2"/>
    <row r="60" ht="18.95" customHeight="1" x14ac:dyDescent="0.2"/>
    <row r="61" ht="18.95" customHeight="1" x14ac:dyDescent="0.2"/>
    <row r="62" ht="18.95" customHeight="1" x14ac:dyDescent="0.2"/>
    <row r="63" ht="18.95" customHeight="1" x14ac:dyDescent="0.2"/>
    <row r="64" ht="18.95" customHeight="1" x14ac:dyDescent="0.2"/>
    <row r="65" ht="18.95" customHeight="1" x14ac:dyDescent="0.2"/>
    <row r="66" ht="18.95" customHeight="1" x14ac:dyDescent="0.2"/>
    <row r="67" ht="18.95" customHeight="1" x14ac:dyDescent="0.2"/>
    <row r="68" ht="18.95" customHeight="1" x14ac:dyDescent="0.2"/>
    <row r="69" ht="18.95" customHeight="1" x14ac:dyDescent="0.2"/>
    <row r="70" ht="18.95" customHeight="1" x14ac:dyDescent="0.2"/>
    <row r="71" ht="18.95" customHeight="1" x14ac:dyDescent="0.2"/>
    <row r="72" ht="18.95" customHeight="1" x14ac:dyDescent="0.2"/>
    <row r="73" ht="18.95" customHeight="1" x14ac:dyDescent="0.2"/>
    <row r="74" ht="18.95" customHeight="1" x14ac:dyDescent="0.2"/>
    <row r="75" ht="18.95" customHeight="1" x14ac:dyDescent="0.2"/>
    <row r="76" ht="18.95" customHeight="1" x14ac:dyDescent="0.2"/>
    <row r="77" ht="18.95" customHeight="1" x14ac:dyDescent="0.2"/>
    <row r="78" ht="18.95" customHeight="1" x14ac:dyDescent="0.2"/>
    <row r="79" ht="18.95" customHeight="1" x14ac:dyDescent="0.2"/>
    <row r="80" ht="18.95" customHeight="1" x14ac:dyDescent="0.2"/>
    <row r="81" ht="18.95" customHeight="1" x14ac:dyDescent="0.2"/>
    <row r="82" ht="18.95" customHeight="1" x14ac:dyDescent="0.2"/>
    <row r="83" ht="18.95" customHeight="1" x14ac:dyDescent="0.2"/>
    <row r="84" ht="18.95" customHeight="1" x14ac:dyDescent="0.2"/>
    <row r="85" ht="18.95" customHeight="1" x14ac:dyDescent="0.2"/>
    <row r="86" ht="18.95" customHeight="1" x14ac:dyDescent="0.2"/>
    <row r="87" ht="18.95" customHeight="1" x14ac:dyDescent="0.2"/>
    <row r="88" ht="18.95" customHeight="1" x14ac:dyDescent="0.2"/>
    <row r="89" ht="18.95" customHeight="1" x14ac:dyDescent="0.2"/>
    <row r="90" ht="18.95" customHeight="1" x14ac:dyDescent="0.2"/>
    <row r="91" ht="18.95" customHeight="1" x14ac:dyDescent="0.2"/>
    <row r="92" ht="18.95" customHeight="1" x14ac:dyDescent="0.2"/>
    <row r="93" ht="18.95" customHeight="1" x14ac:dyDescent="0.2"/>
    <row r="94" ht="18.95" customHeight="1" x14ac:dyDescent="0.2"/>
    <row r="95" ht="18.95" customHeight="1" x14ac:dyDescent="0.2"/>
    <row r="96" ht="18.95" customHeight="1" x14ac:dyDescent="0.2"/>
    <row r="97" ht="18.95" customHeight="1" x14ac:dyDescent="0.2"/>
    <row r="98" ht="18.95" customHeight="1" x14ac:dyDescent="0.2"/>
    <row r="99" ht="18.95" customHeight="1" x14ac:dyDescent="0.2"/>
    <row r="100" ht="18.95" customHeight="1" x14ac:dyDescent="0.2"/>
    <row r="101" ht="18.95" customHeight="1" x14ac:dyDescent="0.2"/>
    <row r="102" ht="18.95" customHeight="1" x14ac:dyDescent="0.2"/>
    <row r="103" ht="18.95" customHeight="1" x14ac:dyDescent="0.2"/>
    <row r="104" ht="18.95" customHeight="1" x14ac:dyDescent="0.2"/>
    <row r="105" ht="18.95" customHeight="1" x14ac:dyDescent="0.2"/>
    <row r="106" ht="18.95" customHeight="1" x14ac:dyDescent="0.2"/>
    <row r="107" ht="18.95" customHeight="1" x14ac:dyDescent="0.2"/>
    <row r="108" ht="18.95" customHeight="1" x14ac:dyDescent="0.2"/>
    <row r="109" ht="18.95" customHeight="1" x14ac:dyDescent="0.2"/>
    <row r="110" ht="18.95" customHeight="1" x14ac:dyDescent="0.2"/>
    <row r="111" ht="18.95" customHeight="1" x14ac:dyDescent="0.2"/>
    <row r="112" ht="18.95" customHeight="1" x14ac:dyDescent="0.2"/>
    <row r="113" ht="18.95" customHeight="1" x14ac:dyDescent="0.2"/>
    <row r="114" ht="18.95" customHeight="1" x14ac:dyDescent="0.2"/>
    <row r="115" ht="18.95" customHeight="1" x14ac:dyDescent="0.2"/>
    <row r="116" ht="18.95" customHeight="1" x14ac:dyDescent="0.2"/>
    <row r="117" ht="18.95" customHeight="1" x14ac:dyDescent="0.2"/>
    <row r="118" ht="18.95" customHeight="1" x14ac:dyDescent="0.2"/>
    <row r="119" ht="18.95" customHeight="1" x14ac:dyDescent="0.2"/>
    <row r="120" ht="18.95" customHeight="1" x14ac:dyDescent="0.2"/>
    <row r="121" ht="18.95" customHeight="1" x14ac:dyDescent="0.2"/>
    <row r="122" ht="18.95" customHeight="1" x14ac:dyDescent="0.2"/>
    <row r="123" ht="18.95" customHeight="1" x14ac:dyDescent="0.2"/>
    <row r="124" ht="18.95" customHeight="1" x14ac:dyDescent="0.2"/>
    <row r="125" ht="18.95" customHeight="1" x14ac:dyDescent="0.2"/>
    <row r="126" ht="18.95" customHeight="1" x14ac:dyDescent="0.2"/>
    <row r="127" ht="18.95" customHeight="1" x14ac:dyDescent="0.2"/>
    <row r="128" ht="18.95" customHeight="1" x14ac:dyDescent="0.2"/>
    <row r="129" ht="18.95" customHeight="1" x14ac:dyDescent="0.2"/>
    <row r="130" ht="18.95" customHeight="1" x14ac:dyDescent="0.2"/>
    <row r="131" ht="18.95" customHeight="1" x14ac:dyDescent="0.2"/>
    <row r="132" ht="18.95" customHeight="1" x14ac:dyDescent="0.2"/>
    <row r="133" ht="18.95" customHeight="1" x14ac:dyDescent="0.2"/>
    <row r="134" ht="18.95" customHeight="1" x14ac:dyDescent="0.2"/>
    <row r="135" ht="18.95" customHeight="1" x14ac:dyDescent="0.2"/>
    <row r="136" ht="18.95" customHeight="1" x14ac:dyDescent="0.2"/>
    <row r="137" ht="18.95" customHeight="1" x14ac:dyDescent="0.2"/>
    <row r="138" ht="18.95" customHeight="1" x14ac:dyDescent="0.2"/>
    <row r="139" ht="18.95" customHeight="1" x14ac:dyDescent="0.2"/>
    <row r="140" ht="18.95" customHeight="1" x14ac:dyDescent="0.2"/>
    <row r="141" ht="18.95" customHeight="1" x14ac:dyDescent="0.2"/>
    <row r="142" ht="18.95" customHeight="1" x14ac:dyDescent="0.2"/>
    <row r="143" ht="18.95" customHeight="1" x14ac:dyDescent="0.2"/>
    <row r="144" ht="18.95" customHeight="1" x14ac:dyDescent="0.2"/>
    <row r="145" ht="18.95" customHeight="1" x14ac:dyDescent="0.2"/>
    <row r="146" ht="18.95" customHeight="1" x14ac:dyDescent="0.2"/>
    <row r="147" ht="18.95" customHeight="1" x14ac:dyDescent="0.2"/>
    <row r="148" ht="18.95" customHeight="1" x14ac:dyDescent="0.2"/>
    <row r="149" ht="18.95" customHeight="1" x14ac:dyDescent="0.2"/>
    <row r="150" ht="18.95" customHeight="1" x14ac:dyDescent="0.2"/>
    <row r="151" ht="18.95" customHeight="1" x14ac:dyDescent="0.2"/>
    <row r="152" ht="18.95" customHeight="1" x14ac:dyDescent="0.2"/>
    <row r="153" ht="18.95" customHeight="1" x14ac:dyDescent="0.2"/>
    <row r="154" ht="18.95" customHeight="1" x14ac:dyDescent="0.2"/>
    <row r="155" ht="18.95" customHeight="1" x14ac:dyDescent="0.2"/>
    <row r="156" ht="18.95" customHeight="1" x14ac:dyDescent="0.2"/>
    <row r="157" ht="18.95" customHeight="1" x14ac:dyDescent="0.2"/>
    <row r="158" ht="18.95" customHeight="1" x14ac:dyDescent="0.2"/>
    <row r="159" ht="18.95" customHeight="1" x14ac:dyDescent="0.2"/>
    <row r="160" ht="18.95" customHeight="1" x14ac:dyDescent="0.2"/>
    <row r="161" ht="18.95" customHeight="1" x14ac:dyDescent="0.2"/>
    <row r="162" ht="18.95" customHeight="1" x14ac:dyDescent="0.2"/>
    <row r="163" ht="18.95" customHeight="1" x14ac:dyDescent="0.2"/>
    <row r="164" ht="18.95" customHeight="1" x14ac:dyDescent="0.2"/>
    <row r="165" ht="18.95" customHeight="1" x14ac:dyDescent="0.2"/>
    <row r="166" ht="18.95" customHeight="1" x14ac:dyDescent="0.2"/>
    <row r="167" ht="18.95" customHeight="1" x14ac:dyDescent="0.2"/>
    <row r="168" ht="18.95" customHeight="1" x14ac:dyDescent="0.2"/>
    <row r="169" ht="18.95" customHeight="1" x14ac:dyDescent="0.2"/>
    <row r="170" ht="18.95" customHeight="1" x14ac:dyDescent="0.2"/>
    <row r="171" ht="18.95" customHeight="1" x14ac:dyDescent="0.2"/>
    <row r="172" ht="18.95" customHeight="1" x14ac:dyDescent="0.2"/>
    <row r="173" ht="18.95" customHeight="1" x14ac:dyDescent="0.2"/>
    <row r="174" ht="18.95" customHeight="1" x14ac:dyDescent="0.2"/>
    <row r="175" ht="18.95" customHeight="1" x14ac:dyDescent="0.2"/>
    <row r="176" ht="18.95" customHeight="1" x14ac:dyDescent="0.2"/>
    <row r="177" ht="18.95" customHeight="1" x14ac:dyDescent="0.2"/>
    <row r="178" ht="18.95" customHeight="1" x14ac:dyDescent="0.2"/>
    <row r="179" ht="18.95" customHeight="1" x14ac:dyDescent="0.2"/>
    <row r="180" ht="18.95" customHeight="1" x14ac:dyDescent="0.2"/>
    <row r="181" ht="18.95" customHeight="1" x14ac:dyDescent="0.2"/>
    <row r="182" ht="18.95" customHeight="1" x14ac:dyDescent="0.2"/>
    <row r="183" ht="18.95" customHeight="1" x14ac:dyDescent="0.2"/>
    <row r="184" ht="18.95" customHeight="1" x14ac:dyDescent="0.2"/>
    <row r="185" ht="18.95" customHeight="1" x14ac:dyDescent="0.2"/>
    <row r="186" ht="18.95" customHeight="1" x14ac:dyDescent="0.2"/>
    <row r="187" ht="18.95" customHeight="1" x14ac:dyDescent="0.2"/>
    <row r="188" ht="18.95" customHeight="1" x14ac:dyDescent="0.2"/>
    <row r="189" ht="18.95" customHeight="1" x14ac:dyDescent="0.2"/>
    <row r="190" ht="18.95" customHeight="1" x14ac:dyDescent="0.2"/>
    <row r="191" ht="18.95" customHeight="1" x14ac:dyDescent="0.2"/>
    <row r="192" ht="18.95" customHeight="1" x14ac:dyDescent="0.2"/>
    <row r="193" ht="18.95" customHeight="1" x14ac:dyDescent="0.2"/>
    <row r="194" ht="18.95" customHeight="1" x14ac:dyDescent="0.2"/>
    <row r="195" ht="18.95" customHeight="1" x14ac:dyDescent="0.2"/>
    <row r="196" ht="18.95" customHeight="1" x14ac:dyDescent="0.2"/>
    <row r="197" ht="18.95" customHeight="1" x14ac:dyDescent="0.2"/>
    <row r="198" ht="18.95" customHeight="1" x14ac:dyDescent="0.2"/>
    <row r="199" ht="18.95" customHeight="1" x14ac:dyDescent="0.2"/>
    <row r="200" ht="18.95" customHeight="1" x14ac:dyDescent="0.2"/>
    <row r="201" ht="18.95" customHeight="1" x14ac:dyDescent="0.2"/>
    <row r="202" ht="18.95" customHeight="1" x14ac:dyDescent="0.2"/>
    <row r="203" ht="18.95" customHeight="1" x14ac:dyDescent="0.2"/>
    <row r="204" ht="18.95" customHeight="1" x14ac:dyDescent="0.2"/>
    <row r="205" ht="18.95" customHeight="1" x14ac:dyDescent="0.2"/>
    <row r="206" ht="18.95" customHeight="1" x14ac:dyDescent="0.2"/>
    <row r="207" ht="18.95" customHeight="1" x14ac:dyDescent="0.2"/>
    <row r="208" ht="18.95" customHeight="1" x14ac:dyDescent="0.2"/>
  </sheetData>
  <mergeCells count="5">
    <mergeCell ref="A5:G5"/>
    <mergeCell ref="A1:G1"/>
    <mergeCell ref="A2:G2"/>
    <mergeCell ref="A3:G3"/>
    <mergeCell ref="A4:G4"/>
  </mergeCells>
  <pageMargins left="0.95" right="0.5" top="0.75" bottom="0.75" header="0.3" footer="0.3"/>
  <pageSetup scale="6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any xmlns="54fcda00-7b58-44a7-b108-8bd10a8a08ba">
      <Value>LGE</Value>
    </Company>
    <Tariff_x0020_Dev_x0020_Doc_x0020_Type xmlns="54fcda00-7b58-44a7-b108-8bd10a8a08ba" xsi:nil="true"/>
    <Filing_x0020_Requirement xmlns="54fcda00-7b58-44a7-b108-8bd10a8a08ba" xsi:nil="true"/>
    <Round xmlns="54fcda00-7b58-44a7-b108-8bd10a8a08ba">DR02 Attachments</Round>
    <Data_x0020_Request_x0020_Question_x0020_No_x002e_ xmlns="54fcda00-7b58-44a7-b108-8bd10a8a08ba">075</Data_x0020_Request_x0020_Question_x0020_No_x002e_>
    <Year xmlns="54fcda00-7b58-44a7-b108-8bd10a8a08ba">2018</Year>
    <Document_x0020_Type xmlns="54fcda00-7b58-44a7-b108-8bd10a8a08ba">Data Requests</Document_x0020_Type>
    <Witness_x0020_Testimony xmlns="54fcda00-7b58-44a7-b108-8bd10a8a08ba" xsi:nil="true"/>
    <Intervemprs xmlns="54fcda00-7b58-44a7-b108-8bd10a8a08ba">KY Public Service Commission - PSC</Intervemprs>
    <Filed_x0020_Documents xmlns="54fcda00-7b58-44a7-b108-8bd10a8a08b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34" ma:contentTypeDescription="Create a new document." ma:contentTypeScope="" ma:versionID="edcdeb43ecd77b2d9855a94c511d88b6">
  <xsd:schema xmlns:xsd="http://www.w3.org/2001/XMLSchema" xmlns:xs="http://www.w3.org/2001/XMLSchema" xmlns:p="http://schemas.microsoft.com/office/2006/metadata/properties" xmlns:ns2="54fcda00-7b58-44a7-b108-8bd10a8a08ba" targetNamespace="http://schemas.microsoft.com/office/2006/metadata/properties" ma:root="true" ma:fieldsID="5bafc3a96119dedc7b88f594c3c04383" ns2:_="">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format="Dropdown" ma:indexed="true" ma:internalName="Year" ma:readOnly="false">
      <xsd:simpleType>
        <xsd:restriction base="dms:Choice">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Orders"/>
          <xsd:enumeration value="Direct Testimony"/>
          <xsd:enumeration value="Rebuttal Testimony"/>
          <xsd:enumeration value="Stipulation Testimony"/>
          <xsd:enumeration value="Supplemental Rebuttal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0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Leichty, Douglas A."/>
          <xsd:enumeration value="Lovekamp, Rick E."/>
          <xsd:enumeration value="Malloy, John P."/>
          <xsd:enumeration value="McKenzie, Adrien M. (FINCAP, Inc.)"/>
          <xsd:enumeration value="Meiman, Greg J."/>
          <xsd:enumeration value="Metts, Heather D."/>
          <xsd:enumeration value="Murphy, J. Clay"/>
          <xsd:enumeration value="Rahn, Derek"/>
          <xsd:enumeration value="Seelye, Steve (The Prime Group)"/>
          <xsd:enumeration value="Sinclair, David S."/>
          <xsd:enumeration value="Spanos, John J. (Gannett Fleming)"/>
          <xsd:enumeration value="Straight, Scott"/>
          <xsd:enumeration value="Thompson, Paul W."/>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ssociation of Community Ministries - ACM"/>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Lexington-Fayette Urban County Govt - LFUCG"/>
          <xsd:enumeration value="Louisville Metro Government - METRO"/>
          <xsd:enumeration value="Metro. Housing Coalition - MHC"/>
          <xsd:enumeration value="Sierra Club - SC"/>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7CB5CB-6A96-4055-86AF-76986EBD8023}">
  <ds:schemaRefs>
    <ds:schemaRef ds:uri="http://schemas.microsoft.com/sharepoint/v3/contenttype/forms"/>
  </ds:schemaRefs>
</ds:datastoreItem>
</file>

<file path=customXml/itemProps2.xml><?xml version="1.0" encoding="utf-8"?>
<ds:datastoreItem xmlns:ds="http://schemas.openxmlformats.org/officeDocument/2006/customXml" ds:itemID="{5E925CD2-7550-4A62-B2BC-3F33CC810257}">
  <ds:schemaRefs>
    <ds:schemaRef ds:uri="54fcda00-7b58-44a7-b108-8bd10a8a08ba"/>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dcmitype/"/>
    <ds:schemaRef ds:uri="http://purl.org/dc/terms/"/>
    <ds:schemaRef ds:uri="http://purl.org/dc/elements/1.1/"/>
  </ds:schemaRefs>
</ds:datastoreItem>
</file>

<file path=customXml/itemProps3.xml><?xml version="1.0" encoding="utf-8"?>
<ds:datastoreItem xmlns:ds="http://schemas.openxmlformats.org/officeDocument/2006/customXml" ds:itemID="{547B1B4D-EAA2-4962-8001-38EF4B3006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cda00-7b58-44a7-b108-8bd10a8a08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SCH B-1</vt:lpstr>
      <vt:lpstr>SCH H-1</vt:lpstr>
      <vt:lpstr>SCH J-1 E</vt:lpstr>
      <vt:lpstr>SCH J-1.1|J-1.2</vt:lpstr>
      <vt:lpstr>&lt;&lt;&lt;IMPORT</vt:lpstr>
      <vt:lpstr>Rate Case Constants</vt:lpstr>
      <vt:lpstr>Index C</vt:lpstr>
      <vt:lpstr>SCH C-1</vt:lpstr>
      <vt:lpstr>SCH C-2</vt:lpstr>
      <vt:lpstr>SCH C-2.1 B</vt:lpstr>
      <vt:lpstr>SCH C-2.1 F</vt:lpstr>
      <vt:lpstr>SCH C-2.2 B</vt:lpstr>
      <vt:lpstr>SCH C-2.2 F</vt:lpstr>
      <vt:lpstr>Index D</vt:lpstr>
      <vt:lpstr>SCH D-1</vt:lpstr>
      <vt:lpstr>SCH D-2 B</vt:lpstr>
      <vt:lpstr>SCH D-2 F</vt:lpstr>
      <vt:lpstr>SCH D-2.1</vt:lpstr>
      <vt:lpstr>DATA&gt;&gt;&gt;</vt:lpstr>
      <vt:lpstr>Rider Adj B</vt:lpstr>
      <vt:lpstr>Rider Adj F</vt:lpstr>
      <vt:lpstr>IntSync</vt:lpstr>
      <vt:lpstr>ProForma Adj F</vt:lpstr>
      <vt:lpstr>IS E</vt:lpstr>
      <vt:lpstr>IS TC</vt:lpstr>
      <vt:lpstr>Revenue</vt:lpstr>
      <vt:lpstr>Rev-Tracker</vt:lpstr>
      <vt:lpstr>DSM Expenses</vt:lpstr>
      <vt:lpstr>ECR EXP B</vt:lpstr>
      <vt:lpstr>ECR EXP F</vt:lpstr>
      <vt:lpstr>Excess ADIT</vt:lpstr>
      <vt:lpstr>OSS</vt:lpstr>
      <vt:lpstr>TaxProvision_Elec B</vt:lpstr>
      <vt:lpstr>TaxProvision_Elec F</vt:lpstr>
      <vt:lpstr>WPH-1 Effective Tax Rate</vt:lpstr>
      <vt:lpstr>IntSync!Print_Area</vt:lpstr>
      <vt:lpstr>'Rider Adj B'!Print_Area</vt:lpstr>
      <vt:lpstr>'Rider Adj F'!Print_Area</vt:lpstr>
      <vt:lpstr>'SCH C-1'!Print_Area</vt:lpstr>
      <vt:lpstr>'SCH C-2'!Print_Area</vt:lpstr>
      <vt:lpstr>'SCH C-2.1 B'!Print_Area</vt:lpstr>
      <vt:lpstr>'SCH C-2.1 F'!Print_Area</vt:lpstr>
      <vt:lpstr>'SCH C-2.2 B'!Print_Area</vt:lpstr>
      <vt:lpstr>'SCH C-2.2 F'!Print_Area</vt:lpstr>
      <vt:lpstr>'SCH D-1'!Print_Area</vt:lpstr>
      <vt:lpstr>'SCH D-2 B'!Print_Area</vt:lpstr>
      <vt:lpstr>'SCH D-2 F'!Print_Area</vt:lpstr>
      <vt:lpstr>'SCH D-2.1'!Print_Area</vt:lpstr>
      <vt:lpstr>'SCH J-1 E'!Print_Area</vt:lpstr>
      <vt:lpstr>'TaxProvision_Elec B'!Print_Area</vt:lpstr>
      <vt:lpstr>'TaxProvision_Elec F'!Print_Area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2018-09-27T18:12:35Z</dcterms:created>
  <dcterms:modified xsi:type="dcterms:W3CDTF">2019-02-14T14:48:17Z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ies>
</file>